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K:\CADD_Coordinator\Excel\New\"/>
    </mc:Choice>
  </mc:AlternateContent>
  <xr:revisionPtr revIDLastSave="0" documentId="13_ncr:1_{C7F08EC0-1518-4E59-91EE-A2BE88AC5D74}" xr6:coauthVersionLast="47" xr6:coauthVersionMax="47" xr10:uidLastSave="{00000000-0000-0000-0000-000000000000}"/>
  <bookViews>
    <workbookView xWindow="345" yWindow="180" windowWidth="28005" windowHeight="15000" xr2:uid="{C2057494-9D03-4F48-B903-F26F21E19F4B}"/>
  </bookViews>
  <sheets>
    <sheet name="Instructions" sheetId="19" r:id="rId1"/>
    <sheet name="Quantities Report" sheetId="16" r:id="rId2"/>
    <sheet name="Data Sorting" sheetId="45" r:id="rId3"/>
    <sheet name="Manual Inputs" sheetId="11" r:id="rId4"/>
    <sheet name="Surfacing" sheetId="53" r:id="rId5"/>
    <sheet name="Pay Item Search" sheetId="47" r:id="rId6"/>
    <sheet name="Surfacing Summary" sheetId="12" r:id="rId7"/>
    <sheet name="Quantities Report_Secondary" sheetId="49" r:id="rId8"/>
    <sheet name="Data Sorting_Secondary" sheetId="51" r:id="rId9"/>
    <sheet name="Manual Inputs_secondary" sheetId="52" r:id="rId10"/>
    <sheet name="Surfacing_secondary" sheetId="55" r:id="rId11"/>
    <sheet name="Pay Item Listing" sheetId="48" r:id="rId12"/>
    <sheet name="Rev History" sheetId="44" r:id="rId13"/>
  </sheets>
  <definedNames>
    <definedName name="ExternalData_1" localSheetId="11" hidden="1">'Pay Item Listing'!$A$1:$J$3697</definedName>
    <definedName name="_xlnm.Print_Area" localSheetId="0">Instructions!$B$2:$C$38</definedName>
    <definedName name="_xlnm.Print_Area" localSheetId="6">'Surfacing Summary'!$C$12:$AI$182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60" i="55" l="1"/>
  <c r="AV60" i="55"/>
  <c r="AE60" i="55"/>
  <c r="AD60" i="55"/>
  <c r="AB60" i="55"/>
  <c r="AA60" i="55"/>
  <c r="Y60" i="55"/>
  <c r="X60" i="55"/>
  <c r="V60" i="55"/>
  <c r="U60" i="55"/>
  <c r="S60" i="55"/>
  <c r="R60" i="55"/>
  <c r="P60" i="55"/>
  <c r="O60" i="55"/>
  <c r="M60" i="55"/>
  <c r="L60" i="55"/>
  <c r="J60" i="55"/>
  <c r="I60" i="55"/>
  <c r="G60" i="55"/>
  <c r="F60" i="55"/>
  <c r="D60" i="55"/>
  <c r="C60" i="55"/>
  <c r="E60" i="55"/>
  <c r="K60" i="55" s="1"/>
  <c r="Q60" i="55" s="1"/>
  <c r="W60" i="55" s="1"/>
  <c r="AC60" i="55" s="1"/>
  <c r="B60" i="55"/>
  <c r="B9" i="55"/>
  <c r="AQ5" i="55"/>
  <c r="AP5" i="55"/>
  <c r="AE5" i="55"/>
  <c r="AD5" i="55"/>
  <c r="AB5" i="55"/>
  <c r="AA5" i="55"/>
  <c r="Y5" i="55"/>
  <c r="X5" i="55"/>
  <c r="V5" i="55"/>
  <c r="U5" i="55"/>
  <c r="S5" i="55"/>
  <c r="R5" i="55"/>
  <c r="P5" i="55"/>
  <c r="O5" i="55"/>
  <c r="M5" i="55"/>
  <c r="L5" i="55"/>
  <c r="J5" i="55"/>
  <c r="I5" i="55"/>
  <c r="G5" i="55"/>
  <c r="F5" i="55"/>
  <c r="D5" i="55"/>
  <c r="C5" i="55"/>
  <c r="B31" i="12"/>
  <c r="E60" i="53"/>
  <c r="K60" i="53" s="1"/>
  <c r="H60" i="55" l="1"/>
  <c r="N60" i="55" s="1"/>
  <c r="T60" i="55" s="1"/>
  <c r="Z60" i="55" s="1"/>
  <c r="AF60" i="55" s="1"/>
  <c r="AM60" i="55"/>
  <c r="AJ60" i="55"/>
  <c r="AL60" i="55"/>
  <c r="N1" i="52"/>
  <c r="N2" i="52" s="1"/>
  <c r="A2601" i="51"/>
  <c r="B2601" i="51"/>
  <c r="C2601" i="51"/>
  <c r="D2601" i="51"/>
  <c r="A2602" i="51"/>
  <c r="B2602" i="51"/>
  <c r="C2602" i="51"/>
  <c r="D2602" i="51"/>
  <c r="A2603" i="51"/>
  <c r="B2603" i="51"/>
  <c r="C2603" i="51"/>
  <c r="D2603" i="51"/>
  <c r="A2604" i="51"/>
  <c r="B2604" i="51"/>
  <c r="C2604" i="51"/>
  <c r="D2604" i="51"/>
  <c r="A2605" i="51"/>
  <c r="B2605" i="51"/>
  <c r="C2605" i="51"/>
  <c r="D2605" i="51"/>
  <c r="A2606" i="51"/>
  <c r="B2606" i="51"/>
  <c r="C2606" i="51"/>
  <c r="D2606" i="51"/>
  <c r="A2607" i="51"/>
  <c r="B2607" i="51"/>
  <c r="C2607" i="51"/>
  <c r="D2607" i="51"/>
  <c r="A2608" i="51"/>
  <c r="B2608" i="51"/>
  <c r="C2608" i="51"/>
  <c r="D2608" i="51"/>
  <c r="A2609" i="51"/>
  <c r="B2609" i="51"/>
  <c r="C2609" i="51"/>
  <c r="D2609" i="51"/>
  <c r="A2610" i="51"/>
  <c r="B2610" i="51"/>
  <c r="C2610" i="51"/>
  <c r="D2610" i="51"/>
  <c r="A2611" i="51"/>
  <c r="B2611" i="51"/>
  <c r="C2611" i="51"/>
  <c r="D2611" i="51"/>
  <c r="A2612" i="51"/>
  <c r="B2612" i="51"/>
  <c r="C2612" i="51"/>
  <c r="D2612" i="51"/>
  <c r="A2613" i="51"/>
  <c r="B2613" i="51"/>
  <c r="C2613" i="51"/>
  <c r="D2613" i="51"/>
  <c r="A2614" i="51"/>
  <c r="B2614" i="51"/>
  <c r="C2614" i="51"/>
  <c r="D2614" i="51"/>
  <c r="A2615" i="51"/>
  <c r="B2615" i="51"/>
  <c r="C2615" i="51"/>
  <c r="D2615" i="51"/>
  <c r="A2616" i="51"/>
  <c r="B2616" i="51"/>
  <c r="C2616" i="51"/>
  <c r="D2616" i="51"/>
  <c r="A2617" i="51"/>
  <c r="B2617" i="51"/>
  <c r="C2617" i="51"/>
  <c r="D2617" i="51"/>
  <c r="A2618" i="51"/>
  <c r="B2618" i="51"/>
  <c r="C2618" i="51"/>
  <c r="D2618" i="51"/>
  <c r="A2619" i="51"/>
  <c r="B2619" i="51"/>
  <c r="C2619" i="51"/>
  <c r="D2619" i="51"/>
  <c r="A2620" i="51"/>
  <c r="B2620" i="51"/>
  <c r="C2620" i="51"/>
  <c r="D2620" i="51"/>
  <c r="A2621" i="51"/>
  <c r="B2621" i="51"/>
  <c r="C2621" i="51"/>
  <c r="D2621" i="51"/>
  <c r="A2622" i="51"/>
  <c r="B2622" i="51"/>
  <c r="C2622" i="51"/>
  <c r="D2622" i="51"/>
  <c r="A2623" i="51"/>
  <c r="B2623" i="51"/>
  <c r="C2623" i="51"/>
  <c r="D2623" i="51"/>
  <c r="A2624" i="51"/>
  <c r="B2624" i="51"/>
  <c r="C2624" i="51"/>
  <c r="D2624" i="51"/>
  <c r="A2625" i="51"/>
  <c r="B2625" i="51"/>
  <c r="C2625" i="51"/>
  <c r="D2625" i="51"/>
  <c r="A2626" i="51"/>
  <c r="B2626" i="51"/>
  <c r="C2626" i="51"/>
  <c r="D2626" i="51"/>
  <c r="A2627" i="51"/>
  <c r="B2627" i="51"/>
  <c r="C2627" i="51"/>
  <c r="D2627" i="51"/>
  <c r="A2628" i="51"/>
  <c r="B2628" i="51"/>
  <c r="C2628" i="51"/>
  <c r="D2628" i="51"/>
  <c r="A2629" i="51"/>
  <c r="B2629" i="51"/>
  <c r="C2629" i="51"/>
  <c r="D2629" i="51"/>
  <c r="A2630" i="51"/>
  <c r="B2630" i="51"/>
  <c r="C2630" i="51"/>
  <c r="D2630" i="51"/>
  <c r="A2631" i="51"/>
  <c r="B2631" i="51"/>
  <c r="C2631" i="51"/>
  <c r="D2631" i="51"/>
  <c r="A2632" i="51"/>
  <c r="B2632" i="51"/>
  <c r="C2632" i="51"/>
  <c r="D2632" i="51"/>
  <c r="A2633" i="51"/>
  <c r="B2633" i="51"/>
  <c r="C2633" i="51"/>
  <c r="D2633" i="51"/>
  <c r="A2634" i="51"/>
  <c r="B2634" i="51"/>
  <c r="C2634" i="51"/>
  <c r="D2634" i="51"/>
  <c r="A2635" i="51"/>
  <c r="B2635" i="51"/>
  <c r="C2635" i="51"/>
  <c r="D2635" i="51"/>
  <c r="A2636" i="51"/>
  <c r="B2636" i="51"/>
  <c r="C2636" i="51"/>
  <c r="D2636" i="51"/>
  <c r="A2637" i="51"/>
  <c r="B2637" i="51"/>
  <c r="C2637" i="51"/>
  <c r="D2637" i="51"/>
  <c r="A2638" i="51"/>
  <c r="B2638" i="51"/>
  <c r="C2638" i="51"/>
  <c r="D2638" i="51"/>
  <c r="A2639" i="51"/>
  <c r="B2639" i="51"/>
  <c r="C2639" i="51"/>
  <c r="D2639" i="51"/>
  <c r="A2640" i="51"/>
  <c r="B2640" i="51"/>
  <c r="C2640" i="51"/>
  <c r="D2640" i="51"/>
  <c r="A2641" i="51"/>
  <c r="B2641" i="51"/>
  <c r="C2641" i="51"/>
  <c r="D2641" i="51"/>
  <c r="A2642" i="51"/>
  <c r="B2642" i="51"/>
  <c r="C2642" i="51"/>
  <c r="D2642" i="51"/>
  <c r="A2643" i="51"/>
  <c r="B2643" i="51"/>
  <c r="C2643" i="51"/>
  <c r="D2643" i="51"/>
  <c r="A2644" i="51"/>
  <c r="B2644" i="51"/>
  <c r="C2644" i="51"/>
  <c r="D2644" i="51"/>
  <c r="A2645" i="51"/>
  <c r="B2645" i="51"/>
  <c r="C2645" i="51"/>
  <c r="D2645" i="51"/>
  <c r="A2646" i="51"/>
  <c r="B2646" i="51"/>
  <c r="C2646" i="51"/>
  <c r="D2646" i="51"/>
  <c r="A2647" i="51"/>
  <c r="B2647" i="51"/>
  <c r="C2647" i="51"/>
  <c r="D2647" i="51"/>
  <c r="A2648" i="51"/>
  <c r="B2648" i="51"/>
  <c r="C2648" i="51"/>
  <c r="D2648" i="51"/>
  <c r="A2649" i="51"/>
  <c r="B2649" i="51"/>
  <c r="C2649" i="51"/>
  <c r="D2649" i="51"/>
  <c r="A2650" i="51"/>
  <c r="B2650" i="51"/>
  <c r="C2650" i="51"/>
  <c r="D2650" i="51"/>
  <c r="A2651" i="51"/>
  <c r="B2651" i="51"/>
  <c r="C2651" i="51"/>
  <c r="D2651" i="51"/>
  <c r="A2652" i="51"/>
  <c r="B2652" i="51"/>
  <c r="C2652" i="51"/>
  <c r="D2652" i="51"/>
  <c r="A2653" i="51"/>
  <c r="B2653" i="51"/>
  <c r="C2653" i="51"/>
  <c r="D2653" i="51"/>
  <c r="A2654" i="51"/>
  <c r="B2654" i="51"/>
  <c r="C2654" i="51"/>
  <c r="D2654" i="51"/>
  <c r="A2655" i="51"/>
  <c r="B2655" i="51"/>
  <c r="C2655" i="51"/>
  <c r="D2655" i="51"/>
  <c r="A2656" i="51"/>
  <c r="B2656" i="51"/>
  <c r="C2656" i="51"/>
  <c r="D2656" i="51"/>
  <c r="A2657" i="51"/>
  <c r="B2657" i="51"/>
  <c r="C2657" i="51"/>
  <c r="D2657" i="51"/>
  <c r="A2658" i="51"/>
  <c r="B2658" i="51"/>
  <c r="C2658" i="51"/>
  <c r="D2658" i="51"/>
  <c r="A2659" i="51"/>
  <c r="B2659" i="51"/>
  <c r="C2659" i="51"/>
  <c r="D2659" i="51"/>
  <c r="A2660" i="51"/>
  <c r="B2660" i="51"/>
  <c r="C2660" i="51"/>
  <c r="D2660" i="51"/>
  <c r="A2661" i="51"/>
  <c r="B2661" i="51"/>
  <c r="C2661" i="51"/>
  <c r="D2661" i="51"/>
  <c r="A2662" i="51"/>
  <c r="B2662" i="51"/>
  <c r="C2662" i="51"/>
  <c r="D2662" i="51"/>
  <c r="A2663" i="51"/>
  <c r="B2663" i="51"/>
  <c r="C2663" i="51"/>
  <c r="D2663" i="51"/>
  <c r="A2664" i="51"/>
  <c r="B2664" i="51"/>
  <c r="C2664" i="51"/>
  <c r="D2664" i="51"/>
  <c r="A2665" i="51"/>
  <c r="B2665" i="51"/>
  <c r="C2665" i="51"/>
  <c r="D2665" i="51"/>
  <c r="A2666" i="51"/>
  <c r="B2666" i="51"/>
  <c r="C2666" i="51"/>
  <c r="D2666" i="51"/>
  <c r="A2667" i="51"/>
  <c r="B2667" i="51"/>
  <c r="C2667" i="51"/>
  <c r="D2667" i="51"/>
  <c r="A2668" i="51"/>
  <c r="B2668" i="51"/>
  <c r="C2668" i="51"/>
  <c r="D2668" i="51"/>
  <c r="A2669" i="51"/>
  <c r="B2669" i="51"/>
  <c r="C2669" i="51"/>
  <c r="D2669" i="51"/>
  <c r="A2670" i="51"/>
  <c r="B2670" i="51"/>
  <c r="C2670" i="51"/>
  <c r="D2670" i="51"/>
  <c r="A2671" i="51"/>
  <c r="B2671" i="51"/>
  <c r="C2671" i="51"/>
  <c r="D2671" i="51"/>
  <c r="A2672" i="51"/>
  <c r="B2672" i="51"/>
  <c r="C2672" i="51"/>
  <c r="D2672" i="51"/>
  <c r="A2673" i="51"/>
  <c r="B2673" i="51"/>
  <c r="C2673" i="51"/>
  <c r="D2673" i="51"/>
  <c r="A2674" i="51"/>
  <c r="B2674" i="51"/>
  <c r="C2674" i="51"/>
  <c r="D2674" i="51"/>
  <c r="A2675" i="51"/>
  <c r="B2675" i="51"/>
  <c r="C2675" i="51"/>
  <c r="D2675" i="51"/>
  <c r="A2676" i="51"/>
  <c r="B2676" i="51"/>
  <c r="C2676" i="51"/>
  <c r="D2676" i="51"/>
  <c r="A2677" i="51"/>
  <c r="B2677" i="51"/>
  <c r="C2677" i="51"/>
  <c r="D2677" i="51"/>
  <c r="A2678" i="51"/>
  <c r="B2678" i="51"/>
  <c r="C2678" i="51"/>
  <c r="D2678" i="51"/>
  <c r="A2679" i="51"/>
  <c r="B2679" i="51"/>
  <c r="C2679" i="51"/>
  <c r="D2679" i="51"/>
  <c r="A2680" i="51"/>
  <c r="B2680" i="51"/>
  <c r="C2680" i="51"/>
  <c r="D2680" i="51"/>
  <c r="A2681" i="51"/>
  <c r="B2681" i="51"/>
  <c r="C2681" i="51"/>
  <c r="D2681" i="51"/>
  <c r="A2682" i="51"/>
  <c r="B2682" i="51"/>
  <c r="C2682" i="51"/>
  <c r="D2682" i="51"/>
  <c r="A2683" i="51"/>
  <c r="B2683" i="51"/>
  <c r="C2683" i="51"/>
  <c r="D2683" i="51"/>
  <c r="A2684" i="51"/>
  <c r="B2684" i="51"/>
  <c r="C2684" i="51"/>
  <c r="D2684" i="51"/>
  <c r="A2685" i="51"/>
  <c r="B2685" i="51"/>
  <c r="C2685" i="51"/>
  <c r="D2685" i="51"/>
  <c r="A2686" i="51"/>
  <c r="B2686" i="51"/>
  <c r="C2686" i="51"/>
  <c r="D2686" i="51"/>
  <c r="A2687" i="51"/>
  <c r="B2687" i="51"/>
  <c r="C2687" i="51"/>
  <c r="D2687" i="51"/>
  <c r="A2688" i="51"/>
  <c r="B2688" i="51"/>
  <c r="C2688" i="51"/>
  <c r="D2688" i="51"/>
  <c r="A2689" i="51"/>
  <c r="B2689" i="51"/>
  <c r="C2689" i="51"/>
  <c r="D2689" i="51"/>
  <c r="A2690" i="51"/>
  <c r="B2690" i="51"/>
  <c r="C2690" i="51"/>
  <c r="D2690" i="51"/>
  <c r="A2691" i="51"/>
  <c r="B2691" i="51"/>
  <c r="C2691" i="51"/>
  <c r="D2691" i="51"/>
  <c r="A2692" i="51"/>
  <c r="B2692" i="51"/>
  <c r="C2692" i="51"/>
  <c r="D2692" i="51"/>
  <c r="A2693" i="51"/>
  <c r="B2693" i="51"/>
  <c r="C2693" i="51"/>
  <c r="D2693" i="51"/>
  <c r="A2694" i="51"/>
  <c r="B2694" i="51"/>
  <c r="C2694" i="51"/>
  <c r="D2694" i="51"/>
  <c r="A2695" i="51"/>
  <c r="B2695" i="51"/>
  <c r="C2695" i="51"/>
  <c r="D2695" i="51"/>
  <c r="A2696" i="51"/>
  <c r="B2696" i="51"/>
  <c r="C2696" i="51"/>
  <c r="D2696" i="51"/>
  <c r="A2697" i="51"/>
  <c r="B2697" i="51"/>
  <c r="C2697" i="51"/>
  <c r="D2697" i="51"/>
  <c r="A2698" i="51"/>
  <c r="B2698" i="51"/>
  <c r="C2698" i="51"/>
  <c r="D2698" i="51"/>
  <c r="A2699" i="51"/>
  <c r="B2699" i="51"/>
  <c r="C2699" i="51"/>
  <c r="D2699" i="51"/>
  <c r="A2700" i="51"/>
  <c r="B2700" i="51"/>
  <c r="C2700" i="51"/>
  <c r="D2700" i="51"/>
  <c r="A2701" i="51"/>
  <c r="B2701" i="51"/>
  <c r="C2701" i="51"/>
  <c r="D2701" i="51"/>
  <c r="A2702" i="51"/>
  <c r="B2702" i="51"/>
  <c r="C2702" i="51"/>
  <c r="D2702" i="51"/>
  <c r="A2703" i="51"/>
  <c r="B2703" i="51"/>
  <c r="C2703" i="51"/>
  <c r="D2703" i="51"/>
  <c r="A2704" i="51"/>
  <c r="B2704" i="51"/>
  <c r="C2704" i="51"/>
  <c r="D2704" i="51"/>
  <c r="A2705" i="51"/>
  <c r="B2705" i="51"/>
  <c r="C2705" i="51"/>
  <c r="D2705" i="51"/>
  <c r="A2706" i="51"/>
  <c r="B2706" i="51"/>
  <c r="C2706" i="51"/>
  <c r="D2706" i="51"/>
  <c r="A2707" i="51"/>
  <c r="B2707" i="51"/>
  <c r="C2707" i="51"/>
  <c r="D2707" i="51"/>
  <c r="A2708" i="51"/>
  <c r="B2708" i="51"/>
  <c r="C2708" i="51"/>
  <c r="D2708" i="51"/>
  <c r="A2709" i="51"/>
  <c r="B2709" i="51"/>
  <c r="C2709" i="51"/>
  <c r="D2709" i="51"/>
  <c r="A2710" i="51"/>
  <c r="B2710" i="51"/>
  <c r="C2710" i="51"/>
  <c r="D2710" i="51"/>
  <c r="A2711" i="51"/>
  <c r="B2711" i="51"/>
  <c r="C2711" i="51"/>
  <c r="D2711" i="51"/>
  <c r="A2712" i="51"/>
  <c r="B2712" i="51"/>
  <c r="C2712" i="51"/>
  <c r="D2712" i="51"/>
  <c r="A2713" i="51"/>
  <c r="B2713" i="51"/>
  <c r="C2713" i="51"/>
  <c r="D2713" i="51"/>
  <c r="A2714" i="51"/>
  <c r="B2714" i="51"/>
  <c r="C2714" i="51"/>
  <c r="D2714" i="51"/>
  <c r="A2715" i="51"/>
  <c r="B2715" i="51"/>
  <c r="C2715" i="51"/>
  <c r="D2715" i="51"/>
  <c r="A2716" i="51"/>
  <c r="B2716" i="51"/>
  <c r="C2716" i="51"/>
  <c r="D2716" i="51"/>
  <c r="A2717" i="51"/>
  <c r="B2717" i="51"/>
  <c r="C2717" i="51"/>
  <c r="D2717" i="51"/>
  <c r="A2718" i="51"/>
  <c r="B2718" i="51"/>
  <c r="C2718" i="51"/>
  <c r="D2718" i="51"/>
  <c r="A2719" i="51"/>
  <c r="B2719" i="51"/>
  <c r="C2719" i="51"/>
  <c r="D2719" i="51"/>
  <c r="A2720" i="51"/>
  <c r="B2720" i="51"/>
  <c r="C2720" i="51"/>
  <c r="D2720" i="51"/>
  <c r="A2721" i="51"/>
  <c r="B2721" i="51"/>
  <c r="C2721" i="51"/>
  <c r="D2721" i="51"/>
  <c r="A2722" i="51"/>
  <c r="B2722" i="51"/>
  <c r="C2722" i="51"/>
  <c r="D2722" i="51"/>
  <c r="A2723" i="51"/>
  <c r="B2723" i="51"/>
  <c r="C2723" i="51"/>
  <c r="D2723" i="51"/>
  <c r="A2724" i="51"/>
  <c r="B2724" i="51"/>
  <c r="C2724" i="51"/>
  <c r="D2724" i="51"/>
  <c r="A2725" i="51"/>
  <c r="B2725" i="51"/>
  <c r="C2725" i="51"/>
  <c r="D2725" i="51"/>
  <c r="A2726" i="51"/>
  <c r="B2726" i="51"/>
  <c r="C2726" i="51"/>
  <c r="D2726" i="51"/>
  <c r="A2727" i="51"/>
  <c r="B2727" i="51"/>
  <c r="C2727" i="51"/>
  <c r="D2727" i="51"/>
  <c r="A2728" i="51"/>
  <c r="B2728" i="51"/>
  <c r="C2728" i="51"/>
  <c r="D2728" i="51"/>
  <c r="A2729" i="51"/>
  <c r="B2729" i="51"/>
  <c r="C2729" i="51"/>
  <c r="D2729" i="51"/>
  <c r="A2730" i="51"/>
  <c r="B2730" i="51"/>
  <c r="C2730" i="51"/>
  <c r="D2730" i="51"/>
  <c r="A2731" i="51"/>
  <c r="B2731" i="51"/>
  <c r="C2731" i="51"/>
  <c r="D2731" i="51"/>
  <c r="A2732" i="51"/>
  <c r="B2732" i="51"/>
  <c r="C2732" i="51"/>
  <c r="D2732" i="51"/>
  <c r="A2733" i="51"/>
  <c r="B2733" i="51"/>
  <c r="C2733" i="51"/>
  <c r="D2733" i="51"/>
  <c r="A2734" i="51"/>
  <c r="B2734" i="51"/>
  <c r="C2734" i="51"/>
  <c r="D2734" i="51"/>
  <c r="A2735" i="51"/>
  <c r="B2735" i="51"/>
  <c r="C2735" i="51"/>
  <c r="D2735" i="51"/>
  <c r="A2736" i="51"/>
  <c r="B2736" i="51"/>
  <c r="C2736" i="51"/>
  <c r="D2736" i="51"/>
  <c r="A2737" i="51"/>
  <c r="B2737" i="51"/>
  <c r="C2737" i="51"/>
  <c r="D2737" i="51"/>
  <c r="A2738" i="51"/>
  <c r="B2738" i="51"/>
  <c r="C2738" i="51"/>
  <c r="D2738" i="51"/>
  <c r="A2739" i="51"/>
  <c r="B2739" i="51"/>
  <c r="C2739" i="51"/>
  <c r="D2739" i="51"/>
  <c r="A2740" i="51"/>
  <c r="B2740" i="51"/>
  <c r="C2740" i="51"/>
  <c r="D2740" i="51"/>
  <c r="A2741" i="51"/>
  <c r="B2741" i="51"/>
  <c r="C2741" i="51"/>
  <c r="D2741" i="51"/>
  <c r="A2742" i="51"/>
  <c r="B2742" i="51"/>
  <c r="C2742" i="51"/>
  <c r="D2742" i="51"/>
  <c r="A2743" i="51"/>
  <c r="B2743" i="51"/>
  <c r="C2743" i="51"/>
  <c r="D2743" i="51"/>
  <c r="A2744" i="51"/>
  <c r="B2744" i="51"/>
  <c r="C2744" i="51"/>
  <c r="D2744" i="51"/>
  <c r="A2745" i="51"/>
  <c r="B2745" i="51"/>
  <c r="C2745" i="51"/>
  <c r="D2745" i="51"/>
  <c r="A2746" i="51"/>
  <c r="B2746" i="51"/>
  <c r="C2746" i="51"/>
  <c r="D2746" i="51"/>
  <c r="A2747" i="51"/>
  <c r="B2747" i="51"/>
  <c r="C2747" i="51"/>
  <c r="D2747" i="51"/>
  <c r="A2748" i="51"/>
  <c r="B2748" i="51"/>
  <c r="C2748" i="51"/>
  <c r="D2748" i="51"/>
  <c r="A2749" i="51"/>
  <c r="B2749" i="51"/>
  <c r="C2749" i="51"/>
  <c r="D2749" i="51"/>
  <c r="A2750" i="51"/>
  <c r="B2750" i="51"/>
  <c r="C2750" i="51"/>
  <c r="D2750" i="51"/>
  <c r="A2751" i="51"/>
  <c r="B2751" i="51"/>
  <c r="C2751" i="51"/>
  <c r="D2751" i="51"/>
  <c r="A2752" i="51"/>
  <c r="B2752" i="51"/>
  <c r="C2752" i="51"/>
  <c r="D2752" i="51"/>
  <c r="A2753" i="51"/>
  <c r="B2753" i="51"/>
  <c r="C2753" i="51"/>
  <c r="D2753" i="51"/>
  <c r="A2754" i="51"/>
  <c r="B2754" i="51"/>
  <c r="C2754" i="51"/>
  <c r="D2754" i="51"/>
  <c r="A2755" i="51"/>
  <c r="B2755" i="51"/>
  <c r="C2755" i="51"/>
  <c r="D2755" i="51"/>
  <c r="A2756" i="51"/>
  <c r="B2756" i="51"/>
  <c r="C2756" i="51"/>
  <c r="D2756" i="51"/>
  <c r="A2757" i="51"/>
  <c r="B2757" i="51"/>
  <c r="C2757" i="51"/>
  <c r="D2757" i="51"/>
  <c r="A2758" i="51"/>
  <c r="B2758" i="51"/>
  <c r="C2758" i="51"/>
  <c r="D2758" i="51"/>
  <c r="A2759" i="51"/>
  <c r="B2759" i="51"/>
  <c r="C2759" i="51"/>
  <c r="D2759" i="51"/>
  <c r="A2760" i="51"/>
  <c r="B2760" i="51"/>
  <c r="C2760" i="51"/>
  <c r="D2760" i="51"/>
  <c r="A2761" i="51"/>
  <c r="B2761" i="51"/>
  <c r="C2761" i="51"/>
  <c r="D2761" i="51"/>
  <c r="A2762" i="51"/>
  <c r="B2762" i="51"/>
  <c r="C2762" i="51"/>
  <c r="D2762" i="51"/>
  <c r="A2763" i="51"/>
  <c r="B2763" i="51"/>
  <c r="C2763" i="51"/>
  <c r="D2763" i="51"/>
  <c r="A2764" i="51"/>
  <c r="B2764" i="51"/>
  <c r="C2764" i="51"/>
  <c r="D2764" i="51"/>
  <c r="A2765" i="51"/>
  <c r="B2765" i="51"/>
  <c r="C2765" i="51"/>
  <c r="D2765" i="51"/>
  <c r="A2766" i="51"/>
  <c r="B2766" i="51"/>
  <c r="C2766" i="51"/>
  <c r="D2766" i="51"/>
  <c r="A2767" i="51"/>
  <c r="B2767" i="51"/>
  <c r="C2767" i="51"/>
  <c r="D2767" i="51"/>
  <c r="A2768" i="51"/>
  <c r="B2768" i="51"/>
  <c r="C2768" i="51"/>
  <c r="D2768" i="51"/>
  <c r="A2769" i="51"/>
  <c r="B2769" i="51"/>
  <c r="C2769" i="51"/>
  <c r="D2769" i="51"/>
  <c r="A2770" i="51"/>
  <c r="B2770" i="51"/>
  <c r="C2770" i="51"/>
  <c r="D2770" i="51"/>
  <c r="A2771" i="51"/>
  <c r="B2771" i="51"/>
  <c r="C2771" i="51"/>
  <c r="D2771" i="51"/>
  <c r="A2772" i="51"/>
  <c r="B2772" i="51"/>
  <c r="C2772" i="51"/>
  <c r="D2772" i="51"/>
  <c r="A2773" i="51"/>
  <c r="B2773" i="51"/>
  <c r="C2773" i="51"/>
  <c r="D2773" i="51"/>
  <c r="A2774" i="51"/>
  <c r="B2774" i="51"/>
  <c r="C2774" i="51"/>
  <c r="D2774" i="51"/>
  <c r="A2775" i="51"/>
  <c r="B2775" i="51"/>
  <c r="C2775" i="51"/>
  <c r="D2775" i="51"/>
  <c r="A2776" i="51"/>
  <c r="B2776" i="51"/>
  <c r="C2776" i="51"/>
  <c r="D2776" i="51"/>
  <c r="A2777" i="51"/>
  <c r="B2777" i="51"/>
  <c r="C2777" i="51"/>
  <c r="D2777" i="51"/>
  <c r="A2778" i="51"/>
  <c r="B2778" i="51"/>
  <c r="C2778" i="51"/>
  <c r="D2778" i="51"/>
  <c r="A2779" i="51"/>
  <c r="B2779" i="51"/>
  <c r="C2779" i="51"/>
  <c r="D2779" i="51"/>
  <c r="A2780" i="51"/>
  <c r="B2780" i="51"/>
  <c r="C2780" i="51"/>
  <c r="D2780" i="51"/>
  <c r="A2781" i="51"/>
  <c r="B2781" i="51"/>
  <c r="C2781" i="51"/>
  <c r="D2781" i="51"/>
  <c r="A2782" i="51"/>
  <c r="B2782" i="51"/>
  <c r="C2782" i="51"/>
  <c r="D2782" i="51"/>
  <c r="A2783" i="51"/>
  <c r="B2783" i="51"/>
  <c r="C2783" i="51"/>
  <c r="D2783" i="51"/>
  <c r="A2784" i="51"/>
  <c r="B2784" i="51"/>
  <c r="C2784" i="51"/>
  <c r="D2784" i="51"/>
  <c r="A2785" i="51"/>
  <c r="B2785" i="51"/>
  <c r="C2785" i="51"/>
  <c r="D2785" i="51"/>
  <c r="A2786" i="51"/>
  <c r="B2786" i="51"/>
  <c r="C2786" i="51"/>
  <c r="D2786" i="51"/>
  <c r="A2787" i="51"/>
  <c r="B2787" i="51"/>
  <c r="C2787" i="51"/>
  <c r="D2787" i="51"/>
  <c r="A2788" i="51"/>
  <c r="B2788" i="51"/>
  <c r="C2788" i="51"/>
  <c r="D2788" i="51"/>
  <c r="A2789" i="51"/>
  <c r="B2789" i="51"/>
  <c r="C2789" i="51"/>
  <c r="D2789" i="51"/>
  <c r="A2790" i="51"/>
  <c r="B2790" i="51"/>
  <c r="C2790" i="51"/>
  <c r="D2790" i="51"/>
  <c r="A2791" i="51"/>
  <c r="B2791" i="51"/>
  <c r="C2791" i="51"/>
  <c r="D2791" i="51"/>
  <c r="A2792" i="51"/>
  <c r="B2792" i="51"/>
  <c r="C2792" i="51"/>
  <c r="D2792" i="51"/>
  <c r="A2793" i="51"/>
  <c r="B2793" i="51"/>
  <c r="C2793" i="51"/>
  <c r="D2793" i="51"/>
  <c r="A2794" i="51"/>
  <c r="B2794" i="51"/>
  <c r="C2794" i="51"/>
  <c r="D2794" i="51"/>
  <c r="A2795" i="51"/>
  <c r="B2795" i="51"/>
  <c r="C2795" i="51"/>
  <c r="D2795" i="51"/>
  <c r="A2796" i="51"/>
  <c r="B2796" i="51"/>
  <c r="C2796" i="51"/>
  <c r="D2796" i="51"/>
  <c r="A2797" i="51"/>
  <c r="B2797" i="51"/>
  <c r="C2797" i="51"/>
  <c r="D2797" i="51"/>
  <c r="A2798" i="51"/>
  <c r="B2798" i="51"/>
  <c r="C2798" i="51"/>
  <c r="D2798" i="51"/>
  <c r="A2799" i="51"/>
  <c r="B2799" i="51"/>
  <c r="C2799" i="51"/>
  <c r="D2799" i="51"/>
  <c r="A2800" i="51"/>
  <c r="B2800" i="51"/>
  <c r="C2800" i="51"/>
  <c r="D2800" i="51"/>
  <c r="A2801" i="51"/>
  <c r="B2801" i="51"/>
  <c r="C2801" i="51"/>
  <c r="D2801" i="51"/>
  <c r="A2802" i="51"/>
  <c r="B2802" i="51"/>
  <c r="C2802" i="51"/>
  <c r="D2802" i="51"/>
  <c r="A2803" i="51"/>
  <c r="B2803" i="51"/>
  <c r="C2803" i="51"/>
  <c r="D2803" i="51"/>
  <c r="A2804" i="51"/>
  <c r="B2804" i="51"/>
  <c r="C2804" i="51"/>
  <c r="D2804" i="51"/>
  <c r="A2805" i="51"/>
  <c r="B2805" i="51"/>
  <c r="C2805" i="51"/>
  <c r="D2805" i="51"/>
  <c r="A2806" i="51"/>
  <c r="B2806" i="51"/>
  <c r="C2806" i="51"/>
  <c r="D2806" i="51"/>
  <c r="A2807" i="51"/>
  <c r="B2807" i="51"/>
  <c r="C2807" i="51"/>
  <c r="D2807" i="51"/>
  <c r="A2808" i="51"/>
  <c r="B2808" i="51"/>
  <c r="C2808" i="51"/>
  <c r="D2808" i="51"/>
  <c r="A2809" i="51"/>
  <c r="B2809" i="51"/>
  <c r="C2809" i="51"/>
  <c r="D2809" i="51"/>
  <c r="A2810" i="51"/>
  <c r="B2810" i="51"/>
  <c r="C2810" i="51"/>
  <c r="D2810" i="51"/>
  <c r="A2811" i="51"/>
  <c r="B2811" i="51"/>
  <c r="C2811" i="51"/>
  <c r="D2811" i="51"/>
  <c r="A2812" i="51"/>
  <c r="B2812" i="51"/>
  <c r="C2812" i="51"/>
  <c r="D2812" i="51"/>
  <c r="A2813" i="51"/>
  <c r="B2813" i="51"/>
  <c r="C2813" i="51"/>
  <c r="D2813" i="51"/>
  <c r="A2814" i="51"/>
  <c r="B2814" i="51"/>
  <c r="C2814" i="51"/>
  <c r="D2814" i="51"/>
  <c r="A2815" i="51"/>
  <c r="B2815" i="51"/>
  <c r="C2815" i="51"/>
  <c r="D2815" i="51"/>
  <c r="A2816" i="51"/>
  <c r="B2816" i="51"/>
  <c r="C2816" i="51"/>
  <c r="D2816" i="51"/>
  <c r="A2817" i="51"/>
  <c r="B2817" i="51"/>
  <c r="C2817" i="51"/>
  <c r="D2817" i="51"/>
  <c r="A2818" i="51"/>
  <c r="B2818" i="51"/>
  <c r="C2818" i="51"/>
  <c r="D2818" i="51"/>
  <c r="A2819" i="51"/>
  <c r="B2819" i="51"/>
  <c r="C2819" i="51"/>
  <c r="D2819" i="51"/>
  <c r="A2820" i="51"/>
  <c r="B2820" i="51"/>
  <c r="C2820" i="51"/>
  <c r="D2820" i="51"/>
  <c r="A2821" i="51"/>
  <c r="B2821" i="51"/>
  <c r="C2821" i="51"/>
  <c r="D2821" i="51"/>
  <c r="A2822" i="51"/>
  <c r="B2822" i="51"/>
  <c r="C2822" i="51"/>
  <c r="D2822" i="51"/>
  <c r="A2823" i="51"/>
  <c r="B2823" i="51"/>
  <c r="C2823" i="51"/>
  <c r="D2823" i="51"/>
  <c r="A2824" i="51"/>
  <c r="B2824" i="51"/>
  <c r="C2824" i="51"/>
  <c r="D2824" i="51"/>
  <c r="A2825" i="51"/>
  <c r="B2825" i="51"/>
  <c r="C2825" i="51"/>
  <c r="D2825" i="51"/>
  <c r="A2826" i="51"/>
  <c r="B2826" i="51"/>
  <c r="C2826" i="51"/>
  <c r="D2826" i="51"/>
  <c r="A2827" i="51"/>
  <c r="B2827" i="51"/>
  <c r="C2827" i="51"/>
  <c r="D2827" i="51"/>
  <c r="A2828" i="51"/>
  <c r="B2828" i="51"/>
  <c r="C2828" i="51"/>
  <c r="D2828" i="51"/>
  <c r="A2829" i="51"/>
  <c r="B2829" i="51"/>
  <c r="C2829" i="51"/>
  <c r="D2829" i="51"/>
  <c r="A2830" i="51"/>
  <c r="B2830" i="51"/>
  <c r="C2830" i="51"/>
  <c r="D2830" i="51"/>
  <c r="A2831" i="51"/>
  <c r="B2831" i="51"/>
  <c r="C2831" i="51"/>
  <c r="D2831" i="51"/>
  <c r="A2832" i="51"/>
  <c r="B2832" i="51"/>
  <c r="C2832" i="51"/>
  <c r="D2832" i="51"/>
  <c r="A2833" i="51"/>
  <c r="B2833" i="51"/>
  <c r="C2833" i="51"/>
  <c r="D2833" i="51"/>
  <c r="A2834" i="51"/>
  <c r="B2834" i="51"/>
  <c r="C2834" i="51"/>
  <c r="D2834" i="51"/>
  <c r="A2835" i="51"/>
  <c r="B2835" i="51"/>
  <c r="C2835" i="51"/>
  <c r="D2835" i="51"/>
  <c r="A2836" i="51"/>
  <c r="B2836" i="51"/>
  <c r="C2836" i="51"/>
  <c r="D2836" i="51"/>
  <c r="A2837" i="51"/>
  <c r="B2837" i="51"/>
  <c r="C2837" i="51"/>
  <c r="D2837" i="51"/>
  <c r="A2838" i="51"/>
  <c r="B2838" i="51"/>
  <c r="C2838" i="51"/>
  <c r="D2838" i="51"/>
  <c r="A2839" i="51"/>
  <c r="B2839" i="51"/>
  <c r="C2839" i="51"/>
  <c r="D2839" i="51"/>
  <c r="A2840" i="51"/>
  <c r="B2840" i="51"/>
  <c r="C2840" i="51"/>
  <c r="D2840" i="51"/>
  <c r="A2841" i="51"/>
  <c r="B2841" i="51"/>
  <c r="C2841" i="51"/>
  <c r="D2841" i="51"/>
  <c r="A2842" i="51"/>
  <c r="B2842" i="51"/>
  <c r="C2842" i="51"/>
  <c r="D2842" i="51"/>
  <c r="A2843" i="51"/>
  <c r="B2843" i="51"/>
  <c r="C2843" i="51"/>
  <c r="D2843" i="51"/>
  <c r="A2844" i="51"/>
  <c r="B2844" i="51"/>
  <c r="C2844" i="51"/>
  <c r="D2844" i="51"/>
  <c r="A2845" i="51"/>
  <c r="B2845" i="51"/>
  <c r="C2845" i="51"/>
  <c r="D2845" i="51"/>
  <c r="A2846" i="51"/>
  <c r="B2846" i="51"/>
  <c r="C2846" i="51"/>
  <c r="D2846" i="51"/>
  <c r="A2847" i="51"/>
  <c r="B2847" i="51"/>
  <c r="C2847" i="51"/>
  <c r="D2847" i="51"/>
  <c r="A2848" i="51"/>
  <c r="B2848" i="51"/>
  <c r="C2848" i="51"/>
  <c r="D2848" i="51"/>
  <c r="A2849" i="51"/>
  <c r="B2849" i="51"/>
  <c r="C2849" i="51"/>
  <c r="D2849" i="51"/>
  <c r="A2850" i="51"/>
  <c r="B2850" i="51"/>
  <c r="C2850" i="51"/>
  <c r="D2850" i="51"/>
  <c r="A2851" i="51"/>
  <c r="B2851" i="51"/>
  <c r="C2851" i="51"/>
  <c r="D2851" i="51"/>
  <c r="A2852" i="51"/>
  <c r="B2852" i="51"/>
  <c r="C2852" i="51"/>
  <c r="D2852" i="51"/>
  <c r="A2853" i="51"/>
  <c r="B2853" i="51"/>
  <c r="C2853" i="51"/>
  <c r="D2853" i="51"/>
  <c r="A2854" i="51"/>
  <c r="B2854" i="51"/>
  <c r="C2854" i="51"/>
  <c r="D2854" i="51"/>
  <c r="A2855" i="51"/>
  <c r="B2855" i="51"/>
  <c r="C2855" i="51"/>
  <c r="D2855" i="51"/>
  <c r="A2856" i="51"/>
  <c r="B2856" i="51"/>
  <c r="C2856" i="51"/>
  <c r="D2856" i="51"/>
  <c r="A2857" i="51"/>
  <c r="B2857" i="51"/>
  <c r="C2857" i="51"/>
  <c r="D2857" i="51"/>
  <c r="A2858" i="51"/>
  <c r="B2858" i="51"/>
  <c r="C2858" i="51"/>
  <c r="D2858" i="51"/>
  <c r="A2859" i="51"/>
  <c r="B2859" i="51"/>
  <c r="C2859" i="51"/>
  <c r="D2859" i="51"/>
  <c r="A2860" i="51"/>
  <c r="B2860" i="51"/>
  <c r="C2860" i="51"/>
  <c r="D2860" i="51"/>
  <c r="A2861" i="51"/>
  <c r="B2861" i="51"/>
  <c r="C2861" i="51"/>
  <c r="D2861" i="51"/>
  <c r="A2862" i="51"/>
  <c r="B2862" i="51"/>
  <c r="C2862" i="51"/>
  <c r="D2862" i="51"/>
  <c r="A2863" i="51"/>
  <c r="B2863" i="51"/>
  <c r="C2863" i="51"/>
  <c r="D2863" i="51"/>
  <c r="A2864" i="51"/>
  <c r="B2864" i="51"/>
  <c r="C2864" i="51"/>
  <c r="D2864" i="51"/>
  <c r="A2865" i="51"/>
  <c r="B2865" i="51"/>
  <c r="C2865" i="51"/>
  <c r="D2865" i="51"/>
  <c r="A2866" i="51"/>
  <c r="B2866" i="51"/>
  <c r="C2866" i="51"/>
  <c r="D2866" i="51"/>
  <c r="A2867" i="51"/>
  <c r="B2867" i="51"/>
  <c r="C2867" i="51"/>
  <c r="D2867" i="51"/>
  <c r="A2868" i="51"/>
  <c r="B2868" i="51"/>
  <c r="C2868" i="51"/>
  <c r="D2868" i="51"/>
  <c r="A2869" i="51"/>
  <c r="B2869" i="51"/>
  <c r="C2869" i="51"/>
  <c r="D2869" i="51"/>
  <c r="A2870" i="51"/>
  <c r="B2870" i="51"/>
  <c r="C2870" i="51"/>
  <c r="D2870" i="51"/>
  <c r="A2871" i="51"/>
  <c r="B2871" i="51"/>
  <c r="C2871" i="51"/>
  <c r="D2871" i="51"/>
  <c r="A2872" i="51"/>
  <c r="B2872" i="51"/>
  <c r="C2872" i="51"/>
  <c r="D2872" i="51"/>
  <c r="A2873" i="51"/>
  <c r="B2873" i="51"/>
  <c r="C2873" i="51"/>
  <c r="D2873" i="51"/>
  <c r="A2874" i="51"/>
  <c r="B2874" i="51"/>
  <c r="C2874" i="51"/>
  <c r="D2874" i="51"/>
  <c r="A2875" i="51"/>
  <c r="B2875" i="51"/>
  <c r="C2875" i="51"/>
  <c r="D2875" i="51"/>
  <c r="A2876" i="51"/>
  <c r="B2876" i="51"/>
  <c r="C2876" i="51"/>
  <c r="D2876" i="51"/>
  <c r="A2877" i="51"/>
  <c r="B2877" i="51"/>
  <c r="C2877" i="51"/>
  <c r="D2877" i="51"/>
  <c r="A2878" i="51"/>
  <c r="B2878" i="51"/>
  <c r="C2878" i="51"/>
  <c r="D2878" i="51"/>
  <c r="A2879" i="51"/>
  <c r="B2879" i="51"/>
  <c r="C2879" i="51"/>
  <c r="D2879" i="51"/>
  <c r="A2880" i="51"/>
  <c r="B2880" i="51"/>
  <c r="C2880" i="51"/>
  <c r="D2880" i="51"/>
  <c r="A2881" i="51"/>
  <c r="B2881" i="51"/>
  <c r="C2881" i="51"/>
  <c r="D2881" i="51"/>
  <c r="A2882" i="51"/>
  <c r="B2882" i="51"/>
  <c r="C2882" i="51"/>
  <c r="D2882" i="51"/>
  <c r="A2883" i="51"/>
  <c r="B2883" i="51"/>
  <c r="C2883" i="51"/>
  <c r="D2883" i="51"/>
  <c r="A2884" i="51"/>
  <c r="B2884" i="51"/>
  <c r="C2884" i="51"/>
  <c r="D2884" i="51"/>
  <c r="A2885" i="51"/>
  <c r="B2885" i="51"/>
  <c r="C2885" i="51"/>
  <c r="D2885" i="51"/>
  <c r="A2886" i="51"/>
  <c r="B2886" i="51"/>
  <c r="C2886" i="51"/>
  <c r="D2886" i="51"/>
  <c r="A2887" i="51"/>
  <c r="B2887" i="51"/>
  <c r="C2887" i="51"/>
  <c r="D2887" i="51"/>
  <c r="A2888" i="51"/>
  <c r="B2888" i="51"/>
  <c r="C2888" i="51"/>
  <c r="D2888" i="51"/>
  <c r="A2889" i="51"/>
  <c r="B2889" i="51"/>
  <c r="C2889" i="51"/>
  <c r="D2889" i="51"/>
  <c r="A2890" i="51"/>
  <c r="B2890" i="51"/>
  <c r="C2890" i="51"/>
  <c r="D2890" i="51"/>
  <c r="A2891" i="51"/>
  <c r="B2891" i="51"/>
  <c r="C2891" i="51"/>
  <c r="D2891" i="51"/>
  <c r="A2892" i="51"/>
  <c r="B2892" i="51"/>
  <c r="C2892" i="51"/>
  <c r="D2892" i="51"/>
  <c r="A2893" i="51"/>
  <c r="B2893" i="51"/>
  <c r="C2893" i="51"/>
  <c r="D2893" i="51"/>
  <c r="A2894" i="51"/>
  <c r="B2894" i="51"/>
  <c r="C2894" i="51"/>
  <c r="D2894" i="51"/>
  <c r="A2895" i="51"/>
  <c r="B2895" i="51"/>
  <c r="C2895" i="51"/>
  <c r="D2895" i="51"/>
  <c r="A2896" i="51"/>
  <c r="B2896" i="51"/>
  <c r="C2896" i="51"/>
  <c r="D2896" i="51"/>
  <c r="A2897" i="51"/>
  <c r="B2897" i="51"/>
  <c r="C2897" i="51"/>
  <c r="D2897" i="51"/>
  <c r="A2898" i="51"/>
  <c r="B2898" i="51"/>
  <c r="C2898" i="51"/>
  <c r="D2898" i="51"/>
  <c r="A2899" i="51"/>
  <c r="B2899" i="51"/>
  <c r="C2899" i="51"/>
  <c r="D2899" i="51"/>
  <c r="A2900" i="51"/>
  <c r="B2900" i="51"/>
  <c r="C2900" i="51"/>
  <c r="D2900" i="51"/>
  <c r="A2901" i="51"/>
  <c r="B2901" i="51"/>
  <c r="C2901" i="51"/>
  <c r="D2901" i="51"/>
  <c r="A2902" i="51"/>
  <c r="B2902" i="51"/>
  <c r="C2902" i="51"/>
  <c r="D2902" i="51"/>
  <c r="A2903" i="51"/>
  <c r="B2903" i="51"/>
  <c r="C2903" i="51"/>
  <c r="D2903" i="51"/>
  <c r="A2904" i="51"/>
  <c r="B2904" i="51"/>
  <c r="C2904" i="51"/>
  <c r="D2904" i="51"/>
  <c r="A2905" i="51"/>
  <c r="B2905" i="51"/>
  <c r="C2905" i="51"/>
  <c r="D2905" i="51"/>
  <c r="A2906" i="51"/>
  <c r="B2906" i="51"/>
  <c r="C2906" i="51"/>
  <c r="D2906" i="51"/>
  <c r="A2907" i="51"/>
  <c r="B2907" i="51"/>
  <c r="C2907" i="51"/>
  <c r="D2907" i="51"/>
  <c r="A2908" i="51"/>
  <c r="B2908" i="51"/>
  <c r="C2908" i="51"/>
  <c r="D2908" i="51"/>
  <c r="A2909" i="51"/>
  <c r="B2909" i="51"/>
  <c r="C2909" i="51"/>
  <c r="D2909" i="51"/>
  <c r="A2910" i="51"/>
  <c r="B2910" i="51"/>
  <c r="C2910" i="51"/>
  <c r="D2910" i="51"/>
  <c r="A2911" i="51"/>
  <c r="B2911" i="51"/>
  <c r="C2911" i="51"/>
  <c r="D2911" i="51"/>
  <c r="A2912" i="51"/>
  <c r="B2912" i="51"/>
  <c r="C2912" i="51"/>
  <c r="D2912" i="51"/>
  <c r="A2913" i="51"/>
  <c r="B2913" i="51"/>
  <c r="C2913" i="51"/>
  <c r="D2913" i="51"/>
  <c r="A2914" i="51"/>
  <c r="B2914" i="51"/>
  <c r="C2914" i="51"/>
  <c r="D2914" i="51"/>
  <c r="A2915" i="51"/>
  <c r="B2915" i="51"/>
  <c r="C2915" i="51"/>
  <c r="D2915" i="51"/>
  <c r="A2916" i="51"/>
  <c r="B2916" i="51"/>
  <c r="C2916" i="51"/>
  <c r="D2916" i="51"/>
  <c r="A2917" i="51"/>
  <c r="B2917" i="51"/>
  <c r="C2917" i="51"/>
  <c r="D2917" i="51"/>
  <c r="A2918" i="51"/>
  <c r="B2918" i="51"/>
  <c r="C2918" i="51"/>
  <c r="D2918" i="51"/>
  <c r="A2919" i="51"/>
  <c r="B2919" i="51"/>
  <c r="C2919" i="51"/>
  <c r="D2919" i="51"/>
  <c r="A2920" i="51"/>
  <c r="B2920" i="51"/>
  <c r="C2920" i="51"/>
  <c r="D2920" i="51"/>
  <c r="A2921" i="51"/>
  <c r="B2921" i="51"/>
  <c r="C2921" i="51"/>
  <c r="D2921" i="51"/>
  <c r="A2922" i="51"/>
  <c r="B2922" i="51"/>
  <c r="C2922" i="51"/>
  <c r="D2922" i="51"/>
  <c r="A2923" i="51"/>
  <c r="B2923" i="51"/>
  <c r="C2923" i="51"/>
  <c r="D2923" i="51"/>
  <c r="A2924" i="51"/>
  <c r="B2924" i="51"/>
  <c r="C2924" i="51"/>
  <c r="D2924" i="51"/>
  <c r="A2925" i="51"/>
  <c r="B2925" i="51"/>
  <c r="C2925" i="51"/>
  <c r="D2925" i="51"/>
  <c r="A2926" i="51"/>
  <c r="B2926" i="51"/>
  <c r="C2926" i="51"/>
  <c r="D2926" i="51"/>
  <c r="A2927" i="51"/>
  <c r="B2927" i="51"/>
  <c r="C2927" i="51"/>
  <c r="D2927" i="51"/>
  <c r="A2928" i="51"/>
  <c r="B2928" i="51"/>
  <c r="C2928" i="51"/>
  <c r="D2928" i="51"/>
  <c r="A2929" i="51"/>
  <c r="B2929" i="51"/>
  <c r="C2929" i="51"/>
  <c r="D2929" i="51"/>
  <c r="A2930" i="51"/>
  <c r="B2930" i="51"/>
  <c r="C2930" i="51"/>
  <c r="D2930" i="51"/>
  <c r="A2931" i="51"/>
  <c r="B2931" i="51"/>
  <c r="C2931" i="51"/>
  <c r="D2931" i="51"/>
  <c r="A2932" i="51"/>
  <c r="B2932" i="51"/>
  <c r="C2932" i="51"/>
  <c r="D2932" i="51"/>
  <c r="A2933" i="51"/>
  <c r="B2933" i="51"/>
  <c r="C2933" i="51"/>
  <c r="D2933" i="51"/>
  <c r="A2934" i="51"/>
  <c r="B2934" i="51"/>
  <c r="C2934" i="51"/>
  <c r="D2934" i="51"/>
  <c r="A2935" i="51"/>
  <c r="B2935" i="51"/>
  <c r="C2935" i="51"/>
  <c r="D2935" i="51"/>
  <c r="A2936" i="51"/>
  <c r="B2936" i="51"/>
  <c r="C2936" i="51"/>
  <c r="D2936" i="51"/>
  <c r="A2937" i="51"/>
  <c r="B2937" i="51"/>
  <c r="C2937" i="51"/>
  <c r="D2937" i="51"/>
  <c r="A2938" i="51"/>
  <c r="B2938" i="51"/>
  <c r="C2938" i="51"/>
  <c r="D2938" i="51"/>
  <c r="A2939" i="51"/>
  <c r="B2939" i="51"/>
  <c r="C2939" i="51"/>
  <c r="D2939" i="51"/>
  <c r="A2940" i="51"/>
  <c r="B2940" i="51"/>
  <c r="C2940" i="51"/>
  <c r="D2940" i="51"/>
  <c r="A2941" i="51"/>
  <c r="B2941" i="51"/>
  <c r="C2941" i="51"/>
  <c r="D2941" i="51"/>
  <c r="A2942" i="51"/>
  <c r="B2942" i="51"/>
  <c r="C2942" i="51"/>
  <c r="D2942" i="51"/>
  <c r="A2943" i="51"/>
  <c r="B2943" i="51"/>
  <c r="C2943" i="51"/>
  <c r="D2943" i="51"/>
  <c r="A2944" i="51"/>
  <c r="B2944" i="51"/>
  <c r="C2944" i="51"/>
  <c r="D2944" i="51"/>
  <c r="A2945" i="51"/>
  <c r="B2945" i="51"/>
  <c r="C2945" i="51"/>
  <c r="D2945" i="51"/>
  <c r="A2946" i="51"/>
  <c r="B2946" i="51"/>
  <c r="C2946" i="51"/>
  <c r="D2946" i="51"/>
  <c r="A2947" i="51"/>
  <c r="B2947" i="51"/>
  <c r="C2947" i="51"/>
  <c r="D2947" i="51"/>
  <c r="A2948" i="51"/>
  <c r="B2948" i="51"/>
  <c r="C2948" i="51"/>
  <c r="D2948" i="51"/>
  <c r="A2949" i="51"/>
  <c r="B2949" i="51"/>
  <c r="C2949" i="51"/>
  <c r="D2949" i="51"/>
  <c r="A2950" i="51"/>
  <c r="B2950" i="51"/>
  <c r="C2950" i="51"/>
  <c r="D2950" i="51"/>
  <c r="A2951" i="51"/>
  <c r="B2951" i="51"/>
  <c r="C2951" i="51"/>
  <c r="D2951" i="51"/>
  <c r="A2952" i="51"/>
  <c r="B2952" i="51"/>
  <c r="C2952" i="51"/>
  <c r="D2952" i="51"/>
  <c r="A2953" i="51"/>
  <c r="B2953" i="51"/>
  <c r="C2953" i="51"/>
  <c r="D2953" i="51"/>
  <c r="A2954" i="51"/>
  <c r="B2954" i="51"/>
  <c r="C2954" i="51"/>
  <c r="D2954" i="51"/>
  <c r="A2955" i="51"/>
  <c r="B2955" i="51"/>
  <c r="C2955" i="51"/>
  <c r="D2955" i="51"/>
  <c r="A2956" i="51"/>
  <c r="B2956" i="51"/>
  <c r="C2956" i="51"/>
  <c r="D2956" i="51"/>
  <c r="A2957" i="51"/>
  <c r="B2957" i="51"/>
  <c r="C2957" i="51"/>
  <c r="D2957" i="51"/>
  <c r="A2958" i="51"/>
  <c r="B2958" i="51"/>
  <c r="C2958" i="51"/>
  <c r="D2958" i="51"/>
  <c r="A2959" i="51"/>
  <c r="B2959" i="51"/>
  <c r="C2959" i="51"/>
  <c r="D2959" i="51"/>
  <c r="A2960" i="51"/>
  <c r="B2960" i="51"/>
  <c r="C2960" i="51"/>
  <c r="D2960" i="51"/>
  <c r="A2961" i="51"/>
  <c r="B2961" i="51"/>
  <c r="C2961" i="51"/>
  <c r="D2961" i="51"/>
  <c r="A2962" i="51"/>
  <c r="B2962" i="51"/>
  <c r="C2962" i="51"/>
  <c r="D2962" i="51"/>
  <c r="A2963" i="51"/>
  <c r="B2963" i="51"/>
  <c r="C2963" i="51"/>
  <c r="D2963" i="51"/>
  <c r="A2964" i="51"/>
  <c r="B2964" i="51"/>
  <c r="C2964" i="51"/>
  <c r="D2964" i="51"/>
  <c r="A2965" i="51"/>
  <c r="B2965" i="51"/>
  <c r="C2965" i="51"/>
  <c r="D2965" i="51"/>
  <c r="A2966" i="51"/>
  <c r="B2966" i="51"/>
  <c r="C2966" i="51"/>
  <c r="D2966" i="51"/>
  <c r="A2967" i="51"/>
  <c r="B2967" i="51"/>
  <c r="C2967" i="51"/>
  <c r="D2967" i="51"/>
  <c r="A2968" i="51"/>
  <c r="B2968" i="51"/>
  <c r="C2968" i="51"/>
  <c r="D2968" i="51"/>
  <c r="A2969" i="51"/>
  <c r="B2969" i="51"/>
  <c r="C2969" i="51"/>
  <c r="D2969" i="51"/>
  <c r="A2970" i="51"/>
  <c r="B2970" i="51"/>
  <c r="C2970" i="51"/>
  <c r="D2970" i="51"/>
  <c r="A2971" i="51"/>
  <c r="B2971" i="51"/>
  <c r="C2971" i="51"/>
  <c r="D2971" i="51"/>
  <c r="A2972" i="51"/>
  <c r="B2972" i="51"/>
  <c r="C2972" i="51"/>
  <c r="D2972" i="51"/>
  <c r="A2973" i="51"/>
  <c r="B2973" i="51"/>
  <c r="C2973" i="51"/>
  <c r="D2973" i="51"/>
  <c r="A2974" i="51"/>
  <c r="B2974" i="51"/>
  <c r="C2974" i="51"/>
  <c r="D2974" i="51"/>
  <c r="A2975" i="51"/>
  <c r="B2975" i="51"/>
  <c r="C2975" i="51"/>
  <c r="D2975" i="51"/>
  <c r="A2976" i="51"/>
  <c r="B2976" i="51"/>
  <c r="C2976" i="51"/>
  <c r="D2976" i="51"/>
  <c r="A2977" i="51"/>
  <c r="B2977" i="51"/>
  <c r="C2977" i="51"/>
  <c r="D2977" i="51"/>
  <c r="A2978" i="51"/>
  <c r="B2978" i="51"/>
  <c r="C2978" i="51"/>
  <c r="D2978" i="51"/>
  <c r="A2979" i="51"/>
  <c r="B2979" i="51"/>
  <c r="C2979" i="51"/>
  <c r="D2979" i="51"/>
  <c r="A2980" i="51"/>
  <c r="B2980" i="51"/>
  <c r="C2980" i="51"/>
  <c r="D2980" i="51"/>
  <c r="A2981" i="51"/>
  <c r="B2981" i="51"/>
  <c r="C2981" i="51"/>
  <c r="D2981" i="51"/>
  <c r="A2982" i="51"/>
  <c r="B2982" i="51"/>
  <c r="C2982" i="51"/>
  <c r="D2982" i="51"/>
  <c r="A2983" i="51"/>
  <c r="B2983" i="51"/>
  <c r="C2983" i="51"/>
  <c r="D2983" i="51"/>
  <c r="A2984" i="51"/>
  <c r="B2984" i="51"/>
  <c r="C2984" i="51"/>
  <c r="D2984" i="51"/>
  <c r="A2985" i="51"/>
  <c r="B2985" i="51"/>
  <c r="C2985" i="51"/>
  <c r="D2985" i="51"/>
  <c r="A2986" i="51"/>
  <c r="B2986" i="51"/>
  <c r="C2986" i="51"/>
  <c r="D2986" i="51"/>
  <c r="A2987" i="51"/>
  <c r="B2987" i="51"/>
  <c r="C2987" i="51"/>
  <c r="D2987" i="51"/>
  <c r="A2988" i="51"/>
  <c r="B2988" i="51"/>
  <c r="C2988" i="51"/>
  <c r="D2988" i="51"/>
  <c r="A2989" i="51"/>
  <c r="B2989" i="51"/>
  <c r="C2989" i="51"/>
  <c r="D2989" i="51"/>
  <c r="A2990" i="51"/>
  <c r="B2990" i="51"/>
  <c r="C2990" i="51"/>
  <c r="D2990" i="51"/>
  <c r="A2991" i="51"/>
  <c r="B2991" i="51"/>
  <c r="C2991" i="51"/>
  <c r="D2991" i="51"/>
  <c r="A2992" i="51"/>
  <c r="B2992" i="51"/>
  <c r="C2992" i="51"/>
  <c r="D2992" i="51"/>
  <c r="A2993" i="51"/>
  <c r="B2993" i="51"/>
  <c r="C2993" i="51"/>
  <c r="D2993" i="51"/>
  <c r="A2994" i="51"/>
  <c r="B2994" i="51"/>
  <c r="C2994" i="51"/>
  <c r="D2994" i="51"/>
  <c r="A2995" i="51"/>
  <c r="B2995" i="51"/>
  <c r="C2995" i="51"/>
  <c r="D2995" i="51"/>
  <c r="A2996" i="51"/>
  <c r="B2996" i="51"/>
  <c r="C2996" i="51"/>
  <c r="D2996" i="51"/>
  <c r="A2997" i="51"/>
  <c r="B2997" i="51"/>
  <c r="C2997" i="51"/>
  <c r="D2997" i="51"/>
  <c r="A2998" i="51"/>
  <c r="B2998" i="51"/>
  <c r="C2998" i="51"/>
  <c r="D2998" i="51"/>
  <c r="A2999" i="51"/>
  <c r="B2999" i="51"/>
  <c r="C2999" i="51"/>
  <c r="D2999" i="51"/>
  <c r="A3000" i="51"/>
  <c r="B3000" i="51"/>
  <c r="C3000" i="51"/>
  <c r="D3000" i="51"/>
  <c r="N1" i="11"/>
  <c r="N2" i="11" s="1"/>
  <c r="AK60" i="55" l="1"/>
  <c r="AR60" i="55" s="1"/>
  <c r="AS60" i="55" s="1"/>
  <c r="AI60" i="55"/>
  <c r="I178" i="12"/>
  <c r="B163" i="12"/>
  <c r="B164" i="12"/>
  <c r="B165" i="12"/>
  <c r="B166" i="12"/>
  <c r="B146" i="12"/>
  <c r="B147" i="12"/>
  <c r="B131" i="12"/>
  <c r="B132" i="12"/>
  <c r="B133" i="12"/>
  <c r="B134" i="12"/>
  <c r="B135" i="12"/>
  <c r="B136" i="12"/>
  <c r="B137" i="12"/>
  <c r="B115" i="12"/>
  <c r="B116" i="12"/>
  <c r="B99" i="12"/>
  <c r="B100" i="12"/>
  <c r="B101" i="12"/>
  <c r="B102" i="12"/>
  <c r="B103" i="12"/>
  <c r="B104" i="12"/>
  <c r="B105" i="12"/>
  <c r="B106" i="12"/>
  <c r="B107" i="12"/>
  <c r="B108" i="12"/>
  <c r="B83" i="12"/>
  <c r="B84" i="12"/>
  <c r="B85" i="12"/>
  <c r="B86" i="12"/>
  <c r="B87" i="12"/>
  <c r="B88" i="12"/>
  <c r="B70" i="12"/>
  <c r="B71" i="12"/>
  <c r="B72" i="12"/>
  <c r="B73" i="12"/>
  <c r="B37" i="12"/>
  <c r="B38" i="12"/>
  <c r="B39" i="12"/>
  <c r="B40" i="12"/>
  <c r="B41" i="12"/>
  <c r="B42" i="12"/>
  <c r="B22" i="12"/>
  <c r="B23" i="12"/>
  <c r="B53" i="12"/>
  <c r="B54" i="12"/>
  <c r="B55" i="12"/>
  <c r="B56" i="12"/>
  <c r="B57" i="12"/>
  <c r="B171" i="12"/>
  <c r="H170" i="12" a="1"/>
  <c r="H170" i="12" s="1"/>
  <c r="G170" i="12"/>
  <c r="F170" i="12" a="1"/>
  <c r="F170" i="12" s="1"/>
  <c r="B170" i="12"/>
  <c r="H169" i="12" a="1"/>
  <c r="H169" i="12" s="1"/>
  <c r="G169" i="12"/>
  <c r="F169" i="12" a="1"/>
  <c r="F169" i="12" s="1"/>
  <c r="B169" i="12"/>
  <c r="H168" i="12" a="1"/>
  <c r="H168" i="12" s="1"/>
  <c r="G168" i="12"/>
  <c r="F168" i="12" a="1"/>
  <c r="F168" i="12" s="1"/>
  <c r="B168" i="12"/>
  <c r="H167" i="12" a="1"/>
  <c r="H167" i="12" s="1"/>
  <c r="G167" i="12"/>
  <c r="F167" i="12" a="1"/>
  <c r="F167" i="12" s="1"/>
  <c r="B167" i="12"/>
  <c r="H166" i="12" a="1"/>
  <c r="H166" i="12" s="1"/>
  <c r="G166" i="12"/>
  <c r="F166" i="12" a="1"/>
  <c r="F166" i="12" s="1"/>
  <c r="H165" i="12" a="1"/>
  <c r="H165" i="12" s="1"/>
  <c r="G165" i="12"/>
  <c r="F165" i="12" a="1"/>
  <c r="F165" i="12" s="1"/>
  <c r="H164" i="12" a="1"/>
  <c r="H164" i="12" s="1"/>
  <c r="G164" i="12"/>
  <c r="F164" i="12" a="1"/>
  <c r="F164" i="12" s="1"/>
  <c r="G163" i="12"/>
  <c r="G162" i="12"/>
  <c r="B162" i="12"/>
  <c r="G161" i="12"/>
  <c r="B161" i="12"/>
  <c r="G160" i="12"/>
  <c r="B160" i="12"/>
  <c r="H158" i="12" a="1"/>
  <c r="H158" i="12" s="1"/>
  <c r="G158" i="12"/>
  <c r="F158" i="12" a="1"/>
  <c r="F158" i="12" s="1"/>
  <c r="H157" i="12" a="1"/>
  <c r="H157" i="12" s="1"/>
  <c r="G157" i="12"/>
  <c r="F157" i="12" a="1"/>
  <c r="F157" i="12" s="1"/>
  <c r="B157" i="12"/>
  <c r="H156" i="12" a="1"/>
  <c r="H156" i="12" s="1"/>
  <c r="G156" i="12"/>
  <c r="F156" i="12" a="1"/>
  <c r="F156" i="12" s="1"/>
  <c r="B156" i="12"/>
  <c r="H155" i="12" a="1"/>
  <c r="H155" i="12" s="1"/>
  <c r="G155" i="12"/>
  <c r="F155" i="12" a="1"/>
  <c r="F155" i="12" s="1"/>
  <c r="B155" i="12"/>
  <c r="H154" i="12" a="1"/>
  <c r="H154" i="12" s="1"/>
  <c r="G154" i="12"/>
  <c r="F154" i="12" a="1"/>
  <c r="F154" i="12" s="1"/>
  <c r="B154" i="12"/>
  <c r="H153" i="12" a="1"/>
  <c r="H153" i="12" s="1"/>
  <c r="G153" i="12"/>
  <c r="F153" i="12" a="1"/>
  <c r="F153" i="12" s="1"/>
  <c r="B153" i="12"/>
  <c r="H152" i="12" a="1"/>
  <c r="H152" i="12" s="1"/>
  <c r="G152" i="12"/>
  <c r="F152" i="12" a="1"/>
  <c r="F152" i="12" s="1"/>
  <c r="B152" i="12"/>
  <c r="H151" i="12" a="1"/>
  <c r="H151" i="12" s="1"/>
  <c r="G151" i="12"/>
  <c r="F151" i="12" a="1"/>
  <c r="F151" i="12" s="1"/>
  <c r="B151" i="12"/>
  <c r="H150" i="12" a="1"/>
  <c r="H150" i="12" s="1"/>
  <c r="G150" i="12"/>
  <c r="F150" i="12" a="1"/>
  <c r="F150" i="12" s="1"/>
  <c r="B150" i="12"/>
  <c r="H149" i="12" a="1"/>
  <c r="H149" i="12" s="1"/>
  <c r="G149" i="12"/>
  <c r="F149" i="12" a="1"/>
  <c r="F149" i="12" s="1"/>
  <c r="B149" i="12"/>
  <c r="H148" i="12" a="1"/>
  <c r="H148" i="12" s="1"/>
  <c r="G148" i="12"/>
  <c r="F148" i="12" a="1"/>
  <c r="F148" i="12" s="1"/>
  <c r="B148" i="12"/>
  <c r="H147" i="12" a="1"/>
  <c r="H147" i="12" s="1"/>
  <c r="G147" i="12"/>
  <c r="F147" i="12" a="1"/>
  <c r="F147" i="12" s="1"/>
  <c r="G146" i="12"/>
  <c r="G145" i="12"/>
  <c r="B145" i="12"/>
  <c r="G144" i="12"/>
  <c r="B144" i="12"/>
  <c r="B140" i="12"/>
  <c r="H139" i="12" a="1"/>
  <c r="H139" i="12" s="1"/>
  <c r="G139" i="12"/>
  <c r="F139" i="12" a="1"/>
  <c r="F139" i="12" s="1"/>
  <c r="B139" i="12"/>
  <c r="H138" i="12" a="1"/>
  <c r="H138" i="12" s="1"/>
  <c r="G138" i="12"/>
  <c r="F138" i="12" a="1"/>
  <c r="F138" i="12" s="1"/>
  <c r="B138" i="12"/>
  <c r="H137" i="12" a="1"/>
  <c r="H137" i="12" s="1"/>
  <c r="G137" i="12"/>
  <c r="F137" i="12" a="1"/>
  <c r="F137" i="12" s="1"/>
  <c r="H136" i="12" a="1"/>
  <c r="H136" i="12" s="1"/>
  <c r="G136" i="12"/>
  <c r="F136" i="12" a="1"/>
  <c r="F136" i="12" s="1"/>
  <c r="H135" i="12" a="1"/>
  <c r="H135" i="12" s="1"/>
  <c r="G135" i="12"/>
  <c r="F135" i="12" a="1"/>
  <c r="F135" i="12" s="1"/>
  <c r="H134" i="12" a="1"/>
  <c r="H134" i="12" s="1"/>
  <c r="G134" i="12"/>
  <c r="F134" i="12" a="1"/>
  <c r="F134" i="12" s="1"/>
  <c r="H133" i="12" a="1"/>
  <c r="H133" i="12" s="1"/>
  <c r="G133" i="12"/>
  <c r="F133" i="12" a="1"/>
  <c r="F133" i="12" s="1"/>
  <c r="G132" i="12"/>
  <c r="G131" i="12"/>
  <c r="G130" i="12"/>
  <c r="B130" i="12"/>
  <c r="G129" i="12"/>
  <c r="B129" i="12"/>
  <c r="H127" i="12" a="1"/>
  <c r="H127" i="12" s="1"/>
  <c r="G127" i="12"/>
  <c r="F127" i="12" a="1"/>
  <c r="F127" i="12" s="1"/>
  <c r="H126" i="12" a="1"/>
  <c r="H126" i="12" s="1"/>
  <c r="G126" i="12"/>
  <c r="F126" i="12" a="1"/>
  <c r="F126" i="12" s="1"/>
  <c r="B126" i="12"/>
  <c r="H125" i="12" a="1"/>
  <c r="H125" i="12" s="1"/>
  <c r="G125" i="12"/>
  <c r="F125" i="12" a="1"/>
  <c r="F125" i="12" s="1"/>
  <c r="B125" i="12"/>
  <c r="H124" i="12" a="1"/>
  <c r="H124" i="12" s="1"/>
  <c r="G124" i="12"/>
  <c r="F124" i="12" a="1"/>
  <c r="F124" i="12" s="1"/>
  <c r="B124" i="12"/>
  <c r="H123" i="12" a="1"/>
  <c r="H123" i="12" s="1"/>
  <c r="G123" i="12"/>
  <c r="F123" i="12" a="1"/>
  <c r="F123" i="12" s="1"/>
  <c r="B123" i="12"/>
  <c r="H122" i="12" a="1"/>
  <c r="H122" i="12" s="1"/>
  <c r="G122" i="12"/>
  <c r="F122" i="12" a="1"/>
  <c r="F122" i="12" s="1"/>
  <c r="B122" i="12"/>
  <c r="H121" i="12" a="1"/>
  <c r="H121" i="12" s="1"/>
  <c r="G121" i="12"/>
  <c r="F121" i="12" a="1"/>
  <c r="F121" i="12" s="1"/>
  <c r="B121" i="12"/>
  <c r="H120" i="12" a="1"/>
  <c r="H120" i="12" s="1"/>
  <c r="G120" i="12"/>
  <c r="F120" i="12" a="1"/>
  <c r="F120" i="12" s="1"/>
  <c r="B120" i="12"/>
  <c r="H119" i="12" a="1"/>
  <c r="H119" i="12" s="1"/>
  <c r="G119" i="12"/>
  <c r="F119" i="12" a="1"/>
  <c r="F119" i="12" s="1"/>
  <c r="B119" i="12"/>
  <c r="H118" i="12" a="1"/>
  <c r="H118" i="12" s="1"/>
  <c r="G118" i="12"/>
  <c r="F118" i="12" a="1"/>
  <c r="F118" i="12" s="1"/>
  <c r="B118" i="12"/>
  <c r="H117" i="12" a="1"/>
  <c r="H117" i="12" s="1"/>
  <c r="G117" i="12"/>
  <c r="F117" i="12" a="1"/>
  <c r="F117" i="12" s="1"/>
  <c r="B117" i="12"/>
  <c r="H116" i="12" a="1"/>
  <c r="H116" i="12" s="1"/>
  <c r="G116" i="12"/>
  <c r="F116" i="12" a="1"/>
  <c r="F116" i="12" s="1"/>
  <c r="G115" i="12"/>
  <c r="G114" i="12"/>
  <c r="B114" i="12"/>
  <c r="G113" i="12"/>
  <c r="B113" i="12"/>
  <c r="B109" i="12"/>
  <c r="H108" i="12" a="1"/>
  <c r="H108" i="12" s="1"/>
  <c r="G108" i="12"/>
  <c r="F108" i="12" a="1"/>
  <c r="F108" i="12" s="1"/>
  <c r="H107" i="12" a="1"/>
  <c r="H107" i="12" s="1"/>
  <c r="G107" i="12"/>
  <c r="F107" i="12" a="1"/>
  <c r="F107" i="12" s="1"/>
  <c r="H106" i="12" a="1"/>
  <c r="H106" i="12" s="1"/>
  <c r="G106" i="12"/>
  <c r="F106" i="12" a="1"/>
  <c r="F106" i="12" s="1"/>
  <c r="H105" i="12" a="1"/>
  <c r="H105" i="12" s="1"/>
  <c r="G105" i="12"/>
  <c r="F105" i="12" a="1"/>
  <c r="F105" i="12" s="1"/>
  <c r="H104" i="12" a="1"/>
  <c r="H104" i="12" s="1"/>
  <c r="G104" i="12"/>
  <c r="F104" i="12" a="1"/>
  <c r="F104" i="12" s="1"/>
  <c r="H103" i="12" a="1"/>
  <c r="H103" i="12" s="1"/>
  <c r="G103" i="12"/>
  <c r="F103" i="12" a="1"/>
  <c r="F103" i="12" s="1"/>
  <c r="H102" i="12" a="1"/>
  <c r="H102" i="12" s="1"/>
  <c r="G102" i="12"/>
  <c r="F102" i="12" a="1"/>
  <c r="F102" i="12" s="1"/>
  <c r="G101" i="12"/>
  <c r="G100" i="12"/>
  <c r="G99" i="12"/>
  <c r="G98" i="12"/>
  <c r="B98" i="12"/>
  <c r="H96" i="12" a="1"/>
  <c r="H96" i="12" s="1"/>
  <c r="G96" i="12"/>
  <c r="F96" i="12" a="1"/>
  <c r="F96" i="12" s="1"/>
  <c r="H95" i="12" a="1"/>
  <c r="H95" i="12" s="1"/>
  <c r="G95" i="12"/>
  <c r="F95" i="12" a="1"/>
  <c r="F95" i="12" s="1"/>
  <c r="B95" i="12"/>
  <c r="H94" i="12" a="1"/>
  <c r="H94" i="12" s="1"/>
  <c r="G94" i="12"/>
  <c r="F94" i="12" a="1"/>
  <c r="F94" i="12" s="1"/>
  <c r="B94" i="12"/>
  <c r="H93" i="12" a="1"/>
  <c r="H93" i="12" s="1"/>
  <c r="G93" i="12"/>
  <c r="F93" i="12" a="1"/>
  <c r="F93" i="12" s="1"/>
  <c r="B93" i="12"/>
  <c r="H92" i="12" a="1"/>
  <c r="H92" i="12" s="1"/>
  <c r="G92" i="12"/>
  <c r="F92" i="12" a="1"/>
  <c r="F92" i="12" s="1"/>
  <c r="B92" i="12"/>
  <c r="H91" i="12" a="1"/>
  <c r="H91" i="12" s="1"/>
  <c r="G91" i="12"/>
  <c r="F91" i="12" a="1"/>
  <c r="F91" i="12" s="1"/>
  <c r="B91" i="12"/>
  <c r="H90" i="12" a="1"/>
  <c r="H90" i="12" s="1"/>
  <c r="G90" i="12"/>
  <c r="F90" i="12" a="1"/>
  <c r="F90" i="12" s="1"/>
  <c r="B90" i="12"/>
  <c r="H89" i="12" a="1"/>
  <c r="H89" i="12" s="1"/>
  <c r="G89" i="12"/>
  <c r="F89" i="12" a="1"/>
  <c r="F89" i="12" s="1"/>
  <c r="B89" i="12"/>
  <c r="H88" i="12" a="1"/>
  <c r="H88" i="12" s="1"/>
  <c r="G88" i="12"/>
  <c r="F88" i="12" a="1"/>
  <c r="F88" i="12" s="1"/>
  <c r="H87" i="12" a="1"/>
  <c r="H87" i="12" s="1"/>
  <c r="G87" i="12"/>
  <c r="F87" i="12" a="1"/>
  <c r="F87" i="12" s="1"/>
  <c r="H86" i="12" a="1"/>
  <c r="H86" i="12" s="1"/>
  <c r="G86" i="12"/>
  <c r="F86" i="12" a="1"/>
  <c r="F86" i="12" s="1"/>
  <c r="H85" i="12" a="1"/>
  <c r="H85" i="12" s="1"/>
  <c r="G85" i="12"/>
  <c r="F85" i="12" a="1"/>
  <c r="F85" i="12" s="1"/>
  <c r="G84" i="12"/>
  <c r="G83" i="12"/>
  <c r="G82" i="12"/>
  <c r="B82" i="12"/>
  <c r="B78" i="12"/>
  <c r="H77" i="12" a="1"/>
  <c r="H77" i="12" s="1"/>
  <c r="G77" i="12"/>
  <c r="F77" i="12" a="1"/>
  <c r="F77" i="12" s="1"/>
  <c r="B77" i="12"/>
  <c r="H76" i="12" a="1"/>
  <c r="H76" i="12" s="1"/>
  <c r="G76" i="12"/>
  <c r="F76" i="12" a="1"/>
  <c r="F76" i="12" s="1"/>
  <c r="B76" i="12"/>
  <c r="H75" i="12" a="1"/>
  <c r="H75" i="12" s="1"/>
  <c r="G75" i="12"/>
  <c r="F75" i="12" a="1"/>
  <c r="F75" i="12" s="1"/>
  <c r="B75" i="12"/>
  <c r="H74" i="12" a="1"/>
  <c r="H74" i="12" s="1"/>
  <c r="G74" i="12"/>
  <c r="F74" i="12" a="1"/>
  <c r="F74" i="12" s="1"/>
  <c r="B74" i="12"/>
  <c r="H73" i="12" a="1"/>
  <c r="H73" i="12" s="1"/>
  <c r="G73" i="12"/>
  <c r="F73" i="12" a="1"/>
  <c r="F73" i="12" s="1"/>
  <c r="H72" i="12" a="1"/>
  <c r="H72" i="12" s="1"/>
  <c r="G72" i="12"/>
  <c r="F72" i="12" a="1"/>
  <c r="F72" i="12" s="1"/>
  <c r="H71" i="12" a="1"/>
  <c r="H71" i="12" s="1"/>
  <c r="G71" i="12"/>
  <c r="F71" i="12" a="1"/>
  <c r="F71" i="12" s="1"/>
  <c r="G70" i="12"/>
  <c r="G69" i="12"/>
  <c r="B69" i="12"/>
  <c r="G68" i="12"/>
  <c r="B68" i="12"/>
  <c r="G67" i="12"/>
  <c r="B67" i="12"/>
  <c r="H65" i="12" a="1"/>
  <c r="H65" i="12" s="1"/>
  <c r="G65" i="12"/>
  <c r="F65" i="12" a="1"/>
  <c r="F65" i="12" s="1"/>
  <c r="H64" i="12" a="1"/>
  <c r="H64" i="12" s="1"/>
  <c r="G64" i="12"/>
  <c r="F64" i="12" a="1"/>
  <c r="F64" i="12" s="1"/>
  <c r="B64" i="12"/>
  <c r="H63" i="12" a="1"/>
  <c r="H63" i="12" s="1"/>
  <c r="G63" i="12"/>
  <c r="F63" i="12" a="1"/>
  <c r="F63" i="12" s="1"/>
  <c r="B63" i="12"/>
  <c r="H62" i="12" a="1"/>
  <c r="H62" i="12" s="1"/>
  <c r="G62" i="12"/>
  <c r="F62" i="12" a="1"/>
  <c r="F62" i="12" s="1"/>
  <c r="B62" i="12"/>
  <c r="H61" i="12" a="1"/>
  <c r="H61" i="12" s="1"/>
  <c r="G61" i="12"/>
  <c r="F61" i="12" a="1"/>
  <c r="F61" i="12" s="1"/>
  <c r="B61" i="12"/>
  <c r="H60" i="12" a="1"/>
  <c r="H60" i="12" s="1"/>
  <c r="G60" i="12"/>
  <c r="F60" i="12" a="1"/>
  <c r="F60" i="12" s="1"/>
  <c r="B60" i="12"/>
  <c r="H59" i="12" a="1"/>
  <c r="H59" i="12" s="1"/>
  <c r="G59" i="12"/>
  <c r="F59" i="12" a="1"/>
  <c r="F59" i="12" s="1"/>
  <c r="B59" i="12"/>
  <c r="H58" i="12" a="1"/>
  <c r="H58" i="12" s="1"/>
  <c r="G58" i="12"/>
  <c r="F58" i="12" a="1"/>
  <c r="F58" i="12" s="1"/>
  <c r="B58" i="12"/>
  <c r="H57" i="12" a="1"/>
  <c r="H57" i="12" s="1"/>
  <c r="G57" i="12"/>
  <c r="F57" i="12" a="1"/>
  <c r="F57" i="12" s="1"/>
  <c r="H56" i="12" a="1"/>
  <c r="H56" i="12" s="1"/>
  <c r="G56" i="12"/>
  <c r="F56" i="12" a="1"/>
  <c r="F56" i="12" s="1"/>
  <c r="H55" i="12" a="1"/>
  <c r="H55" i="12" s="1"/>
  <c r="G55" i="12"/>
  <c r="F55" i="12" a="1"/>
  <c r="F55" i="12" s="1"/>
  <c r="H54" i="12" a="1"/>
  <c r="H54" i="12" s="1"/>
  <c r="G54" i="12"/>
  <c r="F54" i="12" a="1"/>
  <c r="F54" i="12" s="1"/>
  <c r="G53" i="12"/>
  <c r="G52" i="12"/>
  <c r="B52" i="12"/>
  <c r="G51" i="12"/>
  <c r="B51" i="12"/>
  <c r="I180" i="12"/>
  <c r="B20" i="12"/>
  <c r="B21" i="12"/>
  <c r="B24" i="12"/>
  <c r="B25" i="12"/>
  <c r="B26" i="12"/>
  <c r="H82" i="12" a="1"/>
  <c r="F82" i="12" a="1"/>
  <c r="F162" i="12" a="1"/>
  <c r="F146" i="12" a="1"/>
  <c r="H146" i="12" a="1"/>
  <c r="F160" i="12" a="1"/>
  <c r="H163" i="12" a="1"/>
  <c r="H162" i="12" a="1"/>
  <c r="F145" i="12" a="1"/>
  <c r="F144" i="12" a="1"/>
  <c r="F163" i="12" a="1"/>
  <c r="F161" i="12" a="1"/>
  <c r="H160" i="12" a="1"/>
  <c r="F131" i="12" a="1"/>
  <c r="F114" i="12" a="1"/>
  <c r="F129" i="12" a="1"/>
  <c r="F132" i="12" a="1"/>
  <c r="H132" i="12" a="1"/>
  <c r="F113" i="12" a="1"/>
  <c r="H131" i="12" a="1"/>
  <c r="F130" i="12" a="1"/>
  <c r="H115" i="12" a="1"/>
  <c r="F115" i="12" a="1"/>
  <c r="F100" i="12" a="1"/>
  <c r="H101" i="12" a="1"/>
  <c r="F98" i="12" a="1"/>
  <c r="F99" i="12" a="1"/>
  <c r="H100" i="12" a="1"/>
  <c r="H84" i="12" a="1"/>
  <c r="F84" i="12" a="1"/>
  <c r="F83" i="12" a="1"/>
  <c r="F101" i="12" a="1"/>
  <c r="F69" i="12" a="1"/>
  <c r="F52" i="12" a="1"/>
  <c r="F68" i="12" a="1"/>
  <c r="H70" i="12" a="1"/>
  <c r="F70" i="12" a="1"/>
  <c r="H53" i="12" a="1"/>
  <c r="F51" i="12" a="1"/>
  <c r="H69" i="12" a="1"/>
  <c r="F67" i="12" a="1"/>
  <c r="F53" i="12" a="1"/>
  <c r="AN60" i="55" l="1"/>
  <c r="AO60" i="55" s="1"/>
  <c r="AP60" i="55"/>
  <c r="AQ60" i="55" s="1" a="1"/>
  <c r="AQ60" i="55" s="1"/>
  <c r="AT60" i="55"/>
  <c r="AU60" i="55" s="1"/>
  <c r="H82" i="12"/>
  <c r="F82" i="12"/>
  <c r="H160" i="12"/>
  <c r="F161" i="12"/>
  <c r="F163" i="12"/>
  <c r="F144" i="12"/>
  <c r="F145" i="12"/>
  <c r="H162" i="12"/>
  <c r="H163" i="12"/>
  <c r="F160" i="12"/>
  <c r="H146" i="12"/>
  <c r="F146" i="12"/>
  <c r="F162" i="12"/>
  <c r="F115" i="12"/>
  <c r="H115" i="12"/>
  <c r="F130" i="12"/>
  <c r="H131" i="12"/>
  <c r="F113" i="12"/>
  <c r="H132" i="12"/>
  <c r="F132" i="12"/>
  <c r="F129" i="12"/>
  <c r="F114" i="12"/>
  <c r="F131" i="12"/>
  <c r="F101" i="12"/>
  <c r="F83" i="12"/>
  <c r="F84" i="12"/>
  <c r="H84" i="12"/>
  <c r="H100" i="12"/>
  <c r="F99" i="12"/>
  <c r="F98" i="12"/>
  <c r="H101" i="12"/>
  <c r="F100" i="12"/>
  <c r="F53" i="12"/>
  <c r="F67" i="12"/>
  <c r="H69" i="12"/>
  <c r="F51" i="12"/>
  <c r="H53" i="12"/>
  <c r="F70" i="12"/>
  <c r="H70" i="12"/>
  <c r="F68" i="12"/>
  <c r="F52" i="12"/>
  <c r="F69" i="12"/>
  <c r="H145" i="12" a="1"/>
  <c r="H161" i="12" a="1"/>
  <c r="H144" i="12" a="1"/>
  <c r="H114" i="12" a="1"/>
  <c r="H130" i="12" a="1"/>
  <c r="H113" i="12" a="1"/>
  <c r="H129" i="12" a="1"/>
  <c r="H99" i="12" a="1"/>
  <c r="H98" i="12" a="1"/>
  <c r="H83" i="12" a="1"/>
  <c r="H67" i="12" a="1"/>
  <c r="H52" i="12" a="1"/>
  <c r="H51" i="12" a="1"/>
  <c r="H68" i="12" a="1"/>
  <c r="H144" i="12" l="1"/>
  <c r="H161" i="12"/>
  <c r="H145" i="12"/>
  <c r="H129" i="12"/>
  <c r="H113" i="12"/>
  <c r="H130" i="12"/>
  <c r="H114" i="12"/>
  <c r="H83" i="12"/>
  <c r="H98" i="12"/>
  <c r="H99" i="12"/>
  <c r="H68" i="12"/>
  <c r="H51" i="12"/>
  <c r="H52" i="12"/>
  <c r="H67" i="12"/>
  <c r="B43" i="12" l="1"/>
  <c r="B44" i="12"/>
  <c r="B45" i="12"/>
  <c r="B46" i="12"/>
  <c r="B27" i="12"/>
  <c r="B28" i="12"/>
  <c r="B29" i="12"/>
  <c r="B30" i="12"/>
  <c r="AE5" i="53"/>
  <c r="AD5" i="53"/>
  <c r="Y5" i="53"/>
  <c r="X5" i="53"/>
  <c r="S5" i="53"/>
  <c r="R5" i="53"/>
  <c r="M5" i="53"/>
  <c r="L5" i="53"/>
  <c r="G60" i="53"/>
  <c r="F60" i="53"/>
  <c r="G5" i="53"/>
  <c r="F5" i="53"/>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1002" i="11"/>
  <c r="B1003" i="11"/>
  <c r="B1004" i="11"/>
  <c r="B1005" i="11"/>
  <c r="B1006" i="11"/>
  <c r="B1007" i="11"/>
  <c r="B1008" i="11"/>
  <c r="B1009" i="11"/>
  <c r="B1010" i="11"/>
  <c r="B1011" i="11"/>
  <c r="B1012" i="11"/>
  <c r="B1013" i="11"/>
  <c r="B1014" i="11"/>
  <c r="B1015" i="11"/>
  <c r="B1016" i="11"/>
  <c r="B1017" i="11"/>
  <c r="B1018" i="11"/>
  <c r="B1019" i="11"/>
  <c r="B1020" i="11"/>
  <c r="B1021" i="11"/>
  <c r="B1022" i="11"/>
  <c r="B1023" i="11"/>
  <c r="B1024" i="11"/>
  <c r="B1025" i="11"/>
  <c r="B1026" i="11"/>
  <c r="B1027" i="11"/>
  <c r="B1028" i="11"/>
  <c r="B1029" i="11"/>
  <c r="B1030" i="11"/>
  <c r="B1031" i="11"/>
  <c r="B1032" i="11"/>
  <c r="B1033" i="11"/>
  <c r="B1034" i="11"/>
  <c r="B1035" i="11"/>
  <c r="B1036" i="11"/>
  <c r="B1037" i="11"/>
  <c r="B1038" i="11"/>
  <c r="B1039" i="11"/>
  <c r="B1040" i="11"/>
  <c r="B1041" i="11"/>
  <c r="B1042" i="11"/>
  <c r="B1043" i="11"/>
  <c r="B1044" i="11"/>
  <c r="B1045" i="11"/>
  <c r="B1046" i="11"/>
  <c r="B1047" i="11"/>
  <c r="B1048" i="11"/>
  <c r="B1049" i="11"/>
  <c r="B1050" i="11"/>
  <c r="B1051" i="11"/>
  <c r="B1052" i="11"/>
  <c r="B1053" i="11"/>
  <c r="B1054" i="11"/>
  <c r="B1055" i="11"/>
  <c r="B1056" i="11"/>
  <c r="B1057" i="11"/>
  <c r="B1058" i="11"/>
  <c r="B1059" i="11"/>
  <c r="B1060" i="11"/>
  <c r="B1061" i="11"/>
  <c r="B1062" i="11"/>
  <c r="B1063" i="11"/>
  <c r="B1064" i="11"/>
  <c r="B1065" i="11"/>
  <c r="B1066" i="11"/>
  <c r="B1067" i="11"/>
  <c r="B1068" i="11"/>
  <c r="B1069" i="11"/>
  <c r="B1070" i="11"/>
  <c r="B1071" i="11"/>
  <c r="B1072" i="11"/>
  <c r="B1073" i="11"/>
  <c r="B1074" i="11"/>
  <c r="B1075" i="11"/>
  <c r="B1076" i="11"/>
  <c r="B1077" i="11"/>
  <c r="B1078" i="11"/>
  <c r="B1079" i="11"/>
  <c r="B1080" i="11"/>
  <c r="B1081" i="11"/>
  <c r="B1082" i="11"/>
  <c r="B1083" i="11"/>
  <c r="B1084" i="11"/>
  <c r="B1085" i="11"/>
  <c r="B1086" i="11"/>
  <c r="B1087" i="11"/>
  <c r="B1088" i="11"/>
  <c r="B1089" i="11"/>
  <c r="B1090" i="11"/>
  <c r="B1091" i="11"/>
  <c r="B1092" i="11"/>
  <c r="B1093" i="11"/>
  <c r="B1094" i="11"/>
  <c r="B1095" i="11"/>
  <c r="B1096" i="11"/>
  <c r="B1097" i="11"/>
  <c r="B1098" i="11"/>
  <c r="B1099" i="11"/>
  <c r="B1100" i="11"/>
  <c r="B1101" i="11"/>
  <c r="B1102" i="11"/>
  <c r="B1103" i="11"/>
  <c r="B1104" i="11"/>
  <c r="B1105" i="11"/>
  <c r="B1106" i="11"/>
  <c r="B1107" i="11"/>
  <c r="B1108" i="11"/>
  <c r="B1109" i="11"/>
  <c r="B1110" i="11"/>
  <c r="B1111" i="11"/>
  <c r="B1112" i="11"/>
  <c r="B1113" i="11"/>
  <c r="B1114" i="11"/>
  <c r="B1115" i="11"/>
  <c r="B1116" i="11"/>
  <c r="B1117" i="11"/>
  <c r="B1118" i="11"/>
  <c r="B1119" i="11"/>
  <c r="B1120" i="11"/>
  <c r="B1121" i="11"/>
  <c r="B1122" i="11"/>
  <c r="B1123" i="11"/>
  <c r="B1124" i="11"/>
  <c r="B1125" i="11"/>
  <c r="B1126" i="11"/>
  <c r="B1127" i="11"/>
  <c r="B1128" i="11"/>
  <c r="B1129" i="11"/>
  <c r="B1130" i="11"/>
  <c r="B1131" i="11"/>
  <c r="B1132" i="11"/>
  <c r="B1133" i="11"/>
  <c r="B1134" i="11"/>
  <c r="B1135" i="11"/>
  <c r="B1136" i="11"/>
  <c r="B1137" i="11"/>
  <c r="B1138" i="11"/>
  <c r="B1139" i="11"/>
  <c r="B1140" i="11"/>
  <c r="B1141" i="11"/>
  <c r="B1142" i="11"/>
  <c r="B1143" i="11"/>
  <c r="B1144" i="11"/>
  <c r="B1145" i="11"/>
  <c r="B1146" i="11"/>
  <c r="B1147" i="11"/>
  <c r="B1148" i="11"/>
  <c r="B1149" i="11"/>
  <c r="B1150" i="11"/>
  <c r="B1151" i="11"/>
  <c r="B1152" i="11"/>
  <c r="B1153" i="11"/>
  <c r="B1154" i="11"/>
  <c r="B1155" i="11"/>
  <c r="B1156" i="11"/>
  <c r="B1157" i="11"/>
  <c r="B1158" i="11"/>
  <c r="B1159" i="11"/>
  <c r="B1160" i="11"/>
  <c r="B1161" i="11"/>
  <c r="B1162" i="11"/>
  <c r="B1163" i="11"/>
  <c r="B1164" i="11"/>
  <c r="B1165" i="11"/>
  <c r="B1166" i="11"/>
  <c r="B1167" i="11"/>
  <c r="B1168" i="11"/>
  <c r="B1169" i="11"/>
  <c r="B1170" i="11"/>
  <c r="B1171" i="11"/>
  <c r="B1172" i="11"/>
  <c r="B1173" i="11"/>
  <c r="B1174" i="11"/>
  <c r="B1175" i="11"/>
  <c r="B1176" i="11"/>
  <c r="B1177" i="11"/>
  <c r="B1178" i="11"/>
  <c r="B1179" i="11"/>
  <c r="B1180" i="11"/>
  <c r="B1181" i="11"/>
  <c r="B1182" i="11"/>
  <c r="B1183" i="11"/>
  <c r="B1184" i="11"/>
  <c r="B1185" i="11"/>
  <c r="B1186" i="11"/>
  <c r="B1187" i="11"/>
  <c r="B1188" i="11"/>
  <c r="B1189" i="11"/>
  <c r="B1190" i="11"/>
  <c r="B1191" i="11"/>
  <c r="B1192" i="11"/>
  <c r="B1193" i="11"/>
  <c r="B1194" i="11"/>
  <c r="B1195" i="11"/>
  <c r="B1196" i="11"/>
  <c r="B1197" i="11"/>
  <c r="B1198" i="11"/>
  <c r="B1199" i="11"/>
  <c r="B1200" i="11"/>
  <c r="B1201" i="11"/>
  <c r="B1202" i="11"/>
  <c r="B1203" i="11"/>
  <c r="B1204" i="11"/>
  <c r="B1205" i="11"/>
  <c r="B1206" i="11"/>
  <c r="B1207" i="11"/>
  <c r="B1208" i="11"/>
  <c r="B1209" i="11"/>
  <c r="B1210" i="11"/>
  <c r="B1211" i="11"/>
  <c r="B1212" i="11"/>
  <c r="B1213" i="11"/>
  <c r="B1214" i="11"/>
  <c r="B1215" i="11"/>
  <c r="B1216" i="11"/>
  <c r="B1217" i="11"/>
  <c r="B1218" i="11"/>
  <c r="B1219" i="11"/>
  <c r="B1220" i="11"/>
  <c r="B1221" i="11"/>
  <c r="B1222" i="11"/>
  <c r="B1223" i="11"/>
  <c r="B1224" i="11"/>
  <c r="B1225" i="11"/>
  <c r="B1226" i="11"/>
  <c r="B1227" i="11"/>
  <c r="B1228" i="11"/>
  <c r="B1229" i="11"/>
  <c r="B1230" i="11"/>
  <c r="B1231" i="11"/>
  <c r="B1232" i="11"/>
  <c r="B1233" i="11"/>
  <c r="B1234" i="11"/>
  <c r="B1235" i="11"/>
  <c r="B1236" i="11"/>
  <c r="B1237" i="11"/>
  <c r="B1238" i="11"/>
  <c r="B1239" i="11"/>
  <c r="B1240" i="11"/>
  <c r="B1241" i="11"/>
  <c r="B1242" i="11"/>
  <c r="B1243" i="11"/>
  <c r="B1244" i="11"/>
  <c r="B1245" i="11"/>
  <c r="B1246" i="11"/>
  <c r="B1247" i="11"/>
  <c r="B1248" i="11"/>
  <c r="B1249" i="11"/>
  <c r="B1250" i="11"/>
  <c r="B1251" i="11"/>
  <c r="B1252" i="11"/>
  <c r="B1253" i="11"/>
  <c r="B1254" i="11"/>
  <c r="B1255" i="11"/>
  <c r="B1256" i="11"/>
  <c r="B1257" i="11"/>
  <c r="B1258" i="11"/>
  <c r="B1259" i="11"/>
  <c r="B1260" i="11"/>
  <c r="B1261" i="11"/>
  <c r="B1262" i="11"/>
  <c r="B1263" i="11"/>
  <c r="B1264" i="11"/>
  <c r="B1265" i="11"/>
  <c r="B1266" i="11"/>
  <c r="B1267" i="11"/>
  <c r="B1268" i="11"/>
  <c r="B1269" i="11"/>
  <c r="B1270" i="11"/>
  <c r="B1271" i="11"/>
  <c r="B1272" i="11"/>
  <c r="B1273" i="11"/>
  <c r="B1274" i="11"/>
  <c r="B1275" i="11"/>
  <c r="B1276" i="11"/>
  <c r="B1277" i="11"/>
  <c r="B1278" i="11"/>
  <c r="B1279" i="11"/>
  <c r="B1280" i="11"/>
  <c r="B1281" i="11"/>
  <c r="B1282" i="11"/>
  <c r="B1283" i="11"/>
  <c r="B1284" i="11"/>
  <c r="B1285" i="11"/>
  <c r="B1286" i="11"/>
  <c r="B1287" i="11"/>
  <c r="B1288" i="11"/>
  <c r="B1289" i="11"/>
  <c r="B1290" i="11"/>
  <c r="B1291" i="11"/>
  <c r="B1292" i="11"/>
  <c r="B1293" i="11"/>
  <c r="B1294" i="11"/>
  <c r="B1295" i="11"/>
  <c r="B1296" i="11"/>
  <c r="B1297" i="11"/>
  <c r="B1298" i="11"/>
  <c r="B1299" i="11"/>
  <c r="B1300" i="11"/>
  <c r="B1301" i="11"/>
  <c r="B1302" i="11"/>
  <c r="B1303" i="11"/>
  <c r="B1304" i="11"/>
  <c r="B1305" i="11"/>
  <c r="B1306" i="11"/>
  <c r="B1307" i="11"/>
  <c r="B1308" i="11"/>
  <c r="B1309" i="11"/>
  <c r="B1310" i="11"/>
  <c r="B1311" i="11"/>
  <c r="B1312" i="11"/>
  <c r="B1313" i="11"/>
  <c r="B1314" i="11"/>
  <c r="B1315" i="11"/>
  <c r="B1316" i="11"/>
  <c r="B1317" i="11"/>
  <c r="B1318" i="11"/>
  <c r="B1319" i="11"/>
  <c r="B1320" i="11"/>
  <c r="B1321" i="11"/>
  <c r="B1322" i="11"/>
  <c r="B1323" i="11"/>
  <c r="B1324" i="11"/>
  <c r="B1325" i="11"/>
  <c r="B1326" i="11"/>
  <c r="B1327" i="11"/>
  <c r="B1328" i="11"/>
  <c r="B1329" i="11"/>
  <c r="B1330" i="11"/>
  <c r="B1331" i="11"/>
  <c r="B1332" i="11"/>
  <c r="B1333" i="11"/>
  <c r="B1334" i="11"/>
  <c r="B1335" i="11"/>
  <c r="B1336" i="11"/>
  <c r="B1337" i="11"/>
  <c r="B1338" i="11"/>
  <c r="B1339" i="11"/>
  <c r="B1340" i="11"/>
  <c r="B1341" i="11"/>
  <c r="B1342" i="11"/>
  <c r="B1343" i="11"/>
  <c r="B1344" i="11"/>
  <c r="B1345" i="11"/>
  <c r="B1346" i="11"/>
  <c r="B1347" i="11"/>
  <c r="B1348" i="11"/>
  <c r="B1349" i="11"/>
  <c r="B1350" i="11"/>
  <c r="B1351" i="11"/>
  <c r="B1352" i="11"/>
  <c r="B1353" i="11"/>
  <c r="B1354" i="11"/>
  <c r="B1355" i="11"/>
  <c r="B1356" i="11"/>
  <c r="B1357" i="11"/>
  <c r="B1358" i="11"/>
  <c r="B1359" i="11"/>
  <c r="B1360" i="11"/>
  <c r="B1361" i="11"/>
  <c r="B1362" i="11"/>
  <c r="B1363" i="11"/>
  <c r="B1364" i="11"/>
  <c r="B1365" i="11"/>
  <c r="B1366" i="11"/>
  <c r="B1367" i="11"/>
  <c r="B1368" i="11"/>
  <c r="B1369" i="11"/>
  <c r="B1370" i="11"/>
  <c r="B1371" i="11"/>
  <c r="B1372" i="11"/>
  <c r="B1373" i="11"/>
  <c r="B1374" i="11"/>
  <c r="B1375" i="11"/>
  <c r="B1376" i="11"/>
  <c r="B1377" i="11"/>
  <c r="B1378" i="11"/>
  <c r="B1379" i="11"/>
  <c r="B1380" i="11"/>
  <c r="B1381" i="11"/>
  <c r="B1382" i="11"/>
  <c r="B1383" i="11"/>
  <c r="B1384" i="11"/>
  <c r="B1385" i="11"/>
  <c r="B1386" i="11"/>
  <c r="B1387" i="11"/>
  <c r="B1388" i="11"/>
  <c r="B1389" i="11"/>
  <c r="B1390" i="11"/>
  <c r="B1391" i="11"/>
  <c r="B1392" i="11"/>
  <c r="B1393" i="11"/>
  <c r="B1394" i="11"/>
  <c r="B1395" i="11"/>
  <c r="B1396" i="11"/>
  <c r="B1397" i="11"/>
  <c r="B1398" i="11"/>
  <c r="B1399" i="11"/>
  <c r="B1400" i="11"/>
  <c r="B1401" i="11"/>
  <c r="B1402" i="11"/>
  <c r="B1403" i="11"/>
  <c r="B1404" i="11"/>
  <c r="B1405" i="11"/>
  <c r="B1406" i="11"/>
  <c r="B1407" i="11"/>
  <c r="B1408" i="11"/>
  <c r="B1409" i="11"/>
  <c r="B1410" i="11"/>
  <c r="B1411" i="11"/>
  <c r="B1412" i="11"/>
  <c r="B1413" i="11"/>
  <c r="B1414" i="11"/>
  <c r="B1415" i="11"/>
  <c r="B1416" i="11"/>
  <c r="B1417" i="11"/>
  <c r="B1418" i="11"/>
  <c r="B1419" i="11"/>
  <c r="B1420" i="11"/>
  <c r="B1421" i="11"/>
  <c r="B1422" i="11"/>
  <c r="B1423" i="11"/>
  <c r="B1424" i="11"/>
  <c r="B1425" i="11"/>
  <c r="B1426" i="11"/>
  <c r="B1427" i="11"/>
  <c r="B1428" i="11"/>
  <c r="B1429" i="11"/>
  <c r="B1430" i="11"/>
  <c r="B1431" i="11"/>
  <c r="B1432" i="11"/>
  <c r="B1433" i="11"/>
  <c r="B1434" i="11"/>
  <c r="B1435" i="11"/>
  <c r="B1436" i="11"/>
  <c r="B1437" i="11"/>
  <c r="B1438" i="11"/>
  <c r="B1439" i="11"/>
  <c r="B1440" i="11"/>
  <c r="B1441" i="11"/>
  <c r="B1442" i="11"/>
  <c r="B1443" i="11"/>
  <c r="B1444" i="11"/>
  <c r="B1445" i="11"/>
  <c r="B1446" i="11"/>
  <c r="B1447" i="11"/>
  <c r="B1448" i="11"/>
  <c r="B1449" i="11"/>
  <c r="B1450" i="11"/>
  <c r="B1451" i="11"/>
  <c r="B1452" i="11"/>
  <c r="B1453" i="11"/>
  <c r="B1454" i="11"/>
  <c r="B1455" i="11"/>
  <c r="B1456" i="11"/>
  <c r="B1457" i="11"/>
  <c r="B1458" i="11"/>
  <c r="B1459" i="11"/>
  <c r="B1460" i="11"/>
  <c r="B1461" i="11"/>
  <c r="B1462" i="11"/>
  <c r="B1463" i="11"/>
  <c r="B1464" i="11"/>
  <c r="B1465" i="11"/>
  <c r="B1466" i="11"/>
  <c r="B1467" i="11"/>
  <c r="B1468" i="11"/>
  <c r="B1469" i="11"/>
  <c r="B1470" i="11"/>
  <c r="B1471" i="11"/>
  <c r="B1472" i="11"/>
  <c r="B1473" i="11"/>
  <c r="B1474" i="11"/>
  <c r="B1475" i="11"/>
  <c r="B1476" i="11"/>
  <c r="B1477" i="11"/>
  <c r="B1478" i="11"/>
  <c r="B1479" i="11"/>
  <c r="B1480" i="11"/>
  <c r="B1481" i="11"/>
  <c r="B1482" i="11"/>
  <c r="B1483" i="11"/>
  <c r="B1484" i="11"/>
  <c r="B1485" i="11"/>
  <c r="B1486" i="11"/>
  <c r="B1487" i="11"/>
  <c r="B1488" i="11"/>
  <c r="B1489" i="11"/>
  <c r="B1490" i="11"/>
  <c r="B1491" i="11"/>
  <c r="B1492" i="11"/>
  <c r="B1493" i="11"/>
  <c r="B1494" i="11"/>
  <c r="B1495" i="11"/>
  <c r="B1496" i="11"/>
  <c r="B1497" i="11"/>
  <c r="B1498" i="11"/>
  <c r="B1499" i="11"/>
  <c r="B1500" i="11"/>
  <c r="B1501" i="11"/>
  <c r="B1502" i="11"/>
  <c r="B1503" i="11"/>
  <c r="B1504" i="11"/>
  <c r="B1505" i="11"/>
  <c r="B1506" i="11"/>
  <c r="B1507" i="11"/>
  <c r="B1508" i="11"/>
  <c r="B1509" i="11"/>
  <c r="B1510" i="11"/>
  <c r="B1511" i="11"/>
  <c r="B1512" i="11"/>
  <c r="B1513" i="11"/>
  <c r="B1514" i="11"/>
  <c r="B1515" i="11"/>
  <c r="B1516" i="11"/>
  <c r="B1517" i="11"/>
  <c r="B1518" i="11"/>
  <c r="B1519" i="11"/>
  <c r="B1520" i="11"/>
  <c r="B1521" i="11"/>
  <c r="B1522" i="11"/>
  <c r="B1523" i="11"/>
  <c r="B1524" i="11"/>
  <c r="B1525" i="11"/>
  <c r="B1526" i="11"/>
  <c r="B1527" i="11"/>
  <c r="B1528" i="11"/>
  <c r="B1529" i="11"/>
  <c r="B1530" i="11"/>
  <c r="B1531" i="11"/>
  <c r="B1532" i="11"/>
  <c r="B1533" i="11"/>
  <c r="B1534" i="11"/>
  <c r="B1535" i="11"/>
  <c r="B1536" i="11"/>
  <c r="B1537" i="11"/>
  <c r="B1538" i="11"/>
  <c r="B1539" i="11"/>
  <c r="B1540" i="11"/>
  <c r="B1541" i="11"/>
  <c r="B1542" i="11"/>
  <c r="B1543" i="11"/>
  <c r="B1544" i="11"/>
  <c r="B1545" i="11"/>
  <c r="B1546" i="11"/>
  <c r="B1547" i="11"/>
  <c r="B1548" i="11"/>
  <c r="B1549" i="11"/>
  <c r="B1550" i="11"/>
  <c r="B1551" i="11"/>
  <c r="B1552" i="11"/>
  <c r="B1553" i="11"/>
  <c r="B1554" i="11"/>
  <c r="B1555" i="11"/>
  <c r="B1556" i="11"/>
  <c r="B1557" i="11"/>
  <c r="B1558" i="11"/>
  <c r="B1559" i="11"/>
  <c r="B1560" i="11"/>
  <c r="B1561" i="11"/>
  <c r="B1562" i="11"/>
  <c r="B1563" i="11"/>
  <c r="B1564" i="11"/>
  <c r="B1565" i="11"/>
  <c r="B1566" i="11"/>
  <c r="B1567" i="11"/>
  <c r="B1568" i="11"/>
  <c r="B1569" i="11"/>
  <c r="B1570" i="11"/>
  <c r="B1571" i="11"/>
  <c r="B1572" i="11"/>
  <c r="B1573" i="11"/>
  <c r="B1574" i="11"/>
  <c r="B1575" i="11"/>
  <c r="B1576" i="11"/>
  <c r="B1577" i="11"/>
  <c r="B1578" i="11"/>
  <c r="B1579" i="11"/>
  <c r="B1580" i="11"/>
  <c r="B1581" i="11"/>
  <c r="B1582" i="11"/>
  <c r="B1583" i="11"/>
  <c r="B1584" i="11"/>
  <c r="B1585" i="11"/>
  <c r="B1586" i="11"/>
  <c r="B1587" i="11"/>
  <c r="B1588" i="11"/>
  <c r="B1589" i="11"/>
  <c r="B1590" i="11"/>
  <c r="B1591" i="11"/>
  <c r="B1592" i="11"/>
  <c r="B1593" i="11"/>
  <c r="B1594" i="11"/>
  <c r="B1595" i="11"/>
  <c r="B1596" i="11"/>
  <c r="B1597" i="11"/>
  <c r="B1598" i="11"/>
  <c r="B1599" i="11"/>
  <c r="B1600" i="11"/>
  <c r="B1601" i="11"/>
  <c r="B1602" i="11"/>
  <c r="B1603" i="11"/>
  <c r="B1604" i="11"/>
  <c r="B1605" i="11"/>
  <c r="B1606" i="11"/>
  <c r="B1607" i="11"/>
  <c r="B1608" i="11"/>
  <c r="B1609" i="11"/>
  <c r="B1610" i="11"/>
  <c r="B1611" i="11"/>
  <c r="B1612" i="11"/>
  <c r="B1613" i="11"/>
  <c r="B1614" i="11"/>
  <c r="B1615" i="11"/>
  <c r="B1616" i="11"/>
  <c r="B1617" i="11"/>
  <c r="B1618" i="11"/>
  <c r="B1619" i="11"/>
  <c r="B1620" i="11"/>
  <c r="B1621" i="11"/>
  <c r="B1622" i="11"/>
  <c r="B1623" i="11"/>
  <c r="B1624" i="11"/>
  <c r="B1625" i="11"/>
  <c r="B1626" i="11"/>
  <c r="B1627" i="11"/>
  <c r="B1628" i="11"/>
  <c r="B1629" i="11"/>
  <c r="B1630" i="11"/>
  <c r="B1631" i="11"/>
  <c r="B1632" i="11"/>
  <c r="B1633" i="11"/>
  <c r="B1634" i="11"/>
  <c r="B1635" i="11"/>
  <c r="B1636" i="11"/>
  <c r="B1637" i="11"/>
  <c r="B1638" i="11"/>
  <c r="B1639" i="11"/>
  <c r="B1640" i="11"/>
  <c r="B1641" i="11"/>
  <c r="B1642" i="11"/>
  <c r="B1643" i="11"/>
  <c r="B1644" i="11"/>
  <c r="B1645" i="11"/>
  <c r="B1646" i="11"/>
  <c r="B1647" i="11"/>
  <c r="B1648" i="11"/>
  <c r="B1649" i="11"/>
  <c r="B1650" i="11"/>
  <c r="B1651" i="11"/>
  <c r="B1652" i="11"/>
  <c r="B1653" i="11"/>
  <c r="B1654" i="11"/>
  <c r="B1655" i="11"/>
  <c r="B1656" i="11"/>
  <c r="B1657" i="11"/>
  <c r="B1658" i="11"/>
  <c r="B1659" i="11"/>
  <c r="B1660" i="11"/>
  <c r="B1661" i="11"/>
  <c r="B1662" i="11"/>
  <c r="B1663" i="11"/>
  <c r="B1664" i="11"/>
  <c r="B1665" i="11"/>
  <c r="B1666" i="11"/>
  <c r="B1667" i="11"/>
  <c r="B1668" i="11"/>
  <c r="B1669" i="11"/>
  <c r="B1670" i="11"/>
  <c r="B1671" i="11"/>
  <c r="B1672" i="11"/>
  <c r="B1673" i="11"/>
  <c r="B1674" i="11"/>
  <c r="B1675" i="11"/>
  <c r="B1676" i="11"/>
  <c r="B1677" i="11"/>
  <c r="B1678" i="11"/>
  <c r="B1679" i="11"/>
  <c r="B1680" i="11"/>
  <c r="B1681" i="11"/>
  <c r="B1682" i="11"/>
  <c r="B1683" i="11"/>
  <c r="B1684" i="11"/>
  <c r="B1685" i="11"/>
  <c r="B1686" i="11"/>
  <c r="B1687" i="11"/>
  <c r="B1688" i="11"/>
  <c r="B1689" i="11"/>
  <c r="B1690" i="11"/>
  <c r="B1691" i="11"/>
  <c r="B1692" i="11"/>
  <c r="B1693" i="11"/>
  <c r="B1694" i="11"/>
  <c r="B1695" i="11"/>
  <c r="B1696" i="11"/>
  <c r="B1697" i="11"/>
  <c r="B1698" i="11"/>
  <c r="B1699" i="11"/>
  <c r="B1700" i="11"/>
  <c r="B1701" i="11"/>
  <c r="B1702" i="11"/>
  <c r="B1703" i="11"/>
  <c r="B1704" i="11"/>
  <c r="B1705" i="11"/>
  <c r="B1706" i="11"/>
  <c r="B1707" i="11"/>
  <c r="B1708" i="11"/>
  <c r="B1709" i="11"/>
  <c r="B1710" i="11"/>
  <c r="B1711" i="11"/>
  <c r="B1712" i="11"/>
  <c r="B1713" i="11"/>
  <c r="B1714" i="11"/>
  <c r="B1715" i="11"/>
  <c r="B1716" i="11"/>
  <c r="B1717" i="11"/>
  <c r="B1718" i="11"/>
  <c r="B1719" i="11"/>
  <c r="B1720" i="11"/>
  <c r="B1721" i="11"/>
  <c r="B1722" i="11"/>
  <c r="B1723" i="11"/>
  <c r="B1724" i="11"/>
  <c r="B1725" i="11"/>
  <c r="B1726" i="11"/>
  <c r="B1727" i="11"/>
  <c r="B1728" i="11"/>
  <c r="B1729" i="11"/>
  <c r="B1730" i="11"/>
  <c r="B1731" i="11"/>
  <c r="B1732" i="11"/>
  <c r="B1733" i="11"/>
  <c r="B1734" i="11"/>
  <c r="B1735" i="11"/>
  <c r="B1736" i="11"/>
  <c r="B1737" i="11"/>
  <c r="B1738" i="11"/>
  <c r="B1739" i="11"/>
  <c r="B1740" i="11"/>
  <c r="B1741" i="11"/>
  <c r="B1742" i="11"/>
  <c r="B1743" i="11"/>
  <c r="B1744" i="11"/>
  <c r="B1745" i="11"/>
  <c r="B1746" i="11"/>
  <c r="B1747" i="11"/>
  <c r="B1748" i="11"/>
  <c r="B1749" i="11"/>
  <c r="B1750" i="11"/>
  <c r="B1751" i="11"/>
  <c r="B1752" i="11"/>
  <c r="B1753" i="11"/>
  <c r="B1754" i="11"/>
  <c r="B1755" i="11"/>
  <c r="B1756" i="11"/>
  <c r="B1757" i="11"/>
  <c r="B1758" i="11"/>
  <c r="B1759" i="11"/>
  <c r="B1760" i="11"/>
  <c r="B1761" i="11"/>
  <c r="B1762" i="11"/>
  <c r="B1763" i="11"/>
  <c r="B1764" i="11"/>
  <c r="B1765" i="11"/>
  <c r="B1766" i="11"/>
  <c r="B1767" i="11"/>
  <c r="B1768" i="11"/>
  <c r="B1769" i="11"/>
  <c r="B1770" i="11"/>
  <c r="B1771" i="11"/>
  <c r="B1772" i="11"/>
  <c r="B1773" i="11"/>
  <c r="B1774" i="11"/>
  <c r="B1775" i="11"/>
  <c r="B1776" i="11"/>
  <c r="B1777" i="11"/>
  <c r="B1778" i="11"/>
  <c r="B1779" i="11"/>
  <c r="B1780" i="11"/>
  <c r="B1781" i="11"/>
  <c r="B1782" i="11"/>
  <c r="B1783" i="11"/>
  <c r="B1784" i="11"/>
  <c r="B1785" i="11"/>
  <c r="B1786" i="11"/>
  <c r="B1787" i="11"/>
  <c r="B1788" i="11"/>
  <c r="B1789" i="11"/>
  <c r="B1790" i="11"/>
  <c r="B1791" i="11"/>
  <c r="B1792" i="11"/>
  <c r="B1793" i="11"/>
  <c r="B1794" i="11"/>
  <c r="B1795" i="11"/>
  <c r="B1796" i="11"/>
  <c r="B1797" i="11"/>
  <c r="B1798" i="11"/>
  <c r="B1799" i="11"/>
  <c r="B1800" i="11"/>
  <c r="B1801" i="11"/>
  <c r="B1802" i="11"/>
  <c r="B1803" i="11"/>
  <c r="B1804" i="11"/>
  <c r="B1805" i="11"/>
  <c r="B1806" i="11"/>
  <c r="B1807" i="11"/>
  <c r="B1808" i="11"/>
  <c r="B1809" i="11"/>
  <c r="B1810" i="11"/>
  <c r="B1811" i="11"/>
  <c r="B1812" i="11"/>
  <c r="B1813" i="11"/>
  <c r="B1814" i="11"/>
  <c r="B1815" i="11"/>
  <c r="B1816" i="11"/>
  <c r="B1817" i="11"/>
  <c r="B1818" i="11"/>
  <c r="B1819" i="11"/>
  <c r="B1820" i="11"/>
  <c r="B1821" i="11"/>
  <c r="B1822" i="11"/>
  <c r="B1823" i="11"/>
  <c r="B1824" i="11"/>
  <c r="B1825" i="11"/>
  <c r="B1826" i="11"/>
  <c r="B1827" i="11"/>
  <c r="B1828" i="11"/>
  <c r="B1829" i="11"/>
  <c r="B1830" i="11"/>
  <c r="B1831" i="11"/>
  <c r="B1832" i="11"/>
  <c r="B1833" i="11"/>
  <c r="B1834" i="11"/>
  <c r="B1835" i="11"/>
  <c r="B1836" i="11"/>
  <c r="B1837" i="11"/>
  <c r="B1838" i="11"/>
  <c r="B1839" i="11"/>
  <c r="B1840" i="11"/>
  <c r="B1841" i="11"/>
  <c r="B1842" i="11"/>
  <c r="B1843" i="11"/>
  <c r="B1844" i="11"/>
  <c r="B1845" i="11"/>
  <c r="B1846" i="11"/>
  <c r="B1847" i="11"/>
  <c r="B1848" i="11"/>
  <c r="B1849" i="11"/>
  <c r="B1850" i="11"/>
  <c r="B1851" i="11"/>
  <c r="B1852" i="11"/>
  <c r="B1853" i="11"/>
  <c r="B1854" i="11"/>
  <c r="B1855" i="11"/>
  <c r="B1856" i="11"/>
  <c r="B1857" i="11"/>
  <c r="B1858" i="11"/>
  <c r="B1859" i="11"/>
  <c r="B1860" i="11"/>
  <c r="B1861" i="11"/>
  <c r="B1862" i="11"/>
  <c r="B1863" i="11"/>
  <c r="B1864" i="11"/>
  <c r="B1865" i="11"/>
  <c r="B1866" i="11"/>
  <c r="B1867" i="11"/>
  <c r="B1868" i="11"/>
  <c r="B1869" i="11"/>
  <c r="B1870" i="11"/>
  <c r="B1871" i="11"/>
  <c r="B1872" i="11"/>
  <c r="B1873" i="11"/>
  <c r="B1874" i="11"/>
  <c r="B1875" i="11"/>
  <c r="B1876" i="11"/>
  <c r="B1877" i="11"/>
  <c r="B1878" i="11"/>
  <c r="B1879" i="11"/>
  <c r="B1880" i="11"/>
  <c r="B1881" i="11"/>
  <c r="B1882" i="11"/>
  <c r="B1883" i="11"/>
  <c r="AQ5" i="53"/>
  <c r="E11" i="47" a="1"/>
  <c r="E11" i="47" s="1"/>
  <c r="AP5" i="53"/>
  <c r="B1884" i="11"/>
  <c r="B1885" i="11"/>
  <c r="B1886" i="11"/>
  <c r="B1887" i="11"/>
  <c r="B1888" i="11"/>
  <c r="B1889" i="11"/>
  <c r="B1890" i="11"/>
  <c r="B1891" i="11"/>
  <c r="B1892" i="11"/>
  <c r="B1893" i="11"/>
  <c r="B1894" i="11"/>
  <c r="B1895" i="11"/>
  <c r="B1896" i="11"/>
  <c r="B1897" i="11"/>
  <c r="B1898" i="11"/>
  <c r="B1899" i="11"/>
  <c r="B1900" i="11"/>
  <c r="B1901" i="11"/>
  <c r="B1902" i="11"/>
  <c r="B1903" i="11"/>
  <c r="B1904" i="11"/>
  <c r="B1905" i="11"/>
  <c r="B1906" i="11"/>
  <c r="B1907" i="11"/>
  <c r="B1908" i="11"/>
  <c r="B1909" i="11"/>
  <c r="B1910" i="11"/>
  <c r="B1911" i="11"/>
  <c r="B1912" i="11"/>
  <c r="B1913" i="11"/>
  <c r="B1914" i="11"/>
  <c r="B1915" i="11"/>
  <c r="B1916" i="11"/>
  <c r="B1917" i="11"/>
  <c r="B1918" i="11"/>
  <c r="B1919" i="11"/>
  <c r="B1920" i="11"/>
  <c r="B1921" i="11"/>
  <c r="B1922" i="11"/>
  <c r="B1923" i="11"/>
  <c r="B1924" i="11"/>
  <c r="B1925" i="11"/>
  <c r="B1926" i="11"/>
  <c r="B1927" i="11"/>
  <c r="B1928" i="11"/>
  <c r="B1929" i="11"/>
  <c r="B1930" i="11"/>
  <c r="B1931" i="11"/>
  <c r="B1932" i="11"/>
  <c r="B1933" i="11"/>
  <c r="B1934" i="11"/>
  <c r="B1935" i="11"/>
  <c r="B1936" i="11"/>
  <c r="B1937" i="11"/>
  <c r="B1938" i="11"/>
  <c r="B1939" i="11"/>
  <c r="B1940" i="11"/>
  <c r="B1941" i="11"/>
  <c r="B1942" i="11"/>
  <c r="B1943" i="11"/>
  <c r="B1944" i="11"/>
  <c r="B1945" i="11"/>
  <c r="B1946" i="11"/>
  <c r="B1947" i="11"/>
  <c r="B1948" i="11"/>
  <c r="B1949" i="11"/>
  <c r="B1950" i="11"/>
  <c r="B1951" i="11"/>
  <c r="B1952" i="11"/>
  <c r="B1953" i="11"/>
  <c r="B1954" i="11"/>
  <c r="B1955" i="11"/>
  <c r="B1956" i="11"/>
  <c r="B1957" i="11"/>
  <c r="B1958" i="11"/>
  <c r="B1959" i="11"/>
  <c r="B1960" i="11"/>
  <c r="B1961" i="11"/>
  <c r="B1962" i="11"/>
  <c r="B1963" i="11"/>
  <c r="B1964" i="11"/>
  <c r="B1965" i="11"/>
  <c r="B1966" i="11"/>
  <c r="B1967" i="11"/>
  <c r="B1968" i="11"/>
  <c r="B1969" i="11"/>
  <c r="B1970" i="11"/>
  <c r="B1971" i="11"/>
  <c r="B1972" i="11"/>
  <c r="B1973" i="11"/>
  <c r="B1974" i="11"/>
  <c r="B1975" i="11"/>
  <c r="B1976" i="11"/>
  <c r="B1977" i="11"/>
  <c r="B1978" i="11"/>
  <c r="B1979" i="11"/>
  <c r="B1980" i="11"/>
  <c r="B1981" i="11"/>
  <c r="B1982" i="11"/>
  <c r="B1983" i="11"/>
  <c r="B1984" i="11"/>
  <c r="B1985" i="11"/>
  <c r="B1986" i="11"/>
  <c r="B1987" i="11"/>
  <c r="B1988" i="11"/>
  <c r="B1989" i="11"/>
  <c r="B1990" i="11"/>
  <c r="B1991" i="11"/>
  <c r="B1992" i="11"/>
  <c r="B1993" i="11"/>
  <c r="B1994" i="11"/>
  <c r="B1995" i="11"/>
  <c r="B1996" i="11"/>
  <c r="B1997" i="11"/>
  <c r="B1998" i="11"/>
  <c r="B1999" i="11"/>
  <c r="B2000" i="11"/>
  <c r="B2001" i="11"/>
  <c r="B2002" i="11"/>
  <c r="B2003" i="11"/>
  <c r="B2004" i="11"/>
  <c r="B2005" i="11"/>
  <c r="B2006" i="11"/>
  <c r="B2007" i="11"/>
  <c r="B2008" i="11"/>
  <c r="B2009" i="11"/>
  <c r="B2010" i="11"/>
  <c r="B2011" i="11"/>
  <c r="B2012" i="11"/>
  <c r="B2013" i="11"/>
  <c r="B2014" i="11"/>
  <c r="B2015" i="11"/>
  <c r="B2016" i="11"/>
  <c r="B2017" i="11"/>
  <c r="B2018" i="11"/>
  <c r="B2019" i="11"/>
  <c r="B2020" i="11"/>
  <c r="B2021" i="11"/>
  <c r="B2022" i="11"/>
  <c r="B2023" i="11"/>
  <c r="B2024" i="11"/>
  <c r="B2025" i="11"/>
  <c r="B2026" i="11"/>
  <c r="B2027" i="11"/>
  <c r="B2028" i="11"/>
  <c r="B2029" i="11"/>
  <c r="B2030" i="11"/>
  <c r="B2031" i="11"/>
  <c r="B2032" i="11"/>
  <c r="B2033" i="11"/>
  <c r="B2034" i="11"/>
  <c r="B2035" i="11"/>
  <c r="B2036" i="11"/>
  <c r="B2037" i="11"/>
  <c r="B2038" i="11"/>
  <c r="B2039" i="11"/>
  <c r="B2040" i="11"/>
  <c r="B2041" i="11"/>
  <c r="B2042" i="11"/>
  <c r="B2043" i="11"/>
  <c r="B2044" i="11"/>
  <c r="B2045" i="11"/>
  <c r="B2046" i="11"/>
  <c r="B2047" i="11"/>
  <c r="B2048" i="11"/>
  <c r="B2049" i="11"/>
  <c r="B2050" i="11"/>
  <c r="B2051" i="11"/>
  <c r="B2052" i="11"/>
  <c r="B2053" i="11"/>
  <c r="B2054" i="11"/>
  <c r="B2055" i="11"/>
  <c r="B2056" i="11"/>
  <c r="B2057" i="11"/>
  <c r="B2058" i="11"/>
  <c r="B2059" i="11"/>
  <c r="B2060" i="11"/>
  <c r="B2061" i="11"/>
  <c r="B2062" i="11"/>
  <c r="B2063" i="11"/>
  <c r="B2064" i="11"/>
  <c r="B2065" i="11"/>
  <c r="B2066" i="11"/>
  <c r="B2067" i="11"/>
  <c r="B2068" i="11"/>
  <c r="B2069" i="11"/>
  <c r="B2070" i="11"/>
  <c r="B2071" i="11"/>
  <c r="B2072" i="11"/>
  <c r="B2073" i="11"/>
  <c r="B2074" i="11"/>
  <c r="B2075" i="11"/>
  <c r="B2076" i="11"/>
  <c r="B2077" i="11"/>
  <c r="B2078" i="11"/>
  <c r="B2079" i="11"/>
  <c r="B2080" i="11"/>
  <c r="B2081" i="11"/>
  <c r="B2082" i="11"/>
  <c r="B2083" i="11"/>
  <c r="B2084" i="11"/>
  <c r="B2085" i="11"/>
  <c r="B2086" i="11"/>
  <c r="B2087" i="11"/>
  <c r="B2088" i="11"/>
  <c r="B2089" i="11"/>
  <c r="B2090" i="11"/>
  <c r="B2091" i="11"/>
  <c r="B2092" i="11"/>
  <c r="B2093" i="11"/>
  <c r="B2094" i="11"/>
  <c r="B2095" i="11"/>
  <c r="B2096" i="11"/>
  <c r="B2097" i="11"/>
  <c r="B2098" i="11"/>
  <c r="B2099" i="11"/>
  <c r="B2100" i="11"/>
  <c r="B2101" i="11"/>
  <c r="B2102" i="11"/>
  <c r="B2103" i="11"/>
  <c r="B2104" i="11"/>
  <c r="B2105" i="11"/>
  <c r="B2106" i="11"/>
  <c r="B2107" i="11"/>
  <c r="B2108" i="11"/>
  <c r="B2109" i="11"/>
  <c r="B2110" i="11"/>
  <c r="B2111" i="11"/>
  <c r="B2112" i="11"/>
  <c r="B2113" i="11"/>
  <c r="B2114" i="11"/>
  <c r="B2115" i="11"/>
  <c r="B2116" i="11"/>
  <c r="B2117" i="11"/>
  <c r="B2118" i="11"/>
  <c r="B2119" i="11"/>
  <c r="B2120" i="11"/>
  <c r="B2121" i="11"/>
  <c r="B2122" i="11"/>
  <c r="B2123" i="11"/>
  <c r="B2124" i="11"/>
  <c r="B2125" i="11"/>
  <c r="B2126" i="11"/>
  <c r="B2127" i="11"/>
  <c r="B2128" i="11"/>
  <c r="B2129" i="11"/>
  <c r="B2130" i="11"/>
  <c r="B2131" i="11"/>
  <c r="B2132" i="11"/>
  <c r="B2133" i="11"/>
  <c r="B2134" i="11"/>
  <c r="B2135" i="11"/>
  <c r="B2136" i="11"/>
  <c r="B2137" i="11"/>
  <c r="B2138" i="11"/>
  <c r="B2139" i="11"/>
  <c r="B2140" i="11"/>
  <c r="B2141" i="11"/>
  <c r="B2142" i="11"/>
  <c r="B2143" i="11"/>
  <c r="B2144" i="11"/>
  <c r="B2145" i="11"/>
  <c r="B2146" i="11"/>
  <c r="B2147" i="11"/>
  <c r="B2148" i="11"/>
  <c r="B2149" i="11"/>
  <c r="B2150" i="11"/>
  <c r="B2151" i="11"/>
  <c r="B2152" i="11"/>
  <c r="B2153" i="11"/>
  <c r="B2154" i="11"/>
  <c r="B2155" i="11"/>
  <c r="B2156" i="11"/>
  <c r="B2157" i="11"/>
  <c r="B2158" i="11"/>
  <c r="B2159" i="11"/>
  <c r="B2160" i="11"/>
  <c r="B2161" i="11"/>
  <c r="B2162" i="11"/>
  <c r="B2163" i="11"/>
  <c r="B2164" i="11"/>
  <c r="B2165" i="11"/>
  <c r="B2166" i="11"/>
  <c r="B2167" i="11"/>
  <c r="B2168" i="11"/>
  <c r="B2169" i="11"/>
  <c r="B2170" i="11"/>
  <c r="B2171" i="11"/>
  <c r="B2172" i="11"/>
  <c r="B2173" i="11"/>
  <c r="B2174" i="11"/>
  <c r="B2175" i="11"/>
  <c r="B2176" i="11"/>
  <c r="B2177" i="11"/>
  <c r="B2178" i="11"/>
  <c r="B2179" i="11"/>
  <c r="B2180" i="11"/>
  <c r="B2181" i="11"/>
  <c r="B2182" i="11"/>
  <c r="B2183" i="11"/>
  <c r="B2184" i="11"/>
  <c r="B2185" i="11"/>
  <c r="B2186" i="11"/>
  <c r="B2187" i="11"/>
  <c r="B2188" i="11"/>
  <c r="B2189" i="11"/>
  <c r="B2190" i="11"/>
  <c r="B2191" i="11"/>
  <c r="B2192" i="11"/>
  <c r="B2193" i="11"/>
  <c r="B2194" i="11"/>
  <c r="B2195" i="11"/>
  <c r="B2196" i="11"/>
  <c r="B2197" i="11"/>
  <c r="B2198" i="11"/>
  <c r="B2199" i="11"/>
  <c r="B2200" i="11"/>
  <c r="B2201" i="11"/>
  <c r="B2202" i="11"/>
  <c r="B2203" i="11"/>
  <c r="B2204" i="11"/>
  <c r="B2205" i="11"/>
  <c r="B2206" i="11"/>
  <c r="B2207" i="11"/>
  <c r="B2208" i="11"/>
  <c r="B2209" i="11"/>
  <c r="B2210" i="11"/>
  <c r="B2211" i="11"/>
  <c r="B2212" i="11"/>
  <c r="B2213" i="11"/>
  <c r="B2214" i="11"/>
  <c r="B2215" i="11"/>
  <c r="B2216" i="11"/>
  <c r="B2217" i="11"/>
  <c r="B2218" i="11"/>
  <c r="B2219" i="11"/>
  <c r="B2220" i="11"/>
  <c r="B2221" i="11"/>
  <c r="B2222" i="11"/>
  <c r="B2223" i="11"/>
  <c r="B2224" i="11"/>
  <c r="B2225" i="11"/>
  <c r="B2226" i="11"/>
  <c r="B2227" i="11"/>
  <c r="B2228" i="11"/>
  <c r="B2229" i="11"/>
  <c r="B2230" i="11"/>
  <c r="B2231" i="11"/>
  <c r="B2232" i="11"/>
  <c r="B2233" i="11"/>
  <c r="B2234" i="11"/>
  <c r="B2235" i="11"/>
  <c r="B2236" i="11"/>
  <c r="B2237" i="11"/>
  <c r="B2238" i="11"/>
  <c r="B2239" i="11"/>
  <c r="B2240" i="11"/>
  <c r="B2241" i="11"/>
  <c r="B2242" i="11"/>
  <c r="B2243" i="11"/>
  <c r="B2244" i="11"/>
  <c r="B2245" i="11"/>
  <c r="B2246" i="11"/>
  <c r="B2247" i="11"/>
  <c r="B2248" i="11"/>
  <c r="B2249" i="11"/>
  <c r="B2250" i="11"/>
  <c r="B2251" i="11"/>
  <c r="B2252" i="11"/>
  <c r="B2253" i="11"/>
  <c r="B2254" i="11"/>
  <c r="B2255" i="11"/>
  <c r="B2256" i="11"/>
  <c r="B2257" i="11"/>
  <c r="B2258" i="11"/>
  <c r="B2259" i="11"/>
  <c r="B2260" i="11"/>
  <c r="B2261" i="11"/>
  <c r="B2262" i="11"/>
  <c r="B2263" i="11"/>
  <c r="B2264" i="11"/>
  <c r="B2265" i="11"/>
  <c r="B2266" i="11"/>
  <c r="B2267" i="11"/>
  <c r="B2268" i="11"/>
  <c r="B2269" i="11"/>
  <c r="B2270" i="11"/>
  <c r="B2271" i="11"/>
  <c r="B2272" i="11"/>
  <c r="B2273" i="11"/>
  <c r="B2274" i="11"/>
  <c r="B2275" i="11"/>
  <c r="B2276" i="11"/>
  <c r="B2277" i="11"/>
  <c r="B2278" i="11"/>
  <c r="B2279" i="11"/>
  <c r="B2280" i="11"/>
  <c r="B2281" i="11"/>
  <c r="B2282" i="11"/>
  <c r="B2283" i="11"/>
  <c r="B2284" i="11"/>
  <c r="B2285" i="11"/>
  <c r="B2286" i="11"/>
  <c r="B2287" i="11"/>
  <c r="B2288" i="11"/>
  <c r="B2289" i="11"/>
  <c r="B2290" i="11"/>
  <c r="B2291" i="11"/>
  <c r="B2292" i="11"/>
  <c r="B2293" i="11"/>
  <c r="B2294" i="11"/>
  <c r="B2295" i="11"/>
  <c r="B2296" i="11"/>
  <c r="B2297" i="11"/>
  <c r="B2298" i="11"/>
  <c r="B2299" i="11"/>
  <c r="B2300" i="11"/>
  <c r="B2301" i="11"/>
  <c r="B2302" i="11"/>
  <c r="B2303" i="11"/>
  <c r="B2304" i="11"/>
  <c r="B2305" i="11"/>
  <c r="B2306" i="11"/>
  <c r="B2307" i="11"/>
  <c r="B2308" i="11"/>
  <c r="B2309" i="11"/>
  <c r="B2310" i="11"/>
  <c r="B2311" i="11"/>
  <c r="B2312" i="11"/>
  <c r="B2313" i="11"/>
  <c r="B2314" i="11"/>
  <c r="B2315" i="11"/>
  <c r="B2316" i="11"/>
  <c r="B2317" i="11"/>
  <c r="B2318" i="11"/>
  <c r="B2319" i="11"/>
  <c r="B2320" i="11"/>
  <c r="B2321" i="11"/>
  <c r="B2322" i="11"/>
  <c r="B2323" i="11"/>
  <c r="B2324" i="11"/>
  <c r="B2325" i="11"/>
  <c r="B2326" i="11"/>
  <c r="B2327" i="11"/>
  <c r="B2328" i="11"/>
  <c r="B2329" i="11"/>
  <c r="B2330" i="11"/>
  <c r="B2331" i="11"/>
  <c r="B2332" i="11"/>
  <c r="B2333" i="11"/>
  <c r="B2334" i="11"/>
  <c r="B2335" i="11"/>
  <c r="B2336" i="11"/>
  <c r="B2337" i="11"/>
  <c r="B2338" i="11"/>
  <c r="B2339" i="11"/>
  <c r="B2340" i="11"/>
  <c r="B2341" i="11"/>
  <c r="B2342" i="11"/>
  <c r="B2343" i="11"/>
  <c r="B2344" i="11"/>
  <c r="B2345" i="11"/>
  <c r="B2346" i="11"/>
  <c r="B2347" i="11"/>
  <c r="B2348" i="11"/>
  <c r="B2349" i="11"/>
  <c r="B2350" i="11"/>
  <c r="B2351" i="11"/>
  <c r="B2352" i="11"/>
  <c r="B2353" i="11"/>
  <c r="B2354" i="11"/>
  <c r="B2355" i="11"/>
  <c r="B2356" i="11"/>
  <c r="B2357" i="11"/>
  <c r="B2358" i="11"/>
  <c r="B2359" i="11"/>
  <c r="B2360" i="11"/>
  <c r="B2361" i="11"/>
  <c r="B2362" i="11"/>
  <c r="B2363" i="11"/>
  <c r="B2364" i="11"/>
  <c r="B2365" i="11"/>
  <c r="B2366" i="11"/>
  <c r="B2367" i="11"/>
  <c r="B2368" i="11"/>
  <c r="B2369" i="11"/>
  <c r="B2370" i="11"/>
  <c r="B2371" i="11"/>
  <c r="B2372" i="11"/>
  <c r="B2373" i="11"/>
  <c r="B2374" i="11"/>
  <c r="B2375" i="11"/>
  <c r="B2376" i="11"/>
  <c r="B2377" i="11"/>
  <c r="B2378" i="11"/>
  <c r="B2379" i="11"/>
  <c r="B2380" i="11"/>
  <c r="B2381" i="11"/>
  <c r="B2382" i="11"/>
  <c r="B2383" i="11"/>
  <c r="B2384" i="11"/>
  <c r="B2385" i="11"/>
  <c r="B2386" i="11"/>
  <c r="B2387" i="11"/>
  <c r="B2388" i="11"/>
  <c r="B2389" i="11"/>
  <c r="B2390" i="11"/>
  <c r="B2391" i="11"/>
  <c r="B2392" i="11"/>
  <c r="B2393" i="11"/>
  <c r="B2394" i="11"/>
  <c r="B2395" i="11"/>
  <c r="B2396" i="11"/>
  <c r="B2397" i="11"/>
  <c r="B2398" i="11"/>
  <c r="B2399" i="11"/>
  <c r="B2400" i="11"/>
  <c r="B2401" i="11"/>
  <c r="B2402" i="11"/>
  <c r="B2403" i="11"/>
  <c r="B2404" i="11"/>
  <c r="B2405" i="11"/>
  <c r="B2406" i="11"/>
  <c r="B2407" i="11"/>
  <c r="B2408" i="11"/>
  <c r="B2409" i="11"/>
  <c r="B2410" i="11"/>
  <c r="B2411" i="11"/>
  <c r="B2412" i="11"/>
  <c r="B2413" i="11"/>
  <c r="B2414" i="11"/>
  <c r="B2415" i="11"/>
  <c r="B2416" i="11"/>
  <c r="B2417" i="11"/>
  <c r="B2418" i="11"/>
  <c r="B2419" i="11"/>
  <c r="B2420" i="11"/>
  <c r="B2421" i="11"/>
  <c r="B2422" i="11"/>
  <c r="B2423" i="11"/>
  <c r="B2424" i="11"/>
  <c r="B2425" i="11"/>
  <c r="B2426" i="11"/>
  <c r="B2427" i="11"/>
  <c r="B2428" i="11"/>
  <c r="B2429" i="11"/>
  <c r="B2430" i="11"/>
  <c r="B2431" i="11"/>
  <c r="B2432" i="11"/>
  <c r="B2433" i="11"/>
  <c r="B2434" i="11"/>
  <c r="B2435" i="11"/>
  <c r="B2436" i="11"/>
  <c r="B2437" i="11"/>
  <c r="B2438" i="11"/>
  <c r="B2439" i="11"/>
  <c r="B2440" i="11"/>
  <c r="B2441" i="11"/>
  <c r="B2442" i="11"/>
  <c r="B2443" i="11"/>
  <c r="B2444" i="11"/>
  <c r="B2445" i="11"/>
  <c r="B2446" i="11"/>
  <c r="B2447" i="11"/>
  <c r="B2448" i="11"/>
  <c r="B2449" i="11"/>
  <c r="B2450" i="11"/>
  <c r="B2451" i="11"/>
  <c r="B2452" i="11"/>
  <c r="B2453" i="11"/>
  <c r="B2454" i="11"/>
  <c r="B2455" i="11"/>
  <c r="B2456" i="11"/>
  <c r="B2457" i="11"/>
  <c r="B2458" i="11"/>
  <c r="B2459" i="11"/>
  <c r="B2460" i="11"/>
  <c r="B2461" i="11"/>
  <c r="B2462" i="11"/>
  <c r="B2463" i="11"/>
  <c r="B2464" i="11"/>
  <c r="B2465" i="11"/>
  <c r="B2466" i="11"/>
  <c r="B2467" i="11"/>
  <c r="B2468" i="11"/>
  <c r="B2469" i="11"/>
  <c r="B2470" i="11"/>
  <c r="B2471" i="11"/>
  <c r="B2472" i="11"/>
  <c r="B2473" i="11"/>
  <c r="B2474" i="11"/>
  <c r="B2475" i="11"/>
  <c r="B2476" i="11"/>
  <c r="B2477" i="11"/>
  <c r="B2478" i="11"/>
  <c r="B2479" i="11"/>
  <c r="B2480" i="11"/>
  <c r="B2481" i="11"/>
  <c r="B2482" i="11"/>
  <c r="B2483" i="11"/>
  <c r="B2484" i="11"/>
  <c r="B2485" i="11"/>
  <c r="B2486" i="11"/>
  <c r="B2487" i="11"/>
  <c r="B2488" i="11"/>
  <c r="B2489" i="11"/>
  <c r="B2490" i="11"/>
  <c r="B2491" i="11"/>
  <c r="B2492" i="11"/>
  <c r="B2493" i="11"/>
  <c r="B2494" i="11"/>
  <c r="B2495" i="11"/>
  <c r="B2496" i="11"/>
  <c r="B2497" i="11"/>
  <c r="B2498" i="11"/>
  <c r="B2499" i="11"/>
  <c r="B2500" i="11"/>
  <c r="B2501" i="11"/>
  <c r="B2502" i="11"/>
  <c r="B2503" i="11"/>
  <c r="B2504" i="11"/>
  <c r="B2505" i="11"/>
  <c r="B2506" i="11"/>
  <c r="B2507" i="11"/>
  <c r="B2508" i="11"/>
  <c r="B2509" i="11"/>
  <c r="B2510" i="11"/>
  <c r="B2511" i="11"/>
  <c r="B2512" i="11"/>
  <c r="B2513" i="11"/>
  <c r="B2514" i="11"/>
  <c r="B2515" i="11"/>
  <c r="B2516" i="11"/>
  <c r="B2517" i="11"/>
  <c r="B2518" i="11"/>
  <c r="B2519" i="11"/>
  <c r="B2520" i="11"/>
  <c r="B2521" i="11"/>
  <c r="B2522" i="11"/>
  <c r="B2523" i="11"/>
  <c r="B2524" i="11"/>
  <c r="B2525" i="11"/>
  <c r="B2526" i="11"/>
  <c r="B2527" i="11"/>
  <c r="B2528" i="11"/>
  <c r="B2529" i="11"/>
  <c r="B2530" i="11"/>
  <c r="B2531" i="11"/>
  <c r="B2532" i="11"/>
  <c r="B2533" i="11"/>
  <c r="B2534" i="11"/>
  <c r="B2535" i="11"/>
  <c r="B2536" i="11"/>
  <c r="B2537" i="11"/>
  <c r="B2538" i="11"/>
  <c r="B2539" i="11"/>
  <c r="B2540" i="11"/>
  <c r="B2541" i="11"/>
  <c r="B2542" i="11"/>
  <c r="B2543" i="11"/>
  <c r="B2544" i="11"/>
  <c r="B2545" i="11"/>
  <c r="B2546" i="11"/>
  <c r="B2547" i="11"/>
  <c r="B2548" i="11"/>
  <c r="B2549" i="11"/>
  <c r="B2550" i="11"/>
  <c r="B2551" i="11"/>
  <c r="B2552" i="11"/>
  <c r="B2553" i="11"/>
  <c r="B2554" i="11"/>
  <c r="B2555" i="11"/>
  <c r="B2556" i="11"/>
  <c r="B2557" i="11"/>
  <c r="B2558" i="11"/>
  <c r="B2559" i="11"/>
  <c r="B2560" i="11"/>
  <c r="B2561" i="11"/>
  <c r="B2562" i="11"/>
  <c r="B2563" i="11"/>
  <c r="B2564" i="11"/>
  <c r="B2565" i="11"/>
  <c r="B2566" i="11"/>
  <c r="B2567" i="11"/>
  <c r="B2568" i="11"/>
  <c r="B2569" i="11"/>
  <c r="B2570" i="11"/>
  <c r="B2571" i="11"/>
  <c r="B2572" i="11"/>
  <c r="B2573" i="11"/>
  <c r="B2574" i="11"/>
  <c r="B2575" i="11"/>
  <c r="B2576" i="11"/>
  <c r="B2577" i="11"/>
  <c r="B2578" i="11"/>
  <c r="B2579" i="11"/>
  <c r="B2580" i="11"/>
  <c r="B2581" i="11"/>
  <c r="B2582" i="11"/>
  <c r="B2583" i="11"/>
  <c r="B2584" i="11"/>
  <c r="B2585" i="11"/>
  <c r="B2586" i="11"/>
  <c r="B2587" i="11"/>
  <c r="B2588" i="11"/>
  <c r="B2589" i="11"/>
  <c r="B2590" i="11"/>
  <c r="B2591" i="11"/>
  <c r="B2592" i="11"/>
  <c r="B2593" i="11"/>
  <c r="B2594" i="11"/>
  <c r="B2595" i="11"/>
  <c r="B2596" i="11"/>
  <c r="B2597" i="11"/>
  <c r="B2598" i="11"/>
  <c r="B2599" i="11"/>
  <c r="B2600" i="11"/>
  <c r="B2601" i="11"/>
  <c r="B2602" i="11"/>
  <c r="B2603" i="11"/>
  <c r="B2604" i="11"/>
  <c r="B2605" i="11"/>
  <c r="B2606" i="11"/>
  <c r="B2607" i="11"/>
  <c r="B2608" i="11"/>
  <c r="B2609" i="11"/>
  <c r="B2610" i="11"/>
  <c r="B2611" i="11"/>
  <c r="B2612" i="11"/>
  <c r="B2613" i="11"/>
  <c r="B2614" i="11"/>
  <c r="B2615" i="11"/>
  <c r="B2616" i="11"/>
  <c r="B2617" i="11"/>
  <c r="B2618" i="11"/>
  <c r="B2619" i="11"/>
  <c r="B2620" i="11"/>
  <c r="B2621" i="11"/>
  <c r="B2622" i="11"/>
  <c r="B2623" i="11"/>
  <c r="B2624" i="11"/>
  <c r="B2625" i="11"/>
  <c r="B2626" i="11"/>
  <c r="B2627" i="11"/>
  <c r="B2628" i="11"/>
  <c r="B2629" i="11"/>
  <c r="B2630" i="11"/>
  <c r="B2631" i="11"/>
  <c r="B2632" i="11"/>
  <c r="B2633" i="11"/>
  <c r="B2634" i="11"/>
  <c r="B2635" i="11"/>
  <c r="B2636" i="11"/>
  <c r="B2637" i="11"/>
  <c r="B2638" i="11"/>
  <c r="B2639" i="11"/>
  <c r="B2640" i="11"/>
  <c r="B2641" i="11"/>
  <c r="B2642" i="11"/>
  <c r="B2643" i="11"/>
  <c r="B2644" i="11"/>
  <c r="B2645" i="11"/>
  <c r="B2646" i="11"/>
  <c r="B2647" i="11"/>
  <c r="B2648" i="11"/>
  <c r="B2649" i="11"/>
  <c r="B2650" i="11"/>
  <c r="B2651" i="11"/>
  <c r="B2652" i="11"/>
  <c r="B2653" i="11"/>
  <c r="B2654" i="11"/>
  <c r="B2655" i="11"/>
  <c r="B2656" i="11"/>
  <c r="B2657" i="11"/>
  <c r="B2658" i="11"/>
  <c r="B2659" i="11"/>
  <c r="B2660" i="11"/>
  <c r="B2661" i="11"/>
  <c r="B2662" i="11"/>
  <c r="B2663" i="11"/>
  <c r="B2664" i="11"/>
  <c r="B2665" i="11"/>
  <c r="B2666" i="11"/>
  <c r="B2667" i="11"/>
  <c r="B2668" i="11"/>
  <c r="B2669" i="11"/>
  <c r="B2670" i="11"/>
  <c r="B2671" i="11"/>
  <c r="B2672" i="11"/>
  <c r="B2673" i="11"/>
  <c r="B2674" i="11"/>
  <c r="B2675" i="11"/>
  <c r="B2676" i="11"/>
  <c r="B2677" i="11"/>
  <c r="B2678" i="11"/>
  <c r="B2679" i="11"/>
  <c r="B2680" i="11"/>
  <c r="B2681" i="11"/>
  <c r="B2682" i="11"/>
  <c r="B2683" i="11"/>
  <c r="B2684" i="11"/>
  <c r="B2685" i="11"/>
  <c r="B2686" i="11"/>
  <c r="B2687" i="11"/>
  <c r="B2688" i="11"/>
  <c r="B2689" i="11"/>
  <c r="B2690" i="11"/>
  <c r="B2691" i="11"/>
  <c r="B2692" i="11"/>
  <c r="B2693" i="11"/>
  <c r="B2694" i="11"/>
  <c r="B2695" i="11"/>
  <c r="B2696" i="11"/>
  <c r="B2697" i="11"/>
  <c r="B2698" i="11"/>
  <c r="B2699" i="11"/>
  <c r="B2700" i="11"/>
  <c r="B2701" i="11"/>
  <c r="B2702" i="11"/>
  <c r="B2703" i="11"/>
  <c r="B2704" i="11"/>
  <c r="B2705" i="11"/>
  <c r="B2706" i="11"/>
  <c r="B2707" i="11"/>
  <c r="B2708" i="11"/>
  <c r="B2709" i="11"/>
  <c r="B2710" i="11"/>
  <c r="B2711" i="11"/>
  <c r="B2712" i="11"/>
  <c r="B2713" i="11"/>
  <c r="B2714" i="11"/>
  <c r="B2715" i="11"/>
  <c r="B2716" i="11"/>
  <c r="B2717" i="11"/>
  <c r="B2718" i="11"/>
  <c r="B2719" i="11"/>
  <c r="B2720" i="11"/>
  <c r="B2721" i="11"/>
  <c r="B2722" i="11"/>
  <c r="B2723" i="11"/>
  <c r="B2724" i="11"/>
  <c r="B2725" i="11"/>
  <c r="B2726" i="11"/>
  <c r="B2727" i="11"/>
  <c r="B2728" i="11"/>
  <c r="B2729" i="11"/>
  <c r="B2730" i="11"/>
  <c r="B2731" i="11"/>
  <c r="B2732" i="11"/>
  <c r="B2733" i="11"/>
  <c r="B2734" i="11"/>
  <c r="B2735" i="11"/>
  <c r="B2736" i="11"/>
  <c r="B2737" i="11"/>
  <c r="B2738" i="11"/>
  <c r="B2739" i="11"/>
  <c r="B2740" i="11"/>
  <c r="B2741" i="11"/>
  <c r="B2742" i="11"/>
  <c r="B2743" i="11"/>
  <c r="B2744" i="11"/>
  <c r="B2745" i="11"/>
  <c r="B2746" i="11"/>
  <c r="B2747" i="11"/>
  <c r="B2748" i="11"/>
  <c r="B2749" i="11"/>
  <c r="B2750" i="11"/>
  <c r="B2751" i="11"/>
  <c r="B2752" i="11"/>
  <c r="B2753" i="11"/>
  <c r="B2754" i="11"/>
  <c r="B2755" i="11"/>
  <c r="B2756" i="11"/>
  <c r="B2757" i="11"/>
  <c r="B2758" i="11"/>
  <c r="B2759" i="11"/>
  <c r="B2760" i="11"/>
  <c r="B2761" i="11"/>
  <c r="B2762" i="11"/>
  <c r="B2763" i="11"/>
  <c r="B2764" i="11"/>
  <c r="B2765" i="11"/>
  <c r="B2766" i="11"/>
  <c r="B2767" i="11"/>
  <c r="B2768" i="11"/>
  <c r="B2769" i="11"/>
  <c r="B2770" i="11"/>
  <c r="B2771" i="11"/>
  <c r="B2772" i="11"/>
  <c r="B2773" i="11"/>
  <c r="B2774" i="11"/>
  <c r="B2775" i="11"/>
  <c r="B2776" i="11"/>
  <c r="B2777" i="11"/>
  <c r="B2778" i="11"/>
  <c r="B2779" i="11"/>
  <c r="B2780" i="11"/>
  <c r="B2781" i="11"/>
  <c r="B2782" i="11"/>
  <c r="B2783" i="11"/>
  <c r="B2784" i="11"/>
  <c r="B2785" i="11"/>
  <c r="B2786" i="11"/>
  <c r="B2787" i="11"/>
  <c r="B2788" i="11"/>
  <c r="B2789" i="11"/>
  <c r="B2790" i="11"/>
  <c r="B2791" i="11"/>
  <c r="B2792" i="11"/>
  <c r="B2793" i="11"/>
  <c r="B2794" i="11"/>
  <c r="B2795" i="11"/>
  <c r="B2796" i="11"/>
  <c r="B2797" i="11"/>
  <c r="B2798" i="11"/>
  <c r="B2799" i="11"/>
  <c r="B2800" i="11"/>
  <c r="B2801" i="11"/>
  <c r="B2802" i="11"/>
  <c r="B2803" i="11"/>
  <c r="B2804" i="11"/>
  <c r="B2805" i="11"/>
  <c r="B2806" i="11"/>
  <c r="B2807" i="11"/>
  <c r="B2808" i="11"/>
  <c r="B2809" i="11"/>
  <c r="B2810" i="11"/>
  <c r="B2811" i="11"/>
  <c r="B2812" i="11"/>
  <c r="B2813" i="11"/>
  <c r="B2814" i="11"/>
  <c r="B2815" i="11"/>
  <c r="B2816" i="11"/>
  <c r="B2817" i="11"/>
  <c r="B2818" i="11"/>
  <c r="B2819" i="11"/>
  <c r="B2820" i="11"/>
  <c r="B2821" i="11"/>
  <c r="B2822" i="11"/>
  <c r="B2823" i="11"/>
  <c r="B2824" i="11"/>
  <c r="B2825" i="11"/>
  <c r="B2826" i="11"/>
  <c r="B2827" i="11"/>
  <c r="B2828" i="11"/>
  <c r="B2829" i="11"/>
  <c r="B2830" i="11"/>
  <c r="B2831" i="11"/>
  <c r="B2832" i="11"/>
  <c r="B2833" i="11"/>
  <c r="B2834" i="11"/>
  <c r="B2835" i="11"/>
  <c r="B2836" i="11"/>
  <c r="B2837" i="11"/>
  <c r="B2838" i="11"/>
  <c r="B2839" i="11"/>
  <c r="B2840" i="11"/>
  <c r="B2841" i="11"/>
  <c r="B2842" i="11"/>
  <c r="B2843" i="11"/>
  <c r="B2844" i="11"/>
  <c r="B2845" i="11"/>
  <c r="B2846" i="11"/>
  <c r="B2847" i="11"/>
  <c r="B2848" i="11"/>
  <c r="B2849" i="11"/>
  <c r="B2850" i="11"/>
  <c r="B2851" i="11"/>
  <c r="B2852" i="11"/>
  <c r="B2853" i="11"/>
  <c r="B2854" i="11"/>
  <c r="B2855" i="11"/>
  <c r="B2856" i="11"/>
  <c r="B2857" i="11"/>
  <c r="B2858" i="11"/>
  <c r="B2859" i="11"/>
  <c r="B2860" i="11"/>
  <c r="B2861" i="11"/>
  <c r="B2862" i="11"/>
  <c r="B2863" i="11"/>
  <c r="B2864" i="11"/>
  <c r="B2865" i="11"/>
  <c r="B2866" i="11"/>
  <c r="B2867" i="11"/>
  <c r="B2868" i="11"/>
  <c r="B2869" i="11"/>
  <c r="B2870" i="11"/>
  <c r="B2871" i="11"/>
  <c r="B2872" i="11"/>
  <c r="B2873" i="11"/>
  <c r="B2874" i="11"/>
  <c r="B2875" i="11"/>
  <c r="B2876" i="11"/>
  <c r="B2877" i="11"/>
  <c r="B2878" i="11"/>
  <c r="B2879" i="11"/>
  <c r="B2880" i="11"/>
  <c r="B2881" i="11"/>
  <c r="B2882" i="11"/>
  <c r="B2883" i="11"/>
  <c r="B2884" i="11"/>
  <c r="B2885" i="11"/>
  <c r="B2886" i="11"/>
  <c r="B2887" i="11"/>
  <c r="B2888" i="11"/>
  <c r="B2889" i="11"/>
  <c r="B2890" i="11"/>
  <c r="B2891" i="11"/>
  <c r="B2892" i="11"/>
  <c r="B2893" i="11"/>
  <c r="B2894" i="11"/>
  <c r="B2895" i="11"/>
  <c r="B2896" i="11"/>
  <c r="B2897" i="11"/>
  <c r="B2898" i="11"/>
  <c r="B2899" i="11"/>
  <c r="B2900" i="11"/>
  <c r="B2901" i="11"/>
  <c r="B2902" i="11"/>
  <c r="B2903" i="11"/>
  <c r="B2904" i="11"/>
  <c r="B2905" i="11"/>
  <c r="B2906" i="11"/>
  <c r="B2907" i="11"/>
  <c r="B2908" i="11"/>
  <c r="B2909" i="11"/>
  <c r="B2910" i="11"/>
  <c r="B2911" i="11"/>
  <c r="B2912" i="11"/>
  <c r="B2913" i="11"/>
  <c r="B2914" i="11"/>
  <c r="B2915" i="11"/>
  <c r="B2916" i="11"/>
  <c r="B2917" i="11"/>
  <c r="B2918" i="11"/>
  <c r="B2919" i="11"/>
  <c r="B2920" i="11"/>
  <c r="B2921" i="11"/>
  <c r="B2922" i="11"/>
  <c r="B2923" i="11"/>
  <c r="B2924" i="11"/>
  <c r="B2925" i="11"/>
  <c r="B2926" i="11"/>
  <c r="B2927" i="11"/>
  <c r="B2928" i="11"/>
  <c r="B2929" i="11"/>
  <c r="B2930" i="11"/>
  <c r="B2931" i="11"/>
  <c r="B2932" i="11"/>
  <c r="B2933" i="11"/>
  <c r="B2934" i="11"/>
  <c r="B2935" i="11"/>
  <c r="B2936" i="11"/>
  <c r="B2937" i="11"/>
  <c r="B2938" i="11"/>
  <c r="B2939" i="11"/>
  <c r="B2940" i="11"/>
  <c r="B2941" i="11"/>
  <c r="B2942" i="11"/>
  <c r="B2943" i="11"/>
  <c r="B2944" i="11"/>
  <c r="B2945" i="11"/>
  <c r="B2946" i="11"/>
  <c r="B2947" i="11"/>
  <c r="B2948" i="11"/>
  <c r="B2949" i="11"/>
  <c r="B2950" i="11"/>
  <c r="B2951" i="11"/>
  <c r="B2952" i="11"/>
  <c r="B2953" i="11"/>
  <c r="B2954" i="11"/>
  <c r="B2955" i="11"/>
  <c r="B2956" i="11"/>
  <c r="B2957" i="11"/>
  <c r="B2958" i="11"/>
  <c r="B2959" i="11"/>
  <c r="B2960" i="11"/>
  <c r="B2961" i="11"/>
  <c r="B2962" i="11"/>
  <c r="B2963" i="11"/>
  <c r="B2964" i="11"/>
  <c r="B2965" i="11"/>
  <c r="B2966" i="11"/>
  <c r="B2967" i="11"/>
  <c r="B2968" i="11"/>
  <c r="B2969" i="11"/>
  <c r="B2970" i="11"/>
  <c r="B2971" i="11"/>
  <c r="B2972" i="11"/>
  <c r="B2973" i="11"/>
  <c r="B2974" i="11"/>
  <c r="B2975" i="11"/>
  <c r="B2976" i="11"/>
  <c r="B2977" i="11"/>
  <c r="B2978" i="11"/>
  <c r="B2979" i="11"/>
  <c r="B2980" i="11"/>
  <c r="B2981" i="11"/>
  <c r="B2982" i="11"/>
  <c r="B2983" i="11"/>
  <c r="B2984" i="11"/>
  <c r="B2985" i="11"/>
  <c r="B2986" i="11"/>
  <c r="B2987" i="11"/>
  <c r="B2988" i="11"/>
  <c r="B2989" i="11"/>
  <c r="B2990" i="11"/>
  <c r="B2991" i="11"/>
  <c r="B2992" i="11"/>
  <c r="B2993" i="11"/>
  <c r="B2994" i="11"/>
  <c r="B2995" i="11"/>
  <c r="B2996" i="11"/>
  <c r="B2997" i="11"/>
  <c r="B2998" i="11"/>
  <c r="B2999" i="11"/>
  <c r="B3000" i="11"/>
  <c r="B1273" i="45"/>
  <c r="C1273" i="45"/>
  <c r="D1273" i="45"/>
  <c r="B1274" i="45"/>
  <c r="C1274" i="45"/>
  <c r="D1274" i="45"/>
  <c r="B1275" i="45"/>
  <c r="C1275" i="45"/>
  <c r="D1275" i="45"/>
  <c r="B1276" i="45"/>
  <c r="C1276" i="45"/>
  <c r="D1276" i="45"/>
  <c r="B1277" i="45"/>
  <c r="C1277" i="45"/>
  <c r="D1277" i="45"/>
  <c r="B1278" i="45"/>
  <c r="C1278" i="45"/>
  <c r="D1278" i="45"/>
  <c r="B1279" i="45"/>
  <c r="C1279" i="45"/>
  <c r="D1279" i="45"/>
  <c r="B1280" i="45"/>
  <c r="C1280" i="45"/>
  <c r="D1280" i="45"/>
  <c r="B1281" i="45"/>
  <c r="C1281" i="45"/>
  <c r="D1281" i="45"/>
  <c r="B1282" i="45"/>
  <c r="C1282" i="45"/>
  <c r="D1282" i="45"/>
  <c r="B1283" i="45"/>
  <c r="C1283" i="45"/>
  <c r="D1283" i="45"/>
  <c r="B1284" i="45"/>
  <c r="C1284" i="45"/>
  <c r="D1284" i="45"/>
  <c r="B1285" i="45"/>
  <c r="C1285" i="45"/>
  <c r="D1285" i="45"/>
  <c r="B1286" i="45"/>
  <c r="C1286" i="45"/>
  <c r="D1286" i="45"/>
  <c r="B1287" i="45"/>
  <c r="C1287" i="45"/>
  <c r="D1287" i="45"/>
  <c r="B1288" i="45"/>
  <c r="C1288" i="45"/>
  <c r="D1288" i="45"/>
  <c r="B1289" i="45"/>
  <c r="C1289" i="45"/>
  <c r="D1289" i="45"/>
  <c r="B1290" i="45"/>
  <c r="C1290" i="45"/>
  <c r="D1290" i="45"/>
  <c r="B1291" i="45"/>
  <c r="C1291" i="45"/>
  <c r="D1291" i="45"/>
  <c r="B1292" i="45"/>
  <c r="C1292" i="45"/>
  <c r="D1292" i="45"/>
  <c r="B1293" i="45"/>
  <c r="C1293" i="45"/>
  <c r="D1293" i="45"/>
  <c r="B1294" i="45"/>
  <c r="C1294" i="45"/>
  <c r="D1294" i="45"/>
  <c r="B1295" i="45"/>
  <c r="C1295" i="45"/>
  <c r="D1295" i="45"/>
  <c r="B1296" i="45"/>
  <c r="C1296" i="45"/>
  <c r="D1296" i="45"/>
  <c r="B1297" i="45"/>
  <c r="C1297" i="45"/>
  <c r="D1297" i="45"/>
  <c r="B1298" i="45"/>
  <c r="C1298" i="45"/>
  <c r="D1298" i="45"/>
  <c r="B1299" i="45"/>
  <c r="C1299" i="45"/>
  <c r="D1299" i="45"/>
  <c r="B1300" i="45"/>
  <c r="C1300" i="45"/>
  <c r="D1300" i="45"/>
  <c r="B1301" i="45"/>
  <c r="C1301" i="45"/>
  <c r="D1301" i="45"/>
  <c r="B1302" i="45"/>
  <c r="C1302" i="45"/>
  <c r="D1302" i="45"/>
  <c r="B1303" i="45"/>
  <c r="C1303" i="45"/>
  <c r="D1303" i="45"/>
  <c r="B1304" i="45"/>
  <c r="C1304" i="45"/>
  <c r="D1304" i="45"/>
  <c r="B1305" i="45"/>
  <c r="C1305" i="45"/>
  <c r="D1305" i="45"/>
  <c r="B1306" i="45"/>
  <c r="C1306" i="45"/>
  <c r="D1306" i="45"/>
  <c r="B1307" i="45"/>
  <c r="C1307" i="45"/>
  <c r="D1307" i="45"/>
  <c r="B1308" i="45"/>
  <c r="C1308" i="45"/>
  <c r="D1308" i="45"/>
  <c r="B1309" i="45"/>
  <c r="C1309" i="45"/>
  <c r="D1309" i="45"/>
  <c r="B1310" i="45"/>
  <c r="C1310" i="45"/>
  <c r="D1310" i="45"/>
  <c r="B1311" i="45"/>
  <c r="C1311" i="45"/>
  <c r="D1311" i="45"/>
  <c r="B1312" i="45"/>
  <c r="C1312" i="45"/>
  <c r="D1312" i="45"/>
  <c r="B1313" i="45"/>
  <c r="C1313" i="45"/>
  <c r="D1313" i="45"/>
  <c r="B1314" i="45"/>
  <c r="C1314" i="45"/>
  <c r="D1314" i="45"/>
  <c r="B1315" i="45"/>
  <c r="C1315" i="45"/>
  <c r="D1315" i="45"/>
  <c r="B1316" i="45"/>
  <c r="C1316" i="45"/>
  <c r="D1316" i="45"/>
  <c r="B1317" i="45"/>
  <c r="C1317" i="45"/>
  <c r="D1317" i="45"/>
  <c r="B1318" i="45"/>
  <c r="C1318" i="45"/>
  <c r="D1318" i="45"/>
  <c r="B1319" i="45"/>
  <c r="C1319" i="45"/>
  <c r="D1319" i="45"/>
  <c r="B1320" i="45"/>
  <c r="C1320" i="45"/>
  <c r="D1320" i="45"/>
  <c r="B1321" i="45"/>
  <c r="C1321" i="45"/>
  <c r="D1321" i="45"/>
  <c r="B1322" i="45"/>
  <c r="C1322" i="45"/>
  <c r="D1322" i="45"/>
  <c r="B1323" i="45"/>
  <c r="C1323" i="45"/>
  <c r="D1323" i="45"/>
  <c r="B1324" i="45"/>
  <c r="C1324" i="45"/>
  <c r="D1324" i="45"/>
  <c r="B1325" i="45"/>
  <c r="C1325" i="45"/>
  <c r="D1325" i="45"/>
  <c r="B1326" i="45"/>
  <c r="C1326" i="45"/>
  <c r="D1326" i="45"/>
  <c r="B1327" i="45"/>
  <c r="C1327" i="45"/>
  <c r="D1327" i="45"/>
  <c r="B1328" i="45"/>
  <c r="C1328" i="45"/>
  <c r="D1328" i="45"/>
  <c r="B1329" i="45"/>
  <c r="C1329" i="45"/>
  <c r="D1329" i="45"/>
  <c r="B1330" i="45"/>
  <c r="C1330" i="45"/>
  <c r="D1330" i="45"/>
  <c r="B1331" i="45"/>
  <c r="C1331" i="45"/>
  <c r="D1331" i="45"/>
  <c r="B1332" i="45"/>
  <c r="C1332" i="45"/>
  <c r="D1332" i="45"/>
  <c r="B1333" i="45"/>
  <c r="C1333" i="45"/>
  <c r="D1333" i="45"/>
  <c r="B1334" i="45"/>
  <c r="C1334" i="45"/>
  <c r="D1334" i="45"/>
  <c r="B1335" i="45"/>
  <c r="C1335" i="45"/>
  <c r="D1335" i="45"/>
  <c r="B1336" i="45"/>
  <c r="C1336" i="45"/>
  <c r="D1336" i="45"/>
  <c r="B1337" i="45"/>
  <c r="C1337" i="45"/>
  <c r="D1337" i="45"/>
  <c r="B1338" i="45"/>
  <c r="C1338" i="45"/>
  <c r="D1338" i="45"/>
  <c r="B1339" i="45"/>
  <c r="C1339" i="45"/>
  <c r="D1339" i="45"/>
  <c r="B1340" i="45"/>
  <c r="C1340" i="45"/>
  <c r="D1340" i="45"/>
  <c r="B1341" i="45"/>
  <c r="C1341" i="45"/>
  <c r="D1341" i="45"/>
  <c r="B1342" i="45"/>
  <c r="C1342" i="45"/>
  <c r="D1342" i="45"/>
  <c r="B1343" i="45"/>
  <c r="C1343" i="45"/>
  <c r="D1343" i="45"/>
  <c r="B1344" i="45"/>
  <c r="C1344" i="45"/>
  <c r="D1344" i="45"/>
  <c r="B1345" i="45"/>
  <c r="C1345" i="45"/>
  <c r="D1345" i="45"/>
  <c r="B1346" i="45"/>
  <c r="C1346" i="45"/>
  <c r="D1346" i="45"/>
  <c r="B1347" i="45"/>
  <c r="C1347" i="45"/>
  <c r="D1347" i="45"/>
  <c r="B1348" i="45"/>
  <c r="C1348" i="45"/>
  <c r="D1348" i="45"/>
  <c r="B1349" i="45"/>
  <c r="C1349" i="45"/>
  <c r="D1349" i="45"/>
  <c r="B1350" i="45"/>
  <c r="C1350" i="45"/>
  <c r="D1350" i="45"/>
  <c r="B1351" i="45"/>
  <c r="C1351" i="45"/>
  <c r="D1351" i="45"/>
  <c r="B1352" i="45"/>
  <c r="C1352" i="45"/>
  <c r="D1352" i="45"/>
  <c r="B1353" i="45"/>
  <c r="C1353" i="45"/>
  <c r="D1353" i="45"/>
  <c r="B1354" i="45"/>
  <c r="C1354" i="45"/>
  <c r="D1354" i="45"/>
  <c r="B1355" i="45"/>
  <c r="C1355" i="45"/>
  <c r="D1355" i="45"/>
  <c r="B1356" i="45"/>
  <c r="C1356" i="45"/>
  <c r="D1356" i="45"/>
  <c r="B1357" i="45"/>
  <c r="C1357" i="45"/>
  <c r="D1357" i="45"/>
  <c r="B1358" i="45"/>
  <c r="C1358" i="45"/>
  <c r="D1358" i="45"/>
  <c r="B1359" i="45"/>
  <c r="C1359" i="45"/>
  <c r="D1359" i="45"/>
  <c r="B1360" i="45"/>
  <c r="C1360" i="45"/>
  <c r="D1360" i="45"/>
  <c r="B1361" i="45"/>
  <c r="C1361" i="45"/>
  <c r="D1361" i="45"/>
  <c r="B1362" i="45"/>
  <c r="C1362" i="45"/>
  <c r="D1362" i="45"/>
  <c r="B1363" i="45"/>
  <c r="C1363" i="45"/>
  <c r="D1363" i="45"/>
  <c r="B1364" i="45"/>
  <c r="C1364" i="45"/>
  <c r="D1364" i="45"/>
  <c r="B1365" i="45"/>
  <c r="C1365" i="45"/>
  <c r="D1365" i="45"/>
  <c r="B1366" i="45"/>
  <c r="C1366" i="45"/>
  <c r="D1366" i="45"/>
  <c r="B1367" i="45"/>
  <c r="C1367" i="45"/>
  <c r="D1367" i="45"/>
  <c r="B1368" i="45"/>
  <c r="C1368" i="45"/>
  <c r="D1368" i="45"/>
  <c r="B1369" i="45"/>
  <c r="C1369" i="45"/>
  <c r="D1369" i="45"/>
  <c r="B1370" i="45"/>
  <c r="C1370" i="45"/>
  <c r="D1370" i="45"/>
  <c r="B1371" i="45"/>
  <c r="C1371" i="45"/>
  <c r="D1371" i="45"/>
  <c r="B1372" i="45"/>
  <c r="C1372" i="45"/>
  <c r="D1372" i="45"/>
  <c r="B1373" i="45"/>
  <c r="C1373" i="45"/>
  <c r="D1373" i="45"/>
  <c r="B1374" i="45"/>
  <c r="C1374" i="45"/>
  <c r="D1374" i="45"/>
  <c r="B1375" i="45"/>
  <c r="C1375" i="45"/>
  <c r="D1375" i="45"/>
  <c r="B1376" i="45"/>
  <c r="C1376" i="45"/>
  <c r="D1376" i="45"/>
  <c r="B1377" i="45"/>
  <c r="C1377" i="45"/>
  <c r="D1377" i="45"/>
  <c r="B1378" i="45"/>
  <c r="C1378" i="45"/>
  <c r="D1378" i="45"/>
  <c r="B1379" i="45"/>
  <c r="C1379" i="45"/>
  <c r="D1379" i="45"/>
  <c r="B1380" i="45"/>
  <c r="C1380" i="45"/>
  <c r="D1380" i="45"/>
  <c r="B1381" i="45"/>
  <c r="C1381" i="45"/>
  <c r="D1381" i="45"/>
  <c r="B1382" i="45"/>
  <c r="C1382" i="45"/>
  <c r="D1382" i="45"/>
  <c r="B1383" i="45"/>
  <c r="C1383" i="45"/>
  <c r="D1383" i="45"/>
  <c r="B1384" i="45"/>
  <c r="C1384" i="45"/>
  <c r="D1384" i="45"/>
  <c r="B1385" i="45"/>
  <c r="C1385" i="45"/>
  <c r="D1385" i="45"/>
  <c r="B1386" i="45"/>
  <c r="C1386" i="45"/>
  <c r="D1386" i="45"/>
  <c r="B1387" i="45"/>
  <c r="C1387" i="45"/>
  <c r="D1387" i="45"/>
  <c r="B1388" i="45"/>
  <c r="C1388" i="45"/>
  <c r="D1388" i="45"/>
  <c r="B1389" i="45"/>
  <c r="C1389" i="45"/>
  <c r="D1389" i="45"/>
  <c r="B1390" i="45"/>
  <c r="C1390" i="45"/>
  <c r="D1390" i="45"/>
  <c r="B1391" i="45"/>
  <c r="C1391" i="45"/>
  <c r="D1391" i="45"/>
  <c r="B1392" i="45"/>
  <c r="C1392" i="45"/>
  <c r="D1392" i="45"/>
  <c r="B1393" i="45"/>
  <c r="C1393" i="45"/>
  <c r="D1393" i="45"/>
  <c r="B1394" i="45"/>
  <c r="C1394" i="45"/>
  <c r="D1394" i="45"/>
  <c r="B1395" i="45"/>
  <c r="C1395" i="45"/>
  <c r="D1395" i="45"/>
  <c r="B1396" i="45"/>
  <c r="C1396" i="45"/>
  <c r="D1396" i="45"/>
  <c r="B1397" i="45"/>
  <c r="C1397" i="45"/>
  <c r="D1397" i="45"/>
  <c r="B1398" i="45"/>
  <c r="C1398" i="45"/>
  <c r="D1398" i="45"/>
  <c r="B1399" i="45"/>
  <c r="C1399" i="45"/>
  <c r="D1399" i="45"/>
  <c r="B1400" i="45"/>
  <c r="C1400" i="45"/>
  <c r="D1400" i="45"/>
  <c r="B1401" i="45"/>
  <c r="C1401" i="45"/>
  <c r="D1401" i="45"/>
  <c r="B1402" i="45"/>
  <c r="C1402" i="45"/>
  <c r="D1402" i="45"/>
  <c r="B1403" i="45"/>
  <c r="C1403" i="45"/>
  <c r="D1403" i="45"/>
  <c r="B1404" i="45"/>
  <c r="C1404" i="45"/>
  <c r="D1404" i="45"/>
  <c r="B1405" i="45"/>
  <c r="C1405" i="45"/>
  <c r="D1405" i="45"/>
  <c r="B1406" i="45"/>
  <c r="C1406" i="45"/>
  <c r="D1406" i="45"/>
  <c r="B1407" i="45"/>
  <c r="C1407" i="45"/>
  <c r="D1407" i="45"/>
  <c r="B1408" i="45"/>
  <c r="C1408" i="45"/>
  <c r="D1408" i="45"/>
  <c r="B1409" i="45"/>
  <c r="C1409" i="45"/>
  <c r="D1409" i="45"/>
  <c r="B1410" i="45"/>
  <c r="C1410" i="45"/>
  <c r="D1410" i="45"/>
  <c r="B1411" i="45"/>
  <c r="C1411" i="45"/>
  <c r="D1411" i="45"/>
  <c r="B1412" i="45"/>
  <c r="C1412" i="45"/>
  <c r="D1412" i="45"/>
  <c r="B1413" i="45"/>
  <c r="C1413" i="45"/>
  <c r="D1413" i="45"/>
  <c r="B1414" i="45"/>
  <c r="C1414" i="45"/>
  <c r="D1414" i="45"/>
  <c r="B1415" i="45"/>
  <c r="C1415" i="45"/>
  <c r="D1415" i="45"/>
  <c r="B1416" i="45"/>
  <c r="C1416" i="45"/>
  <c r="D1416" i="45"/>
  <c r="B1417" i="45"/>
  <c r="C1417" i="45"/>
  <c r="D1417" i="45"/>
  <c r="B1418" i="45"/>
  <c r="C1418" i="45"/>
  <c r="D1418" i="45"/>
  <c r="B1419" i="45"/>
  <c r="C1419" i="45"/>
  <c r="D1419" i="45"/>
  <c r="B1420" i="45"/>
  <c r="C1420" i="45"/>
  <c r="D1420" i="45"/>
  <c r="B1421" i="45"/>
  <c r="C1421" i="45"/>
  <c r="D1421" i="45"/>
  <c r="B1422" i="45"/>
  <c r="C1422" i="45"/>
  <c r="D1422" i="45"/>
  <c r="B1423" i="45"/>
  <c r="C1423" i="45"/>
  <c r="D1423" i="45"/>
  <c r="B1424" i="45"/>
  <c r="C1424" i="45"/>
  <c r="D1424" i="45"/>
  <c r="B1425" i="45"/>
  <c r="C1425" i="45"/>
  <c r="D1425" i="45"/>
  <c r="B1426" i="45"/>
  <c r="C1426" i="45"/>
  <c r="D1426" i="45"/>
  <c r="B1427" i="45"/>
  <c r="C1427" i="45"/>
  <c r="D1427" i="45"/>
  <c r="B1428" i="45"/>
  <c r="C1428" i="45"/>
  <c r="D1428" i="45"/>
  <c r="B1429" i="45"/>
  <c r="C1429" i="45"/>
  <c r="D1429" i="45"/>
  <c r="B1430" i="45"/>
  <c r="C1430" i="45"/>
  <c r="D1430" i="45"/>
  <c r="B1431" i="45"/>
  <c r="C1431" i="45"/>
  <c r="D1431" i="45"/>
  <c r="B1432" i="45"/>
  <c r="C1432" i="45"/>
  <c r="D1432" i="45"/>
  <c r="B1433" i="45"/>
  <c r="C1433" i="45"/>
  <c r="D1433" i="45"/>
  <c r="B1434" i="45"/>
  <c r="C1434" i="45"/>
  <c r="D1434" i="45"/>
  <c r="B1435" i="45"/>
  <c r="C1435" i="45"/>
  <c r="D1435" i="45"/>
  <c r="B1436" i="45"/>
  <c r="C1436" i="45"/>
  <c r="D1436" i="45"/>
  <c r="B1437" i="45"/>
  <c r="C1437" i="45"/>
  <c r="D1437" i="45"/>
  <c r="B1438" i="45"/>
  <c r="C1438" i="45"/>
  <c r="D1438" i="45"/>
  <c r="B1439" i="45"/>
  <c r="C1439" i="45"/>
  <c r="D1439" i="45"/>
  <c r="B1440" i="45"/>
  <c r="C1440" i="45"/>
  <c r="D1440" i="45"/>
  <c r="B1441" i="45"/>
  <c r="C1441" i="45"/>
  <c r="D1441" i="45"/>
  <c r="B1442" i="45"/>
  <c r="C1442" i="45"/>
  <c r="D1442" i="45"/>
  <c r="B1443" i="45"/>
  <c r="C1443" i="45"/>
  <c r="D1443" i="45"/>
  <c r="B1444" i="45"/>
  <c r="C1444" i="45"/>
  <c r="D1444" i="45"/>
  <c r="B1445" i="45"/>
  <c r="C1445" i="45"/>
  <c r="D1445" i="45"/>
  <c r="B1446" i="45"/>
  <c r="C1446" i="45"/>
  <c r="D1446" i="45"/>
  <c r="B1447" i="45"/>
  <c r="C1447" i="45"/>
  <c r="D1447" i="45"/>
  <c r="B1448" i="45"/>
  <c r="C1448" i="45"/>
  <c r="D1448" i="45"/>
  <c r="B1449" i="45"/>
  <c r="C1449" i="45"/>
  <c r="D1449" i="45"/>
  <c r="B1450" i="45"/>
  <c r="C1450" i="45"/>
  <c r="D1450" i="45"/>
  <c r="B1451" i="45"/>
  <c r="C1451" i="45"/>
  <c r="D1451" i="45"/>
  <c r="B1452" i="45"/>
  <c r="C1452" i="45"/>
  <c r="D1452" i="45"/>
  <c r="B1453" i="45"/>
  <c r="C1453" i="45"/>
  <c r="D1453" i="45"/>
  <c r="B1454" i="45"/>
  <c r="C1454" i="45"/>
  <c r="D1454" i="45"/>
  <c r="B1455" i="45"/>
  <c r="C1455" i="45"/>
  <c r="D1455" i="45"/>
  <c r="B1456" i="45"/>
  <c r="C1456" i="45"/>
  <c r="D1456" i="45"/>
  <c r="B1457" i="45"/>
  <c r="C1457" i="45"/>
  <c r="D1457" i="45"/>
  <c r="B1458" i="45"/>
  <c r="C1458" i="45"/>
  <c r="D1458" i="45"/>
  <c r="B1459" i="45"/>
  <c r="C1459" i="45"/>
  <c r="D1459" i="45"/>
  <c r="B1460" i="45"/>
  <c r="C1460" i="45"/>
  <c r="D1460" i="45"/>
  <c r="B1461" i="45"/>
  <c r="C1461" i="45"/>
  <c r="D1461" i="45"/>
  <c r="B1462" i="45"/>
  <c r="C1462" i="45"/>
  <c r="D1462" i="45"/>
  <c r="B1463" i="45"/>
  <c r="C1463" i="45"/>
  <c r="D1463" i="45"/>
  <c r="B1464" i="45"/>
  <c r="C1464" i="45"/>
  <c r="D1464" i="45"/>
  <c r="B1465" i="45"/>
  <c r="C1465" i="45"/>
  <c r="D1465" i="45"/>
  <c r="B1466" i="45"/>
  <c r="C1466" i="45"/>
  <c r="D1466" i="45"/>
  <c r="B1467" i="45"/>
  <c r="C1467" i="45"/>
  <c r="D1467" i="45"/>
  <c r="B1468" i="45"/>
  <c r="C1468" i="45"/>
  <c r="D1468" i="45"/>
  <c r="B1469" i="45"/>
  <c r="C1469" i="45"/>
  <c r="D1469" i="45"/>
  <c r="B1470" i="45"/>
  <c r="C1470" i="45"/>
  <c r="D1470" i="45"/>
  <c r="B1471" i="45"/>
  <c r="C1471" i="45"/>
  <c r="D1471" i="45"/>
  <c r="B1472" i="45"/>
  <c r="C1472" i="45"/>
  <c r="D1472" i="45"/>
  <c r="B1473" i="45"/>
  <c r="C1473" i="45"/>
  <c r="D1473" i="45"/>
  <c r="B1474" i="45"/>
  <c r="C1474" i="45"/>
  <c r="D1474" i="45"/>
  <c r="B1475" i="45"/>
  <c r="C1475" i="45"/>
  <c r="D1475" i="45"/>
  <c r="B1476" i="45"/>
  <c r="C1476" i="45"/>
  <c r="D1476" i="45"/>
  <c r="B1477" i="45"/>
  <c r="C1477" i="45"/>
  <c r="D1477" i="45"/>
  <c r="B1478" i="45"/>
  <c r="C1478" i="45"/>
  <c r="D1478" i="45"/>
  <c r="B1479" i="45"/>
  <c r="C1479" i="45"/>
  <c r="D1479" i="45"/>
  <c r="B1480" i="45"/>
  <c r="C1480" i="45"/>
  <c r="D1480" i="45"/>
  <c r="B1481" i="45"/>
  <c r="C1481" i="45"/>
  <c r="D1481" i="45"/>
  <c r="B1482" i="45"/>
  <c r="C1482" i="45"/>
  <c r="D1482" i="45"/>
  <c r="B1483" i="45"/>
  <c r="C1483" i="45"/>
  <c r="D1483" i="45"/>
  <c r="B1484" i="45"/>
  <c r="C1484" i="45"/>
  <c r="D1484" i="45"/>
  <c r="B1485" i="45"/>
  <c r="C1485" i="45"/>
  <c r="D1485" i="45"/>
  <c r="B1486" i="45"/>
  <c r="C1486" i="45"/>
  <c r="D1486" i="45"/>
  <c r="B1487" i="45"/>
  <c r="C1487" i="45"/>
  <c r="D1487" i="45"/>
  <c r="B1488" i="45"/>
  <c r="C1488" i="45"/>
  <c r="D1488" i="45"/>
  <c r="B1489" i="45"/>
  <c r="C1489" i="45"/>
  <c r="D1489" i="45"/>
  <c r="B1490" i="45"/>
  <c r="C1490" i="45"/>
  <c r="D1490" i="45"/>
  <c r="B1491" i="45"/>
  <c r="C1491" i="45"/>
  <c r="D1491" i="45"/>
  <c r="B1492" i="45"/>
  <c r="C1492" i="45"/>
  <c r="D1492" i="45"/>
  <c r="B1493" i="45"/>
  <c r="C1493" i="45"/>
  <c r="D1493" i="45"/>
  <c r="B1494" i="45"/>
  <c r="C1494" i="45"/>
  <c r="D1494" i="45"/>
  <c r="B1495" i="45"/>
  <c r="C1495" i="45"/>
  <c r="D1495" i="45"/>
  <c r="B1496" i="45"/>
  <c r="C1496" i="45"/>
  <c r="D1496" i="45"/>
  <c r="B1497" i="45"/>
  <c r="C1497" i="45"/>
  <c r="D1497" i="45"/>
  <c r="B1498" i="45"/>
  <c r="C1498" i="45"/>
  <c r="D1498" i="45"/>
  <c r="B1499" i="45"/>
  <c r="C1499" i="45"/>
  <c r="D1499" i="45"/>
  <c r="B1500" i="45"/>
  <c r="C1500" i="45"/>
  <c r="D1500" i="45"/>
  <c r="B1501" i="45"/>
  <c r="C1501" i="45"/>
  <c r="D1501" i="45"/>
  <c r="B1502" i="45"/>
  <c r="C1502" i="45"/>
  <c r="D1502" i="45"/>
  <c r="B1503" i="45"/>
  <c r="C1503" i="45"/>
  <c r="D1503" i="45"/>
  <c r="B1504" i="45"/>
  <c r="C1504" i="45"/>
  <c r="D1504" i="45"/>
  <c r="B1505" i="45"/>
  <c r="C1505" i="45"/>
  <c r="D1505" i="45"/>
  <c r="B1506" i="45"/>
  <c r="C1506" i="45"/>
  <c r="D1506" i="45"/>
  <c r="B1507" i="45"/>
  <c r="C1507" i="45"/>
  <c r="D1507" i="45"/>
  <c r="B1508" i="45"/>
  <c r="C1508" i="45"/>
  <c r="D1508" i="45"/>
  <c r="B1509" i="45"/>
  <c r="C1509" i="45"/>
  <c r="D1509" i="45"/>
  <c r="B1510" i="45"/>
  <c r="C1510" i="45"/>
  <c r="D1510" i="45"/>
  <c r="B1511" i="45"/>
  <c r="C1511" i="45"/>
  <c r="D1511" i="45"/>
  <c r="B1512" i="45"/>
  <c r="C1512" i="45"/>
  <c r="D1512" i="45"/>
  <c r="B1513" i="45"/>
  <c r="C1513" i="45"/>
  <c r="D1513" i="45"/>
  <c r="B1514" i="45"/>
  <c r="C1514" i="45"/>
  <c r="D1514" i="45"/>
  <c r="B1515" i="45"/>
  <c r="C1515" i="45"/>
  <c r="D1515" i="45"/>
  <c r="B1516" i="45"/>
  <c r="C1516" i="45"/>
  <c r="D1516" i="45"/>
  <c r="B1517" i="45"/>
  <c r="C1517" i="45"/>
  <c r="D1517" i="45"/>
  <c r="B1518" i="45"/>
  <c r="C1518" i="45"/>
  <c r="D1518" i="45"/>
  <c r="B1519" i="45"/>
  <c r="C1519" i="45"/>
  <c r="D1519" i="45"/>
  <c r="B1520" i="45"/>
  <c r="C1520" i="45"/>
  <c r="D1520" i="45"/>
  <c r="B1521" i="45"/>
  <c r="C1521" i="45"/>
  <c r="D1521" i="45"/>
  <c r="B1522" i="45"/>
  <c r="C1522" i="45"/>
  <c r="D1522" i="45"/>
  <c r="B1523" i="45"/>
  <c r="C1523" i="45"/>
  <c r="D1523" i="45"/>
  <c r="B1524" i="45"/>
  <c r="C1524" i="45"/>
  <c r="D1524" i="45"/>
  <c r="B1525" i="45"/>
  <c r="C1525" i="45"/>
  <c r="D1525" i="45"/>
  <c r="B1526" i="45"/>
  <c r="C1526" i="45"/>
  <c r="D1526" i="45"/>
  <c r="B1527" i="45"/>
  <c r="C1527" i="45"/>
  <c r="D1527" i="45"/>
  <c r="B1528" i="45"/>
  <c r="C1528" i="45"/>
  <c r="D1528" i="45"/>
  <c r="B1529" i="45"/>
  <c r="C1529" i="45"/>
  <c r="D1529" i="45"/>
  <c r="B1530" i="45"/>
  <c r="C1530" i="45"/>
  <c r="D1530" i="45"/>
  <c r="B1531" i="45"/>
  <c r="C1531" i="45"/>
  <c r="D1531" i="45"/>
  <c r="B1532" i="45"/>
  <c r="C1532" i="45"/>
  <c r="D1532" i="45"/>
  <c r="B1533" i="45"/>
  <c r="C1533" i="45"/>
  <c r="D1533" i="45"/>
  <c r="B1534" i="45"/>
  <c r="C1534" i="45"/>
  <c r="D1534" i="45"/>
  <c r="B1535" i="45"/>
  <c r="C1535" i="45"/>
  <c r="D1535" i="45"/>
  <c r="B1536" i="45"/>
  <c r="C1536" i="45"/>
  <c r="D1536" i="45"/>
  <c r="B1537" i="45"/>
  <c r="C1537" i="45"/>
  <c r="D1537" i="45"/>
  <c r="B1538" i="45"/>
  <c r="C1538" i="45"/>
  <c r="D1538" i="45"/>
  <c r="B1539" i="45"/>
  <c r="C1539" i="45"/>
  <c r="D1539" i="45"/>
  <c r="B1540" i="45"/>
  <c r="C1540" i="45"/>
  <c r="D1540" i="45"/>
  <c r="B1541" i="45"/>
  <c r="C1541" i="45"/>
  <c r="D1541" i="45"/>
  <c r="B1542" i="45"/>
  <c r="C1542" i="45"/>
  <c r="D1542" i="45"/>
  <c r="B1543" i="45"/>
  <c r="C1543" i="45"/>
  <c r="D1543" i="45"/>
  <c r="B1544" i="45"/>
  <c r="C1544" i="45"/>
  <c r="D1544" i="45"/>
  <c r="B1545" i="45"/>
  <c r="C1545" i="45"/>
  <c r="D1545" i="45"/>
  <c r="B1546" i="45"/>
  <c r="C1546" i="45"/>
  <c r="D1546" i="45"/>
  <c r="B1547" i="45"/>
  <c r="C1547" i="45"/>
  <c r="D1547" i="45"/>
  <c r="B1548" i="45"/>
  <c r="C1548" i="45"/>
  <c r="D1548" i="45"/>
  <c r="B1549" i="45"/>
  <c r="C1549" i="45"/>
  <c r="D1549" i="45"/>
  <c r="B1550" i="45"/>
  <c r="C1550" i="45"/>
  <c r="D1550" i="45"/>
  <c r="B1551" i="45"/>
  <c r="C1551" i="45"/>
  <c r="D1551" i="45"/>
  <c r="B1552" i="45"/>
  <c r="C1552" i="45"/>
  <c r="D1552" i="45"/>
  <c r="B1553" i="45"/>
  <c r="C1553" i="45"/>
  <c r="D1553" i="45"/>
  <c r="B1554" i="45"/>
  <c r="C1554" i="45"/>
  <c r="D1554" i="45"/>
  <c r="B1555" i="45"/>
  <c r="C1555" i="45"/>
  <c r="D1555" i="45"/>
  <c r="B1556" i="45"/>
  <c r="C1556" i="45"/>
  <c r="D1556" i="45"/>
  <c r="B1557" i="45"/>
  <c r="C1557" i="45"/>
  <c r="D1557" i="45"/>
  <c r="B1558" i="45"/>
  <c r="C1558" i="45"/>
  <c r="D1558" i="45"/>
  <c r="B1559" i="45"/>
  <c r="C1559" i="45"/>
  <c r="D1559" i="45"/>
  <c r="B1560" i="45"/>
  <c r="C1560" i="45"/>
  <c r="D1560" i="45"/>
  <c r="B1561" i="45"/>
  <c r="C1561" i="45"/>
  <c r="D1561" i="45"/>
  <c r="B1562" i="45"/>
  <c r="C1562" i="45"/>
  <c r="D1562" i="45"/>
  <c r="B1563" i="45"/>
  <c r="C1563" i="45"/>
  <c r="D1563" i="45"/>
  <c r="B1564" i="45"/>
  <c r="C1564" i="45"/>
  <c r="D1564" i="45"/>
  <c r="B1565" i="45"/>
  <c r="C1565" i="45"/>
  <c r="D1565" i="45"/>
  <c r="B1566" i="45"/>
  <c r="C1566" i="45"/>
  <c r="D1566" i="45"/>
  <c r="B1567" i="45"/>
  <c r="C1567" i="45"/>
  <c r="D1567" i="45"/>
  <c r="B1568" i="45"/>
  <c r="C1568" i="45"/>
  <c r="D1568" i="45"/>
  <c r="B1569" i="45"/>
  <c r="C1569" i="45"/>
  <c r="D1569" i="45"/>
  <c r="B1570" i="45"/>
  <c r="C1570" i="45"/>
  <c r="D1570" i="45"/>
  <c r="B1571" i="45"/>
  <c r="C1571" i="45"/>
  <c r="D1571" i="45"/>
  <c r="B1572" i="45"/>
  <c r="C1572" i="45"/>
  <c r="D1572" i="45"/>
  <c r="B1573" i="45"/>
  <c r="C1573" i="45"/>
  <c r="D1573" i="45"/>
  <c r="B1574" i="45"/>
  <c r="C1574" i="45"/>
  <c r="D1574" i="45"/>
  <c r="B1575" i="45"/>
  <c r="C1575" i="45"/>
  <c r="D1575" i="45"/>
  <c r="B1576" i="45"/>
  <c r="C1576" i="45"/>
  <c r="D1576" i="45"/>
  <c r="B1577" i="45"/>
  <c r="C1577" i="45"/>
  <c r="D1577" i="45"/>
  <c r="B1578" i="45"/>
  <c r="C1578" i="45"/>
  <c r="D1578" i="45"/>
  <c r="B1579" i="45"/>
  <c r="C1579" i="45"/>
  <c r="D1579" i="45"/>
  <c r="B1580" i="45"/>
  <c r="C1580" i="45"/>
  <c r="D1580" i="45"/>
  <c r="B1581" i="45"/>
  <c r="C1581" i="45"/>
  <c r="D1581" i="45"/>
  <c r="B1582" i="45"/>
  <c r="C1582" i="45"/>
  <c r="D1582" i="45"/>
  <c r="B1583" i="45"/>
  <c r="C1583" i="45"/>
  <c r="D1583" i="45"/>
  <c r="B1584" i="45"/>
  <c r="C1584" i="45"/>
  <c r="D1584" i="45"/>
  <c r="B1585" i="45"/>
  <c r="C1585" i="45"/>
  <c r="D1585" i="45"/>
  <c r="B1586" i="45"/>
  <c r="C1586" i="45"/>
  <c r="D1586" i="45"/>
  <c r="B1587" i="45"/>
  <c r="C1587" i="45"/>
  <c r="D1587" i="45"/>
  <c r="B1588" i="45"/>
  <c r="C1588" i="45"/>
  <c r="D1588" i="45"/>
  <c r="B1589" i="45"/>
  <c r="C1589" i="45"/>
  <c r="D1589" i="45"/>
  <c r="B1590" i="45"/>
  <c r="C1590" i="45"/>
  <c r="D1590" i="45"/>
  <c r="B1591" i="45"/>
  <c r="C1591" i="45"/>
  <c r="D1591" i="45"/>
  <c r="B1592" i="45"/>
  <c r="C1592" i="45"/>
  <c r="D1592" i="45"/>
  <c r="B1593" i="45"/>
  <c r="C1593" i="45"/>
  <c r="D1593" i="45"/>
  <c r="B1594" i="45"/>
  <c r="C1594" i="45"/>
  <c r="D1594" i="45"/>
  <c r="B1595" i="45"/>
  <c r="C1595" i="45"/>
  <c r="D1595" i="45"/>
  <c r="B1596" i="45"/>
  <c r="C1596" i="45"/>
  <c r="D1596" i="45"/>
  <c r="B1597" i="45"/>
  <c r="C1597" i="45"/>
  <c r="D1597" i="45"/>
  <c r="B1598" i="45"/>
  <c r="C1598" i="45"/>
  <c r="D1598" i="45"/>
  <c r="B1599" i="45"/>
  <c r="C1599" i="45"/>
  <c r="D1599" i="45"/>
  <c r="B1600" i="45"/>
  <c r="C1600" i="45"/>
  <c r="D1600" i="45"/>
  <c r="B1601" i="45"/>
  <c r="C1601" i="45"/>
  <c r="D1601" i="45"/>
  <c r="B1602" i="45"/>
  <c r="C1602" i="45"/>
  <c r="D1602" i="45"/>
  <c r="B1603" i="45"/>
  <c r="C1603" i="45"/>
  <c r="D1603" i="45"/>
  <c r="B1604" i="45"/>
  <c r="C1604" i="45"/>
  <c r="D1604" i="45"/>
  <c r="B1605" i="45"/>
  <c r="C1605" i="45"/>
  <c r="D1605" i="45"/>
  <c r="B1606" i="45"/>
  <c r="C1606" i="45"/>
  <c r="D1606" i="45"/>
  <c r="B1607" i="45"/>
  <c r="C1607" i="45"/>
  <c r="D1607" i="45"/>
  <c r="B1608" i="45"/>
  <c r="C1608" i="45"/>
  <c r="D1608" i="45"/>
  <c r="B1609" i="45"/>
  <c r="C1609" i="45"/>
  <c r="D1609" i="45"/>
  <c r="B1610" i="45"/>
  <c r="C1610" i="45"/>
  <c r="D1610" i="45"/>
  <c r="B1611" i="45"/>
  <c r="C1611" i="45"/>
  <c r="D1611" i="45"/>
  <c r="B1612" i="45"/>
  <c r="C1612" i="45"/>
  <c r="D1612" i="45"/>
  <c r="B1613" i="45"/>
  <c r="C1613" i="45"/>
  <c r="D1613" i="45"/>
  <c r="B1614" i="45"/>
  <c r="C1614" i="45"/>
  <c r="D1614" i="45"/>
  <c r="B1615" i="45"/>
  <c r="C1615" i="45"/>
  <c r="D1615" i="45"/>
  <c r="B1616" i="45"/>
  <c r="C1616" i="45"/>
  <c r="D1616" i="45"/>
  <c r="B1617" i="45"/>
  <c r="C1617" i="45"/>
  <c r="D1617" i="45"/>
  <c r="B1618" i="45"/>
  <c r="C1618" i="45"/>
  <c r="D1618" i="45"/>
  <c r="B1619" i="45"/>
  <c r="C1619" i="45"/>
  <c r="D1619" i="45"/>
  <c r="B1620" i="45"/>
  <c r="C1620" i="45"/>
  <c r="D1620" i="45"/>
  <c r="B1621" i="45"/>
  <c r="C1621" i="45"/>
  <c r="D1621" i="45"/>
  <c r="B1622" i="45"/>
  <c r="C1622" i="45"/>
  <c r="D1622" i="45"/>
  <c r="B1623" i="45"/>
  <c r="C1623" i="45"/>
  <c r="D1623" i="45"/>
  <c r="B1624" i="45"/>
  <c r="C1624" i="45"/>
  <c r="D1624" i="45"/>
  <c r="B1625" i="45"/>
  <c r="C1625" i="45"/>
  <c r="D1625" i="45"/>
  <c r="B1626" i="45"/>
  <c r="C1626" i="45"/>
  <c r="D1626" i="45"/>
  <c r="B1627" i="45"/>
  <c r="C1627" i="45"/>
  <c r="D1627" i="45"/>
  <c r="B1628" i="45"/>
  <c r="C1628" i="45"/>
  <c r="D1628" i="45"/>
  <c r="B1629" i="45"/>
  <c r="C1629" i="45"/>
  <c r="D1629" i="45"/>
  <c r="B1630" i="45"/>
  <c r="C1630" i="45"/>
  <c r="D1630" i="45"/>
  <c r="B1631" i="45"/>
  <c r="C1631" i="45"/>
  <c r="D1631" i="45"/>
  <c r="B1632" i="45"/>
  <c r="C1632" i="45"/>
  <c r="D1632" i="45"/>
  <c r="B1633" i="45"/>
  <c r="C1633" i="45"/>
  <c r="D1633" i="45"/>
  <c r="B1634" i="45"/>
  <c r="C1634" i="45"/>
  <c r="D1634" i="45"/>
  <c r="B1635" i="45"/>
  <c r="C1635" i="45"/>
  <c r="D1635" i="45"/>
  <c r="B1636" i="45"/>
  <c r="C1636" i="45"/>
  <c r="D1636" i="45"/>
  <c r="B1637" i="45"/>
  <c r="C1637" i="45"/>
  <c r="D1637" i="45"/>
  <c r="B1638" i="45"/>
  <c r="C1638" i="45"/>
  <c r="D1638" i="45"/>
  <c r="B1639" i="45"/>
  <c r="C1639" i="45"/>
  <c r="D1639" i="45"/>
  <c r="B1640" i="45"/>
  <c r="C1640" i="45"/>
  <c r="D1640" i="45"/>
  <c r="B1641" i="45"/>
  <c r="C1641" i="45"/>
  <c r="D1641" i="45"/>
  <c r="B1642" i="45"/>
  <c r="C1642" i="45"/>
  <c r="D1642" i="45"/>
  <c r="B1643" i="45"/>
  <c r="C1643" i="45"/>
  <c r="D1643" i="45"/>
  <c r="B1644" i="45"/>
  <c r="C1644" i="45"/>
  <c r="D1644" i="45"/>
  <c r="B1645" i="45"/>
  <c r="C1645" i="45"/>
  <c r="D1645" i="45"/>
  <c r="B1646" i="45"/>
  <c r="C1646" i="45"/>
  <c r="D1646" i="45"/>
  <c r="B1647" i="45"/>
  <c r="C1647" i="45"/>
  <c r="D1647" i="45"/>
  <c r="B1648" i="45"/>
  <c r="C1648" i="45"/>
  <c r="D1648" i="45"/>
  <c r="B1649" i="45"/>
  <c r="C1649" i="45"/>
  <c r="D1649" i="45"/>
  <c r="B1650" i="45"/>
  <c r="C1650" i="45"/>
  <c r="D1650" i="45"/>
  <c r="B1651" i="45"/>
  <c r="C1651" i="45"/>
  <c r="D1651" i="45"/>
  <c r="B1652" i="45"/>
  <c r="C1652" i="45"/>
  <c r="D1652" i="45"/>
  <c r="B1653" i="45"/>
  <c r="C1653" i="45"/>
  <c r="D1653" i="45"/>
  <c r="B1654" i="45"/>
  <c r="C1654" i="45"/>
  <c r="D1654" i="45"/>
  <c r="B1655" i="45"/>
  <c r="C1655" i="45"/>
  <c r="D1655" i="45"/>
  <c r="B1656" i="45"/>
  <c r="C1656" i="45"/>
  <c r="D1656" i="45"/>
  <c r="B1657" i="45"/>
  <c r="C1657" i="45"/>
  <c r="D1657" i="45"/>
  <c r="B1658" i="45"/>
  <c r="C1658" i="45"/>
  <c r="D1658" i="45"/>
  <c r="B1659" i="45"/>
  <c r="C1659" i="45"/>
  <c r="D1659" i="45"/>
  <c r="B1660" i="45"/>
  <c r="C1660" i="45"/>
  <c r="D1660" i="45"/>
  <c r="B1661" i="45"/>
  <c r="C1661" i="45"/>
  <c r="D1661" i="45"/>
  <c r="B1662" i="45"/>
  <c r="C1662" i="45"/>
  <c r="D1662" i="45"/>
  <c r="B1663" i="45"/>
  <c r="C1663" i="45"/>
  <c r="D1663" i="45"/>
  <c r="B1664" i="45"/>
  <c r="C1664" i="45"/>
  <c r="D1664" i="45"/>
  <c r="B1665" i="45"/>
  <c r="C1665" i="45"/>
  <c r="D1665" i="45"/>
  <c r="B1666" i="45"/>
  <c r="C1666" i="45"/>
  <c r="D1666" i="45"/>
  <c r="B1667" i="45"/>
  <c r="C1667" i="45"/>
  <c r="D1667" i="45"/>
  <c r="B1668" i="45"/>
  <c r="C1668" i="45"/>
  <c r="D1668" i="45"/>
  <c r="B1669" i="45"/>
  <c r="C1669" i="45"/>
  <c r="D1669" i="45"/>
  <c r="B1670" i="45"/>
  <c r="C1670" i="45"/>
  <c r="D1670" i="45"/>
  <c r="B1671" i="45"/>
  <c r="C1671" i="45"/>
  <c r="D1671" i="45"/>
  <c r="B1672" i="45"/>
  <c r="C1672" i="45"/>
  <c r="D1672" i="45"/>
  <c r="B1673" i="45"/>
  <c r="C1673" i="45"/>
  <c r="D1673" i="45"/>
  <c r="B1674" i="45"/>
  <c r="C1674" i="45"/>
  <c r="D1674" i="45"/>
  <c r="B1675" i="45"/>
  <c r="C1675" i="45"/>
  <c r="D1675" i="45"/>
  <c r="B1676" i="45"/>
  <c r="C1676" i="45"/>
  <c r="D1676" i="45"/>
  <c r="B1677" i="45"/>
  <c r="C1677" i="45"/>
  <c r="D1677" i="45"/>
  <c r="B1678" i="45"/>
  <c r="C1678" i="45"/>
  <c r="D1678" i="45"/>
  <c r="B1679" i="45"/>
  <c r="C1679" i="45"/>
  <c r="D1679" i="45"/>
  <c r="B1680" i="45"/>
  <c r="C1680" i="45"/>
  <c r="D1680" i="45"/>
  <c r="B1681" i="45"/>
  <c r="C1681" i="45"/>
  <c r="D1681" i="45"/>
  <c r="B1682" i="45"/>
  <c r="C1682" i="45"/>
  <c r="D1682" i="45"/>
  <c r="B1683" i="45"/>
  <c r="C1683" i="45"/>
  <c r="D1683" i="45"/>
  <c r="B1684" i="45"/>
  <c r="C1684" i="45"/>
  <c r="D1684" i="45"/>
  <c r="B1685" i="45"/>
  <c r="C1685" i="45"/>
  <c r="D1685" i="45"/>
  <c r="B1686" i="45"/>
  <c r="C1686" i="45"/>
  <c r="D1686" i="45"/>
  <c r="B1687" i="45"/>
  <c r="C1687" i="45"/>
  <c r="D1687" i="45"/>
  <c r="B1688" i="45"/>
  <c r="C1688" i="45"/>
  <c r="D1688" i="45"/>
  <c r="B1689" i="45"/>
  <c r="C1689" i="45"/>
  <c r="D1689" i="45"/>
  <c r="B1690" i="45"/>
  <c r="C1690" i="45"/>
  <c r="D1690" i="45"/>
  <c r="B1691" i="45"/>
  <c r="C1691" i="45"/>
  <c r="D1691" i="45"/>
  <c r="B1692" i="45"/>
  <c r="C1692" i="45"/>
  <c r="D1692" i="45"/>
  <c r="B1693" i="45"/>
  <c r="C1693" i="45"/>
  <c r="D1693" i="45"/>
  <c r="B1694" i="45"/>
  <c r="C1694" i="45"/>
  <c r="D1694" i="45"/>
  <c r="B1695" i="45"/>
  <c r="C1695" i="45"/>
  <c r="D1695" i="45"/>
  <c r="B1696" i="45"/>
  <c r="C1696" i="45"/>
  <c r="D1696" i="45"/>
  <c r="B1697" i="45"/>
  <c r="C1697" i="45"/>
  <c r="D1697" i="45"/>
  <c r="B1698" i="45"/>
  <c r="C1698" i="45"/>
  <c r="D1698" i="45"/>
  <c r="B1699" i="45"/>
  <c r="C1699" i="45"/>
  <c r="D1699" i="45"/>
  <c r="B1700" i="45"/>
  <c r="C1700" i="45"/>
  <c r="D1700" i="45"/>
  <c r="B1701" i="45"/>
  <c r="C1701" i="45"/>
  <c r="D1701" i="45"/>
  <c r="B1702" i="45"/>
  <c r="C1702" i="45"/>
  <c r="D1702" i="45"/>
  <c r="B1703" i="45"/>
  <c r="C1703" i="45"/>
  <c r="D1703" i="45"/>
  <c r="B1704" i="45"/>
  <c r="C1704" i="45"/>
  <c r="D1704" i="45"/>
  <c r="B1705" i="45"/>
  <c r="C1705" i="45"/>
  <c r="D1705" i="45"/>
  <c r="B1706" i="45"/>
  <c r="C1706" i="45"/>
  <c r="D1706" i="45"/>
  <c r="B1707" i="45"/>
  <c r="C1707" i="45"/>
  <c r="D1707" i="45"/>
  <c r="B1708" i="45"/>
  <c r="C1708" i="45"/>
  <c r="D1708" i="45"/>
  <c r="B1709" i="45"/>
  <c r="C1709" i="45"/>
  <c r="D1709" i="45"/>
  <c r="B1710" i="45"/>
  <c r="C1710" i="45"/>
  <c r="D1710" i="45"/>
  <c r="B1711" i="45"/>
  <c r="C1711" i="45"/>
  <c r="D1711" i="45"/>
  <c r="B1712" i="45"/>
  <c r="C1712" i="45"/>
  <c r="D1712" i="45"/>
  <c r="B1713" i="45"/>
  <c r="C1713" i="45"/>
  <c r="D1713" i="45"/>
  <c r="B1714" i="45"/>
  <c r="C1714" i="45"/>
  <c r="D1714" i="45"/>
  <c r="B1715" i="45"/>
  <c r="C1715" i="45"/>
  <c r="D1715" i="45"/>
  <c r="B1716" i="45"/>
  <c r="C1716" i="45"/>
  <c r="D1716" i="45"/>
  <c r="B1717" i="45"/>
  <c r="C1717" i="45"/>
  <c r="D1717" i="45"/>
  <c r="B1718" i="45"/>
  <c r="C1718" i="45"/>
  <c r="D1718" i="45"/>
  <c r="B1719" i="45"/>
  <c r="C1719" i="45"/>
  <c r="D1719" i="45"/>
  <c r="B1720" i="45"/>
  <c r="C1720" i="45"/>
  <c r="D1720" i="45"/>
  <c r="B1721" i="45"/>
  <c r="C1721" i="45"/>
  <c r="D1721" i="45"/>
  <c r="B1722" i="45"/>
  <c r="C1722" i="45"/>
  <c r="D1722" i="45"/>
  <c r="B1723" i="45"/>
  <c r="C1723" i="45"/>
  <c r="D1723" i="45"/>
  <c r="B1724" i="45"/>
  <c r="C1724" i="45"/>
  <c r="D1724" i="45"/>
  <c r="B1725" i="45"/>
  <c r="C1725" i="45"/>
  <c r="D1725" i="45"/>
  <c r="B1726" i="45"/>
  <c r="C1726" i="45"/>
  <c r="D1726" i="45"/>
  <c r="B1727" i="45"/>
  <c r="C1727" i="45"/>
  <c r="D1727" i="45"/>
  <c r="B1728" i="45"/>
  <c r="C1728" i="45"/>
  <c r="D1728" i="45"/>
  <c r="B1729" i="45"/>
  <c r="C1729" i="45"/>
  <c r="D1729" i="45"/>
  <c r="B1730" i="45"/>
  <c r="C1730" i="45"/>
  <c r="D1730" i="45"/>
  <c r="B1731" i="45"/>
  <c r="C1731" i="45"/>
  <c r="D1731" i="45"/>
  <c r="B1732" i="45"/>
  <c r="C1732" i="45"/>
  <c r="D1732" i="45"/>
  <c r="B1733" i="45"/>
  <c r="C1733" i="45"/>
  <c r="D1733" i="45"/>
  <c r="B1734" i="45"/>
  <c r="C1734" i="45"/>
  <c r="D1734" i="45"/>
  <c r="B1735" i="45"/>
  <c r="C1735" i="45"/>
  <c r="D1735" i="45"/>
  <c r="B1736" i="45"/>
  <c r="C1736" i="45"/>
  <c r="D1736" i="45"/>
  <c r="B1737" i="45"/>
  <c r="C1737" i="45"/>
  <c r="D1737" i="45"/>
  <c r="B1738" i="45"/>
  <c r="C1738" i="45"/>
  <c r="D1738" i="45"/>
  <c r="B1739" i="45"/>
  <c r="C1739" i="45"/>
  <c r="D1739" i="45"/>
  <c r="B1740" i="45"/>
  <c r="C1740" i="45"/>
  <c r="D1740" i="45"/>
  <c r="B1741" i="45"/>
  <c r="C1741" i="45"/>
  <c r="D1741" i="45"/>
  <c r="B1742" i="45"/>
  <c r="C1742" i="45"/>
  <c r="D1742" i="45"/>
  <c r="B1743" i="45"/>
  <c r="C1743" i="45"/>
  <c r="D1743" i="45"/>
  <c r="B1744" i="45"/>
  <c r="C1744" i="45"/>
  <c r="D1744" i="45"/>
  <c r="B1745" i="45"/>
  <c r="C1745" i="45"/>
  <c r="D1745" i="45"/>
  <c r="B1746" i="45"/>
  <c r="C1746" i="45"/>
  <c r="D1746" i="45"/>
  <c r="B1747" i="45"/>
  <c r="C1747" i="45"/>
  <c r="D1747" i="45"/>
  <c r="B1748" i="45"/>
  <c r="C1748" i="45"/>
  <c r="D1748" i="45"/>
  <c r="B1749" i="45"/>
  <c r="C1749" i="45"/>
  <c r="D1749" i="45"/>
  <c r="B1750" i="45"/>
  <c r="C1750" i="45"/>
  <c r="D1750" i="45"/>
  <c r="B1751" i="45"/>
  <c r="C1751" i="45"/>
  <c r="D1751" i="45"/>
  <c r="B1752" i="45"/>
  <c r="C1752" i="45"/>
  <c r="D1752" i="45"/>
  <c r="B1753" i="45"/>
  <c r="C1753" i="45"/>
  <c r="D1753" i="45"/>
  <c r="B1754" i="45"/>
  <c r="C1754" i="45"/>
  <c r="D1754" i="45"/>
  <c r="B1755" i="45"/>
  <c r="C1755" i="45"/>
  <c r="D1755" i="45"/>
  <c r="B1756" i="45"/>
  <c r="C1756" i="45"/>
  <c r="D1756" i="45"/>
  <c r="B1757" i="45"/>
  <c r="C1757" i="45"/>
  <c r="D1757" i="45"/>
  <c r="B1758" i="45"/>
  <c r="C1758" i="45"/>
  <c r="D1758" i="45"/>
  <c r="B1759" i="45"/>
  <c r="C1759" i="45"/>
  <c r="D1759" i="45"/>
  <c r="B1760" i="45"/>
  <c r="C1760" i="45"/>
  <c r="D1760" i="45"/>
  <c r="B1761" i="45"/>
  <c r="C1761" i="45"/>
  <c r="D1761" i="45"/>
  <c r="B1762" i="45"/>
  <c r="C1762" i="45"/>
  <c r="D1762" i="45"/>
  <c r="B1763" i="45"/>
  <c r="C1763" i="45"/>
  <c r="D1763" i="45"/>
  <c r="B1764" i="45"/>
  <c r="C1764" i="45"/>
  <c r="D1764" i="45"/>
  <c r="B1765" i="45"/>
  <c r="C1765" i="45"/>
  <c r="D1765" i="45"/>
  <c r="B1766" i="45"/>
  <c r="C1766" i="45"/>
  <c r="D1766" i="45"/>
  <c r="B1767" i="45"/>
  <c r="C1767" i="45"/>
  <c r="D1767" i="45"/>
  <c r="B1768" i="45"/>
  <c r="C1768" i="45"/>
  <c r="D1768" i="45"/>
  <c r="B1769" i="45"/>
  <c r="C1769" i="45"/>
  <c r="D1769" i="45"/>
  <c r="B1770" i="45"/>
  <c r="C1770" i="45"/>
  <c r="D1770" i="45"/>
  <c r="B1771" i="45"/>
  <c r="C1771" i="45"/>
  <c r="D1771" i="45"/>
  <c r="B1772" i="45"/>
  <c r="C1772" i="45"/>
  <c r="D1772" i="45"/>
  <c r="B1773" i="45"/>
  <c r="C1773" i="45"/>
  <c r="D1773" i="45"/>
  <c r="B1774" i="45"/>
  <c r="C1774" i="45"/>
  <c r="D1774" i="45"/>
  <c r="B1775" i="45"/>
  <c r="C1775" i="45"/>
  <c r="D1775" i="45"/>
  <c r="B1776" i="45"/>
  <c r="C1776" i="45"/>
  <c r="D1776" i="45"/>
  <c r="B1777" i="45"/>
  <c r="C1777" i="45"/>
  <c r="D1777" i="45"/>
  <c r="B1778" i="45"/>
  <c r="C1778" i="45"/>
  <c r="D1778" i="45"/>
  <c r="B1779" i="45"/>
  <c r="C1779" i="45"/>
  <c r="D1779" i="45"/>
  <c r="B1780" i="45"/>
  <c r="C1780" i="45"/>
  <c r="D1780" i="45"/>
  <c r="B1781" i="45"/>
  <c r="C1781" i="45"/>
  <c r="D1781" i="45"/>
  <c r="B1782" i="45"/>
  <c r="C1782" i="45"/>
  <c r="D1782" i="45"/>
  <c r="B1783" i="45"/>
  <c r="C1783" i="45"/>
  <c r="D1783" i="45"/>
  <c r="B1784" i="45"/>
  <c r="C1784" i="45"/>
  <c r="D1784" i="45"/>
  <c r="B1785" i="45"/>
  <c r="C1785" i="45"/>
  <c r="D1785" i="45"/>
  <c r="B1786" i="45"/>
  <c r="C1786" i="45"/>
  <c r="D1786" i="45"/>
  <c r="B1787" i="45"/>
  <c r="C1787" i="45"/>
  <c r="D1787" i="45"/>
  <c r="B1788" i="45"/>
  <c r="C1788" i="45"/>
  <c r="D1788" i="45"/>
  <c r="B1789" i="45"/>
  <c r="C1789" i="45"/>
  <c r="D1789" i="45"/>
  <c r="B1790" i="45"/>
  <c r="C1790" i="45"/>
  <c r="D1790" i="45"/>
  <c r="B1791" i="45"/>
  <c r="C1791" i="45"/>
  <c r="D1791" i="45"/>
  <c r="B1792" i="45"/>
  <c r="C1792" i="45"/>
  <c r="D1792" i="45"/>
  <c r="B1793" i="45"/>
  <c r="C1793" i="45"/>
  <c r="D1793" i="45"/>
  <c r="B1794" i="45"/>
  <c r="C1794" i="45"/>
  <c r="D1794" i="45"/>
  <c r="B1795" i="45"/>
  <c r="C1795" i="45"/>
  <c r="D1795" i="45"/>
  <c r="B1796" i="45"/>
  <c r="C1796" i="45"/>
  <c r="D1796" i="45"/>
  <c r="B1797" i="45"/>
  <c r="C1797" i="45"/>
  <c r="D1797" i="45"/>
  <c r="B1798" i="45"/>
  <c r="C1798" i="45"/>
  <c r="D1798" i="45"/>
  <c r="B1799" i="45"/>
  <c r="C1799" i="45"/>
  <c r="D1799" i="45"/>
  <c r="B1800" i="45"/>
  <c r="C1800" i="45"/>
  <c r="D1800" i="45"/>
  <c r="B1801" i="45"/>
  <c r="C1801" i="45"/>
  <c r="D1801" i="45"/>
  <c r="B1802" i="45"/>
  <c r="C1802" i="45"/>
  <c r="D1802" i="45"/>
  <c r="B1803" i="45"/>
  <c r="C1803" i="45"/>
  <c r="D1803" i="45"/>
  <c r="B1804" i="45"/>
  <c r="C1804" i="45"/>
  <c r="D1804" i="45"/>
  <c r="B1805" i="45"/>
  <c r="C1805" i="45"/>
  <c r="D1805" i="45"/>
  <c r="B1806" i="45"/>
  <c r="C1806" i="45"/>
  <c r="D1806" i="45"/>
  <c r="B1807" i="45"/>
  <c r="C1807" i="45"/>
  <c r="D1807" i="45"/>
  <c r="B1808" i="45"/>
  <c r="C1808" i="45"/>
  <c r="D1808" i="45"/>
  <c r="B1809" i="45"/>
  <c r="C1809" i="45"/>
  <c r="D1809" i="45"/>
  <c r="B1810" i="45"/>
  <c r="C1810" i="45"/>
  <c r="D1810" i="45"/>
  <c r="B1811" i="45"/>
  <c r="C1811" i="45"/>
  <c r="D1811" i="45"/>
  <c r="B1812" i="45"/>
  <c r="C1812" i="45"/>
  <c r="D1812" i="45"/>
  <c r="B1813" i="45"/>
  <c r="C1813" i="45"/>
  <c r="D1813" i="45"/>
  <c r="B1814" i="45"/>
  <c r="C1814" i="45"/>
  <c r="D1814" i="45"/>
  <c r="B1815" i="45"/>
  <c r="C1815" i="45"/>
  <c r="D1815" i="45"/>
  <c r="B1816" i="45"/>
  <c r="C1816" i="45"/>
  <c r="D1816" i="45"/>
  <c r="B1817" i="45"/>
  <c r="C1817" i="45"/>
  <c r="D1817" i="45"/>
  <c r="B1818" i="45"/>
  <c r="C1818" i="45"/>
  <c r="D1818" i="45"/>
  <c r="B1819" i="45"/>
  <c r="C1819" i="45"/>
  <c r="D1819" i="45"/>
  <c r="B1820" i="45"/>
  <c r="C1820" i="45"/>
  <c r="D1820" i="45"/>
  <c r="B1821" i="45"/>
  <c r="C1821" i="45"/>
  <c r="D1821" i="45"/>
  <c r="B1822" i="45"/>
  <c r="C1822" i="45"/>
  <c r="D1822" i="45"/>
  <c r="B1823" i="45"/>
  <c r="C1823" i="45"/>
  <c r="D1823" i="45"/>
  <c r="B1824" i="45"/>
  <c r="C1824" i="45"/>
  <c r="D1824" i="45"/>
  <c r="B1825" i="45"/>
  <c r="C1825" i="45"/>
  <c r="D1825" i="45"/>
  <c r="B1826" i="45"/>
  <c r="C1826" i="45"/>
  <c r="D1826" i="45"/>
  <c r="B1827" i="45"/>
  <c r="C1827" i="45"/>
  <c r="D1827" i="45"/>
  <c r="B1828" i="45"/>
  <c r="C1828" i="45"/>
  <c r="D1828" i="45"/>
  <c r="B1829" i="45"/>
  <c r="C1829" i="45"/>
  <c r="D1829" i="45"/>
  <c r="B1830" i="45"/>
  <c r="C1830" i="45"/>
  <c r="D1830" i="45"/>
  <c r="B1831" i="45"/>
  <c r="C1831" i="45"/>
  <c r="D1831" i="45"/>
  <c r="B1832" i="45"/>
  <c r="C1832" i="45"/>
  <c r="D1832" i="45"/>
  <c r="B1833" i="45"/>
  <c r="C1833" i="45"/>
  <c r="D1833" i="45"/>
  <c r="B1834" i="45"/>
  <c r="C1834" i="45"/>
  <c r="D1834" i="45"/>
  <c r="B1835" i="45"/>
  <c r="C1835" i="45"/>
  <c r="D1835" i="45"/>
  <c r="B1836" i="45"/>
  <c r="C1836" i="45"/>
  <c r="D1836" i="45"/>
  <c r="B1837" i="45"/>
  <c r="C1837" i="45"/>
  <c r="D1837" i="45"/>
  <c r="B1838" i="45"/>
  <c r="C1838" i="45"/>
  <c r="D1838" i="45"/>
  <c r="B1839" i="45"/>
  <c r="C1839" i="45"/>
  <c r="D1839" i="45"/>
  <c r="B1840" i="45"/>
  <c r="C1840" i="45"/>
  <c r="D1840" i="45"/>
  <c r="B1841" i="45"/>
  <c r="C1841" i="45"/>
  <c r="D1841" i="45"/>
  <c r="B1842" i="45"/>
  <c r="C1842" i="45"/>
  <c r="D1842" i="45"/>
  <c r="B1843" i="45"/>
  <c r="C1843" i="45"/>
  <c r="D1843" i="45"/>
  <c r="B1844" i="45"/>
  <c r="C1844" i="45"/>
  <c r="D1844" i="45"/>
  <c r="B1845" i="45"/>
  <c r="C1845" i="45"/>
  <c r="D1845" i="45"/>
  <c r="B1846" i="45"/>
  <c r="C1846" i="45"/>
  <c r="D1846" i="45"/>
  <c r="B1847" i="45"/>
  <c r="C1847" i="45"/>
  <c r="D1847" i="45"/>
  <c r="B1848" i="45"/>
  <c r="C1848" i="45"/>
  <c r="D1848" i="45"/>
  <c r="B1849" i="45"/>
  <c r="C1849" i="45"/>
  <c r="D1849" i="45"/>
  <c r="B1850" i="45"/>
  <c r="C1850" i="45"/>
  <c r="D1850" i="45"/>
  <c r="B1851" i="45"/>
  <c r="C1851" i="45"/>
  <c r="D1851" i="45"/>
  <c r="B1852" i="45"/>
  <c r="C1852" i="45"/>
  <c r="D1852" i="45"/>
  <c r="B1853" i="45"/>
  <c r="C1853" i="45"/>
  <c r="D1853" i="45"/>
  <c r="B1854" i="45"/>
  <c r="C1854" i="45"/>
  <c r="D1854" i="45"/>
  <c r="B1855" i="45"/>
  <c r="C1855" i="45"/>
  <c r="D1855" i="45"/>
  <c r="B1856" i="45"/>
  <c r="C1856" i="45"/>
  <c r="D1856" i="45"/>
  <c r="B1857" i="45"/>
  <c r="C1857" i="45"/>
  <c r="D1857" i="45"/>
  <c r="B1858" i="45"/>
  <c r="C1858" i="45"/>
  <c r="D1858" i="45"/>
  <c r="B1859" i="45"/>
  <c r="C1859" i="45"/>
  <c r="D1859" i="45"/>
  <c r="B1860" i="45"/>
  <c r="C1860" i="45"/>
  <c r="D1860" i="45"/>
  <c r="B1861" i="45"/>
  <c r="C1861" i="45"/>
  <c r="D1861" i="45"/>
  <c r="B1862" i="45"/>
  <c r="C1862" i="45"/>
  <c r="D1862" i="45"/>
  <c r="B1863" i="45"/>
  <c r="C1863" i="45"/>
  <c r="D1863" i="45"/>
  <c r="B1864" i="45"/>
  <c r="C1864" i="45"/>
  <c r="D1864" i="45"/>
  <c r="B1865" i="45"/>
  <c r="C1865" i="45"/>
  <c r="D1865" i="45"/>
  <c r="B1866" i="45"/>
  <c r="C1866" i="45"/>
  <c r="D1866" i="45"/>
  <c r="B1867" i="45"/>
  <c r="C1867" i="45"/>
  <c r="D1867" i="45"/>
  <c r="B1868" i="45"/>
  <c r="C1868" i="45"/>
  <c r="D1868" i="45"/>
  <c r="B1869" i="45"/>
  <c r="C1869" i="45"/>
  <c r="D1869" i="45"/>
  <c r="B1870" i="45"/>
  <c r="C1870" i="45"/>
  <c r="D1870" i="45"/>
  <c r="B1871" i="45"/>
  <c r="C1871" i="45"/>
  <c r="D1871" i="45"/>
  <c r="B1872" i="45"/>
  <c r="C1872" i="45"/>
  <c r="D1872" i="45"/>
  <c r="B1873" i="45"/>
  <c r="C1873" i="45"/>
  <c r="D1873" i="45"/>
  <c r="B1874" i="45"/>
  <c r="C1874" i="45"/>
  <c r="D1874" i="45"/>
  <c r="B1875" i="45"/>
  <c r="C1875" i="45"/>
  <c r="D1875" i="45"/>
  <c r="B1876" i="45"/>
  <c r="C1876" i="45"/>
  <c r="D1876" i="45"/>
  <c r="B1877" i="45"/>
  <c r="C1877" i="45"/>
  <c r="D1877" i="45"/>
  <c r="B1878" i="45"/>
  <c r="C1878" i="45"/>
  <c r="D1878" i="45"/>
  <c r="B1879" i="45"/>
  <c r="C1879" i="45"/>
  <c r="D1879" i="45"/>
  <c r="B1880" i="45"/>
  <c r="C1880" i="45"/>
  <c r="D1880" i="45"/>
  <c r="B1881" i="45"/>
  <c r="C1881" i="45"/>
  <c r="D1881" i="45"/>
  <c r="B1882" i="45"/>
  <c r="C1882" i="45"/>
  <c r="D1882" i="45"/>
  <c r="B1883" i="45"/>
  <c r="C1883" i="45"/>
  <c r="D1883" i="45"/>
  <c r="B1884" i="45"/>
  <c r="C1884" i="45"/>
  <c r="D1884" i="45"/>
  <c r="B1885" i="45"/>
  <c r="C1885" i="45"/>
  <c r="D1885" i="45"/>
  <c r="B1886" i="45"/>
  <c r="C1886" i="45"/>
  <c r="D1886" i="45"/>
  <c r="B1887" i="45"/>
  <c r="C1887" i="45"/>
  <c r="D1887" i="45"/>
  <c r="B1888" i="45"/>
  <c r="C1888" i="45"/>
  <c r="D1888" i="45"/>
  <c r="B1889" i="45"/>
  <c r="C1889" i="45"/>
  <c r="D1889" i="45"/>
  <c r="B1890" i="45"/>
  <c r="C1890" i="45"/>
  <c r="D1890" i="45"/>
  <c r="B1891" i="45"/>
  <c r="C1891" i="45"/>
  <c r="D1891" i="45"/>
  <c r="B1892" i="45"/>
  <c r="C1892" i="45"/>
  <c r="D1892" i="45"/>
  <c r="B1893" i="45"/>
  <c r="C1893" i="45"/>
  <c r="D1893" i="45"/>
  <c r="B1894" i="45"/>
  <c r="C1894" i="45"/>
  <c r="D1894" i="45"/>
  <c r="B1895" i="45"/>
  <c r="C1895" i="45"/>
  <c r="D1895" i="45"/>
  <c r="B1896" i="45"/>
  <c r="C1896" i="45"/>
  <c r="D1896" i="45"/>
  <c r="B1897" i="45"/>
  <c r="C1897" i="45"/>
  <c r="D1897" i="45"/>
  <c r="B1898" i="45"/>
  <c r="C1898" i="45"/>
  <c r="D1898" i="45"/>
  <c r="B1899" i="45"/>
  <c r="C1899" i="45"/>
  <c r="D1899" i="45"/>
  <c r="B1900" i="45"/>
  <c r="C1900" i="45"/>
  <c r="D1900" i="45"/>
  <c r="B1901" i="45"/>
  <c r="C1901" i="45"/>
  <c r="D1901" i="45"/>
  <c r="B1902" i="45"/>
  <c r="C1902" i="45"/>
  <c r="D1902" i="45"/>
  <c r="B1903" i="45"/>
  <c r="C1903" i="45"/>
  <c r="D1903" i="45"/>
  <c r="B1904" i="45"/>
  <c r="C1904" i="45"/>
  <c r="D1904" i="45"/>
  <c r="B1905" i="45"/>
  <c r="C1905" i="45"/>
  <c r="D1905" i="45"/>
  <c r="B1906" i="45"/>
  <c r="C1906" i="45"/>
  <c r="D1906" i="45"/>
  <c r="B1907" i="45"/>
  <c r="C1907" i="45"/>
  <c r="D1907" i="45"/>
  <c r="B1908" i="45"/>
  <c r="C1908" i="45"/>
  <c r="D1908" i="45"/>
  <c r="B1909" i="45"/>
  <c r="C1909" i="45"/>
  <c r="D1909" i="45"/>
  <c r="B1910" i="45"/>
  <c r="C1910" i="45"/>
  <c r="D1910" i="45"/>
  <c r="B1911" i="45"/>
  <c r="C1911" i="45"/>
  <c r="D1911" i="45"/>
  <c r="B1912" i="45"/>
  <c r="C1912" i="45"/>
  <c r="D1912" i="45"/>
  <c r="B1913" i="45"/>
  <c r="C1913" i="45"/>
  <c r="D1913" i="45"/>
  <c r="B1914" i="45"/>
  <c r="C1914" i="45"/>
  <c r="D1914" i="45"/>
  <c r="B1915" i="45"/>
  <c r="C1915" i="45"/>
  <c r="D1915" i="45"/>
  <c r="B1916" i="45"/>
  <c r="C1916" i="45"/>
  <c r="D1916" i="45"/>
  <c r="B1917" i="45"/>
  <c r="C1917" i="45"/>
  <c r="D1917" i="45"/>
  <c r="B1918" i="45"/>
  <c r="C1918" i="45"/>
  <c r="D1918" i="45"/>
  <c r="B1919" i="45"/>
  <c r="C1919" i="45"/>
  <c r="D1919" i="45"/>
  <c r="B1920" i="45"/>
  <c r="C1920" i="45"/>
  <c r="D1920" i="45"/>
  <c r="B1921" i="45"/>
  <c r="C1921" i="45"/>
  <c r="D1921" i="45"/>
  <c r="B1922" i="45"/>
  <c r="C1922" i="45"/>
  <c r="D1922" i="45"/>
  <c r="B1923" i="45"/>
  <c r="C1923" i="45"/>
  <c r="D1923" i="45"/>
  <c r="B1924" i="45"/>
  <c r="C1924" i="45"/>
  <c r="D1924" i="45"/>
  <c r="B1925" i="45"/>
  <c r="C1925" i="45"/>
  <c r="D1925" i="45"/>
  <c r="B1926" i="45"/>
  <c r="C1926" i="45"/>
  <c r="D1926" i="45"/>
  <c r="B1927" i="45"/>
  <c r="C1927" i="45"/>
  <c r="D1927" i="45"/>
  <c r="B1928" i="45"/>
  <c r="C1928" i="45"/>
  <c r="D1928" i="45"/>
  <c r="B1929" i="45"/>
  <c r="C1929" i="45"/>
  <c r="D1929" i="45"/>
  <c r="B1930" i="45"/>
  <c r="C1930" i="45"/>
  <c r="D1930" i="45"/>
  <c r="B1931" i="45"/>
  <c r="C1931" i="45"/>
  <c r="D1931" i="45"/>
  <c r="B1932" i="45"/>
  <c r="C1932" i="45"/>
  <c r="D1932" i="45"/>
  <c r="A1933" i="45"/>
  <c r="B1933" i="45"/>
  <c r="C1933" i="45"/>
  <c r="D1933" i="45"/>
  <c r="A1934" i="45"/>
  <c r="B1934" i="45"/>
  <c r="C1934" i="45"/>
  <c r="D1934" i="45"/>
  <c r="A1935" i="45"/>
  <c r="B1935" i="45"/>
  <c r="C1935" i="45"/>
  <c r="D1935" i="45"/>
  <c r="A1936" i="45"/>
  <c r="B1936" i="45"/>
  <c r="C1936" i="45"/>
  <c r="D1936" i="45"/>
  <c r="A1937" i="45"/>
  <c r="B1937" i="45"/>
  <c r="C1937" i="45"/>
  <c r="D1937" i="45"/>
  <c r="A1938" i="45"/>
  <c r="B1938" i="45"/>
  <c r="C1938" i="45"/>
  <c r="D1938" i="45"/>
  <c r="A1939" i="45"/>
  <c r="B1939" i="45"/>
  <c r="C1939" i="45"/>
  <c r="D1939" i="45"/>
  <c r="A1940" i="45"/>
  <c r="B1940" i="45"/>
  <c r="C1940" i="45"/>
  <c r="D1940" i="45"/>
  <c r="A1941" i="45"/>
  <c r="B1941" i="45"/>
  <c r="C1941" i="45"/>
  <c r="D1941" i="45"/>
  <c r="A1942" i="45"/>
  <c r="B1942" i="45"/>
  <c r="C1942" i="45"/>
  <c r="D1942" i="45"/>
  <c r="A1943" i="45"/>
  <c r="B1943" i="45"/>
  <c r="C1943" i="45"/>
  <c r="D1943" i="45"/>
  <c r="A1944" i="45"/>
  <c r="B1944" i="45"/>
  <c r="C1944" i="45"/>
  <c r="D1944" i="45"/>
  <c r="A1945" i="45"/>
  <c r="B1945" i="45"/>
  <c r="C1945" i="45"/>
  <c r="D1945" i="45"/>
  <c r="A1946" i="45"/>
  <c r="B1946" i="45"/>
  <c r="C1946" i="45"/>
  <c r="D1946" i="45"/>
  <c r="A1947" i="45"/>
  <c r="B1947" i="45"/>
  <c r="C1947" i="45"/>
  <c r="D1947" i="45"/>
  <c r="A1948" i="45"/>
  <c r="B1948" i="45"/>
  <c r="C1948" i="45"/>
  <c r="D1948" i="45"/>
  <c r="A1949" i="45"/>
  <c r="B1949" i="45"/>
  <c r="C1949" i="45"/>
  <c r="D1949" i="45"/>
  <c r="A1950" i="45"/>
  <c r="B1950" i="45"/>
  <c r="C1950" i="45"/>
  <c r="D1950" i="45"/>
  <c r="A1951" i="45"/>
  <c r="B1951" i="45"/>
  <c r="C1951" i="45"/>
  <c r="D1951" i="45"/>
  <c r="A1952" i="45"/>
  <c r="B1952" i="45"/>
  <c r="C1952" i="45"/>
  <c r="D1952" i="45"/>
  <c r="A1953" i="45"/>
  <c r="B1953" i="45"/>
  <c r="C1953" i="45"/>
  <c r="D1953" i="45"/>
  <c r="A1954" i="45"/>
  <c r="B1954" i="45"/>
  <c r="C1954" i="45"/>
  <c r="D1954" i="45"/>
  <c r="A1955" i="45"/>
  <c r="B1955" i="45"/>
  <c r="C1955" i="45"/>
  <c r="D1955" i="45"/>
  <c r="A1956" i="45"/>
  <c r="B1956" i="45"/>
  <c r="C1956" i="45"/>
  <c r="D1956" i="45"/>
  <c r="A1957" i="45"/>
  <c r="B1957" i="45"/>
  <c r="C1957" i="45"/>
  <c r="D1957" i="45"/>
  <c r="A1958" i="45"/>
  <c r="B1958" i="45"/>
  <c r="C1958" i="45"/>
  <c r="D1958" i="45"/>
  <c r="A1959" i="45"/>
  <c r="B1959" i="45"/>
  <c r="C1959" i="45"/>
  <c r="D1959" i="45"/>
  <c r="A1960" i="45"/>
  <c r="B1960" i="45"/>
  <c r="C1960" i="45"/>
  <c r="D1960" i="45"/>
  <c r="A1961" i="45"/>
  <c r="B1961" i="45"/>
  <c r="C1961" i="45"/>
  <c r="D1961" i="45"/>
  <c r="A1962" i="45"/>
  <c r="B1962" i="45"/>
  <c r="C1962" i="45"/>
  <c r="D1962" i="45"/>
  <c r="A1963" i="45"/>
  <c r="B1963" i="45"/>
  <c r="C1963" i="45"/>
  <c r="D1963" i="45"/>
  <c r="A1964" i="45"/>
  <c r="B1964" i="45"/>
  <c r="C1964" i="45"/>
  <c r="D1964" i="45"/>
  <c r="A1965" i="45"/>
  <c r="B1965" i="45"/>
  <c r="C1965" i="45"/>
  <c r="D1965" i="45"/>
  <c r="A1966" i="45"/>
  <c r="B1966" i="45"/>
  <c r="C1966" i="45"/>
  <c r="D1966" i="45"/>
  <c r="A1967" i="45"/>
  <c r="B1967" i="45"/>
  <c r="C1967" i="45"/>
  <c r="D1967" i="45"/>
  <c r="A1968" i="45"/>
  <c r="B1968" i="45"/>
  <c r="C1968" i="45"/>
  <c r="D1968" i="45"/>
  <c r="A1969" i="45"/>
  <c r="B1969" i="45"/>
  <c r="C1969" i="45"/>
  <c r="D1969" i="45"/>
  <c r="A1970" i="45"/>
  <c r="B1970" i="45"/>
  <c r="C1970" i="45"/>
  <c r="D1970" i="45"/>
  <c r="A1971" i="45"/>
  <c r="B1971" i="45"/>
  <c r="C1971" i="45"/>
  <c r="D1971" i="45"/>
  <c r="A1972" i="45"/>
  <c r="B1972" i="45"/>
  <c r="C1972" i="45"/>
  <c r="D1972" i="45"/>
  <c r="A1973" i="45"/>
  <c r="B1973" i="45"/>
  <c r="C1973" i="45"/>
  <c r="D1973" i="45"/>
  <c r="A1974" i="45"/>
  <c r="B1974" i="45"/>
  <c r="C1974" i="45"/>
  <c r="D1974" i="45"/>
  <c r="A1975" i="45"/>
  <c r="B1975" i="45"/>
  <c r="C1975" i="45"/>
  <c r="D1975" i="45"/>
  <c r="A1976" i="45"/>
  <c r="B1976" i="45"/>
  <c r="C1976" i="45"/>
  <c r="D1976" i="45"/>
  <c r="A1977" i="45"/>
  <c r="B1977" i="45"/>
  <c r="C1977" i="45"/>
  <c r="D1977" i="45"/>
  <c r="A1978" i="45"/>
  <c r="B1978" i="45"/>
  <c r="C1978" i="45"/>
  <c r="D1978" i="45"/>
  <c r="A1979" i="45"/>
  <c r="B1979" i="45"/>
  <c r="C1979" i="45"/>
  <c r="D1979" i="45"/>
  <c r="A1980" i="45"/>
  <c r="B1980" i="45"/>
  <c r="C1980" i="45"/>
  <c r="D1980" i="45"/>
  <c r="A1981" i="45"/>
  <c r="B1981" i="45"/>
  <c r="C1981" i="45"/>
  <c r="D1981" i="45"/>
  <c r="A1982" i="45"/>
  <c r="B1982" i="45"/>
  <c r="C1982" i="45"/>
  <c r="D1982" i="45"/>
  <c r="A1983" i="45"/>
  <c r="B1983" i="45"/>
  <c r="C1983" i="45"/>
  <c r="D1983" i="45"/>
  <c r="A1984" i="45"/>
  <c r="B1984" i="45"/>
  <c r="C1984" i="45"/>
  <c r="D1984" i="45"/>
  <c r="A1985" i="45"/>
  <c r="B1985" i="45"/>
  <c r="C1985" i="45"/>
  <c r="D1985" i="45"/>
  <c r="A1986" i="45"/>
  <c r="B1986" i="45"/>
  <c r="C1986" i="45"/>
  <c r="D1986" i="45"/>
  <c r="A1987" i="45"/>
  <c r="B1987" i="45"/>
  <c r="C1987" i="45"/>
  <c r="D1987" i="45"/>
  <c r="A1988" i="45"/>
  <c r="B1988" i="45"/>
  <c r="C1988" i="45"/>
  <c r="D1988" i="45"/>
  <c r="A1989" i="45"/>
  <c r="B1989" i="45"/>
  <c r="C1989" i="45"/>
  <c r="D1989" i="45"/>
  <c r="A1990" i="45"/>
  <c r="B1990" i="45"/>
  <c r="C1990" i="45"/>
  <c r="D1990" i="45"/>
  <c r="A1991" i="45"/>
  <c r="B1991" i="45"/>
  <c r="C1991" i="45"/>
  <c r="D1991" i="45"/>
  <c r="A1992" i="45"/>
  <c r="B1992" i="45"/>
  <c r="C1992" i="45"/>
  <c r="D1992" i="45"/>
  <c r="A1993" i="45"/>
  <c r="B1993" i="45"/>
  <c r="C1993" i="45"/>
  <c r="D1993" i="45"/>
  <c r="A1994" i="45"/>
  <c r="B1994" i="45"/>
  <c r="C1994" i="45"/>
  <c r="D1994" i="45"/>
  <c r="A1995" i="45"/>
  <c r="B1995" i="45"/>
  <c r="C1995" i="45"/>
  <c r="D1995" i="45"/>
  <c r="A1996" i="45"/>
  <c r="B1996" i="45"/>
  <c r="C1996" i="45"/>
  <c r="D1996" i="45"/>
  <c r="A1997" i="45"/>
  <c r="B1997" i="45"/>
  <c r="C1997" i="45"/>
  <c r="D1997" i="45"/>
  <c r="A1998" i="45"/>
  <c r="B1998" i="45"/>
  <c r="C1998" i="45"/>
  <c r="D1998" i="45"/>
  <c r="A1999" i="45"/>
  <c r="B1999" i="45"/>
  <c r="C1999" i="45"/>
  <c r="D1999" i="45"/>
  <c r="A2000" i="45"/>
  <c r="B2000" i="45"/>
  <c r="C2000" i="45"/>
  <c r="D2000" i="45"/>
  <c r="A2001" i="45"/>
  <c r="B2001" i="45"/>
  <c r="C2001" i="45"/>
  <c r="D2001" i="45"/>
  <c r="A2002" i="45"/>
  <c r="B2002" i="45"/>
  <c r="C2002" i="45"/>
  <c r="D2002" i="45"/>
  <c r="A2003" i="45"/>
  <c r="B2003" i="45"/>
  <c r="C2003" i="45"/>
  <c r="D2003" i="45"/>
  <c r="A2004" i="45"/>
  <c r="B2004" i="45"/>
  <c r="C2004" i="45"/>
  <c r="D2004" i="45"/>
  <c r="A2005" i="45"/>
  <c r="B2005" i="45"/>
  <c r="C2005" i="45"/>
  <c r="D2005" i="45"/>
  <c r="A2006" i="45"/>
  <c r="B2006" i="45"/>
  <c r="C2006" i="45"/>
  <c r="D2006" i="45"/>
  <c r="A2007" i="45"/>
  <c r="B2007" i="45"/>
  <c r="C2007" i="45"/>
  <c r="D2007" i="45"/>
  <c r="A2008" i="45"/>
  <c r="B2008" i="45"/>
  <c r="C2008" i="45"/>
  <c r="D2008" i="45"/>
  <c r="A2009" i="45"/>
  <c r="B2009" i="45"/>
  <c r="C2009" i="45"/>
  <c r="D2009" i="45"/>
  <c r="A2010" i="45"/>
  <c r="B2010" i="45"/>
  <c r="C2010" i="45"/>
  <c r="D2010" i="45"/>
  <c r="A2011" i="45"/>
  <c r="B2011" i="45"/>
  <c r="C2011" i="45"/>
  <c r="D2011" i="45"/>
  <c r="A2012" i="45"/>
  <c r="B2012" i="45"/>
  <c r="C2012" i="45"/>
  <c r="D2012" i="45"/>
  <c r="A2013" i="45"/>
  <c r="B2013" i="45"/>
  <c r="C2013" i="45"/>
  <c r="D2013" i="45"/>
  <c r="A2014" i="45"/>
  <c r="B2014" i="45"/>
  <c r="C2014" i="45"/>
  <c r="D2014" i="45"/>
  <c r="A2015" i="45"/>
  <c r="B2015" i="45"/>
  <c r="C2015" i="45"/>
  <c r="D2015" i="45"/>
  <c r="A2016" i="45"/>
  <c r="B2016" i="45"/>
  <c r="C2016" i="45"/>
  <c r="D2016" i="45"/>
  <c r="A2017" i="45"/>
  <c r="B2017" i="45"/>
  <c r="C2017" i="45"/>
  <c r="D2017" i="45"/>
  <c r="A2018" i="45"/>
  <c r="B2018" i="45"/>
  <c r="C2018" i="45"/>
  <c r="D2018" i="45"/>
  <c r="A2019" i="45"/>
  <c r="B2019" i="45"/>
  <c r="C2019" i="45"/>
  <c r="D2019" i="45"/>
  <c r="A2020" i="45"/>
  <c r="B2020" i="45"/>
  <c r="C2020" i="45"/>
  <c r="D2020" i="45"/>
  <c r="A2021" i="45"/>
  <c r="B2021" i="45"/>
  <c r="C2021" i="45"/>
  <c r="D2021" i="45"/>
  <c r="A2022" i="45"/>
  <c r="B2022" i="45"/>
  <c r="C2022" i="45"/>
  <c r="D2022" i="45"/>
  <c r="A2023" i="45"/>
  <c r="B2023" i="45"/>
  <c r="C2023" i="45"/>
  <c r="D2023" i="45"/>
  <c r="A2024" i="45"/>
  <c r="B2024" i="45"/>
  <c r="C2024" i="45"/>
  <c r="D2024" i="45"/>
  <c r="A2025" i="45"/>
  <c r="B2025" i="45"/>
  <c r="C2025" i="45"/>
  <c r="D2025" i="45"/>
  <c r="A2026" i="45"/>
  <c r="B2026" i="45"/>
  <c r="C2026" i="45"/>
  <c r="D2026" i="45"/>
  <c r="A2027" i="45"/>
  <c r="B2027" i="45"/>
  <c r="C2027" i="45"/>
  <c r="D2027" i="45"/>
  <c r="A2028" i="45"/>
  <c r="B2028" i="45"/>
  <c r="C2028" i="45"/>
  <c r="D2028" i="45"/>
  <c r="A2029" i="45"/>
  <c r="B2029" i="45"/>
  <c r="C2029" i="45"/>
  <c r="D2029" i="45"/>
  <c r="A2030" i="45"/>
  <c r="B2030" i="45"/>
  <c r="C2030" i="45"/>
  <c r="D2030" i="45"/>
  <c r="A2031" i="45"/>
  <c r="B2031" i="45"/>
  <c r="C2031" i="45"/>
  <c r="D2031" i="45"/>
  <c r="A2032" i="45"/>
  <c r="B2032" i="45"/>
  <c r="C2032" i="45"/>
  <c r="D2032" i="45"/>
  <c r="A2033" i="45"/>
  <c r="B2033" i="45"/>
  <c r="C2033" i="45"/>
  <c r="D2033" i="45"/>
  <c r="A2034" i="45"/>
  <c r="B2034" i="45"/>
  <c r="C2034" i="45"/>
  <c r="D2034" i="45"/>
  <c r="A2035" i="45"/>
  <c r="B2035" i="45"/>
  <c r="C2035" i="45"/>
  <c r="D2035" i="45"/>
  <c r="A2036" i="45"/>
  <c r="B2036" i="45"/>
  <c r="C2036" i="45"/>
  <c r="D2036" i="45"/>
  <c r="A2037" i="45"/>
  <c r="B2037" i="45"/>
  <c r="C2037" i="45"/>
  <c r="D2037" i="45"/>
  <c r="A2038" i="45"/>
  <c r="B2038" i="45"/>
  <c r="C2038" i="45"/>
  <c r="D2038" i="45"/>
  <c r="A2039" i="45"/>
  <c r="B2039" i="45"/>
  <c r="C2039" i="45"/>
  <c r="D2039" i="45"/>
  <c r="A2040" i="45"/>
  <c r="B2040" i="45"/>
  <c r="C2040" i="45"/>
  <c r="D2040" i="45"/>
  <c r="A2041" i="45"/>
  <c r="B2041" i="45"/>
  <c r="C2041" i="45"/>
  <c r="D2041" i="45"/>
  <c r="A2042" i="45"/>
  <c r="B2042" i="45"/>
  <c r="C2042" i="45"/>
  <c r="D2042" i="45"/>
  <c r="A2043" i="45"/>
  <c r="B2043" i="45"/>
  <c r="C2043" i="45"/>
  <c r="D2043" i="45"/>
  <c r="A2044" i="45"/>
  <c r="B2044" i="45"/>
  <c r="C2044" i="45"/>
  <c r="D2044" i="45"/>
  <c r="A2045" i="45"/>
  <c r="B2045" i="45"/>
  <c r="C2045" i="45"/>
  <c r="D2045" i="45"/>
  <c r="A2046" i="45"/>
  <c r="B2046" i="45"/>
  <c r="C2046" i="45"/>
  <c r="D2046" i="45"/>
  <c r="A2047" i="45"/>
  <c r="B2047" i="45"/>
  <c r="C2047" i="45"/>
  <c r="D2047" i="45"/>
  <c r="A2048" i="45"/>
  <c r="B2048" i="45"/>
  <c r="C2048" i="45"/>
  <c r="D2048" i="45"/>
  <c r="A2049" i="45"/>
  <c r="B2049" i="45"/>
  <c r="C2049" i="45"/>
  <c r="D2049" i="45"/>
  <c r="A2050" i="45"/>
  <c r="B2050" i="45"/>
  <c r="C2050" i="45"/>
  <c r="D2050" i="45"/>
  <c r="A2051" i="45"/>
  <c r="B2051" i="45"/>
  <c r="C2051" i="45"/>
  <c r="D2051" i="45"/>
  <c r="A2052" i="45"/>
  <c r="B2052" i="45"/>
  <c r="C2052" i="45"/>
  <c r="D2052" i="45"/>
  <c r="A2053" i="45"/>
  <c r="B2053" i="45"/>
  <c r="C2053" i="45"/>
  <c r="D2053" i="45"/>
  <c r="A2054" i="45"/>
  <c r="B2054" i="45"/>
  <c r="C2054" i="45"/>
  <c r="D2054" i="45"/>
  <c r="A2055" i="45"/>
  <c r="B2055" i="45"/>
  <c r="C2055" i="45"/>
  <c r="D2055" i="45"/>
  <c r="A2056" i="45"/>
  <c r="B2056" i="45"/>
  <c r="C2056" i="45"/>
  <c r="D2056" i="45"/>
  <c r="A2057" i="45"/>
  <c r="B2057" i="45"/>
  <c r="C2057" i="45"/>
  <c r="D2057" i="45"/>
  <c r="A2058" i="45"/>
  <c r="B2058" i="45"/>
  <c r="C2058" i="45"/>
  <c r="D2058" i="45"/>
  <c r="A2059" i="45"/>
  <c r="B2059" i="45"/>
  <c r="C2059" i="45"/>
  <c r="D2059" i="45"/>
  <c r="A2060" i="45"/>
  <c r="B2060" i="45"/>
  <c r="C2060" i="45"/>
  <c r="D2060" i="45"/>
  <c r="A2061" i="45"/>
  <c r="B2061" i="45"/>
  <c r="C2061" i="45"/>
  <c r="D2061" i="45"/>
  <c r="A2062" i="45"/>
  <c r="B2062" i="45"/>
  <c r="C2062" i="45"/>
  <c r="D2062" i="45"/>
  <c r="A2063" i="45"/>
  <c r="B2063" i="45"/>
  <c r="C2063" i="45"/>
  <c r="D2063" i="45"/>
  <c r="A2064" i="45"/>
  <c r="B2064" i="45"/>
  <c r="C2064" i="45"/>
  <c r="D2064" i="45"/>
  <c r="A2065" i="45"/>
  <c r="B2065" i="45"/>
  <c r="C2065" i="45"/>
  <c r="D2065" i="45"/>
  <c r="A2066" i="45"/>
  <c r="B2066" i="45"/>
  <c r="C2066" i="45"/>
  <c r="D2066" i="45"/>
  <c r="A2067" i="45"/>
  <c r="B2067" i="45"/>
  <c r="C2067" i="45"/>
  <c r="D2067" i="45"/>
  <c r="A2068" i="45"/>
  <c r="B2068" i="45"/>
  <c r="C2068" i="45"/>
  <c r="D2068" i="45"/>
  <c r="A2069" i="45"/>
  <c r="B2069" i="45"/>
  <c r="C2069" i="45"/>
  <c r="D2069" i="45"/>
  <c r="A2070" i="45"/>
  <c r="B2070" i="45"/>
  <c r="C2070" i="45"/>
  <c r="D2070" i="45"/>
  <c r="A2071" i="45"/>
  <c r="B2071" i="45"/>
  <c r="C2071" i="45"/>
  <c r="D2071" i="45"/>
  <c r="A2072" i="45"/>
  <c r="B2072" i="45"/>
  <c r="C2072" i="45"/>
  <c r="D2072" i="45"/>
  <c r="A2073" i="45"/>
  <c r="B2073" i="45"/>
  <c r="C2073" i="45"/>
  <c r="D2073" i="45"/>
  <c r="A2074" i="45"/>
  <c r="B2074" i="45"/>
  <c r="C2074" i="45"/>
  <c r="D2074" i="45"/>
  <c r="A2075" i="45"/>
  <c r="B2075" i="45"/>
  <c r="C2075" i="45"/>
  <c r="D2075" i="45"/>
  <c r="A2076" i="45"/>
  <c r="B2076" i="45"/>
  <c r="C2076" i="45"/>
  <c r="D2076" i="45"/>
  <c r="A2077" i="45"/>
  <c r="B2077" i="45"/>
  <c r="C2077" i="45"/>
  <c r="D2077" i="45"/>
  <c r="A2078" i="45"/>
  <c r="B2078" i="45"/>
  <c r="C2078" i="45"/>
  <c r="D2078" i="45"/>
  <c r="A2079" i="45"/>
  <c r="B2079" i="45"/>
  <c r="C2079" i="45"/>
  <c r="D2079" i="45"/>
  <c r="A2080" i="45"/>
  <c r="B2080" i="45"/>
  <c r="C2080" i="45"/>
  <c r="D2080" i="45"/>
  <c r="A2081" i="45"/>
  <c r="B2081" i="45"/>
  <c r="C2081" i="45"/>
  <c r="D2081" i="45"/>
  <c r="A2082" i="45"/>
  <c r="B2082" i="45"/>
  <c r="C2082" i="45"/>
  <c r="D2082" i="45"/>
  <c r="A2083" i="45"/>
  <c r="B2083" i="45"/>
  <c r="C2083" i="45"/>
  <c r="D2083" i="45"/>
  <c r="A2084" i="45"/>
  <c r="B2084" i="45"/>
  <c r="C2084" i="45"/>
  <c r="D2084" i="45"/>
  <c r="A2085" i="45"/>
  <c r="B2085" i="45"/>
  <c r="C2085" i="45"/>
  <c r="D2085" i="45"/>
  <c r="A2086" i="45"/>
  <c r="B2086" i="45"/>
  <c r="C2086" i="45"/>
  <c r="D2086" i="45"/>
  <c r="A2087" i="45"/>
  <c r="B2087" i="45"/>
  <c r="C2087" i="45"/>
  <c r="D2087" i="45"/>
  <c r="A2088" i="45"/>
  <c r="B2088" i="45"/>
  <c r="C2088" i="45"/>
  <c r="D2088" i="45"/>
  <c r="A2089" i="45"/>
  <c r="B2089" i="45"/>
  <c r="C2089" i="45"/>
  <c r="D2089" i="45"/>
  <c r="A2090" i="45"/>
  <c r="B2090" i="45"/>
  <c r="C2090" i="45"/>
  <c r="D2090" i="45"/>
  <c r="A2091" i="45"/>
  <c r="B2091" i="45"/>
  <c r="C2091" i="45"/>
  <c r="D2091" i="45"/>
  <c r="A2092" i="45"/>
  <c r="B2092" i="45"/>
  <c r="C2092" i="45"/>
  <c r="D2092" i="45"/>
  <c r="A2093" i="45"/>
  <c r="B2093" i="45"/>
  <c r="C2093" i="45"/>
  <c r="D2093" i="45"/>
  <c r="A2094" i="45"/>
  <c r="B2094" i="45"/>
  <c r="C2094" i="45"/>
  <c r="D2094" i="45"/>
  <c r="A2095" i="45"/>
  <c r="B2095" i="45"/>
  <c r="C2095" i="45"/>
  <c r="D2095" i="45"/>
  <c r="A2096" i="45"/>
  <c r="B2096" i="45"/>
  <c r="C2096" i="45"/>
  <c r="D2096" i="45"/>
  <c r="A2097" i="45"/>
  <c r="B2097" i="45"/>
  <c r="C2097" i="45"/>
  <c r="D2097" i="45"/>
  <c r="A2098" i="45"/>
  <c r="B2098" i="45"/>
  <c r="C2098" i="45"/>
  <c r="D2098" i="45"/>
  <c r="A2099" i="45"/>
  <c r="B2099" i="45"/>
  <c r="C2099" i="45"/>
  <c r="D2099" i="45"/>
  <c r="A2100" i="45"/>
  <c r="B2100" i="45"/>
  <c r="C2100" i="45"/>
  <c r="D2100" i="45"/>
  <c r="A2101" i="45"/>
  <c r="B2101" i="45"/>
  <c r="C2101" i="45"/>
  <c r="D2101" i="45"/>
  <c r="A2102" i="45"/>
  <c r="B2102" i="45"/>
  <c r="C2102" i="45"/>
  <c r="D2102" i="45"/>
  <c r="A2103" i="45"/>
  <c r="B2103" i="45"/>
  <c r="C2103" i="45"/>
  <c r="D2103" i="45"/>
  <c r="A2104" i="45"/>
  <c r="B2104" i="45"/>
  <c r="C2104" i="45"/>
  <c r="D2104" i="45"/>
  <c r="A2105" i="45"/>
  <c r="B2105" i="45"/>
  <c r="C2105" i="45"/>
  <c r="D2105" i="45"/>
  <c r="A2106" i="45"/>
  <c r="B2106" i="45"/>
  <c r="C2106" i="45"/>
  <c r="D2106" i="45"/>
  <c r="A2107" i="45"/>
  <c r="B2107" i="45"/>
  <c r="C2107" i="45"/>
  <c r="D2107" i="45"/>
  <c r="A2108" i="45"/>
  <c r="B2108" i="45"/>
  <c r="C2108" i="45"/>
  <c r="D2108" i="45"/>
  <c r="A2109" i="45"/>
  <c r="B2109" i="45"/>
  <c r="C2109" i="45"/>
  <c r="D2109" i="45"/>
  <c r="A2110" i="45"/>
  <c r="B2110" i="45"/>
  <c r="C2110" i="45"/>
  <c r="D2110" i="45"/>
  <c r="A2111" i="45"/>
  <c r="B2111" i="45"/>
  <c r="C2111" i="45"/>
  <c r="D2111" i="45"/>
  <c r="A2112" i="45"/>
  <c r="B2112" i="45"/>
  <c r="C2112" i="45"/>
  <c r="D2112" i="45"/>
  <c r="A2113" i="45"/>
  <c r="B2113" i="45"/>
  <c r="C2113" i="45"/>
  <c r="D2113" i="45"/>
  <c r="A2114" i="45"/>
  <c r="B2114" i="45"/>
  <c r="C2114" i="45"/>
  <c r="D2114" i="45"/>
  <c r="A2115" i="45"/>
  <c r="B2115" i="45"/>
  <c r="C2115" i="45"/>
  <c r="D2115" i="45"/>
  <c r="A2116" i="45"/>
  <c r="B2116" i="45"/>
  <c r="C2116" i="45"/>
  <c r="D2116" i="45"/>
  <c r="A2117" i="45"/>
  <c r="B2117" i="45"/>
  <c r="C2117" i="45"/>
  <c r="D2117" i="45"/>
  <c r="A2118" i="45"/>
  <c r="B2118" i="45"/>
  <c r="C2118" i="45"/>
  <c r="D2118" i="45"/>
  <c r="A2119" i="45"/>
  <c r="B2119" i="45"/>
  <c r="C2119" i="45"/>
  <c r="D2119" i="45"/>
  <c r="A2120" i="45"/>
  <c r="B2120" i="45"/>
  <c r="C2120" i="45"/>
  <c r="D2120" i="45"/>
  <c r="A2121" i="45"/>
  <c r="B2121" i="45"/>
  <c r="C2121" i="45"/>
  <c r="D2121" i="45"/>
  <c r="A2122" i="45"/>
  <c r="B2122" i="45"/>
  <c r="C2122" i="45"/>
  <c r="D2122" i="45"/>
  <c r="A2123" i="45"/>
  <c r="B2123" i="45"/>
  <c r="C2123" i="45"/>
  <c r="D2123" i="45"/>
  <c r="A2124" i="45"/>
  <c r="B2124" i="45"/>
  <c r="C2124" i="45"/>
  <c r="D2124" i="45"/>
  <c r="A2125" i="45"/>
  <c r="B2125" i="45"/>
  <c r="C2125" i="45"/>
  <c r="D2125" i="45"/>
  <c r="A2126" i="45"/>
  <c r="B2126" i="45"/>
  <c r="C2126" i="45"/>
  <c r="D2126" i="45"/>
  <c r="A2127" i="45"/>
  <c r="B2127" i="45"/>
  <c r="C2127" i="45"/>
  <c r="D2127" i="45"/>
  <c r="A2128" i="45"/>
  <c r="B2128" i="45"/>
  <c r="C2128" i="45"/>
  <c r="D2128" i="45"/>
  <c r="A2129" i="45"/>
  <c r="B2129" i="45"/>
  <c r="C2129" i="45"/>
  <c r="D2129" i="45"/>
  <c r="A2130" i="45"/>
  <c r="B2130" i="45"/>
  <c r="C2130" i="45"/>
  <c r="D2130" i="45"/>
  <c r="A2131" i="45"/>
  <c r="B2131" i="45"/>
  <c r="C2131" i="45"/>
  <c r="D2131" i="45"/>
  <c r="A2132" i="45"/>
  <c r="B2132" i="45"/>
  <c r="C2132" i="45"/>
  <c r="D2132" i="45"/>
  <c r="A2133" i="45"/>
  <c r="B2133" i="45"/>
  <c r="C2133" i="45"/>
  <c r="D2133" i="45"/>
  <c r="A2134" i="45"/>
  <c r="B2134" i="45"/>
  <c r="C2134" i="45"/>
  <c r="D2134" i="45"/>
  <c r="A2135" i="45"/>
  <c r="B2135" i="45"/>
  <c r="C2135" i="45"/>
  <c r="D2135" i="45"/>
  <c r="A2136" i="45"/>
  <c r="B2136" i="45"/>
  <c r="C2136" i="45"/>
  <c r="D2136" i="45"/>
  <c r="A2137" i="45"/>
  <c r="B2137" i="45"/>
  <c r="C2137" i="45"/>
  <c r="D2137" i="45"/>
  <c r="A2138" i="45"/>
  <c r="B2138" i="45"/>
  <c r="C2138" i="45"/>
  <c r="D2138" i="45"/>
  <c r="A2139" i="45"/>
  <c r="B2139" i="45"/>
  <c r="C2139" i="45"/>
  <c r="D2139" i="45"/>
  <c r="A2140" i="45"/>
  <c r="B2140" i="45"/>
  <c r="C2140" i="45"/>
  <c r="D2140" i="45"/>
  <c r="A2141" i="45"/>
  <c r="B2141" i="45"/>
  <c r="C2141" i="45"/>
  <c r="D2141" i="45"/>
  <c r="A2142" i="45"/>
  <c r="B2142" i="45"/>
  <c r="C2142" i="45"/>
  <c r="D2142" i="45"/>
  <c r="A2143" i="45"/>
  <c r="B2143" i="45"/>
  <c r="C2143" i="45"/>
  <c r="D2143" i="45"/>
  <c r="A2144" i="45"/>
  <c r="B2144" i="45"/>
  <c r="C2144" i="45"/>
  <c r="D2144" i="45"/>
  <c r="A2145" i="45"/>
  <c r="B2145" i="45"/>
  <c r="C2145" i="45"/>
  <c r="D2145" i="45"/>
  <c r="A2146" i="45"/>
  <c r="B2146" i="45"/>
  <c r="C2146" i="45"/>
  <c r="D2146" i="45"/>
  <c r="A2147" i="45"/>
  <c r="B2147" i="45"/>
  <c r="C2147" i="45"/>
  <c r="D2147" i="45"/>
  <c r="A2148" i="45"/>
  <c r="B2148" i="45"/>
  <c r="C2148" i="45"/>
  <c r="D2148" i="45"/>
  <c r="A2149" i="45"/>
  <c r="B2149" i="45"/>
  <c r="C2149" i="45"/>
  <c r="D2149" i="45"/>
  <c r="A2150" i="45"/>
  <c r="B2150" i="45"/>
  <c r="C2150" i="45"/>
  <c r="D2150" i="45"/>
  <c r="A2151" i="45"/>
  <c r="B2151" i="45"/>
  <c r="C2151" i="45"/>
  <c r="D2151" i="45"/>
  <c r="A2152" i="45"/>
  <c r="B2152" i="45"/>
  <c r="C2152" i="45"/>
  <c r="D2152" i="45"/>
  <c r="A2153" i="45"/>
  <c r="B2153" i="45"/>
  <c r="C2153" i="45"/>
  <c r="D2153" i="45"/>
  <c r="A2154" i="45"/>
  <c r="B2154" i="45"/>
  <c r="C2154" i="45"/>
  <c r="D2154" i="45"/>
  <c r="A2155" i="45"/>
  <c r="B2155" i="45"/>
  <c r="C2155" i="45"/>
  <c r="D2155" i="45"/>
  <c r="A2156" i="45"/>
  <c r="B2156" i="45"/>
  <c r="C2156" i="45"/>
  <c r="D2156" i="45"/>
  <c r="A2157" i="45"/>
  <c r="B2157" i="45"/>
  <c r="C2157" i="45"/>
  <c r="D2157" i="45"/>
  <c r="A2158" i="45"/>
  <c r="B2158" i="45"/>
  <c r="C2158" i="45"/>
  <c r="D2158" i="45"/>
  <c r="A2159" i="45"/>
  <c r="B2159" i="45"/>
  <c r="C2159" i="45"/>
  <c r="D2159" i="45"/>
  <c r="A2160" i="45"/>
  <c r="B2160" i="45"/>
  <c r="C2160" i="45"/>
  <c r="D2160" i="45"/>
  <c r="A2161" i="45"/>
  <c r="B2161" i="45"/>
  <c r="C2161" i="45"/>
  <c r="D2161" i="45"/>
  <c r="A2162" i="45"/>
  <c r="B2162" i="45"/>
  <c r="C2162" i="45"/>
  <c r="D2162" i="45"/>
  <c r="A2163" i="45"/>
  <c r="B2163" i="45"/>
  <c r="C2163" i="45"/>
  <c r="D2163" i="45"/>
  <c r="A2164" i="45"/>
  <c r="B2164" i="45"/>
  <c r="C2164" i="45"/>
  <c r="D2164" i="45"/>
  <c r="A2165" i="45"/>
  <c r="B2165" i="45"/>
  <c r="C2165" i="45"/>
  <c r="D2165" i="45"/>
  <c r="A2166" i="45"/>
  <c r="B2166" i="45"/>
  <c r="C2166" i="45"/>
  <c r="D2166" i="45"/>
  <c r="A2167" i="45"/>
  <c r="B2167" i="45"/>
  <c r="C2167" i="45"/>
  <c r="D2167" i="45"/>
  <c r="A2168" i="45"/>
  <c r="B2168" i="45"/>
  <c r="C2168" i="45"/>
  <c r="D2168" i="45"/>
  <c r="A2169" i="45"/>
  <c r="B2169" i="45"/>
  <c r="C2169" i="45"/>
  <c r="D2169" i="45"/>
  <c r="A2170" i="45"/>
  <c r="B2170" i="45"/>
  <c r="C2170" i="45"/>
  <c r="D2170" i="45"/>
  <c r="A2171" i="45"/>
  <c r="B2171" i="45"/>
  <c r="C2171" i="45"/>
  <c r="D2171" i="45"/>
  <c r="A2172" i="45"/>
  <c r="B2172" i="45"/>
  <c r="C2172" i="45"/>
  <c r="D2172" i="45"/>
  <c r="A2173" i="45"/>
  <c r="B2173" i="45"/>
  <c r="C2173" i="45"/>
  <c r="D2173" i="45"/>
  <c r="A2174" i="45"/>
  <c r="B2174" i="45"/>
  <c r="C2174" i="45"/>
  <c r="D2174" i="45"/>
  <c r="A2175" i="45"/>
  <c r="B2175" i="45"/>
  <c r="C2175" i="45"/>
  <c r="D2175" i="45"/>
  <c r="A2176" i="45"/>
  <c r="B2176" i="45"/>
  <c r="C2176" i="45"/>
  <c r="D2176" i="45"/>
  <c r="A2177" i="45"/>
  <c r="B2177" i="45"/>
  <c r="C2177" i="45"/>
  <c r="D2177" i="45"/>
  <c r="A2178" i="45"/>
  <c r="B2178" i="45"/>
  <c r="C2178" i="45"/>
  <c r="D2178" i="45"/>
  <c r="A2179" i="45"/>
  <c r="B2179" i="45"/>
  <c r="C2179" i="45"/>
  <c r="D2179" i="45"/>
  <c r="A2180" i="45"/>
  <c r="B2180" i="45"/>
  <c r="C2180" i="45"/>
  <c r="D2180" i="45"/>
  <c r="A2181" i="45"/>
  <c r="B2181" i="45"/>
  <c r="C2181" i="45"/>
  <c r="D2181" i="45"/>
  <c r="A2182" i="45"/>
  <c r="B2182" i="45"/>
  <c r="C2182" i="45"/>
  <c r="D2182" i="45"/>
  <c r="A2183" i="45"/>
  <c r="B2183" i="45"/>
  <c r="C2183" i="45"/>
  <c r="D2183" i="45"/>
  <c r="A2184" i="45"/>
  <c r="B2184" i="45"/>
  <c r="C2184" i="45"/>
  <c r="D2184" i="45"/>
  <c r="A2185" i="45"/>
  <c r="B2185" i="45"/>
  <c r="C2185" i="45"/>
  <c r="D2185" i="45"/>
  <c r="A2186" i="45"/>
  <c r="B2186" i="45"/>
  <c r="C2186" i="45"/>
  <c r="D2186" i="45"/>
  <c r="A2187" i="45"/>
  <c r="B2187" i="45"/>
  <c r="C2187" i="45"/>
  <c r="D2187" i="45"/>
  <c r="A2188" i="45"/>
  <c r="B2188" i="45"/>
  <c r="C2188" i="45"/>
  <c r="D2188" i="45"/>
  <c r="A2189" i="45"/>
  <c r="B2189" i="45"/>
  <c r="C2189" i="45"/>
  <c r="D2189" i="45"/>
  <c r="A2190" i="45"/>
  <c r="B2190" i="45"/>
  <c r="C2190" i="45"/>
  <c r="D2190" i="45"/>
  <c r="A2191" i="45"/>
  <c r="B2191" i="45"/>
  <c r="C2191" i="45"/>
  <c r="D2191" i="45"/>
  <c r="A2192" i="45"/>
  <c r="B2192" i="45"/>
  <c r="C2192" i="45"/>
  <c r="D2192" i="45"/>
  <c r="A2193" i="45"/>
  <c r="B2193" i="45"/>
  <c r="C2193" i="45"/>
  <c r="D2193" i="45"/>
  <c r="A2194" i="45"/>
  <c r="B2194" i="45"/>
  <c r="C2194" i="45"/>
  <c r="D2194" i="45"/>
  <c r="A2195" i="45"/>
  <c r="B2195" i="45"/>
  <c r="C2195" i="45"/>
  <c r="D2195" i="45"/>
  <c r="A2196" i="45"/>
  <c r="B2196" i="45"/>
  <c r="C2196" i="45"/>
  <c r="D2196" i="45"/>
  <c r="A2197" i="45"/>
  <c r="B2197" i="45"/>
  <c r="C2197" i="45"/>
  <c r="D2197" i="45"/>
  <c r="A2198" i="45"/>
  <c r="B2198" i="45"/>
  <c r="C2198" i="45"/>
  <c r="D2198" i="45"/>
  <c r="A2199" i="45"/>
  <c r="B2199" i="45"/>
  <c r="C2199" i="45"/>
  <c r="D2199" i="45"/>
  <c r="A2200" i="45"/>
  <c r="B2200" i="45"/>
  <c r="C2200" i="45"/>
  <c r="D2200" i="45"/>
  <c r="A2201" i="45"/>
  <c r="B2201" i="45"/>
  <c r="C2201" i="45"/>
  <c r="D2201" i="45"/>
  <c r="A2202" i="45"/>
  <c r="B2202" i="45"/>
  <c r="C2202" i="45"/>
  <c r="D2202" i="45"/>
  <c r="A2203" i="45"/>
  <c r="B2203" i="45"/>
  <c r="C2203" i="45"/>
  <c r="D2203" i="45"/>
  <c r="A2204" i="45"/>
  <c r="B2204" i="45"/>
  <c r="C2204" i="45"/>
  <c r="D2204" i="45"/>
  <c r="A2205" i="45"/>
  <c r="B2205" i="45"/>
  <c r="C2205" i="45"/>
  <c r="D2205" i="45"/>
  <c r="A2206" i="45"/>
  <c r="B2206" i="45"/>
  <c r="C2206" i="45"/>
  <c r="D2206" i="45"/>
  <c r="A2207" i="45"/>
  <c r="B2207" i="45"/>
  <c r="C2207" i="45"/>
  <c r="D2207" i="45"/>
  <c r="A2208" i="45"/>
  <c r="B2208" i="45"/>
  <c r="C2208" i="45"/>
  <c r="D2208" i="45"/>
  <c r="A2209" i="45"/>
  <c r="B2209" i="45"/>
  <c r="C2209" i="45"/>
  <c r="D2209" i="45"/>
  <c r="A2210" i="45"/>
  <c r="B2210" i="45"/>
  <c r="C2210" i="45"/>
  <c r="D2210" i="45"/>
  <c r="A2211" i="45"/>
  <c r="B2211" i="45"/>
  <c r="C2211" i="45"/>
  <c r="D2211" i="45"/>
  <c r="A2212" i="45"/>
  <c r="B2212" i="45"/>
  <c r="C2212" i="45"/>
  <c r="D2212" i="45"/>
  <c r="A2213" i="45"/>
  <c r="B2213" i="45"/>
  <c r="C2213" i="45"/>
  <c r="D2213" i="45"/>
  <c r="A2214" i="45"/>
  <c r="B2214" i="45"/>
  <c r="C2214" i="45"/>
  <c r="D2214" i="45"/>
  <c r="A2215" i="45"/>
  <c r="B2215" i="45"/>
  <c r="C2215" i="45"/>
  <c r="D2215" i="45"/>
  <c r="A2216" i="45"/>
  <c r="B2216" i="45"/>
  <c r="C2216" i="45"/>
  <c r="D2216" i="45"/>
  <c r="A2217" i="45"/>
  <c r="B2217" i="45"/>
  <c r="C2217" i="45"/>
  <c r="D2217" i="45"/>
  <c r="A2218" i="45"/>
  <c r="B2218" i="45"/>
  <c r="C2218" i="45"/>
  <c r="D2218" i="45"/>
  <c r="A2219" i="45"/>
  <c r="B2219" i="45"/>
  <c r="C2219" i="45"/>
  <c r="D2219" i="45"/>
  <c r="A2220" i="45"/>
  <c r="B2220" i="45"/>
  <c r="C2220" i="45"/>
  <c r="D2220" i="45"/>
  <c r="A2221" i="45"/>
  <c r="B2221" i="45"/>
  <c r="C2221" i="45"/>
  <c r="D2221" i="45"/>
  <c r="A2222" i="45"/>
  <c r="B2222" i="45"/>
  <c r="C2222" i="45"/>
  <c r="D2222" i="45"/>
  <c r="A2223" i="45"/>
  <c r="B2223" i="45"/>
  <c r="C2223" i="45"/>
  <c r="D2223" i="45"/>
  <c r="A2224" i="45"/>
  <c r="B2224" i="45"/>
  <c r="C2224" i="45"/>
  <c r="D2224" i="45"/>
  <c r="A2225" i="45"/>
  <c r="B2225" i="45"/>
  <c r="C2225" i="45"/>
  <c r="D2225" i="45"/>
  <c r="A2226" i="45"/>
  <c r="B2226" i="45"/>
  <c r="C2226" i="45"/>
  <c r="D2226" i="45"/>
  <c r="A2227" i="45"/>
  <c r="B2227" i="45"/>
  <c r="C2227" i="45"/>
  <c r="D2227" i="45"/>
  <c r="A2228" i="45"/>
  <c r="B2228" i="45"/>
  <c r="C2228" i="45"/>
  <c r="D2228" i="45"/>
  <c r="A2229" i="45"/>
  <c r="B2229" i="45"/>
  <c r="C2229" i="45"/>
  <c r="D2229" i="45"/>
  <c r="A2230" i="45"/>
  <c r="B2230" i="45"/>
  <c r="C2230" i="45"/>
  <c r="D2230" i="45"/>
  <c r="A2231" i="45"/>
  <c r="B2231" i="45"/>
  <c r="C2231" i="45"/>
  <c r="D2231" i="45"/>
  <c r="A2232" i="45"/>
  <c r="B2232" i="45"/>
  <c r="C2232" i="45"/>
  <c r="D2232" i="45"/>
  <c r="A2233" i="45"/>
  <c r="B2233" i="45"/>
  <c r="C2233" i="45"/>
  <c r="D2233" i="45"/>
  <c r="A2234" i="45"/>
  <c r="B2234" i="45"/>
  <c r="C2234" i="45"/>
  <c r="D2234" i="45"/>
  <c r="A2235" i="45"/>
  <c r="B2235" i="45"/>
  <c r="C2235" i="45"/>
  <c r="D2235" i="45"/>
  <c r="A2236" i="45"/>
  <c r="B2236" i="45"/>
  <c r="C2236" i="45"/>
  <c r="D2236" i="45"/>
  <c r="A2237" i="45"/>
  <c r="B2237" i="45"/>
  <c r="C2237" i="45"/>
  <c r="D2237" i="45"/>
  <c r="A2238" i="45"/>
  <c r="B2238" i="45"/>
  <c r="C2238" i="45"/>
  <c r="D2238" i="45"/>
  <c r="A2239" i="45"/>
  <c r="B2239" i="45"/>
  <c r="C2239" i="45"/>
  <c r="D2239" i="45"/>
  <c r="A2240" i="45"/>
  <c r="B2240" i="45"/>
  <c r="C2240" i="45"/>
  <c r="D2240" i="45"/>
  <c r="A2241" i="45"/>
  <c r="B2241" i="45"/>
  <c r="C2241" i="45"/>
  <c r="D2241" i="45"/>
  <c r="A2242" i="45"/>
  <c r="B2242" i="45"/>
  <c r="C2242" i="45"/>
  <c r="D2242" i="45"/>
  <c r="A2243" i="45"/>
  <c r="B2243" i="45"/>
  <c r="C2243" i="45"/>
  <c r="D2243" i="45"/>
  <c r="A2244" i="45"/>
  <c r="B2244" i="45"/>
  <c r="C2244" i="45"/>
  <c r="D2244" i="45"/>
  <c r="A2245" i="45"/>
  <c r="B2245" i="45"/>
  <c r="C2245" i="45"/>
  <c r="D2245" i="45"/>
  <c r="A2246" i="45"/>
  <c r="B2246" i="45"/>
  <c r="C2246" i="45"/>
  <c r="D2246" i="45"/>
  <c r="A2247" i="45"/>
  <c r="B2247" i="45"/>
  <c r="C2247" i="45"/>
  <c r="D2247" i="45"/>
  <c r="A2248" i="45"/>
  <c r="B2248" i="45"/>
  <c r="C2248" i="45"/>
  <c r="D2248" i="45"/>
  <c r="A2249" i="45"/>
  <c r="B2249" i="45"/>
  <c r="C2249" i="45"/>
  <c r="D2249" i="45"/>
  <c r="A2250" i="45"/>
  <c r="B2250" i="45"/>
  <c r="C2250" i="45"/>
  <c r="D2250" i="45"/>
  <c r="A2251" i="45"/>
  <c r="B2251" i="45"/>
  <c r="C2251" i="45"/>
  <c r="D2251" i="45"/>
  <c r="A2252" i="45"/>
  <c r="B2252" i="45"/>
  <c r="C2252" i="45"/>
  <c r="D2252" i="45"/>
  <c r="A2253" i="45"/>
  <c r="B2253" i="45"/>
  <c r="C2253" i="45"/>
  <c r="D2253" i="45"/>
  <c r="A2254" i="45"/>
  <c r="B2254" i="45"/>
  <c r="C2254" i="45"/>
  <c r="D2254" i="45"/>
  <c r="A2255" i="45"/>
  <c r="B2255" i="45"/>
  <c r="C2255" i="45"/>
  <c r="D2255" i="45"/>
  <c r="A2256" i="45"/>
  <c r="B2256" i="45"/>
  <c r="C2256" i="45"/>
  <c r="D2256" i="45"/>
  <c r="A2257" i="45"/>
  <c r="B2257" i="45"/>
  <c r="C2257" i="45"/>
  <c r="D2257" i="45"/>
  <c r="A2258" i="45"/>
  <c r="B2258" i="45"/>
  <c r="C2258" i="45"/>
  <c r="D2258" i="45"/>
  <c r="A2259" i="45"/>
  <c r="B2259" i="45"/>
  <c r="C2259" i="45"/>
  <c r="D2259" i="45"/>
  <c r="A2260" i="45"/>
  <c r="B2260" i="45"/>
  <c r="C2260" i="45"/>
  <c r="D2260" i="45"/>
  <c r="A2261" i="45"/>
  <c r="B2261" i="45"/>
  <c r="C2261" i="45"/>
  <c r="D2261" i="45"/>
  <c r="A2262" i="45"/>
  <c r="B2262" i="45"/>
  <c r="C2262" i="45"/>
  <c r="D2262" i="45"/>
  <c r="A2263" i="45"/>
  <c r="B2263" i="45"/>
  <c r="C2263" i="45"/>
  <c r="D2263" i="45"/>
  <c r="A2264" i="45"/>
  <c r="B2264" i="45"/>
  <c r="C2264" i="45"/>
  <c r="D2264" i="45"/>
  <c r="A2265" i="45"/>
  <c r="B2265" i="45"/>
  <c r="C2265" i="45"/>
  <c r="D2265" i="45"/>
  <c r="A2266" i="45"/>
  <c r="B2266" i="45"/>
  <c r="C2266" i="45"/>
  <c r="D2266" i="45"/>
  <c r="A2267" i="45"/>
  <c r="B2267" i="45"/>
  <c r="C2267" i="45"/>
  <c r="D2267" i="45"/>
  <c r="A2268" i="45"/>
  <c r="B2268" i="45"/>
  <c r="C2268" i="45"/>
  <c r="D2268" i="45"/>
  <c r="A2269" i="45"/>
  <c r="B2269" i="45"/>
  <c r="C2269" i="45"/>
  <c r="D2269" i="45"/>
  <c r="A2270" i="45"/>
  <c r="B2270" i="45"/>
  <c r="C2270" i="45"/>
  <c r="D2270" i="45"/>
  <c r="A2271" i="45"/>
  <c r="B2271" i="45"/>
  <c r="C2271" i="45"/>
  <c r="D2271" i="45"/>
  <c r="A2272" i="45"/>
  <c r="B2272" i="45"/>
  <c r="C2272" i="45"/>
  <c r="D2272" i="45"/>
  <c r="A2273" i="45"/>
  <c r="B2273" i="45"/>
  <c r="C2273" i="45"/>
  <c r="D2273" i="45"/>
  <c r="A2274" i="45"/>
  <c r="B2274" i="45"/>
  <c r="C2274" i="45"/>
  <c r="D2274" i="45"/>
  <c r="A2275" i="45"/>
  <c r="B2275" i="45"/>
  <c r="C2275" i="45"/>
  <c r="D2275" i="45"/>
  <c r="A2276" i="45"/>
  <c r="B2276" i="45"/>
  <c r="C2276" i="45"/>
  <c r="D2276" i="45"/>
  <c r="A2277" i="45"/>
  <c r="B2277" i="45"/>
  <c r="C2277" i="45"/>
  <c r="D2277" i="45"/>
  <c r="A2278" i="45"/>
  <c r="B2278" i="45"/>
  <c r="C2278" i="45"/>
  <c r="D2278" i="45"/>
  <c r="A2279" i="45"/>
  <c r="B2279" i="45"/>
  <c r="C2279" i="45"/>
  <c r="D2279" i="45"/>
  <c r="A2280" i="45"/>
  <c r="B2280" i="45"/>
  <c r="C2280" i="45"/>
  <c r="D2280" i="45"/>
  <c r="A2281" i="45"/>
  <c r="B2281" i="45"/>
  <c r="C2281" i="45"/>
  <c r="D2281" i="45"/>
  <c r="A2282" i="45"/>
  <c r="B2282" i="45"/>
  <c r="C2282" i="45"/>
  <c r="D2282" i="45"/>
  <c r="A2283" i="45"/>
  <c r="B2283" i="45"/>
  <c r="C2283" i="45"/>
  <c r="D2283" i="45"/>
  <c r="A2284" i="45"/>
  <c r="B2284" i="45"/>
  <c r="C2284" i="45"/>
  <c r="D2284" i="45"/>
  <c r="A2285" i="45"/>
  <c r="B2285" i="45"/>
  <c r="C2285" i="45"/>
  <c r="D2285" i="45"/>
  <c r="A2286" i="45"/>
  <c r="B2286" i="45"/>
  <c r="C2286" i="45"/>
  <c r="D2286" i="45"/>
  <c r="A2287" i="45"/>
  <c r="B2287" i="45"/>
  <c r="C2287" i="45"/>
  <c r="D2287" i="45"/>
  <c r="A2288" i="45"/>
  <c r="B2288" i="45"/>
  <c r="C2288" i="45"/>
  <c r="D2288" i="45"/>
  <c r="A2289" i="45"/>
  <c r="B2289" i="45"/>
  <c r="C2289" i="45"/>
  <c r="D2289" i="45"/>
  <c r="A2290" i="45"/>
  <c r="B2290" i="45"/>
  <c r="C2290" i="45"/>
  <c r="D2290" i="45"/>
  <c r="A2291" i="45"/>
  <c r="B2291" i="45"/>
  <c r="C2291" i="45"/>
  <c r="D2291" i="45"/>
  <c r="A2292" i="45"/>
  <c r="B2292" i="45"/>
  <c r="C2292" i="45"/>
  <c r="D2292" i="45"/>
  <c r="A2293" i="45"/>
  <c r="B2293" i="45"/>
  <c r="C2293" i="45"/>
  <c r="D2293" i="45"/>
  <c r="A2294" i="45"/>
  <c r="B2294" i="45"/>
  <c r="C2294" i="45"/>
  <c r="D2294" i="45"/>
  <c r="A2295" i="45"/>
  <c r="B2295" i="45"/>
  <c r="C2295" i="45"/>
  <c r="D2295" i="45"/>
  <c r="A2296" i="45"/>
  <c r="B2296" i="45"/>
  <c r="C2296" i="45"/>
  <c r="D2296" i="45"/>
  <c r="A2297" i="45"/>
  <c r="B2297" i="45"/>
  <c r="C2297" i="45"/>
  <c r="D2297" i="45"/>
  <c r="A2298" i="45"/>
  <c r="B2298" i="45"/>
  <c r="C2298" i="45"/>
  <c r="D2298" i="45"/>
  <c r="A2299" i="45"/>
  <c r="B2299" i="45"/>
  <c r="C2299" i="45"/>
  <c r="D2299" i="45"/>
  <c r="A2300" i="45"/>
  <c r="B2300" i="45"/>
  <c r="C2300" i="45"/>
  <c r="D2300" i="45"/>
  <c r="A2301" i="45"/>
  <c r="B2301" i="45"/>
  <c r="C2301" i="45"/>
  <c r="D2301" i="45"/>
  <c r="A2302" i="45"/>
  <c r="B2302" i="45"/>
  <c r="C2302" i="45"/>
  <c r="D2302" i="45"/>
  <c r="A2303" i="45"/>
  <c r="B2303" i="45"/>
  <c r="C2303" i="45"/>
  <c r="D2303" i="45"/>
  <c r="A2304" i="45"/>
  <c r="B2304" i="45"/>
  <c r="C2304" i="45"/>
  <c r="D2304" i="45"/>
  <c r="A2305" i="45"/>
  <c r="B2305" i="45"/>
  <c r="C2305" i="45"/>
  <c r="D2305" i="45"/>
  <c r="A2306" i="45"/>
  <c r="B2306" i="45"/>
  <c r="C2306" i="45"/>
  <c r="D2306" i="45"/>
  <c r="A2307" i="45"/>
  <c r="B2307" i="45"/>
  <c r="C2307" i="45"/>
  <c r="D2307" i="45"/>
  <c r="A2308" i="45"/>
  <c r="B2308" i="45"/>
  <c r="C2308" i="45"/>
  <c r="D2308" i="45"/>
  <c r="A2309" i="45"/>
  <c r="B2309" i="45"/>
  <c r="C2309" i="45"/>
  <c r="D2309" i="45"/>
  <c r="A2310" i="45"/>
  <c r="B2310" i="45"/>
  <c r="C2310" i="45"/>
  <c r="D2310" i="45"/>
  <c r="A2311" i="45"/>
  <c r="B2311" i="45"/>
  <c r="C2311" i="45"/>
  <c r="D2311" i="45"/>
  <c r="A2312" i="45"/>
  <c r="B2312" i="45"/>
  <c r="C2312" i="45"/>
  <c r="D2312" i="45"/>
  <c r="A2313" i="45"/>
  <c r="B2313" i="45"/>
  <c r="C2313" i="45"/>
  <c r="D2313" i="45"/>
  <c r="A2314" i="45"/>
  <c r="B2314" i="45"/>
  <c r="C2314" i="45"/>
  <c r="D2314" i="45"/>
  <c r="A2315" i="45"/>
  <c r="B2315" i="45"/>
  <c r="C2315" i="45"/>
  <c r="D2315" i="45"/>
  <c r="A2316" i="45"/>
  <c r="B2316" i="45"/>
  <c r="C2316" i="45"/>
  <c r="D2316" i="45"/>
  <c r="A2317" i="45"/>
  <c r="B2317" i="45"/>
  <c r="C2317" i="45"/>
  <c r="D2317" i="45"/>
  <c r="A2318" i="45"/>
  <c r="B2318" i="45"/>
  <c r="C2318" i="45"/>
  <c r="D2318" i="45"/>
  <c r="A2319" i="45"/>
  <c r="B2319" i="45"/>
  <c r="C2319" i="45"/>
  <c r="D2319" i="45"/>
  <c r="A2320" i="45"/>
  <c r="B2320" i="45"/>
  <c r="C2320" i="45"/>
  <c r="D2320" i="45"/>
  <c r="A2321" i="45"/>
  <c r="B2321" i="45"/>
  <c r="C2321" i="45"/>
  <c r="D2321" i="45"/>
  <c r="A2322" i="45"/>
  <c r="B2322" i="45"/>
  <c r="C2322" i="45"/>
  <c r="D2322" i="45"/>
  <c r="A2323" i="45"/>
  <c r="B2323" i="45"/>
  <c r="C2323" i="45"/>
  <c r="D2323" i="45"/>
  <c r="A2324" i="45"/>
  <c r="B2324" i="45"/>
  <c r="C2324" i="45"/>
  <c r="D2324" i="45"/>
  <c r="A2325" i="45"/>
  <c r="B2325" i="45"/>
  <c r="C2325" i="45"/>
  <c r="D2325" i="45"/>
  <c r="A2326" i="45"/>
  <c r="B2326" i="45"/>
  <c r="C2326" i="45"/>
  <c r="D2326" i="45"/>
  <c r="A2327" i="45"/>
  <c r="B2327" i="45"/>
  <c r="C2327" i="45"/>
  <c r="D2327" i="45"/>
  <c r="A2328" i="45"/>
  <c r="B2328" i="45"/>
  <c r="C2328" i="45"/>
  <c r="D2328" i="45"/>
  <c r="A2329" i="45"/>
  <c r="B2329" i="45"/>
  <c r="C2329" i="45"/>
  <c r="D2329" i="45"/>
  <c r="A2330" i="45"/>
  <c r="B2330" i="45"/>
  <c r="C2330" i="45"/>
  <c r="D2330" i="45"/>
  <c r="A2331" i="45"/>
  <c r="B2331" i="45"/>
  <c r="C2331" i="45"/>
  <c r="D2331" i="45"/>
  <c r="A2332" i="45"/>
  <c r="B2332" i="45"/>
  <c r="C2332" i="45"/>
  <c r="D2332" i="45"/>
  <c r="A2333" i="45"/>
  <c r="B2333" i="45"/>
  <c r="C2333" i="45"/>
  <c r="D2333" i="45"/>
  <c r="A2334" i="45"/>
  <c r="B2334" i="45"/>
  <c r="C2334" i="45"/>
  <c r="D2334" i="45"/>
  <c r="A2335" i="45"/>
  <c r="B2335" i="45"/>
  <c r="C2335" i="45"/>
  <c r="D2335" i="45"/>
  <c r="A2336" i="45"/>
  <c r="B2336" i="45"/>
  <c r="C2336" i="45"/>
  <c r="D2336" i="45"/>
  <c r="A2337" i="45"/>
  <c r="B2337" i="45"/>
  <c r="C2337" i="45"/>
  <c r="D2337" i="45"/>
  <c r="A2338" i="45"/>
  <c r="B2338" i="45"/>
  <c r="C2338" i="45"/>
  <c r="D2338" i="45"/>
  <c r="A2339" i="45"/>
  <c r="B2339" i="45"/>
  <c r="C2339" i="45"/>
  <c r="D2339" i="45"/>
  <c r="A2340" i="45"/>
  <c r="B2340" i="45"/>
  <c r="C2340" i="45"/>
  <c r="D2340" i="45"/>
  <c r="A2341" i="45"/>
  <c r="B2341" i="45"/>
  <c r="C2341" i="45"/>
  <c r="D2341" i="45"/>
  <c r="A2342" i="45"/>
  <c r="B2342" i="45"/>
  <c r="C2342" i="45"/>
  <c r="D2342" i="45"/>
  <c r="A2343" i="45"/>
  <c r="B2343" i="45"/>
  <c r="C2343" i="45"/>
  <c r="D2343" i="45"/>
  <c r="A2344" i="45"/>
  <c r="B2344" i="45"/>
  <c r="C2344" i="45"/>
  <c r="D2344" i="45"/>
  <c r="A2345" i="45"/>
  <c r="B2345" i="45"/>
  <c r="C2345" i="45"/>
  <c r="D2345" i="45"/>
  <c r="A2346" i="45"/>
  <c r="B2346" i="45"/>
  <c r="C2346" i="45"/>
  <c r="D2346" i="45"/>
  <c r="A2347" i="45"/>
  <c r="B2347" i="45"/>
  <c r="C2347" i="45"/>
  <c r="D2347" i="45"/>
  <c r="A2348" i="45"/>
  <c r="B2348" i="45"/>
  <c r="C2348" i="45"/>
  <c r="D2348" i="45"/>
  <c r="A2349" i="45"/>
  <c r="B2349" i="45"/>
  <c r="C2349" i="45"/>
  <c r="D2349" i="45"/>
  <c r="A2350" i="45"/>
  <c r="B2350" i="45"/>
  <c r="C2350" i="45"/>
  <c r="D2350" i="45"/>
  <c r="A2351" i="45"/>
  <c r="B2351" i="45"/>
  <c r="C2351" i="45"/>
  <c r="D2351" i="45"/>
  <c r="A2352" i="45"/>
  <c r="B2352" i="45"/>
  <c r="C2352" i="45"/>
  <c r="D2352" i="45"/>
  <c r="A2353" i="45"/>
  <c r="B2353" i="45"/>
  <c r="C2353" i="45"/>
  <c r="D2353" i="45"/>
  <c r="A2354" i="45"/>
  <c r="B2354" i="45"/>
  <c r="C2354" i="45"/>
  <c r="D2354" i="45"/>
  <c r="A2355" i="45"/>
  <c r="B2355" i="45"/>
  <c r="C2355" i="45"/>
  <c r="D2355" i="45"/>
  <c r="A2356" i="45"/>
  <c r="B2356" i="45"/>
  <c r="C2356" i="45"/>
  <c r="D2356" i="45"/>
  <c r="A2357" i="45"/>
  <c r="B2357" i="45"/>
  <c r="C2357" i="45"/>
  <c r="D2357" i="45"/>
  <c r="A2358" i="45"/>
  <c r="B2358" i="45"/>
  <c r="C2358" i="45"/>
  <c r="D2358" i="45"/>
  <c r="A2359" i="45"/>
  <c r="B2359" i="45"/>
  <c r="C2359" i="45"/>
  <c r="D2359" i="45"/>
  <c r="A2360" i="45"/>
  <c r="B2360" i="45"/>
  <c r="C2360" i="45"/>
  <c r="D2360" i="45"/>
  <c r="A2361" i="45"/>
  <c r="B2361" i="45"/>
  <c r="C2361" i="45"/>
  <c r="D2361" i="45"/>
  <c r="A2362" i="45"/>
  <c r="B2362" i="45"/>
  <c r="C2362" i="45"/>
  <c r="D2362" i="45"/>
  <c r="A2363" i="45"/>
  <c r="B2363" i="45"/>
  <c r="C2363" i="45"/>
  <c r="D2363" i="45"/>
  <c r="A2364" i="45"/>
  <c r="B2364" i="45"/>
  <c r="C2364" i="45"/>
  <c r="D2364" i="45"/>
  <c r="A2365" i="45"/>
  <c r="B2365" i="45"/>
  <c r="C2365" i="45"/>
  <c r="D2365" i="45"/>
  <c r="A2366" i="45"/>
  <c r="B2366" i="45"/>
  <c r="C2366" i="45"/>
  <c r="D2366" i="45"/>
  <c r="A2367" i="45"/>
  <c r="B2367" i="45"/>
  <c r="C2367" i="45"/>
  <c r="D2367" i="45"/>
  <c r="A2368" i="45"/>
  <c r="B2368" i="45"/>
  <c r="C2368" i="45"/>
  <c r="D2368" i="45"/>
  <c r="A2369" i="45"/>
  <c r="B2369" i="45"/>
  <c r="C2369" i="45"/>
  <c r="D2369" i="45"/>
  <c r="A2370" i="45"/>
  <c r="B2370" i="45"/>
  <c r="C2370" i="45"/>
  <c r="D2370" i="45"/>
  <c r="A2371" i="45"/>
  <c r="B2371" i="45"/>
  <c r="C2371" i="45"/>
  <c r="D2371" i="45"/>
  <c r="A2372" i="45"/>
  <c r="B2372" i="45"/>
  <c r="C2372" i="45"/>
  <c r="D2372" i="45"/>
  <c r="A2373" i="45"/>
  <c r="B2373" i="45"/>
  <c r="C2373" i="45"/>
  <c r="D2373" i="45"/>
  <c r="A2374" i="45"/>
  <c r="B2374" i="45"/>
  <c r="C2374" i="45"/>
  <c r="D2374" i="45"/>
  <c r="A2375" i="45"/>
  <c r="B2375" i="45"/>
  <c r="C2375" i="45"/>
  <c r="D2375" i="45"/>
  <c r="A2376" i="45"/>
  <c r="B2376" i="45"/>
  <c r="C2376" i="45"/>
  <c r="D2376" i="45"/>
  <c r="A2377" i="45"/>
  <c r="B2377" i="45"/>
  <c r="C2377" i="45"/>
  <c r="D2377" i="45"/>
  <c r="A2378" i="45"/>
  <c r="B2378" i="45"/>
  <c r="C2378" i="45"/>
  <c r="D2378" i="45"/>
  <c r="A2379" i="45"/>
  <c r="B2379" i="45"/>
  <c r="C2379" i="45"/>
  <c r="D2379" i="45"/>
  <c r="A2380" i="45"/>
  <c r="B2380" i="45"/>
  <c r="C2380" i="45"/>
  <c r="D2380" i="45"/>
  <c r="A2381" i="45"/>
  <c r="B2381" i="45"/>
  <c r="C2381" i="45"/>
  <c r="D2381" i="45"/>
  <c r="A2382" i="45"/>
  <c r="B2382" i="45"/>
  <c r="C2382" i="45"/>
  <c r="D2382" i="45"/>
  <c r="A2383" i="45"/>
  <c r="B2383" i="45"/>
  <c r="C2383" i="45"/>
  <c r="D2383" i="45"/>
  <c r="A2384" i="45"/>
  <c r="B2384" i="45"/>
  <c r="C2384" i="45"/>
  <c r="D2384" i="45"/>
  <c r="A2385" i="45"/>
  <c r="B2385" i="45"/>
  <c r="C2385" i="45"/>
  <c r="D2385" i="45"/>
  <c r="A2386" i="45"/>
  <c r="B2386" i="45"/>
  <c r="C2386" i="45"/>
  <c r="D2386" i="45"/>
  <c r="A2387" i="45"/>
  <c r="B2387" i="45"/>
  <c r="C2387" i="45"/>
  <c r="D2387" i="45"/>
  <c r="A2388" i="45"/>
  <c r="B2388" i="45"/>
  <c r="C2388" i="45"/>
  <c r="D2388" i="45"/>
  <c r="A2389" i="45"/>
  <c r="B2389" i="45"/>
  <c r="C2389" i="45"/>
  <c r="D2389" i="45"/>
  <c r="A2390" i="45"/>
  <c r="B2390" i="45"/>
  <c r="C2390" i="45"/>
  <c r="D2390" i="45"/>
  <c r="A2391" i="45"/>
  <c r="B2391" i="45"/>
  <c r="C2391" i="45"/>
  <c r="D2391" i="45"/>
  <c r="A2392" i="45"/>
  <c r="B2392" i="45"/>
  <c r="C2392" i="45"/>
  <c r="D2392" i="45"/>
  <c r="A2393" i="45"/>
  <c r="B2393" i="45"/>
  <c r="C2393" i="45"/>
  <c r="D2393" i="45"/>
  <c r="A2394" i="45"/>
  <c r="B2394" i="45"/>
  <c r="C2394" i="45"/>
  <c r="D2394" i="45"/>
  <c r="A2395" i="45"/>
  <c r="B2395" i="45"/>
  <c r="C2395" i="45"/>
  <c r="D2395" i="45"/>
  <c r="A2396" i="45"/>
  <c r="B2396" i="45"/>
  <c r="C2396" i="45"/>
  <c r="D2396" i="45"/>
  <c r="A2397" i="45"/>
  <c r="B2397" i="45"/>
  <c r="C2397" i="45"/>
  <c r="D2397" i="45"/>
  <c r="A2398" i="45"/>
  <c r="B2398" i="45"/>
  <c r="C2398" i="45"/>
  <c r="D2398" i="45"/>
  <c r="A2399" i="45"/>
  <c r="B2399" i="45"/>
  <c r="C2399" i="45"/>
  <c r="D2399" i="45"/>
  <c r="A2400" i="45"/>
  <c r="B2400" i="45"/>
  <c r="C2400" i="45"/>
  <c r="D2400" i="45"/>
  <c r="A2401" i="45"/>
  <c r="B2401" i="45"/>
  <c r="C2401" i="45"/>
  <c r="D2401" i="45"/>
  <c r="A2402" i="45"/>
  <c r="B2402" i="45"/>
  <c r="C2402" i="45"/>
  <c r="D2402" i="45"/>
  <c r="A2403" i="45"/>
  <c r="B2403" i="45"/>
  <c r="C2403" i="45"/>
  <c r="D2403" i="45"/>
  <c r="A2404" i="45"/>
  <c r="B2404" i="45"/>
  <c r="C2404" i="45"/>
  <c r="D2404" i="45"/>
  <c r="A2405" i="45"/>
  <c r="B2405" i="45"/>
  <c r="C2405" i="45"/>
  <c r="D2405" i="45"/>
  <c r="A2406" i="45"/>
  <c r="B2406" i="45"/>
  <c r="C2406" i="45"/>
  <c r="D2406" i="45"/>
  <c r="A2407" i="45"/>
  <c r="B2407" i="45"/>
  <c r="C2407" i="45"/>
  <c r="D2407" i="45"/>
  <c r="A2408" i="45"/>
  <c r="B2408" i="45"/>
  <c r="C2408" i="45"/>
  <c r="D2408" i="45"/>
  <c r="A2409" i="45"/>
  <c r="B2409" i="45"/>
  <c r="C2409" i="45"/>
  <c r="D2409" i="45"/>
  <c r="A2410" i="45"/>
  <c r="B2410" i="45"/>
  <c r="C2410" i="45"/>
  <c r="D2410" i="45"/>
  <c r="A2411" i="45"/>
  <c r="B2411" i="45"/>
  <c r="C2411" i="45"/>
  <c r="D2411" i="45"/>
  <c r="A2412" i="45"/>
  <c r="B2412" i="45"/>
  <c r="C2412" i="45"/>
  <c r="D2412" i="45"/>
  <c r="A2413" i="45"/>
  <c r="B2413" i="45"/>
  <c r="C2413" i="45"/>
  <c r="D2413" i="45"/>
  <c r="A2414" i="45"/>
  <c r="B2414" i="45"/>
  <c r="C2414" i="45"/>
  <c r="D2414" i="45"/>
  <c r="A2415" i="45"/>
  <c r="B2415" i="45"/>
  <c r="C2415" i="45"/>
  <c r="D2415" i="45"/>
  <c r="A2416" i="45"/>
  <c r="B2416" i="45"/>
  <c r="C2416" i="45"/>
  <c r="D2416" i="45"/>
  <c r="A2417" i="45"/>
  <c r="B2417" i="45"/>
  <c r="C2417" i="45"/>
  <c r="D2417" i="45"/>
  <c r="A2418" i="45"/>
  <c r="B2418" i="45"/>
  <c r="C2418" i="45"/>
  <c r="D2418" i="45"/>
  <c r="A2419" i="45"/>
  <c r="B2419" i="45"/>
  <c r="C2419" i="45"/>
  <c r="D2419" i="45"/>
  <c r="A2420" i="45"/>
  <c r="B2420" i="45"/>
  <c r="C2420" i="45"/>
  <c r="D2420" i="45"/>
  <c r="A2421" i="45"/>
  <c r="B2421" i="45"/>
  <c r="C2421" i="45"/>
  <c r="D2421" i="45"/>
  <c r="A2422" i="45"/>
  <c r="B2422" i="45"/>
  <c r="C2422" i="45"/>
  <c r="D2422" i="45"/>
  <c r="A2423" i="45"/>
  <c r="B2423" i="45"/>
  <c r="C2423" i="45"/>
  <c r="D2423" i="45"/>
  <c r="A2424" i="45"/>
  <c r="B2424" i="45"/>
  <c r="C2424" i="45"/>
  <c r="D2424" i="45"/>
  <c r="A2425" i="45"/>
  <c r="B2425" i="45"/>
  <c r="C2425" i="45"/>
  <c r="D2425" i="45"/>
  <c r="A2426" i="45"/>
  <c r="B2426" i="45"/>
  <c r="C2426" i="45"/>
  <c r="D2426" i="45"/>
  <c r="A2427" i="45"/>
  <c r="B2427" i="45"/>
  <c r="C2427" i="45"/>
  <c r="D2427" i="45"/>
  <c r="A2428" i="45"/>
  <c r="B2428" i="45"/>
  <c r="C2428" i="45"/>
  <c r="D2428" i="45"/>
  <c r="A2429" i="45"/>
  <c r="B2429" i="45"/>
  <c r="C2429" i="45"/>
  <c r="D2429" i="45"/>
  <c r="A2430" i="45"/>
  <c r="B2430" i="45"/>
  <c r="C2430" i="45"/>
  <c r="D2430" i="45"/>
  <c r="A2431" i="45"/>
  <c r="B2431" i="45"/>
  <c r="C2431" i="45"/>
  <c r="D2431" i="45"/>
  <c r="A2432" i="45"/>
  <c r="B2432" i="45"/>
  <c r="C2432" i="45"/>
  <c r="D2432" i="45"/>
  <c r="A2433" i="45"/>
  <c r="B2433" i="45"/>
  <c r="C2433" i="45"/>
  <c r="D2433" i="45"/>
  <c r="A2434" i="45"/>
  <c r="B2434" i="45"/>
  <c r="C2434" i="45"/>
  <c r="D2434" i="45"/>
  <c r="A2435" i="45"/>
  <c r="B2435" i="45"/>
  <c r="C2435" i="45"/>
  <c r="D2435" i="45"/>
  <c r="A2436" i="45"/>
  <c r="B2436" i="45"/>
  <c r="C2436" i="45"/>
  <c r="D2436" i="45"/>
  <c r="A2437" i="45"/>
  <c r="B2437" i="45"/>
  <c r="C2437" i="45"/>
  <c r="D2437" i="45"/>
  <c r="A2438" i="45"/>
  <c r="B2438" i="45"/>
  <c r="C2438" i="45"/>
  <c r="D2438" i="45"/>
  <c r="A2439" i="45"/>
  <c r="B2439" i="45"/>
  <c r="C2439" i="45"/>
  <c r="D2439" i="45"/>
  <c r="A2440" i="45"/>
  <c r="B2440" i="45"/>
  <c r="C2440" i="45"/>
  <c r="D2440" i="45"/>
  <c r="A2441" i="45"/>
  <c r="B2441" i="45"/>
  <c r="C2441" i="45"/>
  <c r="D2441" i="45"/>
  <c r="A2442" i="45"/>
  <c r="B2442" i="45"/>
  <c r="C2442" i="45"/>
  <c r="D2442" i="45"/>
  <c r="A2443" i="45"/>
  <c r="B2443" i="45"/>
  <c r="C2443" i="45"/>
  <c r="D2443" i="45"/>
  <c r="A2444" i="45"/>
  <c r="B2444" i="45"/>
  <c r="C2444" i="45"/>
  <c r="D2444" i="45"/>
  <c r="A2445" i="45"/>
  <c r="B2445" i="45"/>
  <c r="C2445" i="45"/>
  <c r="D2445" i="45"/>
  <c r="A2446" i="45"/>
  <c r="B2446" i="45"/>
  <c r="C2446" i="45"/>
  <c r="D2446" i="45"/>
  <c r="A2447" i="45"/>
  <c r="B2447" i="45"/>
  <c r="C2447" i="45"/>
  <c r="D2447" i="45"/>
  <c r="A2448" i="45"/>
  <c r="B2448" i="45"/>
  <c r="C2448" i="45"/>
  <c r="D2448" i="45"/>
  <c r="A2449" i="45"/>
  <c r="B2449" i="45"/>
  <c r="C2449" i="45"/>
  <c r="D2449" i="45"/>
  <c r="A2450" i="45"/>
  <c r="B2450" i="45"/>
  <c r="C2450" i="45"/>
  <c r="D2450" i="45"/>
  <c r="A2451" i="45"/>
  <c r="B2451" i="45"/>
  <c r="C2451" i="45"/>
  <c r="D2451" i="45"/>
  <c r="A2452" i="45"/>
  <c r="B2452" i="45"/>
  <c r="C2452" i="45"/>
  <c r="D2452" i="45"/>
  <c r="A2453" i="45"/>
  <c r="B2453" i="45"/>
  <c r="C2453" i="45"/>
  <c r="D2453" i="45"/>
  <c r="A2454" i="45"/>
  <c r="B2454" i="45"/>
  <c r="C2454" i="45"/>
  <c r="D2454" i="45"/>
  <c r="A2455" i="45"/>
  <c r="B2455" i="45"/>
  <c r="C2455" i="45"/>
  <c r="D2455" i="45"/>
  <c r="A2456" i="45"/>
  <c r="B2456" i="45"/>
  <c r="C2456" i="45"/>
  <c r="D2456" i="45"/>
  <c r="A2457" i="45"/>
  <c r="B2457" i="45"/>
  <c r="C2457" i="45"/>
  <c r="D2457" i="45"/>
  <c r="A2458" i="45"/>
  <c r="B2458" i="45"/>
  <c r="C2458" i="45"/>
  <c r="D2458" i="45"/>
  <c r="A2459" i="45"/>
  <c r="B2459" i="45"/>
  <c r="C2459" i="45"/>
  <c r="D2459" i="45"/>
  <c r="A2460" i="45"/>
  <c r="B2460" i="45"/>
  <c r="C2460" i="45"/>
  <c r="D2460" i="45"/>
  <c r="A2461" i="45"/>
  <c r="B2461" i="45"/>
  <c r="C2461" i="45"/>
  <c r="D2461" i="45"/>
  <c r="A2462" i="45"/>
  <c r="B2462" i="45"/>
  <c r="C2462" i="45"/>
  <c r="D2462" i="45"/>
  <c r="A2463" i="45"/>
  <c r="B2463" i="45"/>
  <c r="C2463" i="45"/>
  <c r="D2463" i="45"/>
  <c r="A2464" i="45"/>
  <c r="B2464" i="45"/>
  <c r="C2464" i="45"/>
  <c r="D2464" i="45"/>
  <c r="A2465" i="45"/>
  <c r="B2465" i="45"/>
  <c r="C2465" i="45"/>
  <c r="D2465" i="45"/>
  <c r="A2466" i="45"/>
  <c r="B2466" i="45"/>
  <c r="C2466" i="45"/>
  <c r="D2466" i="45"/>
  <c r="A2467" i="45"/>
  <c r="B2467" i="45"/>
  <c r="C2467" i="45"/>
  <c r="D2467" i="45"/>
  <c r="A2468" i="45"/>
  <c r="B2468" i="45"/>
  <c r="C2468" i="45"/>
  <c r="D2468" i="45"/>
  <c r="A2469" i="45"/>
  <c r="B2469" i="45"/>
  <c r="C2469" i="45"/>
  <c r="D2469" i="45"/>
  <c r="A2470" i="45"/>
  <c r="B2470" i="45"/>
  <c r="C2470" i="45"/>
  <c r="D2470" i="45"/>
  <c r="A2471" i="45"/>
  <c r="B2471" i="45"/>
  <c r="C2471" i="45"/>
  <c r="D2471" i="45"/>
  <c r="A2472" i="45"/>
  <c r="B2472" i="45"/>
  <c r="C2472" i="45"/>
  <c r="D2472" i="45"/>
  <c r="A2473" i="45"/>
  <c r="B2473" i="45"/>
  <c r="C2473" i="45"/>
  <c r="D2473" i="45"/>
  <c r="A2474" i="45"/>
  <c r="B2474" i="45"/>
  <c r="C2474" i="45"/>
  <c r="D2474" i="45"/>
  <c r="A2475" i="45"/>
  <c r="B2475" i="45"/>
  <c r="C2475" i="45"/>
  <c r="D2475" i="45"/>
  <c r="A2476" i="45"/>
  <c r="B2476" i="45"/>
  <c r="C2476" i="45"/>
  <c r="D2476" i="45"/>
  <c r="A2477" i="45"/>
  <c r="B2477" i="45"/>
  <c r="C2477" i="45"/>
  <c r="D2477" i="45"/>
  <c r="A2478" i="45"/>
  <c r="B2478" i="45"/>
  <c r="C2478" i="45"/>
  <c r="D2478" i="45"/>
  <c r="A2479" i="45"/>
  <c r="B2479" i="45"/>
  <c r="C2479" i="45"/>
  <c r="D2479" i="45"/>
  <c r="A2480" i="45"/>
  <c r="B2480" i="45"/>
  <c r="C2480" i="45"/>
  <c r="D2480" i="45"/>
  <c r="A2481" i="45"/>
  <c r="B2481" i="45"/>
  <c r="C2481" i="45"/>
  <c r="D2481" i="45"/>
  <c r="A2482" i="45"/>
  <c r="B2482" i="45"/>
  <c r="C2482" i="45"/>
  <c r="D2482" i="45"/>
  <c r="A2483" i="45"/>
  <c r="B2483" i="45"/>
  <c r="C2483" i="45"/>
  <c r="D2483" i="45"/>
  <c r="A2484" i="45"/>
  <c r="B2484" i="45"/>
  <c r="C2484" i="45"/>
  <c r="D2484" i="45"/>
  <c r="A2485" i="45"/>
  <c r="B2485" i="45"/>
  <c r="C2485" i="45"/>
  <c r="D2485" i="45"/>
  <c r="A2486" i="45"/>
  <c r="B2486" i="45"/>
  <c r="C2486" i="45"/>
  <c r="D2486" i="45"/>
  <c r="A2487" i="45"/>
  <c r="B2487" i="45"/>
  <c r="C2487" i="45"/>
  <c r="D2487" i="45"/>
  <c r="A2488" i="45"/>
  <c r="B2488" i="45"/>
  <c r="C2488" i="45"/>
  <c r="D2488" i="45"/>
  <c r="A2489" i="45"/>
  <c r="B2489" i="45"/>
  <c r="C2489" i="45"/>
  <c r="D2489" i="45"/>
  <c r="A2490" i="45"/>
  <c r="B2490" i="45"/>
  <c r="C2490" i="45"/>
  <c r="D2490" i="45"/>
  <c r="A2491" i="45"/>
  <c r="B2491" i="45"/>
  <c r="C2491" i="45"/>
  <c r="D2491" i="45"/>
  <c r="A2492" i="45"/>
  <c r="B2492" i="45"/>
  <c r="C2492" i="45"/>
  <c r="D2492" i="45"/>
  <c r="A2493" i="45"/>
  <c r="B2493" i="45"/>
  <c r="C2493" i="45"/>
  <c r="D2493" i="45"/>
  <c r="A2494" i="45"/>
  <c r="B2494" i="45"/>
  <c r="C2494" i="45"/>
  <c r="D2494" i="45"/>
  <c r="A2495" i="45"/>
  <c r="B2495" i="45"/>
  <c r="C2495" i="45"/>
  <c r="D2495" i="45"/>
  <c r="A2496" i="45"/>
  <c r="B2496" i="45"/>
  <c r="C2496" i="45"/>
  <c r="D2496" i="45"/>
  <c r="A2497" i="45"/>
  <c r="B2497" i="45"/>
  <c r="C2497" i="45"/>
  <c r="D2497" i="45"/>
  <c r="A2498" i="45"/>
  <c r="B2498" i="45"/>
  <c r="C2498" i="45"/>
  <c r="D2498" i="45"/>
  <c r="A2499" i="45"/>
  <c r="B2499" i="45"/>
  <c r="C2499" i="45"/>
  <c r="D2499" i="45"/>
  <c r="A2500" i="45"/>
  <c r="B2500" i="45"/>
  <c r="C2500" i="45"/>
  <c r="D2500" i="45"/>
  <c r="A2501" i="45"/>
  <c r="B2501" i="45"/>
  <c r="C2501" i="45"/>
  <c r="D2501" i="45"/>
  <c r="A2502" i="45"/>
  <c r="B2502" i="45"/>
  <c r="C2502" i="45"/>
  <c r="D2502" i="45"/>
  <c r="A2503" i="45"/>
  <c r="B2503" i="45"/>
  <c r="C2503" i="45"/>
  <c r="D2503" i="45"/>
  <c r="A2504" i="45"/>
  <c r="B2504" i="45"/>
  <c r="C2504" i="45"/>
  <c r="D2504" i="45"/>
  <c r="A2505" i="45"/>
  <c r="B2505" i="45"/>
  <c r="C2505" i="45"/>
  <c r="D2505" i="45"/>
  <c r="A2506" i="45"/>
  <c r="B2506" i="45"/>
  <c r="C2506" i="45"/>
  <c r="D2506" i="45"/>
  <c r="A2507" i="45"/>
  <c r="B2507" i="45"/>
  <c r="C2507" i="45"/>
  <c r="D2507" i="45"/>
  <c r="A2508" i="45"/>
  <c r="B2508" i="45"/>
  <c r="C2508" i="45"/>
  <c r="D2508" i="45"/>
  <c r="A2509" i="45"/>
  <c r="B2509" i="45"/>
  <c r="C2509" i="45"/>
  <c r="D2509" i="45"/>
  <c r="A2510" i="45"/>
  <c r="B2510" i="45"/>
  <c r="C2510" i="45"/>
  <c r="D2510" i="45"/>
  <c r="A2511" i="45"/>
  <c r="B2511" i="45"/>
  <c r="C2511" i="45"/>
  <c r="D2511" i="45"/>
  <c r="A2512" i="45"/>
  <c r="B2512" i="45"/>
  <c r="C2512" i="45"/>
  <c r="D2512" i="45"/>
  <c r="A2513" i="45"/>
  <c r="B2513" i="45"/>
  <c r="C2513" i="45"/>
  <c r="D2513" i="45"/>
  <c r="A2514" i="45"/>
  <c r="B2514" i="45"/>
  <c r="C2514" i="45"/>
  <c r="D2514" i="45"/>
  <c r="A2515" i="45"/>
  <c r="B2515" i="45"/>
  <c r="C2515" i="45"/>
  <c r="D2515" i="45"/>
  <c r="A2516" i="45"/>
  <c r="B2516" i="45"/>
  <c r="C2516" i="45"/>
  <c r="D2516" i="45"/>
  <c r="A2517" i="45"/>
  <c r="B2517" i="45"/>
  <c r="C2517" i="45"/>
  <c r="D2517" i="45"/>
  <c r="A2518" i="45"/>
  <c r="B2518" i="45"/>
  <c r="C2518" i="45"/>
  <c r="D2518" i="45"/>
  <c r="A2519" i="45"/>
  <c r="B2519" i="45"/>
  <c r="C2519" i="45"/>
  <c r="D2519" i="45"/>
  <c r="A2520" i="45"/>
  <c r="B2520" i="45"/>
  <c r="C2520" i="45"/>
  <c r="D2520" i="45"/>
  <c r="A2521" i="45"/>
  <c r="B2521" i="45"/>
  <c r="C2521" i="45"/>
  <c r="D2521" i="45"/>
  <c r="A2522" i="45"/>
  <c r="B2522" i="45"/>
  <c r="C2522" i="45"/>
  <c r="D2522" i="45"/>
  <c r="A2523" i="45"/>
  <c r="B2523" i="45"/>
  <c r="C2523" i="45"/>
  <c r="D2523" i="45"/>
  <c r="A2524" i="45"/>
  <c r="B2524" i="45"/>
  <c r="C2524" i="45"/>
  <c r="D2524" i="45"/>
  <c r="A2525" i="45"/>
  <c r="B2525" i="45"/>
  <c r="C2525" i="45"/>
  <c r="D2525" i="45"/>
  <c r="A2526" i="45"/>
  <c r="B2526" i="45"/>
  <c r="C2526" i="45"/>
  <c r="D2526" i="45"/>
  <c r="A2527" i="45"/>
  <c r="B2527" i="45"/>
  <c r="C2527" i="45"/>
  <c r="D2527" i="45"/>
  <c r="A2528" i="45"/>
  <c r="B2528" i="45"/>
  <c r="C2528" i="45"/>
  <c r="D2528" i="45"/>
  <c r="A2529" i="45"/>
  <c r="B2529" i="45"/>
  <c r="C2529" i="45"/>
  <c r="D2529" i="45"/>
  <c r="A2530" i="45"/>
  <c r="B2530" i="45"/>
  <c r="C2530" i="45"/>
  <c r="D2530" i="45"/>
  <c r="A2531" i="45"/>
  <c r="B2531" i="45"/>
  <c r="C2531" i="45"/>
  <c r="D2531" i="45"/>
  <c r="A2532" i="45"/>
  <c r="B2532" i="45"/>
  <c r="C2532" i="45"/>
  <c r="D2532" i="45"/>
  <c r="A2533" i="45"/>
  <c r="B2533" i="45"/>
  <c r="C2533" i="45"/>
  <c r="D2533" i="45"/>
  <c r="A2534" i="45"/>
  <c r="B2534" i="45"/>
  <c r="C2534" i="45"/>
  <c r="D2534" i="45"/>
  <c r="A2535" i="45"/>
  <c r="B2535" i="45"/>
  <c r="C2535" i="45"/>
  <c r="D2535" i="45"/>
  <c r="A2536" i="45"/>
  <c r="B2536" i="45"/>
  <c r="C2536" i="45"/>
  <c r="D2536" i="45"/>
  <c r="A2537" i="45"/>
  <c r="B2537" i="45"/>
  <c r="C2537" i="45"/>
  <c r="D2537" i="45"/>
  <c r="A2538" i="45"/>
  <c r="B2538" i="45"/>
  <c r="C2538" i="45"/>
  <c r="D2538" i="45"/>
  <c r="A2539" i="45"/>
  <c r="B2539" i="45"/>
  <c r="C2539" i="45"/>
  <c r="D2539" i="45"/>
  <c r="A2540" i="45"/>
  <c r="B2540" i="45"/>
  <c r="C2540" i="45"/>
  <c r="D2540" i="45"/>
  <c r="A2541" i="45"/>
  <c r="B2541" i="45"/>
  <c r="C2541" i="45"/>
  <c r="D2541" i="45"/>
  <c r="A2542" i="45"/>
  <c r="B2542" i="45"/>
  <c r="C2542" i="45"/>
  <c r="D2542" i="45"/>
  <c r="A2543" i="45"/>
  <c r="B2543" i="45"/>
  <c r="C2543" i="45"/>
  <c r="D2543" i="45"/>
  <c r="A2544" i="45"/>
  <c r="B2544" i="45"/>
  <c r="C2544" i="45"/>
  <c r="D2544" i="45"/>
  <c r="A2545" i="45"/>
  <c r="B2545" i="45"/>
  <c r="C2545" i="45"/>
  <c r="D2545" i="45"/>
  <c r="A2546" i="45"/>
  <c r="B2546" i="45"/>
  <c r="C2546" i="45"/>
  <c r="D2546" i="45"/>
  <c r="A2547" i="45"/>
  <c r="B2547" i="45"/>
  <c r="C2547" i="45"/>
  <c r="D2547" i="45"/>
  <c r="A2548" i="45"/>
  <c r="B2548" i="45"/>
  <c r="C2548" i="45"/>
  <c r="D2548" i="45"/>
  <c r="A2549" i="45"/>
  <c r="B2549" i="45"/>
  <c r="C2549" i="45"/>
  <c r="D2549" i="45"/>
  <c r="A2550" i="45"/>
  <c r="B2550" i="45"/>
  <c r="C2550" i="45"/>
  <c r="D2550" i="45"/>
  <c r="A2551" i="45"/>
  <c r="B2551" i="45"/>
  <c r="C2551" i="45"/>
  <c r="D2551" i="45"/>
  <c r="A2552" i="45"/>
  <c r="B2552" i="45"/>
  <c r="C2552" i="45"/>
  <c r="D2552" i="45"/>
  <c r="A2553" i="45"/>
  <c r="B2553" i="45"/>
  <c r="C2553" i="45"/>
  <c r="D2553" i="45"/>
  <c r="A2554" i="45"/>
  <c r="B2554" i="45"/>
  <c r="C2554" i="45"/>
  <c r="D2554" i="45"/>
  <c r="A2555" i="45"/>
  <c r="B2555" i="45"/>
  <c r="C2555" i="45"/>
  <c r="D2555" i="45"/>
  <c r="A2556" i="45"/>
  <c r="B2556" i="45"/>
  <c r="C2556" i="45"/>
  <c r="D2556" i="45"/>
  <c r="A2557" i="45"/>
  <c r="B2557" i="45"/>
  <c r="C2557" i="45"/>
  <c r="D2557" i="45"/>
  <c r="A2558" i="45"/>
  <c r="B2558" i="45"/>
  <c r="C2558" i="45"/>
  <c r="D2558" i="45"/>
  <c r="A2559" i="45"/>
  <c r="B2559" i="45"/>
  <c r="C2559" i="45"/>
  <c r="D2559" i="45"/>
  <c r="A2560" i="45"/>
  <c r="B2560" i="45"/>
  <c r="C2560" i="45"/>
  <c r="D2560" i="45"/>
  <c r="A2561" i="45"/>
  <c r="B2561" i="45"/>
  <c r="C2561" i="45"/>
  <c r="D2561" i="45"/>
  <c r="A2562" i="45"/>
  <c r="B2562" i="45"/>
  <c r="C2562" i="45"/>
  <c r="D2562" i="45"/>
  <c r="A2563" i="45"/>
  <c r="B2563" i="45"/>
  <c r="C2563" i="45"/>
  <c r="D2563" i="45"/>
  <c r="A2564" i="45"/>
  <c r="B2564" i="45"/>
  <c r="C2564" i="45"/>
  <c r="D2564" i="45"/>
  <c r="A2565" i="45"/>
  <c r="B2565" i="45"/>
  <c r="C2565" i="45"/>
  <c r="D2565" i="45"/>
  <c r="A2566" i="45"/>
  <c r="B2566" i="45"/>
  <c r="C2566" i="45"/>
  <c r="D2566" i="45"/>
  <c r="A2567" i="45"/>
  <c r="B2567" i="45"/>
  <c r="C2567" i="45"/>
  <c r="D2567" i="45"/>
  <c r="A2568" i="45"/>
  <c r="B2568" i="45"/>
  <c r="C2568" i="45"/>
  <c r="D2568" i="45"/>
  <c r="A2569" i="45"/>
  <c r="B2569" i="45"/>
  <c r="C2569" i="45"/>
  <c r="D2569" i="45"/>
  <c r="A2570" i="45"/>
  <c r="B2570" i="45"/>
  <c r="C2570" i="45"/>
  <c r="D2570" i="45"/>
  <c r="A2571" i="45"/>
  <c r="B2571" i="45"/>
  <c r="C2571" i="45"/>
  <c r="D2571" i="45"/>
  <c r="A2572" i="45"/>
  <c r="B2572" i="45"/>
  <c r="C2572" i="45"/>
  <c r="D2572" i="45"/>
  <c r="A2573" i="45"/>
  <c r="B2573" i="45"/>
  <c r="C2573" i="45"/>
  <c r="D2573" i="45"/>
  <c r="A2574" i="45"/>
  <c r="B2574" i="45"/>
  <c r="C2574" i="45"/>
  <c r="D2574" i="45"/>
  <c r="A2575" i="45"/>
  <c r="B2575" i="45"/>
  <c r="C2575" i="45"/>
  <c r="D2575" i="45"/>
  <c r="A2576" i="45"/>
  <c r="B2576" i="45"/>
  <c r="C2576" i="45"/>
  <c r="D2576" i="45"/>
  <c r="A2577" i="45"/>
  <c r="B2577" i="45"/>
  <c r="C2577" i="45"/>
  <c r="D2577" i="45"/>
  <c r="A2578" i="45"/>
  <c r="B2578" i="45"/>
  <c r="C2578" i="45"/>
  <c r="D2578" i="45"/>
  <c r="A2579" i="45"/>
  <c r="B2579" i="45"/>
  <c r="C2579" i="45"/>
  <c r="D2579" i="45"/>
  <c r="A2580" i="45"/>
  <c r="B2580" i="45"/>
  <c r="C2580" i="45"/>
  <c r="D2580" i="45"/>
  <c r="A2581" i="45"/>
  <c r="B2581" i="45"/>
  <c r="C2581" i="45"/>
  <c r="D2581" i="45"/>
  <c r="A2582" i="45"/>
  <c r="B2582" i="45"/>
  <c r="C2582" i="45"/>
  <c r="D2582" i="45"/>
  <c r="A2583" i="45"/>
  <c r="B2583" i="45"/>
  <c r="C2583" i="45"/>
  <c r="D2583" i="45"/>
  <c r="A2584" i="45"/>
  <c r="B2584" i="45"/>
  <c r="C2584" i="45"/>
  <c r="D2584" i="45"/>
  <c r="A2585" i="45"/>
  <c r="B2585" i="45"/>
  <c r="C2585" i="45"/>
  <c r="D2585" i="45"/>
  <c r="A2586" i="45"/>
  <c r="B2586" i="45"/>
  <c r="C2586" i="45"/>
  <c r="D2586" i="45"/>
  <c r="A2587" i="45"/>
  <c r="B2587" i="45"/>
  <c r="C2587" i="45"/>
  <c r="D2587" i="45"/>
  <c r="A2588" i="45"/>
  <c r="B2588" i="45"/>
  <c r="C2588" i="45"/>
  <c r="D2588" i="45"/>
  <c r="A2589" i="45"/>
  <c r="B2589" i="45"/>
  <c r="C2589" i="45"/>
  <c r="D2589" i="45"/>
  <c r="A2590" i="45"/>
  <c r="B2590" i="45"/>
  <c r="C2590" i="45"/>
  <c r="D2590" i="45"/>
  <c r="A2591" i="45"/>
  <c r="B2591" i="45"/>
  <c r="C2591" i="45"/>
  <c r="D2591" i="45"/>
  <c r="A2592" i="45"/>
  <c r="B2592" i="45"/>
  <c r="C2592" i="45"/>
  <c r="D2592" i="45"/>
  <c r="A2593" i="45"/>
  <c r="B2593" i="45"/>
  <c r="C2593" i="45"/>
  <c r="D2593" i="45"/>
  <c r="A2594" i="45"/>
  <c r="B2594" i="45"/>
  <c r="C2594" i="45"/>
  <c r="D2594" i="45"/>
  <c r="A2595" i="45"/>
  <c r="B2595" i="45"/>
  <c r="C2595" i="45"/>
  <c r="D2595" i="45"/>
  <c r="A2596" i="45"/>
  <c r="B2596" i="45"/>
  <c r="C2596" i="45"/>
  <c r="D2596" i="45"/>
  <c r="A2597" i="45"/>
  <c r="B2597" i="45"/>
  <c r="C2597" i="45"/>
  <c r="D2597" i="45"/>
  <c r="A2598" i="45"/>
  <c r="B2598" i="45"/>
  <c r="C2598" i="45"/>
  <c r="D2598" i="45"/>
  <c r="A2599" i="45"/>
  <c r="B2599" i="45"/>
  <c r="C2599" i="45"/>
  <c r="D2599" i="45"/>
  <c r="A2600" i="45"/>
  <c r="B2600" i="45"/>
  <c r="C2600" i="45"/>
  <c r="D2600" i="45"/>
  <c r="A2601" i="45"/>
  <c r="B2601" i="45"/>
  <c r="C2601" i="45"/>
  <c r="D2601" i="45"/>
  <c r="A2602" i="45"/>
  <c r="B2602" i="45"/>
  <c r="C2602" i="45"/>
  <c r="D2602" i="45"/>
  <c r="A2603" i="45"/>
  <c r="B2603" i="45"/>
  <c r="C2603" i="45"/>
  <c r="D2603" i="45"/>
  <c r="A2604" i="45"/>
  <c r="B2604" i="45"/>
  <c r="C2604" i="45"/>
  <c r="D2604" i="45"/>
  <c r="A2605" i="45"/>
  <c r="B2605" i="45"/>
  <c r="C2605" i="45"/>
  <c r="D2605" i="45"/>
  <c r="A2606" i="45"/>
  <c r="B2606" i="45"/>
  <c r="C2606" i="45"/>
  <c r="D2606" i="45"/>
  <c r="A2607" i="45"/>
  <c r="B2607" i="45"/>
  <c r="C2607" i="45"/>
  <c r="D2607" i="45"/>
  <c r="A2608" i="45"/>
  <c r="B2608" i="45"/>
  <c r="C2608" i="45"/>
  <c r="D2608" i="45"/>
  <c r="A2609" i="45"/>
  <c r="B2609" i="45"/>
  <c r="C2609" i="45"/>
  <c r="D2609" i="45"/>
  <c r="A2610" i="45"/>
  <c r="B2610" i="45"/>
  <c r="C2610" i="45"/>
  <c r="D2610" i="45"/>
  <c r="A2611" i="45"/>
  <c r="B2611" i="45"/>
  <c r="C2611" i="45"/>
  <c r="D2611" i="45"/>
  <c r="A2612" i="45"/>
  <c r="B2612" i="45"/>
  <c r="C2612" i="45"/>
  <c r="D2612" i="45"/>
  <c r="A2613" i="45"/>
  <c r="B2613" i="45"/>
  <c r="C2613" i="45"/>
  <c r="D2613" i="45"/>
  <c r="A2614" i="45"/>
  <c r="B2614" i="45"/>
  <c r="C2614" i="45"/>
  <c r="D2614" i="45"/>
  <c r="A2615" i="45"/>
  <c r="B2615" i="45"/>
  <c r="C2615" i="45"/>
  <c r="D2615" i="45"/>
  <c r="A2616" i="45"/>
  <c r="B2616" i="45"/>
  <c r="C2616" i="45"/>
  <c r="D2616" i="45"/>
  <c r="A2617" i="45"/>
  <c r="B2617" i="45"/>
  <c r="C2617" i="45"/>
  <c r="D2617" i="45"/>
  <c r="A2618" i="45"/>
  <c r="B2618" i="45"/>
  <c r="C2618" i="45"/>
  <c r="D2618" i="45"/>
  <c r="A2619" i="45"/>
  <c r="B2619" i="45"/>
  <c r="C2619" i="45"/>
  <c r="D2619" i="45"/>
  <c r="A2620" i="45"/>
  <c r="B2620" i="45"/>
  <c r="C2620" i="45"/>
  <c r="D2620" i="45"/>
  <c r="A2621" i="45"/>
  <c r="B2621" i="45"/>
  <c r="C2621" i="45"/>
  <c r="D2621" i="45"/>
  <c r="A2622" i="45"/>
  <c r="B2622" i="45"/>
  <c r="C2622" i="45"/>
  <c r="D2622" i="45"/>
  <c r="A2623" i="45"/>
  <c r="B2623" i="45"/>
  <c r="C2623" i="45"/>
  <c r="D2623" i="45"/>
  <c r="A2624" i="45"/>
  <c r="B2624" i="45"/>
  <c r="C2624" i="45"/>
  <c r="D2624" i="45"/>
  <c r="A2625" i="45"/>
  <c r="B2625" i="45"/>
  <c r="C2625" i="45"/>
  <c r="D2625" i="45"/>
  <c r="A2626" i="45"/>
  <c r="B2626" i="45"/>
  <c r="C2626" i="45"/>
  <c r="D2626" i="45"/>
  <c r="A2627" i="45"/>
  <c r="B2627" i="45"/>
  <c r="C2627" i="45"/>
  <c r="D2627" i="45"/>
  <c r="A2628" i="45"/>
  <c r="B2628" i="45"/>
  <c r="C2628" i="45"/>
  <c r="D2628" i="45"/>
  <c r="A2629" i="45"/>
  <c r="B2629" i="45"/>
  <c r="C2629" i="45"/>
  <c r="D2629" i="45"/>
  <c r="A2630" i="45"/>
  <c r="B2630" i="45"/>
  <c r="C2630" i="45"/>
  <c r="D2630" i="45"/>
  <c r="A2631" i="45"/>
  <c r="B2631" i="45"/>
  <c r="C2631" i="45"/>
  <c r="D2631" i="45"/>
  <c r="A2632" i="45"/>
  <c r="B2632" i="45"/>
  <c r="C2632" i="45"/>
  <c r="D2632" i="45"/>
  <c r="A2633" i="45"/>
  <c r="B2633" i="45"/>
  <c r="C2633" i="45"/>
  <c r="D2633" i="45"/>
  <c r="A2634" i="45"/>
  <c r="B2634" i="45"/>
  <c r="C2634" i="45"/>
  <c r="D2634" i="45"/>
  <c r="A2635" i="45"/>
  <c r="B2635" i="45"/>
  <c r="C2635" i="45"/>
  <c r="D2635" i="45"/>
  <c r="A2636" i="45"/>
  <c r="B2636" i="45"/>
  <c r="C2636" i="45"/>
  <c r="D2636" i="45"/>
  <c r="A2637" i="45"/>
  <c r="B2637" i="45"/>
  <c r="C2637" i="45"/>
  <c r="D2637" i="45"/>
  <c r="A2638" i="45"/>
  <c r="B2638" i="45"/>
  <c r="C2638" i="45"/>
  <c r="D2638" i="45"/>
  <c r="A2639" i="45"/>
  <c r="B2639" i="45"/>
  <c r="C2639" i="45"/>
  <c r="D2639" i="45"/>
  <c r="A2640" i="45"/>
  <c r="B2640" i="45"/>
  <c r="C2640" i="45"/>
  <c r="D2640" i="45"/>
  <c r="A2641" i="45"/>
  <c r="B2641" i="45"/>
  <c r="C2641" i="45"/>
  <c r="D2641" i="45"/>
  <c r="A2642" i="45"/>
  <c r="B2642" i="45"/>
  <c r="C2642" i="45"/>
  <c r="D2642" i="45"/>
  <c r="A2643" i="45"/>
  <c r="B2643" i="45"/>
  <c r="C2643" i="45"/>
  <c r="D2643" i="45"/>
  <c r="A2644" i="45"/>
  <c r="B2644" i="45"/>
  <c r="C2644" i="45"/>
  <c r="D2644" i="45"/>
  <c r="A2645" i="45"/>
  <c r="B2645" i="45"/>
  <c r="C2645" i="45"/>
  <c r="D2645" i="45"/>
  <c r="A2646" i="45"/>
  <c r="B2646" i="45"/>
  <c r="C2646" i="45"/>
  <c r="D2646" i="45"/>
  <c r="A2647" i="45"/>
  <c r="B2647" i="45"/>
  <c r="C2647" i="45"/>
  <c r="D2647" i="45"/>
  <c r="A2648" i="45"/>
  <c r="B2648" i="45"/>
  <c r="C2648" i="45"/>
  <c r="D2648" i="45"/>
  <c r="A2649" i="45"/>
  <c r="B2649" i="45"/>
  <c r="C2649" i="45"/>
  <c r="D2649" i="45"/>
  <c r="A2650" i="45"/>
  <c r="B2650" i="45"/>
  <c r="C2650" i="45"/>
  <c r="D2650" i="45"/>
  <c r="A2651" i="45"/>
  <c r="B2651" i="45"/>
  <c r="C2651" i="45"/>
  <c r="D2651" i="45"/>
  <c r="A2652" i="45"/>
  <c r="B2652" i="45"/>
  <c r="C2652" i="45"/>
  <c r="D2652" i="45"/>
  <c r="A2653" i="45"/>
  <c r="B2653" i="45"/>
  <c r="C2653" i="45"/>
  <c r="D2653" i="45"/>
  <c r="A2654" i="45"/>
  <c r="B2654" i="45"/>
  <c r="C2654" i="45"/>
  <c r="D2654" i="45"/>
  <c r="A2655" i="45"/>
  <c r="B2655" i="45"/>
  <c r="C2655" i="45"/>
  <c r="D2655" i="45"/>
  <c r="A2656" i="45"/>
  <c r="B2656" i="45"/>
  <c r="C2656" i="45"/>
  <c r="D2656" i="45"/>
  <c r="A2657" i="45"/>
  <c r="B2657" i="45"/>
  <c r="C2657" i="45"/>
  <c r="D2657" i="45"/>
  <c r="A2658" i="45"/>
  <c r="B2658" i="45"/>
  <c r="C2658" i="45"/>
  <c r="D2658" i="45"/>
  <c r="A2659" i="45"/>
  <c r="B2659" i="45"/>
  <c r="C2659" i="45"/>
  <c r="D2659" i="45"/>
  <c r="A2660" i="45"/>
  <c r="B2660" i="45"/>
  <c r="C2660" i="45"/>
  <c r="D2660" i="45"/>
  <c r="A2661" i="45"/>
  <c r="B2661" i="45"/>
  <c r="C2661" i="45"/>
  <c r="D2661" i="45"/>
  <c r="A2662" i="45"/>
  <c r="B2662" i="45"/>
  <c r="C2662" i="45"/>
  <c r="D2662" i="45"/>
  <c r="A2663" i="45"/>
  <c r="B2663" i="45"/>
  <c r="C2663" i="45"/>
  <c r="D2663" i="45"/>
  <c r="A2664" i="45"/>
  <c r="B2664" i="45"/>
  <c r="C2664" i="45"/>
  <c r="D2664" i="45"/>
  <c r="A2665" i="45"/>
  <c r="B2665" i="45"/>
  <c r="C2665" i="45"/>
  <c r="D2665" i="45"/>
  <c r="A2666" i="45"/>
  <c r="B2666" i="45"/>
  <c r="C2666" i="45"/>
  <c r="D2666" i="45"/>
  <c r="A2667" i="45"/>
  <c r="B2667" i="45"/>
  <c r="C2667" i="45"/>
  <c r="D2667" i="45"/>
  <c r="A2668" i="45"/>
  <c r="B2668" i="45"/>
  <c r="C2668" i="45"/>
  <c r="D2668" i="45"/>
  <c r="A2669" i="45"/>
  <c r="B2669" i="45"/>
  <c r="C2669" i="45"/>
  <c r="D2669" i="45"/>
  <c r="A2670" i="45"/>
  <c r="B2670" i="45"/>
  <c r="C2670" i="45"/>
  <c r="D2670" i="45"/>
  <c r="A2671" i="45"/>
  <c r="B2671" i="45"/>
  <c r="C2671" i="45"/>
  <c r="D2671" i="45"/>
  <c r="A2672" i="45"/>
  <c r="B2672" i="45"/>
  <c r="C2672" i="45"/>
  <c r="D2672" i="45"/>
  <c r="A2673" i="45"/>
  <c r="B2673" i="45"/>
  <c r="C2673" i="45"/>
  <c r="D2673" i="45"/>
  <c r="A2674" i="45"/>
  <c r="B2674" i="45"/>
  <c r="C2674" i="45"/>
  <c r="D2674" i="45"/>
  <c r="A2675" i="45"/>
  <c r="B2675" i="45"/>
  <c r="C2675" i="45"/>
  <c r="D2675" i="45"/>
  <c r="A2676" i="45"/>
  <c r="B2676" i="45"/>
  <c r="C2676" i="45"/>
  <c r="D2676" i="45"/>
  <c r="A2677" i="45"/>
  <c r="B2677" i="45"/>
  <c r="C2677" i="45"/>
  <c r="D2677" i="45"/>
  <c r="A2678" i="45"/>
  <c r="B2678" i="45"/>
  <c r="C2678" i="45"/>
  <c r="D2678" i="45"/>
  <c r="A2679" i="45"/>
  <c r="B2679" i="45"/>
  <c r="C2679" i="45"/>
  <c r="D2679" i="45"/>
  <c r="A2680" i="45"/>
  <c r="B2680" i="45"/>
  <c r="C2680" i="45"/>
  <c r="D2680" i="45"/>
  <c r="A2681" i="45"/>
  <c r="B2681" i="45"/>
  <c r="C2681" i="45"/>
  <c r="D2681" i="45"/>
  <c r="A2682" i="45"/>
  <c r="B2682" i="45"/>
  <c r="C2682" i="45"/>
  <c r="D2682" i="45"/>
  <c r="A2683" i="45"/>
  <c r="B2683" i="45"/>
  <c r="C2683" i="45"/>
  <c r="D2683" i="45"/>
  <c r="A2684" i="45"/>
  <c r="B2684" i="45"/>
  <c r="C2684" i="45"/>
  <c r="D2684" i="45"/>
  <c r="A2685" i="45"/>
  <c r="B2685" i="45"/>
  <c r="C2685" i="45"/>
  <c r="D2685" i="45"/>
  <c r="A2686" i="45"/>
  <c r="B2686" i="45"/>
  <c r="C2686" i="45"/>
  <c r="D2686" i="45"/>
  <c r="A2687" i="45"/>
  <c r="B2687" i="45"/>
  <c r="C2687" i="45"/>
  <c r="D2687" i="45"/>
  <c r="A2688" i="45"/>
  <c r="B2688" i="45"/>
  <c r="C2688" i="45"/>
  <c r="D2688" i="45"/>
  <c r="A2689" i="45"/>
  <c r="B2689" i="45"/>
  <c r="C2689" i="45"/>
  <c r="D2689" i="45"/>
  <c r="A2690" i="45"/>
  <c r="B2690" i="45"/>
  <c r="C2690" i="45"/>
  <c r="D2690" i="45"/>
  <c r="A2691" i="45"/>
  <c r="B2691" i="45"/>
  <c r="C2691" i="45"/>
  <c r="D2691" i="45"/>
  <c r="A2692" i="45"/>
  <c r="B2692" i="45"/>
  <c r="C2692" i="45"/>
  <c r="D2692" i="45"/>
  <c r="A2693" i="45"/>
  <c r="B2693" i="45"/>
  <c r="C2693" i="45"/>
  <c r="D2693" i="45"/>
  <c r="A2694" i="45"/>
  <c r="B2694" i="45"/>
  <c r="C2694" i="45"/>
  <c r="D2694" i="45"/>
  <c r="A2695" i="45"/>
  <c r="B2695" i="45"/>
  <c r="C2695" i="45"/>
  <c r="D2695" i="45"/>
  <c r="A2696" i="45"/>
  <c r="B2696" i="45"/>
  <c r="C2696" i="45"/>
  <c r="D2696" i="45"/>
  <c r="A2697" i="45"/>
  <c r="B2697" i="45"/>
  <c r="C2697" i="45"/>
  <c r="D2697" i="45"/>
  <c r="A2698" i="45"/>
  <c r="B2698" i="45"/>
  <c r="C2698" i="45"/>
  <c r="D2698" i="45"/>
  <c r="A2699" i="45"/>
  <c r="B2699" i="45"/>
  <c r="C2699" i="45"/>
  <c r="D2699" i="45"/>
  <c r="A2700" i="45"/>
  <c r="B2700" i="45"/>
  <c r="C2700" i="45"/>
  <c r="D2700" i="45"/>
  <c r="A2701" i="45"/>
  <c r="B2701" i="45"/>
  <c r="C2701" i="45"/>
  <c r="D2701" i="45"/>
  <c r="A2702" i="45"/>
  <c r="B2702" i="45"/>
  <c r="C2702" i="45"/>
  <c r="D2702" i="45"/>
  <c r="A2703" i="45"/>
  <c r="B2703" i="45"/>
  <c r="C2703" i="45"/>
  <c r="D2703" i="45"/>
  <c r="A2704" i="45"/>
  <c r="B2704" i="45"/>
  <c r="C2704" i="45"/>
  <c r="D2704" i="45"/>
  <c r="A2705" i="45"/>
  <c r="B2705" i="45"/>
  <c r="C2705" i="45"/>
  <c r="D2705" i="45"/>
  <c r="A2706" i="45"/>
  <c r="B2706" i="45"/>
  <c r="C2706" i="45"/>
  <c r="D2706" i="45"/>
  <c r="A2707" i="45"/>
  <c r="B2707" i="45"/>
  <c r="C2707" i="45"/>
  <c r="D2707" i="45"/>
  <c r="A2708" i="45"/>
  <c r="B2708" i="45"/>
  <c r="C2708" i="45"/>
  <c r="D2708" i="45"/>
  <c r="A2709" i="45"/>
  <c r="B2709" i="45"/>
  <c r="C2709" i="45"/>
  <c r="D2709" i="45"/>
  <c r="A2710" i="45"/>
  <c r="B2710" i="45"/>
  <c r="C2710" i="45"/>
  <c r="D2710" i="45"/>
  <c r="A2711" i="45"/>
  <c r="B2711" i="45"/>
  <c r="C2711" i="45"/>
  <c r="D2711" i="45"/>
  <c r="A2712" i="45"/>
  <c r="B2712" i="45"/>
  <c r="C2712" i="45"/>
  <c r="D2712" i="45"/>
  <c r="A2713" i="45"/>
  <c r="B2713" i="45"/>
  <c r="C2713" i="45"/>
  <c r="D2713" i="45"/>
  <c r="A2714" i="45"/>
  <c r="B2714" i="45"/>
  <c r="C2714" i="45"/>
  <c r="D2714" i="45"/>
  <c r="A2715" i="45"/>
  <c r="B2715" i="45"/>
  <c r="C2715" i="45"/>
  <c r="D2715" i="45"/>
  <c r="A2716" i="45"/>
  <c r="B2716" i="45"/>
  <c r="C2716" i="45"/>
  <c r="D2716" i="45"/>
  <c r="A2717" i="45"/>
  <c r="B2717" i="45"/>
  <c r="C2717" i="45"/>
  <c r="D2717" i="45"/>
  <c r="A2718" i="45"/>
  <c r="B2718" i="45"/>
  <c r="C2718" i="45"/>
  <c r="D2718" i="45"/>
  <c r="A2719" i="45"/>
  <c r="B2719" i="45"/>
  <c r="C2719" i="45"/>
  <c r="D2719" i="45"/>
  <c r="A2720" i="45"/>
  <c r="B2720" i="45"/>
  <c r="C2720" i="45"/>
  <c r="D2720" i="45"/>
  <c r="A2721" i="45"/>
  <c r="B2721" i="45"/>
  <c r="C2721" i="45"/>
  <c r="D2721" i="45"/>
  <c r="A2722" i="45"/>
  <c r="B2722" i="45"/>
  <c r="C2722" i="45"/>
  <c r="D2722" i="45"/>
  <c r="A2723" i="45"/>
  <c r="B2723" i="45"/>
  <c r="C2723" i="45"/>
  <c r="D2723" i="45"/>
  <c r="A2724" i="45"/>
  <c r="B2724" i="45"/>
  <c r="C2724" i="45"/>
  <c r="D2724" i="45"/>
  <c r="A2725" i="45"/>
  <c r="B2725" i="45"/>
  <c r="C2725" i="45"/>
  <c r="D2725" i="45"/>
  <c r="A2726" i="45"/>
  <c r="B2726" i="45"/>
  <c r="C2726" i="45"/>
  <c r="D2726" i="45"/>
  <c r="A2727" i="45"/>
  <c r="B2727" i="45"/>
  <c r="C2727" i="45"/>
  <c r="D2727" i="45"/>
  <c r="A2728" i="45"/>
  <c r="B2728" i="45"/>
  <c r="C2728" i="45"/>
  <c r="D2728" i="45"/>
  <c r="A2729" i="45"/>
  <c r="B2729" i="45"/>
  <c r="C2729" i="45"/>
  <c r="D2729" i="45"/>
  <c r="A2730" i="45"/>
  <c r="B2730" i="45"/>
  <c r="C2730" i="45"/>
  <c r="D2730" i="45"/>
  <c r="A2731" i="45"/>
  <c r="B2731" i="45"/>
  <c r="C2731" i="45"/>
  <c r="D2731" i="45"/>
  <c r="A2732" i="45"/>
  <c r="B2732" i="45"/>
  <c r="C2732" i="45"/>
  <c r="D2732" i="45"/>
  <c r="A2733" i="45"/>
  <c r="B2733" i="45"/>
  <c r="C2733" i="45"/>
  <c r="D2733" i="45"/>
  <c r="A2734" i="45"/>
  <c r="B2734" i="45"/>
  <c r="C2734" i="45"/>
  <c r="D2734" i="45"/>
  <c r="A2735" i="45"/>
  <c r="B2735" i="45"/>
  <c r="C2735" i="45"/>
  <c r="D2735" i="45"/>
  <c r="A2736" i="45"/>
  <c r="B2736" i="45"/>
  <c r="C2736" i="45"/>
  <c r="D2736" i="45"/>
  <c r="A2737" i="45"/>
  <c r="B2737" i="45"/>
  <c r="C2737" i="45"/>
  <c r="D2737" i="45"/>
  <c r="A2738" i="45"/>
  <c r="B2738" i="45"/>
  <c r="C2738" i="45"/>
  <c r="D2738" i="45"/>
  <c r="A2739" i="45"/>
  <c r="B2739" i="45"/>
  <c r="C2739" i="45"/>
  <c r="D2739" i="45"/>
  <c r="A2740" i="45"/>
  <c r="B2740" i="45"/>
  <c r="C2740" i="45"/>
  <c r="D2740" i="45"/>
  <c r="A2741" i="45"/>
  <c r="B2741" i="45"/>
  <c r="C2741" i="45"/>
  <c r="D2741" i="45"/>
  <c r="A2742" i="45"/>
  <c r="B2742" i="45"/>
  <c r="C2742" i="45"/>
  <c r="D2742" i="45"/>
  <c r="A2743" i="45"/>
  <c r="B2743" i="45"/>
  <c r="C2743" i="45"/>
  <c r="D2743" i="45"/>
  <c r="A2744" i="45"/>
  <c r="B2744" i="45"/>
  <c r="C2744" i="45"/>
  <c r="D2744" i="45"/>
  <c r="A2745" i="45"/>
  <c r="B2745" i="45"/>
  <c r="C2745" i="45"/>
  <c r="D2745" i="45"/>
  <c r="A2746" i="45"/>
  <c r="B2746" i="45"/>
  <c r="C2746" i="45"/>
  <c r="D2746" i="45"/>
  <c r="A2747" i="45"/>
  <c r="B2747" i="45"/>
  <c r="C2747" i="45"/>
  <c r="D2747" i="45"/>
  <c r="A2748" i="45"/>
  <c r="B2748" i="45"/>
  <c r="C2748" i="45"/>
  <c r="D2748" i="45"/>
  <c r="A2749" i="45"/>
  <c r="B2749" i="45"/>
  <c r="C2749" i="45"/>
  <c r="D2749" i="45"/>
  <c r="A2750" i="45"/>
  <c r="B2750" i="45"/>
  <c r="C2750" i="45"/>
  <c r="D2750" i="45"/>
  <c r="A2751" i="45"/>
  <c r="B2751" i="45"/>
  <c r="C2751" i="45"/>
  <c r="D2751" i="45"/>
  <c r="A2752" i="45"/>
  <c r="B2752" i="45"/>
  <c r="C2752" i="45"/>
  <c r="D2752" i="45"/>
  <c r="A2753" i="45"/>
  <c r="B2753" i="45"/>
  <c r="C2753" i="45"/>
  <c r="D2753" i="45"/>
  <c r="A2754" i="45"/>
  <c r="B2754" i="45"/>
  <c r="C2754" i="45"/>
  <c r="D2754" i="45"/>
  <c r="A2755" i="45"/>
  <c r="B2755" i="45"/>
  <c r="C2755" i="45"/>
  <c r="D2755" i="45"/>
  <c r="A2756" i="45"/>
  <c r="B2756" i="45"/>
  <c r="C2756" i="45"/>
  <c r="D2756" i="45"/>
  <c r="A2757" i="45"/>
  <c r="B2757" i="45"/>
  <c r="C2757" i="45"/>
  <c r="D2757" i="45"/>
  <c r="A2758" i="45"/>
  <c r="B2758" i="45"/>
  <c r="C2758" i="45"/>
  <c r="D2758" i="45"/>
  <c r="A2759" i="45"/>
  <c r="B2759" i="45"/>
  <c r="C2759" i="45"/>
  <c r="D2759" i="45"/>
  <c r="A2760" i="45"/>
  <c r="B2760" i="45"/>
  <c r="C2760" i="45"/>
  <c r="D2760" i="45"/>
  <c r="A2761" i="45"/>
  <c r="B2761" i="45"/>
  <c r="C2761" i="45"/>
  <c r="D2761" i="45"/>
  <c r="A2762" i="45"/>
  <c r="B2762" i="45"/>
  <c r="C2762" i="45"/>
  <c r="D2762" i="45"/>
  <c r="A2763" i="45"/>
  <c r="B2763" i="45"/>
  <c r="C2763" i="45"/>
  <c r="D2763" i="45"/>
  <c r="A2764" i="45"/>
  <c r="B2764" i="45"/>
  <c r="C2764" i="45"/>
  <c r="D2764" i="45"/>
  <c r="A2765" i="45"/>
  <c r="B2765" i="45"/>
  <c r="C2765" i="45"/>
  <c r="D2765" i="45"/>
  <c r="A2766" i="45"/>
  <c r="B2766" i="45"/>
  <c r="C2766" i="45"/>
  <c r="D2766" i="45"/>
  <c r="A2767" i="45"/>
  <c r="B2767" i="45"/>
  <c r="C2767" i="45"/>
  <c r="D2767" i="45"/>
  <c r="A2768" i="45"/>
  <c r="B2768" i="45"/>
  <c r="C2768" i="45"/>
  <c r="D2768" i="45"/>
  <c r="A2769" i="45"/>
  <c r="B2769" i="45"/>
  <c r="C2769" i="45"/>
  <c r="D2769" i="45"/>
  <c r="A2770" i="45"/>
  <c r="B2770" i="45"/>
  <c r="C2770" i="45"/>
  <c r="D2770" i="45"/>
  <c r="A2771" i="45"/>
  <c r="B2771" i="45"/>
  <c r="C2771" i="45"/>
  <c r="D2771" i="45"/>
  <c r="A2772" i="45"/>
  <c r="B2772" i="45"/>
  <c r="C2772" i="45"/>
  <c r="D2772" i="45"/>
  <c r="A2773" i="45"/>
  <c r="B2773" i="45"/>
  <c r="C2773" i="45"/>
  <c r="D2773" i="45"/>
  <c r="A2774" i="45"/>
  <c r="B2774" i="45"/>
  <c r="C2774" i="45"/>
  <c r="D2774" i="45"/>
  <c r="A2775" i="45"/>
  <c r="B2775" i="45"/>
  <c r="C2775" i="45"/>
  <c r="D2775" i="45"/>
  <c r="A2776" i="45"/>
  <c r="B2776" i="45"/>
  <c r="C2776" i="45"/>
  <c r="D2776" i="45"/>
  <c r="A2777" i="45"/>
  <c r="B2777" i="45"/>
  <c r="C2777" i="45"/>
  <c r="D2777" i="45"/>
  <c r="A2778" i="45"/>
  <c r="B2778" i="45"/>
  <c r="C2778" i="45"/>
  <c r="D2778" i="45"/>
  <c r="A2779" i="45"/>
  <c r="B2779" i="45"/>
  <c r="C2779" i="45"/>
  <c r="D2779" i="45"/>
  <c r="A2780" i="45"/>
  <c r="B2780" i="45"/>
  <c r="C2780" i="45"/>
  <c r="D2780" i="45"/>
  <c r="A2781" i="45"/>
  <c r="B2781" i="45"/>
  <c r="C2781" i="45"/>
  <c r="D2781" i="45"/>
  <c r="A2782" i="45"/>
  <c r="B2782" i="45"/>
  <c r="C2782" i="45"/>
  <c r="D2782" i="45"/>
  <c r="A2783" i="45"/>
  <c r="B2783" i="45"/>
  <c r="C2783" i="45"/>
  <c r="D2783" i="45"/>
  <c r="A2784" i="45"/>
  <c r="B2784" i="45"/>
  <c r="C2784" i="45"/>
  <c r="D2784" i="45"/>
  <c r="A2785" i="45"/>
  <c r="B2785" i="45"/>
  <c r="C2785" i="45"/>
  <c r="D2785" i="45"/>
  <c r="A2786" i="45"/>
  <c r="B2786" i="45"/>
  <c r="C2786" i="45"/>
  <c r="D2786" i="45"/>
  <c r="A2787" i="45"/>
  <c r="B2787" i="45"/>
  <c r="C2787" i="45"/>
  <c r="D2787" i="45"/>
  <c r="A2788" i="45"/>
  <c r="B2788" i="45"/>
  <c r="C2788" i="45"/>
  <c r="D2788" i="45"/>
  <c r="A2789" i="45"/>
  <c r="B2789" i="45"/>
  <c r="C2789" i="45"/>
  <c r="D2789" i="45"/>
  <c r="A2790" i="45"/>
  <c r="B2790" i="45"/>
  <c r="C2790" i="45"/>
  <c r="D2790" i="45"/>
  <c r="A2791" i="45"/>
  <c r="B2791" i="45"/>
  <c r="C2791" i="45"/>
  <c r="D2791" i="45"/>
  <c r="A2792" i="45"/>
  <c r="B2792" i="45"/>
  <c r="C2792" i="45"/>
  <c r="D2792" i="45"/>
  <c r="A2793" i="45"/>
  <c r="B2793" i="45"/>
  <c r="C2793" i="45"/>
  <c r="D2793" i="45"/>
  <c r="A2794" i="45"/>
  <c r="B2794" i="45"/>
  <c r="C2794" i="45"/>
  <c r="D2794" i="45"/>
  <c r="A2795" i="45"/>
  <c r="B2795" i="45"/>
  <c r="C2795" i="45"/>
  <c r="D2795" i="45"/>
  <c r="A2796" i="45"/>
  <c r="B2796" i="45"/>
  <c r="C2796" i="45"/>
  <c r="D2796" i="45"/>
  <c r="A2797" i="45"/>
  <c r="B2797" i="45"/>
  <c r="C2797" i="45"/>
  <c r="D2797" i="45"/>
  <c r="A2798" i="45"/>
  <c r="B2798" i="45"/>
  <c r="C2798" i="45"/>
  <c r="D2798" i="45"/>
  <c r="A2799" i="45"/>
  <c r="B2799" i="45"/>
  <c r="C2799" i="45"/>
  <c r="D2799" i="45"/>
  <c r="A2800" i="45"/>
  <c r="B2800" i="45"/>
  <c r="C2800" i="45"/>
  <c r="D2800" i="45"/>
  <c r="A2801" i="45"/>
  <c r="B2801" i="45"/>
  <c r="C2801" i="45"/>
  <c r="D2801" i="45"/>
  <c r="A2802" i="45"/>
  <c r="B2802" i="45"/>
  <c r="C2802" i="45"/>
  <c r="D2802" i="45"/>
  <c r="A2803" i="45"/>
  <c r="B2803" i="45"/>
  <c r="C2803" i="45"/>
  <c r="D2803" i="45"/>
  <c r="A2804" i="45"/>
  <c r="B2804" i="45"/>
  <c r="C2804" i="45"/>
  <c r="D2804" i="45"/>
  <c r="A2805" i="45"/>
  <c r="B2805" i="45"/>
  <c r="C2805" i="45"/>
  <c r="D2805" i="45"/>
  <c r="A2806" i="45"/>
  <c r="B2806" i="45"/>
  <c r="C2806" i="45"/>
  <c r="D2806" i="45"/>
  <c r="A2807" i="45"/>
  <c r="B2807" i="45"/>
  <c r="C2807" i="45"/>
  <c r="D2807" i="45"/>
  <c r="A2808" i="45"/>
  <c r="B2808" i="45"/>
  <c r="C2808" i="45"/>
  <c r="D2808" i="45"/>
  <c r="A2809" i="45"/>
  <c r="B2809" i="45"/>
  <c r="C2809" i="45"/>
  <c r="D2809" i="45"/>
  <c r="A2810" i="45"/>
  <c r="B2810" i="45"/>
  <c r="C2810" i="45"/>
  <c r="D2810" i="45"/>
  <c r="A2811" i="45"/>
  <c r="B2811" i="45"/>
  <c r="C2811" i="45"/>
  <c r="D2811" i="45"/>
  <c r="A2812" i="45"/>
  <c r="B2812" i="45"/>
  <c r="C2812" i="45"/>
  <c r="D2812" i="45"/>
  <c r="A2813" i="45"/>
  <c r="B2813" i="45"/>
  <c r="C2813" i="45"/>
  <c r="D2813" i="45"/>
  <c r="A2814" i="45"/>
  <c r="B2814" i="45"/>
  <c r="C2814" i="45"/>
  <c r="D2814" i="45"/>
  <c r="A2815" i="45"/>
  <c r="B2815" i="45"/>
  <c r="C2815" i="45"/>
  <c r="D2815" i="45"/>
  <c r="A2816" i="45"/>
  <c r="B2816" i="45"/>
  <c r="C2816" i="45"/>
  <c r="D2816" i="45"/>
  <c r="A2817" i="45"/>
  <c r="B2817" i="45"/>
  <c r="C2817" i="45"/>
  <c r="D2817" i="45"/>
  <c r="A2818" i="45"/>
  <c r="B2818" i="45"/>
  <c r="C2818" i="45"/>
  <c r="D2818" i="45"/>
  <c r="A2819" i="45"/>
  <c r="B2819" i="45"/>
  <c r="C2819" i="45"/>
  <c r="D2819" i="45"/>
  <c r="A2820" i="45"/>
  <c r="B2820" i="45"/>
  <c r="C2820" i="45"/>
  <c r="D2820" i="45"/>
  <c r="A2821" i="45"/>
  <c r="B2821" i="45"/>
  <c r="C2821" i="45"/>
  <c r="D2821" i="45"/>
  <c r="A2822" i="45"/>
  <c r="B2822" i="45"/>
  <c r="C2822" i="45"/>
  <c r="D2822" i="45"/>
  <c r="A2823" i="45"/>
  <c r="B2823" i="45"/>
  <c r="C2823" i="45"/>
  <c r="D2823" i="45"/>
  <c r="A2824" i="45"/>
  <c r="B2824" i="45"/>
  <c r="C2824" i="45"/>
  <c r="D2824" i="45"/>
  <c r="A2825" i="45"/>
  <c r="B2825" i="45"/>
  <c r="C2825" i="45"/>
  <c r="D2825" i="45"/>
  <c r="A2826" i="45"/>
  <c r="B2826" i="45"/>
  <c r="C2826" i="45"/>
  <c r="D2826" i="45"/>
  <c r="A2827" i="45"/>
  <c r="B2827" i="45"/>
  <c r="C2827" i="45"/>
  <c r="D2827" i="45"/>
  <c r="A2828" i="45"/>
  <c r="B2828" i="45"/>
  <c r="C2828" i="45"/>
  <c r="D2828" i="45"/>
  <c r="A2829" i="45"/>
  <c r="B2829" i="45"/>
  <c r="C2829" i="45"/>
  <c r="D2829" i="45"/>
  <c r="A2830" i="45"/>
  <c r="B2830" i="45"/>
  <c r="C2830" i="45"/>
  <c r="D2830" i="45"/>
  <c r="A2831" i="45"/>
  <c r="B2831" i="45"/>
  <c r="C2831" i="45"/>
  <c r="D2831" i="45"/>
  <c r="A2832" i="45"/>
  <c r="B2832" i="45"/>
  <c r="C2832" i="45"/>
  <c r="D2832" i="45"/>
  <c r="A2833" i="45"/>
  <c r="B2833" i="45"/>
  <c r="C2833" i="45"/>
  <c r="D2833" i="45"/>
  <c r="A2834" i="45"/>
  <c r="B2834" i="45"/>
  <c r="C2834" i="45"/>
  <c r="D2834" i="45"/>
  <c r="A2835" i="45"/>
  <c r="B2835" i="45"/>
  <c r="C2835" i="45"/>
  <c r="D2835" i="45"/>
  <c r="A2836" i="45"/>
  <c r="B2836" i="45"/>
  <c r="C2836" i="45"/>
  <c r="D2836" i="45"/>
  <c r="A2837" i="45"/>
  <c r="B2837" i="45"/>
  <c r="C2837" i="45"/>
  <c r="D2837" i="45"/>
  <c r="A2838" i="45"/>
  <c r="B2838" i="45"/>
  <c r="C2838" i="45"/>
  <c r="D2838" i="45"/>
  <c r="A2839" i="45"/>
  <c r="B2839" i="45"/>
  <c r="C2839" i="45"/>
  <c r="D2839" i="45"/>
  <c r="A2840" i="45"/>
  <c r="B2840" i="45"/>
  <c r="C2840" i="45"/>
  <c r="D2840" i="45"/>
  <c r="A2841" i="45"/>
  <c r="B2841" i="45"/>
  <c r="C2841" i="45"/>
  <c r="D2841" i="45"/>
  <c r="A2842" i="45"/>
  <c r="B2842" i="45"/>
  <c r="C2842" i="45"/>
  <c r="D2842" i="45"/>
  <c r="A2843" i="45"/>
  <c r="B2843" i="45"/>
  <c r="C2843" i="45"/>
  <c r="D2843" i="45"/>
  <c r="A2844" i="45"/>
  <c r="B2844" i="45"/>
  <c r="C2844" i="45"/>
  <c r="D2844" i="45"/>
  <c r="A2845" i="45"/>
  <c r="B2845" i="45"/>
  <c r="C2845" i="45"/>
  <c r="D2845" i="45"/>
  <c r="A2846" i="45"/>
  <c r="B2846" i="45"/>
  <c r="C2846" i="45"/>
  <c r="D2846" i="45"/>
  <c r="A2847" i="45"/>
  <c r="B2847" i="45"/>
  <c r="C2847" i="45"/>
  <c r="D2847" i="45"/>
  <c r="A2848" i="45"/>
  <c r="B2848" i="45"/>
  <c r="C2848" i="45"/>
  <c r="D2848" i="45"/>
  <c r="A2849" i="45"/>
  <c r="B2849" i="45"/>
  <c r="C2849" i="45"/>
  <c r="D2849" i="45"/>
  <c r="A2850" i="45"/>
  <c r="B2850" i="45"/>
  <c r="C2850" i="45"/>
  <c r="D2850" i="45"/>
  <c r="A2851" i="45"/>
  <c r="B2851" i="45"/>
  <c r="C2851" i="45"/>
  <c r="D2851" i="45"/>
  <c r="A2852" i="45"/>
  <c r="B2852" i="45"/>
  <c r="C2852" i="45"/>
  <c r="D2852" i="45"/>
  <c r="A2853" i="45"/>
  <c r="B2853" i="45"/>
  <c r="C2853" i="45"/>
  <c r="D2853" i="45"/>
  <c r="A2854" i="45"/>
  <c r="B2854" i="45"/>
  <c r="C2854" i="45"/>
  <c r="D2854" i="45"/>
  <c r="A2855" i="45"/>
  <c r="B2855" i="45"/>
  <c r="C2855" i="45"/>
  <c r="D2855" i="45"/>
  <c r="A2856" i="45"/>
  <c r="B2856" i="45"/>
  <c r="C2856" i="45"/>
  <c r="D2856" i="45"/>
  <c r="A2857" i="45"/>
  <c r="B2857" i="45"/>
  <c r="C2857" i="45"/>
  <c r="D2857" i="45"/>
  <c r="A2858" i="45"/>
  <c r="B2858" i="45"/>
  <c r="C2858" i="45"/>
  <c r="D2858" i="45"/>
  <c r="A2859" i="45"/>
  <c r="B2859" i="45"/>
  <c r="C2859" i="45"/>
  <c r="D2859" i="45"/>
  <c r="A2860" i="45"/>
  <c r="B2860" i="45"/>
  <c r="C2860" i="45"/>
  <c r="D2860" i="45"/>
  <c r="A2861" i="45"/>
  <c r="B2861" i="45"/>
  <c r="C2861" i="45"/>
  <c r="D2861" i="45"/>
  <c r="A2862" i="45"/>
  <c r="B2862" i="45"/>
  <c r="C2862" i="45"/>
  <c r="D2862" i="45"/>
  <c r="A2863" i="45"/>
  <c r="B2863" i="45"/>
  <c r="C2863" i="45"/>
  <c r="D2863" i="45"/>
  <c r="A2864" i="45"/>
  <c r="B2864" i="45"/>
  <c r="C2864" i="45"/>
  <c r="D2864" i="45"/>
  <c r="A2865" i="45"/>
  <c r="B2865" i="45"/>
  <c r="C2865" i="45"/>
  <c r="D2865" i="45"/>
  <c r="A2866" i="45"/>
  <c r="B2866" i="45"/>
  <c r="C2866" i="45"/>
  <c r="D2866" i="45"/>
  <c r="A2867" i="45"/>
  <c r="B2867" i="45"/>
  <c r="C2867" i="45"/>
  <c r="D2867" i="45"/>
  <c r="A2868" i="45"/>
  <c r="B2868" i="45"/>
  <c r="C2868" i="45"/>
  <c r="D2868" i="45"/>
  <c r="A2869" i="45"/>
  <c r="B2869" i="45"/>
  <c r="C2869" i="45"/>
  <c r="D2869" i="45"/>
  <c r="A2870" i="45"/>
  <c r="B2870" i="45"/>
  <c r="C2870" i="45"/>
  <c r="D2870" i="45"/>
  <c r="A2871" i="45"/>
  <c r="B2871" i="45"/>
  <c r="C2871" i="45"/>
  <c r="D2871" i="45"/>
  <c r="A2872" i="45"/>
  <c r="B2872" i="45"/>
  <c r="C2872" i="45"/>
  <c r="D2872" i="45"/>
  <c r="A2873" i="45"/>
  <c r="B2873" i="45"/>
  <c r="C2873" i="45"/>
  <c r="D2873" i="45"/>
  <c r="A2874" i="45"/>
  <c r="B2874" i="45"/>
  <c r="C2874" i="45"/>
  <c r="D2874" i="45"/>
  <c r="A2875" i="45"/>
  <c r="B2875" i="45"/>
  <c r="C2875" i="45"/>
  <c r="D2875" i="45"/>
  <c r="A2876" i="45"/>
  <c r="B2876" i="45"/>
  <c r="C2876" i="45"/>
  <c r="D2876" i="45"/>
  <c r="A2877" i="45"/>
  <c r="B2877" i="45"/>
  <c r="C2877" i="45"/>
  <c r="D2877" i="45"/>
  <c r="A2878" i="45"/>
  <c r="B2878" i="45"/>
  <c r="C2878" i="45"/>
  <c r="D2878" i="45"/>
  <c r="A2879" i="45"/>
  <c r="B2879" i="45"/>
  <c r="C2879" i="45"/>
  <c r="D2879" i="45"/>
  <c r="A2880" i="45"/>
  <c r="B2880" i="45"/>
  <c r="C2880" i="45"/>
  <c r="D2880" i="45"/>
  <c r="A2881" i="45"/>
  <c r="B2881" i="45"/>
  <c r="C2881" i="45"/>
  <c r="D2881" i="45"/>
  <c r="A2882" i="45"/>
  <c r="B2882" i="45"/>
  <c r="C2882" i="45"/>
  <c r="D2882" i="45"/>
  <c r="A2883" i="45"/>
  <c r="B2883" i="45"/>
  <c r="C2883" i="45"/>
  <c r="D2883" i="45"/>
  <c r="A2884" i="45"/>
  <c r="B2884" i="45"/>
  <c r="C2884" i="45"/>
  <c r="D2884" i="45"/>
  <c r="A2885" i="45"/>
  <c r="B2885" i="45"/>
  <c r="C2885" i="45"/>
  <c r="D2885" i="45"/>
  <c r="A2886" i="45"/>
  <c r="B2886" i="45"/>
  <c r="C2886" i="45"/>
  <c r="D2886" i="45"/>
  <c r="A2887" i="45"/>
  <c r="B2887" i="45"/>
  <c r="C2887" i="45"/>
  <c r="D2887" i="45"/>
  <c r="A2888" i="45"/>
  <c r="B2888" i="45"/>
  <c r="C2888" i="45"/>
  <c r="D2888" i="45"/>
  <c r="A2889" i="45"/>
  <c r="B2889" i="45"/>
  <c r="C2889" i="45"/>
  <c r="D2889" i="45"/>
  <c r="A2890" i="45"/>
  <c r="B2890" i="45"/>
  <c r="C2890" i="45"/>
  <c r="D2890" i="45"/>
  <c r="A2891" i="45"/>
  <c r="B2891" i="45"/>
  <c r="C2891" i="45"/>
  <c r="D2891" i="45"/>
  <c r="A2892" i="45"/>
  <c r="B2892" i="45"/>
  <c r="C2892" i="45"/>
  <c r="D2892" i="45"/>
  <c r="A2893" i="45"/>
  <c r="B2893" i="45"/>
  <c r="C2893" i="45"/>
  <c r="D2893" i="45"/>
  <c r="A2894" i="45"/>
  <c r="B2894" i="45"/>
  <c r="C2894" i="45"/>
  <c r="D2894" i="45"/>
  <c r="A2895" i="45"/>
  <c r="B2895" i="45"/>
  <c r="C2895" i="45"/>
  <c r="D2895" i="45"/>
  <c r="A2896" i="45"/>
  <c r="B2896" i="45"/>
  <c r="C2896" i="45"/>
  <c r="D2896" i="45"/>
  <c r="A2897" i="45"/>
  <c r="B2897" i="45"/>
  <c r="C2897" i="45"/>
  <c r="D2897" i="45"/>
  <c r="A2898" i="45"/>
  <c r="B2898" i="45"/>
  <c r="C2898" i="45"/>
  <c r="D2898" i="45"/>
  <c r="A2899" i="45"/>
  <c r="B2899" i="45"/>
  <c r="C2899" i="45"/>
  <c r="D2899" i="45"/>
  <c r="A2900" i="45"/>
  <c r="B2900" i="45"/>
  <c r="C2900" i="45"/>
  <c r="D2900" i="45"/>
  <c r="A2901" i="45"/>
  <c r="B2901" i="45"/>
  <c r="C2901" i="45"/>
  <c r="D2901" i="45"/>
  <c r="A2902" i="45"/>
  <c r="B2902" i="45"/>
  <c r="C2902" i="45"/>
  <c r="D2902" i="45"/>
  <c r="A2903" i="45"/>
  <c r="B2903" i="45"/>
  <c r="C2903" i="45"/>
  <c r="D2903" i="45"/>
  <c r="A2904" i="45"/>
  <c r="B2904" i="45"/>
  <c r="C2904" i="45"/>
  <c r="D2904" i="45"/>
  <c r="A2905" i="45"/>
  <c r="B2905" i="45"/>
  <c r="C2905" i="45"/>
  <c r="D2905" i="45"/>
  <c r="A2906" i="45"/>
  <c r="B2906" i="45"/>
  <c r="C2906" i="45"/>
  <c r="D2906" i="45"/>
  <c r="A2907" i="45"/>
  <c r="B2907" i="45"/>
  <c r="C2907" i="45"/>
  <c r="D2907" i="45"/>
  <c r="A2908" i="45"/>
  <c r="B2908" i="45"/>
  <c r="C2908" i="45"/>
  <c r="D2908" i="45"/>
  <c r="A2909" i="45"/>
  <c r="B2909" i="45"/>
  <c r="C2909" i="45"/>
  <c r="D2909" i="45"/>
  <c r="A2910" i="45"/>
  <c r="B2910" i="45"/>
  <c r="C2910" i="45"/>
  <c r="D2910" i="45"/>
  <c r="A2911" i="45"/>
  <c r="B2911" i="45"/>
  <c r="C2911" i="45"/>
  <c r="D2911" i="45"/>
  <c r="A2912" i="45"/>
  <c r="B2912" i="45"/>
  <c r="C2912" i="45"/>
  <c r="D2912" i="45"/>
  <c r="A2913" i="45"/>
  <c r="B2913" i="45"/>
  <c r="C2913" i="45"/>
  <c r="D2913" i="45"/>
  <c r="A2914" i="45"/>
  <c r="B2914" i="45"/>
  <c r="C2914" i="45"/>
  <c r="D2914" i="45"/>
  <c r="A2915" i="45"/>
  <c r="B2915" i="45"/>
  <c r="C2915" i="45"/>
  <c r="D2915" i="45"/>
  <c r="A2916" i="45"/>
  <c r="B2916" i="45"/>
  <c r="C2916" i="45"/>
  <c r="D2916" i="45"/>
  <c r="A2917" i="45"/>
  <c r="B2917" i="45"/>
  <c r="C2917" i="45"/>
  <c r="D2917" i="45"/>
  <c r="A2918" i="45"/>
  <c r="B2918" i="45"/>
  <c r="C2918" i="45"/>
  <c r="D2918" i="45"/>
  <c r="A2919" i="45"/>
  <c r="B2919" i="45"/>
  <c r="C2919" i="45"/>
  <c r="D2919" i="45"/>
  <c r="A2920" i="45"/>
  <c r="B2920" i="45"/>
  <c r="C2920" i="45"/>
  <c r="D2920" i="45"/>
  <c r="A2921" i="45"/>
  <c r="B2921" i="45"/>
  <c r="C2921" i="45"/>
  <c r="D2921" i="45"/>
  <c r="A2922" i="45"/>
  <c r="B2922" i="45"/>
  <c r="C2922" i="45"/>
  <c r="D2922" i="45"/>
  <c r="A2923" i="45"/>
  <c r="B2923" i="45"/>
  <c r="C2923" i="45"/>
  <c r="D2923" i="45"/>
  <c r="A2924" i="45"/>
  <c r="B2924" i="45"/>
  <c r="C2924" i="45"/>
  <c r="D2924" i="45"/>
  <c r="A2925" i="45"/>
  <c r="B2925" i="45"/>
  <c r="C2925" i="45"/>
  <c r="D2925" i="45"/>
  <c r="A2926" i="45"/>
  <c r="B2926" i="45"/>
  <c r="C2926" i="45"/>
  <c r="D2926" i="45"/>
  <c r="A2927" i="45"/>
  <c r="B2927" i="45"/>
  <c r="C2927" i="45"/>
  <c r="D2927" i="45"/>
  <c r="A2928" i="45"/>
  <c r="B2928" i="45"/>
  <c r="C2928" i="45"/>
  <c r="D2928" i="45"/>
  <c r="A2929" i="45"/>
  <c r="B2929" i="45"/>
  <c r="C2929" i="45"/>
  <c r="D2929" i="45"/>
  <c r="A2930" i="45"/>
  <c r="B2930" i="45"/>
  <c r="C2930" i="45"/>
  <c r="D2930" i="45"/>
  <c r="A2931" i="45"/>
  <c r="B2931" i="45"/>
  <c r="C2931" i="45"/>
  <c r="D2931" i="45"/>
  <c r="A2932" i="45"/>
  <c r="B2932" i="45"/>
  <c r="C2932" i="45"/>
  <c r="D2932" i="45"/>
  <c r="A2933" i="45"/>
  <c r="B2933" i="45"/>
  <c r="C2933" i="45"/>
  <c r="D2933" i="45"/>
  <c r="A2934" i="45"/>
  <c r="B2934" i="45"/>
  <c r="C2934" i="45"/>
  <c r="D2934" i="45"/>
  <c r="A2935" i="45"/>
  <c r="B2935" i="45"/>
  <c r="C2935" i="45"/>
  <c r="D2935" i="45"/>
  <c r="A2936" i="45"/>
  <c r="B2936" i="45"/>
  <c r="C2936" i="45"/>
  <c r="D2936" i="45"/>
  <c r="A2937" i="45"/>
  <c r="B2937" i="45"/>
  <c r="C2937" i="45"/>
  <c r="D2937" i="45"/>
  <c r="A2938" i="45"/>
  <c r="B2938" i="45"/>
  <c r="C2938" i="45"/>
  <c r="D2938" i="45"/>
  <c r="A2939" i="45"/>
  <c r="B2939" i="45"/>
  <c r="C2939" i="45"/>
  <c r="D2939" i="45"/>
  <c r="A2940" i="45"/>
  <c r="B2940" i="45"/>
  <c r="C2940" i="45"/>
  <c r="D2940" i="45"/>
  <c r="A2941" i="45"/>
  <c r="B2941" i="45"/>
  <c r="C2941" i="45"/>
  <c r="D2941" i="45"/>
  <c r="A2942" i="45"/>
  <c r="B2942" i="45"/>
  <c r="C2942" i="45"/>
  <c r="D2942" i="45"/>
  <c r="A2943" i="45"/>
  <c r="B2943" i="45"/>
  <c r="C2943" i="45"/>
  <c r="D2943" i="45"/>
  <c r="A2944" i="45"/>
  <c r="B2944" i="45"/>
  <c r="C2944" i="45"/>
  <c r="D2944" i="45"/>
  <c r="A2945" i="45"/>
  <c r="B2945" i="45"/>
  <c r="C2945" i="45"/>
  <c r="D2945" i="45"/>
  <c r="A2946" i="45"/>
  <c r="B2946" i="45"/>
  <c r="C2946" i="45"/>
  <c r="D2946" i="45"/>
  <c r="A2947" i="45"/>
  <c r="B2947" i="45"/>
  <c r="C2947" i="45"/>
  <c r="D2947" i="45"/>
  <c r="A2948" i="45"/>
  <c r="B2948" i="45"/>
  <c r="C2948" i="45"/>
  <c r="D2948" i="45"/>
  <c r="A2949" i="45"/>
  <c r="B2949" i="45"/>
  <c r="C2949" i="45"/>
  <c r="D2949" i="45"/>
  <c r="A2950" i="45"/>
  <c r="B2950" i="45"/>
  <c r="C2950" i="45"/>
  <c r="D2950" i="45"/>
  <c r="A2951" i="45"/>
  <c r="B2951" i="45"/>
  <c r="C2951" i="45"/>
  <c r="D2951" i="45"/>
  <c r="A2952" i="45"/>
  <c r="B2952" i="45"/>
  <c r="C2952" i="45"/>
  <c r="D2952" i="45"/>
  <c r="A2953" i="45"/>
  <c r="B2953" i="45"/>
  <c r="C2953" i="45"/>
  <c r="D2953" i="45"/>
  <c r="A2954" i="45"/>
  <c r="B2954" i="45"/>
  <c r="C2954" i="45"/>
  <c r="D2954" i="45"/>
  <c r="A2955" i="45"/>
  <c r="B2955" i="45"/>
  <c r="C2955" i="45"/>
  <c r="D2955" i="45"/>
  <c r="A2956" i="45"/>
  <c r="B2956" i="45"/>
  <c r="C2956" i="45"/>
  <c r="D2956" i="45"/>
  <c r="A2957" i="45"/>
  <c r="B2957" i="45"/>
  <c r="C2957" i="45"/>
  <c r="D2957" i="45"/>
  <c r="A2958" i="45"/>
  <c r="B2958" i="45"/>
  <c r="C2958" i="45"/>
  <c r="D2958" i="45"/>
  <c r="A2959" i="45"/>
  <c r="B2959" i="45"/>
  <c r="C2959" i="45"/>
  <c r="D2959" i="45"/>
  <c r="A2960" i="45"/>
  <c r="B2960" i="45"/>
  <c r="C2960" i="45"/>
  <c r="D2960" i="45"/>
  <c r="A2961" i="45"/>
  <c r="B2961" i="45"/>
  <c r="C2961" i="45"/>
  <c r="D2961" i="45"/>
  <c r="A2962" i="45"/>
  <c r="B2962" i="45"/>
  <c r="C2962" i="45"/>
  <c r="D2962" i="45"/>
  <c r="A2963" i="45"/>
  <c r="B2963" i="45"/>
  <c r="C2963" i="45"/>
  <c r="D2963" i="45"/>
  <c r="A2964" i="45"/>
  <c r="B2964" i="45"/>
  <c r="C2964" i="45"/>
  <c r="D2964" i="45"/>
  <c r="A2965" i="45"/>
  <c r="B2965" i="45"/>
  <c r="C2965" i="45"/>
  <c r="D2965" i="45"/>
  <c r="A2966" i="45"/>
  <c r="B2966" i="45"/>
  <c r="C2966" i="45"/>
  <c r="D2966" i="45"/>
  <c r="A2967" i="45"/>
  <c r="B2967" i="45"/>
  <c r="C2967" i="45"/>
  <c r="D2967" i="45"/>
  <c r="A2968" i="45"/>
  <c r="B2968" i="45"/>
  <c r="C2968" i="45"/>
  <c r="D2968" i="45"/>
  <c r="A2969" i="45"/>
  <c r="B2969" i="45"/>
  <c r="C2969" i="45"/>
  <c r="D2969" i="45"/>
  <c r="A2970" i="45"/>
  <c r="B2970" i="45"/>
  <c r="C2970" i="45"/>
  <c r="D2970" i="45"/>
  <c r="A2971" i="45"/>
  <c r="B2971" i="45"/>
  <c r="C2971" i="45"/>
  <c r="D2971" i="45"/>
  <c r="A2972" i="45"/>
  <c r="B2972" i="45"/>
  <c r="C2972" i="45"/>
  <c r="D2972" i="45"/>
  <c r="A2973" i="45"/>
  <c r="B2973" i="45"/>
  <c r="C2973" i="45"/>
  <c r="D2973" i="45"/>
  <c r="A2974" i="45"/>
  <c r="B2974" i="45"/>
  <c r="C2974" i="45"/>
  <c r="D2974" i="45"/>
  <c r="A2975" i="45"/>
  <c r="B2975" i="45"/>
  <c r="C2975" i="45"/>
  <c r="D2975" i="45"/>
  <c r="A2976" i="45"/>
  <c r="B2976" i="45"/>
  <c r="C2976" i="45"/>
  <c r="D2976" i="45"/>
  <c r="A2977" i="45"/>
  <c r="B2977" i="45"/>
  <c r="C2977" i="45"/>
  <c r="D2977" i="45"/>
  <c r="A2978" i="45"/>
  <c r="B2978" i="45"/>
  <c r="C2978" i="45"/>
  <c r="D2978" i="45"/>
  <c r="A2979" i="45"/>
  <c r="B2979" i="45"/>
  <c r="C2979" i="45"/>
  <c r="D2979" i="45"/>
  <c r="A2980" i="45"/>
  <c r="B2980" i="45"/>
  <c r="C2980" i="45"/>
  <c r="D2980" i="45"/>
  <c r="A2981" i="45"/>
  <c r="B2981" i="45"/>
  <c r="C2981" i="45"/>
  <c r="D2981" i="45"/>
  <c r="A2982" i="45"/>
  <c r="B2982" i="45"/>
  <c r="C2982" i="45"/>
  <c r="D2982" i="45"/>
  <c r="A2983" i="45"/>
  <c r="B2983" i="45"/>
  <c r="C2983" i="45"/>
  <c r="D2983" i="45"/>
  <c r="A2984" i="45"/>
  <c r="B2984" i="45"/>
  <c r="C2984" i="45"/>
  <c r="D2984" i="45"/>
  <c r="A2985" i="45"/>
  <c r="B2985" i="45"/>
  <c r="C2985" i="45"/>
  <c r="D2985" i="45"/>
  <c r="A2986" i="45"/>
  <c r="B2986" i="45"/>
  <c r="C2986" i="45"/>
  <c r="D2986" i="45"/>
  <c r="A2987" i="45"/>
  <c r="B2987" i="45"/>
  <c r="C2987" i="45"/>
  <c r="D2987" i="45"/>
  <c r="A2988" i="45"/>
  <c r="B2988" i="45"/>
  <c r="C2988" i="45"/>
  <c r="D2988" i="45"/>
  <c r="A2989" i="45"/>
  <c r="B2989" i="45"/>
  <c r="C2989" i="45"/>
  <c r="D2989" i="45"/>
  <c r="A2990" i="45"/>
  <c r="B2990" i="45"/>
  <c r="C2990" i="45"/>
  <c r="D2990" i="45"/>
  <c r="A2991" i="45"/>
  <c r="B2991" i="45"/>
  <c r="C2991" i="45"/>
  <c r="D2991" i="45"/>
  <c r="A2992" i="45"/>
  <c r="B2992" i="45"/>
  <c r="C2992" i="45"/>
  <c r="D2992" i="45"/>
  <c r="A2993" i="45"/>
  <c r="B2993" i="45"/>
  <c r="C2993" i="45"/>
  <c r="D2993" i="45"/>
  <c r="A2994" i="45"/>
  <c r="B2994" i="45"/>
  <c r="C2994" i="45"/>
  <c r="D2994" i="45"/>
  <c r="A2995" i="45"/>
  <c r="B2995" i="45"/>
  <c r="C2995" i="45"/>
  <c r="D2995" i="45"/>
  <c r="A2996" i="45"/>
  <c r="B2996" i="45"/>
  <c r="C2996" i="45"/>
  <c r="D2996" i="45"/>
  <c r="A2997" i="45"/>
  <c r="B2997" i="45"/>
  <c r="C2997" i="45"/>
  <c r="D2997" i="45"/>
  <c r="A2998" i="45"/>
  <c r="B2998" i="45"/>
  <c r="C2998" i="45"/>
  <c r="D2998" i="45"/>
  <c r="A2999" i="45"/>
  <c r="B2999" i="45"/>
  <c r="C2999" i="45"/>
  <c r="D2999" i="45"/>
  <c r="A3000" i="45"/>
  <c r="B3000" i="45"/>
  <c r="C3000" i="45"/>
  <c r="D3000" i="45"/>
  <c r="A4" i="45"/>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B4" i="45"/>
  <c r="C4" i="45"/>
  <c r="D4" i="45"/>
  <c r="B5" i="45"/>
  <c r="C5" i="45"/>
  <c r="D5" i="45"/>
  <c r="B6" i="45"/>
  <c r="C6" i="45"/>
  <c r="D6" i="45"/>
  <c r="B7" i="45"/>
  <c r="C7" i="45"/>
  <c r="D7" i="45"/>
  <c r="B8" i="45"/>
  <c r="C8" i="45"/>
  <c r="D8" i="45"/>
  <c r="B9" i="45"/>
  <c r="C9" i="45"/>
  <c r="D9" i="45"/>
  <c r="B10" i="45"/>
  <c r="C10" i="45"/>
  <c r="D10" i="45"/>
  <c r="B11" i="45"/>
  <c r="C11" i="45"/>
  <c r="D11" i="45"/>
  <c r="B12" i="45"/>
  <c r="C12" i="45"/>
  <c r="D12" i="45"/>
  <c r="B13" i="45"/>
  <c r="C13" i="45"/>
  <c r="D13" i="45"/>
  <c r="B14" i="45"/>
  <c r="C14" i="45"/>
  <c r="D14" i="45"/>
  <c r="B15" i="45"/>
  <c r="C15" i="45"/>
  <c r="D15" i="45"/>
  <c r="B16" i="45"/>
  <c r="C16" i="45"/>
  <c r="D16" i="45"/>
  <c r="B17" i="45"/>
  <c r="C17" i="45"/>
  <c r="D17" i="45"/>
  <c r="B18" i="45"/>
  <c r="C18" i="45"/>
  <c r="D18" i="45"/>
  <c r="B19" i="45"/>
  <c r="C19" i="45"/>
  <c r="D19" i="45"/>
  <c r="B20" i="45"/>
  <c r="C20" i="45"/>
  <c r="D20" i="45"/>
  <c r="B21" i="45"/>
  <c r="C21" i="45"/>
  <c r="D21" i="45"/>
  <c r="B22" i="45"/>
  <c r="C22" i="45"/>
  <c r="D22" i="45"/>
  <c r="B23" i="45"/>
  <c r="C23" i="45"/>
  <c r="D23" i="45"/>
  <c r="B24" i="45"/>
  <c r="C24" i="45"/>
  <c r="D24" i="45"/>
  <c r="B25" i="45"/>
  <c r="C25" i="45"/>
  <c r="D25" i="45"/>
  <c r="B26" i="45"/>
  <c r="C26" i="45"/>
  <c r="D26" i="45"/>
  <c r="B27" i="45"/>
  <c r="C27" i="45"/>
  <c r="D27" i="45"/>
  <c r="B28" i="45"/>
  <c r="C28" i="45"/>
  <c r="D28" i="45"/>
  <c r="B29" i="45"/>
  <c r="C29" i="45"/>
  <c r="D29" i="45"/>
  <c r="B30" i="45"/>
  <c r="C30" i="45"/>
  <c r="D30" i="45"/>
  <c r="B31" i="45"/>
  <c r="C31" i="45"/>
  <c r="D31" i="45"/>
  <c r="B32" i="45"/>
  <c r="C32" i="45"/>
  <c r="D32" i="45"/>
  <c r="B33" i="45"/>
  <c r="C33" i="45"/>
  <c r="D33" i="45"/>
  <c r="B34" i="45"/>
  <c r="C34" i="45"/>
  <c r="D34" i="45"/>
  <c r="B35" i="45"/>
  <c r="C35" i="45"/>
  <c r="D35" i="45"/>
  <c r="B36" i="45"/>
  <c r="C36" i="45"/>
  <c r="D36" i="45"/>
  <c r="B37" i="45"/>
  <c r="C37" i="45"/>
  <c r="D37" i="45"/>
  <c r="B38" i="45"/>
  <c r="C38" i="45"/>
  <c r="D38" i="45"/>
  <c r="B39" i="45"/>
  <c r="C39" i="45"/>
  <c r="D39" i="45"/>
  <c r="B40" i="45"/>
  <c r="C40" i="45"/>
  <c r="D40" i="45"/>
  <c r="B41" i="45"/>
  <c r="C41" i="45"/>
  <c r="D41" i="45"/>
  <c r="B42" i="45"/>
  <c r="C42" i="45"/>
  <c r="D42" i="45"/>
  <c r="B43" i="45"/>
  <c r="C43" i="45"/>
  <c r="D43" i="45"/>
  <c r="B44" i="45"/>
  <c r="C44" i="45"/>
  <c r="D44" i="45"/>
  <c r="B45" i="45"/>
  <c r="C45" i="45"/>
  <c r="D45" i="45"/>
  <c r="B46" i="45"/>
  <c r="C46" i="45"/>
  <c r="D46" i="45"/>
  <c r="B47" i="45"/>
  <c r="C47" i="45"/>
  <c r="D47" i="45"/>
  <c r="B48" i="45"/>
  <c r="C48" i="45"/>
  <c r="D48" i="45"/>
  <c r="B49" i="45"/>
  <c r="C49" i="45"/>
  <c r="D49" i="45"/>
  <c r="B50" i="45"/>
  <c r="C50" i="45"/>
  <c r="D50" i="45"/>
  <c r="B51" i="45"/>
  <c r="C51" i="45"/>
  <c r="D51" i="45"/>
  <c r="B52" i="45"/>
  <c r="C52" i="45"/>
  <c r="D52" i="45"/>
  <c r="B53" i="45"/>
  <c r="C53" i="45"/>
  <c r="D53" i="45"/>
  <c r="B54" i="45"/>
  <c r="C54" i="45"/>
  <c r="D54" i="45"/>
  <c r="B55" i="45"/>
  <c r="C55" i="45"/>
  <c r="D55" i="45"/>
  <c r="B56" i="45"/>
  <c r="C56" i="45"/>
  <c r="D56" i="45"/>
  <c r="B57" i="45"/>
  <c r="C57" i="45"/>
  <c r="D57" i="45"/>
  <c r="B58" i="45"/>
  <c r="C58" i="45"/>
  <c r="D58" i="45"/>
  <c r="B59" i="45"/>
  <c r="C59" i="45"/>
  <c r="D59" i="45"/>
  <c r="B60" i="45"/>
  <c r="C60" i="45"/>
  <c r="D60" i="45"/>
  <c r="B61" i="45"/>
  <c r="C61" i="45"/>
  <c r="D61" i="45"/>
  <c r="B62" i="45"/>
  <c r="C62" i="45"/>
  <c r="D62" i="45"/>
  <c r="B63" i="45"/>
  <c r="C63" i="45"/>
  <c r="D63" i="45"/>
  <c r="B64" i="45"/>
  <c r="C64" i="45"/>
  <c r="D64" i="45"/>
  <c r="B65" i="45"/>
  <c r="C65" i="45"/>
  <c r="D65" i="45"/>
  <c r="B66" i="45"/>
  <c r="C66" i="45"/>
  <c r="D66" i="45"/>
  <c r="B67" i="45"/>
  <c r="C67" i="45"/>
  <c r="D67" i="45"/>
  <c r="B68" i="45"/>
  <c r="C68" i="45"/>
  <c r="D68" i="45"/>
  <c r="B69" i="45"/>
  <c r="C69" i="45"/>
  <c r="D69" i="45"/>
  <c r="B70" i="45"/>
  <c r="C70" i="45"/>
  <c r="D70" i="45"/>
  <c r="B71" i="45"/>
  <c r="C71" i="45"/>
  <c r="D71" i="45"/>
  <c r="B72" i="45"/>
  <c r="C72" i="45"/>
  <c r="D72" i="45"/>
  <c r="B73" i="45"/>
  <c r="C73" i="45"/>
  <c r="D73" i="45"/>
  <c r="B74" i="45"/>
  <c r="C74" i="45"/>
  <c r="D74" i="45"/>
  <c r="B75" i="45"/>
  <c r="C75" i="45"/>
  <c r="D75" i="45"/>
  <c r="B76" i="45"/>
  <c r="C76" i="45"/>
  <c r="D76" i="45"/>
  <c r="B77" i="45"/>
  <c r="C77" i="45"/>
  <c r="D77" i="45"/>
  <c r="B78" i="45"/>
  <c r="C78" i="45"/>
  <c r="D78" i="45"/>
  <c r="B79" i="45"/>
  <c r="C79" i="45"/>
  <c r="D79" i="45"/>
  <c r="B80" i="45"/>
  <c r="C80" i="45"/>
  <c r="D80" i="45"/>
  <c r="B81" i="45"/>
  <c r="C81" i="45"/>
  <c r="D81" i="45"/>
  <c r="B82" i="45"/>
  <c r="C82" i="45"/>
  <c r="D82" i="45"/>
  <c r="B83" i="45"/>
  <c r="C83" i="45"/>
  <c r="D83" i="45"/>
  <c r="B84" i="45"/>
  <c r="C84" i="45"/>
  <c r="D84" i="45"/>
  <c r="B85" i="45"/>
  <c r="C85" i="45"/>
  <c r="D85" i="45"/>
  <c r="B86" i="45"/>
  <c r="C86" i="45"/>
  <c r="D86" i="45"/>
  <c r="B87" i="45"/>
  <c r="C87" i="45"/>
  <c r="D87" i="45"/>
  <c r="B88" i="45"/>
  <c r="C88" i="45"/>
  <c r="D88" i="45"/>
  <c r="B89" i="45"/>
  <c r="C89" i="45"/>
  <c r="D89" i="45"/>
  <c r="B90" i="45"/>
  <c r="C90" i="45"/>
  <c r="D90" i="45"/>
  <c r="B91" i="45"/>
  <c r="C91" i="45"/>
  <c r="D91" i="45"/>
  <c r="B92" i="45"/>
  <c r="C92" i="45"/>
  <c r="D92" i="45"/>
  <c r="B93" i="45"/>
  <c r="C93" i="45"/>
  <c r="D93" i="45"/>
  <c r="B94" i="45"/>
  <c r="C94" i="45"/>
  <c r="D94" i="45"/>
  <c r="B95" i="45"/>
  <c r="C95" i="45"/>
  <c r="D95" i="45"/>
  <c r="B96" i="45"/>
  <c r="C96" i="45"/>
  <c r="D96" i="45"/>
  <c r="B97" i="45"/>
  <c r="C97" i="45"/>
  <c r="D97" i="45"/>
  <c r="B98" i="45"/>
  <c r="C98" i="45"/>
  <c r="D98" i="45"/>
  <c r="B99" i="45"/>
  <c r="C99" i="45"/>
  <c r="D99" i="45"/>
  <c r="B100" i="45"/>
  <c r="C100" i="45"/>
  <c r="D100" i="45"/>
  <c r="B101" i="45"/>
  <c r="C101" i="45"/>
  <c r="D101" i="45"/>
  <c r="B102" i="45"/>
  <c r="C102" i="45"/>
  <c r="D102" i="45"/>
  <c r="B103" i="45"/>
  <c r="C103" i="45"/>
  <c r="D103" i="45"/>
  <c r="B104" i="45"/>
  <c r="C104" i="45"/>
  <c r="D104" i="45"/>
  <c r="B105" i="45"/>
  <c r="C105" i="45"/>
  <c r="D105" i="45"/>
  <c r="B106" i="45"/>
  <c r="C106" i="45"/>
  <c r="D106" i="45"/>
  <c r="B107" i="45"/>
  <c r="C107" i="45"/>
  <c r="D107" i="45"/>
  <c r="B108" i="45"/>
  <c r="C108" i="45"/>
  <c r="D108" i="45"/>
  <c r="B109" i="45"/>
  <c r="C109" i="45"/>
  <c r="D109" i="45"/>
  <c r="B110" i="45"/>
  <c r="C110" i="45"/>
  <c r="D110" i="45"/>
  <c r="B111" i="45"/>
  <c r="C111" i="45"/>
  <c r="D111" i="45"/>
  <c r="B112" i="45"/>
  <c r="C112" i="45"/>
  <c r="D112" i="45"/>
  <c r="B113" i="45"/>
  <c r="C113" i="45"/>
  <c r="D113" i="45"/>
  <c r="B114" i="45"/>
  <c r="C114" i="45"/>
  <c r="D114" i="45"/>
  <c r="B115" i="45"/>
  <c r="C115" i="45"/>
  <c r="D115" i="45"/>
  <c r="B116" i="45"/>
  <c r="C116" i="45"/>
  <c r="D116" i="45"/>
  <c r="B117" i="45"/>
  <c r="C117" i="45"/>
  <c r="D117" i="45"/>
  <c r="B118" i="45"/>
  <c r="C118" i="45"/>
  <c r="D118" i="45"/>
  <c r="B119" i="45"/>
  <c r="C119" i="45"/>
  <c r="D119" i="45"/>
  <c r="B120" i="45"/>
  <c r="C120" i="45"/>
  <c r="D120" i="45"/>
  <c r="B121" i="45"/>
  <c r="C121" i="45"/>
  <c r="D121" i="45"/>
  <c r="B122" i="45"/>
  <c r="C122" i="45"/>
  <c r="D122" i="45"/>
  <c r="B123" i="45"/>
  <c r="C123" i="45"/>
  <c r="D123" i="45"/>
  <c r="B124" i="45"/>
  <c r="C124" i="45"/>
  <c r="D124" i="45"/>
  <c r="B125" i="45"/>
  <c r="C125" i="45"/>
  <c r="D125" i="45"/>
  <c r="B126" i="45"/>
  <c r="C126" i="45"/>
  <c r="D126" i="45"/>
  <c r="B127" i="45"/>
  <c r="C127" i="45"/>
  <c r="D127" i="45"/>
  <c r="B128" i="45"/>
  <c r="C128" i="45"/>
  <c r="D128" i="45"/>
  <c r="B129" i="45"/>
  <c r="C129" i="45"/>
  <c r="D129" i="45"/>
  <c r="B130" i="45"/>
  <c r="C130" i="45"/>
  <c r="D130" i="45"/>
  <c r="B131" i="45"/>
  <c r="C131" i="45"/>
  <c r="D131" i="45"/>
  <c r="B132" i="45"/>
  <c r="C132" i="45"/>
  <c r="D132" i="45"/>
  <c r="B133" i="45"/>
  <c r="C133" i="45"/>
  <c r="D133" i="45"/>
  <c r="B134" i="45"/>
  <c r="C134" i="45"/>
  <c r="D134" i="45"/>
  <c r="B135" i="45"/>
  <c r="C135" i="45"/>
  <c r="D135" i="45"/>
  <c r="B136" i="45"/>
  <c r="C136" i="45"/>
  <c r="D136" i="45"/>
  <c r="B137" i="45"/>
  <c r="C137" i="45"/>
  <c r="D137" i="45"/>
  <c r="B138" i="45"/>
  <c r="C138" i="45"/>
  <c r="D138" i="45"/>
  <c r="B139" i="45"/>
  <c r="C139" i="45"/>
  <c r="D139" i="45"/>
  <c r="B140" i="45"/>
  <c r="C140" i="45"/>
  <c r="D140" i="45"/>
  <c r="B141" i="45"/>
  <c r="C141" i="45"/>
  <c r="D141" i="45"/>
  <c r="B142" i="45"/>
  <c r="C142" i="45"/>
  <c r="D142" i="45"/>
  <c r="B143" i="45"/>
  <c r="C143" i="45"/>
  <c r="D143" i="45"/>
  <c r="B144" i="45"/>
  <c r="C144" i="45"/>
  <c r="D144" i="45"/>
  <c r="B145" i="45"/>
  <c r="C145" i="45"/>
  <c r="D145" i="45"/>
  <c r="B146" i="45"/>
  <c r="C146" i="45"/>
  <c r="D146" i="45"/>
  <c r="B147" i="45"/>
  <c r="C147" i="45"/>
  <c r="D147" i="45"/>
  <c r="B148" i="45"/>
  <c r="C148" i="45"/>
  <c r="D148" i="45"/>
  <c r="B149" i="45"/>
  <c r="C149" i="45"/>
  <c r="D149" i="45"/>
  <c r="B150" i="45"/>
  <c r="C150" i="45"/>
  <c r="D150" i="45"/>
  <c r="B151" i="45"/>
  <c r="C151" i="45"/>
  <c r="D151" i="45"/>
  <c r="B152" i="45"/>
  <c r="C152" i="45"/>
  <c r="D152" i="45"/>
  <c r="B153" i="45"/>
  <c r="C153" i="45"/>
  <c r="D153" i="45"/>
  <c r="B154" i="45"/>
  <c r="C154" i="45"/>
  <c r="D154" i="45"/>
  <c r="B155" i="45"/>
  <c r="C155" i="45"/>
  <c r="D155" i="45"/>
  <c r="B156" i="45"/>
  <c r="C156" i="45"/>
  <c r="D156" i="45"/>
  <c r="B157" i="45"/>
  <c r="C157" i="45"/>
  <c r="D157" i="45"/>
  <c r="B158" i="45"/>
  <c r="C158" i="45"/>
  <c r="D158" i="45"/>
  <c r="B159" i="45"/>
  <c r="C159" i="45"/>
  <c r="D159" i="45"/>
  <c r="B160" i="45"/>
  <c r="C160" i="45"/>
  <c r="D160" i="45"/>
  <c r="B161" i="45"/>
  <c r="C161" i="45"/>
  <c r="D161" i="45"/>
  <c r="B162" i="45"/>
  <c r="C162" i="45"/>
  <c r="D162" i="45"/>
  <c r="B163" i="45"/>
  <c r="C163" i="45"/>
  <c r="D163" i="45"/>
  <c r="B164" i="45"/>
  <c r="C164" i="45"/>
  <c r="D164" i="45"/>
  <c r="B165" i="45"/>
  <c r="C165" i="45"/>
  <c r="D165" i="45"/>
  <c r="B166" i="45"/>
  <c r="C166" i="45"/>
  <c r="D166" i="45"/>
  <c r="B167" i="45"/>
  <c r="C167" i="45"/>
  <c r="D167" i="45"/>
  <c r="B168" i="45"/>
  <c r="C168" i="45"/>
  <c r="D168" i="45"/>
  <c r="B169" i="45"/>
  <c r="C169" i="45"/>
  <c r="D169" i="45"/>
  <c r="B170" i="45"/>
  <c r="C170" i="45"/>
  <c r="D170" i="45"/>
  <c r="B171" i="45"/>
  <c r="C171" i="45"/>
  <c r="D171" i="45"/>
  <c r="B172" i="45"/>
  <c r="C172" i="45"/>
  <c r="D172" i="45"/>
  <c r="B173" i="45"/>
  <c r="C173" i="45"/>
  <c r="D173" i="45"/>
  <c r="B174" i="45"/>
  <c r="C174" i="45"/>
  <c r="D174" i="45"/>
  <c r="B175" i="45"/>
  <c r="C175" i="45"/>
  <c r="D175" i="45"/>
  <c r="B176" i="45"/>
  <c r="C176" i="45"/>
  <c r="D176" i="45"/>
  <c r="B177" i="45"/>
  <c r="C177" i="45"/>
  <c r="D177" i="45"/>
  <c r="B178" i="45"/>
  <c r="C178" i="45"/>
  <c r="D178" i="45"/>
  <c r="B179" i="45"/>
  <c r="C179" i="45"/>
  <c r="D179" i="45"/>
  <c r="B180" i="45"/>
  <c r="C180" i="45"/>
  <c r="D180" i="45"/>
  <c r="B181" i="45"/>
  <c r="C181" i="45"/>
  <c r="D181" i="45"/>
  <c r="B182" i="45"/>
  <c r="C182" i="45"/>
  <c r="D182" i="45"/>
  <c r="B183" i="45"/>
  <c r="C183" i="45"/>
  <c r="D183" i="45"/>
  <c r="B184" i="45"/>
  <c r="C184" i="45"/>
  <c r="D184" i="45"/>
  <c r="B185" i="45"/>
  <c r="C185" i="45"/>
  <c r="D185" i="45"/>
  <c r="B186" i="45"/>
  <c r="C186" i="45"/>
  <c r="D186" i="45"/>
  <c r="B187" i="45"/>
  <c r="C187" i="45"/>
  <c r="D187" i="45"/>
  <c r="B188" i="45"/>
  <c r="C188" i="45"/>
  <c r="D188" i="45"/>
  <c r="B189" i="45"/>
  <c r="C189" i="45"/>
  <c r="D189" i="45"/>
  <c r="B190" i="45"/>
  <c r="C190" i="45"/>
  <c r="D190" i="45"/>
  <c r="B191" i="45"/>
  <c r="C191" i="45"/>
  <c r="D191" i="45"/>
  <c r="B192" i="45"/>
  <c r="C192" i="45"/>
  <c r="D192" i="45"/>
  <c r="B193" i="45"/>
  <c r="C193" i="45"/>
  <c r="D193" i="45"/>
  <c r="B194" i="45"/>
  <c r="C194" i="45"/>
  <c r="D194" i="45"/>
  <c r="B195" i="45"/>
  <c r="C195" i="45"/>
  <c r="D195" i="45"/>
  <c r="B196" i="45"/>
  <c r="C196" i="45"/>
  <c r="D196" i="45"/>
  <c r="B197" i="45"/>
  <c r="C197" i="45"/>
  <c r="D197" i="45"/>
  <c r="B198" i="45"/>
  <c r="C198" i="45"/>
  <c r="D198" i="45"/>
  <c r="B199" i="45"/>
  <c r="C199" i="45"/>
  <c r="D199" i="45"/>
  <c r="B200" i="45"/>
  <c r="C200" i="45"/>
  <c r="D200" i="45"/>
  <c r="B201" i="45"/>
  <c r="C201" i="45"/>
  <c r="D201" i="45"/>
  <c r="B202" i="45"/>
  <c r="C202" i="45"/>
  <c r="D202" i="45"/>
  <c r="B203" i="45"/>
  <c r="C203" i="45"/>
  <c r="D203" i="45"/>
  <c r="B204" i="45"/>
  <c r="C204" i="45"/>
  <c r="D204" i="45"/>
  <c r="B205" i="45"/>
  <c r="C205" i="45"/>
  <c r="D205" i="45"/>
  <c r="B206" i="45"/>
  <c r="C206" i="45"/>
  <c r="D206" i="45"/>
  <c r="B207" i="45"/>
  <c r="C207" i="45"/>
  <c r="D207" i="45"/>
  <c r="B208" i="45"/>
  <c r="C208" i="45"/>
  <c r="D208" i="45"/>
  <c r="B209" i="45"/>
  <c r="C209" i="45"/>
  <c r="D209" i="45"/>
  <c r="B210" i="45"/>
  <c r="C210" i="45"/>
  <c r="D210" i="45"/>
  <c r="B211" i="45"/>
  <c r="C211" i="45"/>
  <c r="D211" i="45"/>
  <c r="B212" i="45"/>
  <c r="C212" i="45"/>
  <c r="D212" i="45"/>
  <c r="B213" i="45"/>
  <c r="C213" i="45"/>
  <c r="D213" i="45"/>
  <c r="B214" i="45"/>
  <c r="C214" i="45"/>
  <c r="D214" i="45"/>
  <c r="B215" i="45"/>
  <c r="C215" i="45"/>
  <c r="D215" i="45"/>
  <c r="B216" i="45"/>
  <c r="C216" i="45"/>
  <c r="D216" i="45"/>
  <c r="B217" i="45"/>
  <c r="C217" i="45"/>
  <c r="D217" i="45"/>
  <c r="B218" i="45"/>
  <c r="C218" i="45"/>
  <c r="D218" i="45"/>
  <c r="B219" i="45"/>
  <c r="C219" i="45"/>
  <c r="D219" i="45"/>
  <c r="B220" i="45"/>
  <c r="C220" i="45"/>
  <c r="D220" i="45"/>
  <c r="B221" i="45"/>
  <c r="C221" i="45"/>
  <c r="D221" i="45"/>
  <c r="B222" i="45"/>
  <c r="C222" i="45"/>
  <c r="D222" i="45"/>
  <c r="B223" i="45"/>
  <c r="C223" i="45"/>
  <c r="D223" i="45"/>
  <c r="B224" i="45"/>
  <c r="C224" i="45"/>
  <c r="D224" i="45"/>
  <c r="B225" i="45"/>
  <c r="C225" i="45"/>
  <c r="D225" i="45"/>
  <c r="B226" i="45"/>
  <c r="C226" i="45"/>
  <c r="D226" i="45"/>
  <c r="B227" i="45"/>
  <c r="C227" i="45"/>
  <c r="D227" i="45"/>
  <c r="B228" i="45"/>
  <c r="C228" i="45"/>
  <c r="D228" i="45"/>
  <c r="B229" i="45"/>
  <c r="C229" i="45"/>
  <c r="D229" i="45"/>
  <c r="B230" i="45"/>
  <c r="C230" i="45"/>
  <c r="D230" i="45"/>
  <c r="B231" i="45"/>
  <c r="C231" i="45"/>
  <c r="D231" i="45"/>
  <c r="B232" i="45"/>
  <c r="C232" i="45"/>
  <c r="D232" i="45"/>
  <c r="B233" i="45"/>
  <c r="C233" i="45"/>
  <c r="D233" i="45"/>
  <c r="B234" i="45"/>
  <c r="C234" i="45"/>
  <c r="D234" i="45"/>
  <c r="B235" i="45"/>
  <c r="C235" i="45"/>
  <c r="D235" i="45"/>
  <c r="B236" i="45"/>
  <c r="C236" i="45"/>
  <c r="D236" i="45"/>
  <c r="B237" i="45"/>
  <c r="C237" i="45"/>
  <c r="D237" i="45"/>
  <c r="B238" i="45"/>
  <c r="C238" i="45"/>
  <c r="D238" i="45"/>
  <c r="B239" i="45"/>
  <c r="C239" i="45"/>
  <c r="D239" i="45"/>
  <c r="B240" i="45"/>
  <c r="C240" i="45"/>
  <c r="D240" i="45"/>
  <c r="B241" i="45"/>
  <c r="C241" i="45"/>
  <c r="D241" i="45"/>
  <c r="B242" i="45"/>
  <c r="C242" i="45"/>
  <c r="D242" i="45"/>
  <c r="B243" i="45"/>
  <c r="C243" i="45"/>
  <c r="D243" i="45"/>
  <c r="B244" i="45"/>
  <c r="C244" i="45"/>
  <c r="D244" i="45"/>
  <c r="B245" i="45"/>
  <c r="C245" i="45"/>
  <c r="D245" i="45"/>
  <c r="B246" i="45"/>
  <c r="C246" i="45"/>
  <c r="D246" i="45"/>
  <c r="B247" i="45"/>
  <c r="C247" i="45"/>
  <c r="D247" i="45"/>
  <c r="B248" i="45"/>
  <c r="C248" i="45"/>
  <c r="D248" i="45"/>
  <c r="B249" i="45"/>
  <c r="C249" i="45"/>
  <c r="D249" i="45"/>
  <c r="B250" i="45"/>
  <c r="C250" i="45"/>
  <c r="D250" i="45"/>
  <c r="B251" i="45"/>
  <c r="C251" i="45"/>
  <c r="D251" i="45"/>
  <c r="B252" i="45"/>
  <c r="C252" i="45"/>
  <c r="D252" i="45"/>
  <c r="B253" i="45"/>
  <c r="C253" i="45"/>
  <c r="D253" i="45"/>
  <c r="B254" i="45"/>
  <c r="C254" i="45"/>
  <c r="D254" i="45"/>
  <c r="B255" i="45"/>
  <c r="C255" i="45"/>
  <c r="D255" i="45"/>
  <c r="B256" i="45"/>
  <c r="C256" i="45"/>
  <c r="D256" i="45"/>
  <c r="B257" i="45"/>
  <c r="C257" i="45"/>
  <c r="D257" i="45"/>
  <c r="B258" i="45"/>
  <c r="C258" i="45"/>
  <c r="D258" i="45"/>
  <c r="B259" i="45"/>
  <c r="C259" i="45"/>
  <c r="D259" i="45"/>
  <c r="B260" i="45"/>
  <c r="C260" i="45"/>
  <c r="D260" i="45"/>
  <c r="B261" i="45"/>
  <c r="C261" i="45"/>
  <c r="D261" i="45"/>
  <c r="B262" i="45"/>
  <c r="C262" i="45"/>
  <c r="D262" i="45"/>
  <c r="B263" i="45"/>
  <c r="C263" i="45"/>
  <c r="D263" i="45"/>
  <c r="B264" i="45"/>
  <c r="C264" i="45"/>
  <c r="D264" i="45"/>
  <c r="B265" i="45"/>
  <c r="C265" i="45"/>
  <c r="D265" i="45"/>
  <c r="B266" i="45"/>
  <c r="C266" i="45"/>
  <c r="D266" i="45"/>
  <c r="B267" i="45"/>
  <c r="C267" i="45"/>
  <c r="D267" i="45"/>
  <c r="B268" i="45"/>
  <c r="C268" i="45"/>
  <c r="D268" i="45"/>
  <c r="B269" i="45"/>
  <c r="C269" i="45"/>
  <c r="D269" i="45"/>
  <c r="B270" i="45"/>
  <c r="C270" i="45"/>
  <c r="D270" i="45"/>
  <c r="B271" i="45"/>
  <c r="C271" i="45"/>
  <c r="D271" i="45"/>
  <c r="B272" i="45"/>
  <c r="C272" i="45"/>
  <c r="D272" i="45"/>
  <c r="B273" i="45"/>
  <c r="C273" i="45"/>
  <c r="D273" i="45"/>
  <c r="B274" i="45"/>
  <c r="C274" i="45"/>
  <c r="D274" i="45"/>
  <c r="B275" i="45"/>
  <c r="C275" i="45"/>
  <c r="D275" i="45"/>
  <c r="B276" i="45"/>
  <c r="C276" i="45"/>
  <c r="D276" i="45"/>
  <c r="B277" i="45"/>
  <c r="C277" i="45"/>
  <c r="D277" i="45"/>
  <c r="B278" i="45"/>
  <c r="C278" i="45"/>
  <c r="D278" i="45"/>
  <c r="B279" i="45"/>
  <c r="C279" i="45"/>
  <c r="D279" i="45"/>
  <c r="B280" i="45"/>
  <c r="C280" i="45"/>
  <c r="D280" i="45"/>
  <c r="B281" i="45"/>
  <c r="C281" i="45"/>
  <c r="D281" i="45"/>
  <c r="B282" i="45"/>
  <c r="C282" i="45"/>
  <c r="D282" i="45"/>
  <c r="B283" i="45"/>
  <c r="C283" i="45"/>
  <c r="D283" i="45"/>
  <c r="B284" i="45"/>
  <c r="C284" i="45"/>
  <c r="D284" i="45"/>
  <c r="B285" i="45"/>
  <c r="C285" i="45"/>
  <c r="D285" i="45"/>
  <c r="B286" i="45"/>
  <c r="C286" i="45"/>
  <c r="D286" i="45"/>
  <c r="B287" i="45"/>
  <c r="C287" i="45"/>
  <c r="D287" i="45"/>
  <c r="B288" i="45"/>
  <c r="C288" i="45"/>
  <c r="D288" i="45"/>
  <c r="B289" i="45"/>
  <c r="C289" i="45"/>
  <c r="D289" i="45"/>
  <c r="B290" i="45"/>
  <c r="C290" i="45"/>
  <c r="D290" i="45"/>
  <c r="B291" i="45"/>
  <c r="C291" i="45"/>
  <c r="D291" i="45"/>
  <c r="B292" i="45"/>
  <c r="C292" i="45"/>
  <c r="D292" i="45"/>
  <c r="B293" i="45"/>
  <c r="C293" i="45"/>
  <c r="D293" i="45"/>
  <c r="B294" i="45"/>
  <c r="C294" i="45"/>
  <c r="D294" i="45"/>
  <c r="B295" i="45"/>
  <c r="C295" i="45"/>
  <c r="D295" i="45"/>
  <c r="B296" i="45"/>
  <c r="C296" i="45"/>
  <c r="D296" i="45"/>
  <c r="B297" i="45"/>
  <c r="C297" i="45"/>
  <c r="D297" i="45"/>
  <c r="B298" i="45"/>
  <c r="C298" i="45"/>
  <c r="D298" i="45"/>
  <c r="B299" i="45"/>
  <c r="C299" i="45"/>
  <c r="D299" i="45"/>
  <c r="B300" i="45"/>
  <c r="C300" i="45"/>
  <c r="D300" i="45"/>
  <c r="B301" i="45"/>
  <c r="C301" i="45"/>
  <c r="D301" i="45"/>
  <c r="B302" i="45"/>
  <c r="C302" i="45"/>
  <c r="D302" i="45"/>
  <c r="B303" i="45"/>
  <c r="C303" i="45"/>
  <c r="D303" i="45"/>
  <c r="B304" i="45"/>
  <c r="C304" i="45"/>
  <c r="D304" i="45"/>
  <c r="B305" i="45"/>
  <c r="C305" i="45"/>
  <c r="D305" i="45"/>
  <c r="B306" i="45"/>
  <c r="C306" i="45"/>
  <c r="D306" i="45"/>
  <c r="B307" i="45"/>
  <c r="C307" i="45"/>
  <c r="D307" i="45"/>
  <c r="B308" i="45"/>
  <c r="C308" i="45"/>
  <c r="D308" i="45"/>
  <c r="B309" i="45"/>
  <c r="C309" i="45"/>
  <c r="D309" i="45"/>
  <c r="B310" i="45"/>
  <c r="C310" i="45"/>
  <c r="D310" i="45"/>
  <c r="B311" i="45"/>
  <c r="C311" i="45"/>
  <c r="D311" i="45"/>
  <c r="B312" i="45"/>
  <c r="C312" i="45"/>
  <c r="D312" i="45"/>
  <c r="B313" i="45"/>
  <c r="C313" i="45"/>
  <c r="D313" i="45"/>
  <c r="B314" i="45"/>
  <c r="C314" i="45"/>
  <c r="D314" i="45"/>
  <c r="B315" i="45"/>
  <c r="C315" i="45"/>
  <c r="D315" i="45"/>
  <c r="B316" i="45"/>
  <c r="C316" i="45"/>
  <c r="D316" i="45"/>
  <c r="B317" i="45"/>
  <c r="C317" i="45"/>
  <c r="D317" i="45"/>
  <c r="B318" i="45"/>
  <c r="C318" i="45"/>
  <c r="D318" i="45"/>
  <c r="B319" i="45"/>
  <c r="C319" i="45"/>
  <c r="D319" i="45"/>
  <c r="B320" i="45"/>
  <c r="C320" i="45"/>
  <c r="D320" i="45"/>
  <c r="B321" i="45"/>
  <c r="C321" i="45"/>
  <c r="D321" i="45"/>
  <c r="B322" i="45"/>
  <c r="C322" i="45"/>
  <c r="D322" i="45"/>
  <c r="B323" i="45"/>
  <c r="C323" i="45"/>
  <c r="D323" i="45"/>
  <c r="B324" i="45"/>
  <c r="C324" i="45"/>
  <c r="D324" i="45"/>
  <c r="B325" i="45"/>
  <c r="C325" i="45"/>
  <c r="D325" i="45"/>
  <c r="B326" i="45"/>
  <c r="C326" i="45"/>
  <c r="D326" i="45"/>
  <c r="B327" i="45"/>
  <c r="C327" i="45"/>
  <c r="D327" i="45"/>
  <c r="B328" i="45"/>
  <c r="C328" i="45"/>
  <c r="D328" i="45"/>
  <c r="B329" i="45"/>
  <c r="C329" i="45"/>
  <c r="D329" i="45"/>
  <c r="B330" i="45"/>
  <c r="C330" i="45"/>
  <c r="D330" i="45"/>
  <c r="B331" i="45"/>
  <c r="C331" i="45"/>
  <c r="D331" i="45"/>
  <c r="B332" i="45"/>
  <c r="C332" i="45"/>
  <c r="D332" i="45"/>
  <c r="B333" i="45"/>
  <c r="C333" i="45"/>
  <c r="D333" i="45"/>
  <c r="B334" i="45"/>
  <c r="C334" i="45"/>
  <c r="D334" i="45"/>
  <c r="B335" i="45"/>
  <c r="C335" i="45"/>
  <c r="D335" i="45"/>
  <c r="B336" i="45"/>
  <c r="C336" i="45"/>
  <c r="D336" i="45"/>
  <c r="B337" i="45"/>
  <c r="C337" i="45"/>
  <c r="D337" i="45"/>
  <c r="B338" i="45"/>
  <c r="C338" i="45"/>
  <c r="D338" i="45"/>
  <c r="B339" i="45"/>
  <c r="C339" i="45"/>
  <c r="D339" i="45"/>
  <c r="B340" i="45"/>
  <c r="C340" i="45"/>
  <c r="D340" i="45"/>
  <c r="B341" i="45"/>
  <c r="C341" i="45"/>
  <c r="D341" i="45"/>
  <c r="B342" i="45"/>
  <c r="C342" i="45"/>
  <c r="D342" i="45"/>
  <c r="B343" i="45"/>
  <c r="C343" i="45"/>
  <c r="D343" i="45"/>
  <c r="B344" i="45"/>
  <c r="C344" i="45"/>
  <c r="D344" i="45"/>
  <c r="B345" i="45"/>
  <c r="C345" i="45"/>
  <c r="D345" i="45"/>
  <c r="B346" i="45"/>
  <c r="C346" i="45"/>
  <c r="D346" i="45"/>
  <c r="B347" i="45"/>
  <c r="C347" i="45"/>
  <c r="D347" i="45"/>
  <c r="B348" i="45"/>
  <c r="C348" i="45"/>
  <c r="D348" i="45"/>
  <c r="B349" i="45"/>
  <c r="C349" i="45"/>
  <c r="D349" i="45"/>
  <c r="B350" i="45"/>
  <c r="C350" i="45"/>
  <c r="D350" i="45"/>
  <c r="B351" i="45"/>
  <c r="C351" i="45"/>
  <c r="D351" i="45"/>
  <c r="B352" i="45"/>
  <c r="C352" i="45"/>
  <c r="D352" i="45"/>
  <c r="B353" i="45"/>
  <c r="C353" i="45"/>
  <c r="D353" i="45"/>
  <c r="B354" i="45"/>
  <c r="C354" i="45"/>
  <c r="D354" i="45"/>
  <c r="B355" i="45"/>
  <c r="C355" i="45"/>
  <c r="D355" i="45"/>
  <c r="B356" i="45"/>
  <c r="C356" i="45"/>
  <c r="D356" i="45"/>
  <c r="B357" i="45"/>
  <c r="C357" i="45"/>
  <c r="D357" i="45"/>
  <c r="B358" i="45"/>
  <c r="C358" i="45"/>
  <c r="D358" i="45"/>
  <c r="B359" i="45"/>
  <c r="C359" i="45"/>
  <c r="D359" i="45"/>
  <c r="B360" i="45"/>
  <c r="C360" i="45"/>
  <c r="D360" i="45"/>
  <c r="B361" i="45"/>
  <c r="C361" i="45"/>
  <c r="D361" i="45"/>
  <c r="B362" i="45"/>
  <c r="C362" i="45"/>
  <c r="D362" i="45"/>
  <c r="B363" i="45"/>
  <c r="C363" i="45"/>
  <c r="D363" i="45"/>
  <c r="B364" i="45"/>
  <c r="C364" i="45"/>
  <c r="D364" i="45"/>
  <c r="B365" i="45"/>
  <c r="C365" i="45"/>
  <c r="D365" i="45"/>
  <c r="B366" i="45"/>
  <c r="C366" i="45"/>
  <c r="D366" i="45"/>
  <c r="B367" i="45"/>
  <c r="C367" i="45"/>
  <c r="D367" i="45"/>
  <c r="B368" i="45"/>
  <c r="C368" i="45"/>
  <c r="D368" i="45"/>
  <c r="B369" i="45"/>
  <c r="C369" i="45"/>
  <c r="D369" i="45"/>
  <c r="B370" i="45"/>
  <c r="C370" i="45"/>
  <c r="D370" i="45"/>
  <c r="B371" i="45"/>
  <c r="C371" i="45"/>
  <c r="D371" i="45"/>
  <c r="B372" i="45"/>
  <c r="C372" i="45"/>
  <c r="D372" i="45"/>
  <c r="B373" i="45"/>
  <c r="C373" i="45"/>
  <c r="D373" i="45"/>
  <c r="B374" i="45"/>
  <c r="C374" i="45"/>
  <c r="D374" i="45"/>
  <c r="B375" i="45"/>
  <c r="C375" i="45"/>
  <c r="D375" i="45"/>
  <c r="B376" i="45"/>
  <c r="C376" i="45"/>
  <c r="D376" i="45"/>
  <c r="B377" i="45"/>
  <c r="C377" i="45"/>
  <c r="D377" i="45"/>
  <c r="B378" i="45"/>
  <c r="C378" i="45"/>
  <c r="D378" i="45"/>
  <c r="B379" i="45"/>
  <c r="C379" i="45"/>
  <c r="D379" i="45"/>
  <c r="B380" i="45"/>
  <c r="C380" i="45"/>
  <c r="D380" i="45"/>
  <c r="B381" i="45"/>
  <c r="C381" i="45"/>
  <c r="D381" i="45"/>
  <c r="B382" i="45"/>
  <c r="C382" i="45"/>
  <c r="D382" i="45"/>
  <c r="B383" i="45"/>
  <c r="C383" i="45"/>
  <c r="D383" i="45"/>
  <c r="B384" i="45"/>
  <c r="C384" i="45"/>
  <c r="D384" i="45"/>
  <c r="B385" i="45"/>
  <c r="C385" i="45"/>
  <c r="D385" i="45"/>
  <c r="B386" i="45"/>
  <c r="C386" i="45"/>
  <c r="D386" i="45"/>
  <c r="B387" i="45"/>
  <c r="C387" i="45"/>
  <c r="D387" i="45"/>
  <c r="B388" i="45"/>
  <c r="C388" i="45"/>
  <c r="D388" i="45"/>
  <c r="B389" i="45"/>
  <c r="C389" i="45"/>
  <c r="D389" i="45"/>
  <c r="B390" i="45"/>
  <c r="C390" i="45"/>
  <c r="D390" i="45"/>
  <c r="B391" i="45"/>
  <c r="C391" i="45"/>
  <c r="D391" i="45"/>
  <c r="B392" i="45"/>
  <c r="C392" i="45"/>
  <c r="D392" i="45"/>
  <c r="B393" i="45"/>
  <c r="C393" i="45"/>
  <c r="D393" i="45"/>
  <c r="B394" i="45"/>
  <c r="C394" i="45"/>
  <c r="D394" i="45"/>
  <c r="B395" i="45"/>
  <c r="C395" i="45"/>
  <c r="D395" i="45"/>
  <c r="B396" i="45"/>
  <c r="C396" i="45"/>
  <c r="D396" i="45"/>
  <c r="B397" i="45"/>
  <c r="C397" i="45"/>
  <c r="D397" i="45"/>
  <c r="B398" i="45"/>
  <c r="C398" i="45"/>
  <c r="D398" i="45"/>
  <c r="B399" i="45"/>
  <c r="C399" i="45"/>
  <c r="D399" i="45"/>
  <c r="B400" i="45"/>
  <c r="C400" i="45"/>
  <c r="D400" i="45"/>
  <c r="B401" i="45"/>
  <c r="C401" i="45"/>
  <c r="D401" i="45"/>
  <c r="B402" i="45"/>
  <c r="C402" i="45"/>
  <c r="D402" i="45"/>
  <c r="B403" i="45"/>
  <c r="C403" i="45"/>
  <c r="D403" i="45"/>
  <c r="B404" i="45"/>
  <c r="C404" i="45"/>
  <c r="D404" i="45"/>
  <c r="B405" i="45"/>
  <c r="C405" i="45"/>
  <c r="D405" i="45"/>
  <c r="B406" i="45"/>
  <c r="C406" i="45"/>
  <c r="D406" i="45"/>
  <c r="B407" i="45"/>
  <c r="C407" i="45"/>
  <c r="D407" i="45"/>
  <c r="B408" i="45"/>
  <c r="C408" i="45"/>
  <c r="D408" i="45"/>
  <c r="B409" i="45"/>
  <c r="C409" i="45"/>
  <c r="D409" i="45"/>
  <c r="B410" i="45"/>
  <c r="C410" i="45"/>
  <c r="D410" i="45"/>
  <c r="B411" i="45"/>
  <c r="C411" i="45"/>
  <c r="D411" i="45"/>
  <c r="B412" i="45"/>
  <c r="C412" i="45"/>
  <c r="D412" i="45"/>
  <c r="B413" i="45"/>
  <c r="C413" i="45"/>
  <c r="D413" i="45"/>
  <c r="B414" i="45"/>
  <c r="C414" i="45"/>
  <c r="D414" i="45"/>
  <c r="B415" i="45"/>
  <c r="C415" i="45"/>
  <c r="D415" i="45"/>
  <c r="B416" i="45"/>
  <c r="C416" i="45"/>
  <c r="D416" i="45"/>
  <c r="B417" i="45"/>
  <c r="C417" i="45"/>
  <c r="D417" i="45"/>
  <c r="B418" i="45"/>
  <c r="C418" i="45"/>
  <c r="D418" i="45"/>
  <c r="B419" i="45"/>
  <c r="C419" i="45"/>
  <c r="D419" i="45"/>
  <c r="B420" i="45"/>
  <c r="C420" i="45"/>
  <c r="D420" i="45"/>
  <c r="B421" i="45"/>
  <c r="C421" i="45"/>
  <c r="D421" i="45"/>
  <c r="B422" i="45"/>
  <c r="C422" i="45"/>
  <c r="D422" i="45"/>
  <c r="B423" i="45"/>
  <c r="C423" i="45"/>
  <c r="D423" i="45"/>
  <c r="B424" i="45"/>
  <c r="C424" i="45"/>
  <c r="D424" i="45"/>
  <c r="B425" i="45"/>
  <c r="C425" i="45"/>
  <c r="D425" i="45"/>
  <c r="B426" i="45"/>
  <c r="C426" i="45"/>
  <c r="D426" i="45"/>
  <c r="B427" i="45"/>
  <c r="C427" i="45"/>
  <c r="D427" i="45"/>
  <c r="B428" i="45"/>
  <c r="C428" i="45"/>
  <c r="D428" i="45"/>
  <c r="B429" i="45"/>
  <c r="C429" i="45"/>
  <c r="D429" i="45"/>
  <c r="B430" i="45"/>
  <c r="C430" i="45"/>
  <c r="D430" i="45"/>
  <c r="B431" i="45"/>
  <c r="C431" i="45"/>
  <c r="D431" i="45"/>
  <c r="B432" i="45"/>
  <c r="C432" i="45"/>
  <c r="D432" i="45"/>
  <c r="B433" i="45"/>
  <c r="C433" i="45"/>
  <c r="D433" i="45"/>
  <c r="B434" i="45"/>
  <c r="C434" i="45"/>
  <c r="D434" i="45"/>
  <c r="B435" i="45"/>
  <c r="C435" i="45"/>
  <c r="D435" i="45"/>
  <c r="B436" i="45"/>
  <c r="C436" i="45"/>
  <c r="D436" i="45"/>
  <c r="B437" i="45"/>
  <c r="C437" i="45"/>
  <c r="D437" i="45"/>
  <c r="B438" i="45"/>
  <c r="C438" i="45"/>
  <c r="D438" i="45"/>
  <c r="B439" i="45"/>
  <c r="C439" i="45"/>
  <c r="D439" i="45"/>
  <c r="B440" i="45"/>
  <c r="C440" i="45"/>
  <c r="D440" i="45"/>
  <c r="B441" i="45"/>
  <c r="C441" i="45"/>
  <c r="D441" i="45"/>
  <c r="B442" i="45"/>
  <c r="C442" i="45"/>
  <c r="D442" i="45"/>
  <c r="B443" i="45"/>
  <c r="C443" i="45"/>
  <c r="D443" i="45"/>
  <c r="B444" i="45"/>
  <c r="C444" i="45"/>
  <c r="D444" i="45"/>
  <c r="B445" i="45"/>
  <c r="C445" i="45"/>
  <c r="D445" i="45"/>
  <c r="B446" i="45"/>
  <c r="C446" i="45"/>
  <c r="D446" i="45"/>
  <c r="B447" i="45"/>
  <c r="C447" i="45"/>
  <c r="D447" i="45"/>
  <c r="B448" i="45"/>
  <c r="C448" i="45"/>
  <c r="D448" i="45"/>
  <c r="B449" i="45"/>
  <c r="C449" i="45"/>
  <c r="D449" i="45"/>
  <c r="B450" i="45"/>
  <c r="C450" i="45"/>
  <c r="D450" i="45"/>
  <c r="B451" i="45"/>
  <c r="C451" i="45"/>
  <c r="D451" i="45"/>
  <c r="B452" i="45"/>
  <c r="C452" i="45"/>
  <c r="D452" i="45"/>
  <c r="B453" i="45"/>
  <c r="C453" i="45"/>
  <c r="D453" i="45"/>
  <c r="B454" i="45"/>
  <c r="C454" i="45"/>
  <c r="D454" i="45"/>
  <c r="B455" i="45"/>
  <c r="C455" i="45"/>
  <c r="D455" i="45"/>
  <c r="B456" i="45"/>
  <c r="C456" i="45"/>
  <c r="D456" i="45"/>
  <c r="B457" i="45"/>
  <c r="C457" i="45"/>
  <c r="D457" i="45"/>
  <c r="B458" i="45"/>
  <c r="C458" i="45"/>
  <c r="D458" i="45"/>
  <c r="B459" i="45"/>
  <c r="C459" i="45"/>
  <c r="D459" i="45"/>
  <c r="B460" i="45"/>
  <c r="C460" i="45"/>
  <c r="D460" i="45"/>
  <c r="B461" i="45"/>
  <c r="C461" i="45"/>
  <c r="D461" i="45"/>
  <c r="B462" i="45"/>
  <c r="C462" i="45"/>
  <c r="D462" i="45"/>
  <c r="B463" i="45"/>
  <c r="C463" i="45"/>
  <c r="D463" i="45"/>
  <c r="B464" i="45"/>
  <c r="C464" i="45"/>
  <c r="D464" i="45"/>
  <c r="B465" i="45"/>
  <c r="C465" i="45"/>
  <c r="D465" i="45"/>
  <c r="B466" i="45"/>
  <c r="C466" i="45"/>
  <c r="D466" i="45"/>
  <c r="B467" i="45"/>
  <c r="C467" i="45"/>
  <c r="D467" i="45"/>
  <c r="B468" i="45"/>
  <c r="C468" i="45"/>
  <c r="D468" i="45"/>
  <c r="B469" i="45"/>
  <c r="C469" i="45"/>
  <c r="D469" i="45"/>
  <c r="B470" i="45"/>
  <c r="C470" i="45"/>
  <c r="D470" i="45"/>
  <c r="B471" i="45"/>
  <c r="C471" i="45"/>
  <c r="D471" i="45"/>
  <c r="B472" i="45"/>
  <c r="C472" i="45"/>
  <c r="D472" i="45"/>
  <c r="B473" i="45"/>
  <c r="C473" i="45"/>
  <c r="D473" i="45"/>
  <c r="B474" i="45"/>
  <c r="C474" i="45"/>
  <c r="D474" i="45"/>
  <c r="B475" i="45"/>
  <c r="C475" i="45"/>
  <c r="D475" i="45"/>
  <c r="B476" i="45"/>
  <c r="C476" i="45"/>
  <c r="D476" i="45"/>
  <c r="B477" i="45"/>
  <c r="C477" i="45"/>
  <c r="D477" i="45"/>
  <c r="B478" i="45"/>
  <c r="C478" i="45"/>
  <c r="D478" i="45"/>
  <c r="B479" i="45"/>
  <c r="C479" i="45"/>
  <c r="D479" i="45"/>
  <c r="B480" i="45"/>
  <c r="C480" i="45"/>
  <c r="D480" i="45"/>
  <c r="B481" i="45"/>
  <c r="C481" i="45"/>
  <c r="D481" i="45"/>
  <c r="B482" i="45"/>
  <c r="C482" i="45"/>
  <c r="D482" i="45"/>
  <c r="B483" i="45"/>
  <c r="C483" i="45"/>
  <c r="D483" i="45"/>
  <c r="B484" i="45"/>
  <c r="C484" i="45"/>
  <c r="D484" i="45"/>
  <c r="B485" i="45"/>
  <c r="C485" i="45"/>
  <c r="D485" i="45"/>
  <c r="B486" i="45"/>
  <c r="C486" i="45"/>
  <c r="D486" i="45"/>
  <c r="B487" i="45"/>
  <c r="C487" i="45"/>
  <c r="D487" i="45"/>
  <c r="B488" i="45"/>
  <c r="C488" i="45"/>
  <c r="D488" i="45"/>
  <c r="B489" i="45"/>
  <c r="C489" i="45"/>
  <c r="D489" i="45"/>
  <c r="B490" i="45"/>
  <c r="C490" i="45"/>
  <c r="D490" i="45"/>
  <c r="B491" i="45"/>
  <c r="C491" i="45"/>
  <c r="D491" i="45"/>
  <c r="B492" i="45"/>
  <c r="C492" i="45"/>
  <c r="D492" i="45"/>
  <c r="B493" i="45"/>
  <c r="C493" i="45"/>
  <c r="D493" i="45"/>
  <c r="B494" i="45"/>
  <c r="C494" i="45"/>
  <c r="D494" i="45"/>
  <c r="B495" i="45"/>
  <c r="C495" i="45"/>
  <c r="D495" i="45"/>
  <c r="B496" i="45"/>
  <c r="C496" i="45"/>
  <c r="D496" i="45"/>
  <c r="B497" i="45"/>
  <c r="C497" i="45"/>
  <c r="D497" i="45"/>
  <c r="B498" i="45"/>
  <c r="C498" i="45"/>
  <c r="D498" i="45"/>
  <c r="B499" i="45"/>
  <c r="C499" i="45"/>
  <c r="D499" i="45"/>
  <c r="B500" i="45"/>
  <c r="C500" i="45"/>
  <c r="D500" i="45"/>
  <c r="B501" i="45"/>
  <c r="C501" i="45"/>
  <c r="D501" i="45"/>
  <c r="B502" i="45"/>
  <c r="C502" i="45"/>
  <c r="D502" i="45"/>
  <c r="B503" i="45"/>
  <c r="C503" i="45"/>
  <c r="D503" i="45"/>
  <c r="B504" i="45"/>
  <c r="C504" i="45"/>
  <c r="D504" i="45"/>
  <c r="B505" i="45"/>
  <c r="C505" i="45"/>
  <c r="D505" i="45"/>
  <c r="B506" i="45"/>
  <c r="C506" i="45"/>
  <c r="D506" i="45"/>
  <c r="B507" i="45"/>
  <c r="C507" i="45"/>
  <c r="D507" i="45"/>
  <c r="B508" i="45"/>
  <c r="C508" i="45"/>
  <c r="D508" i="45"/>
  <c r="B509" i="45"/>
  <c r="C509" i="45"/>
  <c r="D509" i="45"/>
  <c r="B510" i="45"/>
  <c r="C510" i="45"/>
  <c r="D510" i="45"/>
  <c r="B511" i="45"/>
  <c r="C511" i="45"/>
  <c r="D511" i="45"/>
  <c r="B512" i="45"/>
  <c r="C512" i="45"/>
  <c r="D512" i="45"/>
  <c r="B513" i="45"/>
  <c r="C513" i="45"/>
  <c r="D513" i="45"/>
  <c r="B514" i="45"/>
  <c r="C514" i="45"/>
  <c r="D514" i="45"/>
  <c r="B515" i="45"/>
  <c r="C515" i="45"/>
  <c r="D515" i="45"/>
  <c r="B516" i="45"/>
  <c r="C516" i="45"/>
  <c r="D516" i="45"/>
  <c r="B517" i="45"/>
  <c r="C517" i="45"/>
  <c r="D517" i="45"/>
  <c r="B518" i="45"/>
  <c r="C518" i="45"/>
  <c r="D518" i="45"/>
  <c r="B519" i="45"/>
  <c r="C519" i="45"/>
  <c r="D519" i="45"/>
  <c r="B520" i="45"/>
  <c r="C520" i="45"/>
  <c r="D520" i="45"/>
  <c r="B521" i="45"/>
  <c r="C521" i="45"/>
  <c r="D521" i="45"/>
  <c r="B522" i="45"/>
  <c r="C522" i="45"/>
  <c r="D522" i="45"/>
  <c r="B523" i="45"/>
  <c r="C523" i="45"/>
  <c r="D523" i="45"/>
  <c r="B524" i="45"/>
  <c r="C524" i="45"/>
  <c r="D524" i="45"/>
  <c r="B525" i="45"/>
  <c r="C525" i="45"/>
  <c r="D525" i="45"/>
  <c r="B526" i="45"/>
  <c r="C526" i="45"/>
  <c r="D526" i="45"/>
  <c r="B527" i="45"/>
  <c r="C527" i="45"/>
  <c r="D527" i="45"/>
  <c r="B528" i="45"/>
  <c r="C528" i="45"/>
  <c r="D528" i="45"/>
  <c r="B529" i="45"/>
  <c r="C529" i="45"/>
  <c r="D529" i="45"/>
  <c r="B530" i="45"/>
  <c r="C530" i="45"/>
  <c r="D530" i="45"/>
  <c r="B531" i="45"/>
  <c r="C531" i="45"/>
  <c r="D531" i="45"/>
  <c r="B532" i="45"/>
  <c r="C532" i="45"/>
  <c r="D532" i="45"/>
  <c r="B533" i="45"/>
  <c r="C533" i="45"/>
  <c r="D533" i="45"/>
  <c r="B534" i="45"/>
  <c r="C534" i="45"/>
  <c r="D534" i="45"/>
  <c r="B535" i="45"/>
  <c r="C535" i="45"/>
  <c r="D535" i="45"/>
  <c r="B536" i="45"/>
  <c r="C536" i="45"/>
  <c r="D536" i="45"/>
  <c r="B537" i="45"/>
  <c r="C537" i="45"/>
  <c r="D537" i="45"/>
  <c r="B538" i="45"/>
  <c r="C538" i="45"/>
  <c r="D538" i="45"/>
  <c r="B539" i="45"/>
  <c r="C539" i="45"/>
  <c r="D539" i="45"/>
  <c r="B540" i="45"/>
  <c r="C540" i="45"/>
  <c r="D540" i="45"/>
  <c r="B541" i="45"/>
  <c r="C541" i="45"/>
  <c r="D541" i="45"/>
  <c r="B542" i="45"/>
  <c r="C542" i="45"/>
  <c r="D542" i="45"/>
  <c r="B543" i="45"/>
  <c r="C543" i="45"/>
  <c r="D543" i="45"/>
  <c r="B544" i="45"/>
  <c r="C544" i="45"/>
  <c r="D544" i="45"/>
  <c r="B545" i="45"/>
  <c r="C545" i="45"/>
  <c r="D545" i="45"/>
  <c r="B546" i="45"/>
  <c r="C546" i="45"/>
  <c r="D546" i="45"/>
  <c r="B547" i="45"/>
  <c r="C547" i="45"/>
  <c r="D547" i="45"/>
  <c r="B548" i="45"/>
  <c r="C548" i="45"/>
  <c r="D548" i="45"/>
  <c r="B549" i="45"/>
  <c r="C549" i="45"/>
  <c r="D549" i="45"/>
  <c r="B550" i="45"/>
  <c r="C550" i="45"/>
  <c r="D550" i="45"/>
  <c r="B551" i="45"/>
  <c r="C551" i="45"/>
  <c r="D551" i="45"/>
  <c r="B552" i="45"/>
  <c r="C552" i="45"/>
  <c r="D552" i="45"/>
  <c r="B553" i="45"/>
  <c r="C553" i="45"/>
  <c r="D553" i="45"/>
  <c r="B554" i="45"/>
  <c r="C554" i="45"/>
  <c r="D554" i="45"/>
  <c r="B555" i="45"/>
  <c r="C555" i="45"/>
  <c r="D555" i="45"/>
  <c r="B556" i="45"/>
  <c r="C556" i="45"/>
  <c r="D556" i="45"/>
  <c r="B557" i="45"/>
  <c r="C557" i="45"/>
  <c r="D557" i="45"/>
  <c r="B558" i="45"/>
  <c r="C558" i="45"/>
  <c r="D558" i="45"/>
  <c r="B559" i="45"/>
  <c r="C559" i="45"/>
  <c r="D559" i="45"/>
  <c r="B560" i="45"/>
  <c r="C560" i="45"/>
  <c r="D560" i="45"/>
  <c r="B561" i="45"/>
  <c r="C561" i="45"/>
  <c r="D561" i="45"/>
  <c r="B562" i="45"/>
  <c r="C562" i="45"/>
  <c r="D562" i="45"/>
  <c r="B563" i="45"/>
  <c r="C563" i="45"/>
  <c r="D563" i="45"/>
  <c r="B564" i="45"/>
  <c r="C564" i="45"/>
  <c r="D564" i="45"/>
  <c r="B565" i="45"/>
  <c r="C565" i="45"/>
  <c r="D565" i="45"/>
  <c r="B566" i="45"/>
  <c r="C566" i="45"/>
  <c r="D566" i="45"/>
  <c r="B567" i="45"/>
  <c r="C567" i="45"/>
  <c r="D567" i="45"/>
  <c r="B568" i="45"/>
  <c r="C568" i="45"/>
  <c r="D568" i="45"/>
  <c r="B569" i="45"/>
  <c r="C569" i="45"/>
  <c r="D569" i="45"/>
  <c r="B570" i="45"/>
  <c r="C570" i="45"/>
  <c r="D570" i="45"/>
  <c r="B571" i="45"/>
  <c r="C571" i="45"/>
  <c r="D571" i="45"/>
  <c r="B572" i="45"/>
  <c r="C572" i="45"/>
  <c r="D572" i="45"/>
  <c r="B573" i="45"/>
  <c r="C573" i="45"/>
  <c r="D573" i="45"/>
  <c r="B574" i="45"/>
  <c r="C574" i="45"/>
  <c r="D574" i="45"/>
  <c r="B575" i="45"/>
  <c r="C575" i="45"/>
  <c r="D575" i="45"/>
  <c r="B576" i="45"/>
  <c r="C576" i="45"/>
  <c r="D576" i="45"/>
  <c r="B577" i="45"/>
  <c r="C577" i="45"/>
  <c r="D577" i="45"/>
  <c r="B578" i="45"/>
  <c r="C578" i="45"/>
  <c r="D578" i="45"/>
  <c r="B579" i="45"/>
  <c r="C579" i="45"/>
  <c r="D579" i="45"/>
  <c r="B580" i="45"/>
  <c r="C580" i="45"/>
  <c r="D580" i="45"/>
  <c r="B581" i="45"/>
  <c r="C581" i="45"/>
  <c r="D581" i="45"/>
  <c r="B582" i="45"/>
  <c r="C582" i="45"/>
  <c r="D582" i="45"/>
  <c r="B583" i="45"/>
  <c r="C583" i="45"/>
  <c r="D583" i="45"/>
  <c r="B584" i="45"/>
  <c r="C584" i="45"/>
  <c r="D584" i="45"/>
  <c r="B585" i="45"/>
  <c r="C585" i="45"/>
  <c r="D585" i="45"/>
  <c r="B586" i="45"/>
  <c r="C586" i="45"/>
  <c r="D586" i="45"/>
  <c r="B587" i="45"/>
  <c r="C587" i="45"/>
  <c r="D587" i="45"/>
  <c r="B588" i="45"/>
  <c r="C588" i="45"/>
  <c r="D588" i="45"/>
  <c r="B589" i="45"/>
  <c r="C589" i="45"/>
  <c r="D589" i="45"/>
  <c r="B590" i="45"/>
  <c r="C590" i="45"/>
  <c r="D590" i="45"/>
  <c r="B591" i="45"/>
  <c r="C591" i="45"/>
  <c r="D591" i="45"/>
  <c r="B592" i="45"/>
  <c r="C592" i="45"/>
  <c r="D592" i="45"/>
  <c r="B593" i="45"/>
  <c r="C593" i="45"/>
  <c r="D593" i="45"/>
  <c r="B594" i="45"/>
  <c r="C594" i="45"/>
  <c r="D594" i="45"/>
  <c r="B595" i="45"/>
  <c r="C595" i="45"/>
  <c r="D595" i="45"/>
  <c r="B596" i="45"/>
  <c r="C596" i="45"/>
  <c r="D596" i="45"/>
  <c r="B597" i="45"/>
  <c r="C597" i="45"/>
  <c r="D597" i="45"/>
  <c r="B598" i="45"/>
  <c r="C598" i="45"/>
  <c r="D598" i="45"/>
  <c r="B599" i="45"/>
  <c r="C599" i="45"/>
  <c r="D599" i="45"/>
  <c r="B600" i="45"/>
  <c r="C600" i="45"/>
  <c r="D600" i="45"/>
  <c r="B601" i="45"/>
  <c r="C601" i="45"/>
  <c r="D601" i="45"/>
  <c r="B602" i="45"/>
  <c r="C602" i="45"/>
  <c r="D602" i="45"/>
  <c r="B603" i="45"/>
  <c r="C603" i="45"/>
  <c r="D603" i="45"/>
  <c r="B604" i="45"/>
  <c r="C604" i="45"/>
  <c r="D604" i="45"/>
  <c r="B605" i="45"/>
  <c r="C605" i="45"/>
  <c r="D605" i="45"/>
  <c r="B606" i="45"/>
  <c r="C606" i="45"/>
  <c r="D606" i="45"/>
  <c r="B607" i="45"/>
  <c r="C607" i="45"/>
  <c r="D607" i="45"/>
  <c r="B608" i="45"/>
  <c r="C608" i="45"/>
  <c r="D608" i="45"/>
  <c r="B609" i="45"/>
  <c r="C609" i="45"/>
  <c r="D609" i="45"/>
  <c r="B610" i="45"/>
  <c r="C610" i="45"/>
  <c r="D610" i="45"/>
  <c r="B611" i="45"/>
  <c r="C611" i="45"/>
  <c r="D611" i="45"/>
  <c r="B612" i="45"/>
  <c r="C612" i="45"/>
  <c r="D612" i="45"/>
  <c r="B613" i="45"/>
  <c r="C613" i="45"/>
  <c r="D613" i="45"/>
  <c r="B614" i="45"/>
  <c r="C614" i="45"/>
  <c r="D614" i="45"/>
  <c r="B615" i="45"/>
  <c r="C615" i="45"/>
  <c r="D615" i="45"/>
  <c r="B616" i="45"/>
  <c r="C616" i="45"/>
  <c r="D616" i="45"/>
  <c r="B617" i="45"/>
  <c r="C617" i="45"/>
  <c r="D617" i="45"/>
  <c r="B618" i="45"/>
  <c r="C618" i="45"/>
  <c r="D618" i="45"/>
  <c r="B619" i="45"/>
  <c r="C619" i="45"/>
  <c r="D619" i="45"/>
  <c r="B620" i="45"/>
  <c r="C620" i="45"/>
  <c r="D620" i="45"/>
  <c r="B621" i="45"/>
  <c r="C621" i="45"/>
  <c r="D621" i="45"/>
  <c r="B622" i="45"/>
  <c r="C622" i="45"/>
  <c r="D622" i="45"/>
  <c r="B623" i="45"/>
  <c r="C623" i="45"/>
  <c r="D623" i="45"/>
  <c r="B624" i="45"/>
  <c r="C624" i="45"/>
  <c r="D624" i="45"/>
  <c r="B625" i="45"/>
  <c r="C625" i="45"/>
  <c r="D625" i="45"/>
  <c r="B626" i="45"/>
  <c r="C626" i="45"/>
  <c r="D626" i="45"/>
  <c r="B627" i="45"/>
  <c r="C627" i="45"/>
  <c r="D627" i="45"/>
  <c r="B628" i="45"/>
  <c r="C628" i="45"/>
  <c r="D628" i="45"/>
  <c r="B629" i="45"/>
  <c r="C629" i="45"/>
  <c r="D629" i="45"/>
  <c r="B630" i="45"/>
  <c r="C630" i="45"/>
  <c r="D630" i="45"/>
  <c r="B631" i="45"/>
  <c r="C631" i="45"/>
  <c r="D631" i="45"/>
  <c r="B632" i="45"/>
  <c r="C632" i="45"/>
  <c r="D632" i="45"/>
  <c r="B633" i="45"/>
  <c r="C633" i="45"/>
  <c r="D633" i="45"/>
  <c r="B634" i="45"/>
  <c r="C634" i="45"/>
  <c r="D634" i="45"/>
  <c r="B635" i="45"/>
  <c r="C635" i="45"/>
  <c r="D635" i="45"/>
  <c r="B636" i="45"/>
  <c r="C636" i="45"/>
  <c r="D636" i="45"/>
  <c r="B637" i="45"/>
  <c r="C637" i="45"/>
  <c r="D637" i="45"/>
  <c r="B638" i="45"/>
  <c r="C638" i="45"/>
  <c r="D638" i="45"/>
  <c r="B639" i="45"/>
  <c r="C639" i="45"/>
  <c r="D639" i="45"/>
  <c r="B640" i="45"/>
  <c r="C640" i="45"/>
  <c r="D640" i="45"/>
  <c r="B641" i="45"/>
  <c r="C641" i="45"/>
  <c r="D641" i="45"/>
  <c r="B642" i="45"/>
  <c r="C642" i="45"/>
  <c r="D642" i="45"/>
  <c r="B643" i="45"/>
  <c r="C643" i="45"/>
  <c r="D643" i="45"/>
  <c r="B644" i="45"/>
  <c r="C644" i="45"/>
  <c r="D644" i="45"/>
  <c r="B645" i="45"/>
  <c r="C645" i="45"/>
  <c r="D645" i="45"/>
  <c r="B646" i="45"/>
  <c r="C646" i="45"/>
  <c r="D646" i="45"/>
  <c r="B647" i="45"/>
  <c r="C647" i="45"/>
  <c r="D647" i="45"/>
  <c r="B648" i="45"/>
  <c r="C648" i="45"/>
  <c r="D648" i="45"/>
  <c r="B649" i="45"/>
  <c r="C649" i="45"/>
  <c r="D649" i="45"/>
  <c r="B650" i="45"/>
  <c r="C650" i="45"/>
  <c r="D650" i="45"/>
  <c r="B651" i="45"/>
  <c r="C651" i="45"/>
  <c r="D651" i="45"/>
  <c r="B652" i="45"/>
  <c r="C652" i="45"/>
  <c r="D652" i="45"/>
  <c r="B653" i="45"/>
  <c r="C653" i="45"/>
  <c r="D653" i="45"/>
  <c r="B654" i="45"/>
  <c r="C654" i="45"/>
  <c r="D654" i="45"/>
  <c r="B655" i="45"/>
  <c r="C655" i="45"/>
  <c r="D655" i="45"/>
  <c r="B656" i="45"/>
  <c r="C656" i="45"/>
  <c r="D656" i="45"/>
  <c r="B657" i="45"/>
  <c r="C657" i="45"/>
  <c r="D657" i="45"/>
  <c r="B658" i="45"/>
  <c r="C658" i="45"/>
  <c r="D658" i="45"/>
  <c r="B659" i="45"/>
  <c r="C659" i="45"/>
  <c r="D659" i="45"/>
  <c r="B660" i="45"/>
  <c r="C660" i="45"/>
  <c r="D660" i="45"/>
  <c r="B661" i="45"/>
  <c r="C661" i="45"/>
  <c r="D661" i="45"/>
  <c r="B662" i="45"/>
  <c r="C662" i="45"/>
  <c r="D662" i="45"/>
  <c r="B663" i="45"/>
  <c r="C663" i="45"/>
  <c r="D663" i="45"/>
  <c r="B664" i="45"/>
  <c r="C664" i="45"/>
  <c r="D664" i="45"/>
  <c r="B665" i="45"/>
  <c r="C665" i="45"/>
  <c r="D665" i="45"/>
  <c r="B666" i="45"/>
  <c r="C666" i="45"/>
  <c r="D666" i="45"/>
  <c r="B667" i="45"/>
  <c r="C667" i="45"/>
  <c r="D667" i="45"/>
  <c r="B668" i="45"/>
  <c r="C668" i="45"/>
  <c r="D668" i="45"/>
  <c r="B669" i="45"/>
  <c r="C669" i="45"/>
  <c r="D669" i="45"/>
  <c r="B670" i="45"/>
  <c r="C670" i="45"/>
  <c r="D670" i="45"/>
  <c r="B671" i="45"/>
  <c r="C671" i="45"/>
  <c r="D671" i="45"/>
  <c r="B672" i="45"/>
  <c r="C672" i="45"/>
  <c r="D672" i="45"/>
  <c r="B673" i="45"/>
  <c r="C673" i="45"/>
  <c r="D673" i="45"/>
  <c r="B674" i="45"/>
  <c r="C674" i="45"/>
  <c r="D674" i="45"/>
  <c r="B675" i="45"/>
  <c r="C675" i="45"/>
  <c r="D675" i="45"/>
  <c r="B676" i="45"/>
  <c r="C676" i="45"/>
  <c r="D676" i="45"/>
  <c r="B677" i="45"/>
  <c r="C677" i="45"/>
  <c r="D677" i="45"/>
  <c r="B678" i="45"/>
  <c r="C678" i="45"/>
  <c r="D678" i="45"/>
  <c r="B679" i="45"/>
  <c r="C679" i="45"/>
  <c r="D679" i="45"/>
  <c r="B680" i="45"/>
  <c r="C680" i="45"/>
  <c r="D680" i="45"/>
  <c r="B681" i="45"/>
  <c r="C681" i="45"/>
  <c r="D681" i="45"/>
  <c r="B682" i="45"/>
  <c r="C682" i="45"/>
  <c r="D682" i="45"/>
  <c r="B683" i="45"/>
  <c r="C683" i="45"/>
  <c r="D683" i="45"/>
  <c r="B684" i="45"/>
  <c r="C684" i="45"/>
  <c r="D684" i="45"/>
  <c r="B685" i="45"/>
  <c r="C685" i="45"/>
  <c r="D685" i="45"/>
  <c r="B686" i="45"/>
  <c r="C686" i="45"/>
  <c r="D686" i="45"/>
  <c r="B687" i="45"/>
  <c r="C687" i="45"/>
  <c r="D687" i="45"/>
  <c r="B688" i="45"/>
  <c r="C688" i="45"/>
  <c r="D688" i="45"/>
  <c r="B689" i="45"/>
  <c r="C689" i="45"/>
  <c r="D689" i="45"/>
  <c r="B690" i="45"/>
  <c r="C690" i="45"/>
  <c r="D690" i="45"/>
  <c r="B691" i="45"/>
  <c r="C691" i="45"/>
  <c r="D691" i="45"/>
  <c r="B692" i="45"/>
  <c r="C692" i="45"/>
  <c r="D692" i="45"/>
  <c r="B693" i="45"/>
  <c r="C693" i="45"/>
  <c r="D693" i="45"/>
  <c r="B694" i="45"/>
  <c r="C694" i="45"/>
  <c r="D694" i="45"/>
  <c r="B695" i="45"/>
  <c r="C695" i="45"/>
  <c r="D695" i="45"/>
  <c r="B696" i="45"/>
  <c r="C696" i="45"/>
  <c r="D696" i="45"/>
  <c r="B697" i="45"/>
  <c r="C697" i="45"/>
  <c r="D697" i="45"/>
  <c r="B698" i="45"/>
  <c r="C698" i="45"/>
  <c r="D698" i="45"/>
  <c r="B699" i="45"/>
  <c r="C699" i="45"/>
  <c r="D699" i="45"/>
  <c r="B700" i="45"/>
  <c r="C700" i="45"/>
  <c r="D700" i="45"/>
  <c r="B701" i="45"/>
  <c r="C701" i="45"/>
  <c r="D701" i="45"/>
  <c r="B702" i="45"/>
  <c r="C702" i="45"/>
  <c r="D702" i="45"/>
  <c r="B703" i="45"/>
  <c r="C703" i="45"/>
  <c r="D703" i="45"/>
  <c r="B704" i="45"/>
  <c r="C704" i="45"/>
  <c r="D704" i="45"/>
  <c r="B705" i="45"/>
  <c r="C705" i="45"/>
  <c r="D705" i="45"/>
  <c r="B706" i="45"/>
  <c r="C706" i="45"/>
  <c r="D706" i="45"/>
  <c r="B707" i="45"/>
  <c r="C707" i="45"/>
  <c r="D707" i="45"/>
  <c r="B708" i="45"/>
  <c r="C708" i="45"/>
  <c r="D708" i="45"/>
  <c r="B709" i="45"/>
  <c r="C709" i="45"/>
  <c r="D709" i="45"/>
  <c r="B710" i="45"/>
  <c r="C710" i="45"/>
  <c r="D710" i="45"/>
  <c r="B711" i="45"/>
  <c r="C711" i="45"/>
  <c r="D711" i="45"/>
  <c r="B712" i="45"/>
  <c r="C712" i="45"/>
  <c r="D712" i="45"/>
  <c r="B713" i="45"/>
  <c r="C713" i="45"/>
  <c r="D713" i="45"/>
  <c r="B714" i="45"/>
  <c r="C714" i="45"/>
  <c r="D714" i="45"/>
  <c r="B715" i="45"/>
  <c r="C715" i="45"/>
  <c r="D715" i="45"/>
  <c r="B716" i="45"/>
  <c r="C716" i="45"/>
  <c r="D716" i="45"/>
  <c r="B717" i="45"/>
  <c r="C717" i="45"/>
  <c r="D717" i="45"/>
  <c r="B718" i="45"/>
  <c r="C718" i="45"/>
  <c r="D718" i="45"/>
  <c r="B719" i="45"/>
  <c r="C719" i="45"/>
  <c r="D719" i="45"/>
  <c r="B720" i="45"/>
  <c r="C720" i="45"/>
  <c r="D720" i="45"/>
  <c r="B721" i="45"/>
  <c r="C721" i="45"/>
  <c r="D721" i="45"/>
  <c r="B722" i="45"/>
  <c r="C722" i="45"/>
  <c r="D722" i="45"/>
  <c r="B723" i="45"/>
  <c r="C723" i="45"/>
  <c r="D723" i="45"/>
  <c r="B724" i="45"/>
  <c r="C724" i="45"/>
  <c r="D724" i="45"/>
  <c r="B725" i="45"/>
  <c r="C725" i="45"/>
  <c r="D725" i="45"/>
  <c r="B726" i="45"/>
  <c r="C726" i="45"/>
  <c r="D726" i="45"/>
  <c r="B727" i="45"/>
  <c r="C727" i="45"/>
  <c r="D727" i="45"/>
  <c r="B728" i="45"/>
  <c r="C728" i="45"/>
  <c r="D728" i="45"/>
  <c r="B729" i="45"/>
  <c r="C729" i="45"/>
  <c r="D729" i="45"/>
  <c r="B730" i="45"/>
  <c r="C730" i="45"/>
  <c r="D730" i="45"/>
  <c r="B731" i="45"/>
  <c r="C731" i="45"/>
  <c r="D731" i="45"/>
  <c r="B732" i="45"/>
  <c r="C732" i="45"/>
  <c r="D732" i="45"/>
  <c r="B733" i="45"/>
  <c r="C733" i="45"/>
  <c r="D733" i="45"/>
  <c r="B734" i="45"/>
  <c r="C734" i="45"/>
  <c r="D734" i="45"/>
  <c r="B735" i="45"/>
  <c r="C735" i="45"/>
  <c r="D735" i="45"/>
  <c r="B736" i="45"/>
  <c r="C736" i="45"/>
  <c r="D736" i="45"/>
  <c r="B737" i="45"/>
  <c r="C737" i="45"/>
  <c r="D737" i="45"/>
  <c r="B738" i="45"/>
  <c r="C738" i="45"/>
  <c r="D738" i="45"/>
  <c r="B739" i="45"/>
  <c r="C739" i="45"/>
  <c r="D739" i="45"/>
  <c r="B740" i="45"/>
  <c r="C740" i="45"/>
  <c r="D740" i="45"/>
  <c r="B741" i="45"/>
  <c r="C741" i="45"/>
  <c r="D741" i="45"/>
  <c r="B742" i="45"/>
  <c r="C742" i="45"/>
  <c r="D742" i="45"/>
  <c r="B743" i="45"/>
  <c r="C743" i="45"/>
  <c r="D743" i="45"/>
  <c r="B744" i="45"/>
  <c r="C744" i="45"/>
  <c r="D744" i="45"/>
  <c r="B745" i="45"/>
  <c r="C745" i="45"/>
  <c r="D745" i="45"/>
  <c r="B746" i="45"/>
  <c r="C746" i="45"/>
  <c r="D746" i="45"/>
  <c r="B747" i="45"/>
  <c r="C747" i="45"/>
  <c r="D747" i="45"/>
  <c r="B748" i="45"/>
  <c r="C748" i="45"/>
  <c r="D748" i="45"/>
  <c r="B749" i="45"/>
  <c r="C749" i="45"/>
  <c r="D749" i="45"/>
  <c r="B750" i="45"/>
  <c r="C750" i="45"/>
  <c r="D750" i="45"/>
  <c r="B751" i="45"/>
  <c r="C751" i="45"/>
  <c r="D751" i="45"/>
  <c r="B752" i="45"/>
  <c r="C752" i="45"/>
  <c r="D752" i="45"/>
  <c r="B753" i="45"/>
  <c r="C753" i="45"/>
  <c r="D753" i="45"/>
  <c r="B754" i="45"/>
  <c r="C754" i="45"/>
  <c r="D754" i="45"/>
  <c r="B755" i="45"/>
  <c r="C755" i="45"/>
  <c r="D755" i="45"/>
  <c r="B756" i="45"/>
  <c r="C756" i="45"/>
  <c r="D756" i="45"/>
  <c r="B757" i="45"/>
  <c r="C757" i="45"/>
  <c r="D757" i="45"/>
  <c r="B758" i="45"/>
  <c r="C758" i="45"/>
  <c r="D758" i="45"/>
  <c r="B759" i="45"/>
  <c r="C759" i="45"/>
  <c r="D759" i="45"/>
  <c r="B760" i="45"/>
  <c r="C760" i="45"/>
  <c r="D760" i="45"/>
  <c r="B761" i="45"/>
  <c r="C761" i="45"/>
  <c r="D761" i="45"/>
  <c r="B762" i="45"/>
  <c r="C762" i="45"/>
  <c r="D762" i="45"/>
  <c r="B763" i="45"/>
  <c r="C763" i="45"/>
  <c r="D763" i="45"/>
  <c r="B764" i="45"/>
  <c r="C764" i="45"/>
  <c r="D764" i="45"/>
  <c r="B765" i="45"/>
  <c r="C765" i="45"/>
  <c r="D765" i="45"/>
  <c r="B766" i="45"/>
  <c r="C766" i="45"/>
  <c r="D766" i="45"/>
  <c r="B767" i="45"/>
  <c r="C767" i="45"/>
  <c r="D767" i="45"/>
  <c r="B768" i="45"/>
  <c r="C768" i="45"/>
  <c r="D768" i="45"/>
  <c r="B769" i="45"/>
  <c r="C769" i="45"/>
  <c r="D769" i="45"/>
  <c r="B770" i="45"/>
  <c r="C770" i="45"/>
  <c r="D770" i="45"/>
  <c r="B771" i="45"/>
  <c r="C771" i="45"/>
  <c r="D771" i="45"/>
  <c r="B772" i="45"/>
  <c r="C772" i="45"/>
  <c r="D772" i="45"/>
  <c r="B773" i="45"/>
  <c r="C773" i="45"/>
  <c r="D773" i="45"/>
  <c r="B774" i="45"/>
  <c r="C774" i="45"/>
  <c r="D774" i="45"/>
  <c r="B775" i="45"/>
  <c r="C775" i="45"/>
  <c r="D775" i="45"/>
  <c r="B776" i="45"/>
  <c r="C776" i="45"/>
  <c r="D776" i="45"/>
  <c r="B777" i="45"/>
  <c r="C777" i="45"/>
  <c r="D777" i="45"/>
  <c r="B778" i="45"/>
  <c r="C778" i="45"/>
  <c r="D778" i="45"/>
  <c r="B779" i="45"/>
  <c r="C779" i="45"/>
  <c r="D779" i="45"/>
  <c r="B780" i="45"/>
  <c r="C780" i="45"/>
  <c r="D780" i="45"/>
  <c r="B781" i="45"/>
  <c r="C781" i="45"/>
  <c r="D781" i="45"/>
  <c r="B782" i="45"/>
  <c r="C782" i="45"/>
  <c r="D782" i="45"/>
  <c r="B783" i="45"/>
  <c r="C783" i="45"/>
  <c r="D783" i="45"/>
  <c r="B784" i="45"/>
  <c r="C784" i="45"/>
  <c r="D784" i="45"/>
  <c r="B785" i="45"/>
  <c r="C785" i="45"/>
  <c r="D785" i="45"/>
  <c r="B786" i="45"/>
  <c r="C786" i="45"/>
  <c r="D786" i="45"/>
  <c r="B787" i="45"/>
  <c r="C787" i="45"/>
  <c r="D787" i="45"/>
  <c r="B788" i="45"/>
  <c r="C788" i="45"/>
  <c r="D788" i="45"/>
  <c r="B789" i="45"/>
  <c r="C789" i="45"/>
  <c r="D789" i="45"/>
  <c r="B790" i="45"/>
  <c r="C790" i="45"/>
  <c r="D790" i="45"/>
  <c r="B791" i="45"/>
  <c r="C791" i="45"/>
  <c r="D791" i="45"/>
  <c r="B792" i="45"/>
  <c r="C792" i="45"/>
  <c r="D792" i="45"/>
  <c r="B793" i="45"/>
  <c r="C793" i="45"/>
  <c r="D793" i="45"/>
  <c r="B794" i="45"/>
  <c r="C794" i="45"/>
  <c r="D794" i="45"/>
  <c r="B795" i="45"/>
  <c r="C795" i="45"/>
  <c r="D795" i="45"/>
  <c r="B796" i="45"/>
  <c r="C796" i="45"/>
  <c r="D796" i="45"/>
  <c r="B797" i="45"/>
  <c r="C797" i="45"/>
  <c r="D797" i="45"/>
  <c r="B798" i="45"/>
  <c r="C798" i="45"/>
  <c r="D798" i="45"/>
  <c r="B799" i="45"/>
  <c r="C799" i="45"/>
  <c r="D799" i="45"/>
  <c r="B800" i="45"/>
  <c r="C800" i="45"/>
  <c r="D800" i="45"/>
  <c r="B801" i="45"/>
  <c r="C801" i="45"/>
  <c r="D801" i="45"/>
  <c r="B802" i="45"/>
  <c r="C802" i="45"/>
  <c r="D802" i="45"/>
  <c r="B803" i="45"/>
  <c r="C803" i="45"/>
  <c r="D803" i="45"/>
  <c r="B804" i="45"/>
  <c r="C804" i="45"/>
  <c r="D804" i="45"/>
  <c r="B805" i="45"/>
  <c r="C805" i="45"/>
  <c r="D805" i="45"/>
  <c r="B806" i="45"/>
  <c r="C806" i="45"/>
  <c r="D806" i="45"/>
  <c r="B807" i="45"/>
  <c r="C807" i="45"/>
  <c r="D807" i="45"/>
  <c r="B808" i="45"/>
  <c r="C808" i="45"/>
  <c r="D808" i="45"/>
  <c r="B809" i="45"/>
  <c r="C809" i="45"/>
  <c r="D809" i="45"/>
  <c r="B810" i="45"/>
  <c r="C810" i="45"/>
  <c r="D810" i="45"/>
  <c r="B811" i="45"/>
  <c r="C811" i="45"/>
  <c r="D811" i="45"/>
  <c r="B812" i="45"/>
  <c r="C812" i="45"/>
  <c r="D812" i="45"/>
  <c r="B813" i="45"/>
  <c r="C813" i="45"/>
  <c r="D813" i="45"/>
  <c r="B814" i="45"/>
  <c r="C814" i="45"/>
  <c r="D814" i="45"/>
  <c r="B815" i="45"/>
  <c r="C815" i="45"/>
  <c r="D815" i="45"/>
  <c r="B816" i="45"/>
  <c r="C816" i="45"/>
  <c r="D816" i="45"/>
  <c r="B817" i="45"/>
  <c r="C817" i="45"/>
  <c r="D817" i="45"/>
  <c r="B818" i="45"/>
  <c r="C818" i="45"/>
  <c r="D818" i="45"/>
  <c r="B819" i="45"/>
  <c r="C819" i="45"/>
  <c r="D819" i="45"/>
  <c r="B820" i="45"/>
  <c r="C820" i="45"/>
  <c r="D820" i="45"/>
  <c r="B821" i="45"/>
  <c r="C821" i="45"/>
  <c r="D821" i="45"/>
  <c r="B822" i="45"/>
  <c r="C822" i="45"/>
  <c r="D822" i="45"/>
  <c r="B823" i="45"/>
  <c r="C823" i="45"/>
  <c r="D823" i="45"/>
  <c r="B824" i="45"/>
  <c r="C824" i="45"/>
  <c r="D824" i="45"/>
  <c r="B825" i="45"/>
  <c r="C825" i="45"/>
  <c r="D825" i="45"/>
  <c r="B826" i="45"/>
  <c r="C826" i="45"/>
  <c r="D826" i="45"/>
  <c r="B827" i="45"/>
  <c r="C827" i="45"/>
  <c r="D827" i="45"/>
  <c r="B828" i="45"/>
  <c r="C828" i="45"/>
  <c r="D828" i="45"/>
  <c r="B829" i="45"/>
  <c r="C829" i="45"/>
  <c r="D829" i="45"/>
  <c r="B830" i="45"/>
  <c r="C830" i="45"/>
  <c r="D830" i="45"/>
  <c r="B831" i="45"/>
  <c r="C831" i="45"/>
  <c r="D831" i="45"/>
  <c r="B832" i="45"/>
  <c r="C832" i="45"/>
  <c r="D832" i="45"/>
  <c r="B833" i="45"/>
  <c r="C833" i="45"/>
  <c r="D833" i="45"/>
  <c r="B834" i="45"/>
  <c r="C834" i="45"/>
  <c r="D834" i="45"/>
  <c r="B835" i="45"/>
  <c r="C835" i="45"/>
  <c r="D835" i="45"/>
  <c r="B836" i="45"/>
  <c r="C836" i="45"/>
  <c r="D836" i="45"/>
  <c r="B837" i="45"/>
  <c r="C837" i="45"/>
  <c r="D837" i="45"/>
  <c r="B838" i="45"/>
  <c r="C838" i="45"/>
  <c r="D838" i="45"/>
  <c r="B839" i="45"/>
  <c r="C839" i="45"/>
  <c r="D839" i="45"/>
  <c r="B840" i="45"/>
  <c r="C840" i="45"/>
  <c r="D840" i="45"/>
  <c r="B841" i="45"/>
  <c r="C841" i="45"/>
  <c r="D841" i="45"/>
  <c r="B842" i="45"/>
  <c r="C842" i="45"/>
  <c r="D842" i="45"/>
  <c r="B843" i="45"/>
  <c r="C843" i="45"/>
  <c r="D843" i="45"/>
  <c r="B844" i="45"/>
  <c r="C844" i="45"/>
  <c r="D844" i="45"/>
  <c r="B845" i="45"/>
  <c r="C845" i="45"/>
  <c r="D845" i="45"/>
  <c r="B846" i="45"/>
  <c r="C846" i="45"/>
  <c r="D846" i="45"/>
  <c r="B847" i="45"/>
  <c r="C847" i="45"/>
  <c r="D847" i="45"/>
  <c r="B848" i="45"/>
  <c r="C848" i="45"/>
  <c r="D848" i="45"/>
  <c r="B849" i="45"/>
  <c r="C849" i="45"/>
  <c r="D849" i="45"/>
  <c r="B850" i="45"/>
  <c r="C850" i="45"/>
  <c r="D850" i="45"/>
  <c r="B851" i="45"/>
  <c r="C851" i="45"/>
  <c r="D851" i="45"/>
  <c r="B852" i="45"/>
  <c r="C852" i="45"/>
  <c r="D852" i="45"/>
  <c r="B853" i="45"/>
  <c r="C853" i="45"/>
  <c r="D853" i="45"/>
  <c r="B854" i="45"/>
  <c r="C854" i="45"/>
  <c r="D854" i="45"/>
  <c r="B855" i="45"/>
  <c r="C855" i="45"/>
  <c r="D855" i="45"/>
  <c r="B856" i="45"/>
  <c r="C856" i="45"/>
  <c r="D856" i="45"/>
  <c r="B857" i="45"/>
  <c r="C857" i="45"/>
  <c r="D857" i="45"/>
  <c r="B858" i="45"/>
  <c r="C858" i="45"/>
  <c r="D858" i="45"/>
  <c r="B859" i="45"/>
  <c r="C859" i="45"/>
  <c r="D859" i="45"/>
  <c r="B860" i="45"/>
  <c r="C860" i="45"/>
  <c r="D860" i="45"/>
  <c r="B861" i="45"/>
  <c r="C861" i="45"/>
  <c r="D861" i="45"/>
  <c r="B862" i="45"/>
  <c r="C862" i="45"/>
  <c r="D862" i="45"/>
  <c r="B863" i="45"/>
  <c r="C863" i="45"/>
  <c r="D863" i="45"/>
  <c r="B864" i="45"/>
  <c r="C864" i="45"/>
  <c r="D864" i="45"/>
  <c r="B865" i="45"/>
  <c r="C865" i="45"/>
  <c r="D865" i="45"/>
  <c r="B866" i="45"/>
  <c r="C866" i="45"/>
  <c r="D866" i="45"/>
  <c r="B867" i="45"/>
  <c r="C867" i="45"/>
  <c r="D867" i="45"/>
  <c r="B868" i="45"/>
  <c r="C868" i="45"/>
  <c r="D868" i="45"/>
  <c r="B869" i="45"/>
  <c r="C869" i="45"/>
  <c r="D869" i="45"/>
  <c r="B870" i="45"/>
  <c r="C870" i="45"/>
  <c r="D870" i="45"/>
  <c r="B871" i="45"/>
  <c r="C871" i="45"/>
  <c r="D871" i="45"/>
  <c r="B872" i="45"/>
  <c r="C872" i="45"/>
  <c r="D872" i="45"/>
  <c r="B873" i="45"/>
  <c r="C873" i="45"/>
  <c r="D873" i="45"/>
  <c r="B874" i="45"/>
  <c r="C874" i="45"/>
  <c r="D874" i="45"/>
  <c r="B875" i="45"/>
  <c r="C875" i="45"/>
  <c r="D875" i="45"/>
  <c r="B876" i="45"/>
  <c r="C876" i="45"/>
  <c r="D876" i="45"/>
  <c r="B877" i="45"/>
  <c r="C877" i="45"/>
  <c r="D877" i="45"/>
  <c r="B878" i="45"/>
  <c r="C878" i="45"/>
  <c r="D878" i="45"/>
  <c r="B879" i="45"/>
  <c r="C879" i="45"/>
  <c r="D879" i="45"/>
  <c r="B880" i="45"/>
  <c r="C880" i="45"/>
  <c r="D880" i="45"/>
  <c r="B881" i="45"/>
  <c r="C881" i="45"/>
  <c r="D881" i="45"/>
  <c r="B882" i="45"/>
  <c r="C882" i="45"/>
  <c r="D882" i="45"/>
  <c r="B883" i="45"/>
  <c r="C883" i="45"/>
  <c r="D883" i="45"/>
  <c r="B884" i="45"/>
  <c r="C884" i="45"/>
  <c r="D884" i="45"/>
  <c r="B885" i="45"/>
  <c r="C885" i="45"/>
  <c r="D885" i="45"/>
  <c r="B886" i="45"/>
  <c r="C886" i="45"/>
  <c r="D886" i="45"/>
  <c r="B887" i="45"/>
  <c r="C887" i="45"/>
  <c r="D887" i="45"/>
  <c r="B888" i="45"/>
  <c r="C888" i="45"/>
  <c r="D888" i="45"/>
  <c r="B889" i="45"/>
  <c r="C889" i="45"/>
  <c r="D889" i="45"/>
  <c r="B890" i="45"/>
  <c r="C890" i="45"/>
  <c r="D890" i="45"/>
  <c r="B891" i="45"/>
  <c r="C891" i="45"/>
  <c r="D891" i="45"/>
  <c r="B892" i="45"/>
  <c r="C892" i="45"/>
  <c r="D892" i="45"/>
  <c r="B893" i="45"/>
  <c r="C893" i="45"/>
  <c r="D893" i="45"/>
  <c r="B894" i="45"/>
  <c r="C894" i="45"/>
  <c r="D894" i="45"/>
  <c r="B895" i="45"/>
  <c r="C895" i="45"/>
  <c r="D895" i="45"/>
  <c r="B896" i="45"/>
  <c r="C896" i="45"/>
  <c r="D896" i="45"/>
  <c r="B897" i="45"/>
  <c r="C897" i="45"/>
  <c r="D897" i="45"/>
  <c r="B898" i="45"/>
  <c r="C898" i="45"/>
  <c r="D898" i="45"/>
  <c r="B899" i="45"/>
  <c r="C899" i="45"/>
  <c r="D899" i="45"/>
  <c r="B900" i="45"/>
  <c r="C900" i="45"/>
  <c r="D900" i="45"/>
  <c r="B901" i="45"/>
  <c r="C901" i="45"/>
  <c r="D901" i="45"/>
  <c r="B902" i="45"/>
  <c r="C902" i="45"/>
  <c r="D902" i="45"/>
  <c r="B903" i="45"/>
  <c r="C903" i="45"/>
  <c r="D903" i="45"/>
  <c r="B904" i="45"/>
  <c r="C904" i="45"/>
  <c r="D904" i="45"/>
  <c r="B905" i="45"/>
  <c r="C905" i="45"/>
  <c r="D905" i="45"/>
  <c r="B906" i="45"/>
  <c r="C906" i="45"/>
  <c r="D906" i="45"/>
  <c r="B907" i="45"/>
  <c r="C907" i="45"/>
  <c r="D907" i="45"/>
  <c r="B908" i="45"/>
  <c r="C908" i="45"/>
  <c r="D908" i="45"/>
  <c r="B909" i="45"/>
  <c r="C909" i="45"/>
  <c r="D909" i="45"/>
  <c r="B910" i="45"/>
  <c r="C910" i="45"/>
  <c r="D910" i="45"/>
  <c r="B911" i="45"/>
  <c r="C911" i="45"/>
  <c r="D911" i="45"/>
  <c r="B912" i="45"/>
  <c r="C912" i="45"/>
  <c r="D912" i="45"/>
  <c r="B913" i="45"/>
  <c r="C913" i="45"/>
  <c r="D913" i="45"/>
  <c r="B914" i="45"/>
  <c r="C914" i="45"/>
  <c r="D914" i="45"/>
  <c r="B915" i="45"/>
  <c r="C915" i="45"/>
  <c r="D915" i="45"/>
  <c r="B916" i="45"/>
  <c r="C916" i="45"/>
  <c r="D916" i="45"/>
  <c r="B917" i="45"/>
  <c r="C917" i="45"/>
  <c r="D917" i="45"/>
  <c r="B918" i="45"/>
  <c r="C918" i="45"/>
  <c r="D918" i="45"/>
  <c r="B919" i="45"/>
  <c r="C919" i="45"/>
  <c r="D919" i="45"/>
  <c r="B920" i="45"/>
  <c r="C920" i="45"/>
  <c r="D920" i="45"/>
  <c r="B921" i="45"/>
  <c r="C921" i="45"/>
  <c r="D921" i="45"/>
  <c r="B922" i="45"/>
  <c r="C922" i="45"/>
  <c r="D922" i="45"/>
  <c r="B923" i="45"/>
  <c r="C923" i="45"/>
  <c r="D923" i="45"/>
  <c r="B924" i="45"/>
  <c r="C924" i="45"/>
  <c r="D924" i="45"/>
  <c r="B925" i="45"/>
  <c r="C925" i="45"/>
  <c r="D925" i="45"/>
  <c r="B926" i="45"/>
  <c r="C926" i="45"/>
  <c r="D926" i="45"/>
  <c r="B927" i="45"/>
  <c r="C927" i="45"/>
  <c r="D927" i="45"/>
  <c r="B928" i="45"/>
  <c r="C928" i="45"/>
  <c r="D928" i="45"/>
  <c r="B929" i="45"/>
  <c r="C929" i="45"/>
  <c r="D929" i="45"/>
  <c r="B930" i="45"/>
  <c r="C930" i="45"/>
  <c r="D930" i="45"/>
  <c r="B931" i="45"/>
  <c r="C931" i="45"/>
  <c r="D931" i="45"/>
  <c r="B932" i="45"/>
  <c r="C932" i="45"/>
  <c r="D932" i="45"/>
  <c r="B933" i="45"/>
  <c r="C933" i="45"/>
  <c r="D933" i="45"/>
  <c r="B934" i="45"/>
  <c r="C934" i="45"/>
  <c r="D934" i="45"/>
  <c r="B935" i="45"/>
  <c r="C935" i="45"/>
  <c r="D935" i="45"/>
  <c r="B936" i="45"/>
  <c r="C936" i="45"/>
  <c r="D936" i="45"/>
  <c r="B937" i="45"/>
  <c r="C937" i="45"/>
  <c r="D937" i="45"/>
  <c r="B938" i="45"/>
  <c r="C938" i="45"/>
  <c r="D938" i="45"/>
  <c r="B939" i="45"/>
  <c r="C939" i="45"/>
  <c r="D939" i="45"/>
  <c r="B940" i="45"/>
  <c r="C940" i="45"/>
  <c r="D940" i="45"/>
  <c r="B941" i="45"/>
  <c r="C941" i="45"/>
  <c r="D941" i="45"/>
  <c r="B942" i="45"/>
  <c r="C942" i="45"/>
  <c r="D942" i="45"/>
  <c r="B943" i="45"/>
  <c r="C943" i="45"/>
  <c r="D943" i="45"/>
  <c r="B944" i="45"/>
  <c r="C944" i="45"/>
  <c r="D944" i="45"/>
  <c r="B945" i="45"/>
  <c r="C945" i="45"/>
  <c r="D945" i="45"/>
  <c r="B946" i="45"/>
  <c r="C946" i="45"/>
  <c r="D946" i="45"/>
  <c r="B947" i="45"/>
  <c r="C947" i="45"/>
  <c r="D947" i="45"/>
  <c r="B948" i="45"/>
  <c r="C948" i="45"/>
  <c r="D948" i="45"/>
  <c r="B949" i="45"/>
  <c r="C949" i="45"/>
  <c r="D949" i="45"/>
  <c r="B950" i="45"/>
  <c r="C950" i="45"/>
  <c r="D950" i="45"/>
  <c r="B951" i="45"/>
  <c r="C951" i="45"/>
  <c r="D951" i="45"/>
  <c r="B952" i="45"/>
  <c r="C952" i="45"/>
  <c r="D952" i="45"/>
  <c r="B953" i="45"/>
  <c r="C953" i="45"/>
  <c r="D953" i="45"/>
  <c r="B954" i="45"/>
  <c r="C954" i="45"/>
  <c r="D954" i="45"/>
  <c r="B955" i="45"/>
  <c r="C955" i="45"/>
  <c r="D955" i="45"/>
  <c r="B956" i="45"/>
  <c r="C956" i="45"/>
  <c r="D956" i="45"/>
  <c r="B957" i="45"/>
  <c r="C957" i="45"/>
  <c r="D957" i="45"/>
  <c r="B958" i="45"/>
  <c r="C958" i="45"/>
  <c r="D958" i="45"/>
  <c r="B959" i="45"/>
  <c r="C959" i="45"/>
  <c r="D959" i="45"/>
  <c r="B960" i="45"/>
  <c r="C960" i="45"/>
  <c r="D960" i="45"/>
  <c r="B961" i="45"/>
  <c r="C961" i="45"/>
  <c r="D961" i="45"/>
  <c r="B962" i="45"/>
  <c r="C962" i="45"/>
  <c r="D962" i="45"/>
  <c r="B963" i="45"/>
  <c r="C963" i="45"/>
  <c r="D963" i="45"/>
  <c r="B964" i="45"/>
  <c r="C964" i="45"/>
  <c r="D964" i="45"/>
  <c r="B965" i="45"/>
  <c r="C965" i="45"/>
  <c r="D965" i="45"/>
  <c r="B966" i="45"/>
  <c r="C966" i="45"/>
  <c r="D966" i="45"/>
  <c r="B967" i="45"/>
  <c r="C967" i="45"/>
  <c r="D967" i="45"/>
  <c r="B968" i="45"/>
  <c r="C968" i="45"/>
  <c r="D968" i="45"/>
  <c r="B969" i="45"/>
  <c r="C969" i="45"/>
  <c r="D969" i="45"/>
  <c r="B970" i="45"/>
  <c r="C970" i="45"/>
  <c r="D970" i="45"/>
  <c r="B971" i="45"/>
  <c r="C971" i="45"/>
  <c r="D971" i="45"/>
  <c r="B972" i="45"/>
  <c r="C972" i="45"/>
  <c r="D972" i="45"/>
  <c r="B973" i="45"/>
  <c r="C973" i="45"/>
  <c r="D973" i="45"/>
  <c r="B974" i="45"/>
  <c r="C974" i="45"/>
  <c r="D974" i="45"/>
  <c r="B975" i="45"/>
  <c r="C975" i="45"/>
  <c r="D975" i="45"/>
  <c r="B976" i="45"/>
  <c r="C976" i="45"/>
  <c r="D976" i="45"/>
  <c r="B977" i="45"/>
  <c r="C977" i="45"/>
  <c r="D977" i="45"/>
  <c r="B978" i="45"/>
  <c r="C978" i="45"/>
  <c r="D978" i="45"/>
  <c r="B979" i="45"/>
  <c r="C979" i="45"/>
  <c r="D979" i="45"/>
  <c r="B980" i="45"/>
  <c r="C980" i="45"/>
  <c r="D980" i="45"/>
  <c r="B981" i="45"/>
  <c r="C981" i="45"/>
  <c r="D981" i="45"/>
  <c r="B982" i="45"/>
  <c r="C982" i="45"/>
  <c r="D982" i="45"/>
  <c r="B983" i="45"/>
  <c r="C983" i="45"/>
  <c r="D983" i="45"/>
  <c r="B984" i="45"/>
  <c r="C984" i="45"/>
  <c r="D984" i="45"/>
  <c r="B985" i="45"/>
  <c r="C985" i="45"/>
  <c r="D985" i="45"/>
  <c r="B986" i="45"/>
  <c r="C986" i="45"/>
  <c r="D986" i="45"/>
  <c r="B987" i="45"/>
  <c r="C987" i="45"/>
  <c r="D987" i="45"/>
  <c r="B988" i="45"/>
  <c r="C988" i="45"/>
  <c r="D988" i="45"/>
  <c r="B989" i="45"/>
  <c r="C989" i="45"/>
  <c r="D989" i="45"/>
  <c r="B990" i="45"/>
  <c r="C990" i="45"/>
  <c r="D990" i="45"/>
  <c r="B991" i="45"/>
  <c r="C991" i="45"/>
  <c r="D991" i="45"/>
  <c r="B992" i="45"/>
  <c r="C992" i="45"/>
  <c r="D992" i="45"/>
  <c r="B993" i="45"/>
  <c r="C993" i="45"/>
  <c r="D993" i="45"/>
  <c r="B994" i="45"/>
  <c r="C994" i="45"/>
  <c r="D994" i="45"/>
  <c r="B995" i="45"/>
  <c r="C995" i="45"/>
  <c r="D995" i="45"/>
  <c r="B996" i="45"/>
  <c r="C996" i="45"/>
  <c r="D996" i="45"/>
  <c r="B997" i="45"/>
  <c r="C997" i="45"/>
  <c r="D997" i="45"/>
  <c r="B998" i="45"/>
  <c r="C998" i="45"/>
  <c r="D998" i="45"/>
  <c r="B999" i="45"/>
  <c r="C999" i="45"/>
  <c r="D999" i="45"/>
  <c r="B1000" i="45"/>
  <c r="C1000" i="45"/>
  <c r="D1000" i="45"/>
  <c r="B1001" i="45"/>
  <c r="C1001" i="45"/>
  <c r="D1001" i="45"/>
  <c r="B1002" i="45"/>
  <c r="C1002" i="45"/>
  <c r="D1002" i="45"/>
  <c r="B1003" i="45"/>
  <c r="C1003" i="45"/>
  <c r="D1003" i="45"/>
  <c r="B1004" i="45"/>
  <c r="C1004" i="45"/>
  <c r="D1004" i="45"/>
  <c r="B1005" i="45"/>
  <c r="C1005" i="45"/>
  <c r="D1005" i="45"/>
  <c r="B1006" i="45"/>
  <c r="C1006" i="45"/>
  <c r="D1006" i="45"/>
  <c r="B1007" i="45"/>
  <c r="C1007" i="45"/>
  <c r="D1007" i="45"/>
  <c r="B1008" i="45"/>
  <c r="C1008" i="45"/>
  <c r="D1008" i="45"/>
  <c r="B1009" i="45"/>
  <c r="C1009" i="45"/>
  <c r="D1009" i="45"/>
  <c r="B1010" i="45"/>
  <c r="C1010" i="45"/>
  <c r="D1010" i="45"/>
  <c r="B1011" i="45"/>
  <c r="C1011" i="45"/>
  <c r="D1011" i="45"/>
  <c r="B1012" i="45"/>
  <c r="C1012" i="45"/>
  <c r="D1012" i="45"/>
  <c r="B1013" i="45"/>
  <c r="C1013" i="45"/>
  <c r="D1013" i="45"/>
  <c r="B1014" i="45"/>
  <c r="C1014" i="45"/>
  <c r="D1014" i="45"/>
  <c r="B1015" i="45"/>
  <c r="C1015" i="45"/>
  <c r="D1015" i="45"/>
  <c r="B1016" i="45"/>
  <c r="C1016" i="45"/>
  <c r="D1016" i="45"/>
  <c r="B1017" i="45"/>
  <c r="C1017" i="45"/>
  <c r="D1017" i="45"/>
  <c r="B1018" i="45"/>
  <c r="C1018" i="45"/>
  <c r="D1018" i="45"/>
  <c r="B1019" i="45"/>
  <c r="C1019" i="45"/>
  <c r="D1019" i="45"/>
  <c r="B1020" i="45"/>
  <c r="C1020" i="45"/>
  <c r="D1020" i="45"/>
  <c r="B1021" i="45"/>
  <c r="C1021" i="45"/>
  <c r="D1021" i="45"/>
  <c r="B1022" i="45"/>
  <c r="C1022" i="45"/>
  <c r="D1022" i="45"/>
  <c r="B1023" i="45"/>
  <c r="C1023" i="45"/>
  <c r="D1023" i="45"/>
  <c r="B1024" i="45"/>
  <c r="C1024" i="45"/>
  <c r="D1024" i="45"/>
  <c r="B1025" i="45"/>
  <c r="C1025" i="45"/>
  <c r="D1025" i="45"/>
  <c r="B1026" i="45"/>
  <c r="C1026" i="45"/>
  <c r="D1026" i="45"/>
  <c r="B1027" i="45"/>
  <c r="C1027" i="45"/>
  <c r="D1027" i="45"/>
  <c r="B1028" i="45"/>
  <c r="C1028" i="45"/>
  <c r="D1028" i="45"/>
  <c r="B1029" i="45"/>
  <c r="C1029" i="45"/>
  <c r="D1029" i="45"/>
  <c r="B1030" i="45"/>
  <c r="C1030" i="45"/>
  <c r="D1030" i="45"/>
  <c r="B1031" i="45"/>
  <c r="C1031" i="45"/>
  <c r="D1031" i="45"/>
  <c r="B1032" i="45"/>
  <c r="C1032" i="45"/>
  <c r="D1032" i="45"/>
  <c r="B1033" i="45"/>
  <c r="C1033" i="45"/>
  <c r="D1033" i="45"/>
  <c r="B1034" i="45"/>
  <c r="C1034" i="45"/>
  <c r="D1034" i="45"/>
  <c r="B1035" i="45"/>
  <c r="C1035" i="45"/>
  <c r="D1035" i="45"/>
  <c r="B1036" i="45"/>
  <c r="C1036" i="45"/>
  <c r="D1036" i="45"/>
  <c r="B1037" i="45"/>
  <c r="C1037" i="45"/>
  <c r="D1037" i="45"/>
  <c r="B1038" i="45"/>
  <c r="C1038" i="45"/>
  <c r="D1038" i="45"/>
  <c r="B1039" i="45"/>
  <c r="C1039" i="45"/>
  <c r="D1039" i="45"/>
  <c r="B1040" i="45"/>
  <c r="C1040" i="45"/>
  <c r="D1040" i="45"/>
  <c r="B1041" i="45"/>
  <c r="C1041" i="45"/>
  <c r="D1041" i="45"/>
  <c r="B1042" i="45"/>
  <c r="C1042" i="45"/>
  <c r="D1042" i="45"/>
  <c r="B1043" i="45"/>
  <c r="C1043" i="45"/>
  <c r="D1043" i="45"/>
  <c r="B1044" i="45"/>
  <c r="C1044" i="45"/>
  <c r="D1044" i="45"/>
  <c r="B1045" i="45"/>
  <c r="C1045" i="45"/>
  <c r="D1045" i="45"/>
  <c r="B1046" i="45"/>
  <c r="C1046" i="45"/>
  <c r="D1046" i="45"/>
  <c r="B1047" i="45"/>
  <c r="C1047" i="45"/>
  <c r="D1047" i="45"/>
  <c r="B1048" i="45"/>
  <c r="C1048" i="45"/>
  <c r="D1048" i="45"/>
  <c r="B1049" i="45"/>
  <c r="C1049" i="45"/>
  <c r="D1049" i="45"/>
  <c r="B1050" i="45"/>
  <c r="C1050" i="45"/>
  <c r="D1050" i="45"/>
  <c r="B1051" i="45"/>
  <c r="C1051" i="45"/>
  <c r="D1051" i="45"/>
  <c r="B1052" i="45"/>
  <c r="C1052" i="45"/>
  <c r="D1052" i="45"/>
  <c r="B1053" i="45"/>
  <c r="C1053" i="45"/>
  <c r="D1053" i="45"/>
  <c r="B1054" i="45"/>
  <c r="C1054" i="45"/>
  <c r="D1054" i="45"/>
  <c r="B1055" i="45"/>
  <c r="C1055" i="45"/>
  <c r="D1055" i="45"/>
  <c r="B1056" i="45"/>
  <c r="C1056" i="45"/>
  <c r="D1056" i="45"/>
  <c r="B1057" i="45"/>
  <c r="C1057" i="45"/>
  <c r="D1057" i="45"/>
  <c r="B1058" i="45"/>
  <c r="C1058" i="45"/>
  <c r="D1058" i="45"/>
  <c r="B1059" i="45"/>
  <c r="C1059" i="45"/>
  <c r="D1059" i="45"/>
  <c r="B1060" i="45"/>
  <c r="C1060" i="45"/>
  <c r="D1060" i="45"/>
  <c r="B1061" i="45"/>
  <c r="C1061" i="45"/>
  <c r="D1061" i="45"/>
  <c r="B1062" i="45"/>
  <c r="C1062" i="45"/>
  <c r="D1062" i="45"/>
  <c r="B1063" i="45"/>
  <c r="C1063" i="45"/>
  <c r="D1063" i="45"/>
  <c r="B1064" i="45"/>
  <c r="C1064" i="45"/>
  <c r="D1064" i="45"/>
  <c r="B1065" i="45"/>
  <c r="C1065" i="45"/>
  <c r="D1065" i="45"/>
  <c r="B1066" i="45"/>
  <c r="C1066" i="45"/>
  <c r="D1066" i="45"/>
  <c r="B1067" i="45"/>
  <c r="C1067" i="45"/>
  <c r="D1067" i="45"/>
  <c r="B1068" i="45"/>
  <c r="C1068" i="45"/>
  <c r="D1068" i="45"/>
  <c r="B1069" i="45"/>
  <c r="C1069" i="45"/>
  <c r="D1069" i="45"/>
  <c r="B1070" i="45"/>
  <c r="C1070" i="45"/>
  <c r="D1070" i="45"/>
  <c r="B1071" i="45"/>
  <c r="C1071" i="45"/>
  <c r="D1071" i="45"/>
  <c r="B1072" i="45"/>
  <c r="C1072" i="45"/>
  <c r="D1072" i="45"/>
  <c r="B1073" i="45"/>
  <c r="C1073" i="45"/>
  <c r="D1073" i="45"/>
  <c r="B1074" i="45"/>
  <c r="C1074" i="45"/>
  <c r="D1074" i="45"/>
  <c r="B1075" i="45"/>
  <c r="C1075" i="45"/>
  <c r="D1075" i="45"/>
  <c r="B1076" i="45"/>
  <c r="C1076" i="45"/>
  <c r="D1076" i="45"/>
  <c r="B1077" i="45"/>
  <c r="C1077" i="45"/>
  <c r="D1077" i="45"/>
  <c r="B1078" i="45"/>
  <c r="C1078" i="45"/>
  <c r="D1078" i="45"/>
  <c r="B1079" i="45"/>
  <c r="C1079" i="45"/>
  <c r="D1079" i="45"/>
  <c r="B1080" i="45"/>
  <c r="C1080" i="45"/>
  <c r="D1080" i="45"/>
  <c r="B1081" i="45"/>
  <c r="C1081" i="45"/>
  <c r="D1081" i="45"/>
  <c r="B1082" i="45"/>
  <c r="C1082" i="45"/>
  <c r="D1082" i="45"/>
  <c r="B1083" i="45"/>
  <c r="C1083" i="45"/>
  <c r="D1083" i="45"/>
  <c r="B1084" i="45"/>
  <c r="C1084" i="45"/>
  <c r="D1084" i="45"/>
  <c r="B1085" i="45"/>
  <c r="C1085" i="45"/>
  <c r="D1085" i="45"/>
  <c r="B1086" i="45"/>
  <c r="C1086" i="45"/>
  <c r="D1086" i="45"/>
  <c r="B1087" i="45"/>
  <c r="C1087" i="45"/>
  <c r="D1087" i="45"/>
  <c r="B1088" i="45"/>
  <c r="C1088" i="45"/>
  <c r="D1088" i="45"/>
  <c r="B1089" i="45"/>
  <c r="C1089" i="45"/>
  <c r="D1089" i="45"/>
  <c r="B1090" i="45"/>
  <c r="C1090" i="45"/>
  <c r="D1090" i="45"/>
  <c r="B1091" i="45"/>
  <c r="C1091" i="45"/>
  <c r="D1091" i="45"/>
  <c r="B1092" i="45"/>
  <c r="C1092" i="45"/>
  <c r="D1092" i="45"/>
  <c r="B1093" i="45"/>
  <c r="C1093" i="45"/>
  <c r="D1093" i="45"/>
  <c r="B1094" i="45"/>
  <c r="C1094" i="45"/>
  <c r="D1094" i="45"/>
  <c r="B1095" i="45"/>
  <c r="C1095" i="45"/>
  <c r="D1095" i="45"/>
  <c r="B1096" i="45"/>
  <c r="C1096" i="45"/>
  <c r="D1096" i="45"/>
  <c r="B1097" i="45"/>
  <c r="C1097" i="45"/>
  <c r="D1097" i="45"/>
  <c r="B1098" i="45"/>
  <c r="C1098" i="45"/>
  <c r="D1098" i="45"/>
  <c r="B1099" i="45"/>
  <c r="C1099" i="45"/>
  <c r="D1099" i="45"/>
  <c r="B1100" i="45"/>
  <c r="C1100" i="45"/>
  <c r="D1100" i="45"/>
  <c r="B1101" i="45"/>
  <c r="C1101" i="45"/>
  <c r="D1101" i="45"/>
  <c r="B1102" i="45"/>
  <c r="C1102" i="45"/>
  <c r="D1102" i="45"/>
  <c r="B1103" i="45"/>
  <c r="C1103" i="45"/>
  <c r="D1103" i="45"/>
  <c r="B1104" i="45"/>
  <c r="C1104" i="45"/>
  <c r="D1104" i="45"/>
  <c r="B1105" i="45"/>
  <c r="C1105" i="45"/>
  <c r="D1105" i="45"/>
  <c r="B1106" i="45"/>
  <c r="C1106" i="45"/>
  <c r="D1106" i="45"/>
  <c r="B1107" i="45"/>
  <c r="C1107" i="45"/>
  <c r="D1107" i="45"/>
  <c r="B1108" i="45"/>
  <c r="C1108" i="45"/>
  <c r="D1108" i="45"/>
  <c r="B1109" i="45"/>
  <c r="C1109" i="45"/>
  <c r="D1109" i="45"/>
  <c r="B1110" i="45"/>
  <c r="C1110" i="45"/>
  <c r="D1110" i="45"/>
  <c r="B1111" i="45"/>
  <c r="C1111" i="45"/>
  <c r="D1111" i="45"/>
  <c r="B1112" i="45"/>
  <c r="C1112" i="45"/>
  <c r="D1112" i="45"/>
  <c r="B1113" i="45"/>
  <c r="C1113" i="45"/>
  <c r="D1113" i="45"/>
  <c r="B1114" i="45"/>
  <c r="C1114" i="45"/>
  <c r="D1114" i="45"/>
  <c r="B1115" i="45"/>
  <c r="C1115" i="45"/>
  <c r="D1115" i="45"/>
  <c r="B1116" i="45"/>
  <c r="C1116" i="45"/>
  <c r="D1116" i="45"/>
  <c r="B1117" i="45"/>
  <c r="C1117" i="45"/>
  <c r="D1117" i="45"/>
  <c r="B1118" i="45"/>
  <c r="C1118" i="45"/>
  <c r="D1118" i="45"/>
  <c r="B1119" i="45"/>
  <c r="C1119" i="45"/>
  <c r="D1119" i="45"/>
  <c r="B1120" i="45"/>
  <c r="C1120" i="45"/>
  <c r="D1120" i="45"/>
  <c r="B1121" i="45"/>
  <c r="C1121" i="45"/>
  <c r="D1121" i="45"/>
  <c r="B1122" i="45"/>
  <c r="C1122" i="45"/>
  <c r="D1122" i="45"/>
  <c r="B1123" i="45"/>
  <c r="C1123" i="45"/>
  <c r="D1123" i="45"/>
  <c r="B1124" i="45"/>
  <c r="C1124" i="45"/>
  <c r="D1124" i="45"/>
  <c r="B1125" i="45"/>
  <c r="C1125" i="45"/>
  <c r="D1125" i="45"/>
  <c r="B1126" i="45"/>
  <c r="C1126" i="45"/>
  <c r="D1126" i="45"/>
  <c r="B1127" i="45"/>
  <c r="C1127" i="45"/>
  <c r="D1127" i="45"/>
  <c r="B1128" i="45"/>
  <c r="C1128" i="45"/>
  <c r="D1128" i="45"/>
  <c r="B1129" i="45"/>
  <c r="C1129" i="45"/>
  <c r="D1129" i="45"/>
  <c r="B1130" i="45"/>
  <c r="C1130" i="45"/>
  <c r="D1130" i="45"/>
  <c r="B1131" i="45"/>
  <c r="C1131" i="45"/>
  <c r="D1131" i="45"/>
  <c r="B1132" i="45"/>
  <c r="C1132" i="45"/>
  <c r="D1132" i="45"/>
  <c r="B1133" i="45"/>
  <c r="C1133" i="45"/>
  <c r="D1133" i="45"/>
  <c r="B1134" i="45"/>
  <c r="C1134" i="45"/>
  <c r="D1134" i="45"/>
  <c r="B1135" i="45"/>
  <c r="C1135" i="45"/>
  <c r="D1135" i="45"/>
  <c r="B1136" i="45"/>
  <c r="C1136" i="45"/>
  <c r="D1136" i="45"/>
  <c r="B1137" i="45"/>
  <c r="C1137" i="45"/>
  <c r="D1137" i="45"/>
  <c r="B1138" i="45"/>
  <c r="C1138" i="45"/>
  <c r="D1138" i="45"/>
  <c r="B1139" i="45"/>
  <c r="C1139" i="45"/>
  <c r="D1139" i="45"/>
  <c r="B1140" i="45"/>
  <c r="C1140" i="45"/>
  <c r="D1140" i="45"/>
  <c r="B1141" i="45"/>
  <c r="C1141" i="45"/>
  <c r="D1141" i="45"/>
  <c r="B1142" i="45"/>
  <c r="C1142" i="45"/>
  <c r="D1142" i="45"/>
  <c r="B1143" i="45"/>
  <c r="C1143" i="45"/>
  <c r="D1143" i="45"/>
  <c r="B1144" i="45"/>
  <c r="C1144" i="45"/>
  <c r="D1144" i="45"/>
  <c r="B1145" i="45"/>
  <c r="C1145" i="45"/>
  <c r="D1145" i="45"/>
  <c r="B1146" i="45"/>
  <c r="C1146" i="45"/>
  <c r="D1146" i="45"/>
  <c r="B1147" i="45"/>
  <c r="C1147" i="45"/>
  <c r="D1147" i="45"/>
  <c r="B1148" i="45"/>
  <c r="C1148" i="45"/>
  <c r="D1148" i="45"/>
  <c r="B1149" i="45"/>
  <c r="C1149" i="45"/>
  <c r="D1149" i="45"/>
  <c r="B1150" i="45"/>
  <c r="C1150" i="45"/>
  <c r="D1150" i="45"/>
  <c r="B1151" i="45"/>
  <c r="C1151" i="45"/>
  <c r="D1151" i="45"/>
  <c r="B1152" i="45"/>
  <c r="C1152" i="45"/>
  <c r="D1152" i="45"/>
  <c r="B1153" i="45"/>
  <c r="C1153" i="45"/>
  <c r="D1153" i="45"/>
  <c r="B1154" i="45"/>
  <c r="C1154" i="45"/>
  <c r="D1154" i="45"/>
  <c r="B1155" i="45"/>
  <c r="C1155" i="45"/>
  <c r="D1155" i="45"/>
  <c r="B1156" i="45"/>
  <c r="C1156" i="45"/>
  <c r="D1156" i="45"/>
  <c r="B1157" i="45"/>
  <c r="C1157" i="45"/>
  <c r="D1157" i="45"/>
  <c r="B1158" i="45"/>
  <c r="C1158" i="45"/>
  <c r="D1158" i="45"/>
  <c r="B1159" i="45"/>
  <c r="C1159" i="45"/>
  <c r="D1159" i="45"/>
  <c r="B1160" i="45"/>
  <c r="C1160" i="45"/>
  <c r="D1160" i="45"/>
  <c r="B1161" i="45"/>
  <c r="C1161" i="45"/>
  <c r="D1161" i="45"/>
  <c r="B1162" i="45"/>
  <c r="C1162" i="45"/>
  <c r="D1162" i="45"/>
  <c r="B1163" i="45"/>
  <c r="C1163" i="45"/>
  <c r="D1163" i="45"/>
  <c r="B1164" i="45"/>
  <c r="C1164" i="45"/>
  <c r="D1164" i="45"/>
  <c r="B1165" i="45"/>
  <c r="C1165" i="45"/>
  <c r="D1165" i="45"/>
  <c r="B1166" i="45"/>
  <c r="C1166" i="45"/>
  <c r="D1166" i="45"/>
  <c r="B1167" i="45"/>
  <c r="C1167" i="45"/>
  <c r="D1167" i="45"/>
  <c r="B1168" i="45"/>
  <c r="C1168" i="45"/>
  <c r="D1168" i="45"/>
  <c r="B1169" i="45"/>
  <c r="C1169" i="45"/>
  <c r="D1169" i="45"/>
  <c r="B1170" i="45"/>
  <c r="C1170" i="45"/>
  <c r="D1170" i="45"/>
  <c r="B1171" i="45"/>
  <c r="C1171" i="45"/>
  <c r="D1171" i="45"/>
  <c r="B1172" i="45"/>
  <c r="C1172" i="45"/>
  <c r="D1172" i="45"/>
  <c r="B1173" i="45"/>
  <c r="C1173" i="45"/>
  <c r="D1173" i="45"/>
  <c r="B1174" i="45"/>
  <c r="C1174" i="45"/>
  <c r="D1174" i="45"/>
  <c r="B1175" i="45"/>
  <c r="C1175" i="45"/>
  <c r="D1175" i="45"/>
  <c r="B1176" i="45"/>
  <c r="C1176" i="45"/>
  <c r="D1176" i="45"/>
  <c r="B1177" i="45"/>
  <c r="C1177" i="45"/>
  <c r="D1177" i="45"/>
  <c r="B1178" i="45"/>
  <c r="C1178" i="45"/>
  <c r="D1178" i="45"/>
  <c r="B1179" i="45"/>
  <c r="C1179" i="45"/>
  <c r="D1179" i="45"/>
  <c r="B1180" i="45"/>
  <c r="C1180" i="45"/>
  <c r="D1180" i="45"/>
  <c r="B1181" i="45"/>
  <c r="C1181" i="45"/>
  <c r="D1181" i="45"/>
  <c r="B1182" i="45"/>
  <c r="C1182" i="45"/>
  <c r="D1182" i="45"/>
  <c r="B1183" i="45"/>
  <c r="C1183" i="45"/>
  <c r="D1183" i="45"/>
  <c r="B1184" i="45"/>
  <c r="C1184" i="45"/>
  <c r="D1184" i="45"/>
  <c r="B1185" i="45"/>
  <c r="C1185" i="45"/>
  <c r="D1185" i="45"/>
  <c r="B1186" i="45"/>
  <c r="C1186" i="45"/>
  <c r="D1186" i="45"/>
  <c r="B1187" i="45"/>
  <c r="C1187" i="45"/>
  <c r="D1187" i="45"/>
  <c r="B1188" i="45"/>
  <c r="C1188" i="45"/>
  <c r="D1188" i="45"/>
  <c r="B1189" i="45"/>
  <c r="C1189" i="45"/>
  <c r="D1189" i="45"/>
  <c r="B1190" i="45"/>
  <c r="C1190" i="45"/>
  <c r="D1190" i="45"/>
  <c r="B1191" i="45"/>
  <c r="C1191" i="45"/>
  <c r="D1191" i="45"/>
  <c r="B1192" i="45"/>
  <c r="C1192" i="45"/>
  <c r="D1192" i="45"/>
  <c r="B1193" i="45"/>
  <c r="C1193" i="45"/>
  <c r="D1193" i="45"/>
  <c r="B1194" i="45"/>
  <c r="C1194" i="45"/>
  <c r="D1194" i="45"/>
  <c r="B1195" i="45"/>
  <c r="C1195" i="45"/>
  <c r="D1195" i="45"/>
  <c r="B1196" i="45"/>
  <c r="C1196" i="45"/>
  <c r="D1196" i="45"/>
  <c r="B1197" i="45"/>
  <c r="C1197" i="45"/>
  <c r="D1197" i="45"/>
  <c r="B1198" i="45"/>
  <c r="C1198" i="45"/>
  <c r="D1198" i="45"/>
  <c r="B1199" i="45"/>
  <c r="C1199" i="45"/>
  <c r="D1199" i="45"/>
  <c r="B1200" i="45"/>
  <c r="C1200" i="45"/>
  <c r="D1200" i="45"/>
  <c r="B1201" i="45"/>
  <c r="C1201" i="45"/>
  <c r="D1201" i="45"/>
  <c r="B1202" i="45"/>
  <c r="C1202" i="45"/>
  <c r="D1202" i="45"/>
  <c r="B1203" i="45"/>
  <c r="C1203" i="45"/>
  <c r="D1203" i="45"/>
  <c r="B1204" i="45"/>
  <c r="C1204" i="45"/>
  <c r="D1204" i="45"/>
  <c r="B1205" i="45"/>
  <c r="C1205" i="45"/>
  <c r="D1205" i="45"/>
  <c r="B1206" i="45"/>
  <c r="C1206" i="45"/>
  <c r="D1206" i="45"/>
  <c r="B1207" i="45"/>
  <c r="C1207" i="45"/>
  <c r="D1207" i="45"/>
  <c r="B1208" i="45"/>
  <c r="C1208" i="45"/>
  <c r="D1208" i="45"/>
  <c r="B1209" i="45"/>
  <c r="C1209" i="45"/>
  <c r="D1209" i="45"/>
  <c r="B1210" i="45"/>
  <c r="C1210" i="45"/>
  <c r="D1210" i="45"/>
  <c r="B1211" i="45"/>
  <c r="C1211" i="45"/>
  <c r="D1211" i="45"/>
  <c r="B1212" i="45"/>
  <c r="C1212" i="45"/>
  <c r="D1212" i="45"/>
  <c r="B1213" i="45"/>
  <c r="C1213" i="45"/>
  <c r="D1213" i="45"/>
  <c r="B1214" i="45"/>
  <c r="C1214" i="45"/>
  <c r="D1214" i="45"/>
  <c r="B1215" i="45"/>
  <c r="C1215" i="45"/>
  <c r="D1215" i="45"/>
  <c r="B1216" i="45"/>
  <c r="C1216" i="45"/>
  <c r="D1216" i="45"/>
  <c r="B1217" i="45"/>
  <c r="C1217" i="45"/>
  <c r="D1217" i="45"/>
  <c r="B1218" i="45"/>
  <c r="C1218" i="45"/>
  <c r="D1218" i="45"/>
  <c r="B1219" i="45"/>
  <c r="C1219" i="45"/>
  <c r="D1219" i="45"/>
  <c r="B1220" i="45"/>
  <c r="C1220" i="45"/>
  <c r="D1220" i="45"/>
  <c r="B1221" i="45"/>
  <c r="C1221" i="45"/>
  <c r="D1221" i="45"/>
  <c r="B1222" i="45"/>
  <c r="C1222" i="45"/>
  <c r="D1222" i="45"/>
  <c r="B1223" i="45"/>
  <c r="C1223" i="45"/>
  <c r="D1223" i="45"/>
  <c r="B1224" i="45"/>
  <c r="C1224" i="45"/>
  <c r="D1224" i="45"/>
  <c r="B1225" i="45"/>
  <c r="C1225" i="45"/>
  <c r="D1225" i="45"/>
  <c r="B1226" i="45"/>
  <c r="C1226" i="45"/>
  <c r="D1226" i="45"/>
  <c r="B1227" i="45"/>
  <c r="C1227" i="45"/>
  <c r="D1227" i="45"/>
  <c r="B1228" i="45"/>
  <c r="C1228" i="45"/>
  <c r="D1228" i="45"/>
  <c r="B1229" i="45"/>
  <c r="C1229" i="45"/>
  <c r="D1229" i="45"/>
  <c r="B1230" i="45"/>
  <c r="C1230" i="45"/>
  <c r="D1230" i="45"/>
  <c r="B1231" i="45"/>
  <c r="C1231" i="45"/>
  <c r="D1231" i="45"/>
  <c r="B1232" i="45"/>
  <c r="C1232" i="45"/>
  <c r="D1232" i="45"/>
  <c r="B1233" i="45"/>
  <c r="C1233" i="45"/>
  <c r="D1233" i="45"/>
  <c r="B1234" i="45"/>
  <c r="C1234" i="45"/>
  <c r="D1234" i="45"/>
  <c r="B1235" i="45"/>
  <c r="C1235" i="45"/>
  <c r="D1235" i="45"/>
  <c r="B1236" i="45"/>
  <c r="C1236" i="45"/>
  <c r="D1236" i="45"/>
  <c r="B1237" i="45"/>
  <c r="C1237" i="45"/>
  <c r="D1237" i="45"/>
  <c r="B1238" i="45"/>
  <c r="C1238" i="45"/>
  <c r="D1238" i="45"/>
  <c r="B1239" i="45"/>
  <c r="C1239" i="45"/>
  <c r="D1239" i="45"/>
  <c r="B1240" i="45"/>
  <c r="C1240" i="45"/>
  <c r="D1240" i="45"/>
  <c r="B1241" i="45"/>
  <c r="C1241" i="45"/>
  <c r="D1241" i="45"/>
  <c r="B1242" i="45"/>
  <c r="C1242" i="45"/>
  <c r="D1242" i="45"/>
  <c r="B1243" i="45"/>
  <c r="C1243" i="45"/>
  <c r="D1243" i="45"/>
  <c r="B1244" i="45"/>
  <c r="C1244" i="45"/>
  <c r="D1244" i="45"/>
  <c r="B1245" i="45"/>
  <c r="C1245" i="45"/>
  <c r="D1245" i="45"/>
  <c r="B1246" i="45"/>
  <c r="C1246" i="45"/>
  <c r="D1246" i="45"/>
  <c r="B1247" i="45"/>
  <c r="C1247" i="45"/>
  <c r="D1247" i="45"/>
  <c r="B1248" i="45"/>
  <c r="C1248" i="45"/>
  <c r="D1248" i="45"/>
  <c r="B1249" i="45"/>
  <c r="C1249" i="45"/>
  <c r="D1249" i="45"/>
  <c r="B1250" i="45"/>
  <c r="C1250" i="45"/>
  <c r="D1250" i="45"/>
  <c r="B1251" i="45"/>
  <c r="C1251" i="45"/>
  <c r="D1251" i="45"/>
  <c r="B1252" i="45"/>
  <c r="C1252" i="45"/>
  <c r="D1252" i="45"/>
  <c r="B1253" i="45"/>
  <c r="C1253" i="45"/>
  <c r="D1253" i="45"/>
  <c r="B1254" i="45"/>
  <c r="C1254" i="45"/>
  <c r="D1254" i="45"/>
  <c r="B1255" i="45"/>
  <c r="C1255" i="45"/>
  <c r="D1255" i="45"/>
  <c r="B1256" i="45"/>
  <c r="C1256" i="45"/>
  <c r="D1256" i="45"/>
  <c r="B1257" i="45"/>
  <c r="C1257" i="45"/>
  <c r="D1257" i="45"/>
  <c r="B1258" i="45"/>
  <c r="C1258" i="45"/>
  <c r="D1258" i="45"/>
  <c r="B1259" i="45"/>
  <c r="C1259" i="45"/>
  <c r="D1259" i="45"/>
  <c r="B1260" i="45"/>
  <c r="C1260" i="45"/>
  <c r="D1260" i="45"/>
  <c r="B1261" i="45"/>
  <c r="C1261" i="45"/>
  <c r="D1261" i="45"/>
  <c r="B1262" i="45"/>
  <c r="C1262" i="45"/>
  <c r="D1262" i="45"/>
  <c r="B1263" i="45"/>
  <c r="C1263" i="45"/>
  <c r="D1263" i="45"/>
  <c r="B1264" i="45"/>
  <c r="C1264" i="45"/>
  <c r="D1264" i="45"/>
  <c r="B1265" i="45"/>
  <c r="C1265" i="45"/>
  <c r="D1265" i="45"/>
  <c r="B1266" i="45"/>
  <c r="C1266" i="45"/>
  <c r="D1266" i="45"/>
  <c r="B1267" i="45"/>
  <c r="C1267" i="45"/>
  <c r="D1267" i="45"/>
  <c r="B1268" i="45"/>
  <c r="C1268" i="45"/>
  <c r="D1268" i="45"/>
  <c r="B1269" i="45"/>
  <c r="C1269" i="45"/>
  <c r="D1269" i="45"/>
  <c r="B1270" i="45"/>
  <c r="C1270" i="45"/>
  <c r="D1270" i="45"/>
  <c r="B1271" i="45"/>
  <c r="C1271" i="45"/>
  <c r="D1271" i="45"/>
  <c r="B1272" i="45"/>
  <c r="C1272" i="45"/>
  <c r="D1272" i="45"/>
  <c r="B60" i="53"/>
  <c r="AM60" i="53" s="1"/>
  <c r="B9" i="53"/>
  <c r="AB5" i="53"/>
  <c r="AA5" i="53"/>
  <c r="V5" i="53"/>
  <c r="U5" i="53"/>
  <c r="P5" i="53"/>
  <c r="O5" i="53"/>
  <c r="J5" i="53"/>
  <c r="I5" i="53"/>
  <c r="D5" i="53"/>
  <c r="C5" i="53"/>
  <c r="B4" i="52"/>
  <c r="B5" i="52"/>
  <c r="B6" i="52"/>
  <c r="B7" i="52"/>
  <c r="B8" i="52"/>
  <c r="B9" i="52"/>
  <c r="B10" i="52"/>
  <c r="B11" i="52"/>
  <c r="B12" i="52"/>
  <c r="B13" i="52"/>
  <c r="B14" i="52"/>
  <c r="B15" i="52"/>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69" i="52"/>
  <c r="B70" i="52"/>
  <c r="B71" i="52"/>
  <c r="B72" i="52"/>
  <c r="B73" i="52"/>
  <c r="B74" i="52"/>
  <c r="B75" i="52"/>
  <c r="B76" i="52"/>
  <c r="B77" i="52"/>
  <c r="B78" i="52"/>
  <c r="B79" i="52"/>
  <c r="B80" i="52"/>
  <c r="B81" i="52"/>
  <c r="B82" i="52"/>
  <c r="B83" i="52"/>
  <c r="B84" i="52"/>
  <c r="B85" i="52"/>
  <c r="B86" i="52"/>
  <c r="B87" i="52"/>
  <c r="B88" i="52"/>
  <c r="B89" i="52"/>
  <c r="B90" i="52"/>
  <c r="B91" i="52"/>
  <c r="B92" i="52"/>
  <c r="B93" i="52"/>
  <c r="B94" i="52"/>
  <c r="B95" i="52"/>
  <c r="B96" i="52"/>
  <c r="B97" i="52"/>
  <c r="B98" i="52"/>
  <c r="B99" i="52"/>
  <c r="B100" i="52"/>
  <c r="B101" i="52"/>
  <c r="B102" i="52"/>
  <c r="B103" i="52"/>
  <c r="B104" i="52"/>
  <c r="B105" i="52"/>
  <c r="B106" i="52"/>
  <c r="B107" i="52"/>
  <c r="B108" i="52"/>
  <c r="B109" i="52"/>
  <c r="B110" i="52"/>
  <c r="B111" i="52"/>
  <c r="B112" i="52"/>
  <c r="B113" i="52"/>
  <c r="B114" i="52"/>
  <c r="B115" i="52"/>
  <c r="B116" i="52"/>
  <c r="B117" i="52"/>
  <c r="B118" i="52"/>
  <c r="B119" i="52"/>
  <c r="B120" i="52"/>
  <c r="B121" i="52"/>
  <c r="B122" i="52"/>
  <c r="B123" i="52"/>
  <c r="B124" i="52"/>
  <c r="B125" i="52"/>
  <c r="B126" i="52"/>
  <c r="B127" i="52"/>
  <c r="B128" i="52"/>
  <c r="B129" i="52"/>
  <c r="B130" i="52"/>
  <c r="B131" i="52"/>
  <c r="B132" i="52"/>
  <c r="B133" i="52"/>
  <c r="B134" i="52"/>
  <c r="B135" i="52"/>
  <c r="B136" i="52"/>
  <c r="B137" i="52"/>
  <c r="B138" i="52"/>
  <c r="B139" i="52"/>
  <c r="B140" i="52"/>
  <c r="B141" i="52"/>
  <c r="B142" i="52"/>
  <c r="B143" i="52"/>
  <c r="B144" i="52"/>
  <c r="B145" i="52"/>
  <c r="B146" i="52"/>
  <c r="B147" i="52"/>
  <c r="B148" i="52"/>
  <c r="B149" i="52"/>
  <c r="B150" i="52"/>
  <c r="B151" i="52"/>
  <c r="B152" i="52"/>
  <c r="B153" i="52"/>
  <c r="B154" i="52"/>
  <c r="B155" i="52"/>
  <c r="B156" i="52"/>
  <c r="B157" i="52"/>
  <c r="B158" i="52"/>
  <c r="B159" i="52"/>
  <c r="B160" i="52"/>
  <c r="B161" i="52"/>
  <c r="B162" i="52"/>
  <c r="B163" i="52"/>
  <c r="B164" i="52"/>
  <c r="B165" i="52"/>
  <c r="B166" i="52"/>
  <c r="B167" i="52"/>
  <c r="B168" i="52"/>
  <c r="B169" i="52"/>
  <c r="B170" i="52"/>
  <c r="B171" i="52"/>
  <c r="B172" i="52"/>
  <c r="B173" i="52"/>
  <c r="B174" i="52"/>
  <c r="B175" i="52"/>
  <c r="B176" i="52"/>
  <c r="B177" i="52"/>
  <c r="B178" i="52"/>
  <c r="B179" i="52"/>
  <c r="B180" i="52"/>
  <c r="B181" i="52"/>
  <c r="B182" i="52"/>
  <c r="B183" i="52"/>
  <c r="B184" i="52"/>
  <c r="B185" i="52"/>
  <c r="B186" i="52"/>
  <c r="B187" i="52"/>
  <c r="B188" i="52"/>
  <c r="B189" i="52"/>
  <c r="B190" i="52"/>
  <c r="B191" i="52"/>
  <c r="B192" i="52"/>
  <c r="B193" i="52"/>
  <c r="B194" i="52"/>
  <c r="B195" i="52"/>
  <c r="B196" i="52"/>
  <c r="B197" i="52"/>
  <c r="B198" i="52"/>
  <c r="B199" i="52"/>
  <c r="B200" i="52"/>
  <c r="B201" i="52"/>
  <c r="B202" i="52"/>
  <c r="B203" i="52"/>
  <c r="B204" i="52"/>
  <c r="B205" i="52"/>
  <c r="B206" i="52"/>
  <c r="B207" i="52"/>
  <c r="B208" i="52"/>
  <c r="B209" i="52"/>
  <c r="B210" i="52"/>
  <c r="B211" i="52"/>
  <c r="B212" i="52"/>
  <c r="B213" i="52"/>
  <c r="B214" i="52"/>
  <c r="B215" i="52"/>
  <c r="B216" i="52"/>
  <c r="B217" i="52"/>
  <c r="B218" i="52"/>
  <c r="B219" i="52"/>
  <c r="B220" i="52"/>
  <c r="B221" i="52"/>
  <c r="B222" i="52"/>
  <c r="B223" i="52"/>
  <c r="B224" i="52"/>
  <c r="B225" i="52"/>
  <c r="B226" i="52"/>
  <c r="B227" i="52"/>
  <c r="B228" i="52"/>
  <c r="B229" i="52"/>
  <c r="B230" i="52"/>
  <c r="B231" i="52"/>
  <c r="B232" i="52"/>
  <c r="B233" i="52"/>
  <c r="B234" i="52"/>
  <c r="B235" i="52"/>
  <c r="B236" i="52"/>
  <c r="B237" i="52"/>
  <c r="B238" i="52"/>
  <c r="B239" i="52"/>
  <c r="B240" i="52"/>
  <c r="B241" i="52"/>
  <c r="B242" i="52"/>
  <c r="B243" i="52"/>
  <c r="B244" i="52"/>
  <c r="B245" i="52"/>
  <c r="B246" i="52"/>
  <c r="B247" i="52"/>
  <c r="B248" i="52"/>
  <c r="B249" i="52"/>
  <c r="B250" i="52"/>
  <c r="B251" i="52"/>
  <c r="B252" i="52"/>
  <c r="B253" i="52"/>
  <c r="B254" i="52"/>
  <c r="B255" i="52"/>
  <c r="B256" i="52"/>
  <c r="B257" i="52"/>
  <c r="B258" i="52"/>
  <c r="B259" i="52"/>
  <c r="B260" i="52"/>
  <c r="B261" i="52"/>
  <c r="B262" i="52"/>
  <c r="B263" i="52"/>
  <c r="B264" i="52"/>
  <c r="B265" i="52"/>
  <c r="B266" i="52"/>
  <c r="B267" i="52"/>
  <c r="B268" i="52"/>
  <c r="B269" i="52"/>
  <c r="B270" i="52"/>
  <c r="B271" i="52"/>
  <c r="B272" i="52"/>
  <c r="B273" i="52"/>
  <c r="B274" i="52"/>
  <c r="B275" i="52"/>
  <c r="B276" i="52"/>
  <c r="B277" i="52"/>
  <c r="B278" i="52"/>
  <c r="B279" i="52"/>
  <c r="B280" i="52"/>
  <c r="B281" i="52"/>
  <c r="B282" i="52"/>
  <c r="B283" i="52"/>
  <c r="B284" i="52"/>
  <c r="B285" i="52"/>
  <c r="B286" i="52"/>
  <c r="B287" i="52"/>
  <c r="B288" i="52"/>
  <c r="B289" i="52"/>
  <c r="B290" i="52"/>
  <c r="B291" i="52"/>
  <c r="B292" i="52"/>
  <c r="B293" i="52"/>
  <c r="B294" i="52"/>
  <c r="B295" i="52"/>
  <c r="B296" i="52"/>
  <c r="B297" i="52"/>
  <c r="B298" i="52"/>
  <c r="B299" i="52"/>
  <c r="B300" i="52"/>
  <c r="B301" i="52"/>
  <c r="B302" i="52"/>
  <c r="B303" i="52"/>
  <c r="B304" i="52"/>
  <c r="B305" i="52"/>
  <c r="B306"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337" i="52"/>
  <c r="B338" i="52"/>
  <c r="B339" i="52"/>
  <c r="B340" i="52"/>
  <c r="B341" i="52"/>
  <c r="B342" i="52"/>
  <c r="B343" i="52"/>
  <c r="B344" i="52"/>
  <c r="B345" i="52"/>
  <c r="B346" i="52"/>
  <c r="B347" i="52"/>
  <c r="B348" i="52"/>
  <c r="B349" i="52"/>
  <c r="B350" i="52"/>
  <c r="B351" i="52"/>
  <c r="B352" i="52"/>
  <c r="B353" i="52"/>
  <c r="B354" i="52"/>
  <c r="B355" i="52"/>
  <c r="B356" i="52"/>
  <c r="B357" i="52"/>
  <c r="B358" i="52"/>
  <c r="B359" i="52"/>
  <c r="B360" i="52"/>
  <c r="B361" i="52"/>
  <c r="B362" i="52"/>
  <c r="B363" i="52"/>
  <c r="B364" i="52"/>
  <c r="B365" i="52"/>
  <c r="B366" i="52"/>
  <c r="B367" i="52"/>
  <c r="B368" i="52"/>
  <c r="B369" i="52"/>
  <c r="B370" i="52"/>
  <c r="B371" i="52"/>
  <c r="B372" i="52"/>
  <c r="B373" i="52"/>
  <c r="B374" i="52"/>
  <c r="B375" i="52"/>
  <c r="B376" i="52"/>
  <c r="B377" i="52"/>
  <c r="B378" i="52"/>
  <c r="B379" i="52"/>
  <c r="B380" i="52"/>
  <c r="B381" i="52"/>
  <c r="B382" i="52"/>
  <c r="B383" i="52"/>
  <c r="B384" i="52"/>
  <c r="B385" i="52"/>
  <c r="B386" i="52"/>
  <c r="B387" i="52"/>
  <c r="B388" i="52"/>
  <c r="B389" i="52"/>
  <c r="B390" i="52"/>
  <c r="B391" i="52"/>
  <c r="B392" i="52"/>
  <c r="B393" i="52"/>
  <c r="B394" i="52"/>
  <c r="B395" i="52"/>
  <c r="B396" i="52"/>
  <c r="B397" i="52"/>
  <c r="B398" i="52"/>
  <c r="B399" i="52"/>
  <c r="B400" i="52"/>
  <c r="B401" i="52"/>
  <c r="B402" i="52"/>
  <c r="B403" i="52"/>
  <c r="B404" i="52"/>
  <c r="B405" i="52"/>
  <c r="B406" i="52"/>
  <c r="B407" i="52"/>
  <c r="B408" i="52"/>
  <c r="B409" i="52"/>
  <c r="B410" i="52"/>
  <c r="B411" i="52"/>
  <c r="B412" i="52"/>
  <c r="B413" i="52"/>
  <c r="B414" i="52"/>
  <c r="B415" i="52"/>
  <c r="B416" i="52"/>
  <c r="B417" i="52"/>
  <c r="B418" i="52"/>
  <c r="B419" i="52"/>
  <c r="B420" i="52"/>
  <c r="B421" i="52"/>
  <c r="B422" i="52"/>
  <c r="B423" i="52"/>
  <c r="B424" i="52"/>
  <c r="B425" i="52"/>
  <c r="B426" i="52"/>
  <c r="B427" i="52"/>
  <c r="B428" i="52"/>
  <c r="B429" i="52"/>
  <c r="B430" i="52"/>
  <c r="B431" i="52"/>
  <c r="B432" i="52"/>
  <c r="B433" i="52"/>
  <c r="B434" i="52"/>
  <c r="B435" i="52"/>
  <c r="B436" i="52"/>
  <c r="B437" i="52"/>
  <c r="B438" i="52"/>
  <c r="B439" i="52"/>
  <c r="B440" i="52"/>
  <c r="B441" i="52"/>
  <c r="B442" i="52"/>
  <c r="B443" i="52"/>
  <c r="B444" i="52"/>
  <c r="B445" i="52"/>
  <c r="B446" i="52"/>
  <c r="B447" i="52"/>
  <c r="B448" i="52"/>
  <c r="B449" i="52"/>
  <c r="B450" i="52"/>
  <c r="B451" i="52"/>
  <c r="B452" i="52"/>
  <c r="B453" i="52"/>
  <c r="B454" i="52"/>
  <c r="B455" i="52"/>
  <c r="B456" i="52"/>
  <c r="B457" i="52"/>
  <c r="B458" i="52"/>
  <c r="B459" i="52"/>
  <c r="B460" i="52"/>
  <c r="B461" i="52"/>
  <c r="B462" i="52"/>
  <c r="B463" i="52"/>
  <c r="B464" i="52"/>
  <c r="B465" i="52"/>
  <c r="B466" i="52"/>
  <c r="B467" i="52"/>
  <c r="B468" i="52"/>
  <c r="B469" i="52"/>
  <c r="B470" i="52"/>
  <c r="B471" i="52"/>
  <c r="B472" i="52"/>
  <c r="B473" i="52"/>
  <c r="B474" i="52"/>
  <c r="B475" i="52"/>
  <c r="B476" i="52"/>
  <c r="B477" i="52"/>
  <c r="B478" i="52"/>
  <c r="B479" i="52"/>
  <c r="B480" i="52"/>
  <c r="B481" i="52"/>
  <c r="B482" i="52"/>
  <c r="B483" i="52"/>
  <c r="B484" i="52"/>
  <c r="B485" i="52"/>
  <c r="B486" i="52"/>
  <c r="B487" i="52"/>
  <c r="B488" i="52"/>
  <c r="B489" i="52"/>
  <c r="B490" i="52"/>
  <c r="B491" i="52"/>
  <c r="B492" i="52"/>
  <c r="B493" i="52"/>
  <c r="B494" i="52"/>
  <c r="B495" i="52"/>
  <c r="B496" i="52"/>
  <c r="B497" i="52"/>
  <c r="B498" i="52"/>
  <c r="B499" i="52"/>
  <c r="B500" i="52"/>
  <c r="B501" i="52"/>
  <c r="B502" i="52"/>
  <c r="B503" i="52"/>
  <c r="B504" i="52"/>
  <c r="B505" i="52"/>
  <c r="B506" i="52"/>
  <c r="B507" i="52"/>
  <c r="B508" i="52"/>
  <c r="B509" i="52"/>
  <c r="B510" i="52"/>
  <c r="B511" i="52"/>
  <c r="B512" i="52"/>
  <c r="B513" i="52"/>
  <c r="B514" i="52"/>
  <c r="B515" i="52"/>
  <c r="B516" i="52"/>
  <c r="B517" i="52"/>
  <c r="B518" i="52"/>
  <c r="B519" i="52"/>
  <c r="B520" i="52"/>
  <c r="B521" i="52"/>
  <c r="B522" i="52"/>
  <c r="B523" i="52"/>
  <c r="B524" i="52"/>
  <c r="B525" i="52"/>
  <c r="B526" i="52"/>
  <c r="B527" i="52"/>
  <c r="B528" i="52"/>
  <c r="B529" i="52"/>
  <c r="B530" i="52"/>
  <c r="B531" i="52"/>
  <c r="B532" i="52"/>
  <c r="B533" i="52"/>
  <c r="B534" i="52"/>
  <c r="B535" i="52"/>
  <c r="B536" i="52"/>
  <c r="B537" i="52"/>
  <c r="B538" i="52"/>
  <c r="B539" i="52"/>
  <c r="B540" i="52"/>
  <c r="B541" i="52"/>
  <c r="B542" i="52"/>
  <c r="B543" i="52"/>
  <c r="B544" i="52"/>
  <c r="B545" i="52"/>
  <c r="B546" i="52"/>
  <c r="B547" i="52"/>
  <c r="B548" i="52"/>
  <c r="B549" i="52"/>
  <c r="B550" i="52"/>
  <c r="B551" i="52"/>
  <c r="B552" i="52"/>
  <c r="B553" i="52"/>
  <c r="B554" i="52"/>
  <c r="B555" i="52"/>
  <c r="B556" i="52"/>
  <c r="B557" i="52"/>
  <c r="B558" i="52"/>
  <c r="B559" i="52"/>
  <c r="B560" i="52"/>
  <c r="B561" i="52"/>
  <c r="B562" i="52"/>
  <c r="B563" i="52"/>
  <c r="B564" i="52"/>
  <c r="B565" i="52"/>
  <c r="B566" i="52"/>
  <c r="B567" i="52"/>
  <c r="B568" i="52"/>
  <c r="B569" i="52"/>
  <c r="B570" i="52"/>
  <c r="B571" i="52"/>
  <c r="B572" i="52"/>
  <c r="B573" i="52"/>
  <c r="B574" i="52"/>
  <c r="B575" i="52"/>
  <c r="B576" i="52"/>
  <c r="B577" i="52"/>
  <c r="B578" i="52"/>
  <c r="B579" i="52"/>
  <c r="B580" i="52"/>
  <c r="B581" i="52"/>
  <c r="B582" i="52"/>
  <c r="B583" i="52"/>
  <c r="B584" i="52"/>
  <c r="B585" i="52"/>
  <c r="B586" i="52"/>
  <c r="B587" i="52"/>
  <c r="B588" i="52"/>
  <c r="B589" i="52"/>
  <c r="B590" i="52"/>
  <c r="B591" i="52"/>
  <c r="B592" i="52"/>
  <c r="B593" i="52"/>
  <c r="B594" i="52"/>
  <c r="B595" i="52"/>
  <c r="B596" i="52"/>
  <c r="B597" i="52"/>
  <c r="B598" i="52"/>
  <c r="B599" i="52"/>
  <c r="B600" i="52"/>
  <c r="B601" i="52"/>
  <c r="B602" i="52"/>
  <c r="B603" i="52"/>
  <c r="B604" i="52"/>
  <c r="B605" i="52"/>
  <c r="B606" i="52"/>
  <c r="B607" i="52"/>
  <c r="B608" i="52"/>
  <c r="B609" i="52"/>
  <c r="B610" i="52"/>
  <c r="B611" i="52"/>
  <c r="B612" i="52"/>
  <c r="B613" i="52"/>
  <c r="B614" i="52"/>
  <c r="B615" i="52"/>
  <c r="B616" i="52"/>
  <c r="B617" i="52"/>
  <c r="B618" i="52"/>
  <c r="B619" i="52"/>
  <c r="B620" i="52"/>
  <c r="B621" i="52"/>
  <c r="B622" i="52"/>
  <c r="B623" i="52"/>
  <c r="B624" i="52"/>
  <c r="B625" i="52"/>
  <c r="B626" i="52"/>
  <c r="B627" i="52"/>
  <c r="B628" i="52"/>
  <c r="B629" i="52"/>
  <c r="B630" i="52"/>
  <c r="B631" i="52"/>
  <c r="B632" i="52"/>
  <c r="B633" i="52"/>
  <c r="B634" i="52"/>
  <c r="B635" i="52"/>
  <c r="B636" i="52"/>
  <c r="B637" i="52"/>
  <c r="B638" i="52"/>
  <c r="B639" i="52"/>
  <c r="B640" i="52"/>
  <c r="B641" i="52"/>
  <c r="B642" i="52"/>
  <c r="B643" i="52"/>
  <c r="B644" i="52"/>
  <c r="B645" i="52"/>
  <c r="B646" i="52"/>
  <c r="B647" i="52"/>
  <c r="B648" i="52"/>
  <c r="B649" i="52"/>
  <c r="B650" i="52"/>
  <c r="B651" i="52"/>
  <c r="B652" i="52"/>
  <c r="B653" i="52"/>
  <c r="B654" i="52"/>
  <c r="B655" i="52"/>
  <c r="B656" i="52"/>
  <c r="B657" i="52"/>
  <c r="B658" i="52"/>
  <c r="B659" i="52"/>
  <c r="B660" i="52"/>
  <c r="B661" i="52"/>
  <c r="B662" i="52"/>
  <c r="B663" i="52"/>
  <c r="B664" i="52"/>
  <c r="B665" i="52"/>
  <c r="B666" i="52"/>
  <c r="B667" i="52"/>
  <c r="B668" i="52"/>
  <c r="B669" i="52"/>
  <c r="B670" i="52"/>
  <c r="B671" i="52"/>
  <c r="B672" i="52"/>
  <c r="B673" i="52"/>
  <c r="B674" i="52"/>
  <c r="B675" i="52"/>
  <c r="B676" i="52"/>
  <c r="B677" i="52"/>
  <c r="B678" i="52"/>
  <c r="B679" i="52"/>
  <c r="B680" i="52"/>
  <c r="B681" i="52"/>
  <c r="B682" i="52"/>
  <c r="B683" i="52"/>
  <c r="B684" i="52"/>
  <c r="B685" i="52"/>
  <c r="B686" i="52"/>
  <c r="B687" i="52"/>
  <c r="B688" i="52"/>
  <c r="B689" i="52"/>
  <c r="B690" i="52"/>
  <c r="B691" i="52"/>
  <c r="B692" i="52"/>
  <c r="B693" i="52"/>
  <c r="B694" i="52"/>
  <c r="B695" i="52"/>
  <c r="B696" i="52"/>
  <c r="B697" i="52"/>
  <c r="B698" i="52"/>
  <c r="B699" i="52"/>
  <c r="B700" i="52"/>
  <c r="B701" i="52"/>
  <c r="B702" i="52"/>
  <c r="B703" i="52"/>
  <c r="B704" i="52"/>
  <c r="B705" i="52"/>
  <c r="B706" i="52"/>
  <c r="B707" i="52"/>
  <c r="B708" i="52"/>
  <c r="B709" i="52"/>
  <c r="B710" i="52"/>
  <c r="B711" i="52"/>
  <c r="B712" i="52"/>
  <c r="B713" i="52"/>
  <c r="B714" i="52"/>
  <c r="B715" i="52"/>
  <c r="B716" i="52"/>
  <c r="B717" i="52"/>
  <c r="B718" i="52"/>
  <c r="B719" i="52"/>
  <c r="B720" i="52"/>
  <c r="B721" i="52"/>
  <c r="B722" i="52"/>
  <c r="B723" i="52"/>
  <c r="B724" i="52"/>
  <c r="B725" i="52"/>
  <c r="B726" i="52"/>
  <c r="B727" i="52"/>
  <c r="B728" i="52"/>
  <c r="B729" i="52"/>
  <c r="B730" i="52"/>
  <c r="B731" i="52"/>
  <c r="B732" i="52"/>
  <c r="B733" i="52"/>
  <c r="B734" i="52"/>
  <c r="B735" i="52"/>
  <c r="B736" i="52"/>
  <c r="B737" i="52"/>
  <c r="B738" i="52"/>
  <c r="B739" i="52"/>
  <c r="B740" i="52"/>
  <c r="B741" i="52"/>
  <c r="B742" i="52"/>
  <c r="B743" i="52"/>
  <c r="B744" i="52"/>
  <c r="B745" i="52"/>
  <c r="B746" i="52"/>
  <c r="B747" i="52"/>
  <c r="B748" i="52"/>
  <c r="B749" i="52"/>
  <c r="B750" i="52"/>
  <c r="B751" i="52"/>
  <c r="B752" i="52"/>
  <c r="B753" i="52"/>
  <c r="B754" i="52"/>
  <c r="B755" i="52"/>
  <c r="B756" i="52"/>
  <c r="B757" i="52"/>
  <c r="B758" i="52"/>
  <c r="B759" i="52"/>
  <c r="B760" i="52"/>
  <c r="B761" i="52"/>
  <c r="B762" i="52"/>
  <c r="B763" i="52"/>
  <c r="B764" i="52"/>
  <c r="B765" i="52"/>
  <c r="B766" i="52"/>
  <c r="B767" i="52"/>
  <c r="B768" i="52"/>
  <c r="B769" i="52"/>
  <c r="B770" i="52"/>
  <c r="B771" i="52"/>
  <c r="B772" i="52"/>
  <c r="B773" i="52"/>
  <c r="B774" i="52"/>
  <c r="B775" i="52"/>
  <c r="B776" i="52"/>
  <c r="B777" i="52"/>
  <c r="B778" i="52"/>
  <c r="B779" i="52"/>
  <c r="B780" i="52"/>
  <c r="B781" i="52"/>
  <c r="B782" i="52"/>
  <c r="B783" i="52"/>
  <c r="B784" i="52"/>
  <c r="B785" i="52"/>
  <c r="B786" i="52"/>
  <c r="B787" i="52"/>
  <c r="B788" i="52"/>
  <c r="B789" i="52"/>
  <c r="B790" i="52"/>
  <c r="B791" i="52"/>
  <c r="B792" i="52"/>
  <c r="B793" i="52"/>
  <c r="B794" i="52"/>
  <c r="B795" i="52"/>
  <c r="B796" i="52"/>
  <c r="B797" i="52"/>
  <c r="B798" i="52"/>
  <c r="B799" i="52"/>
  <c r="B800" i="52"/>
  <c r="B801" i="52"/>
  <c r="B802" i="52"/>
  <c r="B803" i="52"/>
  <c r="B804" i="52"/>
  <c r="B805" i="52"/>
  <c r="B806" i="52"/>
  <c r="B807" i="52"/>
  <c r="B808" i="52"/>
  <c r="B809" i="52"/>
  <c r="B810" i="52"/>
  <c r="B811" i="52"/>
  <c r="B812" i="52"/>
  <c r="B813" i="52"/>
  <c r="B814" i="52"/>
  <c r="B815" i="52"/>
  <c r="B816" i="52"/>
  <c r="B817" i="52"/>
  <c r="B818" i="52"/>
  <c r="B819" i="52"/>
  <c r="B820" i="52"/>
  <c r="B821" i="52"/>
  <c r="B822" i="52"/>
  <c r="B823" i="52"/>
  <c r="B824" i="52"/>
  <c r="B825" i="52"/>
  <c r="B826" i="52"/>
  <c r="B827" i="52"/>
  <c r="B828" i="52"/>
  <c r="B829" i="52"/>
  <c r="B830" i="52"/>
  <c r="B831" i="52"/>
  <c r="B832" i="52"/>
  <c r="B833" i="52"/>
  <c r="B834" i="52"/>
  <c r="B835" i="52"/>
  <c r="B836" i="52"/>
  <c r="B837" i="52"/>
  <c r="B838" i="52"/>
  <c r="B839" i="52"/>
  <c r="B840" i="52"/>
  <c r="B841" i="52"/>
  <c r="B842" i="52"/>
  <c r="B843" i="52"/>
  <c r="B844" i="52"/>
  <c r="B845" i="52"/>
  <c r="B846" i="52"/>
  <c r="B847" i="52"/>
  <c r="B848" i="52"/>
  <c r="B849" i="52"/>
  <c r="B850" i="52"/>
  <c r="B851" i="52"/>
  <c r="B852" i="52"/>
  <c r="B853" i="52"/>
  <c r="B854" i="52"/>
  <c r="B855" i="52"/>
  <c r="B856" i="52"/>
  <c r="B857" i="52"/>
  <c r="B858" i="52"/>
  <c r="B859" i="52"/>
  <c r="B860" i="52"/>
  <c r="B861" i="52"/>
  <c r="B862" i="52"/>
  <c r="B863" i="52"/>
  <c r="B864" i="52"/>
  <c r="B865" i="52"/>
  <c r="B866" i="52"/>
  <c r="B867" i="52"/>
  <c r="B868" i="52"/>
  <c r="B869" i="52"/>
  <c r="B870" i="52"/>
  <c r="B871" i="52"/>
  <c r="B872" i="52"/>
  <c r="B873" i="52"/>
  <c r="B874" i="52"/>
  <c r="B875" i="52"/>
  <c r="B876" i="52"/>
  <c r="B877" i="52"/>
  <c r="B878" i="52"/>
  <c r="B879" i="52"/>
  <c r="B880" i="52"/>
  <c r="B881" i="52"/>
  <c r="B882" i="52"/>
  <c r="B883" i="52"/>
  <c r="B884" i="52"/>
  <c r="B885" i="52"/>
  <c r="B886" i="52"/>
  <c r="B887" i="52"/>
  <c r="B888" i="52"/>
  <c r="B889" i="52"/>
  <c r="B890" i="52"/>
  <c r="B891" i="52"/>
  <c r="B892" i="52"/>
  <c r="B893" i="52"/>
  <c r="B894" i="52"/>
  <c r="B895" i="52"/>
  <c r="B896" i="52"/>
  <c r="B897" i="52"/>
  <c r="B898" i="52"/>
  <c r="B899" i="52"/>
  <c r="B900" i="52"/>
  <c r="B901" i="52"/>
  <c r="B902" i="52"/>
  <c r="B903" i="52"/>
  <c r="B904" i="52"/>
  <c r="B905" i="52"/>
  <c r="B906" i="52"/>
  <c r="B907" i="52"/>
  <c r="B908" i="52"/>
  <c r="B909" i="52"/>
  <c r="B910" i="52"/>
  <c r="B911" i="52"/>
  <c r="B912" i="52"/>
  <c r="B913" i="52"/>
  <c r="B914" i="52"/>
  <c r="B915" i="52"/>
  <c r="B916" i="52"/>
  <c r="B917" i="52"/>
  <c r="B918" i="52"/>
  <c r="B919" i="52"/>
  <c r="B920" i="52"/>
  <c r="B921" i="52"/>
  <c r="B922" i="52"/>
  <c r="B923" i="52"/>
  <c r="B924" i="52"/>
  <c r="B925" i="52"/>
  <c r="B926" i="52"/>
  <c r="B927" i="52"/>
  <c r="B928" i="52"/>
  <c r="B929" i="52"/>
  <c r="B930" i="52"/>
  <c r="B931" i="52"/>
  <c r="B932" i="52"/>
  <c r="B933" i="52"/>
  <c r="B934" i="52"/>
  <c r="B935" i="52"/>
  <c r="B936" i="52"/>
  <c r="B937" i="52"/>
  <c r="B938" i="52"/>
  <c r="B939" i="52"/>
  <c r="B940" i="52"/>
  <c r="B941" i="52"/>
  <c r="B942" i="52"/>
  <c r="B943" i="52"/>
  <c r="B944" i="52"/>
  <c r="B945" i="52"/>
  <c r="B946" i="52"/>
  <c r="B947" i="52"/>
  <c r="B948" i="52"/>
  <c r="B949" i="52"/>
  <c r="B950" i="52"/>
  <c r="B951" i="52"/>
  <c r="B952" i="52"/>
  <c r="B953" i="52"/>
  <c r="B954" i="52"/>
  <c r="B955" i="52"/>
  <c r="B956" i="52"/>
  <c r="B957" i="52"/>
  <c r="B958" i="52"/>
  <c r="B959" i="52"/>
  <c r="B960" i="52"/>
  <c r="B961" i="52"/>
  <c r="B962" i="52"/>
  <c r="B963" i="52"/>
  <c r="B964" i="52"/>
  <c r="B965" i="52"/>
  <c r="B966" i="52"/>
  <c r="B967" i="52"/>
  <c r="B968" i="52"/>
  <c r="B969" i="52"/>
  <c r="B970" i="52"/>
  <c r="B971" i="52"/>
  <c r="B972" i="52"/>
  <c r="B973" i="52"/>
  <c r="B974" i="52"/>
  <c r="B975" i="52"/>
  <c r="B976" i="52"/>
  <c r="B977" i="52"/>
  <c r="B978" i="52"/>
  <c r="B979" i="52"/>
  <c r="B980" i="52"/>
  <c r="B981" i="52"/>
  <c r="B982" i="52"/>
  <c r="B983" i="52"/>
  <c r="B984" i="52"/>
  <c r="B985" i="52"/>
  <c r="B986" i="52"/>
  <c r="B987" i="52"/>
  <c r="B988" i="52"/>
  <c r="B989" i="52"/>
  <c r="B990" i="52"/>
  <c r="B991" i="52"/>
  <c r="B992" i="52"/>
  <c r="B993" i="52"/>
  <c r="B994" i="52"/>
  <c r="B995" i="52"/>
  <c r="B996" i="52"/>
  <c r="B997" i="52"/>
  <c r="B998" i="52"/>
  <c r="B999" i="52"/>
  <c r="B1000" i="52"/>
  <c r="B1001" i="52"/>
  <c r="B1002" i="52"/>
  <c r="B1003" i="52"/>
  <c r="B1004" i="52"/>
  <c r="B1005" i="52"/>
  <c r="B1006" i="52"/>
  <c r="B1007" i="52"/>
  <c r="B1008" i="52"/>
  <c r="B1009" i="52"/>
  <c r="B1010" i="52"/>
  <c r="B1011" i="52"/>
  <c r="B1012" i="52"/>
  <c r="B1013" i="52"/>
  <c r="B1014" i="52"/>
  <c r="B1015" i="52"/>
  <c r="B1016" i="52"/>
  <c r="B1017" i="52"/>
  <c r="B1018" i="52"/>
  <c r="B1019" i="52"/>
  <c r="B1020" i="52"/>
  <c r="B1021" i="52"/>
  <c r="B1022" i="52"/>
  <c r="B1023" i="52"/>
  <c r="B1024" i="52"/>
  <c r="B1025" i="52"/>
  <c r="B1026" i="52"/>
  <c r="B1027" i="52"/>
  <c r="B1028" i="52"/>
  <c r="B1029" i="52"/>
  <c r="B1030" i="52"/>
  <c r="B1031" i="52"/>
  <c r="B1032" i="52"/>
  <c r="B1033" i="52"/>
  <c r="B1034" i="52"/>
  <c r="B1035" i="52"/>
  <c r="B1036" i="52"/>
  <c r="B1037" i="52"/>
  <c r="B1038" i="52"/>
  <c r="B1039" i="52"/>
  <c r="B1040" i="52"/>
  <c r="B1041" i="52"/>
  <c r="B1042" i="52"/>
  <c r="B1043" i="52"/>
  <c r="B1044" i="52"/>
  <c r="B1045" i="52"/>
  <c r="B1046" i="52"/>
  <c r="B1047" i="52"/>
  <c r="B1048" i="52"/>
  <c r="B1049" i="52"/>
  <c r="B1050" i="52"/>
  <c r="B1051" i="52"/>
  <c r="B1052" i="52"/>
  <c r="B1053" i="52"/>
  <c r="B1054" i="52"/>
  <c r="B1055" i="52"/>
  <c r="B1056" i="52"/>
  <c r="B1057" i="52"/>
  <c r="B1058" i="52"/>
  <c r="B1059" i="52"/>
  <c r="B1060" i="52"/>
  <c r="B1061" i="52"/>
  <c r="B1062" i="52"/>
  <c r="B1063" i="52"/>
  <c r="B1064" i="52"/>
  <c r="B1065" i="52"/>
  <c r="B1066" i="52"/>
  <c r="B1067" i="52"/>
  <c r="B1068" i="52"/>
  <c r="B1069" i="52"/>
  <c r="B1070" i="52"/>
  <c r="B1071" i="52"/>
  <c r="B1072" i="52"/>
  <c r="B1073" i="52"/>
  <c r="B1074" i="52"/>
  <c r="B1075" i="52"/>
  <c r="B1076" i="52"/>
  <c r="B1077" i="52"/>
  <c r="B1078" i="52"/>
  <c r="B1079" i="52"/>
  <c r="B1080" i="52"/>
  <c r="B1081" i="52"/>
  <c r="B1082" i="52"/>
  <c r="B1083" i="52"/>
  <c r="B1084" i="52"/>
  <c r="B1085" i="52"/>
  <c r="B1086" i="52"/>
  <c r="B1087" i="52"/>
  <c r="B1088" i="52"/>
  <c r="B1089" i="52"/>
  <c r="B1090" i="52"/>
  <c r="B1091" i="52"/>
  <c r="B1092" i="52"/>
  <c r="B1093" i="52"/>
  <c r="B1094" i="52"/>
  <c r="B1095" i="52"/>
  <c r="B1096" i="52"/>
  <c r="B1097" i="52"/>
  <c r="B1098" i="52"/>
  <c r="B1099" i="52"/>
  <c r="B1100" i="52"/>
  <c r="B1101" i="52"/>
  <c r="B1102" i="52"/>
  <c r="B1103" i="52"/>
  <c r="B1104" i="52"/>
  <c r="B1105" i="52"/>
  <c r="B1106" i="52"/>
  <c r="B1107" i="52"/>
  <c r="B1108" i="52"/>
  <c r="B1109" i="52"/>
  <c r="B1110" i="52"/>
  <c r="B1111" i="52"/>
  <c r="B1112" i="52"/>
  <c r="B1113" i="52"/>
  <c r="B1114" i="52"/>
  <c r="B1115" i="52"/>
  <c r="B1116" i="52"/>
  <c r="B1117" i="52"/>
  <c r="B1118" i="52"/>
  <c r="B1119" i="52"/>
  <c r="B1120" i="52"/>
  <c r="B1121" i="52"/>
  <c r="B1122" i="52"/>
  <c r="B1123" i="52"/>
  <c r="B1124" i="52"/>
  <c r="B1125" i="52"/>
  <c r="B1126" i="52"/>
  <c r="B1127" i="52"/>
  <c r="B1128" i="52"/>
  <c r="B1129" i="52"/>
  <c r="B1130" i="52"/>
  <c r="B1131" i="52"/>
  <c r="B1132" i="52"/>
  <c r="B1133" i="52"/>
  <c r="B1134" i="52"/>
  <c r="B1135" i="52"/>
  <c r="B1136" i="52"/>
  <c r="B1137" i="52"/>
  <c r="B1138" i="52"/>
  <c r="B1139" i="52"/>
  <c r="B1140" i="52"/>
  <c r="B1141" i="52"/>
  <c r="B1142" i="52"/>
  <c r="B1143" i="52"/>
  <c r="B1144" i="52"/>
  <c r="B1145" i="52"/>
  <c r="B1146" i="52"/>
  <c r="B1147" i="52"/>
  <c r="B1148" i="52"/>
  <c r="B1149" i="52"/>
  <c r="B1150" i="52"/>
  <c r="B1151" i="52"/>
  <c r="B1152" i="52"/>
  <c r="B1153" i="52"/>
  <c r="B1154" i="52"/>
  <c r="B1155" i="52"/>
  <c r="B1156" i="52"/>
  <c r="B1157" i="52"/>
  <c r="B1158" i="52"/>
  <c r="B1159" i="52"/>
  <c r="B1160" i="52"/>
  <c r="B1161" i="52"/>
  <c r="B1162" i="52"/>
  <c r="B1163" i="52"/>
  <c r="B1164" i="52"/>
  <c r="B1165" i="52"/>
  <c r="B1166" i="52"/>
  <c r="B1167" i="52"/>
  <c r="B1168" i="52"/>
  <c r="B1169" i="52"/>
  <c r="B1170" i="52"/>
  <c r="B1171" i="52"/>
  <c r="B1172" i="52"/>
  <c r="B1173" i="52"/>
  <c r="B1174" i="52"/>
  <c r="B1175" i="52"/>
  <c r="B1176" i="52"/>
  <c r="B1177" i="52"/>
  <c r="B1178" i="52"/>
  <c r="B1179" i="52"/>
  <c r="B1180" i="52"/>
  <c r="B1181" i="52"/>
  <c r="B1182" i="52"/>
  <c r="B1183" i="52"/>
  <c r="B1184" i="52"/>
  <c r="B1185" i="52"/>
  <c r="B1186" i="52"/>
  <c r="B1187" i="52"/>
  <c r="B1188" i="52"/>
  <c r="B1189" i="52"/>
  <c r="B1190" i="52"/>
  <c r="B1191" i="52"/>
  <c r="B1192" i="52"/>
  <c r="B1193" i="52"/>
  <c r="B1194" i="52"/>
  <c r="B1195" i="52"/>
  <c r="B1196" i="52"/>
  <c r="B1197" i="52"/>
  <c r="B1198" i="52"/>
  <c r="B1199" i="52"/>
  <c r="B1200" i="52"/>
  <c r="B1201" i="52"/>
  <c r="B1202" i="52"/>
  <c r="B1203" i="52"/>
  <c r="B1204" i="52"/>
  <c r="B1205" i="52"/>
  <c r="B1206" i="52"/>
  <c r="B1207" i="52"/>
  <c r="B1208" i="52"/>
  <c r="B1209" i="52"/>
  <c r="B1210" i="52"/>
  <c r="B1211" i="52"/>
  <c r="B1212" i="52"/>
  <c r="B1213" i="52"/>
  <c r="B1214" i="52"/>
  <c r="B1215" i="52"/>
  <c r="B1216" i="52"/>
  <c r="B1217" i="52"/>
  <c r="B1218" i="52"/>
  <c r="B1219" i="52"/>
  <c r="B1220" i="52"/>
  <c r="B1221" i="52"/>
  <c r="B1222" i="52"/>
  <c r="B1223" i="52"/>
  <c r="B1224" i="52"/>
  <c r="B1225" i="52"/>
  <c r="B1226" i="52"/>
  <c r="B1227" i="52"/>
  <c r="B1228" i="52"/>
  <c r="B1229" i="52"/>
  <c r="B1230" i="52"/>
  <c r="B1231" i="52"/>
  <c r="B1232" i="52"/>
  <c r="B1233" i="52"/>
  <c r="B1234" i="52"/>
  <c r="B1235" i="52"/>
  <c r="B1236" i="52"/>
  <c r="B1237" i="52"/>
  <c r="B1238" i="52"/>
  <c r="B1239" i="52"/>
  <c r="B1240" i="52"/>
  <c r="B1241" i="52"/>
  <c r="B1242" i="52"/>
  <c r="B1243" i="52"/>
  <c r="B1244" i="52"/>
  <c r="B1245" i="52"/>
  <c r="B1246" i="52"/>
  <c r="B1247" i="52"/>
  <c r="B1248" i="52"/>
  <c r="B1249" i="52"/>
  <c r="B1250" i="52"/>
  <c r="B1251" i="52"/>
  <c r="B1252" i="52"/>
  <c r="B1253" i="52"/>
  <c r="B1254" i="52"/>
  <c r="B1255" i="52"/>
  <c r="B1256" i="52"/>
  <c r="B1257" i="52"/>
  <c r="B1258" i="52"/>
  <c r="B1259" i="52"/>
  <c r="B1260" i="52"/>
  <c r="B1261" i="52"/>
  <c r="B1262" i="52"/>
  <c r="B1263" i="52"/>
  <c r="B1264" i="52"/>
  <c r="B1265" i="52"/>
  <c r="B1266" i="52"/>
  <c r="B1267" i="52"/>
  <c r="B1268" i="52"/>
  <c r="B1269" i="52"/>
  <c r="B1270" i="52"/>
  <c r="B1271" i="52"/>
  <c r="B1272" i="52"/>
  <c r="B1273" i="52"/>
  <c r="B1274" i="52"/>
  <c r="B1275" i="52"/>
  <c r="B1276" i="52"/>
  <c r="B1277" i="52"/>
  <c r="B1278" i="52"/>
  <c r="B1279" i="52"/>
  <c r="B1280" i="52"/>
  <c r="B1281" i="52"/>
  <c r="B1282" i="52"/>
  <c r="B1283" i="52"/>
  <c r="B1284" i="52"/>
  <c r="B1285" i="52"/>
  <c r="B1286" i="52"/>
  <c r="B1287" i="52"/>
  <c r="B1288" i="52"/>
  <c r="B1289" i="52"/>
  <c r="B1290" i="52"/>
  <c r="B1291" i="52"/>
  <c r="B1292" i="52"/>
  <c r="B1293" i="52"/>
  <c r="B1294" i="52"/>
  <c r="B1295" i="52"/>
  <c r="B1296" i="52"/>
  <c r="B1297" i="52"/>
  <c r="B1298" i="52"/>
  <c r="B1299" i="52"/>
  <c r="B1300" i="52"/>
  <c r="B1301" i="52"/>
  <c r="B1302" i="52"/>
  <c r="B1303" i="52"/>
  <c r="B1304" i="52"/>
  <c r="B1305" i="52"/>
  <c r="B1306" i="52"/>
  <c r="B1307" i="52"/>
  <c r="B1308" i="52"/>
  <c r="B1309" i="52"/>
  <c r="B1310" i="52"/>
  <c r="B1311" i="52"/>
  <c r="B1312" i="52"/>
  <c r="B1313" i="52"/>
  <c r="B1314" i="52"/>
  <c r="B1315" i="52"/>
  <c r="B1316" i="52"/>
  <c r="B1317" i="52"/>
  <c r="B1318" i="52"/>
  <c r="B1319" i="52"/>
  <c r="B1320" i="52"/>
  <c r="B1321" i="52"/>
  <c r="B1322" i="52"/>
  <c r="B1323" i="52"/>
  <c r="B1324" i="52"/>
  <c r="B1325" i="52"/>
  <c r="B1326" i="52"/>
  <c r="B1327" i="52"/>
  <c r="B1328" i="52"/>
  <c r="B1329" i="52"/>
  <c r="B1330" i="52"/>
  <c r="B1331" i="52"/>
  <c r="B1332" i="52"/>
  <c r="B1333" i="52"/>
  <c r="B1334" i="52"/>
  <c r="B1335" i="52"/>
  <c r="B1336" i="52"/>
  <c r="B1337" i="52"/>
  <c r="B1338" i="52"/>
  <c r="B1339" i="52"/>
  <c r="B1340" i="52"/>
  <c r="B1341" i="52"/>
  <c r="B1342" i="52"/>
  <c r="B1343" i="52"/>
  <c r="B1344" i="52"/>
  <c r="B1345" i="52"/>
  <c r="B1346" i="52"/>
  <c r="B1347" i="52"/>
  <c r="B1348" i="52"/>
  <c r="B1349" i="52"/>
  <c r="B1350" i="52"/>
  <c r="B1351" i="52"/>
  <c r="B1352" i="52"/>
  <c r="B1353" i="52"/>
  <c r="B1354" i="52"/>
  <c r="B1355" i="52"/>
  <c r="B1356" i="52"/>
  <c r="B1357" i="52"/>
  <c r="B1358" i="52"/>
  <c r="B1359" i="52"/>
  <c r="B1360" i="52"/>
  <c r="B1361" i="52"/>
  <c r="B1362" i="52"/>
  <c r="B1363" i="52"/>
  <c r="B1364" i="52"/>
  <c r="B1365" i="52"/>
  <c r="B1366" i="52"/>
  <c r="B1367" i="52"/>
  <c r="B1368" i="52"/>
  <c r="B1369" i="52"/>
  <c r="B1370" i="52"/>
  <c r="B1371" i="52"/>
  <c r="B1372" i="52"/>
  <c r="B1373" i="52"/>
  <c r="B1374" i="52"/>
  <c r="B1375" i="52"/>
  <c r="B1376" i="52"/>
  <c r="B1377" i="52"/>
  <c r="B1378" i="52"/>
  <c r="B1379" i="52"/>
  <c r="B1380" i="52"/>
  <c r="B1381" i="52"/>
  <c r="B1382" i="52"/>
  <c r="B1383" i="52"/>
  <c r="B1384" i="52"/>
  <c r="B1385" i="52"/>
  <c r="B1386" i="52"/>
  <c r="B1387" i="52"/>
  <c r="B1388" i="52"/>
  <c r="B1389" i="52"/>
  <c r="B1390" i="52"/>
  <c r="B1391" i="52"/>
  <c r="B1392" i="52"/>
  <c r="B1393" i="52"/>
  <c r="B1394" i="52"/>
  <c r="B1395" i="52"/>
  <c r="B1396" i="52"/>
  <c r="B1397" i="52"/>
  <c r="B1398" i="52"/>
  <c r="B1399" i="52"/>
  <c r="B1400" i="52"/>
  <c r="B1401" i="52"/>
  <c r="B1402" i="52"/>
  <c r="B1403" i="52"/>
  <c r="B1404" i="52"/>
  <c r="B1405" i="52"/>
  <c r="B1406" i="52"/>
  <c r="B1407" i="52"/>
  <c r="B1408" i="52"/>
  <c r="B1409" i="52"/>
  <c r="B1410" i="52"/>
  <c r="B1411" i="52"/>
  <c r="B1412" i="52"/>
  <c r="B1413" i="52"/>
  <c r="B1414" i="52"/>
  <c r="B1415" i="52"/>
  <c r="B1416" i="52"/>
  <c r="B1417" i="52"/>
  <c r="B1418" i="52"/>
  <c r="B1419" i="52"/>
  <c r="B1420" i="52"/>
  <c r="B1421" i="52"/>
  <c r="B1422" i="52"/>
  <c r="B1423" i="52"/>
  <c r="B1424" i="52"/>
  <c r="B1425" i="52"/>
  <c r="B1426" i="52"/>
  <c r="B1427" i="52"/>
  <c r="B1428" i="52"/>
  <c r="B1429" i="52"/>
  <c r="B1430" i="52"/>
  <c r="B1431" i="52"/>
  <c r="B1432" i="52"/>
  <c r="B1433" i="52"/>
  <c r="B1434" i="52"/>
  <c r="B1435" i="52"/>
  <c r="B1436" i="52"/>
  <c r="B1437" i="52"/>
  <c r="B1438" i="52"/>
  <c r="B1439" i="52"/>
  <c r="B1440" i="52"/>
  <c r="B1441" i="52"/>
  <c r="B1442" i="52"/>
  <c r="B1443" i="52"/>
  <c r="B1444" i="52"/>
  <c r="B1445" i="52"/>
  <c r="B1446" i="52"/>
  <c r="B1447" i="52"/>
  <c r="B1448" i="52"/>
  <c r="B1449" i="52"/>
  <c r="B1450" i="52"/>
  <c r="B1451" i="52"/>
  <c r="B1452" i="52"/>
  <c r="B1453" i="52"/>
  <c r="B1454" i="52"/>
  <c r="B1455" i="52"/>
  <c r="B1456" i="52"/>
  <c r="B1457" i="52"/>
  <c r="B1458" i="52"/>
  <c r="B1459" i="52"/>
  <c r="B1460" i="52"/>
  <c r="B1461" i="52"/>
  <c r="B1462" i="52"/>
  <c r="B1463" i="52"/>
  <c r="B1464" i="52"/>
  <c r="B1465" i="52"/>
  <c r="B1466" i="52"/>
  <c r="B1467" i="52"/>
  <c r="B1468" i="52"/>
  <c r="B1469" i="52"/>
  <c r="B1470" i="52"/>
  <c r="B1471" i="52"/>
  <c r="B1472" i="52"/>
  <c r="B1473" i="52"/>
  <c r="B1474" i="52"/>
  <c r="B1475" i="52"/>
  <c r="B1476" i="52"/>
  <c r="B1477" i="52"/>
  <c r="B1478" i="52"/>
  <c r="B1479" i="52"/>
  <c r="B1480" i="52"/>
  <c r="B1481" i="52"/>
  <c r="B1482" i="52"/>
  <c r="B1483" i="52"/>
  <c r="B1484" i="52"/>
  <c r="B1485" i="52"/>
  <c r="B1486" i="52"/>
  <c r="B1487" i="52"/>
  <c r="B1488" i="52"/>
  <c r="B1489" i="52"/>
  <c r="B1490" i="52"/>
  <c r="B1491" i="52"/>
  <c r="B1492" i="52"/>
  <c r="B1493" i="52"/>
  <c r="B1494" i="52"/>
  <c r="B1495" i="52"/>
  <c r="B1496" i="52"/>
  <c r="B1497" i="52"/>
  <c r="B1498" i="52"/>
  <c r="B1499" i="52"/>
  <c r="B1500" i="52"/>
  <c r="B1501" i="52"/>
  <c r="B1502" i="52"/>
  <c r="B1503" i="52"/>
  <c r="B1504" i="52"/>
  <c r="B1505" i="52"/>
  <c r="B1506" i="52"/>
  <c r="B1507" i="52"/>
  <c r="B1508" i="52"/>
  <c r="B1509" i="52"/>
  <c r="B1510" i="52"/>
  <c r="B1511" i="52"/>
  <c r="B1512" i="52"/>
  <c r="B1513" i="52"/>
  <c r="B1514" i="52"/>
  <c r="B1515" i="52"/>
  <c r="B1516" i="52"/>
  <c r="B1517" i="52"/>
  <c r="B1518" i="52"/>
  <c r="B1519" i="52"/>
  <c r="B1520" i="52"/>
  <c r="B1521" i="52"/>
  <c r="B1522" i="52"/>
  <c r="B1523" i="52"/>
  <c r="B1524" i="52"/>
  <c r="B1525" i="52"/>
  <c r="B1526" i="52"/>
  <c r="B1527" i="52"/>
  <c r="B1528" i="52"/>
  <c r="B1529" i="52"/>
  <c r="B1530" i="52"/>
  <c r="B1531" i="52"/>
  <c r="B1532" i="52"/>
  <c r="B1533" i="52"/>
  <c r="B1534" i="52"/>
  <c r="B1535" i="52"/>
  <c r="B1536" i="52"/>
  <c r="B1537" i="52"/>
  <c r="B1538" i="52"/>
  <c r="B1539" i="52"/>
  <c r="B1540" i="52"/>
  <c r="B1541" i="52"/>
  <c r="B1542" i="52"/>
  <c r="B1543" i="52"/>
  <c r="B1544" i="52"/>
  <c r="B1545" i="52"/>
  <c r="B1546" i="52"/>
  <c r="B1547" i="52"/>
  <c r="B1548" i="52"/>
  <c r="B1549" i="52"/>
  <c r="B1550" i="52"/>
  <c r="B1551" i="52"/>
  <c r="B1552" i="52"/>
  <c r="B1553" i="52"/>
  <c r="B1554" i="52"/>
  <c r="B1555" i="52"/>
  <c r="B1556" i="52"/>
  <c r="B1557" i="52"/>
  <c r="B1558" i="52"/>
  <c r="B1559" i="52"/>
  <c r="B1560" i="52"/>
  <c r="B1561" i="52"/>
  <c r="B1562" i="52"/>
  <c r="B1563" i="52"/>
  <c r="B1564" i="52"/>
  <c r="B1565" i="52"/>
  <c r="B1566" i="52"/>
  <c r="B1567" i="52"/>
  <c r="B1568" i="52"/>
  <c r="B1569" i="52"/>
  <c r="B1570" i="52"/>
  <c r="B1571" i="52"/>
  <c r="B1572" i="52"/>
  <c r="B1573" i="52"/>
  <c r="B1574" i="52"/>
  <c r="B1575" i="52"/>
  <c r="B1576" i="52"/>
  <c r="B1577" i="52"/>
  <c r="B1578" i="52"/>
  <c r="B1579" i="52"/>
  <c r="B1580" i="52"/>
  <c r="B1581" i="52"/>
  <c r="B1582" i="52"/>
  <c r="B1583" i="52"/>
  <c r="B1584" i="52"/>
  <c r="B1585" i="52"/>
  <c r="B1586" i="52"/>
  <c r="B1587" i="52"/>
  <c r="B1588" i="52"/>
  <c r="B1589" i="52"/>
  <c r="B1590" i="52"/>
  <c r="B1591" i="52"/>
  <c r="B1592" i="52"/>
  <c r="B1593" i="52"/>
  <c r="B1594" i="52"/>
  <c r="B1595" i="52"/>
  <c r="B1596" i="52"/>
  <c r="B1597" i="52"/>
  <c r="B1598" i="52"/>
  <c r="B1599" i="52"/>
  <c r="B1600" i="52"/>
  <c r="B1601" i="52"/>
  <c r="B1602" i="52"/>
  <c r="B1603" i="52"/>
  <c r="B1604" i="52"/>
  <c r="B1605" i="52"/>
  <c r="B1606" i="52"/>
  <c r="B1607" i="52"/>
  <c r="B1608" i="52"/>
  <c r="B1609" i="52"/>
  <c r="B1610" i="52"/>
  <c r="B1611" i="52"/>
  <c r="B1612" i="52"/>
  <c r="B1613" i="52"/>
  <c r="B1614" i="52"/>
  <c r="B1615" i="52"/>
  <c r="B1616" i="52"/>
  <c r="B1617" i="52"/>
  <c r="B1618" i="52"/>
  <c r="B1619" i="52"/>
  <c r="B1620" i="52"/>
  <c r="B1621" i="52"/>
  <c r="B1622" i="52"/>
  <c r="B1623" i="52"/>
  <c r="B1624" i="52"/>
  <c r="B1625" i="52"/>
  <c r="B1626" i="52"/>
  <c r="B1627" i="52"/>
  <c r="B1628" i="52"/>
  <c r="B1629" i="52"/>
  <c r="B1630" i="52"/>
  <c r="B1631" i="52"/>
  <c r="B1632" i="52"/>
  <c r="B1633" i="52"/>
  <c r="B1634" i="52"/>
  <c r="B1635" i="52"/>
  <c r="B1636" i="52"/>
  <c r="B1637" i="52"/>
  <c r="B1638" i="52"/>
  <c r="B1639" i="52"/>
  <c r="B1640" i="52"/>
  <c r="B1641" i="52"/>
  <c r="B1642" i="52"/>
  <c r="B1643" i="52"/>
  <c r="B1644" i="52"/>
  <c r="B1645" i="52"/>
  <c r="B1646" i="52"/>
  <c r="B1647" i="52"/>
  <c r="B1648" i="52"/>
  <c r="B1649" i="52"/>
  <c r="B1650" i="52"/>
  <c r="B1651" i="52"/>
  <c r="B1652" i="52"/>
  <c r="B1653" i="52"/>
  <c r="B1654" i="52"/>
  <c r="B1655" i="52"/>
  <c r="B1656" i="52"/>
  <c r="B1657" i="52"/>
  <c r="B1658" i="52"/>
  <c r="B1659" i="52"/>
  <c r="B1660" i="52"/>
  <c r="B1661" i="52"/>
  <c r="B1662" i="52"/>
  <c r="B1663" i="52"/>
  <c r="B1664" i="52"/>
  <c r="B1665" i="52"/>
  <c r="B1666" i="52"/>
  <c r="B1667" i="52"/>
  <c r="B1668" i="52"/>
  <c r="B1669" i="52"/>
  <c r="B1670" i="52"/>
  <c r="B1671" i="52"/>
  <c r="B1672" i="52"/>
  <c r="B1673" i="52"/>
  <c r="B1674" i="52"/>
  <c r="B1675" i="52"/>
  <c r="B1676" i="52"/>
  <c r="B1677" i="52"/>
  <c r="B1678" i="52"/>
  <c r="B1679" i="52"/>
  <c r="B1680" i="52"/>
  <c r="B1681" i="52"/>
  <c r="B1682" i="52"/>
  <c r="B1683" i="52"/>
  <c r="B1684" i="52"/>
  <c r="B1685" i="52"/>
  <c r="B1686" i="52"/>
  <c r="B1687" i="52"/>
  <c r="B1688" i="52"/>
  <c r="B1689" i="52"/>
  <c r="B1690" i="52"/>
  <c r="B1691" i="52"/>
  <c r="B1692" i="52"/>
  <c r="B1693" i="52"/>
  <c r="B1694" i="52"/>
  <c r="B1695" i="52"/>
  <c r="B1696" i="52"/>
  <c r="B1697" i="52"/>
  <c r="B1698" i="52"/>
  <c r="B1699" i="52"/>
  <c r="B1700" i="52"/>
  <c r="B1701" i="52"/>
  <c r="B1702" i="52"/>
  <c r="B1703" i="52"/>
  <c r="B1704" i="52"/>
  <c r="B1705" i="52"/>
  <c r="B1706" i="52"/>
  <c r="B1707" i="52"/>
  <c r="B1708" i="52"/>
  <c r="B1709" i="52"/>
  <c r="B1710" i="52"/>
  <c r="B1711" i="52"/>
  <c r="B1712" i="52"/>
  <c r="B1713" i="52"/>
  <c r="B1714" i="52"/>
  <c r="B1715" i="52"/>
  <c r="B1716" i="52"/>
  <c r="B1717" i="52"/>
  <c r="B1718" i="52"/>
  <c r="B1719" i="52"/>
  <c r="B1720" i="52"/>
  <c r="B1721" i="52"/>
  <c r="B1722" i="52"/>
  <c r="B1723" i="52"/>
  <c r="B1724" i="52"/>
  <c r="B1725" i="52"/>
  <c r="B1726" i="52"/>
  <c r="B1727" i="52"/>
  <c r="B1728" i="52"/>
  <c r="B1729" i="52"/>
  <c r="B1730" i="52"/>
  <c r="B1731" i="52"/>
  <c r="B1732" i="52"/>
  <c r="B1733" i="52"/>
  <c r="B1734" i="52"/>
  <c r="B1735" i="52"/>
  <c r="B1736" i="52"/>
  <c r="B1737" i="52"/>
  <c r="B1738" i="52"/>
  <c r="B1739" i="52"/>
  <c r="B1740" i="52"/>
  <c r="B1741" i="52"/>
  <c r="B1742" i="52"/>
  <c r="B1743" i="52"/>
  <c r="B1744" i="52"/>
  <c r="B1745" i="52"/>
  <c r="B1746" i="52"/>
  <c r="B1747" i="52"/>
  <c r="B1748" i="52"/>
  <c r="B1749" i="52"/>
  <c r="B1750" i="52"/>
  <c r="B1751" i="52"/>
  <c r="B1752" i="52"/>
  <c r="B1753" i="52"/>
  <c r="B1754" i="52"/>
  <c r="B1755" i="52"/>
  <c r="B1756" i="52"/>
  <c r="B1757" i="52"/>
  <c r="B1758" i="52"/>
  <c r="B1759" i="52"/>
  <c r="B1760" i="52"/>
  <c r="B1761" i="52"/>
  <c r="B1762" i="52"/>
  <c r="B1763" i="52"/>
  <c r="B1764" i="52"/>
  <c r="B1765" i="52"/>
  <c r="B1766" i="52"/>
  <c r="B1767" i="52"/>
  <c r="B1768" i="52"/>
  <c r="B1769" i="52"/>
  <c r="B1770" i="52"/>
  <c r="B1771" i="52"/>
  <c r="B1772" i="52"/>
  <c r="B1773" i="52"/>
  <c r="B1774" i="52"/>
  <c r="B1775" i="52"/>
  <c r="B1776" i="52"/>
  <c r="B1777" i="52"/>
  <c r="B1778" i="52"/>
  <c r="B1779" i="52"/>
  <c r="B1780" i="52"/>
  <c r="B1781" i="52"/>
  <c r="B1782" i="52"/>
  <c r="B1783" i="52"/>
  <c r="B1784" i="52"/>
  <c r="B1785" i="52"/>
  <c r="B1786" i="52"/>
  <c r="B1787" i="52"/>
  <c r="B1788" i="52"/>
  <c r="B1789" i="52"/>
  <c r="B1790" i="52"/>
  <c r="B1791" i="52"/>
  <c r="B1792" i="52"/>
  <c r="B1793" i="52"/>
  <c r="B1794" i="52"/>
  <c r="B1795" i="52"/>
  <c r="B1796" i="52"/>
  <c r="B1797" i="52"/>
  <c r="B1798" i="52"/>
  <c r="B1799" i="52"/>
  <c r="B1800" i="52"/>
  <c r="B1801" i="52"/>
  <c r="B1802" i="52"/>
  <c r="B1803" i="52"/>
  <c r="B1804" i="52"/>
  <c r="B1805" i="52"/>
  <c r="B1806" i="52"/>
  <c r="B1807" i="52"/>
  <c r="B1808" i="52"/>
  <c r="B1809" i="52"/>
  <c r="B1810" i="52"/>
  <c r="B1811" i="52"/>
  <c r="B1812" i="52"/>
  <c r="B1813" i="52"/>
  <c r="B1814" i="52"/>
  <c r="B1815" i="52"/>
  <c r="B1816" i="52"/>
  <c r="B1817" i="52"/>
  <c r="B1818" i="52"/>
  <c r="B1819" i="52"/>
  <c r="B1820" i="52"/>
  <c r="B1821" i="52"/>
  <c r="B1822" i="52"/>
  <c r="B1823" i="52"/>
  <c r="B1824" i="52"/>
  <c r="B1825" i="52"/>
  <c r="B1826" i="52"/>
  <c r="B1827" i="52"/>
  <c r="B1828" i="52"/>
  <c r="B1829" i="52"/>
  <c r="B1830" i="52"/>
  <c r="B1831" i="52"/>
  <c r="B1832" i="52"/>
  <c r="B1833" i="52"/>
  <c r="B1834" i="52"/>
  <c r="B1835" i="52"/>
  <c r="B1836" i="52"/>
  <c r="B1837" i="52"/>
  <c r="B1838" i="52"/>
  <c r="B1839" i="52"/>
  <c r="B1840" i="52"/>
  <c r="B1841" i="52"/>
  <c r="B1842" i="52"/>
  <c r="B1843" i="52"/>
  <c r="B1844" i="52"/>
  <c r="B1845" i="52"/>
  <c r="B1846" i="52"/>
  <c r="B1847" i="52"/>
  <c r="B1848" i="52"/>
  <c r="B1849" i="52"/>
  <c r="B1850" i="52"/>
  <c r="B1851" i="52"/>
  <c r="B1852" i="52"/>
  <c r="B1853" i="52"/>
  <c r="B1854" i="52"/>
  <c r="B1855" i="52"/>
  <c r="B1856" i="52"/>
  <c r="B1857" i="52"/>
  <c r="B1858" i="52"/>
  <c r="B1859" i="52"/>
  <c r="B1860" i="52"/>
  <c r="B1861" i="52"/>
  <c r="B1862" i="52"/>
  <c r="B1863" i="52"/>
  <c r="B1864" i="52"/>
  <c r="B1865" i="52"/>
  <c r="B1866" i="52"/>
  <c r="B1867" i="52"/>
  <c r="B1868" i="52"/>
  <c r="B1869" i="52"/>
  <c r="B1870" i="52"/>
  <c r="B1871" i="52"/>
  <c r="B1872" i="52"/>
  <c r="B1873" i="52"/>
  <c r="B1874" i="52"/>
  <c r="B1875" i="52"/>
  <c r="B1876" i="52"/>
  <c r="B1877" i="52"/>
  <c r="B1878" i="52"/>
  <c r="B1879" i="52"/>
  <c r="B1880" i="52"/>
  <c r="B1881" i="52"/>
  <c r="B1882" i="52"/>
  <c r="B1883" i="52"/>
  <c r="B1884" i="52"/>
  <c r="B1885" i="52"/>
  <c r="B1886" i="52"/>
  <c r="B1887" i="52"/>
  <c r="B1888" i="52"/>
  <c r="B1889" i="52"/>
  <c r="B1890" i="52"/>
  <c r="B1891" i="52"/>
  <c r="B1892" i="52"/>
  <c r="B1893" i="52"/>
  <c r="B1894" i="52"/>
  <c r="B1895" i="52"/>
  <c r="B1896" i="52"/>
  <c r="B1897" i="52"/>
  <c r="B1898" i="52"/>
  <c r="B1899" i="52"/>
  <c r="B1900" i="52"/>
  <c r="B1901" i="52"/>
  <c r="B1902" i="52"/>
  <c r="B1903" i="52"/>
  <c r="B1904" i="52"/>
  <c r="B1905" i="52"/>
  <c r="B1906" i="52"/>
  <c r="B1907" i="52"/>
  <c r="B1908" i="52"/>
  <c r="B1909" i="52"/>
  <c r="B1910" i="52"/>
  <c r="B1911" i="52"/>
  <c r="B1912" i="52"/>
  <c r="B1913" i="52"/>
  <c r="B1914" i="52"/>
  <c r="B1915" i="52"/>
  <c r="B1916" i="52"/>
  <c r="B1917" i="52"/>
  <c r="B1918" i="52"/>
  <c r="B1919" i="52"/>
  <c r="B1920" i="52"/>
  <c r="B1921" i="52"/>
  <c r="B1922" i="52"/>
  <c r="B1923" i="52"/>
  <c r="B1924" i="52"/>
  <c r="B1925" i="52"/>
  <c r="B1926" i="52"/>
  <c r="B1927" i="52"/>
  <c r="B1928" i="52"/>
  <c r="B1929" i="52"/>
  <c r="B1930" i="52"/>
  <c r="B1931" i="52"/>
  <c r="B1932" i="52"/>
  <c r="B1933" i="52"/>
  <c r="B1934" i="52"/>
  <c r="B1935" i="52"/>
  <c r="B1936" i="52"/>
  <c r="B1937" i="52"/>
  <c r="B1938" i="52"/>
  <c r="B1939" i="52"/>
  <c r="B1940" i="52"/>
  <c r="B1941" i="52"/>
  <c r="B1942" i="52"/>
  <c r="B1943" i="52"/>
  <c r="B1944" i="52"/>
  <c r="B1945" i="52"/>
  <c r="B1946" i="52"/>
  <c r="B1947" i="52"/>
  <c r="B1948" i="52"/>
  <c r="B1949" i="52"/>
  <c r="B1950" i="52"/>
  <c r="B1951" i="52"/>
  <c r="B1952" i="52"/>
  <c r="B1953" i="52"/>
  <c r="B1954" i="52"/>
  <c r="B1955" i="52"/>
  <c r="B1956" i="52"/>
  <c r="B1957" i="52"/>
  <c r="B1958" i="52"/>
  <c r="B1959" i="52"/>
  <c r="B1960" i="52"/>
  <c r="B1961" i="52"/>
  <c r="B1962" i="52"/>
  <c r="B1963" i="52"/>
  <c r="B1964" i="52"/>
  <c r="B1965" i="52"/>
  <c r="B1966" i="52"/>
  <c r="B1967" i="52"/>
  <c r="B1968" i="52"/>
  <c r="B1969" i="52"/>
  <c r="B1970" i="52"/>
  <c r="B1971" i="52"/>
  <c r="B1972" i="52"/>
  <c r="B1973" i="52"/>
  <c r="B1974" i="52"/>
  <c r="B1975" i="52"/>
  <c r="B1976" i="52"/>
  <c r="B1977" i="52"/>
  <c r="B1978" i="52"/>
  <c r="B1979" i="52"/>
  <c r="B1980" i="52"/>
  <c r="B1981" i="52"/>
  <c r="B1982" i="52"/>
  <c r="B1983" i="52"/>
  <c r="B1984" i="52"/>
  <c r="B1985" i="52"/>
  <c r="B1986" i="52"/>
  <c r="B1987" i="52"/>
  <c r="B1988" i="52"/>
  <c r="B1989" i="52"/>
  <c r="B1990" i="52"/>
  <c r="B1991" i="52"/>
  <c r="B1992" i="52"/>
  <c r="B1993" i="52"/>
  <c r="B1994" i="52"/>
  <c r="B1995" i="52"/>
  <c r="B1996" i="52"/>
  <c r="B1997" i="52"/>
  <c r="B1998" i="52"/>
  <c r="B1999" i="52"/>
  <c r="B2000" i="52"/>
  <c r="B2001" i="52"/>
  <c r="B2002" i="52"/>
  <c r="B2003" i="52"/>
  <c r="B2004" i="52"/>
  <c r="B2005" i="52"/>
  <c r="B2006" i="52"/>
  <c r="B2007" i="52"/>
  <c r="B2008" i="52"/>
  <c r="B2009" i="52"/>
  <c r="B2010" i="52"/>
  <c r="B2011" i="52"/>
  <c r="B2012" i="52"/>
  <c r="B2013" i="52"/>
  <c r="B2014" i="52"/>
  <c r="B2015" i="52"/>
  <c r="B2016" i="52"/>
  <c r="B2017" i="52"/>
  <c r="B2018" i="52"/>
  <c r="B2019" i="52"/>
  <c r="B2020" i="52"/>
  <c r="B2021" i="52"/>
  <c r="B2022" i="52"/>
  <c r="B2023" i="52"/>
  <c r="B2024" i="52"/>
  <c r="B2025" i="52"/>
  <c r="B2026" i="52"/>
  <c r="B2027" i="52"/>
  <c r="B2028" i="52"/>
  <c r="B2029" i="52"/>
  <c r="B2030" i="52"/>
  <c r="B2031" i="52"/>
  <c r="B2032" i="52"/>
  <c r="B2033" i="52"/>
  <c r="B2034" i="52"/>
  <c r="B2035" i="52"/>
  <c r="B2036" i="52"/>
  <c r="B2037" i="52"/>
  <c r="B2038" i="52"/>
  <c r="B2039" i="52"/>
  <c r="B2040" i="52"/>
  <c r="B2041" i="52"/>
  <c r="B2042" i="52"/>
  <c r="B2043" i="52"/>
  <c r="B2044" i="52"/>
  <c r="B2045" i="52"/>
  <c r="B2046" i="52"/>
  <c r="B2047" i="52"/>
  <c r="B2048" i="52"/>
  <c r="B2049" i="52"/>
  <c r="B2050" i="52"/>
  <c r="B2051" i="52"/>
  <c r="B2052" i="52"/>
  <c r="B2053" i="52"/>
  <c r="B2054" i="52"/>
  <c r="B2055" i="52"/>
  <c r="B2056" i="52"/>
  <c r="B2057" i="52"/>
  <c r="B2058" i="52"/>
  <c r="B2059" i="52"/>
  <c r="B2060" i="52"/>
  <c r="B2061" i="52"/>
  <c r="B2062" i="52"/>
  <c r="B2063" i="52"/>
  <c r="B2064" i="52"/>
  <c r="B2065" i="52"/>
  <c r="B2066" i="52"/>
  <c r="B2067" i="52"/>
  <c r="B2068" i="52"/>
  <c r="B2069" i="52"/>
  <c r="B2070" i="52"/>
  <c r="B2071" i="52"/>
  <c r="B2072" i="52"/>
  <c r="B2073" i="52"/>
  <c r="B2074" i="52"/>
  <c r="B2075" i="52"/>
  <c r="B2076" i="52"/>
  <c r="B2077" i="52"/>
  <c r="B2078" i="52"/>
  <c r="B2079" i="52"/>
  <c r="B2080" i="52"/>
  <c r="B2081" i="52"/>
  <c r="B2082" i="52"/>
  <c r="B2083" i="52"/>
  <c r="B2084" i="52"/>
  <c r="B2085" i="52"/>
  <c r="B2086" i="52"/>
  <c r="B2087" i="52"/>
  <c r="B2088" i="52"/>
  <c r="B2089" i="52"/>
  <c r="B2090" i="52"/>
  <c r="B2091" i="52"/>
  <c r="B2092" i="52"/>
  <c r="B2093" i="52"/>
  <c r="B2094" i="52"/>
  <c r="B2095" i="52"/>
  <c r="B2096" i="52"/>
  <c r="B2097" i="52"/>
  <c r="B2098" i="52"/>
  <c r="B2099" i="52"/>
  <c r="B2100" i="52"/>
  <c r="B2101" i="52"/>
  <c r="B2102" i="52"/>
  <c r="B2103" i="52"/>
  <c r="B2104" i="52"/>
  <c r="B2105" i="52"/>
  <c r="B2106" i="52"/>
  <c r="B2107" i="52"/>
  <c r="B2108" i="52"/>
  <c r="B2109" i="52"/>
  <c r="B2110" i="52"/>
  <c r="B2111" i="52"/>
  <c r="B2112" i="52"/>
  <c r="B2113" i="52"/>
  <c r="B2114" i="52"/>
  <c r="B2115" i="52"/>
  <c r="B2116" i="52"/>
  <c r="B2117" i="52"/>
  <c r="B2118" i="52"/>
  <c r="B2119" i="52"/>
  <c r="B2120" i="52"/>
  <c r="B2121" i="52"/>
  <c r="B2122" i="52"/>
  <c r="B2123" i="52"/>
  <c r="B2124" i="52"/>
  <c r="B2125" i="52"/>
  <c r="B2126" i="52"/>
  <c r="B2127" i="52"/>
  <c r="B2128" i="52"/>
  <c r="B2129" i="52"/>
  <c r="B2130" i="52"/>
  <c r="B2131" i="52"/>
  <c r="B2132" i="52"/>
  <c r="B2133" i="52"/>
  <c r="B2134" i="52"/>
  <c r="B2135" i="52"/>
  <c r="B2136" i="52"/>
  <c r="B2137" i="52"/>
  <c r="B2138" i="52"/>
  <c r="B2139" i="52"/>
  <c r="B2140" i="52"/>
  <c r="B2141" i="52"/>
  <c r="B2142" i="52"/>
  <c r="B2143" i="52"/>
  <c r="B2144" i="52"/>
  <c r="B2145" i="52"/>
  <c r="B2146" i="52"/>
  <c r="B2147" i="52"/>
  <c r="B2148" i="52"/>
  <c r="B2149" i="52"/>
  <c r="B2150" i="52"/>
  <c r="B2151" i="52"/>
  <c r="B2152" i="52"/>
  <c r="B2153" i="52"/>
  <c r="B2154" i="52"/>
  <c r="B2155" i="52"/>
  <c r="B2156" i="52"/>
  <c r="B2157" i="52"/>
  <c r="B2158" i="52"/>
  <c r="B2159" i="52"/>
  <c r="B2160" i="52"/>
  <c r="B2161" i="52"/>
  <c r="B2162" i="52"/>
  <c r="B2163" i="52"/>
  <c r="B2164" i="52"/>
  <c r="B2165" i="52"/>
  <c r="B2166" i="52"/>
  <c r="B2167" i="52"/>
  <c r="B2168" i="52"/>
  <c r="B2169" i="52"/>
  <c r="B2170" i="52"/>
  <c r="B2171" i="52"/>
  <c r="B2172" i="52"/>
  <c r="B2173" i="52"/>
  <c r="B2174" i="52"/>
  <c r="B2175" i="52"/>
  <c r="B2176" i="52"/>
  <c r="B2177" i="52"/>
  <c r="B2178" i="52"/>
  <c r="B2179" i="52"/>
  <c r="B2180" i="52"/>
  <c r="B2181" i="52"/>
  <c r="B2182" i="52"/>
  <c r="B2183" i="52"/>
  <c r="B2184" i="52"/>
  <c r="B2185" i="52"/>
  <c r="B2186" i="52"/>
  <c r="B2187" i="52"/>
  <c r="B2188" i="52"/>
  <c r="B2189" i="52"/>
  <c r="B2190" i="52"/>
  <c r="B2191" i="52"/>
  <c r="B2192" i="52"/>
  <c r="B2193" i="52"/>
  <c r="B2194" i="52"/>
  <c r="B2195" i="52"/>
  <c r="B2196" i="52"/>
  <c r="B2197" i="52"/>
  <c r="B2198" i="52"/>
  <c r="B2199" i="52"/>
  <c r="B2200" i="52"/>
  <c r="B2201" i="52"/>
  <c r="B2202" i="52"/>
  <c r="B2203" i="52"/>
  <c r="B2204" i="52"/>
  <c r="B2205" i="52"/>
  <c r="B2206" i="52"/>
  <c r="B2207" i="52"/>
  <c r="B2208" i="52"/>
  <c r="B2209" i="52"/>
  <c r="B2210" i="52"/>
  <c r="B2211" i="52"/>
  <c r="B2212" i="52"/>
  <c r="B2213" i="52"/>
  <c r="B2214" i="52"/>
  <c r="B2215" i="52"/>
  <c r="B2216" i="52"/>
  <c r="B2217" i="52"/>
  <c r="B2218" i="52"/>
  <c r="B2219" i="52"/>
  <c r="B2220" i="52"/>
  <c r="B2221" i="52"/>
  <c r="B2222" i="52"/>
  <c r="B2223" i="52"/>
  <c r="B2224" i="52"/>
  <c r="B2225" i="52"/>
  <c r="B2226" i="52"/>
  <c r="B2227" i="52"/>
  <c r="B2228" i="52"/>
  <c r="B2229" i="52"/>
  <c r="B2230" i="52"/>
  <c r="B2231" i="52"/>
  <c r="B2232" i="52"/>
  <c r="B2233" i="52"/>
  <c r="B2234" i="52"/>
  <c r="B2235" i="52"/>
  <c r="B2236" i="52"/>
  <c r="B2237" i="52"/>
  <c r="B2238" i="52"/>
  <c r="B2239" i="52"/>
  <c r="B2240" i="52"/>
  <c r="B2241" i="52"/>
  <c r="B2242" i="52"/>
  <c r="B2243" i="52"/>
  <c r="B2244" i="52"/>
  <c r="B2245" i="52"/>
  <c r="B2246" i="52"/>
  <c r="B2247" i="52"/>
  <c r="B2248" i="52"/>
  <c r="B2249" i="52"/>
  <c r="B2250" i="52"/>
  <c r="B2251" i="52"/>
  <c r="B2252" i="52"/>
  <c r="B2253" i="52"/>
  <c r="B2254" i="52"/>
  <c r="B2255" i="52"/>
  <c r="B2256" i="52"/>
  <c r="B2257" i="52"/>
  <c r="B2258" i="52"/>
  <c r="B2259" i="52"/>
  <c r="B2260" i="52"/>
  <c r="B2261" i="52"/>
  <c r="B2262" i="52"/>
  <c r="B2263" i="52"/>
  <c r="B2264" i="52"/>
  <c r="B2265" i="52"/>
  <c r="B2266" i="52"/>
  <c r="B2267" i="52"/>
  <c r="B2268" i="52"/>
  <c r="B2269" i="52"/>
  <c r="B2270" i="52"/>
  <c r="B2271" i="52"/>
  <c r="B2272" i="52"/>
  <c r="B2273" i="52"/>
  <c r="B2274" i="52"/>
  <c r="B2275" i="52"/>
  <c r="B2276" i="52"/>
  <c r="B2277" i="52"/>
  <c r="B2278" i="52"/>
  <c r="B2279" i="52"/>
  <c r="B2280" i="52"/>
  <c r="B2281" i="52"/>
  <c r="B2282" i="52"/>
  <c r="B2283" i="52"/>
  <c r="B2284" i="52"/>
  <c r="B2285" i="52"/>
  <c r="B2286" i="52"/>
  <c r="B2287" i="52"/>
  <c r="B2288" i="52"/>
  <c r="B2289" i="52"/>
  <c r="B2290" i="52"/>
  <c r="B2291" i="52"/>
  <c r="B2292" i="52"/>
  <c r="B2293" i="52"/>
  <c r="B2294" i="52"/>
  <c r="B2295" i="52"/>
  <c r="B2296" i="52"/>
  <c r="B2297" i="52"/>
  <c r="B2298" i="52"/>
  <c r="B2299" i="52"/>
  <c r="B2300" i="52"/>
  <c r="B2301" i="52"/>
  <c r="B2302" i="52"/>
  <c r="B2303" i="52"/>
  <c r="B2304" i="52"/>
  <c r="B2305" i="52"/>
  <c r="B2306" i="52"/>
  <c r="B2307" i="52"/>
  <c r="B2308" i="52"/>
  <c r="B2309" i="52"/>
  <c r="B2310" i="52"/>
  <c r="B2311" i="52"/>
  <c r="B2312" i="52"/>
  <c r="B2313" i="52"/>
  <c r="B2314" i="52"/>
  <c r="B2315" i="52"/>
  <c r="B2316" i="52"/>
  <c r="B2317" i="52"/>
  <c r="B2318" i="52"/>
  <c r="B2319" i="52"/>
  <c r="B2320" i="52"/>
  <c r="B2321" i="52"/>
  <c r="B2322" i="52"/>
  <c r="B2323" i="52"/>
  <c r="B2324" i="52"/>
  <c r="B2325" i="52"/>
  <c r="B2326" i="52"/>
  <c r="B2327" i="52"/>
  <c r="B2328" i="52"/>
  <c r="B2329" i="52"/>
  <c r="B2330" i="52"/>
  <c r="B2331" i="52"/>
  <c r="B2332" i="52"/>
  <c r="B2333" i="52"/>
  <c r="B2334" i="52"/>
  <c r="B2335" i="52"/>
  <c r="B2336" i="52"/>
  <c r="B2337" i="52"/>
  <c r="B2338" i="52"/>
  <c r="B2339" i="52"/>
  <c r="B2340" i="52"/>
  <c r="B2341" i="52"/>
  <c r="B2342" i="52"/>
  <c r="B2343" i="52"/>
  <c r="B2344" i="52"/>
  <c r="B2345" i="52"/>
  <c r="B2346" i="52"/>
  <c r="B2347" i="52"/>
  <c r="B2348" i="52"/>
  <c r="B2349" i="52"/>
  <c r="B2350" i="52"/>
  <c r="B2351" i="52"/>
  <c r="B2352" i="52"/>
  <c r="B2353" i="52"/>
  <c r="B2354" i="52"/>
  <c r="B2355" i="52"/>
  <c r="B2356" i="52"/>
  <c r="B2357" i="52"/>
  <c r="B2358" i="52"/>
  <c r="B2359" i="52"/>
  <c r="B2360" i="52"/>
  <c r="B2361" i="52"/>
  <c r="B2362" i="52"/>
  <c r="B2363" i="52"/>
  <c r="B2364" i="52"/>
  <c r="B2365" i="52"/>
  <c r="B2366" i="52"/>
  <c r="B2367" i="52"/>
  <c r="B2368" i="52"/>
  <c r="B2369" i="52"/>
  <c r="B2370" i="52"/>
  <c r="B2371" i="52"/>
  <c r="B2372" i="52"/>
  <c r="B2373" i="52"/>
  <c r="B2374" i="52"/>
  <c r="B2375" i="52"/>
  <c r="B2376" i="52"/>
  <c r="B2377" i="52"/>
  <c r="B2378" i="52"/>
  <c r="B2379" i="52"/>
  <c r="B2380" i="52"/>
  <c r="B2381" i="52"/>
  <c r="B2382" i="52"/>
  <c r="B2383" i="52"/>
  <c r="B2384" i="52"/>
  <c r="B2385" i="52"/>
  <c r="B2386" i="52"/>
  <c r="B2387" i="52"/>
  <c r="B2388" i="52"/>
  <c r="B2389" i="52"/>
  <c r="B2390" i="52"/>
  <c r="B2391" i="52"/>
  <c r="B2392" i="52"/>
  <c r="B2393" i="52"/>
  <c r="B2394" i="52"/>
  <c r="B2395" i="52"/>
  <c r="B2396" i="52"/>
  <c r="B2397" i="52"/>
  <c r="B2398" i="52"/>
  <c r="B2399" i="52"/>
  <c r="B2400" i="52"/>
  <c r="B2401" i="52"/>
  <c r="B2402" i="52"/>
  <c r="B2403" i="52"/>
  <c r="B2404" i="52"/>
  <c r="B2405" i="52"/>
  <c r="B2406" i="52"/>
  <c r="B2407" i="52"/>
  <c r="B2408" i="52"/>
  <c r="B2409" i="52"/>
  <c r="B2410" i="52"/>
  <c r="B2411" i="52"/>
  <c r="B2412" i="52"/>
  <c r="B2413" i="52"/>
  <c r="B2414" i="52"/>
  <c r="B2415" i="52"/>
  <c r="B2416" i="52"/>
  <c r="B2417" i="52"/>
  <c r="B2418" i="52"/>
  <c r="B2419" i="52"/>
  <c r="B2420" i="52"/>
  <c r="B2421" i="52"/>
  <c r="B2422" i="52"/>
  <c r="B2423" i="52"/>
  <c r="B2424" i="52"/>
  <c r="B2425" i="52"/>
  <c r="B2426" i="52"/>
  <c r="B2427" i="52"/>
  <c r="B2428" i="52"/>
  <c r="B2429" i="52"/>
  <c r="B2430" i="52"/>
  <c r="B2431" i="52"/>
  <c r="B2432" i="52"/>
  <c r="B2433" i="52"/>
  <c r="B2434" i="52"/>
  <c r="B2435" i="52"/>
  <c r="B2436" i="52"/>
  <c r="B2437" i="52"/>
  <c r="B2438" i="52"/>
  <c r="B2439" i="52"/>
  <c r="B2440" i="52"/>
  <c r="B2441" i="52"/>
  <c r="B2442" i="52"/>
  <c r="B2443" i="52"/>
  <c r="B2444" i="52"/>
  <c r="B2445" i="52"/>
  <c r="B2446" i="52"/>
  <c r="B2447" i="52"/>
  <c r="B2448" i="52"/>
  <c r="B2449" i="52"/>
  <c r="B2450" i="52"/>
  <c r="B2451" i="52"/>
  <c r="B2452" i="52"/>
  <c r="B2453" i="52"/>
  <c r="B2454" i="52"/>
  <c r="B2455" i="52"/>
  <c r="B2456" i="52"/>
  <c r="B2457" i="52"/>
  <c r="B2458" i="52"/>
  <c r="B2459" i="52"/>
  <c r="B2460" i="52"/>
  <c r="B2461" i="52"/>
  <c r="B2462" i="52"/>
  <c r="B2463" i="52"/>
  <c r="B2464" i="52"/>
  <c r="B2465" i="52"/>
  <c r="B2466" i="52"/>
  <c r="B2467" i="52"/>
  <c r="B2468" i="52"/>
  <c r="B2469" i="52"/>
  <c r="B2470" i="52"/>
  <c r="B2471" i="52"/>
  <c r="B2472" i="52"/>
  <c r="B2473" i="52"/>
  <c r="B2474" i="52"/>
  <c r="B2475" i="52"/>
  <c r="B2476" i="52"/>
  <c r="B2477" i="52"/>
  <c r="B2478" i="52"/>
  <c r="B2479" i="52"/>
  <c r="B2480" i="52"/>
  <c r="B2481" i="52"/>
  <c r="B2482" i="52"/>
  <c r="B2483" i="52"/>
  <c r="B2484" i="52"/>
  <c r="B2485" i="52"/>
  <c r="B2486" i="52"/>
  <c r="B2487" i="52"/>
  <c r="B2488" i="52"/>
  <c r="B2489" i="52"/>
  <c r="B2490" i="52"/>
  <c r="B2491" i="52"/>
  <c r="B2492" i="52"/>
  <c r="B2493" i="52"/>
  <c r="B2494" i="52"/>
  <c r="B2495" i="52"/>
  <c r="B2496" i="52"/>
  <c r="B2497" i="52"/>
  <c r="B2498" i="52"/>
  <c r="B2499" i="52"/>
  <c r="B2500" i="52"/>
  <c r="B2501" i="52"/>
  <c r="B2502" i="52"/>
  <c r="B2503" i="52"/>
  <c r="B2504" i="52"/>
  <c r="B2505" i="52"/>
  <c r="B2506" i="52"/>
  <c r="B2507" i="52"/>
  <c r="B2508" i="52"/>
  <c r="B2509" i="52"/>
  <c r="B2510" i="52"/>
  <c r="B2511" i="52"/>
  <c r="B2512" i="52"/>
  <c r="B2513" i="52"/>
  <c r="B2514" i="52"/>
  <c r="B2515" i="52"/>
  <c r="B2516" i="52"/>
  <c r="B2517" i="52"/>
  <c r="B2518" i="52"/>
  <c r="B2519" i="52"/>
  <c r="B2520" i="52"/>
  <c r="B2521" i="52"/>
  <c r="B2522" i="52"/>
  <c r="B2523" i="52"/>
  <c r="B2524" i="52"/>
  <c r="B2525" i="52"/>
  <c r="B2526" i="52"/>
  <c r="B2527" i="52"/>
  <c r="B2528" i="52"/>
  <c r="B2529" i="52"/>
  <c r="B2530" i="52"/>
  <c r="B2531" i="52"/>
  <c r="B2532" i="52"/>
  <c r="B2533" i="52"/>
  <c r="B2534" i="52"/>
  <c r="B2535" i="52"/>
  <c r="B2536" i="52"/>
  <c r="B2537" i="52"/>
  <c r="B2538" i="52"/>
  <c r="B2539" i="52"/>
  <c r="B2540" i="52"/>
  <c r="B2541" i="52"/>
  <c r="B2542" i="52"/>
  <c r="B2543" i="52"/>
  <c r="B2544" i="52"/>
  <c r="B2545" i="52"/>
  <c r="B2546" i="52"/>
  <c r="B2547" i="52"/>
  <c r="B2548" i="52"/>
  <c r="B2549" i="52"/>
  <c r="B2550" i="52"/>
  <c r="B2551" i="52"/>
  <c r="B2552" i="52"/>
  <c r="B2553" i="52"/>
  <c r="B2554" i="52"/>
  <c r="B2555" i="52"/>
  <c r="B2556" i="52"/>
  <c r="B2557" i="52"/>
  <c r="B2558" i="52"/>
  <c r="B2559" i="52"/>
  <c r="B2560" i="52"/>
  <c r="B2561" i="52"/>
  <c r="B2562" i="52"/>
  <c r="B2563" i="52"/>
  <c r="B2564" i="52"/>
  <c r="B2565" i="52"/>
  <c r="B2566" i="52"/>
  <c r="B2567" i="52"/>
  <c r="B2568" i="52"/>
  <c r="B2569" i="52"/>
  <c r="B2570" i="52"/>
  <c r="B2571" i="52"/>
  <c r="B2572" i="52"/>
  <c r="B2573" i="52"/>
  <c r="B2574" i="52"/>
  <c r="B2575" i="52"/>
  <c r="B2576" i="52"/>
  <c r="B2577" i="52"/>
  <c r="B2578" i="52"/>
  <c r="B2579" i="52"/>
  <c r="B2580" i="52"/>
  <c r="B2581" i="52"/>
  <c r="B2582" i="52"/>
  <c r="B2583" i="52"/>
  <c r="B2584" i="52"/>
  <c r="B2585" i="52"/>
  <c r="B2586" i="52"/>
  <c r="B2587" i="52"/>
  <c r="B2588" i="52"/>
  <c r="B2589" i="52"/>
  <c r="B2590" i="52"/>
  <c r="B2591" i="52"/>
  <c r="B2592" i="52"/>
  <c r="B2593" i="52"/>
  <c r="B2594" i="52"/>
  <c r="B2595" i="52"/>
  <c r="B2596" i="52"/>
  <c r="B2597" i="52"/>
  <c r="B2598" i="52"/>
  <c r="B2599" i="52"/>
  <c r="B2600" i="52"/>
  <c r="B2601" i="52"/>
  <c r="B2602" i="52"/>
  <c r="B2603" i="52"/>
  <c r="B2604" i="52"/>
  <c r="B2605" i="52"/>
  <c r="B2606" i="52"/>
  <c r="B2607" i="52"/>
  <c r="B2608" i="52"/>
  <c r="B2609" i="52"/>
  <c r="B2610" i="52"/>
  <c r="B2611" i="52"/>
  <c r="B2612" i="52"/>
  <c r="B2613" i="52"/>
  <c r="B2614" i="52"/>
  <c r="B2615" i="52"/>
  <c r="B2616" i="52"/>
  <c r="B2617" i="52"/>
  <c r="B2618" i="52"/>
  <c r="B2619" i="52"/>
  <c r="B2620" i="52"/>
  <c r="B2621" i="52"/>
  <c r="B2622" i="52"/>
  <c r="B2623" i="52"/>
  <c r="B2624" i="52"/>
  <c r="B2625" i="52"/>
  <c r="B2626" i="52"/>
  <c r="B2627" i="52"/>
  <c r="B2628" i="52"/>
  <c r="B2629" i="52"/>
  <c r="B2630" i="52"/>
  <c r="B2631" i="52"/>
  <c r="B2632" i="52"/>
  <c r="B2633" i="52"/>
  <c r="B2634" i="52"/>
  <c r="B2635" i="52"/>
  <c r="B2636" i="52"/>
  <c r="B2637" i="52"/>
  <c r="B2638" i="52"/>
  <c r="B2639" i="52"/>
  <c r="B2640" i="52"/>
  <c r="B2641" i="52"/>
  <c r="B2642" i="52"/>
  <c r="B2643" i="52"/>
  <c r="B2644" i="52"/>
  <c r="B2645" i="52"/>
  <c r="B2646" i="52"/>
  <c r="B2647" i="52"/>
  <c r="B2648" i="52"/>
  <c r="B2649" i="52"/>
  <c r="B2650" i="52"/>
  <c r="B2651" i="52"/>
  <c r="B2652" i="52"/>
  <c r="B2653" i="52"/>
  <c r="B2654" i="52"/>
  <c r="B2655" i="52"/>
  <c r="B2656" i="52"/>
  <c r="B2657" i="52"/>
  <c r="B2658" i="52"/>
  <c r="B2659" i="52"/>
  <c r="B2660" i="52"/>
  <c r="B2661" i="52"/>
  <c r="B2662" i="52"/>
  <c r="B2663" i="52"/>
  <c r="B2664" i="52"/>
  <c r="B2665" i="52"/>
  <c r="B2666" i="52"/>
  <c r="B2667" i="52"/>
  <c r="B2668" i="52"/>
  <c r="B2669" i="52"/>
  <c r="B2670" i="52"/>
  <c r="B2671" i="52"/>
  <c r="B2672" i="52"/>
  <c r="B2673" i="52"/>
  <c r="B2674" i="52"/>
  <c r="B2675" i="52"/>
  <c r="B2676" i="52"/>
  <c r="B2677" i="52"/>
  <c r="B2678" i="52"/>
  <c r="B2679" i="52"/>
  <c r="B2680" i="52"/>
  <c r="B2681" i="52"/>
  <c r="B2682" i="52"/>
  <c r="B2683" i="52"/>
  <c r="B2684" i="52"/>
  <c r="B2685" i="52"/>
  <c r="B2686" i="52"/>
  <c r="B2687" i="52"/>
  <c r="B2688" i="52"/>
  <c r="B2689" i="52"/>
  <c r="B2690" i="52"/>
  <c r="B2691" i="52"/>
  <c r="B2692" i="52"/>
  <c r="B2693" i="52"/>
  <c r="B2694" i="52"/>
  <c r="B2695" i="52"/>
  <c r="B2696" i="52"/>
  <c r="B2697" i="52"/>
  <c r="B2698" i="52"/>
  <c r="B2699" i="52"/>
  <c r="B2700" i="52"/>
  <c r="B2701" i="52"/>
  <c r="B2702" i="52"/>
  <c r="B2703" i="52"/>
  <c r="B2704" i="52"/>
  <c r="B2705" i="52"/>
  <c r="B2706" i="52"/>
  <c r="B2707" i="52"/>
  <c r="B2708" i="52"/>
  <c r="B2709" i="52"/>
  <c r="B2710" i="52"/>
  <c r="B2711" i="52"/>
  <c r="B2712" i="52"/>
  <c r="B2713" i="52"/>
  <c r="B2714" i="52"/>
  <c r="B2715" i="52"/>
  <c r="B2716" i="52"/>
  <c r="B2717" i="52"/>
  <c r="B2718" i="52"/>
  <c r="B2719" i="52"/>
  <c r="B2720" i="52"/>
  <c r="B2721" i="52"/>
  <c r="B2722" i="52"/>
  <c r="B2723" i="52"/>
  <c r="B2724" i="52"/>
  <c r="B2725" i="52"/>
  <c r="B2726" i="52"/>
  <c r="B2727" i="52"/>
  <c r="B2728" i="52"/>
  <c r="B2729" i="52"/>
  <c r="B2730" i="52"/>
  <c r="B2731" i="52"/>
  <c r="B2732" i="52"/>
  <c r="B2733" i="52"/>
  <c r="B2734" i="52"/>
  <c r="B2735" i="52"/>
  <c r="B2736" i="52"/>
  <c r="B2737" i="52"/>
  <c r="B2738" i="52"/>
  <c r="B2739" i="52"/>
  <c r="B2740" i="52"/>
  <c r="B2741" i="52"/>
  <c r="B2742" i="52"/>
  <c r="B2743" i="52"/>
  <c r="B2744" i="52"/>
  <c r="B2745" i="52"/>
  <c r="B2746" i="52"/>
  <c r="B2747" i="52"/>
  <c r="B2748" i="52"/>
  <c r="B2749" i="52"/>
  <c r="B2750" i="52"/>
  <c r="B2751" i="52"/>
  <c r="B2752" i="52"/>
  <c r="B2753" i="52"/>
  <c r="B2754" i="52"/>
  <c r="B2755" i="52"/>
  <c r="B2756" i="52"/>
  <c r="B2757" i="52"/>
  <c r="B2758" i="52"/>
  <c r="B2759" i="52"/>
  <c r="B2760" i="52"/>
  <c r="B2761" i="52"/>
  <c r="B2762" i="52"/>
  <c r="B2763" i="52"/>
  <c r="B2764" i="52"/>
  <c r="B2765" i="52"/>
  <c r="B2766" i="52"/>
  <c r="B2767" i="52"/>
  <c r="B2768" i="52"/>
  <c r="B2769" i="52"/>
  <c r="B2770" i="52"/>
  <c r="B2771" i="52"/>
  <c r="B2772" i="52"/>
  <c r="B2773" i="52"/>
  <c r="B2774" i="52"/>
  <c r="B2775" i="52"/>
  <c r="B2776" i="52"/>
  <c r="B2777" i="52"/>
  <c r="B2778" i="52"/>
  <c r="B2779" i="52"/>
  <c r="B2780" i="52"/>
  <c r="B2781" i="52"/>
  <c r="B2782" i="52"/>
  <c r="B2783" i="52"/>
  <c r="B2784" i="52"/>
  <c r="B2785" i="52"/>
  <c r="B2786" i="52"/>
  <c r="B2787" i="52"/>
  <c r="B2788" i="52"/>
  <c r="B2789" i="52"/>
  <c r="B2790" i="52"/>
  <c r="B2791" i="52"/>
  <c r="B2792" i="52"/>
  <c r="B2793" i="52"/>
  <c r="B2794" i="52"/>
  <c r="B2795" i="52"/>
  <c r="B2796" i="52"/>
  <c r="B2797" i="52"/>
  <c r="B2798" i="52"/>
  <c r="B2799" i="52"/>
  <c r="B2800" i="52"/>
  <c r="A1001" i="51"/>
  <c r="B1001" i="51"/>
  <c r="C1001" i="51"/>
  <c r="D1001" i="51"/>
  <c r="A1002" i="51"/>
  <c r="A1003" i="51" s="1"/>
  <c r="B1002" i="51"/>
  <c r="C1002" i="51"/>
  <c r="D1002" i="51"/>
  <c r="B1003" i="51"/>
  <c r="C1003" i="51"/>
  <c r="D1003" i="51"/>
  <c r="A1004" i="51"/>
  <c r="B1004" i="51"/>
  <c r="C1004" i="51"/>
  <c r="D1004" i="51"/>
  <c r="A1005" i="51"/>
  <c r="B1005" i="51"/>
  <c r="C1005" i="51"/>
  <c r="D1005" i="51"/>
  <c r="A1006" i="51"/>
  <c r="A1007" i="51" s="1"/>
  <c r="A1008" i="51" s="1"/>
  <c r="A1009" i="51" s="1"/>
  <c r="A1010" i="51" s="1"/>
  <c r="A1011" i="51" s="1"/>
  <c r="A1012" i="51" s="1"/>
  <c r="A1013" i="51" s="1"/>
  <c r="A1014" i="51" s="1"/>
  <c r="A1015" i="51" s="1"/>
  <c r="A1016" i="51" s="1"/>
  <c r="A1017" i="51" s="1"/>
  <c r="A1018" i="51" s="1"/>
  <c r="A1019" i="51" s="1"/>
  <c r="A1020" i="51" s="1"/>
  <c r="A1021" i="51" s="1"/>
  <c r="A1022" i="51" s="1"/>
  <c r="A1023" i="51" s="1"/>
  <c r="A1024" i="51" s="1"/>
  <c r="A1025" i="51" s="1"/>
  <c r="A1026" i="51" s="1"/>
  <c r="A1027" i="51" s="1"/>
  <c r="A1028" i="51" s="1"/>
  <c r="A1029" i="51" s="1"/>
  <c r="A1030" i="51" s="1"/>
  <c r="A1031" i="51" s="1"/>
  <c r="A1032" i="51" s="1"/>
  <c r="A1033" i="51" s="1"/>
  <c r="A1034" i="51" s="1"/>
  <c r="A1035" i="51" s="1"/>
  <c r="A1036" i="51" s="1"/>
  <c r="A1037" i="51" s="1"/>
  <c r="B1006" i="51"/>
  <c r="C1006" i="51"/>
  <c r="D1006" i="51"/>
  <c r="B1007" i="51"/>
  <c r="C1007" i="51"/>
  <c r="D1007" i="51"/>
  <c r="B1008" i="51"/>
  <c r="C1008" i="51"/>
  <c r="D1008" i="51"/>
  <c r="B1009" i="51"/>
  <c r="C1009" i="51"/>
  <c r="D1009" i="51"/>
  <c r="B1010" i="51"/>
  <c r="C1010" i="51"/>
  <c r="D1010" i="51"/>
  <c r="B1011" i="51"/>
  <c r="C1011" i="51"/>
  <c r="D1011" i="51"/>
  <c r="B1012" i="51"/>
  <c r="C1012" i="51"/>
  <c r="D1012" i="51"/>
  <c r="B1013" i="51"/>
  <c r="C1013" i="51"/>
  <c r="D1013" i="51"/>
  <c r="B1014" i="51"/>
  <c r="C1014" i="51"/>
  <c r="D1014" i="51"/>
  <c r="B1015" i="51"/>
  <c r="C1015" i="51"/>
  <c r="D1015" i="51"/>
  <c r="B1016" i="51"/>
  <c r="C1016" i="51"/>
  <c r="D1016" i="51"/>
  <c r="B1017" i="51"/>
  <c r="C1017" i="51"/>
  <c r="D1017" i="51"/>
  <c r="B1018" i="51"/>
  <c r="C1018" i="51"/>
  <c r="D1018" i="51"/>
  <c r="B1019" i="51"/>
  <c r="C1019" i="51"/>
  <c r="D1019" i="51"/>
  <c r="B1020" i="51"/>
  <c r="C1020" i="51"/>
  <c r="D1020" i="51"/>
  <c r="B1021" i="51"/>
  <c r="C1021" i="51"/>
  <c r="D1021" i="51"/>
  <c r="B1022" i="51"/>
  <c r="C1022" i="51"/>
  <c r="D1022" i="51"/>
  <c r="B1023" i="51"/>
  <c r="C1023" i="51"/>
  <c r="D1023" i="51"/>
  <c r="B1024" i="51"/>
  <c r="C1024" i="51"/>
  <c r="D1024" i="51"/>
  <c r="B1025" i="51"/>
  <c r="C1025" i="51"/>
  <c r="D1025" i="51"/>
  <c r="B1026" i="51"/>
  <c r="C1026" i="51"/>
  <c r="D1026" i="51"/>
  <c r="B1027" i="51"/>
  <c r="C1027" i="51"/>
  <c r="D1027" i="51"/>
  <c r="B1028" i="51"/>
  <c r="C1028" i="51"/>
  <c r="D1028" i="51"/>
  <c r="B1029" i="51"/>
  <c r="C1029" i="51"/>
  <c r="D1029" i="51"/>
  <c r="B1030" i="51"/>
  <c r="C1030" i="51"/>
  <c r="D1030" i="51"/>
  <c r="B1031" i="51"/>
  <c r="C1031" i="51"/>
  <c r="D1031" i="51"/>
  <c r="B1032" i="51"/>
  <c r="C1032" i="51"/>
  <c r="D1032" i="51"/>
  <c r="B1033" i="51"/>
  <c r="C1033" i="51"/>
  <c r="D1033" i="51"/>
  <c r="B1034" i="51"/>
  <c r="C1034" i="51"/>
  <c r="D1034" i="51"/>
  <c r="B1035" i="51"/>
  <c r="C1035" i="51"/>
  <c r="D1035" i="51"/>
  <c r="B1036" i="51"/>
  <c r="C1036" i="51"/>
  <c r="D1036" i="51"/>
  <c r="B1037" i="51"/>
  <c r="C1037" i="51"/>
  <c r="D1037" i="51"/>
  <c r="A1038" i="51"/>
  <c r="A1039" i="51" s="1"/>
  <c r="B1038" i="51"/>
  <c r="C1038" i="51"/>
  <c r="D1038" i="51"/>
  <c r="B1039" i="51"/>
  <c r="C1039" i="51"/>
  <c r="D1039" i="51"/>
  <c r="A1040" i="51"/>
  <c r="A1041" i="51" s="1"/>
  <c r="A1042" i="51" s="1"/>
  <c r="A1043" i="51" s="1"/>
  <c r="A1044" i="51" s="1"/>
  <c r="A1045" i="51" s="1"/>
  <c r="A1046" i="51" s="1"/>
  <c r="A1047" i="51" s="1"/>
  <c r="A1048" i="51" s="1"/>
  <c r="A1049" i="51" s="1"/>
  <c r="A1050" i="51" s="1"/>
  <c r="A1051" i="51" s="1"/>
  <c r="A1052" i="51" s="1"/>
  <c r="A1053" i="51" s="1"/>
  <c r="A1054" i="51" s="1"/>
  <c r="A1055" i="51" s="1"/>
  <c r="A1056" i="51" s="1"/>
  <c r="A1057" i="51" s="1"/>
  <c r="B1040" i="51"/>
  <c r="C1040" i="51"/>
  <c r="D1040" i="51"/>
  <c r="B1041" i="51"/>
  <c r="C1041" i="51"/>
  <c r="D1041" i="51"/>
  <c r="B1042" i="51"/>
  <c r="C1042" i="51"/>
  <c r="D1042" i="51"/>
  <c r="B1043" i="51"/>
  <c r="C1043" i="51"/>
  <c r="D1043" i="51"/>
  <c r="B1044" i="51"/>
  <c r="C1044" i="51"/>
  <c r="D1044" i="51"/>
  <c r="B1045" i="51"/>
  <c r="C1045" i="51"/>
  <c r="D1045" i="51"/>
  <c r="B1046" i="51"/>
  <c r="C1046" i="51"/>
  <c r="D1046" i="51"/>
  <c r="B1047" i="51"/>
  <c r="C1047" i="51"/>
  <c r="D1047" i="51"/>
  <c r="B1048" i="51"/>
  <c r="C1048" i="51"/>
  <c r="D1048" i="51"/>
  <c r="B1049" i="51"/>
  <c r="C1049" i="51"/>
  <c r="D1049" i="51"/>
  <c r="B1050" i="51"/>
  <c r="C1050" i="51"/>
  <c r="D1050" i="51"/>
  <c r="B1051" i="51"/>
  <c r="C1051" i="51"/>
  <c r="D1051" i="51"/>
  <c r="B1052" i="51"/>
  <c r="C1052" i="51"/>
  <c r="D1052" i="51"/>
  <c r="B1053" i="51"/>
  <c r="C1053" i="51"/>
  <c r="D1053" i="51"/>
  <c r="B1054" i="51"/>
  <c r="C1054" i="51"/>
  <c r="D1054" i="51"/>
  <c r="B1055" i="51"/>
  <c r="C1055" i="51"/>
  <c r="D1055" i="51"/>
  <c r="B1056" i="51"/>
  <c r="C1056" i="51"/>
  <c r="D1056" i="51"/>
  <c r="B1057" i="51"/>
  <c r="C1057" i="51"/>
  <c r="D1057" i="51"/>
  <c r="A1058" i="51"/>
  <c r="A1059" i="51" s="1"/>
  <c r="A1060" i="51" s="1"/>
  <c r="A1061" i="51" s="1"/>
  <c r="A1062" i="51" s="1"/>
  <c r="A1063" i="51" s="1"/>
  <c r="A1064" i="51" s="1"/>
  <c r="A1065" i="51" s="1"/>
  <c r="A1066" i="51" s="1"/>
  <c r="A1067" i="51" s="1"/>
  <c r="A1068" i="51" s="1"/>
  <c r="A1069" i="51" s="1"/>
  <c r="A1070" i="51" s="1"/>
  <c r="A1071" i="51" s="1"/>
  <c r="A1072" i="51" s="1"/>
  <c r="A1073" i="51" s="1"/>
  <c r="A1074" i="51" s="1"/>
  <c r="A1075" i="51" s="1"/>
  <c r="A1076" i="51" s="1"/>
  <c r="A1077" i="51" s="1"/>
  <c r="A1078" i="51" s="1"/>
  <c r="A1079" i="51" s="1"/>
  <c r="A1080" i="51" s="1"/>
  <c r="A1081" i="51" s="1"/>
  <c r="A1082" i="51" s="1"/>
  <c r="A1083" i="51" s="1"/>
  <c r="A1084" i="51" s="1"/>
  <c r="B1058" i="51"/>
  <c r="C1058" i="51"/>
  <c r="D1058" i="51"/>
  <c r="B1059" i="51"/>
  <c r="C1059" i="51"/>
  <c r="D1059" i="51"/>
  <c r="B1060" i="51"/>
  <c r="C1060" i="51"/>
  <c r="D1060" i="51"/>
  <c r="B1061" i="51"/>
  <c r="C1061" i="51"/>
  <c r="D1061" i="51"/>
  <c r="B1062" i="51"/>
  <c r="C1062" i="51"/>
  <c r="D1062" i="51"/>
  <c r="B1063" i="51"/>
  <c r="C1063" i="51"/>
  <c r="D1063" i="51"/>
  <c r="B1064" i="51"/>
  <c r="C1064" i="51"/>
  <c r="D1064" i="51"/>
  <c r="B1065" i="51"/>
  <c r="C1065" i="51"/>
  <c r="D1065" i="51"/>
  <c r="B1066" i="51"/>
  <c r="C1066" i="51"/>
  <c r="D1066" i="51"/>
  <c r="B1067" i="51"/>
  <c r="C1067" i="51"/>
  <c r="D1067" i="51"/>
  <c r="B1068" i="51"/>
  <c r="C1068" i="51"/>
  <c r="D1068" i="51"/>
  <c r="B1069" i="51"/>
  <c r="C1069" i="51"/>
  <c r="D1069" i="51"/>
  <c r="B1070" i="51"/>
  <c r="C1070" i="51"/>
  <c r="D1070" i="51"/>
  <c r="B1071" i="51"/>
  <c r="C1071" i="51"/>
  <c r="D1071" i="51"/>
  <c r="B1072" i="51"/>
  <c r="C1072" i="51"/>
  <c r="D1072" i="51"/>
  <c r="B1073" i="51"/>
  <c r="C1073" i="51"/>
  <c r="D1073" i="51"/>
  <c r="B1074" i="51"/>
  <c r="C1074" i="51"/>
  <c r="D1074" i="51"/>
  <c r="B1075" i="51"/>
  <c r="C1075" i="51"/>
  <c r="D1075" i="51"/>
  <c r="B1076" i="51"/>
  <c r="C1076" i="51"/>
  <c r="D1076" i="51"/>
  <c r="B1077" i="51"/>
  <c r="C1077" i="51"/>
  <c r="D1077" i="51"/>
  <c r="B1078" i="51"/>
  <c r="C1078" i="51"/>
  <c r="D1078" i="51"/>
  <c r="B1079" i="51"/>
  <c r="C1079" i="51"/>
  <c r="D1079" i="51"/>
  <c r="B1080" i="51"/>
  <c r="C1080" i="51"/>
  <c r="D1080" i="51"/>
  <c r="B1081" i="51"/>
  <c r="C1081" i="51"/>
  <c r="D1081" i="51"/>
  <c r="B1082" i="51"/>
  <c r="C1082" i="51"/>
  <c r="D1082" i="51"/>
  <c r="B1083" i="51"/>
  <c r="C1083" i="51"/>
  <c r="D1083" i="51"/>
  <c r="B1084" i="51"/>
  <c r="C1084" i="51"/>
  <c r="D1084" i="51"/>
  <c r="A1085" i="51"/>
  <c r="B1085" i="51"/>
  <c r="C1085" i="51"/>
  <c r="D1085" i="51"/>
  <c r="A1086" i="51"/>
  <c r="A1087" i="51" s="1"/>
  <c r="B1086" i="51"/>
  <c r="C1086" i="51"/>
  <c r="D1086" i="51"/>
  <c r="B1087" i="51"/>
  <c r="C1087" i="51"/>
  <c r="D1087" i="51"/>
  <c r="A1088" i="51"/>
  <c r="A1089" i="51" s="1"/>
  <c r="A1090" i="51" s="1"/>
  <c r="A1091" i="51" s="1"/>
  <c r="A1092" i="51" s="1"/>
  <c r="A1093" i="51" s="1"/>
  <c r="A1094" i="51" s="1"/>
  <c r="A1095" i="51" s="1"/>
  <c r="A1096" i="51" s="1"/>
  <c r="A1097" i="51" s="1"/>
  <c r="A1098" i="51" s="1"/>
  <c r="A1099" i="51" s="1"/>
  <c r="A1100" i="51" s="1"/>
  <c r="A1101" i="51" s="1"/>
  <c r="A1102" i="51" s="1"/>
  <c r="A1103" i="51" s="1"/>
  <c r="A1104" i="51" s="1"/>
  <c r="A1105" i="51" s="1"/>
  <c r="A1106" i="51" s="1"/>
  <c r="A1107" i="51" s="1"/>
  <c r="A1108" i="51" s="1"/>
  <c r="A1109" i="51" s="1"/>
  <c r="A1110" i="51" s="1"/>
  <c r="A1111" i="51" s="1"/>
  <c r="A1112" i="51" s="1"/>
  <c r="A1113" i="51" s="1"/>
  <c r="A1114" i="51" s="1"/>
  <c r="A1115" i="51" s="1"/>
  <c r="A1116" i="51" s="1"/>
  <c r="A1117" i="51" s="1"/>
  <c r="A1118" i="51" s="1"/>
  <c r="A1119" i="51" s="1"/>
  <c r="A1120" i="51" s="1"/>
  <c r="A1121" i="51" s="1"/>
  <c r="A1122" i="51" s="1"/>
  <c r="A1123" i="51" s="1"/>
  <c r="A1124" i="51" s="1"/>
  <c r="A1125" i="51" s="1"/>
  <c r="A1126" i="51" s="1"/>
  <c r="A1127" i="51" s="1"/>
  <c r="A1128" i="51" s="1"/>
  <c r="A1129" i="51" s="1"/>
  <c r="A1130" i="51" s="1"/>
  <c r="A1131" i="51" s="1"/>
  <c r="B1088" i="51"/>
  <c r="C1088" i="51"/>
  <c r="D1088" i="51"/>
  <c r="B1089" i="51"/>
  <c r="C1089" i="51"/>
  <c r="D1089" i="51"/>
  <c r="B1090" i="51"/>
  <c r="C1090" i="51"/>
  <c r="D1090" i="51"/>
  <c r="B1091" i="51"/>
  <c r="C1091" i="51"/>
  <c r="D1091" i="51"/>
  <c r="B1092" i="51"/>
  <c r="C1092" i="51"/>
  <c r="D1092" i="51"/>
  <c r="B1093" i="51"/>
  <c r="C1093" i="51"/>
  <c r="D1093" i="51"/>
  <c r="B1094" i="51"/>
  <c r="C1094" i="51"/>
  <c r="D1094" i="51"/>
  <c r="B1095" i="51"/>
  <c r="C1095" i="51"/>
  <c r="D1095" i="51"/>
  <c r="B1096" i="51"/>
  <c r="C1096" i="51"/>
  <c r="D1096" i="51"/>
  <c r="B1097" i="51"/>
  <c r="C1097" i="51"/>
  <c r="D1097" i="51"/>
  <c r="B1098" i="51"/>
  <c r="C1098" i="51"/>
  <c r="D1098" i="51"/>
  <c r="B1099" i="51"/>
  <c r="C1099" i="51"/>
  <c r="D1099" i="51"/>
  <c r="B1100" i="51"/>
  <c r="C1100" i="51"/>
  <c r="D1100" i="51"/>
  <c r="B1101" i="51"/>
  <c r="C1101" i="51"/>
  <c r="D1101" i="51"/>
  <c r="B1102" i="51"/>
  <c r="C1102" i="51"/>
  <c r="D1102" i="51"/>
  <c r="B1103" i="51"/>
  <c r="C1103" i="51"/>
  <c r="D1103" i="51"/>
  <c r="B1104" i="51"/>
  <c r="C1104" i="51"/>
  <c r="D1104" i="51"/>
  <c r="B1105" i="51"/>
  <c r="C1105" i="51"/>
  <c r="D1105" i="51"/>
  <c r="B1106" i="51"/>
  <c r="C1106" i="51"/>
  <c r="D1106" i="51"/>
  <c r="B1107" i="51"/>
  <c r="C1107" i="51"/>
  <c r="D1107" i="51"/>
  <c r="B1108" i="51"/>
  <c r="C1108" i="51"/>
  <c r="D1108" i="51"/>
  <c r="B1109" i="51"/>
  <c r="C1109" i="51"/>
  <c r="D1109" i="51"/>
  <c r="B1110" i="51"/>
  <c r="C1110" i="51"/>
  <c r="D1110" i="51"/>
  <c r="B1111" i="51"/>
  <c r="C1111" i="51"/>
  <c r="D1111" i="51"/>
  <c r="B1112" i="51"/>
  <c r="C1112" i="51"/>
  <c r="D1112" i="51"/>
  <c r="B1113" i="51"/>
  <c r="C1113" i="51"/>
  <c r="D1113" i="51"/>
  <c r="B1114" i="51"/>
  <c r="C1114" i="51"/>
  <c r="D1114" i="51"/>
  <c r="B1115" i="51"/>
  <c r="C1115" i="51"/>
  <c r="D1115" i="51"/>
  <c r="B1116" i="51"/>
  <c r="C1116" i="51"/>
  <c r="D1116" i="51"/>
  <c r="B1117" i="51"/>
  <c r="C1117" i="51"/>
  <c r="D1117" i="51"/>
  <c r="B1118" i="51"/>
  <c r="C1118" i="51"/>
  <c r="D1118" i="51"/>
  <c r="B1119" i="51"/>
  <c r="C1119" i="51"/>
  <c r="D1119" i="51"/>
  <c r="B1120" i="51"/>
  <c r="C1120" i="51"/>
  <c r="D1120" i="51"/>
  <c r="B1121" i="51"/>
  <c r="C1121" i="51"/>
  <c r="D1121" i="51"/>
  <c r="B1122" i="51"/>
  <c r="C1122" i="51"/>
  <c r="D1122" i="51"/>
  <c r="B1123" i="51"/>
  <c r="C1123" i="51"/>
  <c r="D1123" i="51"/>
  <c r="B1124" i="51"/>
  <c r="C1124" i="51"/>
  <c r="D1124" i="51"/>
  <c r="B1125" i="51"/>
  <c r="C1125" i="51"/>
  <c r="D1125" i="51"/>
  <c r="B1126" i="51"/>
  <c r="C1126" i="51"/>
  <c r="D1126" i="51"/>
  <c r="B1127" i="51"/>
  <c r="C1127" i="51"/>
  <c r="D1127" i="51"/>
  <c r="B1128" i="51"/>
  <c r="C1128" i="51"/>
  <c r="D1128" i="51"/>
  <c r="B1129" i="51"/>
  <c r="C1129" i="51"/>
  <c r="D1129" i="51"/>
  <c r="B1130" i="51"/>
  <c r="C1130" i="51"/>
  <c r="D1130" i="51"/>
  <c r="B1131" i="51"/>
  <c r="C1131" i="51"/>
  <c r="D1131" i="51"/>
  <c r="A1132" i="51"/>
  <c r="A1133" i="51" s="1"/>
  <c r="B1132" i="51"/>
  <c r="C1132" i="51"/>
  <c r="D1132" i="51"/>
  <c r="B1133" i="51"/>
  <c r="C1133" i="51"/>
  <c r="D1133" i="51"/>
  <c r="A1134" i="51"/>
  <c r="A1135" i="51" s="1"/>
  <c r="B1134" i="51"/>
  <c r="C1134" i="51"/>
  <c r="D1134" i="51"/>
  <c r="B1135" i="51"/>
  <c r="C1135" i="51"/>
  <c r="D1135" i="51"/>
  <c r="A1136" i="51"/>
  <c r="B1136" i="51"/>
  <c r="C1136" i="51"/>
  <c r="D1136" i="51"/>
  <c r="A1137" i="51"/>
  <c r="A1138" i="51" s="1"/>
  <c r="A1139" i="51" s="1"/>
  <c r="A1140" i="51" s="1"/>
  <c r="A1141" i="51" s="1"/>
  <c r="A1142" i="51" s="1"/>
  <c r="A1143" i="51" s="1"/>
  <c r="A1144" i="51" s="1"/>
  <c r="A1145" i="51" s="1"/>
  <c r="A1146" i="51" s="1"/>
  <c r="A1147" i="51" s="1"/>
  <c r="A1148" i="51" s="1"/>
  <c r="A1149" i="51" s="1"/>
  <c r="A1150" i="51" s="1"/>
  <c r="A1151" i="51" s="1"/>
  <c r="A1152" i="51" s="1"/>
  <c r="A1153" i="51" s="1"/>
  <c r="A1154" i="51" s="1"/>
  <c r="A1155" i="51" s="1"/>
  <c r="A1156" i="51" s="1"/>
  <c r="A1157" i="51" s="1"/>
  <c r="A1158" i="51" s="1"/>
  <c r="A1159" i="51" s="1"/>
  <c r="A1160" i="51" s="1"/>
  <c r="A1161" i="51" s="1"/>
  <c r="A1162" i="51" s="1"/>
  <c r="A1163" i="51" s="1"/>
  <c r="A1164" i="51" s="1"/>
  <c r="A1165" i="51" s="1"/>
  <c r="A1166" i="51" s="1"/>
  <c r="A1167" i="51" s="1"/>
  <c r="A1168" i="51" s="1"/>
  <c r="A1169" i="51" s="1"/>
  <c r="A1170" i="51" s="1"/>
  <c r="A1171" i="51" s="1"/>
  <c r="A1172" i="51" s="1"/>
  <c r="A1173" i="51" s="1"/>
  <c r="A1174" i="51" s="1"/>
  <c r="A1175" i="51" s="1"/>
  <c r="A1176" i="51" s="1"/>
  <c r="A1177" i="51" s="1"/>
  <c r="A1178" i="51" s="1"/>
  <c r="B1137" i="51"/>
  <c r="C1137" i="51"/>
  <c r="D1137" i="51"/>
  <c r="B1138" i="51"/>
  <c r="C1138" i="51"/>
  <c r="D1138" i="51"/>
  <c r="B1139" i="51"/>
  <c r="C1139" i="51"/>
  <c r="D1139" i="51"/>
  <c r="B1140" i="51"/>
  <c r="C1140" i="51"/>
  <c r="D1140" i="51"/>
  <c r="B1141" i="51"/>
  <c r="C1141" i="51"/>
  <c r="D1141" i="51"/>
  <c r="B1142" i="51"/>
  <c r="C1142" i="51"/>
  <c r="D1142" i="51"/>
  <c r="B1143" i="51"/>
  <c r="C1143" i="51"/>
  <c r="D1143" i="51"/>
  <c r="B1144" i="51"/>
  <c r="C1144" i="51"/>
  <c r="D1144" i="51"/>
  <c r="B1145" i="51"/>
  <c r="C1145" i="51"/>
  <c r="D1145" i="51"/>
  <c r="B1146" i="51"/>
  <c r="C1146" i="51"/>
  <c r="D1146" i="51"/>
  <c r="B1147" i="51"/>
  <c r="C1147" i="51"/>
  <c r="D1147" i="51"/>
  <c r="B1148" i="51"/>
  <c r="C1148" i="51"/>
  <c r="D1148" i="51"/>
  <c r="B1149" i="51"/>
  <c r="C1149" i="51"/>
  <c r="D1149" i="51"/>
  <c r="B1150" i="51"/>
  <c r="C1150" i="51"/>
  <c r="D1150" i="51"/>
  <c r="B1151" i="51"/>
  <c r="C1151" i="51"/>
  <c r="D1151" i="51"/>
  <c r="B1152" i="51"/>
  <c r="C1152" i="51"/>
  <c r="D1152" i="51"/>
  <c r="B1153" i="51"/>
  <c r="C1153" i="51"/>
  <c r="D1153" i="51"/>
  <c r="B1154" i="51"/>
  <c r="C1154" i="51"/>
  <c r="D1154" i="51"/>
  <c r="B1155" i="51"/>
  <c r="C1155" i="51"/>
  <c r="D1155" i="51"/>
  <c r="B1156" i="51"/>
  <c r="C1156" i="51"/>
  <c r="D1156" i="51"/>
  <c r="B1157" i="51"/>
  <c r="C1157" i="51"/>
  <c r="D1157" i="51"/>
  <c r="B1158" i="51"/>
  <c r="C1158" i="51"/>
  <c r="D1158" i="51"/>
  <c r="B1159" i="51"/>
  <c r="C1159" i="51"/>
  <c r="D1159" i="51"/>
  <c r="B1160" i="51"/>
  <c r="C1160" i="51"/>
  <c r="D1160" i="51"/>
  <c r="B1161" i="51"/>
  <c r="C1161" i="51"/>
  <c r="D1161" i="51"/>
  <c r="B1162" i="51"/>
  <c r="C1162" i="51"/>
  <c r="D1162" i="51"/>
  <c r="B1163" i="51"/>
  <c r="C1163" i="51"/>
  <c r="D1163" i="51"/>
  <c r="B1164" i="51"/>
  <c r="C1164" i="51"/>
  <c r="D1164" i="51"/>
  <c r="B1165" i="51"/>
  <c r="C1165" i="51"/>
  <c r="D1165" i="51"/>
  <c r="B1166" i="51"/>
  <c r="C1166" i="51"/>
  <c r="D1166" i="51"/>
  <c r="B1167" i="51"/>
  <c r="C1167" i="51"/>
  <c r="D1167" i="51"/>
  <c r="B1168" i="51"/>
  <c r="C1168" i="51"/>
  <c r="D1168" i="51"/>
  <c r="B1169" i="51"/>
  <c r="C1169" i="51"/>
  <c r="D1169" i="51"/>
  <c r="B1170" i="51"/>
  <c r="C1170" i="51"/>
  <c r="D1170" i="51"/>
  <c r="B1171" i="51"/>
  <c r="C1171" i="51"/>
  <c r="D1171" i="51"/>
  <c r="B1172" i="51"/>
  <c r="C1172" i="51"/>
  <c r="D1172" i="51"/>
  <c r="B1173" i="51"/>
  <c r="C1173" i="51"/>
  <c r="D1173" i="51"/>
  <c r="B1174" i="51"/>
  <c r="C1174" i="51"/>
  <c r="D1174" i="51"/>
  <c r="B1175" i="51"/>
  <c r="C1175" i="51"/>
  <c r="D1175" i="51"/>
  <c r="B1176" i="51"/>
  <c r="C1176" i="51"/>
  <c r="D1176" i="51"/>
  <c r="B1177" i="51"/>
  <c r="C1177" i="51"/>
  <c r="D1177" i="51"/>
  <c r="B1178" i="51"/>
  <c r="C1178" i="51"/>
  <c r="D1178" i="51"/>
  <c r="A1179" i="51"/>
  <c r="A1180" i="51" s="1"/>
  <c r="A1181" i="51" s="1"/>
  <c r="A1182" i="51" s="1"/>
  <c r="A1183" i="51" s="1"/>
  <c r="A1184" i="51" s="1"/>
  <c r="A1185" i="51" s="1"/>
  <c r="A1186" i="51" s="1"/>
  <c r="A1187" i="51" s="1"/>
  <c r="A1188" i="51" s="1"/>
  <c r="A1189" i="51" s="1"/>
  <c r="A1190" i="51" s="1"/>
  <c r="A1191" i="51" s="1"/>
  <c r="A1192" i="51" s="1"/>
  <c r="A1193" i="51" s="1"/>
  <c r="A1194" i="51" s="1"/>
  <c r="A1195" i="51" s="1"/>
  <c r="A1196" i="51" s="1"/>
  <c r="A1197" i="51" s="1"/>
  <c r="A1198" i="51" s="1"/>
  <c r="A1199" i="51" s="1"/>
  <c r="A1200" i="51" s="1"/>
  <c r="A1201" i="51" s="1"/>
  <c r="A1202" i="51" s="1"/>
  <c r="A1203" i="51" s="1"/>
  <c r="A1204" i="51" s="1"/>
  <c r="A1205" i="51" s="1"/>
  <c r="A1206" i="51" s="1"/>
  <c r="A1207" i="51" s="1"/>
  <c r="A1208" i="51" s="1"/>
  <c r="A1209" i="51" s="1"/>
  <c r="A1210" i="51" s="1"/>
  <c r="A1211" i="51" s="1"/>
  <c r="A1212" i="51" s="1"/>
  <c r="A1213" i="51" s="1"/>
  <c r="A1214" i="51" s="1"/>
  <c r="A1215" i="51" s="1"/>
  <c r="A1216" i="51" s="1"/>
  <c r="A1217" i="51" s="1"/>
  <c r="A1218" i="51" s="1"/>
  <c r="A1219" i="51" s="1"/>
  <c r="A1220" i="51" s="1"/>
  <c r="A1221" i="51" s="1"/>
  <c r="A1222" i="51" s="1"/>
  <c r="A1223" i="51" s="1"/>
  <c r="A1224" i="51" s="1"/>
  <c r="A1225" i="51" s="1"/>
  <c r="B1179" i="51"/>
  <c r="C1179" i="51"/>
  <c r="D1179" i="51"/>
  <c r="B1180" i="51"/>
  <c r="C1180" i="51"/>
  <c r="D1180" i="51"/>
  <c r="B1181" i="51"/>
  <c r="C1181" i="51"/>
  <c r="D1181" i="51"/>
  <c r="B1182" i="51"/>
  <c r="C1182" i="51"/>
  <c r="D1182" i="51"/>
  <c r="B1183" i="51"/>
  <c r="C1183" i="51"/>
  <c r="D1183" i="51"/>
  <c r="B1184" i="51"/>
  <c r="C1184" i="51"/>
  <c r="D1184" i="51"/>
  <c r="B1185" i="51"/>
  <c r="C1185" i="51"/>
  <c r="D1185" i="51"/>
  <c r="B1186" i="51"/>
  <c r="C1186" i="51"/>
  <c r="D1186" i="51"/>
  <c r="B1187" i="51"/>
  <c r="C1187" i="51"/>
  <c r="D1187" i="51"/>
  <c r="B1188" i="51"/>
  <c r="C1188" i="51"/>
  <c r="D1188" i="51"/>
  <c r="B1189" i="51"/>
  <c r="C1189" i="51"/>
  <c r="D1189" i="51"/>
  <c r="B1190" i="51"/>
  <c r="C1190" i="51"/>
  <c r="D1190" i="51"/>
  <c r="B1191" i="51"/>
  <c r="C1191" i="51"/>
  <c r="D1191" i="51"/>
  <c r="B1192" i="51"/>
  <c r="C1192" i="51"/>
  <c r="D1192" i="51"/>
  <c r="B1193" i="51"/>
  <c r="C1193" i="51"/>
  <c r="D1193" i="51"/>
  <c r="B1194" i="51"/>
  <c r="C1194" i="51"/>
  <c r="D1194" i="51"/>
  <c r="B1195" i="51"/>
  <c r="C1195" i="51"/>
  <c r="D1195" i="51"/>
  <c r="B1196" i="51"/>
  <c r="C1196" i="51"/>
  <c r="D1196" i="51"/>
  <c r="B1197" i="51"/>
  <c r="C1197" i="51"/>
  <c r="D1197" i="51"/>
  <c r="B1198" i="51"/>
  <c r="C1198" i="51"/>
  <c r="D1198" i="51"/>
  <c r="B1199" i="51"/>
  <c r="C1199" i="51"/>
  <c r="D1199" i="51"/>
  <c r="B1200" i="51"/>
  <c r="C1200" i="51"/>
  <c r="D1200" i="51"/>
  <c r="B1201" i="51"/>
  <c r="C1201" i="51"/>
  <c r="D1201" i="51"/>
  <c r="B1202" i="51"/>
  <c r="C1202" i="51"/>
  <c r="D1202" i="51"/>
  <c r="B1203" i="51"/>
  <c r="C1203" i="51"/>
  <c r="D1203" i="51"/>
  <c r="B1204" i="51"/>
  <c r="C1204" i="51"/>
  <c r="D1204" i="51"/>
  <c r="B1205" i="51"/>
  <c r="C1205" i="51"/>
  <c r="D1205" i="51"/>
  <c r="B1206" i="51"/>
  <c r="C1206" i="51"/>
  <c r="D1206" i="51"/>
  <c r="B1207" i="51"/>
  <c r="C1207" i="51"/>
  <c r="D1207" i="51"/>
  <c r="B1208" i="51"/>
  <c r="C1208" i="51"/>
  <c r="D1208" i="51"/>
  <c r="B1209" i="51"/>
  <c r="C1209" i="51"/>
  <c r="D1209" i="51"/>
  <c r="B1210" i="51"/>
  <c r="C1210" i="51"/>
  <c r="D1210" i="51"/>
  <c r="B1211" i="51"/>
  <c r="C1211" i="51"/>
  <c r="D1211" i="51"/>
  <c r="B1212" i="51"/>
  <c r="C1212" i="51"/>
  <c r="D1212" i="51"/>
  <c r="B1213" i="51"/>
  <c r="C1213" i="51"/>
  <c r="D1213" i="51"/>
  <c r="B1214" i="51"/>
  <c r="C1214" i="51"/>
  <c r="D1214" i="51"/>
  <c r="B1215" i="51"/>
  <c r="C1215" i="51"/>
  <c r="D1215" i="51"/>
  <c r="B1216" i="51"/>
  <c r="C1216" i="51"/>
  <c r="D1216" i="51"/>
  <c r="B1217" i="51"/>
  <c r="C1217" i="51"/>
  <c r="D1217" i="51"/>
  <c r="B1218" i="51"/>
  <c r="C1218" i="51"/>
  <c r="D1218" i="51"/>
  <c r="B1219" i="51"/>
  <c r="C1219" i="51"/>
  <c r="D1219" i="51"/>
  <c r="B1220" i="51"/>
  <c r="C1220" i="51"/>
  <c r="D1220" i="51"/>
  <c r="B1221" i="51"/>
  <c r="C1221" i="51"/>
  <c r="D1221" i="51"/>
  <c r="B1222" i="51"/>
  <c r="C1222" i="51"/>
  <c r="D1222" i="51"/>
  <c r="B1223" i="51"/>
  <c r="C1223" i="51"/>
  <c r="D1223" i="51"/>
  <c r="B1224" i="51"/>
  <c r="C1224" i="51"/>
  <c r="D1224" i="51"/>
  <c r="B1225" i="51"/>
  <c r="C1225" i="51"/>
  <c r="D1225" i="51"/>
  <c r="A1226" i="51"/>
  <c r="A1227" i="51" s="1"/>
  <c r="A1228" i="51" s="1"/>
  <c r="A1229" i="51" s="1"/>
  <c r="A1230" i="51" s="1"/>
  <c r="A1231" i="51" s="1"/>
  <c r="A1232" i="51" s="1"/>
  <c r="A1233" i="51" s="1"/>
  <c r="A1234" i="51" s="1"/>
  <c r="A1235" i="51" s="1"/>
  <c r="A1236" i="51" s="1"/>
  <c r="A1237" i="51" s="1"/>
  <c r="A1238" i="51" s="1"/>
  <c r="A1239" i="51" s="1"/>
  <c r="A1240" i="51" s="1"/>
  <c r="A1241" i="51" s="1"/>
  <c r="A1242" i="51" s="1"/>
  <c r="A1243" i="51" s="1"/>
  <c r="B1226" i="51"/>
  <c r="C1226" i="51"/>
  <c r="D1226" i="51"/>
  <c r="B1227" i="51"/>
  <c r="C1227" i="51"/>
  <c r="D1227" i="51"/>
  <c r="B1228" i="51"/>
  <c r="C1228" i="51"/>
  <c r="D1228" i="51"/>
  <c r="B1229" i="51"/>
  <c r="C1229" i="51"/>
  <c r="D1229" i="51"/>
  <c r="B1230" i="51"/>
  <c r="C1230" i="51"/>
  <c r="D1230" i="51"/>
  <c r="B1231" i="51"/>
  <c r="C1231" i="51"/>
  <c r="D1231" i="51"/>
  <c r="B1232" i="51"/>
  <c r="C1232" i="51"/>
  <c r="D1232" i="51"/>
  <c r="B1233" i="51"/>
  <c r="C1233" i="51"/>
  <c r="D1233" i="51"/>
  <c r="B1234" i="51"/>
  <c r="C1234" i="51"/>
  <c r="D1234" i="51"/>
  <c r="B1235" i="51"/>
  <c r="C1235" i="51"/>
  <c r="D1235" i="51"/>
  <c r="B1236" i="51"/>
  <c r="C1236" i="51"/>
  <c r="D1236" i="51"/>
  <c r="B1237" i="51"/>
  <c r="C1237" i="51"/>
  <c r="D1237" i="51"/>
  <c r="B1238" i="51"/>
  <c r="C1238" i="51"/>
  <c r="D1238" i="51"/>
  <c r="B1239" i="51"/>
  <c r="C1239" i="51"/>
  <c r="D1239" i="51"/>
  <c r="B1240" i="51"/>
  <c r="C1240" i="51"/>
  <c r="D1240" i="51"/>
  <c r="B1241" i="51"/>
  <c r="C1241" i="51"/>
  <c r="D1241" i="51"/>
  <c r="B1242" i="51"/>
  <c r="C1242" i="51"/>
  <c r="D1242" i="51"/>
  <c r="B1243" i="51"/>
  <c r="C1243" i="51"/>
  <c r="D1243" i="51"/>
  <c r="A1244" i="51"/>
  <c r="A1245" i="51" s="1"/>
  <c r="A1246" i="51" s="1"/>
  <c r="A1247" i="51" s="1"/>
  <c r="A1248" i="51" s="1"/>
  <c r="A1249" i="51" s="1"/>
  <c r="A1250" i="51" s="1"/>
  <c r="B1244" i="51"/>
  <c r="C1244" i="51"/>
  <c r="D1244" i="51"/>
  <c r="B1245" i="51"/>
  <c r="C1245" i="51"/>
  <c r="D1245" i="51"/>
  <c r="B1246" i="51"/>
  <c r="C1246" i="51"/>
  <c r="D1246" i="51"/>
  <c r="B1247" i="51"/>
  <c r="C1247" i="51"/>
  <c r="D1247" i="51"/>
  <c r="B1248" i="51"/>
  <c r="C1248" i="51"/>
  <c r="D1248" i="51"/>
  <c r="B1249" i="51"/>
  <c r="C1249" i="51"/>
  <c r="D1249" i="51"/>
  <c r="B1250" i="51"/>
  <c r="C1250" i="51"/>
  <c r="D1250" i="51"/>
  <c r="A1251" i="51"/>
  <c r="A1252" i="51" s="1"/>
  <c r="A1253" i="51" s="1"/>
  <c r="A1254" i="51" s="1"/>
  <c r="A1255" i="51" s="1"/>
  <c r="A1256" i="51" s="1"/>
  <c r="A1257" i="51" s="1"/>
  <c r="A1258" i="51" s="1"/>
  <c r="A1259" i="51" s="1"/>
  <c r="A1260" i="51" s="1"/>
  <c r="A1261" i="51" s="1"/>
  <c r="A1262" i="51" s="1"/>
  <c r="A1263" i="51" s="1"/>
  <c r="A1264" i="51" s="1"/>
  <c r="A1265" i="51" s="1"/>
  <c r="A1266" i="51" s="1"/>
  <c r="A1267" i="51" s="1"/>
  <c r="A1268" i="51" s="1"/>
  <c r="A1269" i="51" s="1"/>
  <c r="A1270" i="51" s="1"/>
  <c r="A1271" i="51" s="1"/>
  <c r="A1272" i="51" s="1"/>
  <c r="B1251" i="51"/>
  <c r="C1251" i="51"/>
  <c r="D1251" i="51"/>
  <c r="B1252" i="51"/>
  <c r="C1252" i="51"/>
  <c r="D1252" i="51"/>
  <c r="B1253" i="51"/>
  <c r="C1253" i="51"/>
  <c r="D1253" i="51"/>
  <c r="B1254" i="51"/>
  <c r="C1254" i="51"/>
  <c r="D1254" i="51"/>
  <c r="B1255" i="51"/>
  <c r="C1255" i="51"/>
  <c r="D1255" i="51"/>
  <c r="B1256" i="51"/>
  <c r="C1256" i="51"/>
  <c r="D1256" i="51"/>
  <c r="B1257" i="51"/>
  <c r="C1257" i="51"/>
  <c r="D1257" i="51"/>
  <c r="B1258" i="51"/>
  <c r="C1258" i="51"/>
  <c r="D1258" i="51"/>
  <c r="B1259" i="51"/>
  <c r="C1259" i="51"/>
  <c r="D1259" i="51"/>
  <c r="B1260" i="51"/>
  <c r="C1260" i="51"/>
  <c r="D1260" i="51"/>
  <c r="B1261" i="51"/>
  <c r="C1261" i="51"/>
  <c r="D1261" i="51"/>
  <c r="B1262" i="51"/>
  <c r="C1262" i="51"/>
  <c r="D1262" i="51"/>
  <c r="B1263" i="51"/>
  <c r="C1263" i="51"/>
  <c r="D1263" i="51"/>
  <c r="B1264" i="51"/>
  <c r="C1264" i="51"/>
  <c r="D1264" i="51"/>
  <c r="B1265" i="51"/>
  <c r="C1265" i="51"/>
  <c r="D1265" i="51"/>
  <c r="B1266" i="51"/>
  <c r="C1266" i="51"/>
  <c r="D1266" i="51"/>
  <c r="B1267" i="51"/>
  <c r="C1267" i="51"/>
  <c r="D1267" i="51"/>
  <c r="B1268" i="51"/>
  <c r="C1268" i="51"/>
  <c r="D1268" i="51"/>
  <c r="B1269" i="51"/>
  <c r="C1269" i="51"/>
  <c r="D1269" i="51"/>
  <c r="B1270" i="51"/>
  <c r="C1270" i="51"/>
  <c r="D1270" i="51"/>
  <c r="B1271" i="51"/>
  <c r="C1271" i="51"/>
  <c r="D1271" i="51"/>
  <c r="B1272" i="51"/>
  <c r="C1272" i="51"/>
  <c r="D1272" i="51"/>
  <c r="A1273" i="51"/>
  <c r="A1274" i="51" s="1"/>
  <c r="A1275" i="51" s="1"/>
  <c r="A1276" i="51" s="1"/>
  <c r="A1277" i="51" s="1"/>
  <c r="A1278" i="51" s="1"/>
  <c r="A1279" i="51" s="1"/>
  <c r="A1280" i="51" s="1"/>
  <c r="A1281" i="51" s="1"/>
  <c r="A1282" i="51" s="1"/>
  <c r="A1283" i="51" s="1"/>
  <c r="A1284" i="51" s="1"/>
  <c r="A1285" i="51" s="1"/>
  <c r="A1286" i="51" s="1"/>
  <c r="A1287" i="51" s="1"/>
  <c r="A1288" i="51" s="1"/>
  <c r="A1289" i="51" s="1"/>
  <c r="A1290" i="51" s="1"/>
  <c r="A1291" i="51" s="1"/>
  <c r="A1292" i="51" s="1"/>
  <c r="A1293" i="51" s="1"/>
  <c r="A1294" i="51" s="1"/>
  <c r="A1295" i="51" s="1"/>
  <c r="A1296" i="51" s="1"/>
  <c r="A1297" i="51" s="1"/>
  <c r="A1298" i="51" s="1"/>
  <c r="A1299" i="51" s="1"/>
  <c r="A1300" i="51" s="1"/>
  <c r="A1301" i="51" s="1"/>
  <c r="A1302" i="51" s="1"/>
  <c r="A1303" i="51" s="1"/>
  <c r="A1304" i="51" s="1"/>
  <c r="A1305" i="51" s="1"/>
  <c r="A1306" i="51" s="1"/>
  <c r="A1307" i="51" s="1"/>
  <c r="A1308" i="51" s="1"/>
  <c r="A1309" i="51" s="1"/>
  <c r="A1310" i="51" s="1"/>
  <c r="A1311" i="51" s="1"/>
  <c r="A1312" i="51" s="1"/>
  <c r="A1313" i="51" s="1"/>
  <c r="A1314" i="51" s="1"/>
  <c r="A1315" i="51" s="1"/>
  <c r="A1316" i="51" s="1"/>
  <c r="A1317" i="51" s="1"/>
  <c r="A1318" i="51" s="1"/>
  <c r="A1319" i="51" s="1"/>
  <c r="B1273" i="51"/>
  <c r="C1273" i="51"/>
  <c r="D1273" i="51"/>
  <c r="B1274" i="51"/>
  <c r="C1274" i="51"/>
  <c r="D1274" i="51"/>
  <c r="B1275" i="51"/>
  <c r="C1275" i="51"/>
  <c r="D1275" i="51"/>
  <c r="B1276" i="51"/>
  <c r="C1276" i="51"/>
  <c r="D1276" i="51"/>
  <c r="B1277" i="51"/>
  <c r="C1277" i="51"/>
  <c r="D1277" i="51"/>
  <c r="B1278" i="51"/>
  <c r="C1278" i="51"/>
  <c r="D1278" i="51"/>
  <c r="B1279" i="51"/>
  <c r="C1279" i="51"/>
  <c r="D1279" i="51"/>
  <c r="B1280" i="51"/>
  <c r="C1280" i="51"/>
  <c r="D1280" i="51"/>
  <c r="B1281" i="51"/>
  <c r="C1281" i="51"/>
  <c r="D1281" i="51"/>
  <c r="B1282" i="51"/>
  <c r="C1282" i="51"/>
  <c r="D1282" i="51"/>
  <c r="B1283" i="51"/>
  <c r="C1283" i="51"/>
  <c r="D1283" i="51"/>
  <c r="B1284" i="51"/>
  <c r="C1284" i="51"/>
  <c r="D1284" i="51"/>
  <c r="B1285" i="51"/>
  <c r="C1285" i="51"/>
  <c r="D1285" i="51"/>
  <c r="B1286" i="51"/>
  <c r="C1286" i="51"/>
  <c r="D1286" i="51"/>
  <c r="B1287" i="51"/>
  <c r="C1287" i="51"/>
  <c r="D1287" i="51"/>
  <c r="B1288" i="51"/>
  <c r="C1288" i="51"/>
  <c r="D1288" i="51"/>
  <c r="B1289" i="51"/>
  <c r="C1289" i="51"/>
  <c r="D1289" i="51"/>
  <c r="B1290" i="51"/>
  <c r="C1290" i="51"/>
  <c r="D1290" i="51"/>
  <c r="B1291" i="51"/>
  <c r="C1291" i="51"/>
  <c r="D1291" i="51"/>
  <c r="B1292" i="51"/>
  <c r="C1292" i="51"/>
  <c r="D1292" i="51"/>
  <c r="B1293" i="51"/>
  <c r="C1293" i="51"/>
  <c r="D1293" i="51"/>
  <c r="B1294" i="51"/>
  <c r="C1294" i="51"/>
  <c r="D1294" i="51"/>
  <c r="B1295" i="51"/>
  <c r="C1295" i="51"/>
  <c r="D1295" i="51"/>
  <c r="B1296" i="51"/>
  <c r="C1296" i="51"/>
  <c r="D1296" i="51"/>
  <c r="B1297" i="51"/>
  <c r="C1297" i="51"/>
  <c r="D1297" i="51"/>
  <c r="B1298" i="51"/>
  <c r="C1298" i="51"/>
  <c r="D1298" i="51"/>
  <c r="B1299" i="51"/>
  <c r="C1299" i="51"/>
  <c r="D1299" i="51"/>
  <c r="B1300" i="51"/>
  <c r="C1300" i="51"/>
  <c r="D1300" i="51"/>
  <c r="B1301" i="51"/>
  <c r="C1301" i="51"/>
  <c r="D1301" i="51"/>
  <c r="B1302" i="51"/>
  <c r="C1302" i="51"/>
  <c r="D1302" i="51"/>
  <c r="B1303" i="51"/>
  <c r="C1303" i="51"/>
  <c r="D1303" i="51"/>
  <c r="B1304" i="51"/>
  <c r="C1304" i="51"/>
  <c r="D1304" i="51"/>
  <c r="B1305" i="51"/>
  <c r="C1305" i="51"/>
  <c r="D1305" i="51"/>
  <c r="B1306" i="51"/>
  <c r="C1306" i="51"/>
  <c r="D1306" i="51"/>
  <c r="B1307" i="51"/>
  <c r="C1307" i="51"/>
  <c r="D1307" i="51"/>
  <c r="B1308" i="51"/>
  <c r="C1308" i="51"/>
  <c r="D1308" i="51"/>
  <c r="B1309" i="51"/>
  <c r="C1309" i="51"/>
  <c r="D1309" i="51"/>
  <c r="B1310" i="51"/>
  <c r="C1310" i="51"/>
  <c r="D1310" i="51"/>
  <c r="B1311" i="51"/>
  <c r="C1311" i="51"/>
  <c r="D1311" i="51"/>
  <c r="B1312" i="51"/>
  <c r="C1312" i="51"/>
  <c r="D1312" i="51"/>
  <c r="B1313" i="51"/>
  <c r="C1313" i="51"/>
  <c r="D1313" i="51"/>
  <c r="B1314" i="51"/>
  <c r="C1314" i="51"/>
  <c r="D1314" i="51"/>
  <c r="B1315" i="51"/>
  <c r="C1315" i="51"/>
  <c r="D1315" i="51"/>
  <c r="B1316" i="51"/>
  <c r="C1316" i="51"/>
  <c r="D1316" i="51"/>
  <c r="B1317" i="51"/>
  <c r="C1317" i="51"/>
  <c r="D1317" i="51"/>
  <c r="B1318" i="51"/>
  <c r="C1318" i="51"/>
  <c r="D1318" i="51"/>
  <c r="B1319" i="51"/>
  <c r="C1319" i="51"/>
  <c r="D1319" i="51"/>
  <c r="A1320" i="51"/>
  <c r="B1320" i="51"/>
  <c r="C1320" i="51"/>
  <c r="D1320" i="51"/>
  <c r="A1321" i="51"/>
  <c r="B1321" i="51"/>
  <c r="C1321" i="51"/>
  <c r="D1321" i="51"/>
  <c r="A1322" i="51"/>
  <c r="A1323" i="51" s="1"/>
  <c r="A1324" i="51" s="1"/>
  <c r="A1325" i="51" s="1"/>
  <c r="A1326" i="51" s="1"/>
  <c r="A1327" i="51" s="1"/>
  <c r="A1328" i="51" s="1"/>
  <c r="A1329" i="51" s="1"/>
  <c r="A1330" i="51" s="1"/>
  <c r="A1331" i="51" s="1"/>
  <c r="A1332" i="51" s="1"/>
  <c r="A1333" i="51" s="1"/>
  <c r="A1334" i="51" s="1"/>
  <c r="A1335" i="51" s="1"/>
  <c r="A1336" i="51" s="1"/>
  <c r="A1337" i="51" s="1"/>
  <c r="A1338" i="51" s="1"/>
  <c r="A1339" i="51" s="1"/>
  <c r="A1340" i="51" s="1"/>
  <c r="A1341" i="51" s="1"/>
  <c r="A1342" i="51" s="1"/>
  <c r="A1343" i="51" s="1"/>
  <c r="A1344" i="51" s="1"/>
  <c r="A1345" i="51" s="1"/>
  <c r="A1346" i="51" s="1"/>
  <c r="A1347" i="51" s="1"/>
  <c r="A1348" i="51" s="1"/>
  <c r="A1349" i="51" s="1"/>
  <c r="A1350" i="51" s="1"/>
  <c r="A1351" i="51" s="1"/>
  <c r="A1352" i="51" s="1"/>
  <c r="A1353" i="51" s="1"/>
  <c r="A1354" i="51" s="1"/>
  <c r="A1355" i="51" s="1"/>
  <c r="A1356" i="51" s="1"/>
  <c r="A1357" i="51" s="1"/>
  <c r="A1358" i="51" s="1"/>
  <c r="A1359" i="51" s="1"/>
  <c r="A1360" i="51" s="1"/>
  <c r="A1361" i="51" s="1"/>
  <c r="A1362" i="51" s="1"/>
  <c r="A1363" i="51" s="1"/>
  <c r="A1364" i="51" s="1"/>
  <c r="A1365" i="51" s="1"/>
  <c r="A1366" i="51" s="1"/>
  <c r="B1322" i="51"/>
  <c r="C1322" i="51"/>
  <c r="D1322" i="51"/>
  <c r="B1323" i="51"/>
  <c r="C1323" i="51"/>
  <c r="D1323" i="51"/>
  <c r="B1324" i="51"/>
  <c r="C1324" i="51"/>
  <c r="D1324" i="51"/>
  <c r="B1325" i="51"/>
  <c r="C1325" i="51"/>
  <c r="D1325" i="51"/>
  <c r="B1326" i="51"/>
  <c r="C1326" i="51"/>
  <c r="D1326" i="51"/>
  <c r="B1327" i="51"/>
  <c r="C1327" i="51"/>
  <c r="D1327" i="51"/>
  <c r="B1328" i="51"/>
  <c r="C1328" i="51"/>
  <c r="D1328" i="51"/>
  <c r="B1329" i="51"/>
  <c r="C1329" i="51"/>
  <c r="D1329" i="51"/>
  <c r="B1330" i="51"/>
  <c r="C1330" i="51"/>
  <c r="D1330" i="51"/>
  <c r="B1331" i="51"/>
  <c r="C1331" i="51"/>
  <c r="D1331" i="51"/>
  <c r="B1332" i="51"/>
  <c r="C1332" i="51"/>
  <c r="D1332" i="51"/>
  <c r="B1333" i="51"/>
  <c r="C1333" i="51"/>
  <c r="D1333" i="51"/>
  <c r="B1334" i="51"/>
  <c r="C1334" i="51"/>
  <c r="D1334" i="51"/>
  <c r="B1335" i="51"/>
  <c r="C1335" i="51"/>
  <c r="D1335" i="51"/>
  <c r="B1336" i="51"/>
  <c r="C1336" i="51"/>
  <c r="D1336" i="51"/>
  <c r="B1337" i="51"/>
  <c r="C1337" i="51"/>
  <c r="D1337" i="51"/>
  <c r="B1338" i="51"/>
  <c r="C1338" i="51"/>
  <c r="D1338" i="51"/>
  <c r="B1339" i="51"/>
  <c r="C1339" i="51"/>
  <c r="D1339" i="51"/>
  <c r="B1340" i="51"/>
  <c r="C1340" i="51"/>
  <c r="D1340" i="51"/>
  <c r="B1341" i="51"/>
  <c r="C1341" i="51"/>
  <c r="D1341" i="51"/>
  <c r="B1342" i="51"/>
  <c r="C1342" i="51"/>
  <c r="D1342" i="51"/>
  <c r="B1343" i="51"/>
  <c r="C1343" i="51"/>
  <c r="D1343" i="51"/>
  <c r="B1344" i="51"/>
  <c r="C1344" i="51"/>
  <c r="D1344" i="51"/>
  <c r="B1345" i="51"/>
  <c r="C1345" i="51"/>
  <c r="D1345" i="51"/>
  <c r="B1346" i="51"/>
  <c r="C1346" i="51"/>
  <c r="D1346" i="51"/>
  <c r="B1347" i="51"/>
  <c r="C1347" i="51"/>
  <c r="D1347" i="51"/>
  <c r="B1348" i="51"/>
  <c r="C1348" i="51"/>
  <c r="D1348" i="51"/>
  <c r="B1349" i="51"/>
  <c r="C1349" i="51"/>
  <c r="D1349" i="51"/>
  <c r="B1350" i="51"/>
  <c r="C1350" i="51"/>
  <c r="D1350" i="51"/>
  <c r="B1351" i="51"/>
  <c r="C1351" i="51"/>
  <c r="D1351" i="51"/>
  <c r="B1352" i="51"/>
  <c r="C1352" i="51"/>
  <c r="D1352" i="51"/>
  <c r="B1353" i="51"/>
  <c r="C1353" i="51"/>
  <c r="D1353" i="51"/>
  <c r="B1354" i="51"/>
  <c r="C1354" i="51"/>
  <c r="D1354" i="51"/>
  <c r="B1355" i="51"/>
  <c r="C1355" i="51"/>
  <c r="D1355" i="51"/>
  <c r="B1356" i="51"/>
  <c r="C1356" i="51"/>
  <c r="D1356" i="51"/>
  <c r="B1357" i="51"/>
  <c r="C1357" i="51"/>
  <c r="D1357" i="51"/>
  <c r="B1358" i="51"/>
  <c r="C1358" i="51"/>
  <c r="D1358" i="51"/>
  <c r="B1359" i="51"/>
  <c r="C1359" i="51"/>
  <c r="D1359" i="51"/>
  <c r="B1360" i="51"/>
  <c r="C1360" i="51"/>
  <c r="D1360" i="51"/>
  <c r="B1361" i="51"/>
  <c r="C1361" i="51"/>
  <c r="D1361" i="51"/>
  <c r="B1362" i="51"/>
  <c r="C1362" i="51"/>
  <c r="D1362" i="51"/>
  <c r="B1363" i="51"/>
  <c r="C1363" i="51"/>
  <c r="D1363" i="51"/>
  <c r="B1364" i="51"/>
  <c r="C1364" i="51"/>
  <c r="D1364" i="51"/>
  <c r="B1365" i="51"/>
  <c r="C1365" i="51"/>
  <c r="D1365" i="51"/>
  <c r="B1366" i="51"/>
  <c r="C1366" i="51"/>
  <c r="D1366" i="51"/>
  <c r="A1367" i="51"/>
  <c r="B1367" i="51"/>
  <c r="C1367" i="51"/>
  <c r="D1367" i="51"/>
  <c r="A1368" i="51"/>
  <c r="B1368" i="51"/>
  <c r="C1368" i="51"/>
  <c r="D1368" i="51"/>
  <c r="A1369" i="51"/>
  <c r="A1370" i="51" s="1"/>
  <c r="B1369" i="51"/>
  <c r="C1369" i="51"/>
  <c r="D1369" i="51"/>
  <c r="B1370" i="51"/>
  <c r="C1370" i="51"/>
  <c r="D1370" i="51"/>
  <c r="A1371" i="51"/>
  <c r="A1372" i="51" s="1"/>
  <c r="A1373" i="51" s="1"/>
  <c r="A1374" i="51" s="1"/>
  <c r="A1375" i="51" s="1"/>
  <c r="A1376" i="51" s="1"/>
  <c r="B1371" i="51"/>
  <c r="C1371" i="51"/>
  <c r="D1371" i="51"/>
  <c r="B1372" i="51"/>
  <c r="C1372" i="51"/>
  <c r="D1372" i="51"/>
  <c r="B1373" i="51"/>
  <c r="C1373" i="51"/>
  <c r="D1373" i="51"/>
  <c r="B1374" i="51"/>
  <c r="C1374" i="51"/>
  <c r="D1374" i="51"/>
  <c r="B1375" i="51"/>
  <c r="C1375" i="51"/>
  <c r="D1375" i="51"/>
  <c r="B1376" i="51"/>
  <c r="C1376" i="51"/>
  <c r="D1376" i="51"/>
  <c r="A1377" i="51"/>
  <c r="A1378" i="51" s="1"/>
  <c r="A1379" i="51" s="1"/>
  <c r="A1380" i="51" s="1"/>
  <c r="A1381" i="51" s="1"/>
  <c r="A1382" i="51" s="1"/>
  <c r="A1383" i="51" s="1"/>
  <c r="A1384" i="51" s="1"/>
  <c r="A1385" i="51" s="1"/>
  <c r="A1386" i="51" s="1"/>
  <c r="A1387" i="51" s="1"/>
  <c r="A1388" i="51" s="1"/>
  <c r="A1389" i="51" s="1"/>
  <c r="A1390" i="51" s="1"/>
  <c r="A1391" i="51" s="1"/>
  <c r="A1392" i="51" s="1"/>
  <c r="A1393" i="51" s="1"/>
  <c r="A1394" i="51" s="1"/>
  <c r="A1395" i="51" s="1"/>
  <c r="A1396" i="51" s="1"/>
  <c r="A1397" i="51" s="1"/>
  <c r="A1398" i="51" s="1"/>
  <c r="A1399" i="51" s="1"/>
  <c r="A1400" i="51" s="1"/>
  <c r="A1401" i="51" s="1"/>
  <c r="A1402" i="51" s="1"/>
  <c r="A1403" i="51" s="1"/>
  <c r="A1404" i="51" s="1"/>
  <c r="A1405" i="51" s="1"/>
  <c r="A1406" i="51" s="1"/>
  <c r="A1407" i="51" s="1"/>
  <c r="A1408" i="51" s="1"/>
  <c r="A1409" i="51" s="1"/>
  <c r="A1410" i="51" s="1"/>
  <c r="A1411" i="51" s="1"/>
  <c r="A1412" i="51" s="1"/>
  <c r="A1413" i="51" s="1"/>
  <c r="B1377" i="51"/>
  <c r="C1377" i="51"/>
  <c r="D1377" i="51"/>
  <c r="B1378" i="51"/>
  <c r="C1378" i="51"/>
  <c r="D1378" i="51"/>
  <c r="B1379" i="51"/>
  <c r="C1379" i="51"/>
  <c r="D1379" i="51"/>
  <c r="B1380" i="51"/>
  <c r="C1380" i="51"/>
  <c r="D1380" i="51"/>
  <c r="B1381" i="51"/>
  <c r="C1381" i="51"/>
  <c r="D1381" i="51"/>
  <c r="B1382" i="51"/>
  <c r="C1382" i="51"/>
  <c r="D1382" i="51"/>
  <c r="B1383" i="51"/>
  <c r="C1383" i="51"/>
  <c r="D1383" i="51"/>
  <c r="B1384" i="51"/>
  <c r="C1384" i="51"/>
  <c r="D1384" i="51"/>
  <c r="B1385" i="51"/>
  <c r="C1385" i="51"/>
  <c r="D1385" i="51"/>
  <c r="B1386" i="51"/>
  <c r="C1386" i="51"/>
  <c r="D1386" i="51"/>
  <c r="B1387" i="51"/>
  <c r="C1387" i="51"/>
  <c r="D1387" i="51"/>
  <c r="B1388" i="51"/>
  <c r="C1388" i="51"/>
  <c r="D1388" i="51"/>
  <c r="B1389" i="51"/>
  <c r="C1389" i="51"/>
  <c r="D1389" i="51"/>
  <c r="B1390" i="51"/>
  <c r="C1390" i="51"/>
  <c r="D1390" i="51"/>
  <c r="B1391" i="51"/>
  <c r="C1391" i="51"/>
  <c r="D1391" i="51"/>
  <c r="B1392" i="51"/>
  <c r="C1392" i="51"/>
  <c r="D1392" i="51"/>
  <c r="B1393" i="51"/>
  <c r="C1393" i="51"/>
  <c r="D1393" i="51"/>
  <c r="B1394" i="51"/>
  <c r="C1394" i="51"/>
  <c r="D1394" i="51"/>
  <c r="B1395" i="51"/>
  <c r="C1395" i="51"/>
  <c r="D1395" i="51"/>
  <c r="B1396" i="51"/>
  <c r="C1396" i="51"/>
  <c r="D1396" i="51"/>
  <c r="B1397" i="51"/>
  <c r="C1397" i="51"/>
  <c r="D1397" i="51"/>
  <c r="B1398" i="51"/>
  <c r="C1398" i="51"/>
  <c r="D1398" i="51"/>
  <c r="B1399" i="51"/>
  <c r="C1399" i="51"/>
  <c r="D1399" i="51"/>
  <c r="B1400" i="51"/>
  <c r="C1400" i="51"/>
  <c r="D1400" i="51"/>
  <c r="B1401" i="51"/>
  <c r="C1401" i="51"/>
  <c r="D1401" i="51"/>
  <c r="B1402" i="51"/>
  <c r="C1402" i="51"/>
  <c r="D1402" i="51"/>
  <c r="B1403" i="51"/>
  <c r="C1403" i="51"/>
  <c r="D1403" i="51"/>
  <c r="B1404" i="51"/>
  <c r="C1404" i="51"/>
  <c r="D1404" i="51"/>
  <c r="B1405" i="51"/>
  <c r="C1405" i="51"/>
  <c r="D1405" i="51"/>
  <c r="B1406" i="51"/>
  <c r="C1406" i="51"/>
  <c r="D1406" i="51"/>
  <c r="B1407" i="51"/>
  <c r="C1407" i="51"/>
  <c r="D1407" i="51"/>
  <c r="B1408" i="51"/>
  <c r="C1408" i="51"/>
  <c r="D1408" i="51"/>
  <c r="B1409" i="51"/>
  <c r="C1409" i="51"/>
  <c r="D1409" i="51"/>
  <c r="B1410" i="51"/>
  <c r="C1410" i="51"/>
  <c r="D1410" i="51"/>
  <c r="B1411" i="51"/>
  <c r="C1411" i="51"/>
  <c r="D1411" i="51"/>
  <c r="B1412" i="51"/>
  <c r="C1412" i="51"/>
  <c r="D1412" i="51"/>
  <c r="B1413" i="51"/>
  <c r="C1413" i="51"/>
  <c r="D1413" i="51"/>
  <c r="A1414" i="51"/>
  <c r="A1415" i="51" s="1"/>
  <c r="B1414" i="51"/>
  <c r="C1414" i="51"/>
  <c r="D1414" i="51"/>
  <c r="B1415" i="51"/>
  <c r="C1415" i="51"/>
  <c r="D1415" i="51"/>
  <c r="A1416" i="51"/>
  <c r="A1417" i="51" s="1"/>
  <c r="A1418" i="51" s="1"/>
  <c r="B1416" i="51"/>
  <c r="C1416" i="51"/>
  <c r="D1416" i="51"/>
  <c r="B1417" i="51"/>
  <c r="C1417" i="51"/>
  <c r="D1417" i="51"/>
  <c r="B1418" i="51"/>
  <c r="C1418" i="51"/>
  <c r="D1418" i="51"/>
  <c r="A1419" i="51"/>
  <c r="A1420" i="51" s="1"/>
  <c r="A1421" i="51" s="1"/>
  <c r="A1422" i="51" s="1"/>
  <c r="A1423" i="51" s="1"/>
  <c r="A1424" i="51" s="1"/>
  <c r="A1425" i="51" s="1"/>
  <c r="A1426" i="51" s="1"/>
  <c r="A1427" i="51" s="1"/>
  <c r="A1428" i="51" s="1"/>
  <c r="A1429" i="51" s="1"/>
  <c r="A1430" i="51" s="1"/>
  <c r="A1431" i="51" s="1"/>
  <c r="A1432" i="51" s="1"/>
  <c r="A1433" i="51" s="1"/>
  <c r="A1434" i="51" s="1"/>
  <c r="A1435" i="51" s="1"/>
  <c r="A1436" i="51" s="1"/>
  <c r="A1437" i="51" s="1"/>
  <c r="A1438" i="51" s="1"/>
  <c r="A1439" i="51" s="1"/>
  <c r="A1440" i="51" s="1"/>
  <c r="A1441" i="51" s="1"/>
  <c r="A1442" i="51" s="1"/>
  <c r="A1443" i="51" s="1"/>
  <c r="A1444" i="51" s="1"/>
  <c r="A1445" i="51" s="1"/>
  <c r="A1446" i="51" s="1"/>
  <c r="A1447" i="51" s="1"/>
  <c r="A1448" i="51" s="1"/>
  <c r="A1449" i="51" s="1"/>
  <c r="A1450" i="51" s="1"/>
  <c r="A1451" i="51" s="1"/>
  <c r="A1452" i="51" s="1"/>
  <c r="A1453" i="51" s="1"/>
  <c r="A1454" i="51" s="1"/>
  <c r="A1455" i="51" s="1"/>
  <c r="A1456" i="51" s="1"/>
  <c r="A1457" i="51" s="1"/>
  <c r="A1458" i="51" s="1"/>
  <c r="A1459" i="51" s="1"/>
  <c r="A1460" i="51" s="1"/>
  <c r="B1419" i="51"/>
  <c r="C1419" i="51"/>
  <c r="D1419" i="51"/>
  <c r="B1420" i="51"/>
  <c r="C1420" i="51"/>
  <c r="D1420" i="51"/>
  <c r="B1421" i="51"/>
  <c r="C1421" i="51"/>
  <c r="D1421" i="51"/>
  <c r="B1422" i="51"/>
  <c r="C1422" i="51"/>
  <c r="D1422" i="51"/>
  <c r="B1423" i="51"/>
  <c r="C1423" i="51"/>
  <c r="D1423" i="51"/>
  <c r="B1424" i="51"/>
  <c r="C1424" i="51"/>
  <c r="D1424" i="51"/>
  <c r="B1425" i="51"/>
  <c r="C1425" i="51"/>
  <c r="D1425" i="51"/>
  <c r="B1426" i="51"/>
  <c r="C1426" i="51"/>
  <c r="D1426" i="51"/>
  <c r="B1427" i="51"/>
  <c r="C1427" i="51"/>
  <c r="D1427" i="51"/>
  <c r="B1428" i="51"/>
  <c r="C1428" i="51"/>
  <c r="D1428" i="51"/>
  <c r="B1429" i="51"/>
  <c r="C1429" i="51"/>
  <c r="D1429" i="51"/>
  <c r="B1430" i="51"/>
  <c r="C1430" i="51"/>
  <c r="D1430" i="51"/>
  <c r="B1431" i="51"/>
  <c r="C1431" i="51"/>
  <c r="D1431" i="51"/>
  <c r="B1432" i="51"/>
  <c r="C1432" i="51"/>
  <c r="D1432" i="51"/>
  <c r="B1433" i="51"/>
  <c r="C1433" i="51"/>
  <c r="D1433" i="51"/>
  <c r="B1434" i="51"/>
  <c r="C1434" i="51"/>
  <c r="D1434" i="51"/>
  <c r="B1435" i="51"/>
  <c r="C1435" i="51"/>
  <c r="D1435" i="51"/>
  <c r="B1436" i="51"/>
  <c r="C1436" i="51"/>
  <c r="D1436" i="51"/>
  <c r="B1437" i="51"/>
  <c r="C1437" i="51"/>
  <c r="D1437" i="51"/>
  <c r="B1438" i="51"/>
  <c r="C1438" i="51"/>
  <c r="D1438" i="51"/>
  <c r="B1439" i="51"/>
  <c r="C1439" i="51"/>
  <c r="D1439" i="51"/>
  <c r="B1440" i="51"/>
  <c r="C1440" i="51"/>
  <c r="D1440" i="51"/>
  <c r="B1441" i="51"/>
  <c r="C1441" i="51"/>
  <c r="D1441" i="51"/>
  <c r="B1442" i="51"/>
  <c r="C1442" i="51"/>
  <c r="D1442" i="51"/>
  <c r="B1443" i="51"/>
  <c r="C1443" i="51"/>
  <c r="D1443" i="51"/>
  <c r="B1444" i="51"/>
  <c r="C1444" i="51"/>
  <c r="D1444" i="51"/>
  <c r="B1445" i="51"/>
  <c r="C1445" i="51"/>
  <c r="D1445" i="51"/>
  <c r="B1446" i="51"/>
  <c r="C1446" i="51"/>
  <c r="D1446" i="51"/>
  <c r="B1447" i="51"/>
  <c r="C1447" i="51"/>
  <c r="D1447" i="51"/>
  <c r="B1448" i="51"/>
  <c r="C1448" i="51"/>
  <c r="D1448" i="51"/>
  <c r="B1449" i="51"/>
  <c r="C1449" i="51"/>
  <c r="D1449" i="51"/>
  <c r="B1450" i="51"/>
  <c r="C1450" i="51"/>
  <c r="D1450" i="51"/>
  <c r="B1451" i="51"/>
  <c r="C1451" i="51"/>
  <c r="D1451" i="51"/>
  <c r="B1452" i="51"/>
  <c r="C1452" i="51"/>
  <c r="D1452" i="51"/>
  <c r="B1453" i="51"/>
  <c r="C1453" i="51"/>
  <c r="D1453" i="51"/>
  <c r="B1454" i="51"/>
  <c r="C1454" i="51"/>
  <c r="D1454" i="51"/>
  <c r="B1455" i="51"/>
  <c r="C1455" i="51"/>
  <c r="D1455" i="51"/>
  <c r="B1456" i="51"/>
  <c r="C1456" i="51"/>
  <c r="D1456" i="51"/>
  <c r="B1457" i="51"/>
  <c r="C1457" i="51"/>
  <c r="D1457" i="51"/>
  <c r="B1458" i="51"/>
  <c r="C1458" i="51"/>
  <c r="D1458" i="51"/>
  <c r="B1459" i="51"/>
  <c r="C1459" i="51"/>
  <c r="D1459" i="51"/>
  <c r="B1460" i="51"/>
  <c r="C1460" i="51"/>
  <c r="D1460" i="51"/>
  <c r="A1461" i="51"/>
  <c r="B1461" i="51"/>
  <c r="C1461" i="51"/>
  <c r="D1461" i="51"/>
  <c r="A1462" i="51"/>
  <c r="A1463" i="51" s="1"/>
  <c r="A1464" i="51" s="1"/>
  <c r="A1465" i="51" s="1"/>
  <c r="A1466" i="51" s="1"/>
  <c r="A1467" i="51" s="1"/>
  <c r="A1468" i="51" s="1"/>
  <c r="A1469" i="51" s="1"/>
  <c r="B1462" i="51"/>
  <c r="C1462" i="51"/>
  <c r="D1462" i="51"/>
  <c r="B1463" i="51"/>
  <c r="C1463" i="51"/>
  <c r="D1463" i="51"/>
  <c r="B1464" i="51"/>
  <c r="C1464" i="51"/>
  <c r="D1464" i="51"/>
  <c r="B1465" i="51"/>
  <c r="C1465" i="51"/>
  <c r="D1465" i="51"/>
  <c r="B1466" i="51"/>
  <c r="C1466" i="51"/>
  <c r="D1466" i="51"/>
  <c r="B1467" i="51"/>
  <c r="C1467" i="51"/>
  <c r="D1467" i="51"/>
  <c r="B1468" i="51"/>
  <c r="C1468" i="51"/>
  <c r="D1468" i="51"/>
  <c r="B1469" i="51"/>
  <c r="C1469" i="51"/>
  <c r="D1469" i="51"/>
  <c r="A1470" i="51"/>
  <c r="A1471" i="51" s="1"/>
  <c r="A1472" i="51" s="1"/>
  <c r="A1473" i="51" s="1"/>
  <c r="A1474" i="51" s="1"/>
  <c r="A1475" i="51" s="1"/>
  <c r="A1476" i="51" s="1"/>
  <c r="A1477" i="51" s="1"/>
  <c r="A1478" i="51" s="1"/>
  <c r="A1479" i="51" s="1"/>
  <c r="A1480" i="51" s="1"/>
  <c r="A1481" i="51" s="1"/>
  <c r="A1482" i="51" s="1"/>
  <c r="A1483" i="51" s="1"/>
  <c r="A1484" i="51" s="1"/>
  <c r="A1485" i="51" s="1"/>
  <c r="A1486" i="51" s="1"/>
  <c r="A1487" i="51" s="1"/>
  <c r="A1488" i="51" s="1"/>
  <c r="A1489" i="51" s="1"/>
  <c r="A1490" i="51" s="1"/>
  <c r="A1491" i="51" s="1"/>
  <c r="A1492" i="51" s="1"/>
  <c r="A1493" i="51" s="1"/>
  <c r="A1494" i="51" s="1"/>
  <c r="A1495" i="51" s="1"/>
  <c r="A1496" i="51" s="1"/>
  <c r="A1497" i="51" s="1"/>
  <c r="A1498" i="51" s="1"/>
  <c r="A1499" i="51" s="1"/>
  <c r="A1500" i="51" s="1"/>
  <c r="A1501" i="51" s="1"/>
  <c r="A1502" i="51" s="1"/>
  <c r="A1503" i="51" s="1"/>
  <c r="A1504" i="51" s="1"/>
  <c r="A1505" i="51" s="1"/>
  <c r="A1506" i="51" s="1"/>
  <c r="A1507" i="51" s="1"/>
  <c r="B1470" i="51"/>
  <c r="C1470" i="51"/>
  <c r="D1470" i="51"/>
  <c r="B1471" i="51"/>
  <c r="C1471" i="51"/>
  <c r="D1471" i="51"/>
  <c r="B1472" i="51"/>
  <c r="C1472" i="51"/>
  <c r="D1472" i="51"/>
  <c r="B1473" i="51"/>
  <c r="C1473" i="51"/>
  <c r="D1473" i="51"/>
  <c r="B1474" i="51"/>
  <c r="C1474" i="51"/>
  <c r="D1474" i="51"/>
  <c r="B1475" i="51"/>
  <c r="C1475" i="51"/>
  <c r="D1475" i="51"/>
  <c r="B1476" i="51"/>
  <c r="C1476" i="51"/>
  <c r="D1476" i="51"/>
  <c r="B1477" i="51"/>
  <c r="C1477" i="51"/>
  <c r="D1477" i="51"/>
  <c r="B1478" i="51"/>
  <c r="C1478" i="51"/>
  <c r="D1478" i="51"/>
  <c r="B1479" i="51"/>
  <c r="C1479" i="51"/>
  <c r="D1479" i="51"/>
  <c r="B1480" i="51"/>
  <c r="C1480" i="51"/>
  <c r="D1480" i="51"/>
  <c r="B1481" i="51"/>
  <c r="C1481" i="51"/>
  <c r="D1481" i="51"/>
  <c r="B1482" i="51"/>
  <c r="C1482" i="51"/>
  <c r="D1482" i="51"/>
  <c r="B1483" i="51"/>
  <c r="C1483" i="51"/>
  <c r="D1483" i="51"/>
  <c r="B1484" i="51"/>
  <c r="C1484" i="51"/>
  <c r="D1484" i="51"/>
  <c r="B1485" i="51"/>
  <c r="C1485" i="51"/>
  <c r="D1485" i="51"/>
  <c r="B1486" i="51"/>
  <c r="C1486" i="51"/>
  <c r="D1486" i="51"/>
  <c r="B1487" i="51"/>
  <c r="C1487" i="51"/>
  <c r="D1487" i="51"/>
  <c r="B1488" i="51"/>
  <c r="C1488" i="51"/>
  <c r="D1488" i="51"/>
  <c r="B1489" i="51"/>
  <c r="C1489" i="51"/>
  <c r="D1489" i="51"/>
  <c r="B1490" i="51"/>
  <c r="C1490" i="51"/>
  <c r="D1490" i="51"/>
  <c r="B1491" i="51"/>
  <c r="C1491" i="51"/>
  <c r="D1491" i="51"/>
  <c r="B1492" i="51"/>
  <c r="C1492" i="51"/>
  <c r="D1492" i="51"/>
  <c r="B1493" i="51"/>
  <c r="C1493" i="51"/>
  <c r="D1493" i="51"/>
  <c r="B1494" i="51"/>
  <c r="C1494" i="51"/>
  <c r="D1494" i="51"/>
  <c r="B1495" i="51"/>
  <c r="C1495" i="51"/>
  <c r="D1495" i="51"/>
  <c r="B1496" i="51"/>
  <c r="C1496" i="51"/>
  <c r="D1496" i="51"/>
  <c r="B1497" i="51"/>
  <c r="C1497" i="51"/>
  <c r="D1497" i="51"/>
  <c r="B1498" i="51"/>
  <c r="C1498" i="51"/>
  <c r="D1498" i="51"/>
  <c r="B1499" i="51"/>
  <c r="C1499" i="51"/>
  <c r="D1499" i="51"/>
  <c r="B1500" i="51"/>
  <c r="C1500" i="51"/>
  <c r="D1500" i="51"/>
  <c r="B1501" i="51"/>
  <c r="C1501" i="51"/>
  <c r="D1501" i="51"/>
  <c r="B1502" i="51"/>
  <c r="C1502" i="51"/>
  <c r="D1502" i="51"/>
  <c r="B1503" i="51"/>
  <c r="C1503" i="51"/>
  <c r="D1503" i="51"/>
  <c r="B1504" i="51"/>
  <c r="C1504" i="51"/>
  <c r="D1504" i="51"/>
  <c r="B1505" i="51"/>
  <c r="C1505" i="51"/>
  <c r="D1505" i="51"/>
  <c r="B1506" i="51"/>
  <c r="C1506" i="51"/>
  <c r="D1506" i="51"/>
  <c r="B1507" i="51"/>
  <c r="C1507" i="51"/>
  <c r="D1507" i="51"/>
  <c r="A1508" i="51"/>
  <c r="B1508" i="51"/>
  <c r="C1508" i="51"/>
  <c r="D1508" i="51"/>
  <c r="A1509" i="51"/>
  <c r="A1510" i="51" s="1"/>
  <c r="A1511" i="51" s="1"/>
  <c r="A1512" i="51" s="1"/>
  <c r="A1513" i="51" s="1"/>
  <c r="A1514" i="51" s="1"/>
  <c r="A1515" i="51" s="1"/>
  <c r="A1516" i="51" s="1"/>
  <c r="A1517" i="51" s="1"/>
  <c r="A1518" i="51" s="1"/>
  <c r="B1509" i="51"/>
  <c r="C1509" i="51"/>
  <c r="D1509" i="51"/>
  <c r="B1510" i="51"/>
  <c r="C1510" i="51"/>
  <c r="D1510" i="51"/>
  <c r="B1511" i="51"/>
  <c r="C1511" i="51"/>
  <c r="D1511" i="51"/>
  <c r="B1512" i="51"/>
  <c r="C1512" i="51"/>
  <c r="D1512" i="51"/>
  <c r="B1513" i="51"/>
  <c r="C1513" i="51"/>
  <c r="D1513" i="51"/>
  <c r="B1514" i="51"/>
  <c r="C1514" i="51"/>
  <c r="D1514" i="51"/>
  <c r="B1515" i="51"/>
  <c r="C1515" i="51"/>
  <c r="D1515" i="51"/>
  <c r="B1516" i="51"/>
  <c r="C1516" i="51"/>
  <c r="D1516" i="51"/>
  <c r="B1517" i="51"/>
  <c r="C1517" i="51"/>
  <c r="D1517" i="51"/>
  <c r="B1518" i="51"/>
  <c r="C1518" i="51"/>
  <c r="D1518" i="51"/>
  <c r="A1519" i="51"/>
  <c r="A1520" i="51" s="1"/>
  <c r="A1521" i="51" s="1"/>
  <c r="A1522" i="51" s="1"/>
  <c r="A1523" i="51" s="1"/>
  <c r="A1524" i="51" s="1"/>
  <c r="A1525" i="51" s="1"/>
  <c r="A1526" i="51" s="1"/>
  <c r="A1527" i="51" s="1"/>
  <c r="A1528" i="51" s="1"/>
  <c r="A1529" i="51" s="1"/>
  <c r="A1530" i="51" s="1"/>
  <c r="A1531" i="51" s="1"/>
  <c r="A1532" i="51" s="1"/>
  <c r="A1533" i="51" s="1"/>
  <c r="A1534" i="51" s="1"/>
  <c r="A1535" i="51" s="1"/>
  <c r="A1536" i="51" s="1"/>
  <c r="A1537" i="51" s="1"/>
  <c r="A1538" i="51" s="1"/>
  <c r="A1539" i="51" s="1"/>
  <c r="A1540" i="51" s="1"/>
  <c r="A1541" i="51" s="1"/>
  <c r="A1542" i="51" s="1"/>
  <c r="A1543" i="51" s="1"/>
  <c r="A1544" i="51" s="1"/>
  <c r="A1545" i="51" s="1"/>
  <c r="A1546" i="51" s="1"/>
  <c r="A1547" i="51" s="1"/>
  <c r="A1548" i="51" s="1"/>
  <c r="A1549" i="51" s="1"/>
  <c r="A1550" i="51" s="1"/>
  <c r="A1551" i="51" s="1"/>
  <c r="A1552" i="51" s="1"/>
  <c r="A1553" i="51" s="1"/>
  <c r="A1554" i="51" s="1"/>
  <c r="B1519" i="51"/>
  <c r="C1519" i="51"/>
  <c r="D1519" i="51"/>
  <c r="B1520" i="51"/>
  <c r="C1520" i="51"/>
  <c r="D1520" i="51"/>
  <c r="B1521" i="51"/>
  <c r="C1521" i="51"/>
  <c r="D1521" i="51"/>
  <c r="B1522" i="51"/>
  <c r="C1522" i="51"/>
  <c r="D1522" i="51"/>
  <c r="B1523" i="51"/>
  <c r="C1523" i="51"/>
  <c r="D1523" i="51"/>
  <c r="B1524" i="51"/>
  <c r="C1524" i="51"/>
  <c r="D1524" i="51"/>
  <c r="B1525" i="51"/>
  <c r="C1525" i="51"/>
  <c r="D1525" i="51"/>
  <c r="B1526" i="51"/>
  <c r="C1526" i="51"/>
  <c r="D1526" i="51"/>
  <c r="B1527" i="51"/>
  <c r="C1527" i="51"/>
  <c r="D1527" i="51"/>
  <c r="B1528" i="51"/>
  <c r="C1528" i="51"/>
  <c r="D1528" i="51"/>
  <c r="B1529" i="51"/>
  <c r="C1529" i="51"/>
  <c r="D1529" i="51"/>
  <c r="B1530" i="51"/>
  <c r="C1530" i="51"/>
  <c r="D1530" i="51"/>
  <c r="B1531" i="51"/>
  <c r="C1531" i="51"/>
  <c r="D1531" i="51"/>
  <c r="B1532" i="51"/>
  <c r="C1532" i="51"/>
  <c r="D1532" i="51"/>
  <c r="B1533" i="51"/>
  <c r="C1533" i="51"/>
  <c r="D1533" i="51"/>
  <c r="B1534" i="51"/>
  <c r="C1534" i="51"/>
  <c r="D1534" i="51"/>
  <c r="B1535" i="51"/>
  <c r="C1535" i="51"/>
  <c r="D1535" i="51"/>
  <c r="B1536" i="51"/>
  <c r="C1536" i="51"/>
  <c r="D1536" i="51"/>
  <c r="B1537" i="51"/>
  <c r="C1537" i="51"/>
  <c r="D1537" i="51"/>
  <c r="B1538" i="51"/>
  <c r="C1538" i="51"/>
  <c r="D1538" i="51"/>
  <c r="B1539" i="51"/>
  <c r="C1539" i="51"/>
  <c r="D1539" i="51"/>
  <c r="B1540" i="51"/>
  <c r="C1540" i="51"/>
  <c r="D1540" i="51"/>
  <c r="B1541" i="51"/>
  <c r="C1541" i="51"/>
  <c r="D1541" i="51"/>
  <c r="B1542" i="51"/>
  <c r="C1542" i="51"/>
  <c r="D1542" i="51"/>
  <c r="B1543" i="51"/>
  <c r="C1543" i="51"/>
  <c r="D1543" i="51"/>
  <c r="B1544" i="51"/>
  <c r="C1544" i="51"/>
  <c r="D1544" i="51"/>
  <c r="B1545" i="51"/>
  <c r="C1545" i="51"/>
  <c r="D1545" i="51"/>
  <c r="B1546" i="51"/>
  <c r="C1546" i="51"/>
  <c r="D1546" i="51"/>
  <c r="B1547" i="51"/>
  <c r="C1547" i="51"/>
  <c r="D1547" i="51"/>
  <c r="B1548" i="51"/>
  <c r="C1548" i="51"/>
  <c r="D1548" i="51"/>
  <c r="B1549" i="51"/>
  <c r="C1549" i="51"/>
  <c r="D1549" i="51"/>
  <c r="B1550" i="51"/>
  <c r="C1550" i="51"/>
  <c r="D1550" i="51"/>
  <c r="B1551" i="51"/>
  <c r="C1551" i="51"/>
  <c r="D1551" i="51"/>
  <c r="B1552" i="51"/>
  <c r="C1552" i="51"/>
  <c r="D1552" i="51"/>
  <c r="B1553" i="51"/>
  <c r="C1553" i="51"/>
  <c r="D1553" i="51"/>
  <c r="B1554" i="51"/>
  <c r="C1554" i="51"/>
  <c r="D1554" i="51"/>
  <c r="A1555" i="51"/>
  <c r="B1555" i="51"/>
  <c r="C1555" i="51"/>
  <c r="D1555" i="51"/>
  <c r="A1556" i="51"/>
  <c r="B1556" i="51"/>
  <c r="C1556" i="51"/>
  <c r="D1556" i="51"/>
  <c r="A1557" i="51"/>
  <c r="B1557" i="51"/>
  <c r="C1557" i="51"/>
  <c r="D1557" i="51"/>
  <c r="A1558" i="51"/>
  <c r="B1558" i="51"/>
  <c r="C1558" i="51"/>
  <c r="D1558" i="51"/>
  <c r="A1559" i="51"/>
  <c r="A1560" i="51" s="1"/>
  <c r="A1561" i="51" s="1"/>
  <c r="A1562" i="51" s="1"/>
  <c r="A1563" i="51" s="1"/>
  <c r="A1564" i="51" s="1"/>
  <c r="A1565" i="51" s="1"/>
  <c r="A1566" i="51" s="1"/>
  <c r="A1567" i="51" s="1"/>
  <c r="A1568" i="51" s="1"/>
  <c r="A1569" i="51" s="1"/>
  <c r="A1570" i="51" s="1"/>
  <c r="A1571" i="51" s="1"/>
  <c r="A1572" i="51" s="1"/>
  <c r="A1573" i="51" s="1"/>
  <c r="A1574" i="51" s="1"/>
  <c r="A1575" i="51" s="1"/>
  <c r="A1576" i="51" s="1"/>
  <c r="A1577" i="51" s="1"/>
  <c r="A1578" i="51" s="1"/>
  <c r="A1579" i="51" s="1"/>
  <c r="A1580" i="51" s="1"/>
  <c r="A1581" i="51" s="1"/>
  <c r="A1582" i="51" s="1"/>
  <c r="A1583" i="51" s="1"/>
  <c r="A1584" i="51" s="1"/>
  <c r="A1585" i="51" s="1"/>
  <c r="A1586" i="51" s="1"/>
  <c r="A1587" i="51" s="1"/>
  <c r="A1588" i="51" s="1"/>
  <c r="A1589" i="51" s="1"/>
  <c r="A1590" i="51" s="1"/>
  <c r="A1591" i="51" s="1"/>
  <c r="A1592" i="51" s="1"/>
  <c r="A1593" i="51" s="1"/>
  <c r="A1594" i="51" s="1"/>
  <c r="A1595" i="51" s="1"/>
  <c r="A1596" i="51" s="1"/>
  <c r="A1597" i="51" s="1"/>
  <c r="A1598" i="51" s="1"/>
  <c r="A1599" i="51" s="1"/>
  <c r="A1600" i="51" s="1"/>
  <c r="A1601" i="51" s="1"/>
  <c r="B1559" i="51"/>
  <c r="C1559" i="51"/>
  <c r="D1559" i="51"/>
  <c r="B1560" i="51"/>
  <c r="C1560" i="51"/>
  <c r="D1560" i="51"/>
  <c r="B1561" i="51"/>
  <c r="C1561" i="51"/>
  <c r="D1561" i="51"/>
  <c r="B1562" i="51"/>
  <c r="C1562" i="51"/>
  <c r="D1562" i="51"/>
  <c r="B1563" i="51"/>
  <c r="C1563" i="51"/>
  <c r="D1563" i="51"/>
  <c r="B1564" i="51"/>
  <c r="C1564" i="51"/>
  <c r="D1564" i="51"/>
  <c r="B1565" i="51"/>
  <c r="C1565" i="51"/>
  <c r="D1565" i="51"/>
  <c r="B1566" i="51"/>
  <c r="C1566" i="51"/>
  <c r="D1566" i="51"/>
  <c r="B1567" i="51"/>
  <c r="C1567" i="51"/>
  <c r="D1567" i="51"/>
  <c r="B1568" i="51"/>
  <c r="C1568" i="51"/>
  <c r="D1568" i="51"/>
  <c r="B1569" i="51"/>
  <c r="C1569" i="51"/>
  <c r="D1569" i="51"/>
  <c r="B1570" i="51"/>
  <c r="C1570" i="51"/>
  <c r="D1570" i="51"/>
  <c r="B1571" i="51"/>
  <c r="C1571" i="51"/>
  <c r="D1571" i="51"/>
  <c r="B1572" i="51"/>
  <c r="C1572" i="51"/>
  <c r="D1572" i="51"/>
  <c r="B1573" i="51"/>
  <c r="C1573" i="51"/>
  <c r="D1573" i="51"/>
  <c r="B1574" i="51"/>
  <c r="C1574" i="51"/>
  <c r="D1574" i="51"/>
  <c r="B1575" i="51"/>
  <c r="C1575" i="51"/>
  <c r="D1575" i="51"/>
  <c r="B1576" i="51"/>
  <c r="C1576" i="51"/>
  <c r="D1576" i="51"/>
  <c r="B1577" i="51"/>
  <c r="C1577" i="51"/>
  <c r="D1577" i="51"/>
  <c r="B1578" i="51"/>
  <c r="C1578" i="51"/>
  <c r="D1578" i="51"/>
  <c r="B1579" i="51"/>
  <c r="C1579" i="51"/>
  <c r="D1579" i="51"/>
  <c r="B1580" i="51"/>
  <c r="C1580" i="51"/>
  <c r="D1580" i="51"/>
  <c r="B1581" i="51"/>
  <c r="C1581" i="51"/>
  <c r="D1581" i="51"/>
  <c r="B1582" i="51"/>
  <c r="C1582" i="51"/>
  <c r="D1582" i="51"/>
  <c r="B1583" i="51"/>
  <c r="C1583" i="51"/>
  <c r="D1583" i="51"/>
  <c r="B1584" i="51"/>
  <c r="C1584" i="51"/>
  <c r="D1584" i="51"/>
  <c r="B1585" i="51"/>
  <c r="C1585" i="51"/>
  <c r="D1585" i="51"/>
  <c r="B1586" i="51"/>
  <c r="C1586" i="51"/>
  <c r="D1586" i="51"/>
  <c r="B1587" i="51"/>
  <c r="C1587" i="51"/>
  <c r="D1587" i="51"/>
  <c r="B1588" i="51"/>
  <c r="C1588" i="51"/>
  <c r="D1588" i="51"/>
  <c r="B1589" i="51"/>
  <c r="C1589" i="51"/>
  <c r="D1589" i="51"/>
  <c r="B1590" i="51"/>
  <c r="C1590" i="51"/>
  <c r="D1590" i="51"/>
  <c r="B1591" i="51"/>
  <c r="C1591" i="51"/>
  <c r="D1591" i="51"/>
  <c r="B1592" i="51"/>
  <c r="C1592" i="51"/>
  <c r="D1592" i="51"/>
  <c r="B1593" i="51"/>
  <c r="C1593" i="51"/>
  <c r="D1593" i="51"/>
  <c r="B1594" i="51"/>
  <c r="C1594" i="51"/>
  <c r="D1594" i="51"/>
  <c r="B1595" i="51"/>
  <c r="C1595" i="51"/>
  <c r="D1595" i="51"/>
  <c r="B1596" i="51"/>
  <c r="C1596" i="51"/>
  <c r="D1596" i="51"/>
  <c r="B1597" i="51"/>
  <c r="C1597" i="51"/>
  <c r="D1597" i="51"/>
  <c r="B1598" i="51"/>
  <c r="C1598" i="51"/>
  <c r="D1598" i="51"/>
  <c r="B1599" i="51"/>
  <c r="C1599" i="51"/>
  <c r="D1599" i="51"/>
  <c r="B1600" i="51"/>
  <c r="C1600" i="51"/>
  <c r="D1600" i="51"/>
  <c r="B1601" i="51"/>
  <c r="C1601" i="51"/>
  <c r="D1601" i="51"/>
  <c r="A1602" i="51"/>
  <c r="B1602" i="51"/>
  <c r="C1602" i="51"/>
  <c r="D1602" i="51"/>
  <c r="A1603" i="51"/>
  <c r="B1603" i="51"/>
  <c r="C1603" i="51"/>
  <c r="D1603" i="51"/>
  <c r="A1604" i="51"/>
  <c r="B1604" i="51"/>
  <c r="C1604" i="51"/>
  <c r="D1604" i="51"/>
  <c r="A1605" i="51"/>
  <c r="B1605" i="51"/>
  <c r="C1605" i="51"/>
  <c r="D1605" i="51"/>
  <c r="A1606" i="51"/>
  <c r="A1607" i="51" s="1"/>
  <c r="A1608" i="51" s="1"/>
  <c r="A1609" i="51" s="1"/>
  <c r="A1610" i="51" s="1"/>
  <c r="A1611" i="51" s="1"/>
  <c r="A1612" i="51" s="1"/>
  <c r="A1613" i="51" s="1"/>
  <c r="A1614" i="51" s="1"/>
  <c r="A1615" i="51" s="1"/>
  <c r="A1616" i="51" s="1"/>
  <c r="A1617" i="51" s="1"/>
  <c r="A1618" i="51" s="1"/>
  <c r="A1619" i="51" s="1"/>
  <c r="A1620" i="51" s="1"/>
  <c r="A1621" i="51" s="1"/>
  <c r="A1622" i="51" s="1"/>
  <c r="A1623" i="51" s="1"/>
  <c r="A1624" i="51" s="1"/>
  <c r="A1625" i="51" s="1"/>
  <c r="A1626" i="51" s="1"/>
  <c r="A1627" i="51" s="1"/>
  <c r="A1628" i="51" s="1"/>
  <c r="A1629" i="51" s="1"/>
  <c r="A1630" i="51" s="1"/>
  <c r="A1631" i="51" s="1"/>
  <c r="A1632" i="51" s="1"/>
  <c r="A1633" i="51" s="1"/>
  <c r="A1634" i="51" s="1"/>
  <c r="A1635" i="51" s="1"/>
  <c r="A1636" i="51" s="1"/>
  <c r="A1637" i="51" s="1"/>
  <c r="A1638" i="51" s="1"/>
  <c r="A1639" i="51" s="1"/>
  <c r="A1640" i="51" s="1"/>
  <c r="A1641" i="51" s="1"/>
  <c r="A1642" i="51" s="1"/>
  <c r="A1643" i="51" s="1"/>
  <c r="A1644" i="51" s="1"/>
  <c r="A1645" i="51" s="1"/>
  <c r="A1646" i="51" s="1"/>
  <c r="A1647" i="51" s="1"/>
  <c r="A1648" i="51" s="1"/>
  <c r="B1606" i="51"/>
  <c r="C1606" i="51"/>
  <c r="D1606" i="51"/>
  <c r="B1607" i="51"/>
  <c r="C1607" i="51"/>
  <c r="D1607" i="51"/>
  <c r="B1608" i="51"/>
  <c r="C1608" i="51"/>
  <c r="D1608" i="51"/>
  <c r="B1609" i="51"/>
  <c r="C1609" i="51"/>
  <c r="D1609" i="51"/>
  <c r="B1610" i="51"/>
  <c r="C1610" i="51"/>
  <c r="D1610" i="51"/>
  <c r="B1611" i="51"/>
  <c r="C1611" i="51"/>
  <c r="D1611" i="51"/>
  <c r="B1612" i="51"/>
  <c r="C1612" i="51"/>
  <c r="D1612" i="51"/>
  <c r="B1613" i="51"/>
  <c r="C1613" i="51"/>
  <c r="D1613" i="51"/>
  <c r="B1614" i="51"/>
  <c r="C1614" i="51"/>
  <c r="D1614" i="51"/>
  <c r="B1615" i="51"/>
  <c r="C1615" i="51"/>
  <c r="D1615" i="51"/>
  <c r="B1616" i="51"/>
  <c r="C1616" i="51"/>
  <c r="D1616" i="51"/>
  <c r="B1617" i="51"/>
  <c r="C1617" i="51"/>
  <c r="D1617" i="51"/>
  <c r="B1618" i="51"/>
  <c r="C1618" i="51"/>
  <c r="D1618" i="51"/>
  <c r="B1619" i="51"/>
  <c r="C1619" i="51"/>
  <c r="D1619" i="51"/>
  <c r="B1620" i="51"/>
  <c r="C1620" i="51"/>
  <c r="D1620" i="51"/>
  <c r="B1621" i="51"/>
  <c r="C1621" i="51"/>
  <c r="D1621" i="51"/>
  <c r="B1622" i="51"/>
  <c r="C1622" i="51"/>
  <c r="D1622" i="51"/>
  <c r="B1623" i="51"/>
  <c r="C1623" i="51"/>
  <c r="D1623" i="51"/>
  <c r="B1624" i="51"/>
  <c r="C1624" i="51"/>
  <c r="D1624" i="51"/>
  <c r="B1625" i="51"/>
  <c r="C1625" i="51"/>
  <c r="D1625" i="51"/>
  <c r="B1626" i="51"/>
  <c r="C1626" i="51"/>
  <c r="D1626" i="51"/>
  <c r="B1627" i="51"/>
  <c r="C1627" i="51"/>
  <c r="D1627" i="51"/>
  <c r="B1628" i="51"/>
  <c r="C1628" i="51"/>
  <c r="D1628" i="51"/>
  <c r="B1629" i="51"/>
  <c r="C1629" i="51"/>
  <c r="D1629" i="51"/>
  <c r="B1630" i="51"/>
  <c r="C1630" i="51"/>
  <c r="D1630" i="51"/>
  <c r="B1631" i="51"/>
  <c r="C1631" i="51"/>
  <c r="D1631" i="51"/>
  <c r="B1632" i="51"/>
  <c r="C1632" i="51"/>
  <c r="D1632" i="51"/>
  <c r="B1633" i="51"/>
  <c r="C1633" i="51"/>
  <c r="D1633" i="51"/>
  <c r="B1634" i="51"/>
  <c r="C1634" i="51"/>
  <c r="D1634" i="51"/>
  <c r="B1635" i="51"/>
  <c r="C1635" i="51"/>
  <c r="D1635" i="51"/>
  <c r="B1636" i="51"/>
  <c r="C1636" i="51"/>
  <c r="D1636" i="51"/>
  <c r="B1637" i="51"/>
  <c r="C1637" i="51"/>
  <c r="D1637" i="51"/>
  <c r="B1638" i="51"/>
  <c r="C1638" i="51"/>
  <c r="D1638" i="51"/>
  <c r="B1639" i="51"/>
  <c r="C1639" i="51"/>
  <c r="D1639" i="51"/>
  <c r="B1640" i="51"/>
  <c r="C1640" i="51"/>
  <c r="D1640" i="51"/>
  <c r="B1641" i="51"/>
  <c r="C1641" i="51"/>
  <c r="D1641" i="51"/>
  <c r="B1642" i="51"/>
  <c r="C1642" i="51"/>
  <c r="D1642" i="51"/>
  <c r="B1643" i="51"/>
  <c r="C1643" i="51"/>
  <c r="D1643" i="51"/>
  <c r="B1644" i="51"/>
  <c r="C1644" i="51"/>
  <c r="D1644" i="51"/>
  <c r="B1645" i="51"/>
  <c r="C1645" i="51"/>
  <c r="D1645" i="51"/>
  <c r="B1646" i="51"/>
  <c r="C1646" i="51"/>
  <c r="D1646" i="51"/>
  <c r="B1647" i="51"/>
  <c r="C1647" i="51"/>
  <c r="D1647" i="51"/>
  <c r="B1648" i="51"/>
  <c r="C1648" i="51"/>
  <c r="D1648" i="51"/>
  <c r="A1649" i="51"/>
  <c r="A1650" i="51" s="1"/>
  <c r="A1651" i="51" s="1"/>
  <c r="A1652" i="51" s="1"/>
  <c r="B1649" i="51"/>
  <c r="C1649" i="51"/>
  <c r="D1649" i="51"/>
  <c r="B1650" i="51"/>
  <c r="C1650" i="51"/>
  <c r="D1650" i="51"/>
  <c r="B1651" i="51"/>
  <c r="C1651" i="51"/>
  <c r="D1651" i="51"/>
  <c r="B1652" i="51"/>
  <c r="C1652" i="51"/>
  <c r="D1652" i="51"/>
  <c r="A1653" i="51"/>
  <c r="A1654" i="51" s="1"/>
  <c r="A1655" i="51" s="1"/>
  <c r="A1656" i="51" s="1"/>
  <c r="A1657" i="51" s="1"/>
  <c r="A1658" i="51" s="1"/>
  <c r="A1659" i="51" s="1"/>
  <c r="A1660" i="51" s="1"/>
  <c r="A1661" i="51" s="1"/>
  <c r="A1662" i="51" s="1"/>
  <c r="A1663" i="51" s="1"/>
  <c r="A1664" i="51" s="1"/>
  <c r="A1665" i="51" s="1"/>
  <c r="A1666" i="51" s="1"/>
  <c r="A1667" i="51" s="1"/>
  <c r="A1668" i="51" s="1"/>
  <c r="A1669" i="51" s="1"/>
  <c r="A1670" i="51" s="1"/>
  <c r="A1671" i="51" s="1"/>
  <c r="A1672" i="51" s="1"/>
  <c r="A1673" i="51" s="1"/>
  <c r="A1674" i="51" s="1"/>
  <c r="A1675" i="51" s="1"/>
  <c r="A1676" i="51" s="1"/>
  <c r="A1677" i="51" s="1"/>
  <c r="A1678" i="51" s="1"/>
  <c r="A1679" i="51" s="1"/>
  <c r="A1680" i="51" s="1"/>
  <c r="A1681" i="51" s="1"/>
  <c r="A1682" i="51" s="1"/>
  <c r="A1683" i="51" s="1"/>
  <c r="A1684" i="51" s="1"/>
  <c r="A1685" i="51" s="1"/>
  <c r="A1686" i="51" s="1"/>
  <c r="A1687" i="51" s="1"/>
  <c r="A1688" i="51" s="1"/>
  <c r="A1689" i="51" s="1"/>
  <c r="A1690" i="51" s="1"/>
  <c r="A1691" i="51" s="1"/>
  <c r="A1692" i="51" s="1"/>
  <c r="A1693" i="51" s="1"/>
  <c r="A1694" i="51" s="1"/>
  <c r="A1695" i="51" s="1"/>
  <c r="B1653" i="51"/>
  <c r="C1653" i="51"/>
  <c r="D1653" i="51"/>
  <c r="B1654" i="51"/>
  <c r="C1654" i="51"/>
  <c r="D1654" i="51"/>
  <c r="B1655" i="51"/>
  <c r="C1655" i="51"/>
  <c r="D1655" i="51"/>
  <c r="B1656" i="51"/>
  <c r="C1656" i="51"/>
  <c r="D1656" i="51"/>
  <c r="B1657" i="51"/>
  <c r="C1657" i="51"/>
  <c r="D1657" i="51"/>
  <c r="B1658" i="51"/>
  <c r="C1658" i="51"/>
  <c r="D1658" i="51"/>
  <c r="B1659" i="51"/>
  <c r="C1659" i="51"/>
  <c r="D1659" i="51"/>
  <c r="B1660" i="51"/>
  <c r="C1660" i="51"/>
  <c r="D1660" i="51"/>
  <c r="B1661" i="51"/>
  <c r="C1661" i="51"/>
  <c r="D1661" i="51"/>
  <c r="B1662" i="51"/>
  <c r="C1662" i="51"/>
  <c r="D1662" i="51"/>
  <c r="B1663" i="51"/>
  <c r="C1663" i="51"/>
  <c r="D1663" i="51"/>
  <c r="B1664" i="51"/>
  <c r="C1664" i="51"/>
  <c r="D1664" i="51"/>
  <c r="B1665" i="51"/>
  <c r="C1665" i="51"/>
  <c r="D1665" i="51"/>
  <c r="B1666" i="51"/>
  <c r="C1666" i="51"/>
  <c r="D1666" i="51"/>
  <c r="B1667" i="51"/>
  <c r="C1667" i="51"/>
  <c r="D1667" i="51"/>
  <c r="B1668" i="51"/>
  <c r="C1668" i="51"/>
  <c r="D1668" i="51"/>
  <c r="B1669" i="51"/>
  <c r="C1669" i="51"/>
  <c r="D1669" i="51"/>
  <c r="B1670" i="51"/>
  <c r="C1670" i="51"/>
  <c r="D1670" i="51"/>
  <c r="B1671" i="51"/>
  <c r="C1671" i="51"/>
  <c r="D1671" i="51"/>
  <c r="B1672" i="51"/>
  <c r="C1672" i="51"/>
  <c r="D1672" i="51"/>
  <c r="B1673" i="51"/>
  <c r="C1673" i="51"/>
  <c r="D1673" i="51"/>
  <c r="B1674" i="51"/>
  <c r="C1674" i="51"/>
  <c r="D1674" i="51"/>
  <c r="B1675" i="51"/>
  <c r="C1675" i="51"/>
  <c r="D1675" i="51"/>
  <c r="B1676" i="51"/>
  <c r="C1676" i="51"/>
  <c r="D1676" i="51"/>
  <c r="B1677" i="51"/>
  <c r="C1677" i="51"/>
  <c r="D1677" i="51"/>
  <c r="B1678" i="51"/>
  <c r="C1678" i="51"/>
  <c r="D1678" i="51"/>
  <c r="B1679" i="51"/>
  <c r="C1679" i="51"/>
  <c r="D1679" i="51"/>
  <c r="B1680" i="51"/>
  <c r="C1680" i="51"/>
  <c r="D1680" i="51"/>
  <c r="B1681" i="51"/>
  <c r="C1681" i="51"/>
  <c r="D1681" i="51"/>
  <c r="B1682" i="51"/>
  <c r="C1682" i="51"/>
  <c r="D1682" i="51"/>
  <c r="B1683" i="51"/>
  <c r="C1683" i="51"/>
  <c r="D1683" i="51"/>
  <c r="B1684" i="51"/>
  <c r="C1684" i="51"/>
  <c r="D1684" i="51"/>
  <c r="B1685" i="51"/>
  <c r="C1685" i="51"/>
  <c r="D1685" i="51"/>
  <c r="B1686" i="51"/>
  <c r="C1686" i="51"/>
  <c r="D1686" i="51"/>
  <c r="B1687" i="51"/>
  <c r="C1687" i="51"/>
  <c r="D1687" i="51"/>
  <c r="B1688" i="51"/>
  <c r="C1688" i="51"/>
  <c r="D1688" i="51"/>
  <c r="B1689" i="51"/>
  <c r="C1689" i="51"/>
  <c r="D1689" i="51"/>
  <c r="B1690" i="51"/>
  <c r="C1690" i="51"/>
  <c r="D1690" i="51"/>
  <c r="B1691" i="51"/>
  <c r="C1691" i="51"/>
  <c r="D1691" i="51"/>
  <c r="B1692" i="51"/>
  <c r="C1692" i="51"/>
  <c r="D1692" i="51"/>
  <c r="B1693" i="51"/>
  <c r="C1693" i="51"/>
  <c r="D1693" i="51"/>
  <c r="B1694" i="51"/>
  <c r="C1694" i="51"/>
  <c r="D1694" i="51"/>
  <c r="B1695" i="51"/>
  <c r="C1695" i="51"/>
  <c r="D1695" i="51"/>
  <c r="A1696" i="51"/>
  <c r="A1697" i="51" s="1"/>
  <c r="A1698" i="51" s="1"/>
  <c r="A1699" i="51" s="1"/>
  <c r="A1700" i="51" s="1"/>
  <c r="A1701" i="51" s="1"/>
  <c r="A1702" i="51" s="1"/>
  <c r="A1703" i="51" s="1"/>
  <c r="A1704" i="51" s="1"/>
  <c r="A1705" i="51" s="1"/>
  <c r="A1706" i="51" s="1"/>
  <c r="A1707" i="51" s="1"/>
  <c r="A1708" i="51" s="1"/>
  <c r="A1709" i="51" s="1"/>
  <c r="A1710" i="51" s="1"/>
  <c r="A1711" i="51" s="1"/>
  <c r="A1712" i="51" s="1"/>
  <c r="B1696" i="51"/>
  <c r="C1696" i="51"/>
  <c r="D1696" i="51"/>
  <c r="B1697" i="51"/>
  <c r="C1697" i="51"/>
  <c r="D1697" i="51"/>
  <c r="B1698" i="51"/>
  <c r="C1698" i="51"/>
  <c r="D1698" i="51"/>
  <c r="B1699" i="51"/>
  <c r="C1699" i="51"/>
  <c r="D1699" i="51"/>
  <c r="B1700" i="51"/>
  <c r="C1700" i="51"/>
  <c r="D1700" i="51"/>
  <c r="B1701" i="51"/>
  <c r="C1701" i="51"/>
  <c r="D1701" i="51"/>
  <c r="B1702" i="51"/>
  <c r="C1702" i="51"/>
  <c r="D1702" i="51"/>
  <c r="B1703" i="51"/>
  <c r="C1703" i="51"/>
  <c r="D1703" i="51"/>
  <c r="B1704" i="51"/>
  <c r="C1704" i="51"/>
  <c r="D1704" i="51"/>
  <c r="B1705" i="51"/>
  <c r="C1705" i="51"/>
  <c r="D1705" i="51"/>
  <c r="B1706" i="51"/>
  <c r="C1706" i="51"/>
  <c r="D1706" i="51"/>
  <c r="B1707" i="51"/>
  <c r="C1707" i="51"/>
  <c r="D1707" i="51"/>
  <c r="B1708" i="51"/>
  <c r="C1708" i="51"/>
  <c r="D1708" i="51"/>
  <c r="B1709" i="51"/>
  <c r="C1709" i="51"/>
  <c r="D1709" i="51"/>
  <c r="B1710" i="51"/>
  <c r="C1710" i="51"/>
  <c r="D1710" i="51"/>
  <c r="B1711" i="51"/>
  <c r="C1711" i="51"/>
  <c r="D1711" i="51"/>
  <c r="B1712" i="51"/>
  <c r="C1712" i="51"/>
  <c r="D1712" i="51"/>
  <c r="A1713" i="51"/>
  <c r="A1714" i="51" s="1"/>
  <c r="A1715" i="51" s="1"/>
  <c r="A1716" i="51" s="1"/>
  <c r="A1717" i="51" s="1"/>
  <c r="A1718" i="51" s="1"/>
  <c r="A1719" i="51" s="1"/>
  <c r="A1720" i="51" s="1"/>
  <c r="A1721" i="51" s="1"/>
  <c r="A1722" i="51" s="1"/>
  <c r="A1723" i="51" s="1"/>
  <c r="A1724" i="51" s="1"/>
  <c r="A1725" i="51" s="1"/>
  <c r="A1726" i="51" s="1"/>
  <c r="A1727" i="51" s="1"/>
  <c r="A1728" i="51" s="1"/>
  <c r="A1729" i="51" s="1"/>
  <c r="A1730" i="51" s="1"/>
  <c r="A1731" i="51" s="1"/>
  <c r="A1732" i="51" s="1"/>
  <c r="A1733" i="51" s="1"/>
  <c r="A1734" i="51" s="1"/>
  <c r="A1735" i="51" s="1"/>
  <c r="A1736" i="51" s="1"/>
  <c r="A1737" i="51" s="1"/>
  <c r="A1738" i="51" s="1"/>
  <c r="A1739" i="51" s="1"/>
  <c r="A1740" i="51" s="1"/>
  <c r="A1741" i="51" s="1"/>
  <c r="A1742" i="51" s="1"/>
  <c r="B1713" i="51"/>
  <c r="C1713" i="51"/>
  <c r="D1713" i="51"/>
  <c r="B1714" i="51"/>
  <c r="C1714" i="51"/>
  <c r="D1714" i="51"/>
  <c r="B1715" i="51"/>
  <c r="C1715" i="51"/>
  <c r="D1715" i="51"/>
  <c r="B1716" i="51"/>
  <c r="C1716" i="51"/>
  <c r="D1716" i="51"/>
  <c r="B1717" i="51"/>
  <c r="C1717" i="51"/>
  <c r="D1717" i="51"/>
  <c r="B1718" i="51"/>
  <c r="C1718" i="51"/>
  <c r="D1718" i="51"/>
  <c r="B1719" i="51"/>
  <c r="C1719" i="51"/>
  <c r="D1719" i="51"/>
  <c r="B1720" i="51"/>
  <c r="C1720" i="51"/>
  <c r="D1720" i="51"/>
  <c r="B1721" i="51"/>
  <c r="C1721" i="51"/>
  <c r="D1721" i="51"/>
  <c r="B1722" i="51"/>
  <c r="C1722" i="51"/>
  <c r="D1722" i="51"/>
  <c r="B1723" i="51"/>
  <c r="C1723" i="51"/>
  <c r="D1723" i="51"/>
  <c r="B1724" i="51"/>
  <c r="C1724" i="51"/>
  <c r="D1724" i="51"/>
  <c r="B1725" i="51"/>
  <c r="C1725" i="51"/>
  <c r="D1725" i="51"/>
  <c r="B1726" i="51"/>
  <c r="C1726" i="51"/>
  <c r="D1726" i="51"/>
  <c r="B1727" i="51"/>
  <c r="C1727" i="51"/>
  <c r="D1727" i="51"/>
  <c r="B1728" i="51"/>
  <c r="C1728" i="51"/>
  <c r="D1728" i="51"/>
  <c r="B1729" i="51"/>
  <c r="C1729" i="51"/>
  <c r="D1729" i="51"/>
  <c r="B1730" i="51"/>
  <c r="C1730" i="51"/>
  <c r="D1730" i="51"/>
  <c r="B1731" i="51"/>
  <c r="C1731" i="51"/>
  <c r="D1731" i="51"/>
  <c r="B1732" i="51"/>
  <c r="C1732" i="51"/>
  <c r="D1732" i="51"/>
  <c r="B1733" i="51"/>
  <c r="C1733" i="51"/>
  <c r="D1733" i="51"/>
  <c r="B1734" i="51"/>
  <c r="C1734" i="51"/>
  <c r="D1734" i="51"/>
  <c r="B1735" i="51"/>
  <c r="C1735" i="51"/>
  <c r="D1735" i="51"/>
  <c r="B1736" i="51"/>
  <c r="C1736" i="51"/>
  <c r="D1736" i="51"/>
  <c r="B1737" i="51"/>
  <c r="C1737" i="51"/>
  <c r="D1737" i="51"/>
  <c r="B1738" i="51"/>
  <c r="C1738" i="51"/>
  <c r="D1738" i="51"/>
  <c r="B1739" i="51"/>
  <c r="C1739" i="51"/>
  <c r="D1739" i="51"/>
  <c r="B1740" i="51"/>
  <c r="C1740" i="51"/>
  <c r="D1740" i="51"/>
  <c r="B1741" i="51"/>
  <c r="C1741" i="51"/>
  <c r="D1741" i="51"/>
  <c r="B1742" i="51"/>
  <c r="C1742" i="51"/>
  <c r="D1742" i="51"/>
  <c r="A1743" i="51"/>
  <c r="B1743" i="51"/>
  <c r="C1743" i="51"/>
  <c r="D1743" i="51"/>
  <c r="A1744" i="51"/>
  <c r="A1745" i="51" s="1"/>
  <c r="A1746" i="51" s="1"/>
  <c r="A1747" i="51" s="1"/>
  <c r="A1748" i="51" s="1"/>
  <c r="A1749" i="51" s="1"/>
  <c r="A1750" i="51" s="1"/>
  <c r="A1751" i="51" s="1"/>
  <c r="A1752" i="51" s="1"/>
  <c r="A1753" i="51" s="1"/>
  <c r="A1754" i="51" s="1"/>
  <c r="A1755" i="51" s="1"/>
  <c r="A1756" i="51" s="1"/>
  <c r="A1757" i="51" s="1"/>
  <c r="A1758" i="51" s="1"/>
  <c r="A1759" i="51" s="1"/>
  <c r="A1760" i="51" s="1"/>
  <c r="A1761" i="51" s="1"/>
  <c r="A1762" i="51" s="1"/>
  <c r="A1763" i="51" s="1"/>
  <c r="A1764" i="51" s="1"/>
  <c r="A1765" i="51" s="1"/>
  <c r="A1766" i="51" s="1"/>
  <c r="A1767" i="51" s="1"/>
  <c r="A1768" i="51" s="1"/>
  <c r="A1769" i="51" s="1"/>
  <c r="A1770" i="51" s="1"/>
  <c r="A1771" i="51" s="1"/>
  <c r="A1772" i="51" s="1"/>
  <c r="A1773" i="51" s="1"/>
  <c r="A1774" i="51" s="1"/>
  <c r="A1775" i="51" s="1"/>
  <c r="A1776" i="51" s="1"/>
  <c r="A1777" i="51" s="1"/>
  <c r="A1778" i="51" s="1"/>
  <c r="A1779" i="51" s="1"/>
  <c r="A1780" i="51" s="1"/>
  <c r="A1781" i="51" s="1"/>
  <c r="A1782" i="51" s="1"/>
  <c r="A1783" i="51" s="1"/>
  <c r="A1784" i="51" s="1"/>
  <c r="A1785" i="51" s="1"/>
  <c r="A1786" i="51" s="1"/>
  <c r="A1787" i="51" s="1"/>
  <c r="A1788" i="51" s="1"/>
  <c r="A1789" i="51" s="1"/>
  <c r="B1744" i="51"/>
  <c r="C1744" i="51"/>
  <c r="D1744" i="51"/>
  <c r="B1745" i="51"/>
  <c r="C1745" i="51"/>
  <c r="D1745" i="51"/>
  <c r="B1746" i="51"/>
  <c r="C1746" i="51"/>
  <c r="D1746" i="51"/>
  <c r="B1747" i="51"/>
  <c r="C1747" i="51"/>
  <c r="D1747" i="51"/>
  <c r="B1748" i="51"/>
  <c r="C1748" i="51"/>
  <c r="D1748" i="51"/>
  <c r="B1749" i="51"/>
  <c r="C1749" i="51"/>
  <c r="D1749" i="51"/>
  <c r="B1750" i="51"/>
  <c r="C1750" i="51"/>
  <c r="D1750" i="51"/>
  <c r="B1751" i="51"/>
  <c r="C1751" i="51"/>
  <c r="D1751" i="51"/>
  <c r="B1752" i="51"/>
  <c r="C1752" i="51"/>
  <c r="D1752" i="51"/>
  <c r="B1753" i="51"/>
  <c r="C1753" i="51"/>
  <c r="D1753" i="51"/>
  <c r="B1754" i="51"/>
  <c r="C1754" i="51"/>
  <c r="D1754" i="51"/>
  <c r="B1755" i="51"/>
  <c r="C1755" i="51"/>
  <c r="D1755" i="51"/>
  <c r="B1756" i="51"/>
  <c r="C1756" i="51"/>
  <c r="D1756" i="51"/>
  <c r="B1757" i="51"/>
  <c r="C1757" i="51"/>
  <c r="D1757" i="51"/>
  <c r="B1758" i="51"/>
  <c r="C1758" i="51"/>
  <c r="D1758" i="51"/>
  <c r="B1759" i="51"/>
  <c r="C1759" i="51"/>
  <c r="D1759" i="51"/>
  <c r="B1760" i="51"/>
  <c r="C1760" i="51"/>
  <c r="D1760" i="51"/>
  <c r="B1761" i="51"/>
  <c r="C1761" i="51"/>
  <c r="D1761" i="51"/>
  <c r="B1762" i="51"/>
  <c r="C1762" i="51"/>
  <c r="D1762" i="51"/>
  <c r="B1763" i="51"/>
  <c r="C1763" i="51"/>
  <c r="D1763" i="51"/>
  <c r="B1764" i="51"/>
  <c r="C1764" i="51"/>
  <c r="D1764" i="51"/>
  <c r="B1765" i="51"/>
  <c r="C1765" i="51"/>
  <c r="D1765" i="51"/>
  <c r="B1766" i="51"/>
  <c r="C1766" i="51"/>
  <c r="D1766" i="51"/>
  <c r="B1767" i="51"/>
  <c r="C1767" i="51"/>
  <c r="D1767" i="51"/>
  <c r="B1768" i="51"/>
  <c r="C1768" i="51"/>
  <c r="D1768" i="51"/>
  <c r="B1769" i="51"/>
  <c r="C1769" i="51"/>
  <c r="D1769" i="51"/>
  <c r="B1770" i="51"/>
  <c r="C1770" i="51"/>
  <c r="D1770" i="51"/>
  <c r="B1771" i="51"/>
  <c r="C1771" i="51"/>
  <c r="D1771" i="51"/>
  <c r="B1772" i="51"/>
  <c r="C1772" i="51"/>
  <c r="D1772" i="51"/>
  <c r="B1773" i="51"/>
  <c r="C1773" i="51"/>
  <c r="D1773" i="51"/>
  <c r="B1774" i="51"/>
  <c r="C1774" i="51"/>
  <c r="D1774" i="51"/>
  <c r="B1775" i="51"/>
  <c r="C1775" i="51"/>
  <c r="D1775" i="51"/>
  <c r="B1776" i="51"/>
  <c r="C1776" i="51"/>
  <c r="D1776" i="51"/>
  <c r="B1777" i="51"/>
  <c r="C1777" i="51"/>
  <c r="D1777" i="51"/>
  <c r="B1778" i="51"/>
  <c r="C1778" i="51"/>
  <c r="D1778" i="51"/>
  <c r="B1779" i="51"/>
  <c r="C1779" i="51"/>
  <c r="D1779" i="51"/>
  <c r="B1780" i="51"/>
  <c r="C1780" i="51"/>
  <c r="D1780" i="51"/>
  <c r="B1781" i="51"/>
  <c r="C1781" i="51"/>
  <c r="D1781" i="51"/>
  <c r="B1782" i="51"/>
  <c r="C1782" i="51"/>
  <c r="D1782" i="51"/>
  <c r="B1783" i="51"/>
  <c r="C1783" i="51"/>
  <c r="D1783" i="51"/>
  <c r="B1784" i="51"/>
  <c r="C1784" i="51"/>
  <c r="D1784" i="51"/>
  <c r="B1785" i="51"/>
  <c r="C1785" i="51"/>
  <c r="D1785" i="51"/>
  <c r="B1786" i="51"/>
  <c r="C1786" i="51"/>
  <c r="D1786" i="51"/>
  <c r="B1787" i="51"/>
  <c r="C1787" i="51"/>
  <c r="D1787" i="51"/>
  <c r="B1788" i="51"/>
  <c r="C1788" i="51"/>
  <c r="D1788" i="51"/>
  <c r="B1789" i="51"/>
  <c r="C1789" i="51"/>
  <c r="D1789" i="51"/>
  <c r="A1790" i="51"/>
  <c r="B1790" i="51"/>
  <c r="C1790" i="51"/>
  <c r="D1790" i="51"/>
  <c r="A1791" i="51"/>
  <c r="B1791" i="51"/>
  <c r="C1791" i="51"/>
  <c r="D1791" i="51"/>
  <c r="A1792" i="51"/>
  <c r="A1793" i="51" s="1"/>
  <c r="A1794" i="51" s="1"/>
  <c r="A1795" i="51" s="1"/>
  <c r="A1796" i="51" s="1"/>
  <c r="A1797" i="51" s="1"/>
  <c r="A1798" i="51" s="1"/>
  <c r="A1799" i="51" s="1"/>
  <c r="A1800" i="51" s="1"/>
  <c r="A1801" i="51" s="1"/>
  <c r="A1802" i="51" s="1"/>
  <c r="A1803" i="51" s="1"/>
  <c r="A1804" i="51" s="1"/>
  <c r="A1805" i="51" s="1"/>
  <c r="A1806" i="51" s="1"/>
  <c r="A1807" i="51" s="1"/>
  <c r="A1808" i="51" s="1"/>
  <c r="B1792" i="51"/>
  <c r="C1792" i="51"/>
  <c r="D1792" i="51"/>
  <c r="B1793" i="51"/>
  <c r="C1793" i="51"/>
  <c r="D1793" i="51"/>
  <c r="B1794" i="51"/>
  <c r="C1794" i="51"/>
  <c r="D1794" i="51"/>
  <c r="B1795" i="51"/>
  <c r="C1795" i="51"/>
  <c r="D1795" i="51"/>
  <c r="B1796" i="51"/>
  <c r="C1796" i="51"/>
  <c r="D1796" i="51"/>
  <c r="B1797" i="51"/>
  <c r="C1797" i="51"/>
  <c r="D1797" i="51"/>
  <c r="B1798" i="51"/>
  <c r="C1798" i="51"/>
  <c r="D1798" i="51"/>
  <c r="B1799" i="51"/>
  <c r="C1799" i="51"/>
  <c r="D1799" i="51"/>
  <c r="B1800" i="51"/>
  <c r="C1800" i="51"/>
  <c r="D1800" i="51"/>
  <c r="B1801" i="51"/>
  <c r="C1801" i="51"/>
  <c r="D1801" i="51"/>
  <c r="B1802" i="51"/>
  <c r="C1802" i="51"/>
  <c r="D1802" i="51"/>
  <c r="B1803" i="51"/>
  <c r="C1803" i="51"/>
  <c r="D1803" i="51"/>
  <c r="B1804" i="51"/>
  <c r="C1804" i="51"/>
  <c r="D1804" i="51"/>
  <c r="B1805" i="51"/>
  <c r="C1805" i="51"/>
  <c r="D1805" i="51"/>
  <c r="B1806" i="51"/>
  <c r="C1806" i="51"/>
  <c r="D1806" i="51"/>
  <c r="B1807" i="51"/>
  <c r="C1807" i="51"/>
  <c r="D1807" i="51"/>
  <c r="B1808" i="51"/>
  <c r="C1808" i="51"/>
  <c r="D1808" i="51"/>
  <c r="A1809" i="51"/>
  <c r="A1810" i="51" s="1"/>
  <c r="A1811" i="51" s="1"/>
  <c r="A1812" i="51" s="1"/>
  <c r="A1813" i="51" s="1"/>
  <c r="A1814" i="51" s="1"/>
  <c r="A1815" i="51" s="1"/>
  <c r="A1816" i="51" s="1"/>
  <c r="A1817" i="51" s="1"/>
  <c r="A1818" i="51" s="1"/>
  <c r="A1819" i="51" s="1"/>
  <c r="A1820" i="51" s="1"/>
  <c r="A1821" i="51" s="1"/>
  <c r="A1822" i="51" s="1"/>
  <c r="A1823" i="51" s="1"/>
  <c r="A1824" i="51" s="1"/>
  <c r="A1825" i="51" s="1"/>
  <c r="A1826" i="51" s="1"/>
  <c r="A1827" i="51" s="1"/>
  <c r="A1828" i="51" s="1"/>
  <c r="A1829" i="51" s="1"/>
  <c r="A1830" i="51" s="1"/>
  <c r="A1831" i="51" s="1"/>
  <c r="A1832" i="51" s="1"/>
  <c r="A1833" i="51" s="1"/>
  <c r="A1834" i="51" s="1"/>
  <c r="A1835" i="51" s="1"/>
  <c r="A1836" i="51" s="1"/>
  <c r="B1809" i="51"/>
  <c r="C1809" i="51"/>
  <c r="D1809" i="51"/>
  <c r="B1810" i="51"/>
  <c r="C1810" i="51"/>
  <c r="D1810" i="51"/>
  <c r="B1811" i="51"/>
  <c r="C1811" i="51"/>
  <c r="D1811" i="51"/>
  <c r="B1812" i="51"/>
  <c r="C1812" i="51"/>
  <c r="D1812" i="51"/>
  <c r="B1813" i="51"/>
  <c r="C1813" i="51"/>
  <c r="D1813" i="51"/>
  <c r="B1814" i="51"/>
  <c r="C1814" i="51"/>
  <c r="D1814" i="51"/>
  <c r="B1815" i="51"/>
  <c r="C1815" i="51"/>
  <c r="D1815" i="51"/>
  <c r="B1816" i="51"/>
  <c r="C1816" i="51"/>
  <c r="D1816" i="51"/>
  <c r="B1817" i="51"/>
  <c r="C1817" i="51"/>
  <c r="D1817" i="51"/>
  <c r="B1818" i="51"/>
  <c r="C1818" i="51"/>
  <c r="D1818" i="51"/>
  <c r="B1819" i="51"/>
  <c r="C1819" i="51"/>
  <c r="D1819" i="51"/>
  <c r="B1820" i="51"/>
  <c r="C1820" i="51"/>
  <c r="D1820" i="51"/>
  <c r="B1821" i="51"/>
  <c r="C1821" i="51"/>
  <c r="D1821" i="51"/>
  <c r="B1822" i="51"/>
  <c r="C1822" i="51"/>
  <c r="D1822" i="51"/>
  <c r="B1823" i="51"/>
  <c r="C1823" i="51"/>
  <c r="D1823" i="51"/>
  <c r="B1824" i="51"/>
  <c r="C1824" i="51"/>
  <c r="D1824" i="51"/>
  <c r="B1825" i="51"/>
  <c r="C1825" i="51"/>
  <c r="D1825" i="51"/>
  <c r="B1826" i="51"/>
  <c r="C1826" i="51"/>
  <c r="D1826" i="51"/>
  <c r="B1827" i="51"/>
  <c r="C1827" i="51"/>
  <c r="D1827" i="51"/>
  <c r="B1828" i="51"/>
  <c r="C1828" i="51"/>
  <c r="D1828" i="51"/>
  <c r="B1829" i="51"/>
  <c r="C1829" i="51"/>
  <c r="D1829" i="51"/>
  <c r="B1830" i="51"/>
  <c r="C1830" i="51"/>
  <c r="D1830" i="51"/>
  <c r="B1831" i="51"/>
  <c r="C1831" i="51"/>
  <c r="D1831" i="51"/>
  <c r="B1832" i="51"/>
  <c r="C1832" i="51"/>
  <c r="D1832" i="51"/>
  <c r="B1833" i="51"/>
  <c r="C1833" i="51"/>
  <c r="D1833" i="51"/>
  <c r="B1834" i="51"/>
  <c r="C1834" i="51"/>
  <c r="D1834" i="51"/>
  <c r="B1835" i="51"/>
  <c r="C1835" i="51"/>
  <c r="D1835" i="51"/>
  <c r="B1836" i="51"/>
  <c r="C1836" i="51"/>
  <c r="D1836" i="51"/>
  <c r="A1837" i="51"/>
  <c r="A1838" i="51" s="1"/>
  <c r="A1839" i="51" s="1"/>
  <c r="A1840" i="51" s="1"/>
  <c r="B1837" i="51"/>
  <c r="C1837" i="51"/>
  <c r="D1837" i="51"/>
  <c r="B1838" i="51"/>
  <c r="C1838" i="51"/>
  <c r="D1838" i="51"/>
  <c r="B1839" i="51"/>
  <c r="C1839" i="51"/>
  <c r="D1839" i="51"/>
  <c r="B1840" i="51"/>
  <c r="C1840" i="51"/>
  <c r="D1840" i="51"/>
  <c r="A1841" i="51"/>
  <c r="A1842" i="51" s="1"/>
  <c r="A1843" i="51" s="1"/>
  <c r="A1844" i="51" s="1"/>
  <c r="A1845" i="51" s="1"/>
  <c r="A1846" i="51" s="1"/>
  <c r="B1841" i="51"/>
  <c r="C1841" i="51"/>
  <c r="D1841" i="51"/>
  <c r="B1842" i="51"/>
  <c r="C1842" i="51"/>
  <c r="D1842" i="51"/>
  <c r="B1843" i="51"/>
  <c r="C1843" i="51"/>
  <c r="D1843" i="51"/>
  <c r="B1844" i="51"/>
  <c r="C1844" i="51"/>
  <c r="D1844" i="51"/>
  <c r="B1845" i="51"/>
  <c r="C1845" i="51"/>
  <c r="D1845" i="51"/>
  <c r="B1846" i="51"/>
  <c r="C1846" i="51"/>
  <c r="D1846" i="51"/>
  <c r="A1847" i="51"/>
  <c r="A1848" i="51" s="1"/>
  <c r="A1849" i="51" s="1"/>
  <c r="A1850" i="51" s="1"/>
  <c r="A1851" i="51" s="1"/>
  <c r="A1852" i="51" s="1"/>
  <c r="A1853" i="51" s="1"/>
  <c r="A1854" i="51" s="1"/>
  <c r="A1855" i="51" s="1"/>
  <c r="A1856" i="51" s="1"/>
  <c r="A1857" i="51" s="1"/>
  <c r="A1858" i="51" s="1"/>
  <c r="A1859" i="51" s="1"/>
  <c r="A1860" i="51" s="1"/>
  <c r="A1861" i="51" s="1"/>
  <c r="A1862" i="51" s="1"/>
  <c r="A1863" i="51" s="1"/>
  <c r="A1864" i="51" s="1"/>
  <c r="A1865" i="51" s="1"/>
  <c r="A1866" i="51" s="1"/>
  <c r="A1867" i="51" s="1"/>
  <c r="A1868" i="51" s="1"/>
  <c r="A1869" i="51" s="1"/>
  <c r="A1870" i="51" s="1"/>
  <c r="A1871" i="51" s="1"/>
  <c r="A1872" i="51" s="1"/>
  <c r="A1873" i="51" s="1"/>
  <c r="A1874" i="51" s="1"/>
  <c r="A1875" i="51" s="1"/>
  <c r="A1876" i="51" s="1"/>
  <c r="A1877" i="51" s="1"/>
  <c r="A1878" i="51" s="1"/>
  <c r="A1879" i="51" s="1"/>
  <c r="A1880" i="51" s="1"/>
  <c r="A1881" i="51" s="1"/>
  <c r="A1882" i="51" s="1"/>
  <c r="A1883" i="51" s="1"/>
  <c r="B1847" i="51"/>
  <c r="C1847" i="51"/>
  <c r="D1847" i="51"/>
  <c r="B1848" i="51"/>
  <c r="C1848" i="51"/>
  <c r="D1848" i="51"/>
  <c r="B1849" i="51"/>
  <c r="C1849" i="51"/>
  <c r="D1849" i="51"/>
  <c r="B1850" i="51"/>
  <c r="C1850" i="51"/>
  <c r="D1850" i="51"/>
  <c r="B1851" i="51"/>
  <c r="C1851" i="51"/>
  <c r="D1851" i="51"/>
  <c r="B1852" i="51"/>
  <c r="C1852" i="51"/>
  <c r="D1852" i="51"/>
  <c r="B1853" i="51"/>
  <c r="C1853" i="51"/>
  <c r="D1853" i="51"/>
  <c r="B1854" i="51"/>
  <c r="C1854" i="51"/>
  <c r="D1854" i="51"/>
  <c r="B1855" i="51"/>
  <c r="C1855" i="51"/>
  <c r="D1855" i="51"/>
  <c r="B1856" i="51"/>
  <c r="C1856" i="51"/>
  <c r="D1856" i="51"/>
  <c r="B1857" i="51"/>
  <c r="C1857" i="51"/>
  <c r="D1857" i="51"/>
  <c r="B1858" i="51"/>
  <c r="C1858" i="51"/>
  <c r="D1858" i="51"/>
  <c r="B1859" i="51"/>
  <c r="C1859" i="51"/>
  <c r="D1859" i="51"/>
  <c r="B1860" i="51"/>
  <c r="C1860" i="51"/>
  <c r="D1860" i="51"/>
  <c r="B1861" i="51"/>
  <c r="C1861" i="51"/>
  <c r="D1861" i="51"/>
  <c r="B1862" i="51"/>
  <c r="C1862" i="51"/>
  <c r="D1862" i="51"/>
  <c r="B1863" i="51"/>
  <c r="C1863" i="51"/>
  <c r="D1863" i="51"/>
  <c r="B1864" i="51"/>
  <c r="C1864" i="51"/>
  <c r="D1864" i="51"/>
  <c r="B1865" i="51"/>
  <c r="C1865" i="51"/>
  <c r="D1865" i="51"/>
  <c r="B1866" i="51"/>
  <c r="C1866" i="51"/>
  <c r="D1866" i="51"/>
  <c r="B1867" i="51"/>
  <c r="C1867" i="51"/>
  <c r="D1867" i="51"/>
  <c r="B1868" i="51"/>
  <c r="C1868" i="51"/>
  <c r="D1868" i="51"/>
  <c r="B1869" i="51"/>
  <c r="C1869" i="51"/>
  <c r="D1869" i="51"/>
  <c r="B1870" i="51"/>
  <c r="C1870" i="51"/>
  <c r="D1870" i="51"/>
  <c r="B1871" i="51"/>
  <c r="C1871" i="51"/>
  <c r="D1871" i="51"/>
  <c r="B1872" i="51"/>
  <c r="C1872" i="51"/>
  <c r="D1872" i="51"/>
  <c r="B1873" i="51"/>
  <c r="C1873" i="51"/>
  <c r="D1873" i="51"/>
  <c r="B1874" i="51"/>
  <c r="C1874" i="51"/>
  <c r="D1874" i="51"/>
  <c r="B1875" i="51"/>
  <c r="C1875" i="51"/>
  <c r="D1875" i="51"/>
  <c r="B1876" i="51"/>
  <c r="C1876" i="51"/>
  <c r="D1876" i="51"/>
  <c r="B1877" i="51"/>
  <c r="C1877" i="51"/>
  <c r="D1877" i="51"/>
  <c r="B1878" i="51"/>
  <c r="C1878" i="51"/>
  <c r="D1878" i="51"/>
  <c r="B1879" i="51"/>
  <c r="C1879" i="51"/>
  <c r="D1879" i="51"/>
  <c r="B1880" i="51"/>
  <c r="C1880" i="51"/>
  <c r="D1880" i="51"/>
  <c r="B1881" i="51"/>
  <c r="C1881" i="51"/>
  <c r="D1881" i="51"/>
  <c r="B1882" i="51"/>
  <c r="C1882" i="51"/>
  <c r="D1882" i="51"/>
  <c r="B1883" i="51"/>
  <c r="C1883" i="51"/>
  <c r="D1883" i="51"/>
  <c r="A1884" i="51"/>
  <c r="B1884" i="51"/>
  <c r="C1884" i="51"/>
  <c r="D1884" i="51"/>
  <c r="A1885" i="51"/>
  <c r="B1885" i="51"/>
  <c r="C1885" i="51"/>
  <c r="D1885" i="51"/>
  <c r="A1886" i="51"/>
  <c r="A1887" i="51" s="1"/>
  <c r="A1888" i="51" s="1"/>
  <c r="A1889" i="51" s="1"/>
  <c r="A1890" i="51" s="1"/>
  <c r="A1891" i="51" s="1"/>
  <c r="B1886" i="51"/>
  <c r="C1886" i="51"/>
  <c r="D1886" i="51"/>
  <c r="B1887" i="51"/>
  <c r="C1887" i="51"/>
  <c r="D1887" i="51"/>
  <c r="B1888" i="51"/>
  <c r="C1888" i="51"/>
  <c r="D1888" i="51"/>
  <c r="B1889" i="51"/>
  <c r="C1889" i="51"/>
  <c r="D1889" i="51"/>
  <c r="B1890" i="51"/>
  <c r="C1890" i="51"/>
  <c r="D1890" i="51"/>
  <c r="B1891" i="51"/>
  <c r="C1891" i="51"/>
  <c r="D1891" i="51"/>
  <c r="A1892" i="51"/>
  <c r="A1893" i="51" s="1"/>
  <c r="A1894" i="51" s="1"/>
  <c r="A1895" i="51" s="1"/>
  <c r="A1896" i="51" s="1"/>
  <c r="A1897" i="51" s="1"/>
  <c r="A1898" i="51" s="1"/>
  <c r="A1899" i="51" s="1"/>
  <c r="A1900" i="51" s="1"/>
  <c r="A1901" i="51" s="1"/>
  <c r="A1902" i="51" s="1"/>
  <c r="A1903" i="51" s="1"/>
  <c r="A1904" i="51" s="1"/>
  <c r="A1905" i="51" s="1"/>
  <c r="A1906" i="51" s="1"/>
  <c r="A1907" i="51" s="1"/>
  <c r="A1908" i="51" s="1"/>
  <c r="A1909" i="51" s="1"/>
  <c r="A1910" i="51" s="1"/>
  <c r="A1911" i="51" s="1"/>
  <c r="A1912" i="51" s="1"/>
  <c r="A1913" i="51" s="1"/>
  <c r="A1914" i="51" s="1"/>
  <c r="A1915" i="51" s="1"/>
  <c r="A1916" i="51" s="1"/>
  <c r="A1917" i="51" s="1"/>
  <c r="A1918" i="51" s="1"/>
  <c r="A1919" i="51" s="1"/>
  <c r="A1920" i="51" s="1"/>
  <c r="A1921" i="51" s="1"/>
  <c r="A1922" i="51" s="1"/>
  <c r="A1923" i="51" s="1"/>
  <c r="A1924" i="51" s="1"/>
  <c r="A1925" i="51" s="1"/>
  <c r="A1926" i="51" s="1"/>
  <c r="A1927" i="51" s="1"/>
  <c r="A1928" i="51" s="1"/>
  <c r="A1929" i="51" s="1"/>
  <c r="A1930" i="51" s="1"/>
  <c r="B1892" i="51"/>
  <c r="C1892" i="51"/>
  <c r="D1892" i="51"/>
  <c r="B1893" i="51"/>
  <c r="C1893" i="51"/>
  <c r="D1893" i="51"/>
  <c r="B1894" i="51"/>
  <c r="C1894" i="51"/>
  <c r="D1894" i="51"/>
  <c r="B1895" i="51"/>
  <c r="C1895" i="51"/>
  <c r="D1895" i="51"/>
  <c r="B1896" i="51"/>
  <c r="C1896" i="51"/>
  <c r="D1896" i="51"/>
  <c r="B1897" i="51"/>
  <c r="C1897" i="51"/>
  <c r="D1897" i="51"/>
  <c r="B1898" i="51"/>
  <c r="C1898" i="51"/>
  <c r="D1898" i="51"/>
  <c r="B1899" i="51"/>
  <c r="C1899" i="51"/>
  <c r="D1899" i="51"/>
  <c r="B1900" i="51"/>
  <c r="C1900" i="51"/>
  <c r="D1900" i="51"/>
  <c r="B1901" i="51"/>
  <c r="C1901" i="51"/>
  <c r="D1901" i="51"/>
  <c r="B1902" i="51"/>
  <c r="C1902" i="51"/>
  <c r="D1902" i="51"/>
  <c r="B1903" i="51"/>
  <c r="C1903" i="51"/>
  <c r="D1903" i="51"/>
  <c r="B1904" i="51"/>
  <c r="C1904" i="51"/>
  <c r="D1904" i="51"/>
  <c r="B1905" i="51"/>
  <c r="C1905" i="51"/>
  <c r="D1905" i="51"/>
  <c r="B1906" i="51"/>
  <c r="C1906" i="51"/>
  <c r="D1906" i="51"/>
  <c r="B1907" i="51"/>
  <c r="C1907" i="51"/>
  <c r="D1907" i="51"/>
  <c r="B1908" i="51"/>
  <c r="C1908" i="51"/>
  <c r="D1908" i="51"/>
  <c r="B1909" i="51"/>
  <c r="C1909" i="51"/>
  <c r="D1909" i="51"/>
  <c r="B1910" i="51"/>
  <c r="C1910" i="51"/>
  <c r="D1910" i="51"/>
  <c r="B1911" i="51"/>
  <c r="C1911" i="51"/>
  <c r="D1911" i="51"/>
  <c r="B1912" i="51"/>
  <c r="C1912" i="51"/>
  <c r="D1912" i="51"/>
  <c r="B1913" i="51"/>
  <c r="C1913" i="51"/>
  <c r="D1913" i="51"/>
  <c r="B1914" i="51"/>
  <c r="C1914" i="51"/>
  <c r="D1914" i="51"/>
  <c r="B1915" i="51"/>
  <c r="C1915" i="51"/>
  <c r="D1915" i="51"/>
  <c r="B1916" i="51"/>
  <c r="C1916" i="51"/>
  <c r="D1916" i="51"/>
  <c r="B1917" i="51"/>
  <c r="C1917" i="51"/>
  <c r="D1917" i="51"/>
  <c r="B1918" i="51"/>
  <c r="C1918" i="51"/>
  <c r="D1918" i="51"/>
  <c r="B1919" i="51"/>
  <c r="C1919" i="51"/>
  <c r="D1919" i="51"/>
  <c r="B1920" i="51"/>
  <c r="C1920" i="51"/>
  <c r="D1920" i="51"/>
  <c r="B1921" i="51"/>
  <c r="C1921" i="51"/>
  <c r="D1921" i="51"/>
  <c r="B1922" i="51"/>
  <c r="C1922" i="51"/>
  <c r="D1922" i="51"/>
  <c r="B1923" i="51"/>
  <c r="C1923" i="51"/>
  <c r="D1923" i="51"/>
  <c r="B1924" i="51"/>
  <c r="C1924" i="51"/>
  <c r="D1924" i="51"/>
  <c r="B1925" i="51"/>
  <c r="C1925" i="51"/>
  <c r="D1925" i="51"/>
  <c r="B1926" i="51"/>
  <c r="C1926" i="51"/>
  <c r="D1926" i="51"/>
  <c r="B1927" i="51"/>
  <c r="C1927" i="51"/>
  <c r="D1927" i="51"/>
  <c r="B1928" i="51"/>
  <c r="C1928" i="51"/>
  <c r="D1928" i="51"/>
  <c r="B1929" i="51"/>
  <c r="C1929" i="51"/>
  <c r="D1929" i="51"/>
  <c r="B1930" i="51"/>
  <c r="C1930" i="51"/>
  <c r="D1930" i="51"/>
  <c r="A1931" i="51"/>
  <c r="B1931" i="51"/>
  <c r="C1931" i="51"/>
  <c r="D1931" i="51"/>
  <c r="A1932" i="51"/>
  <c r="B1932" i="51"/>
  <c r="C1932" i="51"/>
  <c r="D1932" i="51"/>
  <c r="A1933" i="51"/>
  <c r="B1933" i="51"/>
  <c r="C1933" i="51"/>
  <c r="D1933" i="51"/>
  <c r="A1934" i="51"/>
  <c r="B1934" i="51"/>
  <c r="C1934" i="51"/>
  <c r="D1934" i="51"/>
  <c r="A1935" i="51"/>
  <c r="B1935" i="51"/>
  <c r="C1935" i="51"/>
  <c r="D1935" i="51"/>
  <c r="A1936" i="51"/>
  <c r="B1936" i="51"/>
  <c r="C1936" i="51"/>
  <c r="D1936" i="51"/>
  <c r="A1937" i="51"/>
  <c r="B1937" i="51"/>
  <c r="C1937" i="51"/>
  <c r="D1937" i="51"/>
  <c r="A1938" i="51"/>
  <c r="B1938" i="51"/>
  <c r="C1938" i="51"/>
  <c r="D1938" i="51"/>
  <c r="A1939" i="51"/>
  <c r="B1939" i="51"/>
  <c r="C1939" i="51"/>
  <c r="D1939" i="51"/>
  <c r="A1940" i="51"/>
  <c r="B1940" i="51"/>
  <c r="C1940" i="51"/>
  <c r="D1940" i="51"/>
  <c r="A1941" i="51"/>
  <c r="B1941" i="51"/>
  <c r="C1941" i="51"/>
  <c r="D1941" i="51"/>
  <c r="A1942" i="51"/>
  <c r="B1942" i="51"/>
  <c r="C1942" i="51"/>
  <c r="D1942" i="51"/>
  <c r="A1943" i="51"/>
  <c r="B1943" i="51"/>
  <c r="C1943" i="51"/>
  <c r="D1943" i="51"/>
  <c r="A1944" i="51"/>
  <c r="B1944" i="51"/>
  <c r="C1944" i="51"/>
  <c r="D1944" i="51"/>
  <c r="A1945" i="51"/>
  <c r="B1945" i="51"/>
  <c r="C1945" i="51"/>
  <c r="D1945" i="51"/>
  <c r="A1946" i="51"/>
  <c r="B1946" i="51"/>
  <c r="C1946" i="51"/>
  <c r="D1946" i="51"/>
  <c r="A1947" i="51"/>
  <c r="B1947" i="51"/>
  <c r="C1947" i="51"/>
  <c r="D1947" i="51"/>
  <c r="A1948" i="51"/>
  <c r="B1948" i="51"/>
  <c r="C1948" i="51"/>
  <c r="D1948" i="51"/>
  <c r="A1949" i="51"/>
  <c r="B1949" i="51"/>
  <c r="C1949" i="51"/>
  <c r="D1949" i="51"/>
  <c r="A1950" i="51"/>
  <c r="B1950" i="51"/>
  <c r="C1950" i="51"/>
  <c r="D1950" i="51"/>
  <c r="A1951" i="51"/>
  <c r="B1951" i="51"/>
  <c r="C1951" i="51"/>
  <c r="D1951" i="51"/>
  <c r="A1952" i="51"/>
  <c r="B1952" i="51"/>
  <c r="C1952" i="51"/>
  <c r="D1952" i="51"/>
  <c r="A1953" i="51"/>
  <c r="B1953" i="51"/>
  <c r="C1953" i="51"/>
  <c r="D1953" i="51"/>
  <c r="A1954" i="51"/>
  <c r="B1954" i="51"/>
  <c r="C1954" i="51"/>
  <c r="D1954" i="51"/>
  <c r="A1955" i="51"/>
  <c r="B1955" i="51"/>
  <c r="C1955" i="51"/>
  <c r="D1955" i="51"/>
  <c r="A1956" i="51"/>
  <c r="B1956" i="51"/>
  <c r="C1956" i="51"/>
  <c r="D1956" i="51"/>
  <c r="A1957" i="51"/>
  <c r="B1957" i="51"/>
  <c r="C1957" i="51"/>
  <c r="D1957" i="51"/>
  <c r="A1958" i="51"/>
  <c r="B1958" i="51"/>
  <c r="C1958" i="51"/>
  <c r="D1958" i="51"/>
  <c r="A1959" i="51"/>
  <c r="B1959" i="51"/>
  <c r="C1959" i="51"/>
  <c r="D1959" i="51"/>
  <c r="A1960" i="51"/>
  <c r="B1960" i="51"/>
  <c r="C1960" i="51"/>
  <c r="D1960" i="51"/>
  <c r="A1961" i="51"/>
  <c r="B1961" i="51"/>
  <c r="C1961" i="51"/>
  <c r="D1961" i="51"/>
  <c r="A1962" i="51"/>
  <c r="B1962" i="51"/>
  <c r="C1962" i="51"/>
  <c r="D1962" i="51"/>
  <c r="A1963" i="51"/>
  <c r="B1963" i="51"/>
  <c r="C1963" i="51"/>
  <c r="D1963" i="51"/>
  <c r="A1964" i="51"/>
  <c r="B1964" i="51"/>
  <c r="C1964" i="51"/>
  <c r="D1964" i="51"/>
  <c r="A1965" i="51"/>
  <c r="B1965" i="51"/>
  <c r="C1965" i="51"/>
  <c r="D1965" i="51"/>
  <c r="A1966" i="51"/>
  <c r="B1966" i="51"/>
  <c r="C1966" i="51"/>
  <c r="D1966" i="51"/>
  <c r="A1967" i="51"/>
  <c r="B1967" i="51"/>
  <c r="C1967" i="51"/>
  <c r="D1967" i="51"/>
  <c r="A1968" i="51"/>
  <c r="B1968" i="51"/>
  <c r="C1968" i="51"/>
  <c r="D1968" i="51"/>
  <c r="A1969" i="51"/>
  <c r="B1969" i="51"/>
  <c r="C1969" i="51"/>
  <c r="D1969" i="51"/>
  <c r="A1970" i="51"/>
  <c r="B1970" i="51"/>
  <c r="C1970" i="51"/>
  <c r="D1970" i="51"/>
  <c r="A1971" i="51"/>
  <c r="B1971" i="51"/>
  <c r="C1971" i="51"/>
  <c r="D1971" i="51"/>
  <c r="A1972" i="51"/>
  <c r="B1972" i="51"/>
  <c r="C1972" i="51"/>
  <c r="D1972" i="51"/>
  <c r="A1973" i="51"/>
  <c r="B1973" i="51"/>
  <c r="C1973" i="51"/>
  <c r="D1973" i="51"/>
  <c r="A1974" i="51"/>
  <c r="B1974" i="51"/>
  <c r="C1974" i="51"/>
  <c r="D1974" i="51"/>
  <c r="A1975" i="51"/>
  <c r="B1975" i="51"/>
  <c r="C1975" i="51"/>
  <c r="D1975" i="51"/>
  <c r="A1976" i="51"/>
  <c r="B1976" i="51"/>
  <c r="C1976" i="51"/>
  <c r="D1976" i="51"/>
  <c r="A1977" i="51"/>
  <c r="B1977" i="51"/>
  <c r="C1977" i="51"/>
  <c r="D1977" i="51"/>
  <c r="A1978" i="51"/>
  <c r="B1978" i="51"/>
  <c r="C1978" i="51"/>
  <c r="D1978" i="51"/>
  <c r="A1979" i="51"/>
  <c r="B1979" i="51"/>
  <c r="C1979" i="51"/>
  <c r="D1979" i="51"/>
  <c r="A1980" i="51"/>
  <c r="B1980" i="51"/>
  <c r="C1980" i="51"/>
  <c r="D1980" i="51"/>
  <c r="A1981" i="51"/>
  <c r="B1981" i="51"/>
  <c r="C1981" i="51"/>
  <c r="D1981" i="51"/>
  <c r="A1982" i="51"/>
  <c r="B1982" i="51"/>
  <c r="C1982" i="51"/>
  <c r="D1982" i="51"/>
  <c r="A1983" i="51"/>
  <c r="B1983" i="51"/>
  <c r="C1983" i="51"/>
  <c r="D1983" i="51"/>
  <c r="A1984" i="51"/>
  <c r="B1984" i="51"/>
  <c r="C1984" i="51"/>
  <c r="D1984" i="51"/>
  <c r="A1985" i="51"/>
  <c r="B1985" i="51"/>
  <c r="C1985" i="51"/>
  <c r="D1985" i="51"/>
  <c r="A1986" i="51"/>
  <c r="B1986" i="51"/>
  <c r="C1986" i="51"/>
  <c r="D1986" i="51"/>
  <c r="A1987" i="51"/>
  <c r="B1987" i="51"/>
  <c r="C1987" i="51"/>
  <c r="D1987" i="51"/>
  <c r="A1988" i="51"/>
  <c r="B1988" i="51"/>
  <c r="C1988" i="51"/>
  <c r="D1988" i="51"/>
  <c r="A1989" i="51"/>
  <c r="B1989" i="51"/>
  <c r="C1989" i="51"/>
  <c r="D1989" i="51"/>
  <c r="A1990" i="51"/>
  <c r="B1990" i="51"/>
  <c r="C1990" i="51"/>
  <c r="D1990" i="51"/>
  <c r="A1991" i="51"/>
  <c r="B1991" i="51"/>
  <c r="C1991" i="51"/>
  <c r="D1991" i="51"/>
  <c r="A1992" i="51"/>
  <c r="B1992" i="51"/>
  <c r="C1992" i="51"/>
  <c r="D1992" i="51"/>
  <c r="A1993" i="51"/>
  <c r="B1993" i="51"/>
  <c r="C1993" i="51"/>
  <c r="D1993" i="51"/>
  <c r="A1994" i="51"/>
  <c r="B1994" i="51"/>
  <c r="C1994" i="51"/>
  <c r="D1994" i="51"/>
  <c r="A1995" i="51"/>
  <c r="B1995" i="51"/>
  <c r="C1995" i="51"/>
  <c r="D1995" i="51"/>
  <c r="A1996" i="51"/>
  <c r="B1996" i="51"/>
  <c r="C1996" i="51"/>
  <c r="D1996" i="51"/>
  <c r="A1997" i="51"/>
  <c r="B1997" i="51"/>
  <c r="C1997" i="51"/>
  <c r="D1997" i="51"/>
  <c r="A1998" i="51"/>
  <c r="B1998" i="51"/>
  <c r="C1998" i="51"/>
  <c r="D1998" i="51"/>
  <c r="A1999" i="51"/>
  <c r="B1999" i="51"/>
  <c r="C1999" i="51"/>
  <c r="D1999" i="51"/>
  <c r="A2000" i="51"/>
  <c r="B2000" i="51"/>
  <c r="C2000" i="51"/>
  <c r="D2000" i="51"/>
  <c r="A2001" i="51"/>
  <c r="B2001" i="51"/>
  <c r="C2001" i="51"/>
  <c r="D2001" i="51"/>
  <c r="A2002" i="51"/>
  <c r="B2002" i="51"/>
  <c r="C2002" i="51"/>
  <c r="D2002" i="51"/>
  <c r="A2003" i="51"/>
  <c r="B2003" i="51"/>
  <c r="C2003" i="51"/>
  <c r="D2003" i="51"/>
  <c r="A2004" i="51"/>
  <c r="B2004" i="51"/>
  <c r="C2004" i="51"/>
  <c r="D2004" i="51"/>
  <c r="A2005" i="51"/>
  <c r="B2005" i="51"/>
  <c r="C2005" i="51"/>
  <c r="D2005" i="51"/>
  <c r="A2006" i="51"/>
  <c r="B2006" i="51"/>
  <c r="C2006" i="51"/>
  <c r="D2006" i="51"/>
  <c r="A2007" i="51"/>
  <c r="B2007" i="51"/>
  <c r="C2007" i="51"/>
  <c r="D2007" i="51"/>
  <c r="A2008" i="51"/>
  <c r="B2008" i="51"/>
  <c r="C2008" i="51"/>
  <c r="D2008" i="51"/>
  <c r="A2009" i="51"/>
  <c r="B2009" i="51"/>
  <c r="C2009" i="51"/>
  <c r="D2009" i="51"/>
  <c r="A2010" i="51"/>
  <c r="B2010" i="51"/>
  <c r="C2010" i="51"/>
  <c r="D2010" i="51"/>
  <c r="A2011" i="51"/>
  <c r="B2011" i="51"/>
  <c r="C2011" i="51"/>
  <c r="D2011" i="51"/>
  <c r="A2012" i="51"/>
  <c r="B2012" i="51"/>
  <c r="C2012" i="51"/>
  <c r="D2012" i="51"/>
  <c r="A2013" i="51"/>
  <c r="B2013" i="51"/>
  <c r="C2013" i="51"/>
  <c r="D2013" i="51"/>
  <c r="A2014" i="51"/>
  <c r="B2014" i="51"/>
  <c r="C2014" i="51"/>
  <c r="D2014" i="51"/>
  <c r="A2015" i="51"/>
  <c r="B2015" i="51"/>
  <c r="C2015" i="51"/>
  <c r="D2015" i="51"/>
  <c r="A2016" i="51"/>
  <c r="B2016" i="51"/>
  <c r="C2016" i="51"/>
  <c r="D2016" i="51"/>
  <c r="A2017" i="51"/>
  <c r="B2017" i="51"/>
  <c r="C2017" i="51"/>
  <c r="D2017" i="51"/>
  <c r="A2018" i="51"/>
  <c r="B2018" i="51"/>
  <c r="C2018" i="51"/>
  <c r="D2018" i="51"/>
  <c r="A2019" i="51"/>
  <c r="B2019" i="51"/>
  <c r="C2019" i="51"/>
  <c r="D2019" i="51"/>
  <c r="A2020" i="51"/>
  <c r="B2020" i="51"/>
  <c r="C2020" i="51"/>
  <c r="D2020" i="51"/>
  <c r="A2021" i="51"/>
  <c r="B2021" i="51"/>
  <c r="C2021" i="51"/>
  <c r="D2021" i="51"/>
  <c r="A2022" i="51"/>
  <c r="B2022" i="51"/>
  <c r="C2022" i="51"/>
  <c r="D2022" i="51"/>
  <c r="A2023" i="51"/>
  <c r="B2023" i="51"/>
  <c r="C2023" i="51"/>
  <c r="D2023" i="51"/>
  <c r="A2024" i="51"/>
  <c r="B2024" i="51"/>
  <c r="C2024" i="51"/>
  <c r="D2024" i="51"/>
  <c r="A2025" i="51"/>
  <c r="B2025" i="51"/>
  <c r="C2025" i="51"/>
  <c r="D2025" i="51"/>
  <c r="A2026" i="51"/>
  <c r="B2026" i="51"/>
  <c r="C2026" i="51"/>
  <c r="D2026" i="51"/>
  <c r="A2027" i="51"/>
  <c r="B2027" i="51"/>
  <c r="C2027" i="51"/>
  <c r="D2027" i="51"/>
  <c r="A2028" i="51"/>
  <c r="B2028" i="51"/>
  <c r="C2028" i="51"/>
  <c r="D2028" i="51"/>
  <c r="A2029" i="51"/>
  <c r="B2029" i="51"/>
  <c r="C2029" i="51"/>
  <c r="D2029" i="51"/>
  <c r="A2030" i="51"/>
  <c r="B2030" i="51"/>
  <c r="C2030" i="51"/>
  <c r="D2030" i="51"/>
  <c r="A2031" i="51"/>
  <c r="B2031" i="51"/>
  <c r="C2031" i="51"/>
  <c r="D2031" i="51"/>
  <c r="A2032" i="51"/>
  <c r="B2032" i="51"/>
  <c r="C2032" i="51"/>
  <c r="D2032" i="51"/>
  <c r="A2033" i="51"/>
  <c r="B2033" i="51"/>
  <c r="C2033" i="51"/>
  <c r="D2033" i="51"/>
  <c r="A2034" i="51"/>
  <c r="B2034" i="51"/>
  <c r="C2034" i="51"/>
  <c r="D2034" i="51"/>
  <c r="A2035" i="51"/>
  <c r="B2035" i="51"/>
  <c r="C2035" i="51"/>
  <c r="D2035" i="51"/>
  <c r="A2036" i="51"/>
  <c r="B2036" i="51"/>
  <c r="C2036" i="51"/>
  <c r="D2036" i="51"/>
  <c r="A2037" i="51"/>
  <c r="B2037" i="51"/>
  <c r="C2037" i="51"/>
  <c r="D2037" i="51"/>
  <c r="A2038" i="51"/>
  <c r="B2038" i="51"/>
  <c r="C2038" i="51"/>
  <c r="D2038" i="51"/>
  <c r="A2039" i="51"/>
  <c r="B2039" i="51"/>
  <c r="C2039" i="51"/>
  <c r="D2039" i="51"/>
  <c r="A2040" i="51"/>
  <c r="B2040" i="51"/>
  <c r="C2040" i="51"/>
  <c r="D2040" i="51"/>
  <c r="A2041" i="51"/>
  <c r="B2041" i="51"/>
  <c r="C2041" i="51"/>
  <c r="D2041" i="51"/>
  <c r="A2042" i="51"/>
  <c r="B2042" i="51"/>
  <c r="C2042" i="51"/>
  <c r="D2042" i="51"/>
  <c r="A2043" i="51"/>
  <c r="B2043" i="51"/>
  <c r="C2043" i="51"/>
  <c r="D2043" i="51"/>
  <c r="A2044" i="51"/>
  <c r="B2044" i="51"/>
  <c r="C2044" i="51"/>
  <c r="D2044" i="51"/>
  <c r="A2045" i="51"/>
  <c r="B2045" i="51"/>
  <c r="C2045" i="51"/>
  <c r="D2045" i="51"/>
  <c r="A2046" i="51"/>
  <c r="B2046" i="51"/>
  <c r="C2046" i="51"/>
  <c r="D2046" i="51"/>
  <c r="A2047" i="51"/>
  <c r="B2047" i="51"/>
  <c r="C2047" i="51"/>
  <c r="D2047" i="51"/>
  <c r="A2048" i="51"/>
  <c r="B2048" i="51"/>
  <c r="C2048" i="51"/>
  <c r="D2048" i="51"/>
  <c r="A2049" i="51"/>
  <c r="B2049" i="51"/>
  <c r="C2049" i="51"/>
  <c r="D2049" i="51"/>
  <c r="A2050" i="51"/>
  <c r="B2050" i="51"/>
  <c r="C2050" i="51"/>
  <c r="D2050" i="51"/>
  <c r="A2051" i="51"/>
  <c r="B2051" i="51"/>
  <c r="C2051" i="51"/>
  <c r="D2051" i="51"/>
  <c r="A2052" i="51"/>
  <c r="B2052" i="51"/>
  <c r="C2052" i="51"/>
  <c r="D2052" i="51"/>
  <c r="A2053" i="51"/>
  <c r="B2053" i="51"/>
  <c r="C2053" i="51"/>
  <c r="D2053" i="51"/>
  <c r="A2054" i="51"/>
  <c r="B2054" i="51"/>
  <c r="C2054" i="51"/>
  <c r="D2054" i="51"/>
  <c r="A2055" i="51"/>
  <c r="B2055" i="51"/>
  <c r="C2055" i="51"/>
  <c r="D2055" i="51"/>
  <c r="A2056" i="51"/>
  <c r="B2056" i="51"/>
  <c r="C2056" i="51"/>
  <c r="D2056" i="51"/>
  <c r="A2057" i="51"/>
  <c r="B2057" i="51"/>
  <c r="C2057" i="51"/>
  <c r="D2057" i="51"/>
  <c r="A2058" i="51"/>
  <c r="B2058" i="51"/>
  <c r="C2058" i="51"/>
  <c r="D2058" i="51"/>
  <c r="A2059" i="51"/>
  <c r="B2059" i="51"/>
  <c r="C2059" i="51"/>
  <c r="D2059" i="51"/>
  <c r="A2060" i="51"/>
  <c r="B2060" i="51"/>
  <c r="C2060" i="51"/>
  <c r="D2060" i="51"/>
  <c r="A2061" i="51"/>
  <c r="B2061" i="51"/>
  <c r="C2061" i="51"/>
  <c r="D2061" i="51"/>
  <c r="A2062" i="51"/>
  <c r="B2062" i="51"/>
  <c r="C2062" i="51"/>
  <c r="D2062" i="51"/>
  <c r="A2063" i="51"/>
  <c r="B2063" i="51"/>
  <c r="C2063" i="51"/>
  <c r="D2063" i="51"/>
  <c r="A2064" i="51"/>
  <c r="B2064" i="51"/>
  <c r="C2064" i="51"/>
  <c r="D2064" i="51"/>
  <c r="A2065" i="51"/>
  <c r="B2065" i="51"/>
  <c r="C2065" i="51"/>
  <c r="D2065" i="51"/>
  <c r="A2066" i="51"/>
  <c r="B2066" i="51"/>
  <c r="C2066" i="51"/>
  <c r="D2066" i="51"/>
  <c r="A2067" i="51"/>
  <c r="B2067" i="51"/>
  <c r="C2067" i="51"/>
  <c r="D2067" i="51"/>
  <c r="A2068" i="51"/>
  <c r="B2068" i="51"/>
  <c r="C2068" i="51"/>
  <c r="D2068" i="51"/>
  <c r="A2069" i="51"/>
  <c r="B2069" i="51"/>
  <c r="C2069" i="51"/>
  <c r="D2069" i="51"/>
  <c r="A2070" i="51"/>
  <c r="B2070" i="51"/>
  <c r="C2070" i="51"/>
  <c r="D2070" i="51"/>
  <c r="A2071" i="51"/>
  <c r="B2071" i="51"/>
  <c r="C2071" i="51"/>
  <c r="D2071" i="51"/>
  <c r="A2072" i="51"/>
  <c r="B2072" i="51"/>
  <c r="C2072" i="51"/>
  <c r="D2072" i="51"/>
  <c r="A2073" i="51"/>
  <c r="B2073" i="51"/>
  <c r="C2073" i="51"/>
  <c r="D2073" i="51"/>
  <c r="A2074" i="51"/>
  <c r="B2074" i="51"/>
  <c r="C2074" i="51"/>
  <c r="D2074" i="51"/>
  <c r="A2075" i="51"/>
  <c r="B2075" i="51"/>
  <c r="C2075" i="51"/>
  <c r="D2075" i="51"/>
  <c r="A2076" i="51"/>
  <c r="B2076" i="51"/>
  <c r="C2076" i="51"/>
  <c r="D2076" i="51"/>
  <c r="A2077" i="51"/>
  <c r="B2077" i="51"/>
  <c r="C2077" i="51"/>
  <c r="D2077" i="51"/>
  <c r="A2078" i="51"/>
  <c r="B2078" i="51"/>
  <c r="C2078" i="51"/>
  <c r="D2078" i="51"/>
  <c r="A2079" i="51"/>
  <c r="B2079" i="51"/>
  <c r="C2079" i="51"/>
  <c r="D2079" i="51"/>
  <c r="A2080" i="51"/>
  <c r="B2080" i="51"/>
  <c r="C2080" i="51"/>
  <c r="D2080" i="51"/>
  <c r="A2081" i="51"/>
  <c r="B2081" i="51"/>
  <c r="C2081" i="51"/>
  <c r="D2081" i="51"/>
  <c r="A2082" i="51"/>
  <c r="B2082" i="51"/>
  <c r="C2082" i="51"/>
  <c r="D2082" i="51"/>
  <c r="A2083" i="51"/>
  <c r="B2083" i="51"/>
  <c r="C2083" i="51"/>
  <c r="D2083" i="51"/>
  <c r="A2084" i="51"/>
  <c r="B2084" i="51"/>
  <c r="C2084" i="51"/>
  <c r="D2084" i="51"/>
  <c r="A2085" i="51"/>
  <c r="B2085" i="51"/>
  <c r="C2085" i="51"/>
  <c r="D2085" i="51"/>
  <c r="A2086" i="51"/>
  <c r="B2086" i="51"/>
  <c r="C2086" i="51"/>
  <c r="D2086" i="51"/>
  <c r="A2087" i="51"/>
  <c r="B2087" i="51"/>
  <c r="C2087" i="51"/>
  <c r="D2087" i="51"/>
  <c r="A2088" i="51"/>
  <c r="B2088" i="51"/>
  <c r="C2088" i="51"/>
  <c r="D2088" i="51"/>
  <c r="A2089" i="51"/>
  <c r="B2089" i="51"/>
  <c r="C2089" i="51"/>
  <c r="D2089" i="51"/>
  <c r="A2090" i="51"/>
  <c r="B2090" i="51"/>
  <c r="C2090" i="51"/>
  <c r="D2090" i="51"/>
  <c r="A2091" i="51"/>
  <c r="B2091" i="51"/>
  <c r="C2091" i="51"/>
  <c r="D2091" i="51"/>
  <c r="A2092" i="51"/>
  <c r="B2092" i="51"/>
  <c r="C2092" i="51"/>
  <c r="D2092" i="51"/>
  <c r="A2093" i="51"/>
  <c r="B2093" i="51"/>
  <c r="C2093" i="51"/>
  <c r="D2093" i="51"/>
  <c r="A2094" i="51"/>
  <c r="B2094" i="51"/>
  <c r="C2094" i="51"/>
  <c r="D2094" i="51"/>
  <c r="A2095" i="51"/>
  <c r="B2095" i="51"/>
  <c r="C2095" i="51"/>
  <c r="D2095" i="51"/>
  <c r="A2096" i="51"/>
  <c r="B2096" i="51"/>
  <c r="C2096" i="51"/>
  <c r="D2096" i="51"/>
  <c r="A2097" i="51"/>
  <c r="B2097" i="51"/>
  <c r="C2097" i="51"/>
  <c r="D2097" i="51"/>
  <c r="A2098" i="51"/>
  <c r="B2098" i="51"/>
  <c r="C2098" i="51"/>
  <c r="D2098" i="51"/>
  <c r="A2099" i="51"/>
  <c r="B2099" i="51"/>
  <c r="C2099" i="51"/>
  <c r="D2099" i="51"/>
  <c r="A2100" i="51"/>
  <c r="B2100" i="51"/>
  <c r="C2100" i="51"/>
  <c r="D2100" i="51"/>
  <c r="A2101" i="51"/>
  <c r="B2101" i="51"/>
  <c r="C2101" i="51"/>
  <c r="D2101" i="51"/>
  <c r="A2102" i="51"/>
  <c r="B2102" i="51"/>
  <c r="C2102" i="51"/>
  <c r="D2102" i="51"/>
  <c r="A2103" i="51"/>
  <c r="B2103" i="51"/>
  <c r="C2103" i="51"/>
  <c r="D2103" i="51"/>
  <c r="A2104" i="51"/>
  <c r="B2104" i="51"/>
  <c r="C2104" i="51"/>
  <c r="D2104" i="51"/>
  <c r="A2105" i="51"/>
  <c r="B2105" i="51"/>
  <c r="C2105" i="51"/>
  <c r="D2105" i="51"/>
  <c r="A2106" i="51"/>
  <c r="B2106" i="51"/>
  <c r="C2106" i="51"/>
  <c r="D2106" i="51"/>
  <c r="A2107" i="51"/>
  <c r="B2107" i="51"/>
  <c r="C2107" i="51"/>
  <c r="D2107" i="51"/>
  <c r="A2108" i="51"/>
  <c r="B2108" i="51"/>
  <c r="C2108" i="51"/>
  <c r="D2108" i="51"/>
  <c r="A2109" i="51"/>
  <c r="B2109" i="51"/>
  <c r="C2109" i="51"/>
  <c r="D2109" i="51"/>
  <c r="A2110" i="51"/>
  <c r="B2110" i="51"/>
  <c r="C2110" i="51"/>
  <c r="D2110" i="51"/>
  <c r="A2111" i="51"/>
  <c r="B2111" i="51"/>
  <c r="C2111" i="51"/>
  <c r="D2111" i="51"/>
  <c r="A2112" i="51"/>
  <c r="B2112" i="51"/>
  <c r="C2112" i="51"/>
  <c r="D2112" i="51"/>
  <c r="A2113" i="51"/>
  <c r="B2113" i="51"/>
  <c r="C2113" i="51"/>
  <c r="D2113" i="51"/>
  <c r="A2114" i="51"/>
  <c r="B2114" i="51"/>
  <c r="C2114" i="51"/>
  <c r="D2114" i="51"/>
  <c r="A2115" i="51"/>
  <c r="B2115" i="51"/>
  <c r="C2115" i="51"/>
  <c r="D2115" i="51"/>
  <c r="A2116" i="51"/>
  <c r="B2116" i="51"/>
  <c r="C2116" i="51"/>
  <c r="D2116" i="51"/>
  <c r="A2117" i="51"/>
  <c r="B2117" i="51"/>
  <c r="C2117" i="51"/>
  <c r="D2117" i="51"/>
  <c r="A2118" i="51"/>
  <c r="B2118" i="51"/>
  <c r="C2118" i="51"/>
  <c r="D2118" i="51"/>
  <c r="A2119" i="51"/>
  <c r="B2119" i="51"/>
  <c r="C2119" i="51"/>
  <c r="D2119" i="51"/>
  <c r="A2120" i="51"/>
  <c r="B2120" i="51"/>
  <c r="C2120" i="51"/>
  <c r="D2120" i="51"/>
  <c r="A2121" i="51"/>
  <c r="B2121" i="51"/>
  <c r="C2121" i="51"/>
  <c r="D2121" i="51"/>
  <c r="A2122" i="51"/>
  <c r="B2122" i="51"/>
  <c r="C2122" i="51"/>
  <c r="D2122" i="51"/>
  <c r="A2123" i="51"/>
  <c r="B2123" i="51"/>
  <c r="C2123" i="51"/>
  <c r="D2123" i="51"/>
  <c r="A2124" i="51"/>
  <c r="B2124" i="51"/>
  <c r="C2124" i="51"/>
  <c r="D2124" i="51"/>
  <c r="A2125" i="51"/>
  <c r="B2125" i="51"/>
  <c r="C2125" i="51"/>
  <c r="D2125" i="51"/>
  <c r="A2126" i="51"/>
  <c r="B2126" i="51"/>
  <c r="C2126" i="51"/>
  <c r="D2126" i="51"/>
  <c r="A2127" i="51"/>
  <c r="B2127" i="51"/>
  <c r="C2127" i="51"/>
  <c r="D2127" i="51"/>
  <c r="A2128" i="51"/>
  <c r="B2128" i="51"/>
  <c r="C2128" i="51"/>
  <c r="D2128" i="51"/>
  <c r="A2129" i="51"/>
  <c r="B2129" i="51"/>
  <c r="C2129" i="51"/>
  <c r="D2129" i="51"/>
  <c r="A2130" i="51"/>
  <c r="B2130" i="51"/>
  <c r="C2130" i="51"/>
  <c r="D2130" i="51"/>
  <c r="A2131" i="51"/>
  <c r="B2131" i="51"/>
  <c r="C2131" i="51"/>
  <c r="D2131" i="51"/>
  <c r="A2132" i="51"/>
  <c r="B2132" i="51"/>
  <c r="C2132" i="51"/>
  <c r="D2132" i="51"/>
  <c r="A2133" i="51"/>
  <c r="B2133" i="51"/>
  <c r="C2133" i="51"/>
  <c r="D2133" i="51"/>
  <c r="A2134" i="51"/>
  <c r="B2134" i="51"/>
  <c r="C2134" i="51"/>
  <c r="D2134" i="51"/>
  <c r="A2135" i="51"/>
  <c r="B2135" i="51"/>
  <c r="C2135" i="51"/>
  <c r="D2135" i="51"/>
  <c r="A2136" i="51"/>
  <c r="B2136" i="51"/>
  <c r="C2136" i="51"/>
  <c r="D2136" i="51"/>
  <c r="A2137" i="51"/>
  <c r="B2137" i="51"/>
  <c r="C2137" i="51"/>
  <c r="D2137" i="51"/>
  <c r="A2138" i="51"/>
  <c r="B2138" i="51"/>
  <c r="C2138" i="51"/>
  <c r="D2138" i="51"/>
  <c r="A2139" i="51"/>
  <c r="B2139" i="51"/>
  <c r="C2139" i="51"/>
  <c r="D2139" i="51"/>
  <c r="A2140" i="51"/>
  <c r="B2140" i="51"/>
  <c r="C2140" i="51"/>
  <c r="D2140" i="51"/>
  <c r="A2141" i="51"/>
  <c r="B2141" i="51"/>
  <c r="C2141" i="51"/>
  <c r="D2141" i="51"/>
  <c r="A2142" i="51"/>
  <c r="B2142" i="51"/>
  <c r="C2142" i="51"/>
  <c r="D2142" i="51"/>
  <c r="A2143" i="51"/>
  <c r="B2143" i="51"/>
  <c r="C2143" i="51"/>
  <c r="D2143" i="51"/>
  <c r="A2144" i="51"/>
  <c r="B2144" i="51"/>
  <c r="C2144" i="51"/>
  <c r="D2144" i="51"/>
  <c r="A2145" i="51"/>
  <c r="B2145" i="51"/>
  <c r="C2145" i="51"/>
  <c r="D2145" i="51"/>
  <c r="A2146" i="51"/>
  <c r="B2146" i="51"/>
  <c r="C2146" i="51"/>
  <c r="D2146" i="51"/>
  <c r="A2147" i="51"/>
  <c r="B2147" i="51"/>
  <c r="C2147" i="51"/>
  <c r="D2147" i="51"/>
  <c r="A2148" i="51"/>
  <c r="B2148" i="51"/>
  <c r="C2148" i="51"/>
  <c r="D2148" i="51"/>
  <c r="A2149" i="51"/>
  <c r="B2149" i="51"/>
  <c r="C2149" i="51"/>
  <c r="D2149" i="51"/>
  <c r="A2150" i="51"/>
  <c r="B2150" i="51"/>
  <c r="C2150" i="51"/>
  <c r="D2150" i="51"/>
  <c r="A2151" i="51"/>
  <c r="B2151" i="51"/>
  <c r="C2151" i="51"/>
  <c r="D2151" i="51"/>
  <c r="A2152" i="51"/>
  <c r="B2152" i="51"/>
  <c r="C2152" i="51"/>
  <c r="D2152" i="51"/>
  <c r="A2153" i="51"/>
  <c r="B2153" i="51"/>
  <c r="C2153" i="51"/>
  <c r="D2153" i="51"/>
  <c r="A2154" i="51"/>
  <c r="B2154" i="51"/>
  <c r="C2154" i="51"/>
  <c r="D2154" i="51"/>
  <c r="A2155" i="51"/>
  <c r="B2155" i="51"/>
  <c r="C2155" i="51"/>
  <c r="D2155" i="51"/>
  <c r="A2156" i="51"/>
  <c r="B2156" i="51"/>
  <c r="C2156" i="51"/>
  <c r="D2156" i="51"/>
  <c r="A2157" i="51"/>
  <c r="B2157" i="51"/>
  <c r="C2157" i="51"/>
  <c r="D2157" i="51"/>
  <c r="A2158" i="51"/>
  <c r="B2158" i="51"/>
  <c r="C2158" i="51"/>
  <c r="D2158" i="51"/>
  <c r="A2159" i="51"/>
  <c r="B2159" i="51"/>
  <c r="C2159" i="51"/>
  <c r="D2159" i="51"/>
  <c r="A2160" i="51"/>
  <c r="B2160" i="51"/>
  <c r="C2160" i="51"/>
  <c r="D2160" i="51"/>
  <c r="A2161" i="51"/>
  <c r="B2161" i="51"/>
  <c r="C2161" i="51"/>
  <c r="D2161" i="51"/>
  <c r="A2162" i="51"/>
  <c r="B2162" i="51"/>
  <c r="C2162" i="51"/>
  <c r="D2162" i="51"/>
  <c r="A2163" i="51"/>
  <c r="B2163" i="51"/>
  <c r="C2163" i="51"/>
  <c r="D2163" i="51"/>
  <c r="A2164" i="51"/>
  <c r="B2164" i="51"/>
  <c r="C2164" i="51"/>
  <c r="D2164" i="51"/>
  <c r="A2165" i="51"/>
  <c r="B2165" i="51"/>
  <c r="C2165" i="51"/>
  <c r="D2165" i="51"/>
  <c r="A2166" i="51"/>
  <c r="B2166" i="51"/>
  <c r="C2166" i="51"/>
  <c r="D2166" i="51"/>
  <c r="A2167" i="51"/>
  <c r="B2167" i="51"/>
  <c r="C2167" i="51"/>
  <c r="D2167" i="51"/>
  <c r="A2168" i="51"/>
  <c r="B2168" i="51"/>
  <c r="C2168" i="51"/>
  <c r="D2168" i="51"/>
  <c r="A2169" i="51"/>
  <c r="B2169" i="51"/>
  <c r="C2169" i="51"/>
  <c r="D2169" i="51"/>
  <c r="A2170" i="51"/>
  <c r="B2170" i="51"/>
  <c r="C2170" i="51"/>
  <c r="D2170" i="51"/>
  <c r="A2171" i="51"/>
  <c r="B2171" i="51"/>
  <c r="C2171" i="51"/>
  <c r="D2171" i="51"/>
  <c r="A2172" i="51"/>
  <c r="B2172" i="51"/>
  <c r="C2172" i="51"/>
  <c r="D2172" i="51"/>
  <c r="A2173" i="51"/>
  <c r="B2173" i="51"/>
  <c r="C2173" i="51"/>
  <c r="D2173" i="51"/>
  <c r="A2174" i="51"/>
  <c r="B2174" i="51"/>
  <c r="C2174" i="51"/>
  <c r="D2174" i="51"/>
  <c r="A2175" i="51"/>
  <c r="B2175" i="51"/>
  <c r="C2175" i="51"/>
  <c r="D2175" i="51"/>
  <c r="A2176" i="51"/>
  <c r="B2176" i="51"/>
  <c r="C2176" i="51"/>
  <c r="D2176" i="51"/>
  <c r="A2177" i="51"/>
  <c r="B2177" i="51"/>
  <c r="C2177" i="51"/>
  <c r="D2177" i="51"/>
  <c r="A2178" i="51"/>
  <c r="B2178" i="51"/>
  <c r="C2178" i="51"/>
  <c r="D2178" i="51"/>
  <c r="A2179" i="51"/>
  <c r="B2179" i="51"/>
  <c r="C2179" i="51"/>
  <c r="D2179" i="51"/>
  <c r="A2180" i="51"/>
  <c r="B2180" i="51"/>
  <c r="C2180" i="51"/>
  <c r="D2180" i="51"/>
  <c r="A2181" i="51"/>
  <c r="B2181" i="51"/>
  <c r="C2181" i="51"/>
  <c r="D2181" i="51"/>
  <c r="A2182" i="51"/>
  <c r="B2182" i="51"/>
  <c r="C2182" i="51"/>
  <c r="D2182" i="51"/>
  <c r="A2183" i="51"/>
  <c r="B2183" i="51"/>
  <c r="C2183" i="51"/>
  <c r="D2183" i="51"/>
  <c r="A2184" i="51"/>
  <c r="B2184" i="51"/>
  <c r="C2184" i="51"/>
  <c r="D2184" i="51"/>
  <c r="A2185" i="51"/>
  <c r="B2185" i="51"/>
  <c r="C2185" i="51"/>
  <c r="D2185" i="51"/>
  <c r="A2186" i="51"/>
  <c r="B2186" i="51"/>
  <c r="C2186" i="51"/>
  <c r="D2186" i="51"/>
  <c r="A2187" i="51"/>
  <c r="B2187" i="51"/>
  <c r="C2187" i="51"/>
  <c r="D2187" i="51"/>
  <c r="A2188" i="51"/>
  <c r="B2188" i="51"/>
  <c r="C2188" i="51"/>
  <c r="D2188" i="51"/>
  <c r="A2189" i="51"/>
  <c r="B2189" i="51"/>
  <c r="C2189" i="51"/>
  <c r="D2189" i="51"/>
  <c r="A2190" i="51"/>
  <c r="B2190" i="51"/>
  <c r="C2190" i="51"/>
  <c r="D2190" i="51"/>
  <c r="A2191" i="51"/>
  <c r="B2191" i="51"/>
  <c r="C2191" i="51"/>
  <c r="D2191" i="51"/>
  <c r="A2192" i="51"/>
  <c r="B2192" i="51"/>
  <c r="C2192" i="51"/>
  <c r="D2192" i="51"/>
  <c r="A2193" i="51"/>
  <c r="B2193" i="51"/>
  <c r="C2193" i="51"/>
  <c r="D2193" i="51"/>
  <c r="A2194" i="51"/>
  <c r="B2194" i="51"/>
  <c r="C2194" i="51"/>
  <c r="D2194" i="51"/>
  <c r="A2195" i="51"/>
  <c r="B2195" i="51"/>
  <c r="C2195" i="51"/>
  <c r="D2195" i="51"/>
  <c r="A2196" i="51"/>
  <c r="B2196" i="51"/>
  <c r="C2196" i="51"/>
  <c r="D2196" i="51"/>
  <c r="A2197" i="51"/>
  <c r="B2197" i="51"/>
  <c r="C2197" i="51"/>
  <c r="D2197" i="51"/>
  <c r="A2198" i="51"/>
  <c r="B2198" i="51"/>
  <c r="C2198" i="51"/>
  <c r="D2198" i="51"/>
  <c r="A2199" i="51"/>
  <c r="B2199" i="51"/>
  <c r="C2199" i="51"/>
  <c r="D2199" i="51"/>
  <c r="A2200" i="51"/>
  <c r="B2200" i="51"/>
  <c r="C2200" i="51"/>
  <c r="D2200" i="51"/>
  <c r="A2201" i="51"/>
  <c r="B2201" i="51"/>
  <c r="C2201" i="51"/>
  <c r="D2201" i="51"/>
  <c r="A2202" i="51"/>
  <c r="B2202" i="51"/>
  <c r="C2202" i="51"/>
  <c r="D2202" i="51"/>
  <c r="A2203" i="51"/>
  <c r="B2203" i="51"/>
  <c r="C2203" i="51"/>
  <c r="D2203" i="51"/>
  <c r="A2204" i="51"/>
  <c r="B2204" i="51"/>
  <c r="C2204" i="51"/>
  <c r="D2204" i="51"/>
  <c r="A2205" i="51"/>
  <c r="B2205" i="51"/>
  <c r="C2205" i="51"/>
  <c r="D2205" i="51"/>
  <c r="A2206" i="51"/>
  <c r="B2206" i="51"/>
  <c r="C2206" i="51"/>
  <c r="D2206" i="51"/>
  <c r="A2207" i="51"/>
  <c r="B2207" i="51"/>
  <c r="C2207" i="51"/>
  <c r="D2207" i="51"/>
  <c r="A2208" i="51"/>
  <c r="B2208" i="51"/>
  <c r="C2208" i="51"/>
  <c r="D2208" i="51"/>
  <c r="A2209" i="51"/>
  <c r="B2209" i="51"/>
  <c r="C2209" i="51"/>
  <c r="D2209" i="51"/>
  <c r="A2210" i="51"/>
  <c r="B2210" i="51"/>
  <c r="C2210" i="51"/>
  <c r="D2210" i="51"/>
  <c r="A2211" i="51"/>
  <c r="B2211" i="51"/>
  <c r="C2211" i="51"/>
  <c r="D2211" i="51"/>
  <c r="A2212" i="51"/>
  <c r="B2212" i="51"/>
  <c r="C2212" i="51"/>
  <c r="D2212" i="51"/>
  <c r="A2213" i="51"/>
  <c r="B2213" i="51"/>
  <c r="C2213" i="51"/>
  <c r="D2213" i="51"/>
  <c r="A2214" i="51"/>
  <c r="B2214" i="51"/>
  <c r="C2214" i="51"/>
  <c r="D2214" i="51"/>
  <c r="A2215" i="51"/>
  <c r="B2215" i="51"/>
  <c r="C2215" i="51"/>
  <c r="D2215" i="51"/>
  <c r="A2216" i="51"/>
  <c r="B2216" i="51"/>
  <c r="C2216" i="51"/>
  <c r="D2216" i="51"/>
  <c r="A2217" i="51"/>
  <c r="B2217" i="51"/>
  <c r="C2217" i="51"/>
  <c r="D2217" i="51"/>
  <c r="A2218" i="51"/>
  <c r="B2218" i="51"/>
  <c r="C2218" i="51"/>
  <c r="D2218" i="51"/>
  <c r="A2219" i="51"/>
  <c r="B2219" i="51"/>
  <c r="C2219" i="51"/>
  <c r="D2219" i="51"/>
  <c r="A2220" i="51"/>
  <c r="B2220" i="51"/>
  <c r="C2220" i="51"/>
  <c r="D2220" i="51"/>
  <c r="A2221" i="51"/>
  <c r="B2221" i="51"/>
  <c r="C2221" i="51"/>
  <c r="D2221" i="51"/>
  <c r="A2222" i="51"/>
  <c r="B2222" i="51"/>
  <c r="C2222" i="51"/>
  <c r="D2222" i="51"/>
  <c r="A2223" i="51"/>
  <c r="B2223" i="51"/>
  <c r="C2223" i="51"/>
  <c r="D2223" i="51"/>
  <c r="A2224" i="51"/>
  <c r="B2224" i="51"/>
  <c r="C2224" i="51"/>
  <c r="D2224" i="51"/>
  <c r="A2225" i="51"/>
  <c r="B2225" i="51"/>
  <c r="C2225" i="51"/>
  <c r="D2225" i="51"/>
  <c r="A2226" i="51"/>
  <c r="B2226" i="51"/>
  <c r="C2226" i="51"/>
  <c r="D2226" i="51"/>
  <c r="A2227" i="51"/>
  <c r="B2227" i="51"/>
  <c r="C2227" i="51"/>
  <c r="D2227" i="51"/>
  <c r="A2228" i="51"/>
  <c r="B2228" i="51"/>
  <c r="C2228" i="51"/>
  <c r="D2228" i="51"/>
  <c r="A2229" i="51"/>
  <c r="B2229" i="51"/>
  <c r="C2229" i="51"/>
  <c r="D2229" i="51"/>
  <c r="A2230" i="51"/>
  <c r="B2230" i="51"/>
  <c r="C2230" i="51"/>
  <c r="D2230" i="51"/>
  <c r="A2231" i="51"/>
  <c r="B2231" i="51"/>
  <c r="C2231" i="51"/>
  <c r="D2231" i="51"/>
  <c r="A2232" i="51"/>
  <c r="B2232" i="51"/>
  <c r="C2232" i="51"/>
  <c r="D2232" i="51"/>
  <c r="A2233" i="51"/>
  <c r="B2233" i="51"/>
  <c r="C2233" i="51"/>
  <c r="D2233" i="51"/>
  <c r="A2234" i="51"/>
  <c r="B2234" i="51"/>
  <c r="C2234" i="51"/>
  <c r="D2234" i="51"/>
  <c r="A2235" i="51"/>
  <c r="B2235" i="51"/>
  <c r="C2235" i="51"/>
  <c r="D2235" i="51"/>
  <c r="A2236" i="51"/>
  <c r="B2236" i="51"/>
  <c r="C2236" i="51"/>
  <c r="D2236" i="51"/>
  <c r="A2237" i="51"/>
  <c r="B2237" i="51"/>
  <c r="C2237" i="51"/>
  <c r="D2237" i="51"/>
  <c r="A2238" i="51"/>
  <c r="B2238" i="51"/>
  <c r="C2238" i="51"/>
  <c r="D2238" i="51"/>
  <c r="A2239" i="51"/>
  <c r="B2239" i="51"/>
  <c r="C2239" i="51"/>
  <c r="D2239" i="51"/>
  <c r="A2240" i="51"/>
  <c r="B2240" i="51"/>
  <c r="C2240" i="51"/>
  <c r="D2240" i="51"/>
  <c r="A2241" i="51"/>
  <c r="B2241" i="51"/>
  <c r="C2241" i="51"/>
  <c r="D2241" i="51"/>
  <c r="A2242" i="51"/>
  <c r="B2242" i="51"/>
  <c r="C2242" i="51"/>
  <c r="D2242" i="51"/>
  <c r="A2243" i="51"/>
  <c r="B2243" i="51"/>
  <c r="C2243" i="51"/>
  <c r="D2243" i="51"/>
  <c r="A2244" i="51"/>
  <c r="B2244" i="51"/>
  <c r="C2244" i="51"/>
  <c r="D2244" i="51"/>
  <c r="A2245" i="51"/>
  <c r="B2245" i="51"/>
  <c r="C2245" i="51"/>
  <c r="D2245" i="51"/>
  <c r="A2246" i="51"/>
  <c r="B2246" i="51"/>
  <c r="C2246" i="51"/>
  <c r="D2246" i="51"/>
  <c r="A2247" i="51"/>
  <c r="B2247" i="51"/>
  <c r="C2247" i="51"/>
  <c r="D2247" i="51"/>
  <c r="A2248" i="51"/>
  <c r="B2248" i="51"/>
  <c r="C2248" i="51"/>
  <c r="D2248" i="51"/>
  <c r="A2249" i="51"/>
  <c r="B2249" i="51"/>
  <c r="C2249" i="51"/>
  <c r="D2249" i="51"/>
  <c r="A2250" i="51"/>
  <c r="B2250" i="51"/>
  <c r="C2250" i="51"/>
  <c r="D2250" i="51"/>
  <c r="A2251" i="51"/>
  <c r="B2251" i="51"/>
  <c r="C2251" i="51"/>
  <c r="D2251" i="51"/>
  <c r="A2252" i="51"/>
  <c r="B2252" i="51"/>
  <c r="C2252" i="51"/>
  <c r="D2252" i="51"/>
  <c r="A2253" i="51"/>
  <c r="B2253" i="51"/>
  <c r="C2253" i="51"/>
  <c r="D2253" i="51"/>
  <c r="A2254" i="51"/>
  <c r="B2254" i="51"/>
  <c r="C2254" i="51"/>
  <c r="D2254" i="51"/>
  <c r="A2255" i="51"/>
  <c r="B2255" i="51"/>
  <c r="C2255" i="51"/>
  <c r="D2255" i="51"/>
  <c r="A2256" i="51"/>
  <c r="B2256" i="51"/>
  <c r="C2256" i="51"/>
  <c r="D2256" i="51"/>
  <c r="A2257" i="51"/>
  <c r="B2257" i="51"/>
  <c r="C2257" i="51"/>
  <c r="D2257" i="51"/>
  <c r="A2258" i="51"/>
  <c r="B2258" i="51"/>
  <c r="C2258" i="51"/>
  <c r="D2258" i="51"/>
  <c r="A2259" i="51"/>
  <c r="B2259" i="51"/>
  <c r="C2259" i="51"/>
  <c r="D2259" i="51"/>
  <c r="A2260" i="51"/>
  <c r="B2260" i="51"/>
  <c r="C2260" i="51"/>
  <c r="D2260" i="51"/>
  <c r="A2261" i="51"/>
  <c r="B2261" i="51"/>
  <c r="C2261" i="51"/>
  <c r="D2261" i="51"/>
  <c r="A2262" i="51"/>
  <c r="B2262" i="51"/>
  <c r="C2262" i="51"/>
  <c r="D2262" i="51"/>
  <c r="A2263" i="51"/>
  <c r="B2263" i="51"/>
  <c r="C2263" i="51"/>
  <c r="D2263" i="51"/>
  <c r="A2264" i="51"/>
  <c r="B2264" i="51"/>
  <c r="C2264" i="51"/>
  <c r="D2264" i="51"/>
  <c r="A2265" i="51"/>
  <c r="B2265" i="51"/>
  <c r="C2265" i="51"/>
  <c r="D2265" i="51"/>
  <c r="A2266" i="51"/>
  <c r="B2266" i="51"/>
  <c r="C2266" i="51"/>
  <c r="D2266" i="51"/>
  <c r="A2267" i="51"/>
  <c r="B2267" i="51"/>
  <c r="C2267" i="51"/>
  <c r="D2267" i="51"/>
  <c r="A2268" i="51"/>
  <c r="B2268" i="51"/>
  <c r="C2268" i="51"/>
  <c r="D2268" i="51"/>
  <c r="A2269" i="51"/>
  <c r="B2269" i="51"/>
  <c r="C2269" i="51"/>
  <c r="D2269" i="51"/>
  <c r="A2270" i="51"/>
  <c r="B2270" i="51"/>
  <c r="C2270" i="51"/>
  <c r="D2270" i="51"/>
  <c r="A2271" i="51"/>
  <c r="B2271" i="51"/>
  <c r="C2271" i="51"/>
  <c r="D2271" i="51"/>
  <c r="A2272" i="51"/>
  <c r="B2272" i="51"/>
  <c r="C2272" i="51"/>
  <c r="D2272" i="51"/>
  <c r="A2273" i="51"/>
  <c r="B2273" i="51"/>
  <c r="C2273" i="51"/>
  <c r="D2273" i="51"/>
  <c r="A2274" i="51"/>
  <c r="B2274" i="51"/>
  <c r="C2274" i="51"/>
  <c r="D2274" i="51"/>
  <c r="A2275" i="51"/>
  <c r="B2275" i="51"/>
  <c r="C2275" i="51"/>
  <c r="D2275" i="51"/>
  <c r="A2276" i="51"/>
  <c r="B2276" i="51"/>
  <c r="C2276" i="51"/>
  <c r="D2276" i="51"/>
  <c r="A2277" i="51"/>
  <c r="B2277" i="51"/>
  <c r="C2277" i="51"/>
  <c r="D2277" i="51"/>
  <c r="A2278" i="51"/>
  <c r="B2278" i="51"/>
  <c r="C2278" i="51"/>
  <c r="D2278" i="51"/>
  <c r="A2279" i="51"/>
  <c r="B2279" i="51"/>
  <c r="C2279" i="51"/>
  <c r="D2279" i="51"/>
  <c r="A2280" i="51"/>
  <c r="B2280" i="51"/>
  <c r="C2280" i="51"/>
  <c r="D2280" i="51"/>
  <c r="A2281" i="51"/>
  <c r="B2281" i="51"/>
  <c r="C2281" i="51"/>
  <c r="D2281" i="51"/>
  <c r="A2282" i="51"/>
  <c r="B2282" i="51"/>
  <c r="C2282" i="51"/>
  <c r="D2282" i="51"/>
  <c r="A2283" i="51"/>
  <c r="B2283" i="51"/>
  <c r="C2283" i="51"/>
  <c r="D2283" i="51"/>
  <c r="A2284" i="51"/>
  <c r="B2284" i="51"/>
  <c r="C2284" i="51"/>
  <c r="D2284" i="51"/>
  <c r="A2285" i="51"/>
  <c r="B2285" i="51"/>
  <c r="C2285" i="51"/>
  <c r="D2285" i="51"/>
  <c r="A2286" i="51"/>
  <c r="B2286" i="51"/>
  <c r="C2286" i="51"/>
  <c r="D2286" i="51"/>
  <c r="A2287" i="51"/>
  <c r="B2287" i="51"/>
  <c r="C2287" i="51"/>
  <c r="D2287" i="51"/>
  <c r="A2288" i="51"/>
  <c r="B2288" i="51"/>
  <c r="C2288" i="51"/>
  <c r="D2288" i="51"/>
  <c r="A2289" i="51"/>
  <c r="B2289" i="51"/>
  <c r="C2289" i="51"/>
  <c r="D2289" i="51"/>
  <c r="A2290" i="51"/>
  <c r="B2290" i="51"/>
  <c r="C2290" i="51"/>
  <c r="D2290" i="51"/>
  <c r="A2291" i="51"/>
  <c r="B2291" i="51"/>
  <c r="C2291" i="51"/>
  <c r="D2291" i="51"/>
  <c r="A2292" i="51"/>
  <c r="B2292" i="51"/>
  <c r="C2292" i="51"/>
  <c r="D2292" i="51"/>
  <c r="A2293" i="51"/>
  <c r="B2293" i="51"/>
  <c r="C2293" i="51"/>
  <c r="D2293" i="51"/>
  <c r="A2294" i="51"/>
  <c r="B2294" i="51"/>
  <c r="C2294" i="51"/>
  <c r="D2294" i="51"/>
  <c r="A2295" i="51"/>
  <c r="B2295" i="51"/>
  <c r="C2295" i="51"/>
  <c r="D2295" i="51"/>
  <c r="A2296" i="51"/>
  <c r="B2296" i="51"/>
  <c r="C2296" i="51"/>
  <c r="D2296" i="51"/>
  <c r="A2297" i="51"/>
  <c r="B2297" i="51"/>
  <c r="C2297" i="51"/>
  <c r="D2297" i="51"/>
  <c r="A2298" i="51"/>
  <c r="B2298" i="51"/>
  <c r="C2298" i="51"/>
  <c r="D2298" i="51"/>
  <c r="A2299" i="51"/>
  <c r="B2299" i="51"/>
  <c r="C2299" i="51"/>
  <c r="D2299" i="51"/>
  <c r="A2300" i="51"/>
  <c r="B2300" i="51"/>
  <c r="C2300" i="51"/>
  <c r="D2300" i="51"/>
  <c r="A2301" i="51"/>
  <c r="B2301" i="51"/>
  <c r="C2301" i="51"/>
  <c r="D2301" i="51"/>
  <c r="A2302" i="51"/>
  <c r="B2302" i="51"/>
  <c r="C2302" i="51"/>
  <c r="D2302" i="51"/>
  <c r="A2303" i="51"/>
  <c r="B2303" i="51"/>
  <c r="C2303" i="51"/>
  <c r="D2303" i="51"/>
  <c r="A2304" i="51"/>
  <c r="B2304" i="51"/>
  <c r="C2304" i="51"/>
  <c r="D2304" i="51"/>
  <c r="A2305" i="51"/>
  <c r="B2305" i="51"/>
  <c r="C2305" i="51"/>
  <c r="D2305" i="51"/>
  <c r="A2306" i="51"/>
  <c r="B2306" i="51"/>
  <c r="C2306" i="51"/>
  <c r="D2306" i="51"/>
  <c r="A2307" i="51"/>
  <c r="B2307" i="51"/>
  <c r="C2307" i="51"/>
  <c r="D2307" i="51"/>
  <c r="A2308" i="51"/>
  <c r="B2308" i="51"/>
  <c r="C2308" i="51"/>
  <c r="D2308" i="51"/>
  <c r="A2309" i="51"/>
  <c r="B2309" i="51"/>
  <c r="C2309" i="51"/>
  <c r="D2309" i="51"/>
  <c r="A2310" i="51"/>
  <c r="B2310" i="51"/>
  <c r="C2310" i="51"/>
  <c r="D2310" i="51"/>
  <c r="A2311" i="51"/>
  <c r="B2311" i="51"/>
  <c r="C2311" i="51"/>
  <c r="D2311" i="51"/>
  <c r="A2312" i="51"/>
  <c r="B2312" i="51"/>
  <c r="C2312" i="51"/>
  <c r="D2312" i="51"/>
  <c r="A2313" i="51"/>
  <c r="B2313" i="51"/>
  <c r="C2313" i="51"/>
  <c r="D2313" i="51"/>
  <c r="A2314" i="51"/>
  <c r="B2314" i="51"/>
  <c r="C2314" i="51"/>
  <c r="D2314" i="51"/>
  <c r="A2315" i="51"/>
  <c r="B2315" i="51"/>
  <c r="C2315" i="51"/>
  <c r="D2315" i="51"/>
  <c r="A2316" i="51"/>
  <c r="B2316" i="51"/>
  <c r="C2316" i="51"/>
  <c r="D2316" i="51"/>
  <c r="A2317" i="51"/>
  <c r="B2317" i="51"/>
  <c r="C2317" i="51"/>
  <c r="D2317" i="51"/>
  <c r="A2318" i="51"/>
  <c r="B2318" i="51"/>
  <c r="C2318" i="51"/>
  <c r="D2318" i="51"/>
  <c r="A2319" i="51"/>
  <c r="B2319" i="51"/>
  <c r="C2319" i="51"/>
  <c r="D2319" i="51"/>
  <c r="A2320" i="51"/>
  <c r="B2320" i="51"/>
  <c r="C2320" i="51"/>
  <c r="D2320" i="51"/>
  <c r="A2321" i="51"/>
  <c r="B2321" i="51"/>
  <c r="C2321" i="51"/>
  <c r="D2321" i="51"/>
  <c r="A2322" i="51"/>
  <c r="B2322" i="51"/>
  <c r="C2322" i="51"/>
  <c r="D2322" i="51"/>
  <c r="A2323" i="51"/>
  <c r="B2323" i="51"/>
  <c r="C2323" i="51"/>
  <c r="D2323" i="51"/>
  <c r="A2324" i="51"/>
  <c r="B2324" i="51"/>
  <c r="C2324" i="51"/>
  <c r="D2324" i="51"/>
  <c r="A2325" i="51"/>
  <c r="B2325" i="51"/>
  <c r="C2325" i="51"/>
  <c r="D2325" i="51"/>
  <c r="A2326" i="51"/>
  <c r="B2326" i="51"/>
  <c r="C2326" i="51"/>
  <c r="D2326" i="51"/>
  <c r="A2327" i="51"/>
  <c r="B2327" i="51"/>
  <c r="C2327" i="51"/>
  <c r="D2327" i="51"/>
  <c r="A2328" i="51"/>
  <c r="B2328" i="51"/>
  <c r="C2328" i="51"/>
  <c r="D2328" i="51"/>
  <c r="A2329" i="51"/>
  <c r="B2329" i="51"/>
  <c r="C2329" i="51"/>
  <c r="D2329" i="51"/>
  <c r="A2330" i="51"/>
  <c r="B2330" i="51"/>
  <c r="C2330" i="51"/>
  <c r="D2330" i="51"/>
  <c r="A2331" i="51"/>
  <c r="B2331" i="51"/>
  <c r="C2331" i="51"/>
  <c r="D2331" i="51"/>
  <c r="A2332" i="51"/>
  <c r="B2332" i="51"/>
  <c r="C2332" i="51"/>
  <c r="D2332" i="51"/>
  <c r="A2333" i="51"/>
  <c r="B2333" i="51"/>
  <c r="C2333" i="51"/>
  <c r="D2333" i="51"/>
  <c r="A2334" i="51"/>
  <c r="B2334" i="51"/>
  <c r="C2334" i="51"/>
  <c r="D2334" i="51"/>
  <c r="A2335" i="51"/>
  <c r="B2335" i="51"/>
  <c r="C2335" i="51"/>
  <c r="D2335" i="51"/>
  <c r="A2336" i="51"/>
  <c r="B2336" i="51"/>
  <c r="C2336" i="51"/>
  <c r="D2336" i="51"/>
  <c r="A2337" i="51"/>
  <c r="B2337" i="51"/>
  <c r="C2337" i="51"/>
  <c r="D2337" i="51"/>
  <c r="A2338" i="51"/>
  <c r="B2338" i="51"/>
  <c r="C2338" i="51"/>
  <c r="D2338" i="51"/>
  <c r="A2339" i="51"/>
  <c r="B2339" i="51"/>
  <c r="C2339" i="51"/>
  <c r="D2339" i="51"/>
  <c r="A2340" i="51"/>
  <c r="B2340" i="51"/>
  <c r="C2340" i="51"/>
  <c r="D2340" i="51"/>
  <c r="A2341" i="51"/>
  <c r="B2341" i="51"/>
  <c r="C2341" i="51"/>
  <c r="D2341" i="51"/>
  <c r="A2342" i="51"/>
  <c r="B2342" i="51"/>
  <c r="C2342" i="51"/>
  <c r="D2342" i="51"/>
  <c r="A2343" i="51"/>
  <c r="B2343" i="51"/>
  <c r="C2343" i="51"/>
  <c r="D2343" i="51"/>
  <c r="A2344" i="51"/>
  <c r="B2344" i="51"/>
  <c r="C2344" i="51"/>
  <c r="D2344" i="51"/>
  <c r="A2345" i="51"/>
  <c r="B2345" i="51"/>
  <c r="C2345" i="51"/>
  <c r="D2345" i="51"/>
  <c r="A2346" i="51"/>
  <c r="B2346" i="51"/>
  <c r="C2346" i="51"/>
  <c r="D2346" i="51"/>
  <c r="A2347" i="51"/>
  <c r="B2347" i="51"/>
  <c r="C2347" i="51"/>
  <c r="D2347" i="51"/>
  <c r="A2348" i="51"/>
  <c r="B2348" i="51"/>
  <c r="C2348" i="51"/>
  <c r="D2348" i="51"/>
  <c r="A2349" i="51"/>
  <c r="B2349" i="51"/>
  <c r="C2349" i="51"/>
  <c r="D2349" i="51"/>
  <c r="A2350" i="51"/>
  <c r="B2350" i="51"/>
  <c r="C2350" i="51"/>
  <c r="D2350" i="51"/>
  <c r="A2351" i="51"/>
  <c r="B2351" i="51"/>
  <c r="C2351" i="51"/>
  <c r="D2351" i="51"/>
  <c r="A2352" i="51"/>
  <c r="B2352" i="51"/>
  <c r="C2352" i="51"/>
  <c r="D2352" i="51"/>
  <c r="A2353" i="51"/>
  <c r="B2353" i="51"/>
  <c r="C2353" i="51"/>
  <c r="D2353" i="51"/>
  <c r="A2354" i="51"/>
  <c r="B2354" i="51"/>
  <c r="C2354" i="51"/>
  <c r="D2354" i="51"/>
  <c r="A2355" i="51"/>
  <c r="B2355" i="51"/>
  <c r="C2355" i="51"/>
  <c r="D2355" i="51"/>
  <c r="A2356" i="51"/>
  <c r="B2356" i="51"/>
  <c r="C2356" i="51"/>
  <c r="D2356" i="51"/>
  <c r="A2357" i="51"/>
  <c r="B2357" i="51"/>
  <c r="C2357" i="51"/>
  <c r="D2357" i="51"/>
  <c r="A2358" i="51"/>
  <c r="B2358" i="51"/>
  <c r="C2358" i="51"/>
  <c r="D2358" i="51"/>
  <c r="A2359" i="51"/>
  <c r="B2359" i="51"/>
  <c r="C2359" i="51"/>
  <c r="D2359" i="51"/>
  <c r="A2360" i="51"/>
  <c r="B2360" i="51"/>
  <c r="C2360" i="51"/>
  <c r="D2360" i="51"/>
  <c r="A2361" i="51"/>
  <c r="B2361" i="51"/>
  <c r="C2361" i="51"/>
  <c r="D2361" i="51"/>
  <c r="A2362" i="51"/>
  <c r="B2362" i="51"/>
  <c r="C2362" i="51"/>
  <c r="D2362" i="51"/>
  <c r="A2363" i="51"/>
  <c r="B2363" i="51"/>
  <c r="C2363" i="51"/>
  <c r="D2363" i="51"/>
  <c r="A2364" i="51"/>
  <c r="B2364" i="51"/>
  <c r="C2364" i="51"/>
  <c r="D2364" i="51"/>
  <c r="A2365" i="51"/>
  <c r="B2365" i="51"/>
  <c r="C2365" i="51"/>
  <c r="D2365" i="51"/>
  <c r="A2366" i="51"/>
  <c r="B2366" i="51"/>
  <c r="C2366" i="51"/>
  <c r="D2366" i="51"/>
  <c r="A2367" i="51"/>
  <c r="B2367" i="51"/>
  <c r="C2367" i="51"/>
  <c r="D2367" i="51"/>
  <c r="A2368" i="51"/>
  <c r="B2368" i="51"/>
  <c r="C2368" i="51"/>
  <c r="D2368" i="51"/>
  <c r="A2369" i="51"/>
  <c r="B2369" i="51"/>
  <c r="C2369" i="51"/>
  <c r="D2369" i="51"/>
  <c r="A2370" i="51"/>
  <c r="B2370" i="51"/>
  <c r="C2370" i="51"/>
  <c r="D2370" i="51"/>
  <c r="A2371" i="51"/>
  <c r="B2371" i="51"/>
  <c r="C2371" i="51"/>
  <c r="D2371" i="51"/>
  <c r="A2372" i="51"/>
  <c r="B2372" i="51"/>
  <c r="C2372" i="51"/>
  <c r="D2372" i="51"/>
  <c r="A2373" i="51"/>
  <c r="B2373" i="51"/>
  <c r="C2373" i="51"/>
  <c r="D2373" i="51"/>
  <c r="A2374" i="51"/>
  <c r="B2374" i="51"/>
  <c r="C2374" i="51"/>
  <c r="D2374" i="51"/>
  <c r="A2375" i="51"/>
  <c r="B2375" i="51"/>
  <c r="C2375" i="51"/>
  <c r="D2375" i="51"/>
  <c r="A2376" i="51"/>
  <c r="B2376" i="51"/>
  <c r="C2376" i="51"/>
  <c r="D2376" i="51"/>
  <c r="A2377" i="51"/>
  <c r="B2377" i="51"/>
  <c r="C2377" i="51"/>
  <c r="D2377" i="51"/>
  <c r="A2378" i="51"/>
  <c r="B2378" i="51"/>
  <c r="C2378" i="51"/>
  <c r="D2378" i="51"/>
  <c r="A2379" i="51"/>
  <c r="B2379" i="51"/>
  <c r="C2379" i="51"/>
  <c r="D2379" i="51"/>
  <c r="A2380" i="51"/>
  <c r="B2380" i="51"/>
  <c r="C2380" i="51"/>
  <c r="D2380" i="51"/>
  <c r="A2381" i="51"/>
  <c r="B2381" i="51"/>
  <c r="C2381" i="51"/>
  <c r="D2381" i="51"/>
  <c r="A2382" i="51"/>
  <c r="B2382" i="51"/>
  <c r="C2382" i="51"/>
  <c r="D2382" i="51"/>
  <c r="A2383" i="51"/>
  <c r="B2383" i="51"/>
  <c r="C2383" i="51"/>
  <c r="D2383" i="51"/>
  <c r="A2384" i="51"/>
  <c r="B2384" i="51"/>
  <c r="C2384" i="51"/>
  <c r="D2384" i="51"/>
  <c r="A2385" i="51"/>
  <c r="B2385" i="51"/>
  <c r="C2385" i="51"/>
  <c r="D2385" i="51"/>
  <c r="A2386" i="51"/>
  <c r="B2386" i="51"/>
  <c r="C2386" i="51"/>
  <c r="D2386" i="51"/>
  <c r="A2387" i="51"/>
  <c r="B2387" i="51"/>
  <c r="C2387" i="51"/>
  <c r="D2387" i="51"/>
  <c r="A2388" i="51"/>
  <c r="B2388" i="51"/>
  <c r="C2388" i="51"/>
  <c r="D2388" i="51"/>
  <c r="A2389" i="51"/>
  <c r="B2389" i="51"/>
  <c r="C2389" i="51"/>
  <c r="D2389" i="51"/>
  <c r="A2390" i="51"/>
  <c r="B2390" i="51"/>
  <c r="C2390" i="51"/>
  <c r="D2390" i="51"/>
  <c r="A2391" i="51"/>
  <c r="B2391" i="51"/>
  <c r="C2391" i="51"/>
  <c r="D2391" i="51"/>
  <c r="A2392" i="51"/>
  <c r="B2392" i="51"/>
  <c r="C2392" i="51"/>
  <c r="D2392" i="51"/>
  <c r="A2393" i="51"/>
  <c r="B2393" i="51"/>
  <c r="C2393" i="51"/>
  <c r="D2393" i="51"/>
  <c r="A2394" i="51"/>
  <c r="B2394" i="51"/>
  <c r="C2394" i="51"/>
  <c r="D2394" i="51"/>
  <c r="A2395" i="51"/>
  <c r="B2395" i="51"/>
  <c r="C2395" i="51"/>
  <c r="D2395" i="51"/>
  <c r="A2396" i="51"/>
  <c r="B2396" i="51"/>
  <c r="C2396" i="51"/>
  <c r="D2396" i="51"/>
  <c r="A2397" i="51"/>
  <c r="B2397" i="51"/>
  <c r="C2397" i="51"/>
  <c r="D2397" i="51"/>
  <c r="A2398" i="51"/>
  <c r="B2398" i="51"/>
  <c r="C2398" i="51"/>
  <c r="D2398" i="51"/>
  <c r="A2399" i="51"/>
  <c r="B2399" i="51"/>
  <c r="C2399" i="51"/>
  <c r="D2399" i="51"/>
  <c r="A2400" i="51"/>
  <c r="B2400" i="51"/>
  <c r="C2400" i="51"/>
  <c r="D2400" i="51"/>
  <c r="A2401" i="51"/>
  <c r="B2401" i="51"/>
  <c r="C2401" i="51"/>
  <c r="D2401" i="51"/>
  <c r="A2402" i="51"/>
  <c r="B2402" i="51"/>
  <c r="C2402" i="51"/>
  <c r="D2402" i="51"/>
  <c r="A2403" i="51"/>
  <c r="B2403" i="51"/>
  <c r="C2403" i="51"/>
  <c r="D2403" i="51"/>
  <c r="A2404" i="51"/>
  <c r="B2404" i="51"/>
  <c r="C2404" i="51"/>
  <c r="D2404" i="51"/>
  <c r="A2405" i="51"/>
  <c r="B2405" i="51"/>
  <c r="C2405" i="51"/>
  <c r="D2405" i="51"/>
  <c r="A2406" i="51"/>
  <c r="B2406" i="51"/>
  <c r="C2406" i="51"/>
  <c r="D2406" i="51"/>
  <c r="A2407" i="51"/>
  <c r="B2407" i="51"/>
  <c r="C2407" i="51"/>
  <c r="D2407" i="51"/>
  <c r="A2408" i="51"/>
  <c r="B2408" i="51"/>
  <c r="C2408" i="51"/>
  <c r="D2408" i="51"/>
  <c r="A2409" i="51"/>
  <c r="B2409" i="51"/>
  <c r="C2409" i="51"/>
  <c r="D2409" i="51"/>
  <c r="A2410" i="51"/>
  <c r="B2410" i="51"/>
  <c r="C2410" i="51"/>
  <c r="D2410" i="51"/>
  <c r="A2411" i="51"/>
  <c r="B2411" i="51"/>
  <c r="C2411" i="51"/>
  <c r="D2411" i="51"/>
  <c r="A2412" i="51"/>
  <c r="B2412" i="51"/>
  <c r="C2412" i="51"/>
  <c r="D2412" i="51"/>
  <c r="A2413" i="51"/>
  <c r="B2413" i="51"/>
  <c r="C2413" i="51"/>
  <c r="D2413" i="51"/>
  <c r="A2414" i="51"/>
  <c r="B2414" i="51"/>
  <c r="C2414" i="51"/>
  <c r="D2414" i="51"/>
  <c r="A2415" i="51"/>
  <c r="B2415" i="51"/>
  <c r="C2415" i="51"/>
  <c r="D2415" i="51"/>
  <c r="A2416" i="51"/>
  <c r="B2416" i="51"/>
  <c r="C2416" i="51"/>
  <c r="D2416" i="51"/>
  <c r="A2417" i="51"/>
  <c r="B2417" i="51"/>
  <c r="C2417" i="51"/>
  <c r="D2417" i="51"/>
  <c r="A2418" i="51"/>
  <c r="B2418" i="51"/>
  <c r="C2418" i="51"/>
  <c r="D2418" i="51"/>
  <c r="A2419" i="51"/>
  <c r="B2419" i="51"/>
  <c r="C2419" i="51"/>
  <c r="D2419" i="51"/>
  <c r="A2420" i="51"/>
  <c r="B2420" i="51"/>
  <c r="C2420" i="51"/>
  <c r="D2420" i="51"/>
  <c r="A2421" i="51"/>
  <c r="B2421" i="51"/>
  <c r="C2421" i="51"/>
  <c r="D2421" i="51"/>
  <c r="A2422" i="51"/>
  <c r="B2422" i="51"/>
  <c r="C2422" i="51"/>
  <c r="D2422" i="51"/>
  <c r="A2423" i="51"/>
  <c r="B2423" i="51"/>
  <c r="C2423" i="51"/>
  <c r="D2423" i="51"/>
  <c r="A2424" i="51"/>
  <c r="B2424" i="51"/>
  <c r="C2424" i="51"/>
  <c r="D2424" i="51"/>
  <c r="A2425" i="51"/>
  <c r="B2425" i="51"/>
  <c r="C2425" i="51"/>
  <c r="D2425" i="51"/>
  <c r="A2426" i="51"/>
  <c r="B2426" i="51"/>
  <c r="C2426" i="51"/>
  <c r="D2426" i="51"/>
  <c r="A2427" i="51"/>
  <c r="B2427" i="51"/>
  <c r="C2427" i="51"/>
  <c r="D2427" i="51"/>
  <c r="A2428" i="51"/>
  <c r="B2428" i="51"/>
  <c r="C2428" i="51"/>
  <c r="D2428" i="51"/>
  <c r="A2429" i="51"/>
  <c r="B2429" i="51"/>
  <c r="C2429" i="51"/>
  <c r="D2429" i="51"/>
  <c r="A2430" i="51"/>
  <c r="B2430" i="51"/>
  <c r="C2430" i="51"/>
  <c r="D2430" i="51"/>
  <c r="A2431" i="51"/>
  <c r="B2431" i="51"/>
  <c r="C2431" i="51"/>
  <c r="D2431" i="51"/>
  <c r="A2432" i="51"/>
  <c r="B2432" i="51"/>
  <c r="C2432" i="51"/>
  <c r="D2432" i="51"/>
  <c r="A2433" i="51"/>
  <c r="B2433" i="51"/>
  <c r="C2433" i="51"/>
  <c r="D2433" i="51"/>
  <c r="A2434" i="51"/>
  <c r="B2434" i="51"/>
  <c r="C2434" i="51"/>
  <c r="D2434" i="51"/>
  <c r="A2435" i="51"/>
  <c r="B2435" i="51"/>
  <c r="C2435" i="51"/>
  <c r="D2435" i="51"/>
  <c r="A2436" i="51"/>
  <c r="B2436" i="51"/>
  <c r="C2436" i="51"/>
  <c r="D2436" i="51"/>
  <c r="A2437" i="51"/>
  <c r="B2437" i="51"/>
  <c r="C2437" i="51"/>
  <c r="D2437" i="51"/>
  <c r="A2438" i="51"/>
  <c r="B2438" i="51"/>
  <c r="C2438" i="51"/>
  <c r="D2438" i="51"/>
  <c r="A2439" i="51"/>
  <c r="B2439" i="51"/>
  <c r="C2439" i="51"/>
  <c r="D2439" i="51"/>
  <c r="A2440" i="51"/>
  <c r="B2440" i="51"/>
  <c r="C2440" i="51"/>
  <c r="D2440" i="51"/>
  <c r="A2441" i="51"/>
  <c r="B2441" i="51"/>
  <c r="C2441" i="51"/>
  <c r="D2441" i="51"/>
  <c r="A2442" i="51"/>
  <c r="B2442" i="51"/>
  <c r="C2442" i="51"/>
  <c r="D2442" i="51"/>
  <c r="A2443" i="51"/>
  <c r="B2443" i="51"/>
  <c r="C2443" i="51"/>
  <c r="D2443" i="51"/>
  <c r="A2444" i="51"/>
  <c r="B2444" i="51"/>
  <c r="C2444" i="51"/>
  <c r="D2444" i="51"/>
  <c r="A2445" i="51"/>
  <c r="B2445" i="51"/>
  <c r="C2445" i="51"/>
  <c r="D2445" i="51"/>
  <c r="A2446" i="51"/>
  <c r="B2446" i="51"/>
  <c r="C2446" i="51"/>
  <c r="D2446" i="51"/>
  <c r="A2447" i="51"/>
  <c r="B2447" i="51"/>
  <c r="C2447" i="51"/>
  <c r="D2447" i="51"/>
  <c r="A2448" i="51"/>
  <c r="B2448" i="51"/>
  <c r="C2448" i="51"/>
  <c r="D2448" i="51"/>
  <c r="A2449" i="51"/>
  <c r="B2449" i="51"/>
  <c r="C2449" i="51"/>
  <c r="D2449" i="51"/>
  <c r="A2450" i="51"/>
  <c r="B2450" i="51"/>
  <c r="C2450" i="51"/>
  <c r="D2450" i="51"/>
  <c r="A2451" i="51"/>
  <c r="B2451" i="51"/>
  <c r="C2451" i="51"/>
  <c r="D2451" i="51"/>
  <c r="A2452" i="51"/>
  <c r="B2452" i="51"/>
  <c r="C2452" i="51"/>
  <c r="D2452" i="51"/>
  <c r="A2453" i="51"/>
  <c r="B2453" i="51"/>
  <c r="C2453" i="51"/>
  <c r="D2453" i="51"/>
  <c r="A2454" i="51"/>
  <c r="B2454" i="51"/>
  <c r="C2454" i="51"/>
  <c r="D2454" i="51"/>
  <c r="A2455" i="51"/>
  <c r="B2455" i="51"/>
  <c r="C2455" i="51"/>
  <c r="D2455" i="51"/>
  <c r="A2456" i="51"/>
  <c r="B2456" i="51"/>
  <c r="C2456" i="51"/>
  <c r="D2456" i="51"/>
  <c r="A2457" i="51"/>
  <c r="B2457" i="51"/>
  <c r="C2457" i="51"/>
  <c r="D2457" i="51"/>
  <c r="A2458" i="51"/>
  <c r="B2458" i="51"/>
  <c r="C2458" i="51"/>
  <c r="D2458" i="51"/>
  <c r="A2459" i="51"/>
  <c r="B2459" i="51"/>
  <c r="C2459" i="51"/>
  <c r="D2459" i="51"/>
  <c r="A2460" i="51"/>
  <c r="B2460" i="51"/>
  <c r="C2460" i="51"/>
  <c r="D2460" i="51"/>
  <c r="A2461" i="51"/>
  <c r="B2461" i="51"/>
  <c r="C2461" i="51"/>
  <c r="D2461" i="51"/>
  <c r="A2462" i="51"/>
  <c r="B2462" i="51"/>
  <c r="C2462" i="51"/>
  <c r="D2462" i="51"/>
  <c r="A2463" i="51"/>
  <c r="B2463" i="51"/>
  <c r="C2463" i="51"/>
  <c r="D2463" i="51"/>
  <c r="A2464" i="51"/>
  <c r="B2464" i="51"/>
  <c r="C2464" i="51"/>
  <c r="D2464" i="51"/>
  <c r="A2465" i="51"/>
  <c r="B2465" i="51"/>
  <c r="C2465" i="51"/>
  <c r="D2465" i="51"/>
  <c r="A2466" i="51"/>
  <c r="B2466" i="51"/>
  <c r="C2466" i="51"/>
  <c r="D2466" i="51"/>
  <c r="A2467" i="51"/>
  <c r="B2467" i="51"/>
  <c r="C2467" i="51"/>
  <c r="D2467" i="51"/>
  <c r="A2468" i="51"/>
  <c r="B2468" i="51"/>
  <c r="C2468" i="51"/>
  <c r="D2468" i="51"/>
  <c r="A2469" i="51"/>
  <c r="B2469" i="51"/>
  <c r="C2469" i="51"/>
  <c r="D2469" i="51"/>
  <c r="A2470" i="51"/>
  <c r="B2470" i="51"/>
  <c r="C2470" i="51"/>
  <c r="D2470" i="51"/>
  <c r="A2471" i="51"/>
  <c r="B2471" i="51"/>
  <c r="C2471" i="51"/>
  <c r="D2471" i="51"/>
  <c r="A2472" i="51"/>
  <c r="B2472" i="51"/>
  <c r="C2472" i="51"/>
  <c r="D2472" i="51"/>
  <c r="A2473" i="51"/>
  <c r="B2473" i="51"/>
  <c r="C2473" i="51"/>
  <c r="D2473" i="51"/>
  <c r="A2474" i="51"/>
  <c r="B2474" i="51"/>
  <c r="C2474" i="51"/>
  <c r="D2474" i="51"/>
  <c r="A2475" i="51"/>
  <c r="B2475" i="51"/>
  <c r="C2475" i="51"/>
  <c r="D2475" i="51"/>
  <c r="A2476" i="51"/>
  <c r="B2476" i="51"/>
  <c r="C2476" i="51"/>
  <c r="D2476" i="51"/>
  <c r="A2477" i="51"/>
  <c r="B2477" i="51"/>
  <c r="C2477" i="51"/>
  <c r="D2477" i="51"/>
  <c r="A2478" i="51"/>
  <c r="B2478" i="51"/>
  <c r="C2478" i="51"/>
  <c r="D2478" i="51"/>
  <c r="A2479" i="51"/>
  <c r="B2479" i="51"/>
  <c r="C2479" i="51"/>
  <c r="D2479" i="51"/>
  <c r="A2480" i="51"/>
  <c r="B2480" i="51"/>
  <c r="C2480" i="51"/>
  <c r="D2480" i="51"/>
  <c r="A2481" i="51"/>
  <c r="B2481" i="51"/>
  <c r="C2481" i="51"/>
  <c r="D2481" i="51"/>
  <c r="A2482" i="51"/>
  <c r="B2482" i="51"/>
  <c r="C2482" i="51"/>
  <c r="D2482" i="51"/>
  <c r="A2483" i="51"/>
  <c r="B2483" i="51"/>
  <c r="C2483" i="51"/>
  <c r="D2483" i="51"/>
  <c r="A2484" i="51"/>
  <c r="B2484" i="51"/>
  <c r="C2484" i="51"/>
  <c r="D2484" i="51"/>
  <c r="A2485" i="51"/>
  <c r="B2485" i="51"/>
  <c r="C2485" i="51"/>
  <c r="D2485" i="51"/>
  <c r="A2486" i="51"/>
  <c r="B2486" i="51"/>
  <c r="C2486" i="51"/>
  <c r="D2486" i="51"/>
  <c r="A2487" i="51"/>
  <c r="B2487" i="51"/>
  <c r="C2487" i="51"/>
  <c r="D2487" i="51"/>
  <c r="A2488" i="51"/>
  <c r="B2488" i="51"/>
  <c r="C2488" i="51"/>
  <c r="D2488" i="51"/>
  <c r="A2489" i="51"/>
  <c r="B2489" i="51"/>
  <c r="C2489" i="51"/>
  <c r="D2489" i="51"/>
  <c r="A2490" i="51"/>
  <c r="B2490" i="51"/>
  <c r="C2490" i="51"/>
  <c r="D2490" i="51"/>
  <c r="A2491" i="51"/>
  <c r="B2491" i="51"/>
  <c r="C2491" i="51"/>
  <c r="D2491" i="51"/>
  <c r="A2492" i="51"/>
  <c r="B2492" i="51"/>
  <c r="C2492" i="51"/>
  <c r="D2492" i="51"/>
  <c r="A2493" i="51"/>
  <c r="B2493" i="51"/>
  <c r="C2493" i="51"/>
  <c r="D2493" i="51"/>
  <c r="A2494" i="51"/>
  <c r="B2494" i="51"/>
  <c r="C2494" i="51"/>
  <c r="D2494" i="51"/>
  <c r="A2495" i="51"/>
  <c r="B2495" i="51"/>
  <c r="C2495" i="51"/>
  <c r="D2495" i="51"/>
  <c r="A2496" i="51"/>
  <c r="B2496" i="51"/>
  <c r="C2496" i="51"/>
  <c r="D2496" i="51"/>
  <c r="A2497" i="51"/>
  <c r="B2497" i="51"/>
  <c r="C2497" i="51"/>
  <c r="D2497" i="51"/>
  <c r="A2498" i="51"/>
  <c r="B2498" i="51"/>
  <c r="C2498" i="51"/>
  <c r="D2498" i="51"/>
  <c r="A2499" i="51"/>
  <c r="B2499" i="51"/>
  <c r="C2499" i="51"/>
  <c r="D2499" i="51"/>
  <c r="A2500" i="51"/>
  <c r="B2500" i="51"/>
  <c r="C2500" i="51"/>
  <c r="D2500" i="51"/>
  <c r="A2501" i="51"/>
  <c r="B2501" i="51"/>
  <c r="C2501" i="51"/>
  <c r="D2501" i="51"/>
  <c r="A2502" i="51"/>
  <c r="B2502" i="51"/>
  <c r="C2502" i="51"/>
  <c r="D2502" i="51"/>
  <c r="A2503" i="51"/>
  <c r="B2503" i="51"/>
  <c r="C2503" i="51"/>
  <c r="D2503" i="51"/>
  <c r="A2504" i="51"/>
  <c r="B2504" i="51"/>
  <c r="C2504" i="51"/>
  <c r="D2504" i="51"/>
  <c r="A2505" i="51"/>
  <c r="B2505" i="51"/>
  <c r="C2505" i="51"/>
  <c r="D2505" i="51"/>
  <c r="A2506" i="51"/>
  <c r="B2506" i="51"/>
  <c r="C2506" i="51"/>
  <c r="D2506" i="51"/>
  <c r="A2507" i="51"/>
  <c r="B2507" i="51"/>
  <c r="C2507" i="51"/>
  <c r="D2507" i="51"/>
  <c r="A2508" i="51"/>
  <c r="B2508" i="51"/>
  <c r="C2508" i="51"/>
  <c r="D2508" i="51"/>
  <c r="A2509" i="51"/>
  <c r="B2509" i="51"/>
  <c r="C2509" i="51"/>
  <c r="D2509" i="51"/>
  <c r="A2510" i="51"/>
  <c r="B2510" i="51"/>
  <c r="C2510" i="51"/>
  <c r="D2510" i="51"/>
  <c r="A2511" i="51"/>
  <c r="B2511" i="51"/>
  <c r="C2511" i="51"/>
  <c r="D2511" i="51"/>
  <c r="A2512" i="51"/>
  <c r="B2512" i="51"/>
  <c r="C2512" i="51"/>
  <c r="D2512" i="51"/>
  <c r="A2513" i="51"/>
  <c r="B2513" i="51"/>
  <c r="C2513" i="51"/>
  <c r="D2513" i="51"/>
  <c r="A2514" i="51"/>
  <c r="B2514" i="51"/>
  <c r="C2514" i="51"/>
  <c r="D2514" i="51"/>
  <c r="A2515" i="51"/>
  <c r="B2515" i="51"/>
  <c r="C2515" i="51"/>
  <c r="D2515" i="51"/>
  <c r="A2516" i="51"/>
  <c r="B2516" i="51"/>
  <c r="C2516" i="51"/>
  <c r="D2516" i="51"/>
  <c r="A2517" i="51"/>
  <c r="B2517" i="51"/>
  <c r="C2517" i="51"/>
  <c r="D2517" i="51"/>
  <c r="A2518" i="51"/>
  <c r="B2518" i="51"/>
  <c r="C2518" i="51"/>
  <c r="D2518" i="51"/>
  <c r="A2519" i="51"/>
  <c r="B2519" i="51"/>
  <c r="C2519" i="51"/>
  <c r="D2519" i="51"/>
  <c r="A2520" i="51"/>
  <c r="B2520" i="51"/>
  <c r="C2520" i="51"/>
  <c r="D2520" i="51"/>
  <c r="A2521" i="51"/>
  <c r="B2521" i="51"/>
  <c r="C2521" i="51"/>
  <c r="D2521" i="51"/>
  <c r="A2522" i="51"/>
  <c r="B2522" i="51"/>
  <c r="C2522" i="51"/>
  <c r="D2522" i="51"/>
  <c r="A2523" i="51"/>
  <c r="B2523" i="51"/>
  <c r="C2523" i="51"/>
  <c r="D2523" i="51"/>
  <c r="A2524" i="51"/>
  <c r="B2524" i="51"/>
  <c r="C2524" i="51"/>
  <c r="D2524" i="51"/>
  <c r="A2525" i="51"/>
  <c r="B2525" i="51"/>
  <c r="C2525" i="51"/>
  <c r="D2525" i="51"/>
  <c r="A2526" i="51"/>
  <c r="B2526" i="51"/>
  <c r="C2526" i="51"/>
  <c r="D2526" i="51"/>
  <c r="A2527" i="51"/>
  <c r="B2527" i="51"/>
  <c r="C2527" i="51"/>
  <c r="D2527" i="51"/>
  <c r="A2528" i="51"/>
  <c r="B2528" i="51"/>
  <c r="C2528" i="51"/>
  <c r="D2528" i="51"/>
  <c r="A2529" i="51"/>
  <c r="B2529" i="51"/>
  <c r="C2529" i="51"/>
  <c r="D2529" i="51"/>
  <c r="A2530" i="51"/>
  <c r="B2530" i="51"/>
  <c r="C2530" i="51"/>
  <c r="D2530" i="51"/>
  <c r="A2531" i="51"/>
  <c r="B2531" i="51"/>
  <c r="C2531" i="51"/>
  <c r="D2531" i="51"/>
  <c r="A2532" i="51"/>
  <c r="B2532" i="51"/>
  <c r="C2532" i="51"/>
  <c r="D2532" i="51"/>
  <c r="A2533" i="51"/>
  <c r="B2533" i="51"/>
  <c r="C2533" i="51"/>
  <c r="D2533" i="51"/>
  <c r="A2534" i="51"/>
  <c r="B2534" i="51"/>
  <c r="C2534" i="51"/>
  <c r="D2534" i="51"/>
  <c r="A2535" i="51"/>
  <c r="B2535" i="51"/>
  <c r="C2535" i="51"/>
  <c r="D2535" i="51"/>
  <c r="A2536" i="51"/>
  <c r="B2536" i="51"/>
  <c r="C2536" i="51"/>
  <c r="D2536" i="51"/>
  <c r="A2537" i="51"/>
  <c r="B2537" i="51"/>
  <c r="C2537" i="51"/>
  <c r="D2537" i="51"/>
  <c r="A2538" i="51"/>
  <c r="B2538" i="51"/>
  <c r="C2538" i="51"/>
  <c r="D2538" i="51"/>
  <c r="A2539" i="51"/>
  <c r="B2539" i="51"/>
  <c r="C2539" i="51"/>
  <c r="D2539" i="51"/>
  <c r="A2540" i="51"/>
  <c r="B2540" i="51"/>
  <c r="C2540" i="51"/>
  <c r="D2540" i="51"/>
  <c r="A2541" i="51"/>
  <c r="B2541" i="51"/>
  <c r="C2541" i="51"/>
  <c r="D2541" i="51"/>
  <c r="A2542" i="51"/>
  <c r="B2542" i="51"/>
  <c r="C2542" i="51"/>
  <c r="D2542" i="51"/>
  <c r="A2543" i="51"/>
  <c r="B2543" i="51"/>
  <c r="C2543" i="51"/>
  <c r="D2543" i="51"/>
  <c r="A2544" i="51"/>
  <c r="B2544" i="51"/>
  <c r="C2544" i="51"/>
  <c r="D2544" i="51"/>
  <c r="A2545" i="51"/>
  <c r="B2545" i="51"/>
  <c r="C2545" i="51"/>
  <c r="D2545" i="51"/>
  <c r="A2546" i="51"/>
  <c r="B2546" i="51"/>
  <c r="C2546" i="51"/>
  <c r="D2546" i="51"/>
  <c r="A2547" i="51"/>
  <c r="B2547" i="51"/>
  <c r="C2547" i="51"/>
  <c r="D2547" i="51"/>
  <c r="A2548" i="51"/>
  <c r="B2548" i="51"/>
  <c r="C2548" i="51"/>
  <c r="D2548" i="51"/>
  <c r="A2549" i="51"/>
  <c r="B2549" i="51"/>
  <c r="C2549" i="51"/>
  <c r="D2549" i="51"/>
  <c r="A2550" i="51"/>
  <c r="B2550" i="51"/>
  <c r="C2550" i="51"/>
  <c r="D2550" i="51"/>
  <c r="A2551" i="51"/>
  <c r="B2551" i="51"/>
  <c r="C2551" i="51"/>
  <c r="D2551" i="51"/>
  <c r="A2552" i="51"/>
  <c r="B2552" i="51"/>
  <c r="C2552" i="51"/>
  <c r="D2552" i="51"/>
  <c r="A2553" i="51"/>
  <c r="B2553" i="51"/>
  <c r="C2553" i="51"/>
  <c r="D2553" i="51"/>
  <c r="A2554" i="51"/>
  <c r="B2554" i="51"/>
  <c r="C2554" i="51"/>
  <c r="D2554" i="51"/>
  <c r="A2555" i="51"/>
  <c r="B2555" i="51"/>
  <c r="C2555" i="51"/>
  <c r="D2555" i="51"/>
  <c r="A2556" i="51"/>
  <c r="B2556" i="51"/>
  <c r="C2556" i="51"/>
  <c r="D2556" i="51"/>
  <c r="A2557" i="51"/>
  <c r="B2557" i="51"/>
  <c r="C2557" i="51"/>
  <c r="D2557" i="51"/>
  <c r="A2558" i="51"/>
  <c r="B2558" i="51"/>
  <c r="C2558" i="51"/>
  <c r="D2558" i="51"/>
  <c r="A2559" i="51"/>
  <c r="B2559" i="51"/>
  <c r="C2559" i="51"/>
  <c r="D2559" i="51"/>
  <c r="A2560" i="51"/>
  <c r="B2560" i="51"/>
  <c r="C2560" i="51"/>
  <c r="D2560" i="51"/>
  <c r="A2561" i="51"/>
  <c r="B2561" i="51"/>
  <c r="C2561" i="51"/>
  <c r="D2561" i="51"/>
  <c r="A2562" i="51"/>
  <c r="B2562" i="51"/>
  <c r="C2562" i="51"/>
  <c r="D2562" i="51"/>
  <c r="A2563" i="51"/>
  <c r="B2563" i="51"/>
  <c r="C2563" i="51"/>
  <c r="D2563" i="51"/>
  <c r="A2564" i="51"/>
  <c r="B2564" i="51"/>
  <c r="C2564" i="51"/>
  <c r="D2564" i="51"/>
  <c r="A2565" i="51"/>
  <c r="B2565" i="51"/>
  <c r="C2565" i="51"/>
  <c r="D2565" i="51"/>
  <c r="A2566" i="51"/>
  <c r="B2566" i="51"/>
  <c r="C2566" i="51"/>
  <c r="D2566" i="51"/>
  <c r="A2567" i="51"/>
  <c r="B2567" i="51"/>
  <c r="C2567" i="51"/>
  <c r="D2567" i="51"/>
  <c r="A2568" i="51"/>
  <c r="B2568" i="51"/>
  <c r="C2568" i="51"/>
  <c r="D2568" i="51"/>
  <c r="A2569" i="51"/>
  <c r="B2569" i="51"/>
  <c r="C2569" i="51"/>
  <c r="D2569" i="51"/>
  <c r="A2570" i="51"/>
  <c r="B2570" i="51"/>
  <c r="C2570" i="51"/>
  <c r="D2570" i="51"/>
  <c r="A2571" i="51"/>
  <c r="B2571" i="51"/>
  <c r="C2571" i="51"/>
  <c r="D2571" i="51"/>
  <c r="A2572" i="51"/>
  <c r="B2572" i="51"/>
  <c r="C2572" i="51"/>
  <c r="D2572" i="51"/>
  <c r="A2573" i="51"/>
  <c r="B2573" i="51"/>
  <c r="C2573" i="51"/>
  <c r="D2573" i="51"/>
  <c r="A2574" i="51"/>
  <c r="B2574" i="51"/>
  <c r="C2574" i="51"/>
  <c r="D2574" i="51"/>
  <c r="A2575" i="51"/>
  <c r="B2575" i="51"/>
  <c r="C2575" i="51"/>
  <c r="D2575" i="51"/>
  <c r="A2576" i="51"/>
  <c r="B2576" i="51"/>
  <c r="C2576" i="51"/>
  <c r="D2576" i="51"/>
  <c r="A2577" i="51"/>
  <c r="B2577" i="51"/>
  <c r="C2577" i="51"/>
  <c r="D2577" i="51"/>
  <c r="A2578" i="51"/>
  <c r="B2578" i="51"/>
  <c r="C2578" i="51"/>
  <c r="D2578" i="51"/>
  <c r="A2579" i="51"/>
  <c r="B2579" i="51"/>
  <c r="C2579" i="51"/>
  <c r="D2579" i="51"/>
  <c r="A2580" i="51"/>
  <c r="B2580" i="51"/>
  <c r="C2580" i="51"/>
  <c r="D2580" i="51"/>
  <c r="A2581" i="51"/>
  <c r="B2581" i="51"/>
  <c r="C2581" i="51"/>
  <c r="D2581" i="51"/>
  <c r="A2582" i="51"/>
  <c r="B2582" i="51"/>
  <c r="C2582" i="51"/>
  <c r="D2582" i="51"/>
  <c r="A2583" i="51"/>
  <c r="B2583" i="51"/>
  <c r="C2583" i="51"/>
  <c r="D2583" i="51"/>
  <c r="A2584" i="51"/>
  <c r="B2584" i="51"/>
  <c r="C2584" i="51"/>
  <c r="D2584" i="51"/>
  <c r="A2585" i="51"/>
  <c r="B2585" i="51"/>
  <c r="C2585" i="51"/>
  <c r="D2585" i="51"/>
  <c r="A2586" i="51"/>
  <c r="B2586" i="51"/>
  <c r="C2586" i="51"/>
  <c r="D2586" i="51"/>
  <c r="A2587" i="51"/>
  <c r="B2587" i="51"/>
  <c r="C2587" i="51"/>
  <c r="D2587" i="51"/>
  <c r="A2588" i="51"/>
  <c r="B2588" i="51"/>
  <c r="C2588" i="51"/>
  <c r="D2588" i="51"/>
  <c r="A2589" i="51"/>
  <c r="B2589" i="51"/>
  <c r="C2589" i="51"/>
  <c r="D2589" i="51"/>
  <c r="A2590" i="51"/>
  <c r="B2590" i="51"/>
  <c r="C2590" i="51"/>
  <c r="D2590" i="51"/>
  <c r="A2591" i="51"/>
  <c r="B2591" i="51"/>
  <c r="C2591" i="51"/>
  <c r="D2591" i="51"/>
  <c r="A2592" i="51"/>
  <c r="B2592" i="51"/>
  <c r="C2592" i="51"/>
  <c r="D2592" i="51"/>
  <c r="A2593" i="51"/>
  <c r="B2593" i="51"/>
  <c r="C2593" i="51"/>
  <c r="D2593" i="51"/>
  <c r="A2594" i="51"/>
  <c r="B2594" i="51"/>
  <c r="C2594" i="51"/>
  <c r="D2594" i="51"/>
  <c r="A2595" i="51"/>
  <c r="B2595" i="51"/>
  <c r="C2595" i="51"/>
  <c r="D2595" i="51"/>
  <c r="A2596" i="51"/>
  <c r="B2596" i="51"/>
  <c r="C2596" i="51"/>
  <c r="D2596" i="51"/>
  <c r="A2597" i="51"/>
  <c r="B2597" i="51"/>
  <c r="C2597" i="51"/>
  <c r="D2597" i="51"/>
  <c r="A2598" i="51"/>
  <c r="B2598" i="51"/>
  <c r="C2598" i="51"/>
  <c r="D2598" i="51"/>
  <c r="A2599" i="51"/>
  <c r="B2599" i="51"/>
  <c r="C2599" i="51"/>
  <c r="D2599" i="51"/>
  <c r="A2600" i="51"/>
  <c r="B2600" i="51"/>
  <c r="C2600" i="51"/>
  <c r="D2600" i="51"/>
  <c r="A4" i="51"/>
  <c r="A5" i="51" s="1"/>
  <c r="A6" i="51" s="1"/>
  <c r="A7" i="51" s="1"/>
  <c r="A8" i="51" s="1"/>
  <c r="A9" i="51" s="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150" i="51" s="1"/>
  <c r="A151" i="51" s="1"/>
  <c r="A152" i="51" s="1"/>
  <c r="A153" i="51" s="1"/>
  <c r="A154" i="51" s="1"/>
  <c r="A155" i="51" s="1"/>
  <c r="A156" i="51" s="1"/>
  <c r="A157" i="51" s="1"/>
  <c r="A158" i="51" s="1"/>
  <c r="A159" i="51" s="1"/>
  <c r="A160" i="51" s="1"/>
  <c r="A161" i="51" s="1"/>
  <c r="A162" i="51" s="1"/>
  <c r="A163" i="51" s="1"/>
  <c r="A164" i="51" s="1"/>
  <c r="A165" i="51" s="1"/>
  <c r="A166" i="51" s="1"/>
  <c r="A167" i="51" s="1"/>
  <c r="A168" i="51" s="1"/>
  <c r="A169" i="51" s="1"/>
  <c r="A170" i="51" s="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A208" i="51" s="1"/>
  <c r="A209" i="51" s="1"/>
  <c r="A210" i="51" s="1"/>
  <c r="A211" i="51" s="1"/>
  <c r="A212" i="51" s="1"/>
  <c r="A213" i="51" s="1"/>
  <c r="A214" i="51" s="1"/>
  <c r="A215" i="51" s="1"/>
  <c r="A216" i="51" s="1"/>
  <c r="A217" i="51" s="1"/>
  <c r="A218" i="51" s="1"/>
  <c r="A219" i="51" s="1"/>
  <c r="A220" i="51" s="1"/>
  <c r="A221" i="51" s="1"/>
  <c r="A222" i="51" s="1"/>
  <c r="A223" i="51" s="1"/>
  <c r="A224" i="51" s="1"/>
  <c r="A225" i="51" s="1"/>
  <c r="A226" i="51" s="1"/>
  <c r="A227" i="51" s="1"/>
  <c r="A228" i="51" s="1"/>
  <c r="A229" i="51" s="1"/>
  <c r="A230" i="51" s="1"/>
  <c r="A231" i="51" s="1"/>
  <c r="A232" i="51" s="1"/>
  <c r="A233" i="51" s="1"/>
  <c r="A234" i="51" s="1"/>
  <c r="A235" i="51" s="1"/>
  <c r="A236" i="51" s="1"/>
  <c r="A237" i="51" s="1"/>
  <c r="A238" i="51" s="1"/>
  <c r="A239" i="51" s="1"/>
  <c r="A240" i="51" s="1"/>
  <c r="A241" i="51" s="1"/>
  <c r="A242" i="51" s="1"/>
  <c r="A243" i="51" s="1"/>
  <c r="A244" i="51" s="1"/>
  <c r="A245" i="51" s="1"/>
  <c r="A246" i="51" s="1"/>
  <c r="A247" i="51" s="1"/>
  <c r="A248" i="51" s="1"/>
  <c r="A249" i="51" s="1"/>
  <c r="A250" i="51" s="1"/>
  <c r="A251" i="51" s="1"/>
  <c r="A252" i="51" s="1"/>
  <c r="A253" i="51" s="1"/>
  <c r="A254" i="51" s="1"/>
  <c r="A255" i="51" s="1"/>
  <c r="A256" i="51" s="1"/>
  <c r="A257" i="51" s="1"/>
  <c r="A258" i="51" s="1"/>
  <c r="A259" i="51" s="1"/>
  <c r="A260" i="51" s="1"/>
  <c r="A261" i="51" s="1"/>
  <c r="A262" i="51" s="1"/>
  <c r="A263" i="51" s="1"/>
  <c r="A264" i="51" s="1"/>
  <c r="A265" i="51" s="1"/>
  <c r="A266" i="51" s="1"/>
  <c r="A267" i="51" s="1"/>
  <c r="A268" i="51" s="1"/>
  <c r="A269" i="51" s="1"/>
  <c r="A270" i="51" s="1"/>
  <c r="A271" i="51" s="1"/>
  <c r="A272" i="51" s="1"/>
  <c r="A273" i="51" s="1"/>
  <c r="A274" i="51" s="1"/>
  <c r="A275" i="51" s="1"/>
  <c r="A276" i="51" s="1"/>
  <c r="A277" i="51" s="1"/>
  <c r="A278" i="51" s="1"/>
  <c r="A279" i="51" s="1"/>
  <c r="A280" i="51" s="1"/>
  <c r="A281" i="51" s="1"/>
  <c r="A282" i="51" s="1"/>
  <c r="A283" i="51" s="1"/>
  <c r="A284" i="51" s="1"/>
  <c r="A285" i="51" s="1"/>
  <c r="A286" i="51" s="1"/>
  <c r="A287" i="51" s="1"/>
  <c r="A288" i="51" s="1"/>
  <c r="A289" i="51" s="1"/>
  <c r="A290" i="51" s="1"/>
  <c r="A291" i="51" s="1"/>
  <c r="A292" i="51" s="1"/>
  <c r="A293" i="51" s="1"/>
  <c r="A294" i="51" s="1"/>
  <c r="A295" i="51" s="1"/>
  <c r="A296" i="51" s="1"/>
  <c r="A297" i="51" s="1"/>
  <c r="A298" i="51" s="1"/>
  <c r="A299" i="51" s="1"/>
  <c r="A300" i="51" s="1"/>
  <c r="A301" i="51" s="1"/>
  <c r="A302" i="51" s="1"/>
  <c r="A303" i="51" s="1"/>
  <c r="A304" i="51" s="1"/>
  <c r="A305" i="51" s="1"/>
  <c r="A306" i="51" s="1"/>
  <c r="A307" i="51" s="1"/>
  <c r="A308" i="51" s="1"/>
  <c r="A309" i="51" s="1"/>
  <c r="A310" i="51" s="1"/>
  <c r="A311" i="51" s="1"/>
  <c r="A312" i="51" s="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A529" i="51" s="1"/>
  <c r="A530" i="51" s="1"/>
  <c r="A531" i="51" s="1"/>
  <c r="A532" i="51" s="1"/>
  <c r="A533" i="51" s="1"/>
  <c r="A534" i="51" s="1"/>
  <c r="A535" i="51" s="1"/>
  <c r="A536" i="51" s="1"/>
  <c r="A537" i="51" s="1"/>
  <c r="A538" i="51" s="1"/>
  <c r="A539" i="51" s="1"/>
  <c r="A540" i="51" s="1"/>
  <c r="A541" i="51" s="1"/>
  <c r="A542" i="51" s="1"/>
  <c r="A543" i="51" s="1"/>
  <c r="A544" i="51" s="1"/>
  <c r="A545" i="51" s="1"/>
  <c r="A546" i="51" s="1"/>
  <c r="A547" i="51" s="1"/>
  <c r="A548" i="51" s="1"/>
  <c r="A549" i="51" s="1"/>
  <c r="A550" i="51" s="1"/>
  <c r="A551" i="51" s="1"/>
  <c r="A552" i="51" s="1"/>
  <c r="A553" i="51" s="1"/>
  <c r="A554" i="51" s="1"/>
  <c r="A555" i="51" s="1"/>
  <c r="A556" i="51" s="1"/>
  <c r="A557" i="51" s="1"/>
  <c r="A558" i="51" s="1"/>
  <c r="A559" i="51" s="1"/>
  <c r="A560" i="51" s="1"/>
  <c r="A561" i="51" s="1"/>
  <c r="A562" i="51" s="1"/>
  <c r="A563" i="51" s="1"/>
  <c r="A564" i="51" s="1"/>
  <c r="A565" i="51" s="1"/>
  <c r="A566" i="51" s="1"/>
  <c r="A567" i="51" s="1"/>
  <c r="A568" i="51" s="1"/>
  <c r="A569" i="51" s="1"/>
  <c r="A570" i="51" s="1"/>
  <c r="A571" i="51" s="1"/>
  <c r="A572" i="51" s="1"/>
  <c r="A573" i="51" s="1"/>
  <c r="A574" i="51" s="1"/>
  <c r="A575" i="51" s="1"/>
  <c r="A576" i="51" s="1"/>
  <c r="A577" i="51" s="1"/>
  <c r="A578" i="51" s="1"/>
  <c r="A579" i="51" s="1"/>
  <c r="A580" i="51" s="1"/>
  <c r="A581" i="51" s="1"/>
  <c r="A582" i="51" s="1"/>
  <c r="A583" i="51" s="1"/>
  <c r="A584" i="51" s="1"/>
  <c r="A585" i="51" s="1"/>
  <c r="A586" i="51" s="1"/>
  <c r="A587" i="51" s="1"/>
  <c r="A588" i="51" s="1"/>
  <c r="A589" i="51" s="1"/>
  <c r="A590" i="51" s="1"/>
  <c r="A591" i="51" s="1"/>
  <c r="A592" i="51" s="1"/>
  <c r="A593" i="51" s="1"/>
  <c r="A594" i="51" s="1"/>
  <c r="A595" i="51" s="1"/>
  <c r="A596" i="51" s="1"/>
  <c r="A597" i="51" s="1"/>
  <c r="A598" i="51" s="1"/>
  <c r="A599" i="51" s="1"/>
  <c r="A600" i="51" s="1"/>
  <c r="A601" i="51" s="1"/>
  <c r="A602" i="51" s="1"/>
  <c r="A603" i="51" s="1"/>
  <c r="A604" i="51" s="1"/>
  <c r="A605" i="51" s="1"/>
  <c r="A606" i="51" s="1"/>
  <c r="A607" i="51" s="1"/>
  <c r="A608" i="51" s="1"/>
  <c r="A609" i="51" s="1"/>
  <c r="A610" i="51" s="1"/>
  <c r="A611" i="51" s="1"/>
  <c r="A612" i="51" s="1"/>
  <c r="A613" i="51" s="1"/>
  <c r="A614" i="51" s="1"/>
  <c r="A615" i="51" s="1"/>
  <c r="A616" i="51" s="1"/>
  <c r="A617" i="51" s="1"/>
  <c r="A618" i="51" s="1"/>
  <c r="A619" i="51" s="1"/>
  <c r="A620" i="51" s="1"/>
  <c r="A621" i="51" s="1"/>
  <c r="A622" i="51" s="1"/>
  <c r="A623" i="51" s="1"/>
  <c r="A624" i="51" s="1"/>
  <c r="A625" i="51" s="1"/>
  <c r="A626" i="51" s="1"/>
  <c r="A627" i="51" s="1"/>
  <c r="A628" i="51" s="1"/>
  <c r="A629" i="51" s="1"/>
  <c r="A630" i="51" s="1"/>
  <c r="A631" i="51" s="1"/>
  <c r="A632" i="51" s="1"/>
  <c r="A633" i="51" s="1"/>
  <c r="A634" i="51" s="1"/>
  <c r="A635" i="51" s="1"/>
  <c r="A636" i="51" s="1"/>
  <c r="A637" i="51" s="1"/>
  <c r="A638" i="51" s="1"/>
  <c r="A639" i="51" s="1"/>
  <c r="A640" i="51" s="1"/>
  <c r="A641" i="51" s="1"/>
  <c r="A642" i="51" s="1"/>
  <c r="A643" i="51" s="1"/>
  <c r="A644" i="51" s="1"/>
  <c r="A645" i="51" s="1"/>
  <c r="A646" i="51" s="1"/>
  <c r="A647" i="51" s="1"/>
  <c r="A648" i="51" s="1"/>
  <c r="A649" i="51" s="1"/>
  <c r="A650" i="51" s="1"/>
  <c r="A651" i="51" s="1"/>
  <c r="A652" i="51" s="1"/>
  <c r="A653" i="51" s="1"/>
  <c r="A654" i="51" s="1"/>
  <c r="A655" i="51" s="1"/>
  <c r="A656" i="51" s="1"/>
  <c r="A657" i="51" s="1"/>
  <c r="A658" i="51" s="1"/>
  <c r="A659" i="51" s="1"/>
  <c r="A660" i="51" s="1"/>
  <c r="A661" i="51" s="1"/>
  <c r="A662" i="51" s="1"/>
  <c r="A663" i="51" s="1"/>
  <c r="A664" i="51" s="1"/>
  <c r="A665" i="51" s="1"/>
  <c r="A666" i="51" s="1"/>
  <c r="A667" i="51" s="1"/>
  <c r="A668" i="51" s="1"/>
  <c r="A669" i="51" s="1"/>
  <c r="A670" i="51" s="1"/>
  <c r="A671" i="51" s="1"/>
  <c r="A672" i="51" s="1"/>
  <c r="A673" i="51" s="1"/>
  <c r="A674" i="51" s="1"/>
  <c r="A675" i="51" s="1"/>
  <c r="A676" i="51" s="1"/>
  <c r="A677" i="51" s="1"/>
  <c r="A678" i="51" s="1"/>
  <c r="A679" i="51" s="1"/>
  <c r="A680" i="51" s="1"/>
  <c r="A681" i="51" s="1"/>
  <c r="A682" i="51" s="1"/>
  <c r="A683" i="51" s="1"/>
  <c r="A684" i="51" s="1"/>
  <c r="A685" i="51" s="1"/>
  <c r="A686" i="51" s="1"/>
  <c r="A687" i="51" s="1"/>
  <c r="A688" i="51" s="1"/>
  <c r="A689" i="51" s="1"/>
  <c r="A690" i="51" s="1"/>
  <c r="A691" i="51" s="1"/>
  <c r="A692" i="51" s="1"/>
  <c r="A693" i="51" s="1"/>
  <c r="A694" i="51" s="1"/>
  <c r="A695" i="51" s="1"/>
  <c r="A696" i="51" s="1"/>
  <c r="A697" i="51" s="1"/>
  <c r="A698" i="51" s="1"/>
  <c r="A699" i="51" s="1"/>
  <c r="A700" i="51" s="1"/>
  <c r="A701" i="51" s="1"/>
  <c r="A702" i="51" s="1"/>
  <c r="A703" i="51" s="1"/>
  <c r="A704" i="51" s="1"/>
  <c r="A705" i="51" s="1"/>
  <c r="A706" i="51" s="1"/>
  <c r="A707" i="51" s="1"/>
  <c r="A708" i="51" s="1"/>
  <c r="B4" i="51"/>
  <c r="C4" i="51"/>
  <c r="D4" i="51"/>
  <c r="B5" i="51"/>
  <c r="C5" i="51"/>
  <c r="D5" i="51"/>
  <c r="B6" i="51"/>
  <c r="C6" i="51"/>
  <c r="D6" i="51"/>
  <c r="B7" i="51"/>
  <c r="C7" i="51"/>
  <c r="D7" i="51"/>
  <c r="B8" i="51"/>
  <c r="C8" i="51"/>
  <c r="D8" i="51"/>
  <c r="B9" i="51"/>
  <c r="C9" i="51"/>
  <c r="D9" i="51"/>
  <c r="B10" i="51"/>
  <c r="C10" i="51"/>
  <c r="D10" i="51"/>
  <c r="B11" i="51"/>
  <c r="C11" i="51"/>
  <c r="D11" i="51"/>
  <c r="B12" i="51"/>
  <c r="C12" i="51"/>
  <c r="D12" i="51"/>
  <c r="B13" i="51"/>
  <c r="C13" i="51"/>
  <c r="D13" i="51"/>
  <c r="B14" i="51"/>
  <c r="C14" i="51"/>
  <c r="D14" i="51"/>
  <c r="B15" i="51"/>
  <c r="C15" i="51"/>
  <c r="D15" i="51"/>
  <c r="B16" i="51"/>
  <c r="C16" i="51"/>
  <c r="D16" i="51"/>
  <c r="B17" i="51"/>
  <c r="C17" i="51"/>
  <c r="D17" i="51"/>
  <c r="B18" i="51"/>
  <c r="C18" i="51"/>
  <c r="D18" i="51"/>
  <c r="B19" i="51"/>
  <c r="C19" i="51"/>
  <c r="D19" i="51"/>
  <c r="B20" i="51"/>
  <c r="C20" i="51"/>
  <c r="D20" i="51"/>
  <c r="B21" i="51"/>
  <c r="C21" i="51"/>
  <c r="D21" i="51"/>
  <c r="B22" i="51"/>
  <c r="C22" i="51"/>
  <c r="D22" i="51"/>
  <c r="B23" i="51"/>
  <c r="C23" i="51"/>
  <c r="D23" i="51"/>
  <c r="B24" i="51"/>
  <c r="C24" i="51"/>
  <c r="D24" i="51"/>
  <c r="B25" i="51"/>
  <c r="C25" i="51"/>
  <c r="D25" i="51"/>
  <c r="B26" i="51"/>
  <c r="C26" i="51"/>
  <c r="D26" i="51"/>
  <c r="B27" i="51"/>
  <c r="C27" i="51"/>
  <c r="D27" i="51"/>
  <c r="B28" i="51"/>
  <c r="C28" i="51"/>
  <c r="D28" i="51"/>
  <c r="B29" i="51"/>
  <c r="C29" i="51"/>
  <c r="D29" i="51"/>
  <c r="B30" i="51"/>
  <c r="C30" i="51"/>
  <c r="D30" i="51"/>
  <c r="B31" i="51"/>
  <c r="C31" i="51"/>
  <c r="D31" i="51"/>
  <c r="B32" i="51"/>
  <c r="C32" i="51"/>
  <c r="D32" i="51"/>
  <c r="B33" i="51"/>
  <c r="C33" i="51"/>
  <c r="D33" i="51"/>
  <c r="B34" i="51"/>
  <c r="C34" i="51"/>
  <c r="D34" i="51"/>
  <c r="B35" i="51"/>
  <c r="C35" i="51"/>
  <c r="D35" i="51"/>
  <c r="B36" i="51"/>
  <c r="C36" i="51"/>
  <c r="D36" i="51"/>
  <c r="B37" i="51"/>
  <c r="C37" i="51"/>
  <c r="D37" i="51"/>
  <c r="B38" i="51"/>
  <c r="C38" i="51"/>
  <c r="D38" i="51"/>
  <c r="B39" i="51"/>
  <c r="C39" i="51"/>
  <c r="D39" i="51"/>
  <c r="B40" i="51"/>
  <c r="C40" i="51"/>
  <c r="D40" i="51"/>
  <c r="B41" i="51"/>
  <c r="C41" i="51"/>
  <c r="D41" i="51"/>
  <c r="B42" i="51"/>
  <c r="C42" i="51"/>
  <c r="D42" i="51"/>
  <c r="B43" i="51"/>
  <c r="C43" i="51"/>
  <c r="D43" i="51"/>
  <c r="B44" i="51"/>
  <c r="C44" i="51"/>
  <c r="D44" i="51"/>
  <c r="B45" i="51"/>
  <c r="C45" i="51"/>
  <c r="D45" i="51"/>
  <c r="B46" i="51"/>
  <c r="C46" i="51"/>
  <c r="D46" i="51"/>
  <c r="B47" i="51"/>
  <c r="C47" i="51"/>
  <c r="D47" i="51"/>
  <c r="B48" i="51"/>
  <c r="C48" i="51"/>
  <c r="D48" i="51"/>
  <c r="B49" i="51"/>
  <c r="C49" i="51"/>
  <c r="D49" i="51"/>
  <c r="B50" i="51"/>
  <c r="C50" i="51"/>
  <c r="D50" i="51"/>
  <c r="B51" i="51"/>
  <c r="C51" i="51"/>
  <c r="D51" i="51"/>
  <c r="B52" i="51"/>
  <c r="C52" i="51"/>
  <c r="D52" i="51"/>
  <c r="B53" i="51"/>
  <c r="C53" i="51"/>
  <c r="D53" i="51"/>
  <c r="B54" i="51"/>
  <c r="C54" i="51"/>
  <c r="D54" i="51"/>
  <c r="B55" i="51"/>
  <c r="C55" i="51"/>
  <c r="D55" i="51"/>
  <c r="B56" i="51"/>
  <c r="C56" i="51"/>
  <c r="D56" i="51"/>
  <c r="B57" i="51"/>
  <c r="C57" i="51"/>
  <c r="D57" i="51"/>
  <c r="B58" i="51"/>
  <c r="C58" i="51"/>
  <c r="D58" i="51"/>
  <c r="B59" i="51"/>
  <c r="C59" i="51"/>
  <c r="D59" i="51"/>
  <c r="B60" i="51"/>
  <c r="C60" i="51"/>
  <c r="D60" i="51"/>
  <c r="B61" i="51"/>
  <c r="C61" i="51"/>
  <c r="D61" i="51"/>
  <c r="B62" i="51"/>
  <c r="C62" i="51"/>
  <c r="D62" i="51"/>
  <c r="B63" i="51"/>
  <c r="C63" i="51"/>
  <c r="D63" i="51"/>
  <c r="B64" i="51"/>
  <c r="C64" i="51"/>
  <c r="D64" i="51"/>
  <c r="B65" i="51"/>
  <c r="C65" i="51"/>
  <c r="D65" i="51"/>
  <c r="B66" i="51"/>
  <c r="C66" i="51"/>
  <c r="D66" i="51"/>
  <c r="B67" i="51"/>
  <c r="C67" i="51"/>
  <c r="D67" i="51"/>
  <c r="B68" i="51"/>
  <c r="C68" i="51"/>
  <c r="D68" i="51"/>
  <c r="B69" i="51"/>
  <c r="C69" i="51"/>
  <c r="D69" i="51"/>
  <c r="B70" i="51"/>
  <c r="C70" i="51"/>
  <c r="D70" i="51"/>
  <c r="B71" i="51"/>
  <c r="C71" i="51"/>
  <c r="D71" i="51"/>
  <c r="B72" i="51"/>
  <c r="C72" i="51"/>
  <c r="D72" i="51"/>
  <c r="B73" i="51"/>
  <c r="C73" i="51"/>
  <c r="D73" i="51"/>
  <c r="B74" i="51"/>
  <c r="C74" i="51"/>
  <c r="D74" i="51"/>
  <c r="B75" i="51"/>
  <c r="C75" i="51"/>
  <c r="D75" i="51"/>
  <c r="B76" i="51"/>
  <c r="C76" i="51"/>
  <c r="D76" i="51"/>
  <c r="B77" i="51"/>
  <c r="C77" i="51"/>
  <c r="D77" i="51"/>
  <c r="B78" i="51"/>
  <c r="C78" i="51"/>
  <c r="D78" i="51"/>
  <c r="B79" i="51"/>
  <c r="C79" i="51"/>
  <c r="D79" i="51"/>
  <c r="B80" i="51"/>
  <c r="C80" i="51"/>
  <c r="D80" i="51"/>
  <c r="B81" i="51"/>
  <c r="C81" i="51"/>
  <c r="D81" i="51"/>
  <c r="B82" i="51"/>
  <c r="C82" i="51"/>
  <c r="D82" i="51"/>
  <c r="B83" i="51"/>
  <c r="C83" i="51"/>
  <c r="D83" i="51"/>
  <c r="B84" i="51"/>
  <c r="C84" i="51"/>
  <c r="D84" i="51"/>
  <c r="B85" i="51"/>
  <c r="C85" i="51"/>
  <c r="D85" i="51"/>
  <c r="B86" i="51"/>
  <c r="C86" i="51"/>
  <c r="D86" i="51"/>
  <c r="B87" i="51"/>
  <c r="C87" i="51"/>
  <c r="D87" i="51"/>
  <c r="B88" i="51"/>
  <c r="C88" i="51"/>
  <c r="D88" i="51"/>
  <c r="B89" i="51"/>
  <c r="C89" i="51"/>
  <c r="D89" i="51"/>
  <c r="B90" i="51"/>
  <c r="C90" i="51"/>
  <c r="D90" i="51"/>
  <c r="B91" i="51"/>
  <c r="C91" i="51"/>
  <c r="D91" i="51"/>
  <c r="B92" i="51"/>
  <c r="C92" i="51"/>
  <c r="D92" i="51"/>
  <c r="B93" i="51"/>
  <c r="C93" i="51"/>
  <c r="D93" i="51"/>
  <c r="B94" i="51"/>
  <c r="C94" i="51"/>
  <c r="D94" i="51"/>
  <c r="B95" i="51"/>
  <c r="C95" i="51"/>
  <c r="D95" i="51"/>
  <c r="B96" i="51"/>
  <c r="C96" i="51"/>
  <c r="D96" i="51"/>
  <c r="B97" i="51"/>
  <c r="C97" i="51"/>
  <c r="D97" i="51"/>
  <c r="B98" i="51"/>
  <c r="C98" i="51"/>
  <c r="D98" i="51"/>
  <c r="B99" i="51"/>
  <c r="C99" i="51"/>
  <c r="D99" i="51"/>
  <c r="B100" i="51"/>
  <c r="C100" i="51"/>
  <c r="D100" i="51"/>
  <c r="B101" i="51"/>
  <c r="C101" i="51"/>
  <c r="D101" i="51"/>
  <c r="B102" i="51"/>
  <c r="C102" i="51"/>
  <c r="D102" i="51"/>
  <c r="B103" i="51"/>
  <c r="C103" i="51"/>
  <c r="D103" i="51"/>
  <c r="B104" i="51"/>
  <c r="C104" i="51"/>
  <c r="D104" i="51"/>
  <c r="B105" i="51"/>
  <c r="C105" i="51"/>
  <c r="D105" i="51"/>
  <c r="B106" i="51"/>
  <c r="C106" i="51"/>
  <c r="D106" i="51"/>
  <c r="B107" i="51"/>
  <c r="C107" i="51"/>
  <c r="D107" i="51"/>
  <c r="B108" i="51"/>
  <c r="C108" i="51"/>
  <c r="D108" i="51"/>
  <c r="B109" i="51"/>
  <c r="C109" i="51"/>
  <c r="D109" i="51"/>
  <c r="B110" i="51"/>
  <c r="C110" i="51"/>
  <c r="D110" i="51"/>
  <c r="B111" i="51"/>
  <c r="C111" i="51"/>
  <c r="D111" i="51"/>
  <c r="B112" i="51"/>
  <c r="C112" i="51"/>
  <c r="D112" i="51"/>
  <c r="B113" i="51"/>
  <c r="C113" i="51"/>
  <c r="D113" i="51"/>
  <c r="B114" i="51"/>
  <c r="C114" i="51"/>
  <c r="D114" i="51"/>
  <c r="B115" i="51"/>
  <c r="C115" i="51"/>
  <c r="D115" i="51"/>
  <c r="B116" i="51"/>
  <c r="C116" i="51"/>
  <c r="D116" i="51"/>
  <c r="B117" i="51"/>
  <c r="C117" i="51"/>
  <c r="D117" i="51"/>
  <c r="B118" i="51"/>
  <c r="C118" i="51"/>
  <c r="D118" i="51"/>
  <c r="B119" i="51"/>
  <c r="C119" i="51"/>
  <c r="D119" i="51"/>
  <c r="B120" i="51"/>
  <c r="C120" i="51"/>
  <c r="D120" i="51"/>
  <c r="B121" i="51"/>
  <c r="C121" i="51"/>
  <c r="D121" i="51"/>
  <c r="B122" i="51"/>
  <c r="C122" i="51"/>
  <c r="D122" i="51"/>
  <c r="B123" i="51"/>
  <c r="C123" i="51"/>
  <c r="D123" i="51"/>
  <c r="B124" i="51"/>
  <c r="C124" i="51"/>
  <c r="D124" i="51"/>
  <c r="B125" i="51"/>
  <c r="C125" i="51"/>
  <c r="D125" i="51"/>
  <c r="B126" i="51"/>
  <c r="C126" i="51"/>
  <c r="D126" i="51"/>
  <c r="B127" i="51"/>
  <c r="C127" i="51"/>
  <c r="D127" i="51"/>
  <c r="B128" i="51"/>
  <c r="C128" i="51"/>
  <c r="D128" i="51"/>
  <c r="B129" i="51"/>
  <c r="C129" i="51"/>
  <c r="D129" i="51"/>
  <c r="B130" i="51"/>
  <c r="C130" i="51"/>
  <c r="D130" i="51"/>
  <c r="B131" i="51"/>
  <c r="C131" i="51"/>
  <c r="D131" i="51"/>
  <c r="B132" i="51"/>
  <c r="C132" i="51"/>
  <c r="D132" i="51"/>
  <c r="B133" i="51"/>
  <c r="C133" i="51"/>
  <c r="D133" i="51"/>
  <c r="B134" i="51"/>
  <c r="C134" i="51"/>
  <c r="D134" i="51"/>
  <c r="B135" i="51"/>
  <c r="C135" i="51"/>
  <c r="D135" i="51"/>
  <c r="B136" i="51"/>
  <c r="C136" i="51"/>
  <c r="D136" i="51"/>
  <c r="B137" i="51"/>
  <c r="C137" i="51"/>
  <c r="D137" i="51"/>
  <c r="B138" i="51"/>
  <c r="C138" i="51"/>
  <c r="D138" i="51"/>
  <c r="B139" i="51"/>
  <c r="C139" i="51"/>
  <c r="D139" i="51"/>
  <c r="B140" i="51"/>
  <c r="C140" i="51"/>
  <c r="D140" i="51"/>
  <c r="B141" i="51"/>
  <c r="C141" i="51"/>
  <c r="D141" i="51"/>
  <c r="B142" i="51"/>
  <c r="C142" i="51"/>
  <c r="D142" i="51"/>
  <c r="B143" i="51"/>
  <c r="C143" i="51"/>
  <c r="D143" i="51"/>
  <c r="B144" i="51"/>
  <c r="C144" i="51"/>
  <c r="D144" i="51"/>
  <c r="B145" i="51"/>
  <c r="C145" i="51"/>
  <c r="D145" i="51"/>
  <c r="B146" i="51"/>
  <c r="C146" i="51"/>
  <c r="D146" i="51"/>
  <c r="B147" i="51"/>
  <c r="C147" i="51"/>
  <c r="D147" i="51"/>
  <c r="B148" i="51"/>
  <c r="C148" i="51"/>
  <c r="D148" i="51"/>
  <c r="B149" i="51"/>
  <c r="C149" i="51"/>
  <c r="D149" i="51"/>
  <c r="B150" i="51"/>
  <c r="C150" i="51"/>
  <c r="D150" i="51"/>
  <c r="B151" i="51"/>
  <c r="C151" i="51"/>
  <c r="D151" i="51"/>
  <c r="B152" i="51"/>
  <c r="C152" i="51"/>
  <c r="D152" i="51"/>
  <c r="B153" i="51"/>
  <c r="C153" i="51"/>
  <c r="D153" i="51"/>
  <c r="B154" i="51"/>
  <c r="C154" i="51"/>
  <c r="D154" i="51"/>
  <c r="B155" i="51"/>
  <c r="C155" i="51"/>
  <c r="D155" i="51"/>
  <c r="B156" i="51"/>
  <c r="C156" i="51"/>
  <c r="D156" i="51"/>
  <c r="B157" i="51"/>
  <c r="C157" i="51"/>
  <c r="D157" i="51"/>
  <c r="B158" i="51"/>
  <c r="C158" i="51"/>
  <c r="D158" i="51"/>
  <c r="B159" i="51"/>
  <c r="C159" i="51"/>
  <c r="D159" i="51"/>
  <c r="B160" i="51"/>
  <c r="C160" i="51"/>
  <c r="D160" i="51"/>
  <c r="B161" i="51"/>
  <c r="C161" i="51"/>
  <c r="D161" i="51"/>
  <c r="B162" i="51"/>
  <c r="C162" i="51"/>
  <c r="D162" i="51"/>
  <c r="B163" i="51"/>
  <c r="C163" i="51"/>
  <c r="D163" i="51"/>
  <c r="B164" i="51"/>
  <c r="C164" i="51"/>
  <c r="D164" i="51"/>
  <c r="B165" i="51"/>
  <c r="C165" i="51"/>
  <c r="D165" i="51"/>
  <c r="B166" i="51"/>
  <c r="C166" i="51"/>
  <c r="D166" i="51"/>
  <c r="B167" i="51"/>
  <c r="C167" i="51"/>
  <c r="D167" i="51"/>
  <c r="B168" i="51"/>
  <c r="C168" i="51"/>
  <c r="D168" i="51"/>
  <c r="B169" i="51"/>
  <c r="C169" i="51"/>
  <c r="D169" i="51"/>
  <c r="B170" i="51"/>
  <c r="C170" i="51"/>
  <c r="D170" i="51"/>
  <c r="B171" i="51"/>
  <c r="C171" i="51"/>
  <c r="D171" i="51"/>
  <c r="B172" i="51"/>
  <c r="C172" i="51"/>
  <c r="D172" i="51"/>
  <c r="B173" i="51"/>
  <c r="C173" i="51"/>
  <c r="D173" i="51"/>
  <c r="B174" i="51"/>
  <c r="C174" i="51"/>
  <c r="D174" i="51"/>
  <c r="B175" i="51"/>
  <c r="C175" i="51"/>
  <c r="D175" i="51"/>
  <c r="B176" i="51"/>
  <c r="C176" i="51"/>
  <c r="D176" i="51"/>
  <c r="B177" i="51"/>
  <c r="C177" i="51"/>
  <c r="D177" i="51"/>
  <c r="B178" i="51"/>
  <c r="C178" i="51"/>
  <c r="D178" i="51"/>
  <c r="B179" i="51"/>
  <c r="C179" i="51"/>
  <c r="D179" i="51"/>
  <c r="B180" i="51"/>
  <c r="C180" i="51"/>
  <c r="D180" i="51"/>
  <c r="B181" i="51"/>
  <c r="C181" i="51"/>
  <c r="D181" i="51"/>
  <c r="B182" i="51"/>
  <c r="C182" i="51"/>
  <c r="D182" i="51"/>
  <c r="B183" i="51"/>
  <c r="C183" i="51"/>
  <c r="D183" i="51"/>
  <c r="B184" i="51"/>
  <c r="C184" i="51"/>
  <c r="D184" i="51"/>
  <c r="B185" i="51"/>
  <c r="C185" i="51"/>
  <c r="D185" i="51"/>
  <c r="B186" i="51"/>
  <c r="C186" i="51"/>
  <c r="D186" i="51"/>
  <c r="B187" i="51"/>
  <c r="C187" i="51"/>
  <c r="D187" i="51"/>
  <c r="B188" i="51"/>
  <c r="C188" i="51"/>
  <c r="D188" i="51"/>
  <c r="B189" i="51"/>
  <c r="C189" i="51"/>
  <c r="D189" i="51"/>
  <c r="B190" i="51"/>
  <c r="C190" i="51"/>
  <c r="D190" i="51"/>
  <c r="B191" i="51"/>
  <c r="C191" i="51"/>
  <c r="D191" i="51"/>
  <c r="B192" i="51"/>
  <c r="C192" i="51"/>
  <c r="D192" i="51"/>
  <c r="B193" i="51"/>
  <c r="C193" i="51"/>
  <c r="D193" i="51"/>
  <c r="B194" i="51"/>
  <c r="C194" i="51"/>
  <c r="D194" i="51"/>
  <c r="B195" i="51"/>
  <c r="C195" i="51"/>
  <c r="D195" i="51"/>
  <c r="B196" i="51"/>
  <c r="C196" i="51"/>
  <c r="D196" i="51"/>
  <c r="B197" i="51"/>
  <c r="C197" i="51"/>
  <c r="D197" i="51"/>
  <c r="B198" i="51"/>
  <c r="C198" i="51"/>
  <c r="D198" i="51"/>
  <c r="B199" i="51"/>
  <c r="C199" i="51"/>
  <c r="D199" i="51"/>
  <c r="B200" i="51"/>
  <c r="C200" i="51"/>
  <c r="D200" i="51"/>
  <c r="B201" i="51"/>
  <c r="C201" i="51"/>
  <c r="D201" i="51"/>
  <c r="B202" i="51"/>
  <c r="C202" i="51"/>
  <c r="D202" i="51"/>
  <c r="B203" i="51"/>
  <c r="C203" i="51"/>
  <c r="D203" i="51"/>
  <c r="B204" i="51"/>
  <c r="C204" i="51"/>
  <c r="D204" i="51"/>
  <c r="B205" i="51"/>
  <c r="C205" i="51"/>
  <c r="D205" i="51"/>
  <c r="B206" i="51"/>
  <c r="C206" i="51"/>
  <c r="D206" i="51"/>
  <c r="B207" i="51"/>
  <c r="C207" i="51"/>
  <c r="D207" i="51"/>
  <c r="B208" i="51"/>
  <c r="C208" i="51"/>
  <c r="D208" i="51"/>
  <c r="B209" i="51"/>
  <c r="C209" i="51"/>
  <c r="D209" i="51"/>
  <c r="B210" i="51"/>
  <c r="C210" i="51"/>
  <c r="D210" i="51"/>
  <c r="B211" i="51"/>
  <c r="C211" i="51"/>
  <c r="D211" i="51"/>
  <c r="B212" i="51"/>
  <c r="C212" i="51"/>
  <c r="D212" i="51"/>
  <c r="B213" i="51"/>
  <c r="C213" i="51"/>
  <c r="D213" i="51"/>
  <c r="B214" i="51"/>
  <c r="C214" i="51"/>
  <c r="D214" i="51"/>
  <c r="B215" i="51"/>
  <c r="C215" i="51"/>
  <c r="D215" i="51"/>
  <c r="B216" i="51"/>
  <c r="C216" i="51"/>
  <c r="D216" i="51"/>
  <c r="B217" i="51"/>
  <c r="C217" i="51"/>
  <c r="D217" i="51"/>
  <c r="B218" i="51"/>
  <c r="C218" i="51"/>
  <c r="D218" i="51"/>
  <c r="B219" i="51"/>
  <c r="C219" i="51"/>
  <c r="D219" i="51"/>
  <c r="B220" i="51"/>
  <c r="C220" i="51"/>
  <c r="D220" i="51"/>
  <c r="B221" i="51"/>
  <c r="C221" i="51"/>
  <c r="D221" i="51"/>
  <c r="B222" i="51"/>
  <c r="C222" i="51"/>
  <c r="D222" i="51"/>
  <c r="B223" i="51"/>
  <c r="C223" i="51"/>
  <c r="D223" i="51"/>
  <c r="B224" i="51"/>
  <c r="C224" i="51"/>
  <c r="D224" i="51"/>
  <c r="B225" i="51"/>
  <c r="C225" i="51"/>
  <c r="D225" i="51"/>
  <c r="B226" i="51"/>
  <c r="C226" i="51"/>
  <c r="D226" i="51"/>
  <c r="B227" i="51"/>
  <c r="C227" i="51"/>
  <c r="D227" i="51"/>
  <c r="B228" i="51"/>
  <c r="C228" i="51"/>
  <c r="D228" i="51"/>
  <c r="B229" i="51"/>
  <c r="C229" i="51"/>
  <c r="D229" i="51"/>
  <c r="B230" i="51"/>
  <c r="C230" i="51"/>
  <c r="D230" i="51"/>
  <c r="B231" i="51"/>
  <c r="C231" i="51"/>
  <c r="D231" i="51"/>
  <c r="B232" i="51"/>
  <c r="C232" i="51"/>
  <c r="D232" i="51"/>
  <c r="B233" i="51"/>
  <c r="C233" i="51"/>
  <c r="D233" i="51"/>
  <c r="B234" i="51"/>
  <c r="C234" i="51"/>
  <c r="D234" i="51"/>
  <c r="B235" i="51"/>
  <c r="C235" i="51"/>
  <c r="D235" i="51"/>
  <c r="B236" i="51"/>
  <c r="C236" i="51"/>
  <c r="D236" i="51"/>
  <c r="B237" i="51"/>
  <c r="C237" i="51"/>
  <c r="D237" i="51"/>
  <c r="B238" i="51"/>
  <c r="C238" i="51"/>
  <c r="D238" i="51"/>
  <c r="B239" i="51"/>
  <c r="C239" i="51"/>
  <c r="D239" i="51"/>
  <c r="B240" i="51"/>
  <c r="C240" i="51"/>
  <c r="D240" i="51"/>
  <c r="B241" i="51"/>
  <c r="C241" i="51"/>
  <c r="D241" i="51"/>
  <c r="B242" i="51"/>
  <c r="C242" i="51"/>
  <c r="D242" i="51"/>
  <c r="B243" i="51"/>
  <c r="C243" i="51"/>
  <c r="D243" i="51"/>
  <c r="B244" i="51"/>
  <c r="C244" i="51"/>
  <c r="D244" i="51"/>
  <c r="B245" i="51"/>
  <c r="C245" i="51"/>
  <c r="D245" i="51"/>
  <c r="B246" i="51"/>
  <c r="C246" i="51"/>
  <c r="D246" i="51"/>
  <c r="B247" i="51"/>
  <c r="C247" i="51"/>
  <c r="D247" i="51"/>
  <c r="B248" i="51"/>
  <c r="C248" i="51"/>
  <c r="D248" i="51"/>
  <c r="B249" i="51"/>
  <c r="C249" i="51"/>
  <c r="D249" i="51"/>
  <c r="B250" i="51"/>
  <c r="C250" i="51"/>
  <c r="D250" i="51"/>
  <c r="B251" i="51"/>
  <c r="C251" i="51"/>
  <c r="D251" i="51"/>
  <c r="B252" i="51"/>
  <c r="C252" i="51"/>
  <c r="D252" i="51"/>
  <c r="B253" i="51"/>
  <c r="C253" i="51"/>
  <c r="D253" i="51"/>
  <c r="B254" i="51"/>
  <c r="C254" i="51"/>
  <c r="D254" i="51"/>
  <c r="B255" i="51"/>
  <c r="C255" i="51"/>
  <c r="D255" i="51"/>
  <c r="B256" i="51"/>
  <c r="C256" i="51"/>
  <c r="D256" i="51"/>
  <c r="B257" i="51"/>
  <c r="C257" i="51"/>
  <c r="D257" i="51"/>
  <c r="B258" i="51"/>
  <c r="C258" i="51"/>
  <c r="D258" i="51"/>
  <c r="B259" i="51"/>
  <c r="C259" i="51"/>
  <c r="D259" i="51"/>
  <c r="B260" i="51"/>
  <c r="C260" i="51"/>
  <c r="D260" i="51"/>
  <c r="B261" i="51"/>
  <c r="C261" i="51"/>
  <c r="D261" i="51"/>
  <c r="B262" i="51"/>
  <c r="C262" i="51"/>
  <c r="D262" i="51"/>
  <c r="B263" i="51"/>
  <c r="C263" i="51"/>
  <c r="D263" i="51"/>
  <c r="B264" i="51"/>
  <c r="C264" i="51"/>
  <c r="D264" i="51"/>
  <c r="B265" i="51"/>
  <c r="C265" i="51"/>
  <c r="D265" i="51"/>
  <c r="B266" i="51"/>
  <c r="C266" i="51"/>
  <c r="D266" i="51"/>
  <c r="B267" i="51"/>
  <c r="C267" i="51"/>
  <c r="D267" i="51"/>
  <c r="B268" i="51"/>
  <c r="C268" i="51"/>
  <c r="D268" i="51"/>
  <c r="B269" i="51"/>
  <c r="C269" i="51"/>
  <c r="D269" i="51"/>
  <c r="B270" i="51"/>
  <c r="C270" i="51"/>
  <c r="D270" i="51"/>
  <c r="B271" i="51"/>
  <c r="C271" i="51"/>
  <c r="D271" i="51"/>
  <c r="B272" i="51"/>
  <c r="C272" i="51"/>
  <c r="D272" i="51"/>
  <c r="B273" i="51"/>
  <c r="C273" i="51"/>
  <c r="D273" i="51"/>
  <c r="B274" i="51"/>
  <c r="C274" i="51"/>
  <c r="D274" i="51"/>
  <c r="B275" i="51"/>
  <c r="C275" i="51"/>
  <c r="D275" i="51"/>
  <c r="B276" i="51"/>
  <c r="C276" i="51"/>
  <c r="D276" i="51"/>
  <c r="B277" i="51"/>
  <c r="C277" i="51"/>
  <c r="D277" i="51"/>
  <c r="B278" i="51"/>
  <c r="C278" i="51"/>
  <c r="D278" i="51"/>
  <c r="B279" i="51"/>
  <c r="C279" i="51"/>
  <c r="D279" i="51"/>
  <c r="B280" i="51"/>
  <c r="C280" i="51"/>
  <c r="D280" i="51"/>
  <c r="B281" i="51"/>
  <c r="C281" i="51"/>
  <c r="D281" i="51"/>
  <c r="B282" i="51"/>
  <c r="C282" i="51"/>
  <c r="D282" i="51"/>
  <c r="B283" i="51"/>
  <c r="C283" i="51"/>
  <c r="D283" i="51"/>
  <c r="B284" i="51"/>
  <c r="C284" i="51"/>
  <c r="D284" i="51"/>
  <c r="B285" i="51"/>
  <c r="C285" i="51"/>
  <c r="D285" i="51"/>
  <c r="B286" i="51"/>
  <c r="C286" i="51"/>
  <c r="D286" i="51"/>
  <c r="B287" i="51"/>
  <c r="C287" i="51"/>
  <c r="D287" i="51"/>
  <c r="B288" i="51"/>
  <c r="C288" i="51"/>
  <c r="D288" i="51"/>
  <c r="B289" i="51"/>
  <c r="C289" i="51"/>
  <c r="D289" i="51"/>
  <c r="B290" i="51"/>
  <c r="C290" i="51"/>
  <c r="D290" i="51"/>
  <c r="B291" i="51"/>
  <c r="C291" i="51"/>
  <c r="D291" i="51"/>
  <c r="B292" i="51"/>
  <c r="C292" i="51"/>
  <c r="D292" i="51"/>
  <c r="B293" i="51"/>
  <c r="C293" i="51"/>
  <c r="D293" i="51"/>
  <c r="B294" i="51"/>
  <c r="C294" i="51"/>
  <c r="D294" i="51"/>
  <c r="B295" i="51"/>
  <c r="C295" i="51"/>
  <c r="D295" i="51"/>
  <c r="B296" i="51"/>
  <c r="C296" i="51"/>
  <c r="D296" i="51"/>
  <c r="B297" i="51"/>
  <c r="C297" i="51"/>
  <c r="D297" i="51"/>
  <c r="B298" i="51"/>
  <c r="C298" i="51"/>
  <c r="D298" i="51"/>
  <c r="B299" i="51"/>
  <c r="C299" i="51"/>
  <c r="D299" i="51"/>
  <c r="B300" i="51"/>
  <c r="C300" i="51"/>
  <c r="D300" i="51"/>
  <c r="B301" i="51"/>
  <c r="C301" i="51"/>
  <c r="D301" i="51"/>
  <c r="B302" i="51"/>
  <c r="C302" i="51"/>
  <c r="D302" i="51"/>
  <c r="B303" i="51"/>
  <c r="C303" i="51"/>
  <c r="D303" i="51"/>
  <c r="B304" i="51"/>
  <c r="C304" i="51"/>
  <c r="D304" i="51"/>
  <c r="B305" i="51"/>
  <c r="C305" i="51"/>
  <c r="D305" i="51"/>
  <c r="B306" i="51"/>
  <c r="C306" i="51"/>
  <c r="D306" i="51"/>
  <c r="B307" i="51"/>
  <c r="C307" i="51"/>
  <c r="D307" i="51"/>
  <c r="B308" i="51"/>
  <c r="C308" i="51"/>
  <c r="D308" i="51"/>
  <c r="B309" i="51"/>
  <c r="C309" i="51"/>
  <c r="D309" i="51"/>
  <c r="B310" i="51"/>
  <c r="C310" i="51"/>
  <c r="D310" i="51"/>
  <c r="B311" i="51"/>
  <c r="C311" i="51"/>
  <c r="D311" i="51"/>
  <c r="B312" i="51"/>
  <c r="C312" i="51"/>
  <c r="D312" i="51"/>
  <c r="B313" i="51"/>
  <c r="C313" i="51"/>
  <c r="D313" i="51"/>
  <c r="B314" i="51"/>
  <c r="C314" i="51"/>
  <c r="D314" i="51"/>
  <c r="B315" i="51"/>
  <c r="C315" i="51"/>
  <c r="D315" i="51"/>
  <c r="B316" i="51"/>
  <c r="C316" i="51"/>
  <c r="D316" i="51"/>
  <c r="B317" i="51"/>
  <c r="C317" i="51"/>
  <c r="D317" i="51"/>
  <c r="B318" i="51"/>
  <c r="C318" i="51"/>
  <c r="D318" i="51"/>
  <c r="B319" i="51"/>
  <c r="C319" i="51"/>
  <c r="D319" i="51"/>
  <c r="B320" i="51"/>
  <c r="C320" i="51"/>
  <c r="D320" i="51"/>
  <c r="B321" i="51"/>
  <c r="C321" i="51"/>
  <c r="D321" i="51"/>
  <c r="B322" i="51"/>
  <c r="C322" i="51"/>
  <c r="D322" i="51"/>
  <c r="B323" i="51"/>
  <c r="C323" i="51"/>
  <c r="D323" i="51"/>
  <c r="B324" i="51"/>
  <c r="C324" i="51"/>
  <c r="D324" i="51"/>
  <c r="B325" i="51"/>
  <c r="C325" i="51"/>
  <c r="D325" i="51"/>
  <c r="B326" i="51"/>
  <c r="C326" i="51"/>
  <c r="D326" i="51"/>
  <c r="B327" i="51"/>
  <c r="C327" i="51"/>
  <c r="D327" i="51"/>
  <c r="B328" i="51"/>
  <c r="C328" i="51"/>
  <c r="D328" i="51"/>
  <c r="B329" i="51"/>
  <c r="C329" i="51"/>
  <c r="D329" i="51"/>
  <c r="B330" i="51"/>
  <c r="C330" i="51"/>
  <c r="D330" i="51"/>
  <c r="B331" i="51"/>
  <c r="C331" i="51"/>
  <c r="D331" i="51"/>
  <c r="B332" i="51"/>
  <c r="C332" i="51"/>
  <c r="D332" i="51"/>
  <c r="B333" i="51"/>
  <c r="C333" i="51"/>
  <c r="D333" i="51"/>
  <c r="B334" i="51"/>
  <c r="C334" i="51"/>
  <c r="D334" i="51"/>
  <c r="B335" i="51"/>
  <c r="C335" i="51"/>
  <c r="D335" i="51"/>
  <c r="B336" i="51"/>
  <c r="C336" i="51"/>
  <c r="D336" i="51"/>
  <c r="B337" i="51"/>
  <c r="C337" i="51"/>
  <c r="D337" i="51"/>
  <c r="B338" i="51"/>
  <c r="C338" i="51"/>
  <c r="D338" i="51"/>
  <c r="B339" i="51"/>
  <c r="C339" i="51"/>
  <c r="D339" i="51"/>
  <c r="B340" i="51"/>
  <c r="C340" i="51"/>
  <c r="D340" i="51"/>
  <c r="B341" i="51"/>
  <c r="C341" i="51"/>
  <c r="D341" i="51"/>
  <c r="B342" i="51"/>
  <c r="C342" i="51"/>
  <c r="D342" i="51"/>
  <c r="B343" i="51"/>
  <c r="C343" i="51"/>
  <c r="D343" i="51"/>
  <c r="B344" i="51"/>
  <c r="C344" i="51"/>
  <c r="D344" i="51"/>
  <c r="B345" i="51"/>
  <c r="C345" i="51"/>
  <c r="D345" i="51"/>
  <c r="B346" i="51"/>
  <c r="C346" i="51"/>
  <c r="D346" i="51"/>
  <c r="B347" i="51"/>
  <c r="C347" i="51"/>
  <c r="D347" i="51"/>
  <c r="B348" i="51"/>
  <c r="C348" i="51"/>
  <c r="D348" i="51"/>
  <c r="B349" i="51"/>
  <c r="C349" i="51"/>
  <c r="D349" i="51"/>
  <c r="B350" i="51"/>
  <c r="C350" i="51"/>
  <c r="D350" i="51"/>
  <c r="B351" i="51"/>
  <c r="C351" i="51"/>
  <c r="D351" i="51"/>
  <c r="B352" i="51"/>
  <c r="C352" i="51"/>
  <c r="D352" i="51"/>
  <c r="B353" i="51"/>
  <c r="C353" i="51"/>
  <c r="D353" i="51"/>
  <c r="B354" i="51"/>
  <c r="C354" i="51"/>
  <c r="D354" i="51"/>
  <c r="B355" i="51"/>
  <c r="C355" i="51"/>
  <c r="D355" i="51"/>
  <c r="B356" i="51"/>
  <c r="C356" i="51"/>
  <c r="D356" i="51"/>
  <c r="B357" i="51"/>
  <c r="C357" i="51"/>
  <c r="D357" i="51"/>
  <c r="B358" i="51"/>
  <c r="C358" i="51"/>
  <c r="D358" i="51"/>
  <c r="B359" i="51"/>
  <c r="C359" i="51"/>
  <c r="D359" i="51"/>
  <c r="B360" i="51"/>
  <c r="C360" i="51"/>
  <c r="D360" i="51"/>
  <c r="B361" i="51"/>
  <c r="C361" i="51"/>
  <c r="D361" i="51"/>
  <c r="B362" i="51"/>
  <c r="C362" i="51"/>
  <c r="D362" i="51"/>
  <c r="B363" i="51"/>
  <c r="C363" i="51"/>
  <c r="D363" i="51"/>
  <c r="B364" i="51"/>
  <c r="C364" i="51"/>
  <c r="D364" i="51"/>
  <c r="B365" i="51"/>
  <c r="C365" i="51"/>
  <c r="D365" i="51"/>
  <c r="B366" i="51"/>
  <c r="C366" i="51"/>
  <c r="D366" i="51"/>
  <c r="B367" i="51"/>
  <c r="C367" i="51"/>
  <c r="D367" i="51"/>
  <c r="B368" i="51"/>
  <c r="C368" i="51"/>
  <c r="D368" i="51"/>
  <c r="B369" i="51"/>
  <c r="C369" i="51"/>
  <c r="D369" i="51"/>
  <c r="B370" i="51"/>
  <c r="C370" i="51"/>
  <c r="D370" i="51"/>
  <c r="B371" i="51"/>
  <c r="C371" i="51"/>
  <c r="D371" i="51"/>
  <c r="B372" i="51"/>
  <c r="C372" i="51"/>
  <c r="D372" i="51"/>
  <c r="B373" i="51"/>
  <c r="C373" i="51"/>
  <c r="D373" i="51"/>
  <c r="B374" i="51"/>
  <c r="C374" i="51"/>
  <c r="D374" i="51"/>
  <c r="B375" i="51"/>
  <c r="C375" i="51"/>
  <c r="D375" i="51"/>
  <c r="B376" i="51"/>
  <c r="C376" i="51"/>
  <c r="D376" i="51"/>
  <c r="B377" i="51"/>
  <c r="C377" i="51"/>
  <c r="D377" i="51"/>
  <c r="B378" i="51"/>
  <c r="C378" i="51"/>
  <c r="D378" i="51"/>
  <c r="B379" i="51"/>
  <c r="C379" i="51"/>
  <c r="D379" i="51"/>
  <c r="B380" i="51"/>
  <c r="C380" i="51"/>
  <c r="D380" i="51"/>
  <c r="B381" i="51"/>
  <c r="C381" i="51"/>
  <c r="D381" i="51"/>
  <c r="B382" i="51"/>
  <c r="C382" i="51"/>
  <c r="D382" i="51"/>
  <c r="B383" i="51"/>
  <c r="C383" i="51"/>
  <c r="D383" i="51"/>
  <c r="B384" i="51"/>
  <c r="C384" i="51"/>
  <c r="D384" i="51"/>
  <c r="B385" i="51"/>
  <c r="C385" i="51"/>
  <c r="D385" i="51"/>
  <c r="B386" i="51"/>
  <c r="C386" i="51"/>
  <c r="D386" i="51"/>
  <c r="B387" i="51"/>
  <c r="C387" i="51"/>
  <c r="D387" i="51"/>
  <c r="B388" i="51"/>
  <c r="C388" i="51"/>
  <c r="D388" i="51"/>
  <c r="B389" i="51"/>
  <c r="C389" i="51"/>
  <c r="D389" i="51"/>
  <c r="B390" i="51"/>
  <c r="C390" i="51"/>
  <c r="D390" i="51"/>
  <c r="B391" i="51"/>
  <c r="C391" i="51"/>
  <c r="D391" i="51"/>
  <c r="B392" i="51"/>
  <c r="C392" i="51"/>
  <c r="D392" i="51"/>
  <c r="B393" i="51"/>
  <c r="C393" i="51"/>
  <c r="D393" i="51"/>
  <c r="B394" i="51"/>
  <c r="C394" i="51"/>
  <c r="D394" i="51"/>
  <c r="B395" i="51"/>
  <c r="C395" i="51"/>
  <c r="D395" i="51"/>
  <c r="B396" i="51"/>
  <c r="C396" i="51"/>
  <c r="D396" i="51"/>
  <c r="B397" i="51"/>
  <c r="C397" i="51"/>
  <c r="D397" i="51"/>
  <c r="B398" i="51"/>
  <c r="C398" i="51"/>
  <c r="D398" i="51"/>
  <c r="B399" i="51"/>
  <c r="C399" i="51"/>
  <c r="D399" i="51"/>
  <c r="B400" i="51"/>
  <c r="C400" i="51"/>
  <c r="D400" i="51"/>
  <c r="B401" i="51"/>
  <c r="C401" i="51"/>
  <c r="D401" i="51"/>
  <c r="B402" i="51"/>
  <c r="C402" i="51"/>
  <c r="D402" i="51"/>
  <c r="B403" i="51"/>
  <c r="C403" i="51"/>
  <c r="D403" i="51"/>
  <c r="B404" i="51"/>
  <c r="C404" i="51"/>
  <c r="D404" i="51"/>
  <c r="B405" i="51"/>
  <c r="C405" i="51"/>
  <c r="D405" i="51"/>
  <c r="B406" i="51"/>
  <c r="C406" i="51"/>
  <c r="D406" i="51"/>
  <c r="B407" i="51"/>
  <c r="C407" i="51"/>
  <c r="D407" i="51"/>
  <c r="B408" i="51"/>
  <c r="C408" i="51"/>
  <c r="D408" i="51"/>
  <c r="B409" i="51"/>
  <c r="C409" i="51"/>
  <c r="D409" i="51"/>
  <c r="B410" i="51"/>
  <c r="C410" i="51"/>
  <c r="D410" i="51"/>
  <c r="B411" i="51"/>
  <c r="C411" i="51"/>
  <c r="D411" i="51"/>
  <c r="B412" i="51"/>
  <c r="C412" i="51"/>
  <c r="D412" i="51"/>
  <c r="B413" i="51"/>
  <c r="C413" i="51"/>
  <c r="D413" i="51"/>
  <c r="B414" i="51"/>
  <c r="C414" i="51"/>
  <c r="D414" i="51"/>
  <c r="B415" i="51"/>
  <c r="C415" i="51"/>
  <c r="D415" i="51"/>
  <c r="B416" i="51"/>
  <c r="C416" i="51"/>
  <c r="D416" i="51"/>
  <c r="B417" i="51"/>
  <c r="C417" i="51"/>
  <c r="D417" i="51"/>
  <c r="B418" i="51"/>
  <c r="C418" i="51"/>
  <c r="D418" i="51"/>
  <c r="B419" i="51"/>
  <c r="C419" i="51"/>
  <c r="D419" i="51"/>
  <c r="B420" i="51"/>
  <c r="C420" i="51"/>
  <c r="D420" i="51"/>
  <c r="B421" i="51"/>
  <c r="C421" i="51"/>
  <c r="D421" i="51"/>
  <c r="B422" i="51"/>
  <c r="C422" i="51"/>
  <c r="D422" i="51"/>
  <c r="B423" i="51"/>
  <c r="C423" i="51"/>
  <c r="D423" i="51"/>
  <c r="B424" i="51"/>
  <c r="C424" i="51"/>
  <c r="D424" i="51"/>
  <c r="B425" i="51"/>
  <c r="C425" i="51"/>
  <c r="D425" i="51"/>
  <c r="B426" i="51"/>
  <c r="C426" i="51"/>
  <c r="D426" i="51"/>
  <c r="B427" i="51"/>
  <c r="C427" i="51"/>
  <c r="D427" i="51"/>
  <c r="B428" i="51"/>
  <c r="C428" i="51"/>
  <c r="D428" i="51"/>
  <c r="B429" i="51"/>
  <c r="C429" i="51"/>
  <c r="D429" i="51"/>
  <c r="B430" i="51"/>
  <c r="C430" i="51"/>
  <c r="D430" i="51"/>
  <c r="B431" i="51"/>
  <c r="C431" i="51"/>
  <c r="D431" i="51"/>
  <c r="B432" i="51"/>
  <c r="C432" i="51"/>
  <c r="D432" i="51"/>
  <c r="B433" i="51"/>
  <c r="C433" i="51"/>
  <c r="D433" i="51"/>
  <c r="B434" i="51"/>
  <c r="C434" i="51"/>
  <c r="D434" i="51"/>
  <c r="B435" i="51"/>
  <c r="C435" i="51"/>
  <c r="D435" i="51"/>
  <c r="B436" i="51"/>
  <c r="C436" i="51"/>
  <c r="D436" i="51"/>
  <c r="B437" i="51"/>
  <c r="C437" i="51"/>
  <c r="D437" i="51"/>
  <c r="B438" i="51"/>
  <c r="C438" i="51"/>
  <c r="D438" i="51"/>
  <c r="B439" i="51"/>
  <c r="C439" i="51"/>
  <c r="D439" i="51"/>
  <c r="B440" i="51"/>
  <c r="C440" i="51"/>
  <c r="D440" i="51"/>
  <c r="B441" i="51"/>
  <c r="C441" i="51"/>
  <c r="D441" i="51"/>
  <c r="B442" i="51"/>
  <c r="C442" i="51"/>
  <c r="D442" i="51"/>
  <c r="B443" i="51"/>
  <c r="C443" i="51"/>
  <c r="D443" i="51"/>
  <c r="B444" i="51"/>
  <c r="C444" i="51"/>
  <c r="D444" i="51"/>
  <c r="B445" i="51"/>
  <c r="C445" i="51"/>
  <c r="D445" i="51"/>
  <c r="B446" i="51"/>
  <c r="C446" i="51"/>
  <c r="D446" i="51"/>
  <c r="B447" i="51"/>
  <c r="C447" i="51"/>
  <c r="D447" i="51"/>
  <c r="B448" i="51"/>
  <c r="C448" i="51"/>
  <c r="D448" i="51"/>
  <c r="B449" i="51"/>
  <c r="C449" i="51"/>
  <c r="D449" i="51"/>
  <c r="B450" i="51"/>
  <c r="C450" i="51"/>
  <c r="D450" i="51"/>
  <c r="B451" i="51"/>
  <c r="C451" i="51"/>
  <c r="D451" i="51"/>
  <c r="B452" i="51"/>
  <c r="C452" i="51"/>
  <c r="D452" i="51"/>
  <c r="B453" i="51"/>
  <c r="C453" i="51"/>
  <c r="D453" i="51"/>
  <c r="B454" i="51"/>
  <c r="C454" i="51"/>
  <c r="D454" i="51"/>
  <c r="B455" i="51"/>
  <c r="C455" i="51"/>
  <c r="D455" i="51"/>
  <c r="B456" i="51"/>
  <c r="C456" i="51"/>
  <c r="D456" i="51"/>
  <c r="B457" i="51"/>
  <c r="C457" i="51"/>
  <c r="D457" i="51"/>
  <c r="B458" i="51"/>
  <c r="C458" i="51"/>
  <c r="D458" i="51"/>
  <c r="B459" i="51"/>
  <c r="C459" i="51"/>
  <c r="D459" i="51"/>
  <c r="B460" i="51"/>
  <c r="C460" i="51"/>
  <c r="D460" i="51"/>
  <c r="B461" i="51"/>
  <c r="C461" i="51"/>
  <c r="D461" i="51"/>
  <c r="B462" i="51"/>
  <c r="C462" i="51"/>
  <c r="D462" i="51"/>
  <c r="B463" i="51"/>
  <c r="C463" i="51"/>
  <c r="D463" i="51"/>
  <c r="B464" i="51"/>
  <c r="C464" i="51"/>
  <c r="D464" i="51"/>
  <c r="B465" i="51"/>
  <c r="C465" i="51"/>
  <c r="D465" i="51"/>
  <c r="B466" i="51"/>
  <c r="C466" i="51"/>
  <c r="D466" i="51"/>
  <c r="B467" i="51"/>
  <c r="C467" i="51"/>
  <c r="D467" i="51"/>
  <c r="B468" i="51"/>
  <c r="C468" i="51"/>
  <c r="D468" i="51"/>
  <c r="B469" i="51"/>
  <c r="C469" i="51"/>
  <c r="D469" i="51"/>
  <c r="B470" i="51"/>
  <c r="C470" i="51"/>
  <c r="D470" i="51"/>
  <c r="B471" i="51"/>
  <c r="C471" i="51"/>
  <c r="D471" i="51"/>
  <c r="B472" i="51"/>
  <c r="C472" i="51"/>
  <c r="D472" i="51"/>
  <c r="B473" i="51"/>
  <c r="C473" i="51"/>
  <c r="D473" i="51"/>
  <c r="B474" i="51"/>
  <c r="C474" i="51"/>
  <c r="D474" i="51"/>
  <c r="B475" i="51"/>
  <c r="C475" i="51"/>
  <c r="D475" i="51"/>
  <c r="B476" i="51"/>
  <c r="C476" i="51"/>
  <c r="D476" i="51"/>
  <c r="B477" i="51"/>
  <c r="C477" i="51"/>
  <c r="D477" i="51"/>
  <c r="B478" i="51"/>
  <c r="C478" i="51"/>
  <c r="D478" i="51"/>
  <c r="B479" i="51"/>
  <c r="C479" i="51"/>
  <c r="D479" i="51"/>
  <c r="B480" i="51"/>
  <c r="C480" i="51"/>
  <c r="D480" i="51"/>
  <c r="B481" i="51"/>
  <c r="C481" i="51"/>
  <c r="D481" i="51"/>
  <c r="B482" i="51"/>
  <c r="C482" i="51"/>
  <c r="D482" i="51"/>
  <c r="B483" i="51"/>
  <c r="C483" i="51"/>
  <c r="D483" i="51"/>
  <c r="B484" i="51"/>
  <c r="C484" i="51"/>
  <c r="D484" i="51"/>
  <c r="B485" i="51"/>
  <c r="C485" i="51"/>
  <c r="D485" i="51"/>
  <c r="B486" i="51"/>
  <c r="C486" i="51"/>
  <c r="D486" i="51"/>
  <c r="B487" i="51"/>
  <c r="C487" i="51"/>
  <c r="D487" i="51"/>
  <c r="B488" i="51"/>
  <c r="C488" i="51"/>
  <c r="D488" i="51"/>
  <c r="B489" i="51"/>
  <c r="C489" i="51"/>
  <c r="D489" i="51"/>
  <c r="B490" i="51"/>
  <c r="C490" i="51"/>
  <c r="D490" i="51"/>
  <c r="B491" i="51"/>
  <c r="C491" i="51"/>
  <c r="D491" i="51"/>
  <c r="B492" i="51"/>
  <c r="C492" i="51"/>
  <c r="D492" i="51"/>
  <c r="B493" i="51"/>
  <c r="C493" i="51"/>
  <c r="D493" i="51"/>
  <c r="B494" i="51"/>
  <c r="C494" i="51"/>
  <c r="D494" i="51"/>
  <c r="B495" i="51"/>
  <c r="C495" i="51"/>
  <c r="D495" i="51"/>
  <c r="B496" i="51"/>
  <c r="C496" i="51"/>
  <c r="D496" i="51"/>
  <c r="B497" i="51"/>
  <c r="C497" i="51"/>
  <c r="D497" i="51"/>
  <c r="B498" i="51"/>
  <c r="C498" i="51"/>
  <c r="D498" i="51"/>
  <c r="B499" i="51"/>
  <c r="C499" i="51"/>
  <c r="D499" i="51"/>
  <c r="B500" i="51"/>
  <c r="C500" i="51"/>
  <c r="D500" i="51"/>
  <c r="B501" i="51"/>
  <c r="C501" i="51"/>
  <c r="D501" i="51"/>
  <c r="B502" i="51"/>
  <c r="C502" i="51"/>
  <c r="D502" i="51"/>
  <c r="B503" i="51"/>
  <c r="C503" i="51"/>
  <c r="D503" i="51"/>
  <c r="B504" i="51"/>
  <c r="C504" i="51"/>
  <c r="D504" i="51"/>
  <c r="B505" i="51"/>
  <c r="C505" i="51"/>
  <c r="D505" i="51"/>
  <c r="B506" i="51"/>
  <c r="C506" i="51"/>
  <c r="D506" i="51"/>
  <c r="B507" i="51"/>
  <c r="C507" i="51"/>
  <c r="D507" i="51"/>
  <c r="B508" i="51"/>
  <c r="C508" i="51"/>
  <c r="D508" i="51"/>
  <c r="B509" i="51"/>
  <c r="C509" i="51"/>
  <c r="D509" i="51"/>
  <c r="B510" i="51"/>
  <c r="C510" i="51"/>
  <c r="D510" i="51"/>
  <c r="B511" i="51"/>
  <c r="C511" i="51"/>
  <c r="D511" i="51"/>
  <c r="B512" i="51"/>
  <c r="C512" i="51"/>
  <c r="D512" i="51"/>
  <c r="B513" i="51"/>
  <c r="C513" i="51"/>
  <c r="D513" i="51"/>
  <c r="B514" i="51"/>
  <c r="C514" i="51"/>
  <c r="D514" i="51"/>
  <c r="B515" i="51"/>
  <c r="C515" i="51"/>
  <c r="D515" i="51"/>
  <c r="B516" i="51"/>
  <c r="C516" i="51"/>
  <c r="D516" i="51"/>
  <c r="B517" i="51"/>
  <c r="C517" i="51"/>
  <c r="D517" i="51"/>
  <c r="B518" i="51"/>
  <c r="C518" i="51"/>
  <c r="D518" i="51"/>
  <c r="B519" i="51"/>
  <c r="C519" i="51"/>
  <c r="D519" i="51"/>
  <c r="B520" i="51"/>
  <c r="C520" i="51"/>
  <c r="D520" i="51"/>
  <c r="B521" i="51"/>
  <c r="C521" i="51"/>
  <c r="D521" i="51"/>
  <c r="B522" i="51"/>
  <c r="C522" i="51"/>
  <c r="D522" i="51"/>
  <c r="B523" i="51"/>
  <c r="C523" i="51"/>
  <c r="D523" i="51"/>
  <c r="B524" i="51"/>
  <c r="C524" i="51"/>
  <c r="D524" i="51"/>
  <c r="B525" i="51"/>
  <c r="C525" i="51"/>
  <c r="D525" i="51"/>
  <c r="B526" i="51"/>
  <c r="C526" i="51"/>
  <c r="D526" i="51"/>
  <c r="B527" i="51"/>
  <c r="C527" i="51"/>
  <c r="D527" i="51"/>
  <c r="B528" i="51"/>
  <c r="C528" i="51"/>
  <c r="D528" i="51"/>
  <c r="B529" i="51"/>
  <c r="C529" i="51"/>
  <c r="D529" i="51"/>
  <c r="B530" i="51"/>
  <c r="C530" i="51"/>
  <c r="D530" i="51"/>
  <c r="B531" i="51"/>
  <c r="C531" i="51"/>
  <c r="D531" i="51"/>
  <c r="B532" i="51"/>
  <c r="C532" i="51"/>
  <c r="D532" i="51"/>
  <c r="B533" i="51"/>
  <c r="C533" i="51"/>
  <c r="D533" i="51"/>
  <c r="B534" i="51"/>
  <c r="C534" i="51"/>
  <c r="D534" i="51"/>
  <c r="B535" i="51"/>
  <c r="C535" i="51"/>
  <c r="D535" i="51"/>
  <c r="B536" i="51"/>
  <c r="C536" i="51"/>
  <c r="D536" i="51"/>
  <c r="B537" i="51"/>
  <c r="C537" i="51"/>
  <c r="D537" i="51"/>
  <c r="B538" i="51"/>
  <c r="C538" i="51"/>
  <c r="D538" i="51"/>
  <c r="B539" i="51"/>
  <c r="C539" i="51"/>
  <c r="D539" i="51"/>
  <c r="B540" i="51"/>
  <c r="C540" i="51"/>
  <c r="D540" i="51"/>
  <c r="B541" i="51"/>
  <c r="C541" i="51"/>
  <c r="D541" i="51"/>
  <c r="B542" i="51"/>
  <c r="C542" i="51"/>
  <c r="D542" i="51"/>
  <c r="B543" i="51"/>
  <c r="C543" i="51"/>
  <c r="D543" i="51"/>
  <c r="B544" i="51"/>
  <c r="C544" i="51"/>
  <c r="D544" i="51"/>
  <c r="B545" i="51"/>
  <c r="C545" i="51"/>
  <c r="D545" i="51"/>
  <c r="B546" i="51"/>
  <c r="C546" i="51"/>
  <c r="D546" i="51"/>
  <c r="B547" i="51"/>
  <c r="C547" i="51"/>
  <c r="D547" i="51"/>
  <c r="B548" i="51"/>
  <c r="C548" i="51"/>
  <c r="D548" i="51"/>
  <c r="B549" i="51"/>
  <c r="C549" i="51"/>
  <c r="D549" i="51"/>
  <c r="B550" i="51"/>
  <c r="C550" i="51"/>
  <c r="D550" i="51"/>
  <c r="B551" i="51"/>
  <c r="C551" i="51"/>
  <c r="D551" i="51"/>
  <c r="B552" i="51"/>
  <c r="C552" i="51"/>
  <c r="D552" i="51"/>
  <c r="B553" i="51"/>
  <c r="C553" i="51"/>
  <c r="D553" i="51"/>
  <c r="B554" i="51"/>
  <c r="C554" i="51"/>
  <c r="D554" i="51"/>
  <c r="B555" i="51"/>
  <c r="C555" i="51"/>
  <c r="D555" i="51"/>
  <c r="B556" i="51"/>
  <c r="C556" i="51"/>
  <c r="D556" i="51"/>
  <c r="B557" i="51"/>
  <c r="C557" i="51"/>
  <c r="D557" i="51"/>
  <c r="B558" i="51"/>
  <c r="C558" i="51"/>
  <c r="D558" i="51"/>
  <c r="B559" i="51"/>
  <c r="C559" i="51"/>
  <c r="D559" i="51"/>
  <c r="B560" i="51"/>
  <c r="C560" i="51"/>
  <c r="D560" i="51"/>
  <c r="B561" i="51"/>
  <c r="C561" i="51"/>
  <c r="D561" i="51"/>
  <c r="B562" i="51"/>
  <c r="C562" i="51"/>
  <c r="D562" i="51"/>
  <c r="B563" i="51"/>
  <c r="C563" i="51"/>
  <c r="D563" i="51"/>
  <c r="B564" i="51"/>
  <c r="C564" i="51"/>
  <c r="D564" i="51"/>
  <c r="B565" i="51"/>
  <c r="C565" i="51"/>
  <c r="D565" i="51"/>
  <c r="B566" i="51"/>
  <c r="C566" i="51"/>
  <c r="D566" i="51"/>
  <c r="B567" i="51"/>
  <c r="C567" i="51"/>
  <c r="D567" i="51"/>
  <c r="B568" i="51"/>
  <c r="C568" i="51"/>
  <c r="D568" i="51"/>
  <c r="B569" i="51"/>
  <c r="C569" i="51"/>
  <c r="D569" i="51"/>
  <c r="B570" i="51"/>
  <c r="C570" i="51"/>
  <c r="D570" i="51"/>
  <c r="B571" i="51"/>
  <c r="C571" i="51"/>
  <c r="D571" i="51"/>
  <c r="B572" i="51"/>
  <c r="C572" i="51"/>
  <c r="D572" i="51"/>
  <c r="B573" i="51"/>
  <c r="C573" i="51"/>
  <c r="D573" i="51"/>
  <c r="B574" i="51"/>
  <c r="C574" i="51"/>
  <c r="D574" i="51"/>
  <c r="B575" i="51"/>
  <c r="C575" i="51"/>
  <c r="D575" i="51"/>
  <c r="B576" i="51"/>
  <c r="C576" i="51"/>
  <c r="D576" i="51"/>
  <c r="B577" i="51"/>
  <c r="C577" i="51"/>
  <c r="D577" i="51"/>
  <c r="B578" i="51"/>
  <c r="C578" i="51"/>
  <c r="D578" i="51"/>
  <c r="B579" i="51"/>
  <c r="C579" i="51"/>
  <c r="D579" i="51"/>
  <c r="B580" i="51"/>
  <c r="C580" i="51"/>
  <c r="D580" i="51"/>
  <c r="B581" i="51"/>
  <c r="C581" i="51"/>
  <c r="D581" i="51"/>
  <c r="B582" i="51"/>
  <c r="C582" i="51"/>
  <c r="D582" i="51"/>
  <c r="B583" i="51"/>
  <c r="C583" i="51"/>
  <c r="D583" i="51"/>
  <c r="B584" i="51"/>
  <c r="C584" i="51"/>
  <c r="D584" i="51"/>
  <c r="B585" i="51"/>
  <c r="C585" i="51"/>
  <c r="D585" i="51"/>
  <c r="B586" i="51"/>
  <c r="C586" i="51"/>
  <c r="D586" i="51"/>
  <c r="B587" i="51"/>
  <c r="C587" i="51"/>
  <c r="D587" i="51"/>
  <c r="B588" i="51"/>
  <c r="C588" i="51"/>
  <c r="D588" i="51"/>
  <c r="B589" i="51"/>
  <c r="C589" i="51"/>
  <c r="D589" i="51"/>
  <c r="B590" i="51"/>
  <c r="C590" i="51"/>
  <c r="D590" i="51"/>
  <c r="B591" i="51"/>
  <c r="C591" i="51"/>
  <c r="D591" i="51"/>
  <c r="B592" i="51"/>
  <c r="C592" i="51"/>
  <c r="D592" i="51"/>
  <c r="B593" i="51"/>
  <c r="C593" i="51"/>
  <c r="D593" i="51"/>
  <c r="B594" i="51"/>
  <c r="C594" i="51"/>
  <c r="D594" i="51"/>
  <c r="B595" i="51"/>
  <c r="C595" i="51"/>
  <c r="D595" i="51"/>
  <c r="B596" i="51"/>
  <c r="C596" i="51"/>
  <c r="D596" i="51"/>
  <c r="B597" i="51"/>
  <c r="C597" i="51"/>
  <c r="D597" i="51"/>
  <c r="B598" i="51"/>
  <c r="C598" i="51"/>
  <c r="D598" i="51"/>
  <c r="B599" i="51"/>
  <c r="C599" i="51"/>
  <c r="D599" i="51"/>
  <c r="B600" i="51"/>
  <c r="C600" i="51"/>
  <c r="D600" i="51"/>
  <c r="B601" i="51"/>
  <c r="C601" i="51"/>
  <c r="D601" i="51"/>
  <c r="B602" i="51"/>
  <c r="C602" i="51"/>
  <c r="D602" i="51"/>
  <c r="B603" i="51"/>
  <c r="C603" i="51"/>
  <c r="D603" i="51"/>
  <c r="B604" i="51"/>
  <c r="C604" i="51"/>
  <c r="D604" i="51"/>
  <c r="B605" i="51"/>
  <c r="C605" i="51"/>
  <c r="D605" i="51"/>
  <c r="B606" i="51"/>
  <c r="C606" i="51"/>
  <c r="D606" i="51"/>
  <c r="B607" i="51"/>
  <c r="C607" i="51"/>
  <c r="D607" i="51"/>
  <c r="B608" i="51"/>
  <c r="C608" i="51"/>
  <c r="D608" i="51"/>
  <c r="B609" i="51"/>
  <c r="C609" i="51"/>
  <c r="D609" i="51"/>
  <c r="B610" i="51"/>
  <c r="C610" i="51"/>
  <c r="D610" i="51"/>
  <c r="B611" i="51"/>
  <c r="C611" i="51"/>
  <c r="D611" i="51"/>
  <c r="B612" i="51"/>
  <c r="C612" i="51"/>
  <c r="D612" i="51"/>
  <c r="B613" i="51"/>
  <c r="C613" i="51"/>
  <c r="D613" i="51"/>
  <c r="B614" i="51"/>
  <c r="C614" i="51"/>
  <c r="D614" i="51"/>
  <c r="B615" i="51"/>
  <c r="C615" i="51"/>
  <c r="D615" i="51"/>
  <c r="B616" i="51"/>
  <c r="C616" i="51"/>
  <c r="D616" i="51"/>
  <c r="B617" i="51"/>
  <c r="C617" i="51"/>
  <c r="D617" i="51"/>
  <c r="B618" i="51"/>
  <c r="C618" i="51"/>
  <c r="D618" i="51"/>
  <c r="B619" i="51"/>
  <c r="C619" i="51"/>
  <c r="D619" i="51"/>
  <c r="B620" i="51"/>
  <c r="C620" i="51"/>
  <c r="D620" i="51"/>
  <c r="B621" i="51"/>
  <c r="C621" i="51"/>
  <c r="D621" i="51"/>
  <c r="B622" i="51"/>
  <c r="C622" i="51"/>
  <c r="D622" i="51"/>
  <c r="B623" i="51"/>
  <c r="C623" i="51"/>
  <c r="D623" i="51"/>
  <c r="B624" i="51"/>
  <c r="C624" i="51"/>
  <c r="D624" i="51"/>
  <c r="B625" i="51"/>
  <c r="C625" i="51"/>
  <c r="D625" i="51"/>
  <c r="B626" i="51"/>
  <c r="C626" i="51"/>
  <c r="D626" i="51"/>
  <c r="B627" i="51"/>
  <c r="C627" i="51"/>
  <c r="D627" i="51"/>
  <c r="B628" i="51"/>
  <c r="C628" i="51"/>
  <c r="D628" i="51"/>
  <c r="B629" i="51"/>
  <c r="C629" i="51"/>
  <c r="D629" i="51"/>
  <c r="B630" i="51"/>
  <c r="C630" i="51"/>
  <c r="D630" i="51"/>
  <c r="B631" i="51"/>
  <c r="C631" i="51"/>
  <c r="D631" i="51"/>
  <c r="B632" i="51"/>
  <c r="C632" i="51"/>
  <c r="D632" i="51"/>
  <c r="B633" i="51"/>
  <c r="C633" i="51"/>
  <c r="D633" i="51"/>
  <c r="B634" i="51"/>
  <c r="C634" i="51"/>
  <c r="D634" i="51"/>
  <c r="B635" i="51"/>
  <c r="C635" i="51"/>
  <c r="D635" i="51"/>
  <c r="B636" i="51"/>
  <c r="C636" i="51"/>
  <c r="D636" i="51"/>
  <c r="B637" i="51"/>
  <c r="C637" i="51"/>
  <c r="D637" i="51"/>
  <c r="B638" i="51"/>
  <c r="C638" i="51"/>
  <c r="D638" i="51"/>
  <c r="B639" i="51"/>
  <c r="C639" i="51"/>
  <c r="D639" i="51"/>
  <c r="B640" i="51"/>
  <c r="C640" i="51"/>
  <c r="D640" i="51"/>
  <c r="B641" i="51"/>
  <c r="C641" i="51"/>
  <c r="D641" i="51"/>
  <c r="B642" i="51"/>
  <c r="C642" i="51"/>
  <c r="D642" i="51"/>
  <c r="B643" i="51"/>
  <c r="C643" i="51"/>
  <c r="D643" i="51"/>
  <c r="B644" i="51"/>
  <c r="C644" i="51"/>
  <c r="D644" i="51"/>
  <c r="B645" i="51"/>
  <c r="C645" i="51"/>
  <c r="D645" i="51"/>
  <c r="B646" i="51"/>
  <c r="C646" i="51"/>
  <c r="D646" i="51"/>
  <c r="B647" i="51"/>
  <c r="C647" i="51"/>
  <c r="D647" i="51"/>
  <c r="B648" i="51"/>
  <c r="C648" i="51"/>
  <c r="D648" i="51"/>
  <c r="B649" i="51"/>
  <c r="C649" i="51"/>
  <c r="D649" i="51"/>
  <c r="B650" i="51"/>
  <c r="C650" i="51"/>
  <c r="D650" i="51"/>
  <c r="B651" i="51"/>
  <c r="C651" i="51"/>
  <c r="D651" i="51"/>
  <c r="B652" i="51"/>
  <c r="C652" i="51"/>
  <c r="D652" i="51"/>
  <c r="B653" i="51"/>
  <c r="C653" i="51"/>
  <c r="D653" i="51"/>
  <c r="B654" i="51"/>
  <c r="C654" i="51"/>
  <c r="D654" i="51"/>
  <c r="B655" i="51"/>
  <c r="C655" i="51"/>
  <c r="D655" i="51"/>
  <c r="B656" i="51"/>
  <c r="C656" i="51"/>
  <c r="D656" i="51"/>
  <c r="B657" i="51"/>
  <c r="C657" i="51"/>
  <c r="D657" i="51"/>
  <c r="B658" i="51"/>
  <c r="C658" i="51"/>
  <c r="D658" i="51"/>
  <c r="B659" i="51"/>
  <c r="C659" i="51"/>
  <c r="D659" i="51"/>
  <c r="B660" i="51"/>
  <c r="C660" i="51"/>
  <c r="D660" i="51"/>
  <c r="B661" i="51"/>
  <c r="C661" i="51"/>
  <c r="D661" i="51"/>
  <c r="B662" i="51"/>
  <c r="C662" i="51"/>
  <c r="D662" i="51"/>
  <c r="B663" i="51"/>
  <c r="C663" i="51"/>
  <c r="D663" i="51"/>
  <c r="B664" i="51"/>
  <c r="C664" i="51"/>
  <c r="D664" i="51"/>
  <c r="B665" i="51"/>
  <c r="C665" i="51"/>
  <c r="D665" i="51"/>
  <c r="B666" i="51"/>
  <c r="C666" i="51"/>
  <c r="D666" i="51"/>
  <c r="B667" i="51"/>
  <c r="C667" i="51"/>
  <c r="D667" i="51"/>
  <c r="B668" i="51"/>
  <c r="C668" i="51"/>
  <c r="D668" i="51"/>
  <c r="B669" i="51"/>
  <c r="C669" i="51"/>
  <c r="D669" i="51"/>
  <c r="B670" i="51"/>
  <c r="C670" i="51"/>
  <c r="D670" i="51"/>
  <c r="B671" i="51"/>
  <c r="C671" i="51"/>
  <c r="D671" i="51"/>
  <c r="B672" i="51"/>
  <c r="C672" i="51"/>
  <c r="D672" i="51"/>
  <c r="B673" i="51"/>
  <c r="C673" i="51"/>
  <c r="D673" i="51"/>
  <c r="B674" i="51"/>
  <c r="C674" i="51"/>
  <c r="D674" i="51"/>
  <c r="B675" i="51"/>
  <c r="C675" i="51"/>
  <c r="D675" i="51"/>
  <c r="B676" i="51"/>
  <c r="C676" i="51"/>
  <c r="D676" i="51"/>
  <c r="B677" i="51"/>
  <c r="C677" i="51"/>
  <c r="D677" i="51"/>
  <c r="B678" i="51"/>
  <c r="C678" i="51"/>
  <c r="D678" i="51"/>
  <c r="B679" i="51"/>
  <c r="C679" i="51"/>
  <c r="D679" i="51"/>
  <c r="B680" i="51"/>
  <c r="C680" i="51"/>
  <c r="D680" i="51"/>
  <c r="B681" i="51"/>
  <c r="C681" i="51"/>
  <c r="D681" i="51"/>
  <c r="B682" i="51"/>
  <c r="C682" i="51"/>
  <c r="D682" i="51"/>
  <c r="B683" i="51"/>
  <c r="C683" i="51"/>
  <c r="D683" i="51"/>
  <c r="B684" i="51"/>
  <c r="C684" i="51"/>
  <c r="D684" i="51"/>
  <c r="B685" i="51"/>
  <c r="C685" i="51"/>
  <c r="D685" i="51"/>
  <c r="B686" i="51"/>
  <c r="C686" i="51"/>
  <c r="D686" i="51"/>
  <c r="B687" i="51"/>
  <c r="C687" i="51"/>
  <c r="D687" i="51"/>
  <c r="B688" i="51"/>
  <c r="C688" i="51"/>
  <c r="D688" i="51"/>
  <c r="B689" i="51"/>
  <c r="C689" i="51"/>
  <c r="D689" i="51"/>
  <c r="B690" i="51"/>
  <c r="C690" i="51"/>
  <c r="D690" i="51"/>
  <c r="B691" i="51"/>
  <c r="C691" i="51"/>
  <c r="D691" i="51"/>
  <c r="B692" i="51"/>
  <c r="C692" i="51"/>
  <c r="D692" i="51"/>
  <c r="B693" i="51"/>
  <c r="C693" i="51"/>
  <c r="D693" i="51"/>
  <c r="B694" i="51"/>
  <c r="C694" i="51"/>
  <c r="D694" i="51"/>
  <c r="B695" i="51"/>
  <c r="C695" i="51"/>
  <c r="D695" i="51"/>
  <c r="B696" i="51"/>
  <c r="C696" i="51"/>
  <c r="D696" i="51"/>
  <c r="B697" i="51"/>
  <c r="C697" i="51"/>
  <c r="D697" i="51"/>
  <c r="B698" i="51"/>
  <c r="C698" i="51"/>
  <c r="D698" i="51"/>
  <c r="B699" i="51"/>
  <c r="C699" i="51"/>
  <c r="D699" i="51"/>
  <c r="B700" i="51"/>
  <c r="C700" i="51"/>
  <c r="D700" i="51"/>
  <c r="B701" i="51"/>
  <c r="C701" i="51"/>
  <c r="D701" i="51"/>
  <c r="B702" i="51"/>
  <c r="C702" i="51"/>
  <c r="D702" i="51"/>
  <c r="B703" i="51"/>
  <c r="C703" i="51"/>
  <c r="D703" i="51"/>
  <c r="B704" i="51"/>
  <c r="C704" i="51"/>
  <c r="D704" i="51"/>
  <c r="B705" i="51"/>
  <c r="C705" i="51"/>
  <c r="D705" i="51"/>
  <c r="B706" i="51"/>
  <c r="C706" i="51"/>
  <c r="D706" i="51"/>
  <c r="B707" i="51"/>
  <c r="C707" i="51"/>
  <c r="D707" i="51"/>
  <c r="B708" i="51"/>
  <c r="C708" i="51"/>
  <c r="D708" i="51"/>
  <c r="A709" i="51"/>
  <c r="B709" i="51"/>
  <c r="C709" i="51"/>
  <c r="D709" i="51"/>
  <c r="A710" i="51"/>
  <c r="A711" i="51" s="1"/>
  <c r="A712" i="51" s="1"/>
  <c r="B710" i="51"/>
  <c r="C710" i="51"/>
  <c r="D710" i="51"/>
  <c r="B711" i="51"/>
  <c r="C711" i="51"/>
  <c r="D711" i="51"/>
  <c r="B712" i="51"/>
  <c r="C712" i="51"/>
  <c r="D712" i="51"/>
  <c r="A713" i="51"/>
  <c r="A714" i="51" s="1"/>
  <c r="A715" i="51" s="1"/>
  <c r="A716" i="51" s="1"/>
  <c r="A717" i="51" s="1"/>
  <c r="A718" i="51" s="1"/>
  <c r="A719" i="51" s="1"/>
  <c r="A720" i="51" s="1"/>
  <c r="A721" i="51" s="1"/>
  <c r="A722" i="51" s="1"/>
  <c r="A723" i="51" s="1"/>
  <c r="A724" i="51" s="1"/>
  <c r="A725" i="51" s="1"/>
  <c r="A726" i="51" s="1"/>
  <c r="A727" i="51" s="1"/>
  <c r="A728" i="51" s="1"/>
  <c r="A729" i="51" s="1"/>
  <c r="A730" i="51" s="1"/>
  <c r="A731" i="51" s="1"/>
  <c r="A732" i="51" s="1"/>
  <c r="A733" i="51" s="1"/>
  <c r="A734" i="51" s="1"/>
  <c r="A735" i="51" s="1"/>
  <c r="A736" i="51" s="1"/>
  <c r="A737" i="51" s="1"/>
  <c r="A738" i="51" s="1"/>
  <c r="A739" i="51" s="1"/>
  <c r="A740" i="51" s="1"/>
  <c r="A741" i="51" s="1"/>
  <c r="A742" i="51" s="1"/>
  <c r="A743" i="51" s="1"/>
  <c r="A744" i="51" s="1"/>
  <c r="A745" i="51" s="1"/>
  <c r="A746" i="51" s="1"/>
  <c r="A747" i="51" s="1"/>
  <c r="A748" i="51" s="1"/>
  <c r="A749" i="51" s="1"/>
  <c r="A750" i="51" s="1"/>
  <c r="A751" i="51" s="1"/>
  <c r="A752" i="51" s="1"/>
  <c r="A753" i="51" s="1"/>
  <c r="A754" i="51" s="1"/>
  <c r="A755" i="51" s="1"/>
  <c r="B713" i="51"/>
  <c r="C713" i="51"/>
  <c r="D713" i="51"/>
  <c r="B714" i="51"/>
  <c r="C714" i="51"/>
  <c r="D714" i="51"/>
  <c r="B715" i="51"/>
  <c r="C715" i="51"/>
  <c r="D715" i="51"/>
  <c r="B716" i="51"/>
  <c r="C716" i="51"/>
  <c r="D716" i="51"/>
  <c r="B717" i="51"/>
  <c r="C717" i="51"/>
  <c r="D717" i="51"/>
  <c r="B718" i="51"/>
  <c r="C718" i="51"/>
  <c r="D718" i="51"/>
  <c r="B719" i="51"/>
  <c r="C719" i="51"/>
  <c r="D719" i="51"/>
  <c r="B720" i="51"/>
  <c r="C720" i="51"/>
  <c r="D720" i="51"/>
  <c r="B721" i="51"/>
  <c r="C721" i="51"/>
  <c r="D721" i="51"/>
  <c r="B722" i="51"/>
  <c r="C722" i="51"/>
  <c r="D722" i="51"/>
  <c r="B723" i="51"/>
  <c r="C723" i="51"/>
  <c r="D723" i="51"/>
  <c r="B724" i="51"/>
  <c r="C724" i="51"/>
  <c r="D724" i="51"/>
  <c r="B725" i="51"/>
  <c r="C725" i="51"/>
  <c r="D725" i="51"/>
  <c r="B726" i="51"/>
  <c r="C726" i="51"/>
  <c r="D726" i="51"/>
  <c r="B727" i="51"/>
  <c r="C727" i="51"/>
  <c r="D727" i="51"/>
  <c r="B728" i="51"/>
  <c r="C728" i="51"/>
  <c r="D728" i="51"/>
  <c r="B729" i="51"/>
  <c r="C729" i="51"/>
  <c r="D729" i="51"/>
  <c r="B730" i="51"/>
  <c r="C730" i="51"/>
  <c r="D730" i="51"/>
  <c r="B731" i="51"/>
  <c r="C731" i="51"/>
  <c r="D731" i="51"/>
  <c r="B732" i="51"/>
  <c r="C732" i="51"/>
  <c r="D732" i="51"/>
  <c r="B733" i="51"/>
  <c r="C733" i="51"/>
  <c r="D733" i="51"/>
  <c r="B734" i="51"/>
  <c r="C734" i="51"/>
  <c r="D734" i="51"/>
  <c r="B735" i="51"/>
  <c r="C735" i="51"/>
  <c r="D735" i="51"/>
  <c r="B736" i="51"/>
  <c r="C736" i="51"/>
  <c r="D736" i="51"/>
  <c r="B737" i="51"/>
  <c r="C737" i="51"/>
  <c r="D737" i="51"/>
  <c r="B738" i="51"/>
  <c r="C738" i="51"/>
  <c r="D738" i="51"/>
  <c r="B739" i="51"/>
  <c r="C739" i="51"/>
  <c r="D739" i="51"/>
  <c r="B740" i="51"/>
  <c r="C740" i="51"/>
  <c r="D740" i="51"/>
  <c r="B741" i="51"/>
  <c r="C741" i="51"/>
  <c r="D741" i="51"/>
  <c r="B742" i="51"/>
  <c r="C742" i="51"/>
  <c r="D742" i="51"/>
  <c r="B743" i="51"/>
  <c r="C743" i="51"/>
  <c r="D743" i="51"/>
  <c r="B744" i="51"/>
  <c r="C744" i="51"/>
  <c r="D744" i="51"/>
  <c r="B745" i="51"/>
  <c r="C745" i="51"/>
  <c r="D745" i="51"/>
  <c r="B746" i="51"/>
  <c r="C746" i="51"/>
  <c r="D746" i="51"/>
  <c r="B747" i="51"/>
  <c r="C747" i="51"/>
  <c r="D747" i="51"/>
  <c r="B748" i="51"/>
  <c r="C748" i="51"/>
  <c r="D748" i="51"/>
  <c r="B749" i="51"/>
  <c r="C749" i="51"/>
  <c r="D749" i="51"/>
  <c r="B750" i="51"/>
  <c r="C750" i="51"/>
  <c r="D750" i="51"/>
  <c r="B751" i="51"/>
  <c r="C751" i="51"/>
  <c r="D751" i="51"/>
  <c r="B752" i="51"/>
  <c r="C752" i="51"/>
  <c r="D752" i="51"/>
  <c r="B753" i="51"/>
  <c r="C753" i="51"/>
  <c r="D753" i="51"/>
  <c r="B754" i="51"/>
  <c r="C754" i="51"/>
  <c r="D754" i="51"/>
  <c r="B755" i="51"/>
  <c r="C755" i="51"/>
  <c r="D755" i="51"/>
  <c r="A756" i="51"/>
  <c r="B756" i="51"/>
  <c r="C756" i="51"/>
  <c r="D756" i="51"/>
  <c r="A757" i="51"/>
  <c r="B757" i="51"/>
  <c r="C757" i="51"/>
  <c r="D757" i="51"/>
  <c r="A758" i="51"/>
  <c r="A759" i="51" s="1"/>
  <c r="A760" i="51" s="1"/>
  <c r="A761" i="51" s="1"/>
  <c r="A762" i="51" s="1"/>
  <c r="A763" i="51" s="1"/>
  <c r="A764" i="51" s="1"/>
  <c r="A765" i="51" s="1"/>
  <c r="A766" i="51" s="1"/>
  <c r="A767" i="51" s="1"/>
  <c r="A768" i="51" s="1"/>
  <c r="A769" i="51" s="1"/>
  <c r="A770" i="51" s="1"/>
  <c r="A771" i="51" s="1"/>
  <c r="A772" i="51" s="1"/>
  <c r="A773" i="51" s="1"/>
  <c r="A774" i="51" s="1"/>
  <c r="A775" i="51" s="1"/>
  <c r="A776" i="51" s="1"/>
  <c r="A777" i="51" s="1"/>
  <c r="A778" i="51" s="1"/>
  <c r="A779" i="51" s="1"/>
  <c r="A780" i="51" s="1"/>
  <c r="A781" i="51" s="1"/>
  <c r="A782" i="51" s="1"/>
  <c r="A783" i="51" s="1"/>
  <c r="A784" i="51" s="1"/>
  <c r="A785" i="51" s="1"/>
  <c r="A786" i="51" s="1"/>
  <c r="A787" i="51" s="1"/>
  <c r="A788" i="51" s="1"/>
  <c r="A789" i="51" s="1"/>
  <c r="A790" i="51" s="1"/>
  <c r="A791" i="51" s="1"/>
  <c r="A792" i="51" s="1"/>
  <c r="A793" i="51" s="1"/>
  <c r="A794" i="51" s="1"/>
  <c r="A795" i="51" s="1"/>
  <c r="A796" i="51" s="1"/>
  <c r="A797" i="51" s="1"/>
  <c r="A798" i="51" s="1"/>
  <c r="A799" i="51" s="1"/>
  <c r="A800" i="51" s="1"/>
  <c r="A801" i="51" s="1"/>
  <c r="A802" i="51" s="1"/>
  <c r="B758" i="51"/>
  <c r="C758" i="51"/>
  <c r="D758" i="51"/>
  <c r="B759" i="51"/>
  <c r="C759" i="51"/>
  <c r="D759" i="51"/>
  <c r="B760" i="51"/>
  <c r="C760" i="51"/>
  <c r="D760" i="51"/>
  <c r="B761" i="51"/>
  <c r="C761" i="51"/>
  <c r="D761" i="51"/>
  <c r="B762" i="51"/>
  <c r="C762" i="51"/>
  <c r="D762" i="51"/>
  <c r="B763" i="51"/>
  <c r="C763" i="51"/>
  <c r="D763" i="51"/>
  <c r="B764" i="51"/>
  <c r="C764" i="51"/>
  <c r="D764" i="51"/>
  <c r="B765" i="51"/>
  <c r="C765" i="51"/>
  <c r="D765" i="51"/>
  <c r="B766" i="51"/>
  <c r="C766" i="51"/>
  <c r="D766" i="51"/>
  <c r="B767" i="51"/>
  <c r="C767" i="51"/>
  <c r="D767" i="51"/>
  <c r="B768" i="51"/>
  <c r="C768" i="51"/>
  <c r="D768" i="51"/>
  <c r="B769" i="51"/>
  <c r="C769" i="51"/>
  <c r="D769" i="51"/>
  <c r="B770" i="51"/>
  <c r="C770" i="51"/>
  <c r="D770" i="51"/>
  <c r="B771" i="51"/>
  <c r="C771" i="51"/>
  <c r="D771" i="51"/>
  <c r="B772" i="51"/>
  <c r="C772" i="51"/>
  <c r="D772" i="51"/>
  <c r="B773" i="51"/>
  <c r="C773" i="51"/>
  <c r="D773" i="51"/>
  <c r="B774" i="51"/>
  <c r="C774" i="51"/>
  <c r="D774" i="51"/>
  <c r="B775" i="51"/>
  <c r="C775" i="51"/>
  <c r="D775" i="51"/>
  <c r="B776" i="51"/>
  <c r="C776" i="51"/>
  <c r="D776" i="51"/>
  <c r="B777" i="51"/>
  <c r="C777" i="51"/>
  <c r="D777" i="51"/>
  <c r="B778" i="51"/>
  <c r="C778" i="51"/>
  <c r="D778" i="51"/>
  <c r="B779" i="51"/>
  <c r="C779" i="51"/>
  <c r="D779" i="51"/>
  <c r="B780" i="51"/>
  <c r="C780" i="51"/>
  <c r="D780" i="51"/>
  <c r="B781" i="51"/>
  <c r="C781" i="51"/>
  <c r="D781" i="51"/>
  <c r="B782" i="51"/>
  <c r="C782" i="51"/>
  <c r="D782" i="51"/>
  <c r="B783" i="51"/>
  <c r="C783" i="51"/>
  <c r="D783" i="51"/>
  <c r="B784" i="51"/>
  <c r="C784" i="51"/>
  <c r="D784" i="51"/>
  <c r="B785" i="51"/>
  <c r="C785" i="51"/>
  <c r="D785" i="51"/>
  <c r="B786" i="51"/>
  <c r="C786" i="51"/>
  <c r="D786" i="51"/>
  <c r="B787" i="51"/>
  <c r="C787" i="51"/>
  <c r="D787" i="51"/>
  <c r="B788" i="51"/>
  <c r="C788" i="51"/>
  <c r="D788" i="51"/>
  <c r="B789" i="51"/>
  <c r="C789" i="51"/>
  <c r="D789" i="51"/>
  <c r="B790" i="51"/>
  <c r="C790" i="51"/>
  <c r="D790" i="51"/>
  <c r="B791" i="51"/>
  <c r="C791" i="51"/>
  <c r="D791" i="51"/>
  <c r="B792" i="51"/>
  <c r="C792" i="51"/>
  <c r="D792" i="51"/>
  <c r="B793" i="51"/>
  <c r="C793" i="51"/>
  <c r="D793" i="51"/>
  <c r="B794" i="51"/>
  <c r="C794" i="51"/>
  <c r="D794" i="51"/>
  <c r="B795" i="51"/>
  <c r="C795" i="51"/>
  <c r="D795" i="51"/>
  <c r="B796" i="51"/>
  <c r="C796" i="51"/>
  <c r="D796" i="51"/>
  <c r="B797" i="51"/>
  <c r="C797" i="51"/>
  <c r="D797" i="51"/>
  <c r="B798" i="51"/>
  <c r="C798" i="51"/>
  <c r="D798" i="51"/>
  <c r="B799" i="51"/>
  <c r="C799" i="51"/>
  <c r="D799" i="51"/>
  <c r="B800" i="51"/>
  <c r="C800" i="51"/>
  <c r="D800" i="51"/>
  <c r="B801" i="51"/>
  <c r="C801" i="51"/>
  <c r="D801" i="51"/>
  <c r="B802" i="51"/>
  <c r="C802" i="51"/>
  <c r="D802" i="51"/>
  <c r="A803" i="51"/>
  <c r="B803" i="51"/>
  <c r="C803" i="51"/>
  <c r="D803" i="51"/>
  <c r="A804" i="51"/>
  <c r="A805" i="51" s="1"/>
  <c r="A806" i="51" s="1"/>
  <c r="A807" i="51" s="1"/>
  <c r="A808" i="51" s="1"/>
  <c r="A809" i="51" s="1"/>
  <c r="A810" i="51" s="1"/>
  <c r="A811" i="51" s="1"/>
  <c r="A812" i="51" s="1"/>
  <c r="A813" i="51" s="1"/>
  <c r="A814" i="51" s="1"/>
  <c r="A815" i="51" s="1"/>
  <c r="A816" i="51" s="1"/>
  <c r="A817" i="51" s="1"/>
  <c r="A818" i="51" s="1"/>
  <c r="A819" i="51" s="1"/>
  <c r="A820" i="51" s="1"/>
  <c r="A821" i="51" s="1"/>
  <c r="A822" i="51" s="1"/>
  <c r="A823" i="51" s="1"/>
  <c r="A824" i="51" s="1"/>
  <c r="A825" i="51" s="1"/>
  <c r="A826" i="51" s="1"/>
  <c r="A827" i="51" s="1"/>
  <c r="A828" i="51" s="1"/>
  <c r="A829" i="51" s="1"/>
  <c r="A830" i="51" s="1"/>
  <c r="A831" i="51" s="1"/>
  <c r="A832" i="51" s="1"/>
  <c r="A833" i="51" s="1"/>
  <c r="A834" i="51" s="1"/>
  <c r="A835" i="51" s="1"/>
  <c r="A836" i="51" s="1"/>
  <c r="A837" i="51" s="1"/>
  <c r="A838" i="51" s="1"/>
  <c r="A839" i="51" s="1"/>
  <c r="A840" i="51" s="1"/>
  <c r="A841" i="51" s="1"/>
  <c r="A842" i="51" s="1"/>
  <c r="A843" i="51" s="1"/>
  <c r="A844" i="51" s="1"/>
  <c r="A845" i="51" s="1"/>
  <c r="A846" i="51" s="1"/>
  <c r="A847" i="51" s="1"/>
  <c r="A848" i="51" s="1"/>
  <c r="A849" i="51" s="1"/>
  <c r="B804" i="51"/>
  <c r="C804" i="51"/>
  <c r="D804" i="51"/>
  <c r="B805" i="51"/>
  <c r="C805" i="51"/>
  <c r="D805" i="51"/>
  <c r="B806" i="51"/>
  <c r="C806" i="51"/>
  <c r="D806" i="51"/>
  <c r="B807" i="51"/>
  <c r="C807" i="51"/>
  <c r="D807" i="51"/>
  <c r="B808" i="51"/>
  <c r="C808" i="51"/>
  <c r="D808" i="51"/>
  <c r="B809" i="51"/>
  <c r="C809" i="51"/>
  <c r="D809" i="51"/>
  <c r="B810" i="51"/>
  <c r="C810" i="51"/>
  <c r="D810" i="51"/>
  <c r="B811" i="51"/>
  <c r="C811" i="51"/>
  <c r="D811" i="51"/>
  <c r="B812" i="51"/>
  <c r="C812" i="51"/>
  <c r="D812" i="51"/>
  <c r="B813" i="51"/>
  <c r="C813" i="51"/>
  <c r="D813" i="51"/>
  <c r="B814" i="51"/>
  <c r="C814" i="51"/>
  <c r="D814" i="51"/>
  <c r="B815" i="51"/>
  <c r="C815" i="51"/>
  <c r="D815" i="51"/>
  <c r="B816" i="51"/>
  <c r="C816" i="51"/>
  <c r="D816" i="51"/>
  <c r="B817" i="51"/>
  <c r="C817" i="51"/>
  <c r="D817" i="51"/>
  <c r="B818" i="51"/>
  <c r="C818" i="51"/>
  <c r="D818" i="51"/>
  <c r="B819" i="51"/>
  <c r="C819" i="51"/>
  <c r="D819" i="51"/>
  <c r="B820" i="51"/>
  <c r="C820" i="51"/>
  <c r="D820" i="51"/>
  <c r="B821" i="51"/>
  <c r="C821" i="51"/>
  <c r="D821" i="51"/>
  <c r="B822" i="51"/>
  <c r="C822" i="51"/>
  <c r="D822" i="51"/>
  <c r="B823" i="51"/>
  <c r="C823" i="51"/>
  <c r="D823" i="51"/>
  <c r="B824" i="51"/>
  <c r="C824" i="51"/>
  <c r="D824" i="51"/>
  <c r="B825" i="51"/>
  <c r="C825" i="51"/>
  <c r="D825" i="51"/>
  <c r="B826" i="51"/>
  <c r="C826" i="51"/>
  <c r="D826" i="51"/>
  <c r="B827" i="51"/>
  <c r="C827" i="51"/>
  <c r="D827" i="51"/>
  <c r="B828" i="51"/>
  <c r="C828" i="51"/>
  <c r="D828" i="51"/>
  <c r="B829" i="51"/>
  <c r="C829" i="51"/>
  <c r="D829" i="51"/>
  <c r="B830" i="51"/>
  <c r="C830" i="51"/>
  <c r="D830" i="51"/>
  <c r="B831" i="51"/>
  <c r="C831" i="51"/>
  <c r="D831" i="51"/>
  <c r="B832" i="51"/>
  <c r="C832" i="51"/>
  <c r="D832" i="51"/>
  <c r="B833" i="51"/>
  <c r="C833" i="51"/>
  <c r="D833" i="51"/>
  <c r="B834" i="51"/>
  <c r="C834" i="51"/>
  <c r="D834" i="51"/>
  <c r="B835" i="51"/>
  <c r="C835" i="51"/>
  <c r="D835" i="51"/>
  <c r="B836" i="51"/>
  <c r="C836" i="51"/>
  <c r="D836" i="51"/>
  <c r="B837" i="51"/>
  <c r="C837" i="51"/>
  <c r="D837" i="51"/>
  <c r="B838" i="51"/>
  <c r="C838" i="51"/>
  <c r="D838" i="51"/>
  <c r="B839" i="51"/>
  <c r="C839" i="51"/>
  <c r="D839" i="51"/>
  <c r="B840" i="51"/>
  <c r="C840" i="51"/>
  <c r="D840" i="51"/>
  <c r="B841" i="51"/>
  <c r="C841" i="51"/>
  <c r="D841" i="51"/>
  <c r="B842" i="51"/>
  <c r="C842" i="51"/>
  <c r="D842" i="51"/>
  <c r="B843" i="51"/>
  <c r="C843" i="51"/>
  <c r="D843" i="51"/>
  <c r="B844" i="51"/>
  <c r="C844" i="51"/>
  <c r="D844" i="51"/>
  <c r="B845" i="51"/>
  <c r="C845" i="51"/>
  <c r="D845" i="51"/>
  <c r="B846" i="51"/>
  <c r="C846" i="51"/>
  <c r="D846" i="51"/>
  <c r="B847" i="51"/>
  <c r="C847" i="51"/>
  <c r="D847" i="51"/>
  <c r="B848" i="51"/>
  <c r="C848" i="51"/>
  <c r="D848" i="51"/>
  <c r="B849" i="51"/>
  <c r="C849" i="51"/>
  <c r="D849" i="51"/>
  <c r="A850" i="51"/>
  <c r="B850" i="51"/>
  <c r="C850" i="51"/>
  <c r="D850" i="51"/>
  <c r="A851" i="51"/>
  <c r="B851" i="51"/>
  <c r="C851" i="51"/>
  <c r="D851" i="51"/>
  <c r="A852" i="51"/>
  <c r="A853" i="51" s="1"/>
  <c r="A854" i="51" s="1"/>
  <c r="A855" i="51" s="1"/>
  <c r="A856" i="51" s="1"/>
  <c r="A857" i="51" s="1"/>
  <c r="A858" i="51" s="1"/>
  <c r="A859" i="51" s="1"/>
  <c r="A860" i="51" s="1"/>
  <c r="A861" i="51" s="1"/>
  <c r="A862" i="51" s="1"/>
  <c r="A863" i="51" s="1"/>
  <c r="A864" i="51" s="1"/>
  <c r="A865" i="51" s="1"/>
  <c r="A866" i="51" s="1"/>
  <c r="A867" i="51" s="1"/>
  <c r="A868" i="51" s="1"/>
  <c r="A869" i="51" s="1"/>
  <c r="A870" i="51" s="1"/>
  <c r="A871" i="51" s="1"/>
  <c r="A872" i="51" s="1"/>
  <c r="A873" i="51" s="1"/>
  <c r="A874" i="51" s="1"/>
  <c r="A875" i="51" s="1"/>
  <c r="A876" i="51" s="1"/>
  <c r="A877" i="51" s="1"/>
  <c r="A878" i="51" s="1"/>
  <c r="A879" i="51" s="1"/>
  <c r="A880" i="51" s="1"/>
  <c r="A881" i="51" s="1"/>
  <c r="A882" i="51" s="1"/>
  <c r="A883" i="51" s="1"/>
  <c r="A884" i="51" s="1"/>
  <c r="A885" i="51" s="1"/>
  <c r="A886" i="51" s="1"/>
  <c r="A887" i="51" s="1"/>
  <c r="A888" i="51" s="1"/>
  <c r="A889" i="51" s="1"/>
  <c r="A890" i="51" s="1"/>
  <c r="A891" i="51" s="1"/>
  <c r="A892" i="51" s="1"/>
  <c r="A893" i="51" s="1"/>
  <c r="A894" i="51" s="1"/>
  <c r="A895" i="51" s="1"/>
  <c r="A896" i="51" s="1"/>
  <c r="B852" i="51"/>
  <c r="C852" i="51"/>
  <c r="D852" i="51"/>
  <c r="B853" i="51"/>
  <c r="C853" i="51"/>
  <c r="D853" i="51"/>
  <c r="B854" i="51"/>
  <c r="C854" i="51"/>
  <c r="D854" i="51"/>
  <c r="B855" i="51"/>
  <c r="C855" i="51"/>
  <c r="D855" i="51"/>
  <c r="B856" i="51"/>
  <c r="C856" i="51"/>
  <c r="D856" i="51"/>
  <c r="B857" i="51"/>
  <c r="C857" i="51"/>
  <c r="D857" i="51"/>
  <c r="B858" i="51"/>
  <c r="C858" i="51"/>
  <c r="D858" i="51"/>
  <c r="B859" i="51"/>
  <c r="C859" i="51"/>
  <c r="D859" i="51"/>
  <c r="B860" i="51"/>
  <c r="C860" i="51"/>
  <c r="D860" i="51"/>
  <c r="B861" i="51"/>
  <c r="C861" i="51"/>
  <c r="D861" i="51"/>
  <c r="B862" i="51"/>
  <c r="C862" i="51"/>
  <c r="D862" i="51"/>
  <c r="B863" i="51"/>
  <c r="C863" i="51"/>
  <c r="D863" i="51"/>
  <c r="B864" i="51"/>
  <c r="C864" i="51"/>
  <c r="D864" i="51"/>
  <c r="B865" i="51"/>
  <c r="C865" i="51"/>
  <c r="D865" i="51"/>
  <c r="B866" i="51"/>
  <c r="C866" i="51"/>
  <c r="D866" i="51"/>
  <c r="B867" i="51"/>
  <c r="C867" i="51"/>
  <c r="D867" i="51"/>
  <c r="B868" i="51"/>
  <c r="C868" i="51"/>
  <c r="D868" i="51"/>
  <c r="B869" i="51"/>
  <c r="C869" i="51"/>
  <c r="D869" i="51"/>
  <c r="B870" i="51"/>
  <c r="C870" i="51"/>
  <c r="D870" i="51"/>
  <c r="B871" i="51"/>
  <c r="C871" i="51"/>
  <c r="D871" i="51"/>
  <c r="B872" i="51"/>
  <c r="C872" i="51"/>
  <c r="D872" i="51"/>
  <c r="B873" i="51"/>
  <c r="C873" i="51"/>
  <c r="D873" i="51"/>
  <c r="B874" i="51"/>
  <c r="C874" i="51"/>
  <c r="D874" i="51"/>
  <c r="B875" i="51"/>
  <c r="C875" i="51"/>
  <c r="D875" i="51"/>
  <c r="B876" i="51"/>
  <c r="C876" i="51"/>
  <c r="D876" i="51"/>
  <c r="B877" i="51"/>
  <c r="C877" i="51"/>
  <c r="D877" i="51"/>
  <c r="B878" i="51"/>
  <c r="C878" i="51"/>
  <c r="D878" i="51"/>
  <c r="B879" i="51"/>
  <c r="C879" i="51"/>
  <c r="D879" i="51"/>
  <c r="B880" i="51"/>
  <c r="C880" i="51"/>
  <c r="D880" i="51"/>
  <c r="B881" i="51"/>
  <c r="C881" i="51"/>
  <c r="D881" i="51"/>
  <c r="B882" i="51"/>
  <c r="C882" i="51"/>
  <c r="D882" i="51"/>
  <c r="B883" i="51"/>
  <c r="C883" i="51"/>
  <c r="D883" i="51"/>
  <c r="B884" i="51"/>
  <c r="C884" i="51"/>
  <c r="D884" i="51"/>
  <c r="B885" i="51"/>
  <c r="C885" i="51"/>
  <c r="D885" i="51"/>
  <c r="B886" i="51"/>
  <c r="C886" i="51"/>
  <c r="D886" i="51"/>
  <c r="B887" i="51"/>
  <c r="C887" i="51"/>
  <c r="D887" i="51"/>
  <c r="B888" i="51"/>
  <c r="C888" i="51"/>
  <c r="D888" i="51"/>
  <c r="B889" i="51"/>
  <c r="C889" i="51"/>
  <c r="D889" i="51"/>
  <c r="B890" i="51"/>
  <c r="C890" i="51"/>
  <c r="D890" i="51"/>
  <c r="B891" i="51"/>
  <c r="C891" i="51"/>
  <c r="D891" i="51"/>
  <c r="B892" i="51"/>
  <c r="C892" i="51"/>
  <c r="D892" i="51"/>
  <c r="B893" i="51"/>
  <c r="C893" i="51"/>
  <c r="D893" i="51"/>
  <c r="B894" i="51"/>
  <c r="C894" i="51"/>
  <c r="D894" i="51"/>
  <c r="B895" i="51"/>
  <c r="C895" i="51"/>
  <c r="D895" i="51"/>
  <c r="B896" i="51"/>
  <c r="C896" i="51"/>
  <c r="D896" i="51"/>
  <c r="A897" i="51"/>
  <c r="B897" i="51"/>
  <c r="C897" i="51"/>
  <c r="D897" i="51"/>
  <c r="A898" i="51"/>
  <c r="B898" i="51"/>
  <c r="C898" i="51"/>
  <c r="D898" i="51"/>
  <c r="A899" i="51"/>
  <c r="B899" i="51"/>
  <c r="C899" i="51"/>
  <c r="D899" i="51"/>
  <c r="A900" i="51"/>
  <c r="A901" i="51" s="1"/>
  <c r="A902" i="51" s="1"/>
  <c r="A903" i="51" s="1"/>
  <c r="A904" i="51" s="1"/>
  <c r="A905" i="51" s="1"/>
  <c r="A906" i="51" s="1"/>
  <c r="A907" i="51" s="1"/>
  <c r="A908" i="51" s="1"/>
  <c r="A909" i="51" s="1"/>
  <c r="A910" i="51" s="1"/>
  <c r="A911" i="51" s="1"/>
  <c r="A912" i="51" s="1"/>
  <c r="A913" i="51" s="1"/>
  <c r="A914" i="51" s="1"/>
  <c r="A915" i="51" s="1"/>
  <c r="A916" i="51" s="1"/>
  <c r="A917" i="51" s="1"/>
  <c r="A918" i="51" s="1"/>
  <c r="A919" i="51" s="1"/>
  <c r="A920" i="51" s="1"/>
  <c r="A921" i="51" s="1"/>
  <c r="A922" i="51" s="1"/>
  <c r="A923" i="51" s="1"/>
  <c r="A924" i="51" s="1"/>
  <c r="A925" i="51" s="1"/>
  <c r="A926" i="51" s="1"/>
  <c r="A927" i="51" s="1"/>
  <c r="A928" i="51" s="1"/>
  <c r="A929" i="51" s="1"/>
  <c r="A930" i="51" s="1"/>
  <c r="A931" i="51" s="1"/>
  <c r="A932" i="51" s="1"/>
  <c r="A933" i="51" s="1"/>
  <c r="A934" i="51" s="1"/>
  <c r="A935" i="51" s="1"/>
  <c r="A936" i="51" s="1"/>
  <c r="A937" i="51" s="1"/>
  <c r="A938" i="51" s="1"/>
  <c r="A939" i="51" s="1"/>
  <c r="A940" i="51" s="1"/>
  <c r="A941" i="51" s="1"/>
  <c r="A942" i="51" s="1"/>
  <c r="A943" i="51" s="1"/>
  <c r="B900" i="51"/>
  <c r="C900" i="51"/>
  <c r="D900" i="51"/>
  <c r="B901" i="51"/>
  <c r="C901" i="51"/>
  <c r="D901" i="51"/>
  <c r="B902" i="51"/>
  <c r="C902" i="51"/>
  <c r="D902" i="51"/>
  <c r="B903" i="51"/>
  <c r="C903" i="51"/>
  <c r="D903" i="51"/>
  <c r="B904" i="51"/>
  <c r="C904" i="51"/>
  <c r="D904" i="51"/>
  <c r="B905" i="51"/>
  <c r="C905" i="51"/>
  <c r="D905" i="51"/>
  <c r="B906" i="51"/>
  <c r="C906" i="51"/>
  <c r="D906" i="51"/>
  <c r="B907" i="51"/>
  <c r="C907" i="51"/>
  <c r="D907" i="51"/>
  <c r="B908" i="51"/>
  <c r="C908" i="51"/>
  <c r="D908" i="51"/>
  <c r="B909" i="51"/>
  <c r="C909" i="51"/>
  <c r="D909" i="51"/>
  <c r="B910" i="51"/>
  <c r="C910" i="51"/>
  <c r="D910" i="51"/>
  <c r="B911" i="51"/>
  <c r="C911" i="51"/>
  <c r="D911" i="51"/>
  <c r="B912" i="51"/>
  <c r="C912" i="51"/>
  <c r="D912" i="51"/>
  <c r="B913" i="51"/>
  <c r="C913" i="51"/>
  <c r="D913" i="51"/>
  <c r="B914" i="51"/>
  <c r="C914" i="51"/>
  <c r="D914" i="51"/>
  <c r="B915" i="51"/>
  <c r="C915" i="51"/>
  <c r="D915" i="51"/>
  <c r="B916" i="51"/>
  <c r="C916" i="51"/>
  <c r="D916" i="51"/>
  <c r="B917" i="51"/>
  <c r="C917" i="51"/>
  <c r="D917" i="51"/>
  <c r="B918" i="51"/>
  <c r="C918" i="51"/>
  <c r="D918" i="51"/>
  <c r="B919" i="51"/>
  <c r="C919" i="51"/>
  <c r="D919" i="51"/>
  <c r="B920" i="51"/>
  <c r="C920" i="51"/>
  <c r="D920" i="51"/>
  <c r="B921" i="51"/>
  <c r="C921" i="51"/>
  <c r="D921" i="51"/>
  <c r="B922" i="51"/>
  <c r="C922" i="51"/>
  <c r="D922" i="51"/>
  <c r="B923" i="51"/>
  <c r="C923" i="51"/>
  <c r="D923" i="51"/>
  <c r="B924" i="51"/>
  <c r="C924" i="51"/>
  <c r="D924" i="51"/>
  <c r="B925" i="51"/>
  <c r="C925" i="51"/>
  <c r="D925" i="51"/>
  <c r="B926" i="51"/>
  <c r="C926" i="51"/>
  <c r="D926" i="51"/>
  <c r="B927" i="51"/>
  <c r="C927" i="51"/>
  <c r="D927" i="51"/>
  <c r="B928" i="51"/>
  <c r="C928" i="51"/>
  <c r="D928" i="51"/>
  <c r="B929" i="51"/>
  <c r="C929" i="51"/>
  <c r="D929" i="51"/>
  <c r="B930" i="51"/>
  <c r="C930" i="51"/>
  <c r="D930" i="51"/>
  <c r="B931" i="51"/>
  <c r="C931" i="51"/>
  <c r="D931" i="51"/>
  <c r="B932" i="51"/>
  <c r="C932" i="51"/>
  <c r="D932" i="51"/>
  <c r="B933" i="51"/>
  <c r="C933" i="51"/>
  <c r="D933" i="51"/>
  <c r="B934" i="51"/>
  <c r="C934" i="51"/>
  <c r="D934" i="51"/>
  <c r="B935" i="51"/>
  <c r="C935" i="51"/>
  <c r="D935" i="51"/>
  <c r="B936" i="51"/>
  <c r="C936" i="51"/>
  <c r="D936" i="51"/>
  <c r="B937" i="51"/>
  <c r="C937" i="51"/>
  <c r="D937" i="51"/>
  <c r="B938" i="51"/>
  <c r="C938" i="51"/>
  <c r="D938" i="51"/>
  <c r="B939" i="51"/>
  <c r="C939" i="51"/>
  <c r="D939" i="51"/>
  <c r="B940" i="51"/>
  <c r="C940" i="51"/>
  <c r="D940" i="51"/>
  <c r="B941" i="51"/>
  <c r="C941" i="51"/>
  <c r="D941" i="51"/>
  <c r="B942" i="51"/>
  <c r="C942" i="51"/>
  <c r="D942" i="51"/>
  <c r="B943" i="51"/>
  <c r="C943" i="51"/>
  <c r="D943" i="51"/>
  <c r="A944" i="51"/>
  <c r="B944" i="51"/>
  <c r="C944" i="51"/>
  <c r="D944" i="51"/>
  <c r="A945" i="51"/>
  <c r="B945" i="51"/>
  <c r="C945" i="51"/>
  <c r="D945" i="51"/>
  <c r="A946" i="51"/>
  <c r="A947" i="51" s="1"/>
  <c r="A948" i="51" s="1"/>
  <c r="A949" i="51" s="1"/>
  <c r="A950" i="51" s="1"/>
  <c r="A951" i="51" s="1"/>
  <c r="A952" i="51" s="1"/>
  <c r="A953" i="51" s="1"/>
  <c r="A954" i="51" s="1"/>
  <c r="A955" i="51" s="1"/>
  <c r="A956" i="51" s="1"/>
  <c r="A957" i="51" s="1"/>
  <c r="A958" i="51" s="1"/>
  <c r="A959" i="51" s="1"/>
  <c r="A960" i="51" s="1"/>
  <c r="A961" i="51" s="1"/>
  <c r="A962" i="51" s="1"/>
  <c r="A963" i="51" s="1"/>
  <c r="A964" i="51" s="1"/>
  <c r="A965" i="51" s="1"/>
  <c r="A966" i="51" s="1"/>
  <c r="A967" i="51" s="1"/>
  <c r="A968" i="51" s="1"/>
  <c r="A969" i="51" s="1"/>
  <c r="A970" i="51" s="1"/>
  <c r="A971" i="51" s="1"/>
  <c r="A972" i="51" s="1"/>
  <c r="A973" i="51" s="1"/>
  <c r="A974" i="51" s="1"/>
  <c r="A975" i="51" s="1"/>
  <c r="A976" i="51" s="1"/>
  <c r="A977" i="51" s="1"/>
  <c r="A978" i="51" s="1"/>
  <c r="A979" i="51" s="1"/>
  <c r="A980" i="51" s="1"/>
  <c r="A981" i="51" s="1"/>
  <c r="A982" i="51" s="1"/>
  <c r="A983" i="51" s="1"/>
  <c r="A984" i="51" s="1"/>
  <c r="A985" i="51" s="1"/>
  <c r="A986" i="51" s="1"/>
  <c r="A987" i="51" s="1"/>
  <c r="A988" i="51" s="1"/>
  <c r="A989" i="51" s="1"/>
  <c r="A990" i="51" s="1"/>
  <c r="B946" i="51"/>
  <c r="C946" i="51"/>
  <c r="D946" i="51"/>
  <c r="B947" i="51"/>
  <c r="C947" i="51"/>
  <c r="D947" i="51"/>
  <c r="B948" i="51"/>
  <c r="C948" i="51"/>
  <c r="D948" i="51"/>
  <c r="B949" i="51"/>
  <c r="C949" i="51"/>
  <c r="D949" i="51"/>
  <c r="B950" i="51"/>
  <c r="C950" i="51"/>
  <c r="D950" i="51"/>
  <c r="B951" i="51"/>
  <c r="C951" i="51"/>
  <c r="D951" i="51"/>
  <c r="B952" i="51"/>
  <c r="C952" i="51"/>
  <c r="D952" i="51"/>
  <c r="B953" i="51"/>
  <c r="C953" i="51"/>
  <c r="D953" i="51"/>
  <c r="B954" i="51"/>
  <c r="C954" i="51"/>
  <c r="D954" i="51"/>
  <c r="B955" i="51"/>
  <c r="C955" i="51"/>
  <c r="D955" i="51"/>
  <c r="B956" i="51"/>
  <c r="C956" i="51"/>
  <c r="D956" i="51"/>
  <c r="B957" i="51"/>
  <c r="C957" i="51"/>
  <c r="D957" i="51"/>
  <c r="B958" i="51"/>
  <c r="C958" i="51"/>
  <c r="D958" i="51"/>
  <c r="B959" i="51"/>
  <c r="C959" i="51"/>
  <c r="D959" i="51"/>
  <c r="B960" i="51"/>
  <c r="C960" i="51"/>
  <c r="D960" i="51"/>
  <c r="B961" i="51"/>
  <c r="C961" i="51"/>
  <c r="D961" i="51"/>
  <c r="B962" i="51"/>
  <c r="C962" i="51"/>
  <c r="D962" i="51"/>
  <c r="B963" i="51"/>
  <c r="C963" i="51"/>
  <c r="D963" i="51"/>
  <c r="B964" i="51"/>
  <c r="C964" i="51"/>
  <c r="D964" i="51"/>
  <c r="B965" i="51"/>
  <c r="C965" i="51"/>
  <c r="D965" i="51"/>
  <c r="B966" i="51"/>
  <c r="C966" i="51"/>
  <c r="D966" i="51"/>
  <c r="B967" i="51"/>
  <c r="C967" i="51"/>
  <c r="D967" i="51"/>
  <c r="B968" i="51"/>
  <c r="C968" i="51"/>
  <c r="D968" i="51"/>
  <c r="B969" i="51"/>
  <c r="C969" i="51"/>
  <c r="D969" i="51"/>
  <c r="B970" i="51"/>
  <c r="C970" i="51"/>
  <c r="D970" i="51"/>
  <c r="B971" i="51"/>
  <c r="C971" i="51"/>
  <c r="D971" i="51"/>
  <c r="B972" i="51"/>
  <c r="C972" i="51"/>
  <c r="D972" i="51"/>
  <c r="B973" i="51"/>
  <c r="C973" i="51"/>
  <c r="D973" i="51"/>
  <c r="B974" i="51"/>
  <c r="C974" i="51"/>
  <c r="D974" i="51"/>
  <c r="B975" i="51"/>
  <c r="C975" i="51"/>
  <c r="D975" i="51"/>
  <c r="B976" i="51"/>
  <c r="C976" i="51"/>
  <c r="D976" i="51"/>
  <c r="B977" i="51"/>
  <c r="C977" i="51"/>
  <c r="D977" i="51"/>
  <c r="B978" i="51"/>
  <c r="C978" i="51"/>
  <c r="D978" i="51"/>
  <c r="B979" i="51"/>
  <c r="C979" i="51"/>
  <c r="D979" i="51"/>
  <c r="B980" i="51"/>
  <c r="C980" i="51"/>
  <c r="D980" i="51"/>
  <c r="B981" i="51"/>
  <c r="C981" i="51"/>
  <c r="D981" i="51"/>
  <c r="B982" i="51"/>
  <c r="C982" i="51"/>
  <c r="D982" i="51"/>
  <c r="B983" i="51"/>
  <c r="C983" i="51"/>
  <c r="D983" i="51"/>
  <c r="B984" i="51"/>
  <c r="C984" i="51"/>
  <c r="D984" i="51"/>
  <c r="B985" i="51"/>
  <c r="C985" i="51"/>
  <c r="D985" i="51"/>
  <c r="B986" i="51"/>
  <c r="C986" i="51"/>
  <c r="D986" i="51"/>
  <c r="B987" i="51"/>
  <c r="C987" i="51"/>
  <c r="D987" i="51"/>
  <c r="B988" i="51"/>
  <c r="C988" i="51"/>
  <c r="D988" i="51"/>
  <c r="B989" i="51"/>
  <c r="C989" i="51"/>
  <c r="D989" i="51"/>
  <c r="B990" i="51"/>
  <c r="C990" i="51"/>
  <c r="D990" i="51"/>
  <c r="A991" i="51"/>
  <c r="A992" i="51" s="1"/>
  <c r="A993" i="51" s="1"/>
  <c r="A994" i="51" s="1"/>
  <c r="A995" i="51" s="1"/>
  <c r="A996" i="51" s="1"/>
  <c r="A997" i="51" s="1"/>
  <c r="A998" i="51" s="1"/>
  <c r="A999" i="51" s="1"/>
  <c r="A1000" i="51" s="1"/>
  <c r="B991" i="51"/>
  <c r="C991" i="51"/>
  <c r="D991" i="51"/>
  <c r="B992" i="51"/>
  <c r="C992" i="51"/>
  <c r="D992" i="51"/>
  <c r="B993" i="51"/>
  <c r="C993" i="51"/>
  <c r="D993" i="51"/>
  <c r="B994" i="51"/>
  <c r="C994" i="51"/>
  <c r="D994" i="51"/>
  <c r="B995" i="51"/>
  <c r="C995" i="51"/>
  <c r="D995" i="51"/>
  <c r="B996" i="51"/>
  <c r="C996" i="51"/>
  <c r="D996" i="51"/>
  <c r="B997" i="51"/>
  <c r="C997" i="51"/>
  <c r="D997" i="51"/>
  <c r="B998" i="51"/>
  <c r="C998" i="51"/>
  <c r="D998" i="51"/>
  <c r="B999" i="51"/>
  <c r="C999" i="51"/>
  <c r="D999" i="51"/>
  <c r="B1000" i="51"/>
  <c r="C1000" i="51"/>
  <c r="D1000" i="51"/>
  <c r="A3" i="51"/>
  <c r="B3" i="52"/>
  <c r="D3" i="51"/>
  <c r="C3" i="51"/>
  <c r="B3" i="51"/>
  <c r="H38" i="12" a="1"/>
  <c r="O60" i="53" l="1"/>
  <c r="AW60" i="53"/>
  <c r="AV60" i="53"/>
  <c r="H38" i="12"/>
  <c r="AD60" i="53"/>
  <c r="AE60" i="53"/>
  <c r="X60" i="53"/>
  <c r="Y60" i="53"/>
  <c r="R60" i="53"/>
  <c r="S60" i="53"/>
  <c r="L60" i="53"/>
  <c r="M60" i="53"/>
  <c r="D60" i="53"/>
  <c r="AL60" i="53"/>
  <c r="C60" i="53"/>
  <c r="I60" i="53"/>
  <c r="J60" i="53"/>
  <c r="AB60" i="53"/>
  <c r="AA60" i="53"/>
  <c r="P60" i="53"/>
  <c r="U60" i="53"/>
  <c r="V60" i="53"/>
  <c r="D4" i="52" a="1"/>
  <c r="D4" i="52" s="1"/>
  <c r="B10" i="55" s="1"/>
  <c r="B47" i="12"/>
  <c r="B32" i="12"/>
  <c r="B33" i="12"/>
  <c r="H45" i="12" a="1"/>
  <c r="H45" i="12" s="1"/>
  <c r="H46" i="12" a="1"/>
  <c r="H46" i="12" s="1"/>
  <c r="F45" i="12" a="1"/>
  <c r="F45" i="12" s="1"/>
  <c r="F46" i="12" a="1"/>
  <c r="F46" i="12" s="1"/>
  <c r="G36" i="12"/>
  <c r="B36" i="12"/>
  <c r="F36" i="12" a="1"/>
  <c r="V10" i="55" l="1"/>
  <c r="P10" i="55"/>
  <c r="U10" i="55"/>
  <c r="S10" i="55"/>
  <c r="R10" i="55"/>
  <c r="T10" i="55" s="1"/>
  <c r="G10" i="55"/>
  <c r="AW10" i="55"/>
  <c r="AV10" i="55"/>
  <c r="AB10" i="55"/>
  <c r="AE10" i="55"/>
  <c r="AD10" i="55"/>
  <c r="AA10" i="55"/>
  <c r="C10" i="55"/>
  <c r="X10" i="55"/>
  <c r="Z10" i="55" s="1"/>
  <c r="O10" i="55"/>
  <c r="Q10" i="55" s="1"/>
  <c r="J10" i="55"/>
  <c r="I10" i="55"/>
  <c r="M10" i="55"/>
  <c r="L10" i="55"/>
  <c r="F10" i="55"/>
  <c r="Y10" i="55"/>
  <c r="D10" i="55"/>
  <c r="AJ60" i="53"/>
  <c r="D5" i="52" a="1"/>
  <c r="D5" i="52" s="1"/>
  <c r="B11" i="55" s="1"/>
  <c r="H60" i="53"/>
  <c r="F36" i="12"/>
  <c r="G37" i="12"/>
  <c r="G38" i="12"/>
  <c r="G39" i="12"/>
  <c r="G40" i="12"/>
  <c r="G41" i="12"/>
  <c r="G42" i="12"/>
  <c r="G43" i="12"/>
  <c r="G44" i="12"/>
  <c r="G45" i="12"/>
  <c r="G46" i="12"/>
  <c r="G21" i="12"/>
  <c r="G22" i="12"/>
  <c r="G23" i="12"/>
  <c r="G24" i="12"/>
  <c r="G25" i="12"/>
  <c r="G26" i="12"/>
  <c r="G27" i="12"/>
  <c r="G28" i="12"/>
  <c r="G29" i="12"/>
  <c r="G30" i="12"/>
  <c r="G31" i="12"/>
  <c r="G32" i="12"/>
  <c r="F33" i="12" a="1"/>
  <c r="F33" i="12" s="1"/>
  <c r="G33" i="12"/>
  <c r="H33" i="12" a="1"/>
  <c r="H33" i="12" s="1"/>
  <c r="F34" i="12" a="1"/>
  <c r="F34" i="12" s="1"/>
  <c r="G34" i="12"/>
  <c r="H34" i="12" a="1"/>
  <c r="H34" i="12" s="1"/>
  <c r="F37" i="12" a="1"/>
  <c r="H36" i="12" a="1"/>
  <c r="F32" i="12" a="1"/>
  <c r="H32" i="12" a="1"/>
  <c r="Y11" i="55" l="1"/>
  <c r="U11" i="55"/>
  <c r="X11" i="55"/>
  <c r="V11" i="55"/>
  <c r="S11" i="55"/>
  <c r="T11" i="55" s="1"/>
  <c r="J11" i="55"/>
  <c r="O11" i="55"/>
  <c r="M11" i="55"/>
  <c r="L11" i="55"/>
  <c r="I11" i="55"/>
  <c r="G11" i="55"/>
  <c r="H11" i="55" s="1"/>
  <c r="AB11" i="55"/>
  <c r="AA11" i="55"/>
  <c r="AC11" i="55" s="1"/>
  <c r="R11" i="55"/>
  <c r="P11" i="55"/>
  <c r="F11" i="55"/>
  <c r="D11" i="55"/>
  <c r="C11" i="55"/>
  <c r="AW11" i="55"/>
  <c r="AV11" i="55"/>
  <c r="AX11" i="55" s="1"/>
  <c r="AD11" i="55"/>
  <c r="AE11" i="55"/>
  <c r="Z11" i="55"/>
  <c r="W11" i="55"/>
  <c r="AJ10" i="55"/>
  <c r="AX10" i="55"/>
  <c r="AF10" i="55"/>
  <c r="H10" i="55"/>
  <c r="AH10" i="55"/>
  <c r="AG10" i="55"/>
  <c r="N10" i="55"/>
  <c r="K10" i="55"/>
  <c r="E10" i="55"/>
  <c r="AC10" i="55"/>
  <c r="W10" i="55"/>
  <c r="N60" i="53"/>
  <c r="T60" i="53" s="1"/>
  <c r="Z60" i="53" s="1"/>
  <c r="AF60" i="53" s="1"/>
  <c r="AK60" i="53"/>
  <c r="Q60" i="53"/>
  <c r="W60" i="53" s="1"/>
  <c r="AC60" i="53" s="1"/>
  <c r="H32" i="12"/>
  <c r="F32" i="12"/>
  <c r="D6" i="52" a="1"/>
  <c r="D6" i="52" s="1"/>
  <c r="B12" i="55" s="1"/>
  <c r="F37" i="12"/>
  <c r="H36" i="12"/>
  <c r="F39" i="12" a="1"/>
  <c r="F38" i="12" a="1"/>
  <c r="H37" i="12" a="1"/>
  <c r="AH11" i="55" l="1"/>
  <c r="AI60" i="53"/>
  <c r="AJ11" i="55"/>
  <c r="AG11" i="55"/>
  <c r="Q11" i="55"/>
  <c r="E11" i="55"/>
  <c r="AI10" i="55"/>
  <c r="N11" i="55"/>
  <c r="AK11" i="55" s="1"/>
  <c r="AL10" i="55"/>
  <c r="K11" i="55"/>
  <c r="AK10" i="55"/>
  <c r="AB12" i="55"/>
  <c r="AA12" i="55"/>
  <c r="Y12" i="55"/>
  <c r="X12" i="55"/>
  <c r="V12" i="55"/>
  <c r="M12" i="55"/>
  <c r="AW12" i="55"/>
  <c r="AE12" i="55"/>
  <c r="AD12" i="55"/>
  <c r="AV12" i="55"/>
  <c r="U12" i="55"/>
  <c r="AG12" i="55" s="1"/>
  <c r="O12" i="55"/>
  <c r="Q12" i="55" s="1"/>
  <c r="L12" i="55"/>
  <c r="J12" i="55"/>
  <c r="K12" i="55" s="1"/>
  <c r="I12" i="55"/>
  <c r="F12" i="55"/>
  <c r="H12" i="55" s="1"/>
  <c r="D12" i="55"/>
  <c r="C12" i="55"/>
  <c r="G12" i="55"/>
  <c r="S12" i="55"/>
  <c r="P12" i="55"/>
  <c r="R12" i="55"/>
  <c r="AC12" i="55"/>
  <c r="Z12" i="55"/>
  <c r="AF11" i="55"/>
  <c r="AN60" i="53"/>
  <c r="AO60" i="53" s="1"/>
  <c r="AT60" i="53"/>
  <c r="AU60" i="53" s="1"/>
  <c r="AR60" i="53"/>
  <c r="AS60" i="53" s="1"/>
  <c r="AP60" i="53"/>
  <c r="AQ60" i="53" s="1" a="1"/>
  <c r="AQ60" i="53" s="1"/>
  <c r="D7" i="52" a="1"/>
  <c r="D7" i="52" s="1"/>
  <c r="B13" i="55" s="1"/>
  <c r="H37" i="12"/>
  <c r="F38" i="12"/>
  <c r="F39" i="12"/>
  <c r="I176" i="12"/>
  <c r="I175" i="12"/>
  <c r="I181" i="12"/>
  <c r="I179" i="12"/>
  <c r="I177" i="12"/>
  <c r="F40" i="12" a="1"/>
  <c r="H39" i="12" a="1"/>
  <c r="AL11" i="55" l="1"/>
  <c r="AM11" i="55" s="1"/>
  <c r="AI11" i="55"/>
  <c r="AX12" i="55"/>
  <c r="AF12" i="55"/>
  <c r="W12" i="55"/>
  <c r="AH12" i="55"/>
  <c r="N12" i="55"/>
  <c r="AK12" i="55" s="1"/>
  <c r="E12" i="55"/>
  <c r="AL12" i="55" s="1"/>
  <c r="AM12" i="55" s="1"/>
  <c r="AR10" i="55"/>
  <c r="AN10" i="55"/>
  <c r="AP10" i="55"/>
  <c r="AT10" i="55"/>
  <c r="AE13" i="55"/>
  <c r="AF13" i="55" s="1"/>
  <c r="Y13" i="55"/>
  <c r="AD13" i="55"/>
  <c r="AB13" i="55"/>
  <c r="AA13" i="55"/>
  <c r="P13" i="55"/>
  <c r="AW13" i="55"/>
  <c r="AV13" i="55"/>
  <c r="AX13" i="55" s="1"/>
  <c r="S13" i="55"/>
  <c r="R13" i="55"/>
  <c r="O13" i="55"/>
  <c r="Q13" i="55" s="1"/>
  <c r="L13" i="55"/>
  <c r="N13" i="55" s="1"/>
  <c r="AK13" i="55" s="1"/>
  <c r="M13" i="55"/>
  <c r="F13" i="55"/>
  <c r="J13" i="55"/>
  <c r="I13" i="55"/>
  <c r="G13" i="55"/>
  <c r="D13" i="55"/>
  <c r="C13" i="55"/>
  <c r="E13" i="55" s="1"/>
  <c r="X13" i="55"/>
  <c r="Z13" i="55" s="1"/>
  <c r="V13" i="55"/>
  <c r="U13" i="55"/>
  <c r="AG13" i="55" s="1"/>
  <c r="H13" i="55"/>
  <c r="AC13" i="55"/>
  <c r="K13" i="55"/>
  <c r="AP11" i="55"/>
  <c r="AQ11" i="55" s="1" a="1"/>
  <c r="AQ11" i="55" s="1"/>
  <c r="AT11" i="55"/>
  <c r="AU11" i="55" s="1"/>
  <c r="AR11" i="55"/>
  <c r="AS11" i="55" s="1"/>
  <c r="AN11" i="55"/>
  <c r="AO11" i="55" s="1"/>
  <c r="T12" i="55"/>
  <c r="AM10" i="55"/>
  <c r="AJ12" i="55"/>
  <c r="D8" i="52" a="1"/>
  <c r="D8" i="52" s="1"/>
  <c r="B14" i="55" s="1"/>
  <c r="F40" i="12"/>
  <c r="H39" i="12"/>
  <c r="G20" i="12"/>
  <c r="J23" i="47"/>
  <c r="J24" i="47"/>
  <c r="J25" i="47"/>
  <c r="J26" i="47"/>
  <c r="J27" i="47"/>
  <c r="J28" i="47"/>
  <c r="J29" i="47"/>
  <c r="J30" i="47"/>
  <c r="J31" i="47"/>
  <c r="J32" i="47"/>
  <c r="J33" i="47"/>
  <c r="J34" i="47"/>
  <c r="J35" i="47"/>
  <c r="J36" i="47"/>
  <c r="J37" i="47"/>
  <c r="J38" i="47"/>
  <c r="J39" i="47"/>
  <c r="J40" i="47"/>
  <c r="J41" i="47"/>
  <c r="J42" i="47"/>
  <c r="J43" i="47"/>
  <c r="J44" i="47"/>
  <c r="J45" i="47"/>
  <c r="J46" i="47"/>
  <c r="F39" i="47"/>
  <c r="F40" i="47"/>
  <c r="F41" i="47"/>
  <c r="F42" i="47"/>
  <c r="F43" i="47"/>
  <c r="F44" i="47"/>
  <c r="F45" i="47"/>
  <c r="F46" i="47"/>
  <c r="F30" i="47"/>
  <c r="F31" i="47"/>
  <c r="F32" i="47"/>
  <c r="F33" i="47"/>
  <c r="F34" i="47"/>
  <c r="F35" i="47"/>
  <c r="F36" i="47"/>
  <c r="F37" i="47"/>
  <c r="F38" i="47"/>
  <c r="F23" i="47"/>
  <c r="F24" i="47"/>
  <c r="F25" i="47"/>
  <c r="F26" i="47"/>
  <c r="F27" i="47"/>
  <c r="F28" i="47"/>
  <c r="F29" i="47"/>
  <c r="I14" i="12" a="1"/>
  <c r="J22" i="47"/>
  <c r="F22" i="47"/>
  <c r="B38" i="47" a="1"/>
  <c r="B38" i="47" s="1"/>
  <c r="B36" i="47" a="1"/>
  <c r="B36" i="47" s="1"/>
  <c r="B3" i="47" a="1"/>
  <c r="B3" i="47" s="1"/>
  <c r="J11" i="47" a="1"/>
  <c r="J11" i="47" s="1"/>
  <c r="F11" i="47" a="1"/>
  <c r="F11" i="47" s="1"/>
  <c r="E20" i="47" a="1"/>
  <c r="E20" i="47" s="1"/>
  <c r="E48" i="47"/>
  <c r="F41" i="12" a="1"/>
  <c r="H40" i="12" a="1"/>
  <c r="AJ13" i="55" l="1"/>
  <c r="AL13" i="55"/>
  <c r="AM13" i="55" s="1"/>
  <c r="AR13" i="55"/>
  <c r="AS13" i="55" s="1"/>
  <c r="AP13" i="55"/>
  <c r="AQ13" i="55" s="1" a="1"/>
  <c r="AQ13" i="55" s="1"/>
  <c r="AN13" i="55"/>
  <c r="AO13" i="55" s="1"/>
  <c r="AT13" i="55"/>
  <c r="AU13" i="55" s="1"/>
  <c r="T13" i="55"/>
  <c r="AR12" i="55"/>
  <c r="AS12" i="55" s="1"/>
  <c r="AN12" i="55"/>
  <c r="AO12" i="55" s="1"/>
  <c r="AP12" i="55"/>
  <c r="AQ12" i="55" s="1" a="1"/>
  <c r="AQ12" i="55" s="1"/>
  <c r="AT12" i="55"/>
  <c r="AU12" i="55" s="1"/>
  <c r="AI12" i="55"/>
  <c r="W13" i="55"/>
  <c r="AI13" i="55" s="1"/>
  <c r="AU10" i="55"/>
  <c r="AH13" i="55"/>
  <c r="AS10" i="55"/>
  <c r="AO10" i="55"/>
  <c r="AW14" i="55"/>
  <c r="AV14" i="55"/>
  <c r="AX14" i="55" s="1"/>
  <c r="AE14" i="55"/>
  <c r="AD14" i="55"/>
  <c r="AF14" i="55" s="1"/>
  <c r="AB14" i="55"/>
  <c r="AC14" i="55" s="1"/>
  <c r="S14" i="55"/>
  <c r="T14" i="55" s="1"/>
  <c r="M14" i="55"/>
  <c r="L14" i="55"/>
  <c r="N14" i="55" s="1"/>
  <c r="J14" i="55"/>
  <c r="I14" i="55"/>
  <c r="G14" i="55"/>
  <c r="AA14" i="55"/>
  <c r="U14" i="55"/>
  <c r="W14" i="55" s="1"/>
  <c r="R14" i="55"/>
  <c r="P14" i="55"/>
  <c r="D14" i="55"/>
  <c r="O14" i="55"/>
  <c r="Q14" i="55" s="1"/>
  <c r="F14" i="55"/>
  <c r="C14" i="55"/>
  <c r="Y14" i="55"/>
  <c r="X14" i="55"/>
  <c r="Z14" i="55" s="1"/>
  <c r="V14" i="55"/>
  <c r="E14" i="55"/>
  <c r="H14" i="55"/>
  <c r="AQ10" i="55" a="1"/>
  <c r="AQ10" i="55" s="1"/>
  <c r="E79" i="12"/>
  <c r="E172" i="12"/>
  <c r="E141" i="12"/>
  <c r="E110" i="12"/>
  <c r="D9" i="52" a="1"/>
  <c r="D9" i="52" s="1"/>
  <c r="B15" i="55" s="1"/>
  <c r="F41" i="12"/>
  <c r="H40" i="12"/>
  <c r="I14" i="12"/>
  <c r="I17" i="12" s="1"/>
  <c r="K15" i="12"/>
  <c r="V15" i="12"/>
  <c r="Z17" i="12"/>
  <c r="Y17" i="12"/>
  <c r="AD17" i="12"/>
  <c r="AC17" i="12"/>
  <c r="T17" i="12"/>
  <c r="T15" i="12"/>
  <c r="X17" i="12"/>
  <c r="R15" i="12"/>
  <c r="V17" i="12"/>
  <c r="U17" i="12"/>
  <c r="S17" i="12"/>
  <c r="N15" i="12"/>
  <c r="R17" i="12"/>
  <c r="M15" i="12"/>
  <c r="Q17" i="12"/>
  <c r="E48" i="12"/>
  <c r="P17" i="12"/>
  <c r="AF15" i="12"/>
  <c r="AE15" i="12"/>
  <c r="AD15" i="12"/>
  <c r="AC15" i="12"/>
  <c r="M17" i="12"/>
  <c r="AA15" i="12"/>
  <c r="X15" i="12"/>
  <c r="W15" i="12"/>
  <c r="AA17" i="12"/>
  <c r="U15" i="12"/>
  <c r="S15" i="12"/>
  <c r="W17" i="12"/>
  <c r="Q15" i="12"/>
  <c r="P15" i="12"/>
  <c r="O15" i="12"/>
  <c r="O17" i="12"/>
  <c r="N17" i="12"/>
  <c r="AF17" i="12"/>
  <c r="Z15" i="12"/>
  <c r="AE17" i="12"/>
  <c r="Y15" i="12"/>
  <c r="K17" i="12"/>
  <c r="J17" i="12"/>
  <c r="J15" i="12"/>
  <c r="J32" i="12" s="1" a="1"/>
  <c r="L17" i="12"/>
  <c r="L15" i="12"/>
  <c r="L32" i="12" s="1" a="1"/>
  <c r="AG17" i="12"/>
  <c r="AG15" i="12"/>
  <c r="AB17" i="12"/>
  <c r="AB15" i="12"/>
  <c r="F42" i="12" a="1"/>
  <c r="H41" i="12" a="1"/>
  <c r="W98" i="12" a="1"/>
  <c r="M135" i="12" a="1"/>
  <c r="Z165" i="12" a="1"/>
  <c r="O100" i="12" a="1"/>
  <c r="AG107" i="12" a="1"/>
  <c r="AG77" i="12" a="1"/>
  <c r="O164" i="12" a="1"/>
  <c r="AA37" i="12" a="1"/>
  <c r="L168" i="12" a="1"/>
  <c r="AB45" i="12" a="1"/>
  <c r="R42" i="12" a="1"/>
  <c r="O133" i="12" a="1"/>
  <c r="M98" i="12" a="1"/>
  <c r="P98" i="12" a="1"/>
  <c r="J41" i="12" a="1"/>
  <c r="AD167" i="12" a="1"/>
  <c r="M101" i="12" a="1"/>
  <c r="K169" i="12" a="1"/>
  <c r="X162" i="12" a="1"/>
  <c r="R167" i="12" a="1"/>
  <c r="AG46" i="12" a="1"/>
  <c r="AB164" i="12" a="1"/>
  <c r="J105" i="12" a="1"/>
  <c r="L37" i="12" a="1"/>
  <c r="AA108" i="12" a="1"/>
  <c r="K165" i="12" a="1"/>
  <c r="M131" i="12" a="1"/>
  <c r="X71" i="12" a="1"/>
  <c r="J71" i="12" a="1"/>
  <c r="J170" i="12" a="1"/>
  <c r="N169" i="12" a="1"/>
  <c r="AB73" i="12" a="1"/>
  <c r="M106" i="12" a="1"/>
  <c r="Y108" i="12" a="1"/>
  <c r="V139" i="12" a="1"/>
  <c r="AC41" i="12" a="1"/>
  <c r="X70" i="12" a="1"/>
  <c r="K46" i="12" a="1"/>
  <c r="M139" i="12" a="1"/>
  <c r="V99" i="12" a="1"/>
  <c r="N168" i="12" a="1"/>
  <c r="J107" i="12" a="1"/>
  <c r="L102" i="12" a="1"/>
  <c r="S130" i="12" a="1"/>
  <c r="AD75" i="12" a="1"/>
  <c r="AF98" i="12" a="1"/>
  <c r="U139" i="12" a="1"/>
  <c r="P67" i="12" a="1"/>
  <c r="X139" i="12" a="1"/>
  <c r="W106" i="12" a="1"/>
  <c r="AG69" i="12" a="1"/>
  <c r="S129" i="12" a="1"/>
  <c r="AD131" i="12" a="1"/>
  <c r="O36" i="12" a="1"/>
  <c r="M74" i="12" a="1"/>
  <c r="N165" i="12" a="1"/>
  <c r="M42" i="12" a="1"/>
  <c r="P134" i="12" a="1"/>
  <c r="Z98" i="12" a="1"/>
  <c r="P38" i="12" a="1"/>
  <c r="J101" i="12" a="1"/>
  <c r="U105" i="12" a="1"/>
  <c r="K137" i="12" a="1"/>
  <c r="O107" i="12" a="1"/>
  <c r="J74" i="12" a="1"/>
  <c r="V131" i="12" a="1"/>
  <c r="N129" i="12" a="1"/>
  <c r="M43" i="12" a="1"/>
  <c r="AA107" i="12" a="1"/>
  <c r="V41" i="12" a="1"/>
  <c r="AC39" i="12" a="1"/>
  <c r="S40" i="12" a="1"/>
  <c r="Y45" i="12" a="1"/>
  <c r="W67" i="12" a="1"/>
  <c r="Q100" i="12" a="1"/>
  <c r="W68" i="12" a="1"/>
  <c r="AG68" i="12" a="1"/>
  <c r="X161" i="12" a="1"/>
  <c r="P75" i="12" a="1"/>
  <c r="J73" i="12" a="1"/>
  <c r="AF169" i="12" a="1"/>
  <c r="N108" i="12" a="1"/>
  <c r="AG164" i="12" a="1"/>
  <c r="T99" i="12" a="1"/>
  <c r="AF38" i="12" a="1"/>
  <c r="M45" i="12" a="1"/>
  <c r="K170" i="12" a="1"/>
  <c r="AF37" i="12" a="1"/>
  <c r="Y71" i="12" a="1"/>
  <c r="X69" i="12" a="1"/>
  <c r="M134" i="12" a="1"/>
  <c r="P99" i="12" a="1"/>
  <c r="L73" i="12" a="1"/>
  <c r="N46" i="12" a="1"/>
  <c r="X131" i="12" a="1"/>
  <c r="R106" i="12" a="1"/>
  <c r="N160" i="12" a="1"/>
  <c r="L71" i="12" a="1"/>
  <c r="AB37" i="12" a="1"/>
  <c r="AF106" i="12" a="1"/>
  <c r="Y164" i="12" a="1"/>
  <c r="X43" i="12" a="1"/>
  <c r="AF74" i="12" a="1"/>
  <c r="V75" i="12" a="1"/>
  <c r="P101" i="12" a="1"/>
  <c r="AE135" i="12" a="1"/>
  <c r="AF41" i="12" a="1"/>
  <c r="X169" i="12" a="1"/>
  <c r="AC98" i="12" a="1"/>
  <c r="L41" i="12" a="1"/>
  <c r="AF73" i="12" a="1"/>
  <c r="O39" i="12" a="1"/>
  <c r="V77" i="12" a="1"/>
  <c r="AA167" i="12" a="1"/>
  <c r="Q131" i="12" a="1"/>
  <c r="S72" i="12" a="1"/>
  <c r="K107" i="12" a="1"/>
  <c r="U130" i="12" a="1"/>
  <c r="V170" i="12" a="1"/>
  <c r="P106" i="12" a="1"/>
  <c r="Z132" i="12" a="1"/>
  <c r="AF108" i="12" a="1"/>
  <c r="T68" i="12" a="1"/>
  <c r="X75" i="12" a="1"/>
  <c r="M41" i="12" a="1"/>
  <c r="Z101" i="12" a="1"/>
  <c r="W41" i="12" a="1"/>
  <c r="W136" i="12" a="1"/>
  <c r="AD46" i="12" a="1"/>
  <c r="AF72" i="12" a="1"/>
  <c r="AD162" i="12" a="1"/>
  <c r="U137" i="12" a="1"/>
  <c r="W44" i="12" a="1"/>
  <c r="U43" i="12" a="1"/>
  <c r="R132" i="12" a="1"/>
  <c r="P70" i="12" a="1"/>
  <c r="T106" i="12" a="1"/>
  <c r="Z103" i="12" a="1"/>
  <c r="U160" i="12" a="1"/>
  <c r="P169" i="12" a="1"/>
  <c r="AB39" i="12" a="1"/>
  <c r="V101" i="12" a="1"/>
  <c r="W133" i="12" a="1"/>
  <c r="AD102" i="12" a="1"/>
  <c r="AC107" i="12" a="1"/>
  <c r="Z134" i="12" a="1"/>
  <c r="U102" i="12" a="1"/>
  <c r="P100" i="12" a="1"/>
  <c r="AD163" i="12" a="1"/>
  <c r="AB101" i="12" a="1"/>
  <c r="R136" i="12" a="1"/>
  <c r="K105" i="12" a="1"/>
  <c r="AA42" i="12" a="1"/>
  <c r="AB166" i="12" a="1"/>
  <c r="AG105" i="12" a="1"/>
  <c r="L164" i="12" a="1"/>
  <c r="Z108" i="12" a="1"/>
  <c r="T165" i="12" a="1"/>
  <c r="M72" i="12" a="1"/>
  <c r="Y163" i="12" a="1"/>
  <c r="AB139" i="12" a="1"/>
  <c r="U168" i="12" a="1"/>
  <c r="U138" i="12" a="1"/>
  <c r="P129" i="12" a="1"/>
  <c r="AB162" i="12" a="1"/>
  <c r="AG160" i="12" a="1"/>
  <c r="S37" i="12" a="1"/>
  <c r="M75" i="12" a="1"/>
  <c r="AA136" i="12" a="1"/>
  <c r="U99" i="12" a="1"/>
  <c r="Y134" i="12" a="1"/>
  <c r="AE129" i="12" a="1"/>
  <c r="Y165" i="12" a="1"/>
  <c r="V100" i="12" a="1"/>
  <c r="AF40" i="12" a="1"/>
  <c r="V162" i="12" a="1"/>
  <c r="M38" i="12" a="1"/>
  <c r="W42" i="12" a="1"/>
  <c r="U46" i="12" a="1"/>
  <c r="O41" i="12" a="1"/>
  <c r="AA102" i="12" a="1"/>
  <c r="V43" i="12" a="1"/>
  <c r="AC38" i="12" a="1"/>
  <c r="J167" i="12" a="1"/>
  <c r="R161" i="12" a="1"/>
  <c r="M108" i="12" a="1"/>
  <c r="AC43" i="12" a="1"/>
  <c r="Z139" i="12" a="1"/>
  <c r="U39" i="12" a="1"/>
  <c r="AG44" i="12" a="1"/>
  <c r="M99" i="12" a="1"/>
  <c r="L134" i="12" a="1"/>
  <c r="W108" i="12" a="1"/>
  <c r="AA46" i="12" a="1"/>
  <c r="AD165" i="12" a="1"/>
  <c r="N71" i="12" a="1"/>
  <c r="AG168" i="12" a="1"/>
  <c r="N107" i="12" a="1"/>
  <c r="AB167" i="12" a="1"/>
  <c r="AD101" i="12" a="1"/>
  <c r="Z44" i="12" a="1"/>
  <c r="T100" i="12" a="1"/>
  <c r="R169" i="12" a="1"/>
  <c r="AC75" i="12" a="1"/>
  <c r="J77" i="12" a="1"/>
  <c r="Q164" i="12" a="1"/>
  <c r="J169" i="12" a="1"/>
  <c r="AB108" i="12" a="1"/>
  <c r="K76" i="12" a="1"/>
  <c r="AA163" i="12" a="1"/>
  <c r="L108" i="12" a="1"/>
  <c r="S73" i="12" a="1"/>
  <c r="AB138" i="12" a="1"/>
  <c r="T135" i="12" a="1"/>
  <c r="O135" i="12" a="1"/>
  <c r="AD98" i="12" a="1"/>
  <c r="U103" i="12" a="1"/>
  <c r="N99" i="12" a="1"/>
  <c r="O106" i="12" a="1"/>
  <c r="K162" i="12" a="1"/>
  <c r="J165" i="12" a="1"/>
  <c r="X100" i="12" a="1"/>
  <c r="P40" i="12" a="1"/>
  <c r="AA166" i="12" a="1"/>
  <c r="S98" i="12" a="1"/>
  <c r="N170" i="12" a="1"/>
  <c r="M161" i="12" a="1"/>
  <c r="N130" i="12" a="1"/>
  <c r="X101" i="12" a="1"/>
  <c r="L70" i="12" a="1"/>
  <c r="P168" i="12" a="1"/>
  <c r="R100" i="12" a="1"/>
  <c r="AC104" i="12" a="1"/>
  <c r="AA168" i="12" a="1"/>
  <c r="AB98" i="12" a="1"/>
  <c r="V160" i="12" a="1"/>
  <c r="M107" i="12" a="1"/>
  <c r="AE134" i="12" a="1"/>
  <c r="AB40" i="12" a="1"/>
  <c r="Y41" i="12" a="1"/>
  <c r="X103" i="12" a="1"/>
  <c r="J137" i="12" a="1"/>
  <c r="V129" i="12" a="1"/>
  <c r="Q106" i="12" a="1"/>
  <c r="AF168" i="12" a="1"/>
  <c r="J136" i="12" a="1"/>
  <c r="W131" i="12" a="1"/>
  <c r="AB46" i="12" a="1"/>
  <c r="N133" i="12" a="1"/>
  <c r="J67" i="12" a="1"/>
  <c r="X41" i="12" a="1"/>
  <c r="X39" i="12" a="1"/>
  <c r="Q107" i="12" a="1"/>
  <c r="U167" i="12" a="1"/>
  <c r="R133" i="12" a="1"/>
  <c r="P133" i="12" a="1"/>
  <c r="N69" i="12" a="1"/>
  <c r="S38" i="12" a="1"/>
  <c r="Z67" i="12" a="1"/>
  <c r="AB36" i="12" a="1"/>
  <c r="Z72" i="12" a="1"/>
  <c r="W36" i="12" a="1"/>
  <c r="V108" i="12" a="1"/>
  <c r="V161" i="12" a="1"/>
  <c r="AB99" i="12" a="1"/>
  <c r="J44" i="12" a="1"/>
  <c r="P36" i="12" a="1"/>
  <c r="AE101" i="12" a="1"/>
  <c r="P165" i="12" a="1"/>
  <c r="Z100" i="12" a="1"/>
  <c r="AF162" i="12" a="1"/>
  <c r="S169" i="12" a="1"/>
  <c r="AB102" i="12" a="1"/>
  <c r="J46" i="12" a="1"/>
  <c r="AD139" i="12" a="1"/>
  <c r="AE102" i="12" a="1"/>
  <c r="AC137" i="12" a="1"/>
  <c r="L74" i="12" a="1"/>
  <c r="M103" i="12" a="1"/>
  <c r="S131" i="12" a="1"/>
  <c r="L39" i="12" a="1"/>
  <c r="O103" i="12" a="1"/>
  <c r="N42" i="12" a="1"/>
  <c r="Q98" i="12" a="1"/>
  <c r="AC106" i="12" a="1"/>
  <c r="V164" i="12" a="1"/>
  <c r="M76" i="12" a="1"/>
  <c r="AF70" i="12" a="1"/>
  <c r="N163" i="12" a="1"/>
  <c r="AG167" i="12" a="1"/>
  <c r="V40" i="12" a="1"/>
  <c r="U135" i="12" a="1"/>
  <c r="AF102" i="12" a="1"/>
  <c r="AE136" i="12" a="1"/>
  <c r="AG106" i="12" a="1"/>
  <c r="L44" i="12" a="1"/>
  <c r="Q168" i="12" a="1"/>
  <c r="O160" i="12" a="1"/>
  <c r="AG45" i="12" a="1"/>
  <c r="P137" i="12" a="1"/>
  <c r="T39" i="12" a="1"/>
  <c r="L75" i="12" a="1"/>
  <c r="M129" i="12" a="1"/>
  <c r="Q134" i="12" a="1"/>
  <c r="AG36" i="12" a="1"/>
  <c r="AB129" i="12" a="1"/>
  <c r="J161" i="12" a="1"/>
  <c r="V168" i="12" a="1"/>
  <c r="K71" i="12" a="1"/>
  <c r="W77" i="12" a="1"/>
  <c r="W160" i="12" a="1"/>
  <c r="T166" i="12" a="1"/>
  <c r="AA165" i="12" a="1"/>
  <c r="AB106" i="12" a="1"/>
  <c r="AB71" i="12" a="1"/>
  <c r="R165" i="12" a="1"/>
  <c r="AA99" i="12" a="1"/>
  <c r="U71" i="12" a="1"/>
  <c r="T107" i="12" a="1"/>
  <c r="R139" i="12" a="1"/>
  <c r="V74" i="12" a="1"/>
  <c r="P131" i="12" a="1"/>
  <c r="V132" i="12" a="1"/>
  <c r="AD38" i="12" a="1"/>
  <c r="AC103" i="12" a="1"/>
  <c r="S43" i="12" a="1"/>
  <c r="V68" i="12" a="1"/>
  <c r="X106" i="12" a="1"/>
  <c r="V42" i="12" a="1"/>
  <c r="Y98" i="12" a="1"/>
  <c r="Q137" i="12" a="1"/>
  <c r="AB41" i="12" a="1"/>
  <c r="AC168" i="12" a="1"/>
  <c r="AD161" i="12" a="1"/>
  <c r="AF129" i="12" a="1"/>
  <c r="AA98" i="12" a="1"/>
  <c r="N134" i="12" a="1"/>
  <c r="AE74" i="12" a="1"/>
  <c r="V136" i="12" a="1"/>
  <c r="AF45" i="12" a="1"/>
  <c r="AE72" i="12" a="1"/>
  <c r="L131" i="12" a="1"/>
  <c r="U98" i="12" a="1"/>
  <c r="R170" i="12" a="1"/>
  <c r="O71" i="12" a="1"/>
  <c r="X38" i="12" a="1"/>
  <c r="Q167" i="12" a="1"/>
  <c r="AE107" i="12" a="1"/>
  <c r="AC165" i="12" a="1"/>
  <c r="T130" i="12" a="1"/>
  <c r="AB77" i="12" a="1"/>
  <c r="L77" i="12" a="1"/>
  <c r="AD39" i="12" a="1"/>
  <c r="K167" i="12" a="1"/>
  <c r="U163" i="12" a="1"/>
  <c r="K98" i="12" a="1"/>
  <c r="J70" i="12" a="1"/>
  <c r="AF69" i="12" a="1"/>
  <c r="Q105" i="12" a="1"/>
  <c r="P41" i="12" a="1"/>
  <c r="AE69" i="12" a="1"/>
  <c r="Q102" i="12" a="1"/>
  <c r="AE108" i="12" a="1"/>
  <c r="AB163" i="12" a="1"/>
  <c r="O169" i="12" a="1"/>
  <c r="W164" i="12" a="1"/>
  <c r="AD136" i="12" a="1"/>
  <c r="J139" i="12" a="1"/>
  <c r="Q44" i="12" a="1"/>
  <c r="U45" i="12" a="1"/>
  <c r="S135" i="12" a="1"/>
  <c r="U108" i="12" a="1"/>
  <c r="AF134" i="12" a="1"/>
  <c r="AA69" i="12" a="1"/>
  <c r="W102" i="12" a="1"/>
  <c r="O166" i="12" a="1"/>
  <c r="Z129" i="12" a="1"/>
  <c r="O99" i="12" a="1"/>
  <c r="X40" i="12" a="1"/>
  <c r="O77" i="12" a="1"/>
  <c r="O167" i="12" a="1"/>
  <c r="AD135" i="12" a="1"/>
  <c r="O137" i="12" a="1"/>
  <c r="P73" i="12" a="1"/>
  <c r="N166" i="12" a="1"/>
  <c r="X73" i="12" a="1"/>
  <c r="W163" i="12" a="1"/>
  <c r="Q108" i="12" a="1"/>
  <c r="T163" i="12" a="1"/>
  <c r="P136" i="12" a="1"/>
  <c r="P42" i="12" a="1"/>
  <c r="Y105" i="12" a="1"/>
  <c r="R75" i="12" a="1"/>
  <c r="S71" i="12" a="1"/>
  <c r="S103" i="12" a="1"/>
  <c r="Z107" i="12" a="1"/>
  <c r="T160" i="12" a="1"/>
  <c r="K161" i="12" a="1"/>
  <c r="W101" i="12" a="1"/>
  <c r="AE163" i="12" a="1"/>
  <c r="W130" i="12" a="1"/>
  <c r="V135" i="12" a="1"/>
  <c r="T168" i="12" a="1"/>
  <c r="Z42" i="12" a="1"/>
  <c r="V137" i="12" a="1"/>
  <c r="M100" i="12" a="1"/>
  <c r="AE39" i="12" a="1"/>
  <c r="AA36" i="12" a="1"/>
  <c r="AE160" i="12" a="1"/>
  <c r="AC164" i="12" a="1"/>
  <c r="Q68" i="12" a="1"/>
  <c r="O132" i="12" a="1"/>
  <c r="L72" i="12" a="1"/>
  <c r="T70" i="12" a="1"/>
  <c r="K130" i="12" a="1"/>
  <c r="K74" i="12" a="1"/>
  <c r="R107" i="12" a="1"/>
  <c r="AC105" i="12" a="1"/>
  <c r="V102" i="12" a="1"/>
  <c r="J134" i="12" a="1"/>
  <c r="W74" i="12" a="1"/>
  <c r="AA68" i="12" a="1"/>
  <c r="P163" i="12" a="1"/>
  <c r="T105" i="12" a="1"/>
  <c r="AE71" i="12" a="1"/>
  <c r="N98" i="12" a="1"/>
  <c r="Z169" i="12" a="1"/>
  <c r="J68" i="12" a="1"/>
  <c r="S138" i="12" a="1"/>
  <c r="X132" i="12" a="1"/>
  <c r="R134" i="12" a="1"/>
  <c r="Q76" i="12" a="1"/>
  <c r="AA39" i="12" a="1"/>
  <c r="U74" i="12" a="1"/>
  <c r="K40" i="12" a="1"/>
  <c r="T76" i="12" a="1"/>
  <c r="AE167" i="12" a="1"/>
  <c r="X102" i="12" a="1"/>
  <c r="Z131" i="12" a="1"/>
  <c r="Z161" i="12" a="1"/>
  <c r="AB170" i="12" a="1"/>
  <c r="T98" i="12" a="1"/>
  <c r="W38" i="12" a="1"/>
  <c r="W70" i="12" a="1"/>
  <c r="R160" i="12" a="1"/>
  <c r="L38" i="12" a="1"/>
  <c r="R39" i="12" a="1"/>
  <c r="W69" i="12" a="1"/>
  <c r="Q40" i="12" a="1"/>
  <c r="Q42" i="12" a="1"/>
  <c r="R131" i="12" a="1"/>
  <c r="O43" i="12" a="1"/>
  <c r="U161" i="12" a="1"/>
  <c r="AF100" i="12" a="1"/>
  <c r="N132" i="12" a="1"/>
  <c r="AG73" i="12" a="1"/>
  <c r="AG129" i="12" a="1"/>
  <c r="N106" i="12" a="1"/>
  <c r="AD69" i="12" a="1"/>
  <c r="X76" i="12" a="1"/>
  <c r="J72" i="12" a="1"/>
  <c r="Y73" i="12" a="1"/>
  <c r="S139" i="12" a="1"/>
  <c r="AA137" i="12" a="1"/>
  <c r="Q38" i="12" a="1"/>
  <c r="AG98" i="12" a="1"/>
  <c r="X72" i="12" a="1"/>
  <c r="Z170" i="12" a="1"/>
  <c r="AA134" i="12" a="1"/>
  <c r="O98" i="12" a="1"/>
  <c r="Y103" i="12" a="1"/>
  <c r="AG130" i="12" a="1"/>
  <c r="X98" i="12" a="1"/>
  <c r="M168" i="12" a="1"/>
  <c r="AA161" i="12" a="1"/>
  <c r="S166" i="12" a="1"/>
  <c r="Y139" i="12" a="1"/>
  <c r="AG70" i="12" a="1"/>
  <c r="Z102" i="12" a="1"/>
  <c r="S101" i="12" a="1"/>
  <c r="AC45" i="12" a="1"/>
  <c r="W166" i="12" a="1"/>
  <c r="Z133" i="12" a="1"/>
  <c r="U164" i="12" a="1"/>
  <c r="K39" i="12" a="1"/>
  <c r="Z40" i="12" a="1"/>
  <c r="W129" i="12" a="1"/>
  <c r="W107" i="12" a="1"/>
  <c r="K100" i="12" a="1"/>
  <c r="X160" i="12" a="1"/>
  <c r="P108" i="12" a="1"/>
  <c r="AF131" i="12" a="1"/>
  <c r="J160" i="12" a="1"/>
  <c r="U73" i="12" a="1"/>
  <c r="AC134" i="12" a="1"/>
  <c r="AG165" i="12" a="1"/>
  <c r="K108" i="12" a="1"/>
  <c r="AG43" i="12" a="1"/>
  <c r="V73" i="12" a="1"/>
  <c r="M166" i="12" a="1"/>
  <c r="AE37" i="12" a="1"/>
  <c r="Y40" i="12" a="1"/>
  <c r="P39" i="12" a="1"/>
  <c r="N162" i="12" a="1"/>
  <c r="Y70" i="12" a="1"/>
  <c r="Z46" i="12" a="1"/>
  <c r="O162" i="12" a="1"/>
  <c r="M160" i="12" a="1"/>
  <c r="AA74" i="12" a="1"/>
  <c r="P104" i="12" a="1"/>
  <c r="R129" i="12" a="1"/>
  <c r="W39" i="12" a="1"/>
  <c r="S76" i="12" a="1"/>
  <c r="W72" i="12" a="1"/>
  <c r="R162" i="12" a="1"/>
  <c r="AF163" i="12" a="1"/>
  <c r="S162" i="12" a="1"/>
  <c r="N67" i="12" a="1"/>
  <c r="U37" i="12" a="1"/>
  <c r="K69" i="12" a="1"/>
  <c r="L165" i="12" a="1"/>
  <c r="AA43" i="12" a="1"/>
  <c r="K132" i="12" a="1"/>
  <c r="X68" i="12" a="1"/>
  <c r="R69" i="12" a="1"/>
  <c r="AF42" i="12" a="1"/>
  <c r="U72" i="12" a="1"/>
  <c r="V167" i="12" a="1"/>
  <c r="AG108" i="12" a="1"/>
  <c r="J104" i="12" a="1"/>
  <c r="V138" i="12" a="1"/>
  <c r="X129" i="12" a="1"/>
  <c r="V45" i="12" a="1"/>
  <c r="U41" i="12" a="1"/>
  <c r="S36" i="12" a="1"/>
  <c r="M71" i="12" a="1"/>
  <c r="AG72" i="12" a="1"/>
  <c r="X45" i="12" a="1"/>
  <c r="Y42" i="12" a="1"/>
  <c r="AF43" i="12" a="1"/>
  <c r="J162" i="12" a="1"/>
  <c r="L135" i="12" a="1"/>
  <c r="AA106" i="12" a="1"/>
  <c r="P37" i="12" a="1"/>
  <c r="AD108" i="12" a="1"/>
  <c r="Y106" i="12" a="1"/>
  <c r="AE139" i="12" a="1"/>
  <c r="AE170" i="12" a="1"/>
  <c r="AA40" i="12" a="1"/>
  <c r="S44" i="12" a="1"/>
  <c r="AD37" i="12" a="1"/>
  <c r="O37" i="12" a="1"/>
  <c r="P167" i="12" a="1"/>
  <c r="Y68" i="12" a="1"/>
  <c r="P71" i="12" a="1"/>
  <c r="O68" i="12" a="1"/>
  <c r="T71" i="12" a="1"/>
  <c r="X138" i="12" a="1"/>
  <c r="AD132" i="12" a="1"/>
  <c r="AB161" i="12" a="1"/>
  <c r="X99" i="12" a="1"/>
  <c r="Z73" i="12" a="1"/>
  <c r="AC162" i="12" a="1"/>
  <c r="AC101" i="12" a="1"/>
  <c r="J168" i="12" a="1"/>
  <c r="N70" i="12" a="1"/>
  <c r="Y99" i="12" a="1"/>
  <c r="Y107" i="12" a="1"/>
  <c r="AG38" i="12" a="1"/>
  <c r="S102" i="12" a="1"/>
  <c r="AD73" i="12" a="1"/>
  <c r="AC46" i="12" a="1"/>
  <c r="AE104" i="12" a="1"/>
  <c r="AE166" i="12" a="1"/>
  <c r="X108" i="12" a="1"/>
  <c r="Z43" i="12" a="1"/>
  <c r="M77" i="12" a="1"/>
  <c r="K133" i="12" a="1"/>
  <c r="K160" i="12" a="1"/>
  <c r="AB38" i="12" a="1"/>
  <c r="AD160" i="12" a="1"/>
  <c r="L132" i="12" a="1"/>
  <c r="S68" i="12" a="1"/>
  <c r="Y169" i="12" a="1"/>
  <c r="J69" i="12" a="1"/>
  <c r="R135" i="12" a="1"/>
  <c r="T139" i="12" a="1"/>
  <c r="M133" i="12" a="1"/>
  <c r="S170" i="12" a="1"/>
  <c r="V72" i="12" a="1"/>
  <c r="AD77" i="12" a="1"/>
  <c r="N161" i="12" a="1"/>
  <c r="X133" i="12" a="1"/>
  <c r="J138" i="12" a="1"/>
  <c r="R70" i="12" a="1"/>
  <c r="S75" i="12" a="1"/>
  <c r="Q67" i="12" a="1"/>
  <c r="AE103" i="12" a="1"/>
  <c r="AE100" i="12" a="1"/>
  <c r="Y43" i="12" a="1"/>
  <c r="T44" i="12" a="1"/>
  <c r="V166" i="12" a="1"/>
  <c r="N167" i="12" a="1"/>
  <c r="S160" i="12" a="1"/>
  <c r="AG104" i="12" a="1"/>
  <c r="AE131" i="12" a="1"/>
  <c r="W169" i="12" a="1"/>
  <c r="U36" i="12" a="1"/>
  <c r="N138" i="12" a="1"/>
  <c r="AG138" i="12" a="1"/>
  <c r="Y46" i="12" a="1"/>
  <c r="P135" i="12" a="1"/>
  <c r="AG161" i="12" a="1"/>
  <c r="N139" i="12" a="1"/>
  <c r="W132" i="12" a="1"/>
  <c r="X136" i="12" a="1"/>
  <c r="AD107" i="12" a="1"/>
  <c r="Y100" i="12" a="1"/>
  <c r="L139" i="12" a="1"/>
  <c r="W73" i="12" a="1"/>
  <c r="K37" i="12" a="1"/>
  <c r="AG131" i="12" a="1"/>
  <c r="M68" i="12" a="1"/>
  <c r="T46" i="12" a="1"/>
  <c r="L98" i="12" a="1"/>
  <c r="T167" i="12" a="1"/>
  <c r="M39" i="12" a="1"/>
  <c r="V38" i="12" a="1"/>
  <c r="L107" i="12" a="1"/>
  <c r="K75" i="12" a="1"/>
  <c r="L76" i="12" a="1"/>
  <c r="AA100" i="12" a="1"/>
  <c r="S161" i="12" a="1"/>
  <c r="O38" i="12" a="1"/>
  <c r="S105" i="12" a="1"/>
  <c r="N103" i="12" a="1"/>
  <c r="AB107" i="12" a="1"/>
  <c r="T37" i="12" a="1"/>
  <c r="Q133" i="12" a="1"/>
  <c r="AE106" i="12" a="1"/>
  <c r="N136" i="12" a="1"/>
  <c r="T133" i="12" a="1"/>
  <c r="V44" i="12" a="1"/>
  <c r="AG101" i="12" a="1"/>
  <c r="K67" i="12" a="1"/>
  <c r="Q45" i="12" a="1"/>
  <c r="AD42" i="12" a="1"/>
  <c r="V130" i="12" a="1"/>
  <c r="R163" i="12" a="1"/>
  <c r="P132" i="12" a="1"/>
  <c r="P69" i="12" a="1"/>
  <c r="AE130" i="12" a="1"/>
  <c r="AA101" i="12" a="1"/>
  <c r="R168" i="12" a="1"/>
  <c r="Q103" i="12" a="1"/>
  <c r="M137" i="12" a="1"/>
  <c r="AE73" i="12" a="1"/>
  <c r="U38" i="12" a="1"/>
  <c r="V103" i="12" a="1"/>
  <c r="Q46" i="12" a="1"/>
  <c r="M169" i="12" a="1"/>
  <c r="AC129" i="12" a="1"/>
  <c r="Q129" i="12" a="1"/>
  <c r="V36" i="12" a="1"/>
  <c r="M40" i="12" a="1"/>
  <c r="R105" i="12" a="1"/>
  <c r="AA41" i="12" a="1"/>
  <c r="AC170" i="12" a="1"/>
  <c r="J106" i="12" a="1"/>
  <c r="AE76" i="12" a="1"/>
  <c r="J129" i="12" a="1"/>
  <c r="Q161" i="12" a="1"/>
  <c r="K101" i="12" a="1"/>
  <c r="J135" i="12" a="1"/>
  <c r="AA70" i="12" a="1"/>
  <c r="U165" i="12" a="1"/>
  <c r="V169" i="12" a="1"/>
  <c r="T170" i="12" a="1"/>
  <c r="N38" i="12" a="1"/>
  <c r="Z160" i="12" a="1"/>
  <c r="J164" i="12" a="1"/>
  <c r="U131" i="12" a="1"/>
  <c r="L129" i="12" a="1"/>
  <c r="U70" i="12" a="1"/>
  <c r="N72" i="12" a="1"/>
  <c r="T108" i="12" a="1"/>
  <c r="R138" i="12" a="1"/>
  <c r="W37" i="12" a="1"/>
  <c r="AE164" i="12" a="1"/>
  <c r="AF99" i="12" a="1"/>
  <c r="AA162" i="12" a="1"/>
  <c r="P138" i="12" a="1"/>
  <c r="U106" i="12" a="1"/>
  <c r="J36" i="12" a="1"/>
  <c r="T73" i="12" a="1"/>
  <c r="P162" i="12" a="1"/>
  <c r="AB69" i="12" a="1"/>
  <c r="U133" i="12" a="1"/>
  <c r="AA164" i="12" a="1"/>
  <c r="J38" i="12" a="1"/>
  <c r="X74" i="12" a="1"/>
  <c r="AB75" i="12" a="1"/>
  <c r="J133" i="12" a="1"/>
  <c r="Y135" i="12" a="1"/>
  <c r="W105" i="12" a="1"/>
  <c r="U69" i="12" a="1"/>
  <c r="Y101" i="12" a="1"/>
  <c r="AF138" i="12" a="1"/>
  <c r="M102" i="12" a="1"/>
  <c r="AG162" i="12" a="1"/>
  <c r="M164" i="12" a="1"/>
  <c r="AB133" i="12" a="1"/>
  <c r="R72" i="12" a="1"/>
  <c r="Y76" i="12" a="1"/>
  <c r="N75" i="12" a="1"/>
  <c r="Z162" i="12" a="1"/>
  <c r="AD71" i="12" a="1"/>
  <c r="AB136" i="12" a="1"/>
  <c r="S46" i="12" a="1"/>
  <c r="Z77" i="12" a="1"/>
  <c r="Z99" i="12" a="1"/>
  <c r="K135" i="12" a="1"/>
  <c r="R37" i="12" a="1"/>
  <c r="AD72" i="12" a="1"/>
  <c r="R103" i="12" a="1"/>
  <c r="N41" i="12" a="1"/>
  <c r="R77" i="12" a="1"/>
  <c r="AF105" i="12" a="1"/>
  <c r="U76" i="12" a="1"/>
  <c r="AD45" i="12" a="1"/>
  <c r="AG139" i="12" a="1"/>
  <c r="L100" i="12" a="1"/>
  <c r="Q37" i="12" a="1"/>
  <c r="R108" i="12" a="1"/>
  <c r="O44" i="12" a="1"/>
  <c r="AE41" i="12" a="1"/>
  <c r="J132" i="12" a="1"/>
  <c r="R40" i="12" a="1"/>
  <c r="M67" i="12" a="1"/>
  <c r="AB130" i="12" a="1"/>
  <c r="O104" i="12" a="1"/>
  <c r="J40" i="12" a="1"/>
  <c r="AE105" i="12" a="1"/>
  <c r="O73" i="12" a="1"/>
  <c r="AC99" i="12" a="1"/>
  <c r="T42" i="12" a="1"/>
  <c r="L69" i="12" a="1"/>
  <c r="U100" i="12" a="1"/>
  <c r="T131" i="12" a="1"/>
  <c r="J39" i="12" a="1"/>
  <c r="N43" i="12" a="1"/>
  <c r="N39" i="12" a="1"/>
  <c r="L103" i="12" a="1"/>
  <c r="AC108" i="12" a="1"/>
  <c r="Q72" i="12" a="1"/>
  <c r="X164" i="12" a="1"/>
  <c r="R166" i="12" a="1"/>
  <c r="T102" i="12" a="1"/>
  <c r="T162" i="12" a="1"/>
  <c r="AC42" i="12" a="1"/>
  <c r="T45" i="12" a="1"/>
  <c r="K163" i="12" a="1"/>
  <c r="AD170" i="12" a="1"/>
  <c r="Z104" i="12" a="1"/>
  <c r="Y138" i="12" a="1"/>
  <c r="AD44" i="12" a="1"/>
  <c r="AE161" i="12" a="1"/>
  <c r="AF76" i="12" a="1"/>
  <c r="S164" i="12" a="1"/>
  <c r="O129" i="12" a="1"/>
  <c r="R68" i="12" a="1"/>
  <c r="J103" i="12" a="1"/>
  <c r="AC163" i="12" a="1"/>
  <c r="R99" i="12" a="1"/>
  <c r="AB43" i="12" a="1"/>
  <c r="N44" i="12" a="1"/>
  <c r="W46" i="12" a="1"/>
  <c r="S136" i="12" a="1"/>
  <c r="AD137" i="12" a="1"/>
  <c r="W71" i="12" a="1"/>
  <c r="K70" i="12" a="1"/>
  <c r="AC68" i="12" a="1"/>
  <c r="Y36" i="12" a="1"/>
  <c r="X44" i="12" a="1"/>
  <c r="V76" i="12" a="1"/>
  <c r="T69" i="12" a="1"/>
  <c r="L162" i="12" a="1"/>
  <c r="AG102" i="12" a="1"/>
  <c r="X107" i="12" a="1"/>
  <c r="J99" i="12" a="1"/>
  <c r="V104" i="12" a="1"/>
  <c r="AF71" i="12" a="1"/>
  <c r="AD105" i="12" a="1"/>
  <c r="AE40" i="12" a="1"/>
  <c r="AF132" i="12" a="1"/>
  <c r="AB44" i="12" a="1"/>
  <c r="S167" i="12" a="1"/>
  <c r="Y160" i="12" a="1"/>
  <c r="W75" i="12" a="1"/>
  <c r="AC67" i="12" a="1"/>
  <c r="AD134" i="12" a="1"/>
  <c r="Z45" i="12" a="1"/>
  <c r="Z76" i="12" a="1"/>
  <c r="P43" i="12" a="1"/>
  <c r="AD40" i="12" a="1"/>
  <c r="AC160" i="12" a="1"/>
  <c r="U40" i="12" a="1"/>
  <c r="Z39" i="12" a="1"/>
  <c r="N137" i="12" a="1"/>
  <c r="AC37" i="12" a="1"/>
  <c r="L170" i="12" a="1"/>
  <c r="N37" i="12" a="1"/>
  <c r="AB135" i="12" a="1"/>
  <c r="W137" i="12" a="1"/>
  <c r="U42" i="12" a="1"/>
  <c r="W45" i="12" a="1"/>
  <c r="Z105" i="12" a="1"/>
  <c r="AB169" i="12" a="1"/>
  <c r="Q165" i="12" a="1"/>
  <c r="AA71" i="12" a="1"/>
  <c r="Q130" i="12" a="1"/>
  <c r="O42" i="12" a="1"/>
  <c r="R46" i="12" a="1"/>
  <c r="K134" i="12" a="1"/>
  <c r="AF161" i="12" a="1"/>
  <c r="AG37" i="12" a="1"/>
  <c r="Q169" i="12" a="1"/>
  <c r="AF139" i="12" a="1"/>
  <c r="W167" i="12" a="1"/>
  <c r="AG75" i="12" a="1"/>
  <c r="J130" i="12" a="1"/>
  <c r="T104" i="12" a="1"/>
  <c r="AA77" i="12" a="1"/>
  <c r="L167" i="12" a="1"/>
  <c r="AE36" i="12" a="1"/>
  <c r="N45" i="12" a="1"/>
  <c r="K131" i="12" a="1"/>
  <c r="O46" i="12" a="1"/>
  <c r="AE138" i="12" a="1"/>
  <c r="S70" i="12" a="1"/>
  <c r="X37" i="12" a="1"/>
  <c r="J76" i="12" a="1"/>
  <c r="U166" i="12" a="1"/>
  <c r="AG169" i="12" a="1"/>
  <c r="AG39" i="12" a="1"/>
  <c r="AG132" i="12" a="1"/>
  <c r="AD106" i="12" a="1"/>
  <c r="K102" i="12" a="1"/>
  <c r="S163" i="12" a="1"/>
  <c r="S106" i="12" a="1"/>
  <c r="N102" i="12" a="1"/>
  <c r="J98" i="12" a="1"/>
  <c r="R45" i="12" a="1"/>
  <c r="AE132" i="12" a="1"/>
  <c r="U101" i="12" a="1"/>
  <c r="Z166" i="12" a="1"/>
  <c r="AC76" i="12" a="1"/>
  <c r="AF166" i="12" a="1"/>
  <c r="AC40" i="12" a="1"/>
  <c r="U67" i="12" a="1"/>
  <c r="L99" i="12" a="1"/>
  <c r="T38" i="12" a="1"/>
  <c r="Q138" i="12" a="1"/>
  <c r="N101" i="12" a="1"/>
  <c r="P46" i="12" a="1"/>
  <c r="X42" i="12" a="1"/>
  <c r="AE162" i="12" a="1"/>
  <c r="T43" i="12" a="1"/>
  <c r="N36" i="12" a="1"/>
  <c r="AF67" i="12" a="1"/>
  <c r="AD36" i="12" a="1"/>
  <c r="AG76" i="12" a="1"/>
  <c r="S132" i="12" a="1"/>
  <c r="Z106" i="12" a="1"/>
  <c r="AG170" i="12" a="1"/>
  <c r="AF44" i="12" a="1"/>
  <c r="V98" i="12" a="1"/>
  <c r="S69" i="12" a="1"/>
  <c r="Q160" i="12" a="1"/>
  <c r="AF165" i="12" a="1"/>
  <c r="S45" i="12" a="1"/>
  <c r="Y75" i="12" a="1"/>
  <c r="M105" i="12" a="1"/>
  <c r="AA129" i="12" a="1"/>
  <c r="O165" i="12" a="1"/>
  <c r="N104" i="12" a="1"/>
  <c r="U77" i="12" a="1"/>
  <c r="Y166" i="12" a="1"/>
  <c r="T129" i="12" a="1"/>
  <c r="AB76" i="12" a="1"/>
  <c r="Z135" i="12" a="1"/>
  <c r="W43" i="12" a="1"/>
  <c r="P102" i="12" a="1"/>
  <c r="AE75" i="12" a="1"/>
  <c r="S100" i="12" a="1"/>
  <c r="J108" i="12" a="1"/>
  <c r="L166" i="12" a="1"/>
  <c r="Y69" i="12" a="1"/>
  <c r="AA131" i="12" a="1"/>
  <c r="AA72" i="12" a="1"/>
  <c r="K164" i="12" a="1"/>
  <c r="Q136" i="12" a="1"/>
  <c r="L68" i="12" a="1"/>
  <c r="L46" i="12" a="1"/>
  <c r="Q41" i="12" a="1"/>
  <c r="AA38" i="12" a="1"/>
  <c r="AF104" i="12" a="1"/>
  <c r="K139" i="12" a="1"/>
  <c r="J166" i="12" a="1"/>
  <c r="AC136" i="12" a="1"/>
  <c r="AG40" i="12" a="1"/>
  <c r="AG100" i="12" a="1"/>
  <c r="S168" i="12" a="1"/>
  <c r="X168" i="12" a="1"/>
  <c r="AB67" i="12" a="1"/>
  <c r="AC166" i="12" a="1"/>
  <c r="AC44" i="12" a="1"/>
  <c r="S77" i="12" a="1"/>
  <c r="R101" i="12" a="1"/>
  <c r="AB165" i="12" a="1"/>
  <c r="R137" i="12" a="1"/>
  <c r="AD168" i="12" a="1"/>
  <c r="O170" i="12" a="1"/>
  <c r="AF75" i="12" a="1"/>
  <c r="R98" i="12" a="1"/>
  <c r="AG99" i="12" a="1"/>
  <c r="O67" i="12" a="1"/>
  <c r="AF167" i="12" a="1"/>
  <c r="N135" i="12" a="1"/>
  <c r="AF160" i="12" a="1"/>
  <c r="Y44" i="12" a="1"/>
  <c r="V39" i="12" a="1"/>
  <c r="M69" i="12" a="1"/>
  <c r="X104" i="12" a="1"/>
  <c r="L106" i="12" a="1"/>
  <c r="K44" i="12" a="1"/>
  <c r="Y129" i="12" a="1"/>
  <c r="O163" i="12" a="1"/>
  <c r="AD169" i="12" a="1"/>
  <c r="AB160" i="12" a="1"/>
  <c r="W138" i="12" a="1"/>
  <c r="Y37" i="12" a="1"/>
  <c r="AA160" i="12" a="1"/>
  <c r="P161" i="12" a="1"/>
  <c r="S39" i="12" a="1"/>
  <c r="AF170" i="12" a="1"/>
  <c r="K168" i="12" a="1"/>
  <c r="Y104" i="12" a="1"/>
  <c r="Y162" i="12" a="1"/>
  <c r="L130" i="12" a="1"/>
  <c r="Y67" i="12" a="1"/>
  <c r="AD74" i="12" a="1"/>
  <c r="AE168" i="12" a="1"/>
  <c r="T74" i="12" a="1"/>
  <c r="AD103" i="12" a="1"/>
  <c r="AB74" i="12" a="1"/>
  <c r="P68" i="12" a="1"/>
  <c r="T40" i="12" a="1"/>
  <c r="X130" i="12" a="1"/>
  <c r="AA75" i="12" a="1"/>
  <c r="AD43" i="12" a="1"/>
  <c r="X46" i="12" a="1"/>
  <c r="P105" i="12" a="1"/>
  <c r="P170" i="12" a="1"/>
  <c r="J163" i="12" a="1"/>
  <c r="AE68" i="12" a="1"/>
  <c r="P107" i="12" a="1"/>
  <c r="Q39" i="12" a="1"/>
  <c r="AG136" i="12" a="1"/>
  <c r="J131" i="12" a="1"/>
  <c r="L105" i="12" a="1"/>
  <c r="N68" i="12" a="1"/>
  <c r="K68" i="12" a="1"/>
  <c r="AG135" i="12" a="1"/>
  <c r="T75" i="12" a="1"/>
  <c r="Z164" i="12" a="1"/>
  <c r="Z136" i="12" a="1"/>
  <c r="N105" i="12" a="1"/>
  <c r="W135" i="12" a="1"/>
  <c r="AD70" i="12" a="1"/>
  <c r="AC70" i="12" a="1"/>
  <c r="P76" i="12" a="1"/>
  <c r="AF103" i="12" a="1"/>
  <c r="L43" i="12" a="1"/>
  <c r="AE98" i="12" a="1"/>
  <c r="AA103" i="12" a="1"/>
  <c r="T132" i="12" a="1"/>
  <c r="W76" i="12" a="1"/>
  <c r="AA67" i="12" a="1"/>
  <c r="S134" i="12" a="1"/>
  <c r="S99" i="12" a="1"/>
  <c r="AB100" i="12" a="1"/>
  <c r="AC100" i="12" a="1"/>
  <c r="K99" i="12" a="1"/>
  <c r="R102" i="12" a="1"/>
  <c r="Z75" i="12" a="1"/>
  <c r="R71" i="12" a="1"/>
  <c r="O136" i="12" a="1"/>
  <c r="O70" i="12" a="1"/>
  <c r="Z168" i="12" a="1"/>
  <c r="AF39" i="12" a="1"/>
  <c r="V134" i="12" a="1"/>
  <c r="K42" i="12" a="1"/>
  <c r="AC132" i="12" a="1"/>
  <c r="M44" i="12" a="1"/>
  <c r="P160" i="12" a="1"/>
  <c r="T77" i="12" a="1"/>
  <c r="Q43" i="12" a="1"/>
  <c r="W104" i="12" a="1"/>
  <c r="R130" i="12" a="1"/>
  <c r="X167" i="12" a="1"/>
  <c r="AC102" i="12" a="1"/>
  <c r="U136" i="12" a="1"/>
  <c r="AF68" i="12" a="1"/>
  <c r="X163" i="12" a="1"/>
  <c r="AE38" i="12" a="1"/>
  <c r="R164" i="12" a="1"/>
  <c r="AB131" i="12" a="1"/>
  <c r="O75" i="12" a="1"/>
  <c r="AG74" i="12" a="1"/>
  <c r="V71" i="12" a="1"/>
  <c r="J37" i="12" a="1"/>
  <c r="Y133" i="12" a="1"/>
  <c r="S137" i="12" a="1"/>
  <c r="AD129" i="12" a="1"/>
  <c r="L133" i="12" a="1"/>
  <c r="W99" i="12" a="1"/>
  <c r="AB134" i="12" a="1"/>
  <c r="L104" i="12" a="1"/>
  <c r="O134" i="12" a="1"/>
  <c r="Y74" i="12" a="1"/>
  <c r="AC77" i="12" a="1"/>
  <c r="O101" i="12" a="1"/>
  <c r="AG166" i="12" a="1"/>
  <c r="M132" i="12" a="1"/>
  <c r="AA73" i="12" a="1"/>
  <c r="K138" i="12" a="1"/>
  <c r="AF36" i="12" a="1"/>
  <c r="K77" i="12" a="1"/>
  <c r="Y102" i="12" a="1"/>
  <c r="L67" i="12" a="1"/>
  <c r="T136" i="12" a="1"/>
  <c r="AB70" i="12" a="1"/>
  <c r="AA104" i="12" a="1"/>
  <c r="K106" i="12" a="1"/>
  <c r="Y137" i="12" a="1"/>
  <c r="Q135" i="12" a="1"/>
  <c r="N76" i="12" a="1"/>
  <c r="AD166" i="12" a="1"/>
  <c r="R44" i="12" a="1"/>
  <c r="U68" i="12" a="1"/>
  <c r="N131" i="12" a="1"/>
  <c r="J75" i="12" a="1"/>
  <c r="M162" i="12" a="1"/>
  <c r="L36" i="12" a="1"/>
  <c r="AF130" i="12" a="1"/>
  <c r="M167" i="12" a="1"/>
  <c r="AB132" i="12" a="1"/>
  <c r="AC138" i="12" a="1"/>
  <c r="AG42" i="12" a="1"/>
  <c r="L40" i="12" a="1"/>
  <c r="T138" i="12" a="1"/>
  <c r="P139" i="12" a="1"/>
  <c r="K73" i="12" a="1"/>
  <c r="J100" i="12" a="1"/>
  <c r="M170" i="12" a="1"/>
  <c r="AC72" i="12" a="1"/>
  <c r="J43" i="12" a="1"/>
  <c r="AG133" i="12" a="1"/>
  <c r="Q36" i="12" a="1"/>
  <c r="K136" i="12" a="1"/>
  <c r="AC133" i="12" a="1"/>
  <c r="U129" i="12" a="1"/>
  <c r="O105" i="12" a="1"/>
  <c r="AC36" i="12" a="1"/>
  <c r="Y167" i="12" a="1"/>
  <c r="M36" i="12" a="1"/>
  <c r="R104" i="12" a="1"/>
  <c r="Q70" i="12" a="1"/>
  <c r="U44" i="12" a="1"/>
  <c r="AC169" i="12" a="1"/>
  <c r="M136" i="12" a="1"/>
  <c r="R36" i="12" a="1"/>
  <c r="P44" i="12" a="1"/>
  <c r="S107" i="12" a="1"/>
  <c r="Y39" i="12" a="1"/>
  <c r="O138" i="12" a="1"/>
  <c r="Q74" i="12" a="1"/>
  <c r="V67" i="12" a="1"/>
  <c r="T41" i="12" a="1"/>
  <c r="W161" i="12" a="1"/>
  <c r="V106" i="12" a="1"/>
  <c r="V165" i="12" a="1"/>
  <c r="AG41" i="12" a="1"/>
  <c r="M46" i="12" a="1"/>
  <c r="U107" i="12" a="1"/>
  <c r="N100" i="12" a="1"/>
  <c r="O40" i="12" a="1"/>
  <c r="N73" i="12" a="1"/>
  <c r="M37" i="12" a="1"/>
  <c r="S104" i="12" a="1"/>
  <c r="T164" i="12" a="1"/>
  <c r="Q132" i="12" a="1"/>
  <c r="K41" i="12" a="1"/>
  <c r="X166" i="12" a="1"/>
  <c r="W103" i="12" a="1"/>
  <c r="AB168" i="12" a="1"/>
  <c r="Y161" i="12" a="1"/>
  <c r="AA44" i="12" a="1"/>
  <c r="P74" i="12" a="1"/>
  <c r="AA138" i="12" a="1"/>
  <c r="O139" i="12" a="1"/>
  <c r="AE137" i="12" a="1"/>
  <c r="Z74" i="12" a="1"/>
  <c r="X77" i="12" a="1"/>
  <c r="AC73" i="12" a="1"/>
  <c r="P103" i="12" a="1"/>
  <c r="N77" i="12" a="1"/>
  <c r="Z37" i="12" a="1"/>
  <c r="W100" i="12" a="1"/>
  <c r="M70" i="12" a="1"/>
  <c r="AA133" i="12" a="1"/>
  <c r="L169" i="12" a="1"/>
  <c r="M163" i="12" a="1"/>
  <c r="Q75" i="12" a="1"/>
  <c r="O102" i="12" a="1"/>
  <c r="Q69" i="12" a="1"/>
  <c r="Y136" i="12" a="1"/>
  <c r="AG67" i="12" a="1"/>
  <c r="AE165" i="12" a="1"/>
  <c r="V70" i="12" a="1"/>
  <c r="AE45" i="12" a="1"/>
  <c r="L160" i="12" a="1"/>
  <c r="AB42" i="12" a="1"/>
  <c r="AF46" i="12" a="1"/>
  <c r="X170" i="12" a="1"/>
  <c r="Y132" i="12" a="1"/>
  <c r="V37" i="12" a="1"/>
  <c r="T103" i="12" a="1"/>
  <c r="Z68" i="12" a="1"/>
  <c r="AF101" i="12" a="1"/>
  <c r="AD41" i="12" a="1"/>
  <c r="P164" i="12" a="1"/>
  <c r="AE133" i="12" a="1"/>
  <c r="S165" i="12" a="1"/>
  <c r="W134" i="12" a="1"/>
  <c r="Z167" i="12" a="1"/>
  <c r="Z38" i="12" a="1"/>
  <c r="S67" i="12" a="1"/>
  <c r="V107" i="12" a="1"/>
  <c r="L161" i="12" a="1"/>
  <c r="AA105" i="12" a="1"/>
  <c r="AF137" i="12" a="1"/>
  <c r="AF135" i="12" a="1"/>
  <c r="AB104" i="12" a="1"/>
  <c r="M130" i="12" a="1"/>
  <c r="V105" i="12" a="1"/>
  <c r="Y170" i="12" a="1"/>
  <c r="AE46" i="12" a="1"/>
  <c r="AD133" i="12" a="1"/>
  <c r="Q139" i="12" a="1"/>
  <c r="T169" i="12" a="1"/>
  <c r="AC135" i="12" a="1"/>
  <c r="Z130" i="12" a="1"/>
  <c r="AB105" i="12" a="1"/>
  <c r="X135" i="12" a="1"/>
  <c r="AE43" i="12" a="1"/>
  <c r="P77" i="12" a="1"/>
  <c r="K166" i="12" a="1"/>
  <c r="Y131" i="12" a="1"/>
  <c r="AA45" i="12" a="1"/>
  <c r="L137" i="12" a="1"/>
  <c r="AC161" i="12" a="1"/>
  <c r="O161" i="12" a="1"/>
  <c r="O45" i="12" a="1"/>
  <c r="P130" i="12" a="1"/>
  <c r="T134" i="12" a="1"/>
  <c r="Q77" i="12" a="1"/>
  <c r="V163" i="12" a="1"/>
  <c r="L101" i="12" a="1"/>
  <c r="P72" i="12" a="1"/>
  <c r="AC69" i="12" a="1"/>
  <c r="AB137" i="12" a="1"/>
  <c r="V133" i="12" a="1"/>
  <c r="O74" i="12" a="1"/>
  <c r="X67" i="12" a="1"/>
  <c r="AG134" i="12" a="1"/>
  <c r="Q99" i="12" a="1"/>
  <c r="Y130" i="12" a="1"/>
  <c r="AD104" i="12" a="1"/>
  <c r="AA135" i="12" a="1"/>
  <c r="R67" i="12" a="1"/>
  <c r="Z41" i="12" a="1"/>
  <c r="AE67" i="12" a="1"/>
  <c r="O69" i="12" a="1"/>
  <c r="AE169" i="12" a="1"/>
  <c r="M104" i="12" a="1"/>
  <c r="P45" i="12" a="1"/>
  <c r="J102" i="12" a="1"/>
  <c r="K38" i="12" a="1"/>
  <c r="U134" i="12" a="1"/>
  <c r="K104" i="12" a="1"/>
  <c r="N164" i="12" a="1"/>
  <c r="U104" i="12" a="1"/>
  <c r="AG163" i="12" a="1"/>
  <c r="AD130" i="12" a="1"/>
  <c r="U170" i="12" a="1"/>
  <c r="Z70" i="12" a="1"/>
  <c r="J45" i="12" a="1"/>
  <c r="Z69" i="12" a="1"/>
  <c r="AB103" i="12" a="1"/>
  <c r="R74" i="12" a="1"/>
  <c r="AF77" i="12" a="1"/>
  <c r="AE44" i="12" a="1"/>
  <c r="M165" i="12" a="1"/>
  <c r="O131" i="12" a="1"/>
  <c r="V46" i="12" a="1"/>
  <c r="W139" i="12" a="1"/>
  <c r="Q162" i="12" a="1"/>
  <c r="R76" i="12" a="1"/>
  <c r="Q166" i="12" a="1"/>
  <c r="T36" i="12" a="1"/>
  <c r="K43" i="12" a="1"/>
  <c r="AG71" i="12" a="1"/>
  <c r="P166" i="12" a="1"/>
  <c r="L42" i="12" a="1"/>
  <c r="X36" i="12" a="1"/>
  <c r="Z163" i="12" a="1"/>
  <c r="T72" i="12" a="1"/>
  <c r="R41" i="12" a="1"/>
  <c r="M138" i="12" a="1"/>
  <c r="X134" i="12" a="1"/>
  <c r="S108" i="12" a="1"/>
  <c r="AB68" i="12" a="1"/>
  <c r="O108" i="12" a="1"/>
  <c r="O130" i="12" a="1"/>
  <c r="AA139" i="12" a="1"/>
  <c r="AE70" i="12" a="1"/>
  <c r="S133" i="12" a="1"/>
  <c r="X105" i="12" a="1"/>
  <c r="L163" i="12" a="1"/>
  <c r="AB72" i="12" a="1"/>
  <c r="AA170" i="12" a="1"/>
  <c r="N74" i="12" a="1"/>
  <c r="R43" i="12" a="1"/>
  <c r="Z138" i="12" a="1"/>
  <c r="AA76" i="12" a="1"/>
  <c r="K129" i="12" a="1"/>
  <c r="S42" i="12" a="1"/>
  <c r="AD99" i="12" a="1"/>
  <c r="K103" i="12" a="1"/>
  <c r="L138" i="12" a="1"/>
  <c r="Q170" i="12" a="1"/>
  <c r="X137" i="12" a="1"/>
  <c r="AE42" i="12" a="1"/>
  <c r="S41" i="12" a="1"/>
  <c r="AC139" i="12" a="1"/>
  <c r="T67" i="12" a="1"/>
  <c r="N40" i="12" a="1"/>
  <c r="O168" i="12" a="1"/>
  <c r="Y77" i="12" a="1"/>
  <c r="AC167" i="12" a="1"/>
  <c r="AF107" i="12" a="1"/>
  <c r="U162" i="12" a="1"/>
  <c r="AA169" i="12" a="1"/>
  <c r="AE77" i="12" a="1"/>
  <c r="AG103" i="12" a="1"/>
  <c r="AC74" i="12" a="1"/>
  <c r="W170" i="12" a="1"/>
  <c r="T161" i="12" a="1"/>
  <c r="J42" i="12" a="1"/>
  <c r="AD100" i="12" a="1"/>
  <c r="R73" i="12" a="1"/>
  <c r="X165" i="12" a="1"/>
  <c r="K36" i="12" a="1"/>
  <c r="T137" i="12" a="1"/>
  <c r="O72" i="12" a="1"/>
  <c r="Y72" i="12" a="1"/>
  <c r="K72" i="12" a="1"/>
  <c r="AG137" i="12" a="1"/>
  <c r="Y38" i="12" a="1"/>
  <c r="Q101" i="12" a="1"/>
  <c r="AD138" i="12" a="1"/>
  <c r="AC130" i="12" a="1"/>
  <c r="U75" i="12" a="1"/>
  <c r="R38" i="12" a="1"/>
  <c r="Y168" i="12" a="1"/>
  <c r="AD76" i="12" a="1"/>
  <c r="AD164" i="12" a="1"/>
  <c r="K45" i="12" a="1"/>
  <c r="Z137" i="12" a="1"/>
  <c r="Z36" i="12" a="1"/>
  <c r="S74" i="12" a="1"/>
  <c r="W168" i="12" a="1"/>
  <c r="Z71" i="12" a="1"/>
  <c r="Q73" i="12" a="1"/>
  <c r="AD67" i="12" a="1"/>
  <c r="Q104" i="12" a="1"/>
  <c r="AF133" i="12" a="1"/>
  <c r="T101" i="12" a="1"/>
  <c r="L136" i="12" a="1"/>
  <c r="AE99" i="12" a="1"/>
  <c r="U169" i="12" a="1"/>
  <c r="AF164" i="12" a="1"/>
  <c r="AC71" i="12" a="1"/>
  <c r="V69" i="12" a="1"/>
  <c r="Q71" i="12" a="1"/>
  <c r="AA132" i="12" a="1"/>
  <c r="L45" i="12" a="1"/>
  <c r="AA130" i="12" a="1"/>
  <c r="W165" i="12" a="1"/>
  <c r="Q163" i="12" a="1"/>
  <c r="AC131" i="12" a="1"/>
  <c r="W162" i="12" a="1"/>
  <c r="AD68" i="12" a="1"/>
  <c r="M73" i="12" a="1"/>
  <c r="AF136" i="12" a="1"/>
  <c r="U132" i="12" a="1"/>
  <c r="W40" i="12" a="1"/>
  <c r="O76" i="12" a="1"/>
  <c r="K32" i="12" l="1" a="1"/>
  <c r="N32" i="12" a="1"/>
  <c r="O32" i="12" a="1"/>
  <c r="O32" i="12" s="1"/>
  <c r="P32" i="12" a="1"/>
  <c r="M32" i="12" a="1"/>
  <c r="AK14" i="55"/>
  <c r="AJ14" i="55"/>
  <c r="AH14" i="55"/>
  <c r="AE15" i="55"/>
  <c r="AW15" i="55"/>
  <c r="AV15" i="55"/>
  <c r="AX15" i="55" s="1"/>
  <c r="V15" i="55"/>
  <c r="AA15" i="55"/>
  <c r="AC15" i="55" s="1"/>
  <c r="X15" i="55"/>
  <c r="Z15" i="55" s="1"/>
  <c r="K15" i="55"/>
  <c r="U15" i="55"/>
  <c r="Y15" i="55"/>
  <c r="Q15" i="55"/>
  <c r="S15" i="55"/>
  <c r="T15" i="55" s="1"/>
  <c r="M15" i="55"/>
  <c r="L15" i="55"/>
  <c r="AB15" i="55"/>
  <c r="R15" i="55"/>
  <c r="P15" i="55"/>
  <c r="O15" i="55"/>
  <c r="J15" i="55"/>
  <c r="I15" i="55"/>
  <c r="F15" i="55"/>
  <c r="D15" i="55"/>
  <c r="G15" i="55"/>
  <c r="C15" i="55"/>
  <c r="E15" i="55" s="1"/>
  <c r="AD15" i="55"/>
  <c r="N15" i="55"/>
  <c r="H15" i="55"/>
  <c r="AK15" i="55" s="1"/>
  <c r="AF15" i="55"/>
  <c r="AG14" i="55"/>
  <c r="K14" i="55"/>
  <c r="AI14" i="55" s="1"/>
  <c r="AB103" i="12"/>
  <c r="AB72" i="12"/>
  <c r="AB136" i="12"/>
  <c r="AB132" i="12"/>
  <c r="AB101" i="12"/>
  <c r="AB70" i="12"/>
  <c r="AB129" i="12"/>
  <c r="AB44" i="12"/>
  <c r="AB135" i="12"/>
  <c r="AB168" i="12"/>
  <c r="AB162" i="12"/>
  <c r="AB137" i="12"/>
  <c r="AB163" i="12"/>
  <c r="AB139" i="12"/>
  <c r="AB131" i="12"/>
  <c r="AB69" i="12"/>
  <c r="AB167" i="12"/>
  <c r="AB42" i="12"/>
  <c r="AB164" i="12"/>
  <c r="AB166" i="12"/>
  <c r="AB138" i="12"/>
  <c r="AB45" i="12"/>
  <c r="AB67" i="12"/>
  <c r="AB41" i="12"/>
  <c r="AB165" i="12"/>
  <c r="AB133" i="12"/>
  <c r="AB46" i="12"/>
  <c r="AB40" i="12"/>
  <c r="AB39" i="12"/>
  <c r="AB43" i="12"/>
  <c r="AB100" i="12"/>
  <c r="AB134" i="12"/>
  <c r="AB106" i="12"/>
  <c r="AB75" i="12"/>
  <c r="AB107" i="12"/>
  <c r="AB74" i="12"/>
  <c r="AB169" i="12"/>
  <c r="AB105" i="12"/>
  <c r="AB73" i="12"/>
  <c r="AB161" i="12"/>
  <c r="AB102" i="12"/>
  <c r="AB104" i="12"/>
  <c r="AB68" i="12"/>
  <c r="AB71" i="12"/>
  <c r="AB76" i="12"/>
  <c r="AB130" i="12"/>
  <c r="AB108" i="12"/>
  <c r="AB160" i="12"/>
  <c r="AB98" i="12"/>
  <c r="AB77" i="12"/>
  <c r="AB170" i="12"/>
  <c r="AB99" i="12"/>
  <c r="AB37" i="12"/>
  <c r="AB38" i="12"/>
  <c r="AB36" i="12"/>
  <c r="X107" i="12"/>
  <c r="X133" i="12"/>
  <c r="X165" i="12"/>
  <c r="X162" i="12"/>
  <c r="X74" i="12"/>
  <c r="X160" i="12"/>
  <c r="X43" i="12"/>
  <c r="X106" i="12"/>
  <c r="X139" i="12"/>
  <c r="X105" i="12"/>
  <c r="X41" i="12"/>
  <c r="X167" i="12"/>
  <c r="X75" i="12"/>
  <c r="X40" i="12"/>
  <c r="X44" i="12"/>
  <c r="X77" i="12"/>
  <c r="X42" i="12"/>
  <c r="X39" i="12"/>
  <c r="X46" i="12"/>
  <c r="X168" i="12"/>
  <c r="X108" i="12"/>
  <c r="X101" i="12"/>
  <c r="X70" i="12"/>
  <c r="X68" i="12"/>
  <c r="X163" i="12"/>
  <c r="X45" i="12"/>
  <c r="X136" i="12"/>
  <c r="X170" i="12"/>
  <c r="X72" i="12"/>
  <c r="X103" i="12"/>
  <c r="X164" i="12"/>
  <c r="X132" i="12"/>
  <c r="X138" i="12"/>
  <c r="X76" i="12"/>
  <c r="X102" i="12"/>
  <c r="X73" i="12"/>
  <c r="X130" i="12"/>
  <c r="X71" i="12"/>
  <c r="X69" i="12"/>
  <c r="X166" i="12"/>
  <c r="X135" i="12"/>
  <c r="X131" i="12"/>
  <c r="X137" i="12"/>
  <c r="X67" i="12"/>
  <c r="X99" i="12"/>
  <c r="X98" i="12"/>
  <c r="X129" i="12"/>
  <c r="X134" i="12"/>
  <c r="X161" i="12"/>
  <c r="X100" i="12"/>
  <c r="X104" i="12"/>
  <c r="X169" i="12"/>
  <c r="X37" i="12"/>
  <c r="X38" i="12"/>
  <c r="X36" i="12"/>
  <c r="V163" i="12"/>
  <c r="V70" i="12"/>
  <c r="V132" i="12"/>
  <c r="V68" i="12"/>
  <c r="V100" i="12"/>
  <c r="V106" i="12"/>
  <c r="V39" i="12"/>
  <c r="V43" i="12"/>
  <c r="V168" i="12"/>
  <c r="V137" i="12"/>
  <c r="V69" i="12"/>
  <c r="V40" i="12"/>
  <c r="V72" i="12"/>
  <c r="V136" i="12"/>
  <c r="V41" i="12"/>
  <c r="V131" i="12"/>
  <c r="V103" i="12"/>
  <c r="V129" i="12"/>
  <c r="V75" i="12"/>
  <c r="V133" i="12"/>
  <c r="V107" i="12"/>
  <c r="V46" i="12"/>
  <c r="V101" i="12"/>
  <c r="V42" i="12"/>
  <c r="V134" i="12"/>
  <c r="V139" i="12"/>
  <c r="V165" i="12"/>
  <c r="V98" i="12"/>
  <c r="V44" i="12"/>
  <c r="V45" i="12"/>
  <c r="V162" i="12"/>
  <c r="V135" i="12"/>
  <c r="V99" i="12"/>
  <c r="V104" i="12"/>
  <c r="V160" i="12"/>
  <c r="V102" i="12"/>
  <c r="V67" i="12"/>
  <c r="V71" i="12"/>
  <c r="V167" i="12"/>
  <c r="V166" i="12"/>
  <c r="V164" i="12"/>
  <c r="V108" i="12"/>
  <c r="V73" i="12"/>
  <c r="V130" i="12"/>
  <c r="V76" i="12"/>
  <c r="V77" i="12"/>
  <c r="V138" i="12"/>
  <c r="V74" i="12"/>
  <c r="V161" i="12"/>
  <c r="V105" i="12"/>
  <c r="V170" i="12"/>
  <c r="V169" i="12"/>
  <c r="V38" i="12"/>
  <c r="V37" i="12"/>
  <c r="V36" i="12"/>
  <c r="AF100" i="12"/>
  <c r="AF167" i="12"/>
  <c r="AF133" i="12"/>
  <c r="AF75" i="12"/>
  <c r="AF70" i="12"/>
  <c r="AF165" i="12"/>
  <c r="AF69" i="12"/>
  <c r="AF161" i="12"/>
  <c r="AF44" i="12"/>
  <c r="AF134" i="12"/>
  <c r="AF168" i="12"/>
  <c r="AF160" i="12"/>
  <c r="AF162" i="12"/>
  <c r="AF41" i="12"/>
  <c r="AF39" i="12"/>
  <c r="AF103" i="12"/>
  <c r="AF131" i="12"/>
  <c r="AF105" i="12"/>
  <c r="AF46" i="12"/>
  <c r="AF132" i="12"/>
  <c r="AF139" i="12"/>
  <c r="AF45" i="12"/>
  <c r="AF72" i="12"/>
  <c r="AF136" i="12"/>
  <c r="AF42" i="12"/>
  <c r="AF106" i="12"/>
  <c r="AF166" i="12"/>
  <c r="AF108" i="12"/>
  <c r="AF137" i="12"/>
  <c r="AF40" i="12"/>
  <c r="AF163" i="12"/>
  <c r="AF164" i="12"/>
  <c r="AF43" i="12"/>
  <c r="AF101" i="12"/>
  <c r="AF99" i="12"/>
  <c r="AF76" i="12"/>
  <c r="AF67" i="12"/>
  <c r="AF104" i="12"/>
  <c r="AF107" i="12"/>
  <c r="AF68" i="12"/>
  <c r="AF98" i="12"/>
  <c r="AF77" i="12"/>
  <c r="AF135" i="12"/>
  <c r="AF129" i="12"/>
  <c r="AF138" i="12"/>
  <c r="AF130" i="12"/>
  <c r="AF169" i="12"/>
  <c r="AF102" i="12"/>
  <c r="AF71" i="12"/>
  <c r="AF73" i="12"/>
  <c r="AF74" i="12"/>
  <c r="AF170" i="12"/>
  <c r="AF38" i="12"/>
  <c r="AF37" i="12"/>
  <c r="AF36" i="12"/>
  <c r="AC139" i="12"/>
  <c r="AC168" i="12"/>
  <c r="AC46" i="12"/>
  <c r="AC102" i="12"/>
  <c r="AC133" i="12"/>
  <c r="AC105" i="12"/>
  <c r="AC165" i="12"/>
  <c r="AC129" i="12"/>
  <c r="AC76" i="12"/>
  <c r="AC132" i="12"/>
  <c r="AC41" i="12"/>
  <c r="AC40" i="12"/>
  <c r="AC106" i="12"/>
  <c r="AC131" i="12"/>
  <c r="AC42" i="12"/>
  <c r="AC43" i="12"/>
  <c r="AC68" i="12"/>
  <c r="AC138" i="12"/>
  <c r="AC69" i="12"/>
  <c r="AC160" i="12"/>
  <c r="AC163" i="12"/>
  <c r="AC162" i="12"/>
  <c r="AC136" i="12"/>
  <c r="AC101" i="12"/>
  <c r="AC107" i="12"/>
  <c r="AC103" i="12"/>
  <c r="AC44" i="12"/>
  <c r="AC77" i="12"/>
  <c r="AC67" i="12"/>
  <c r="AC45" i="12"/>
  <c r="AC166" i="12"/>
  <c r="AC70" i="12"/>
  <c r="AC137" i="12"/>
  <c r="AC74" i="12"/>
  <c r="AC39" i="12"/>
  <c r="AC135" i="12"/>
  <c r="AC98" i="12"/>
  <c r="AC134" i="12"/>
  <c r="AC108" i="12"/>
  <c r="AC167" i="12"/>
  <c r="AC75" i="12"/>
  <c r="AC99" i="12"/>
  <c r="AC170" i="12"/>
  <c r="AC72" i="12"/>
  <c r="AC164" i="12"/>
  <c r="AC169" i="12"/>
  <c r="AC73" i="12"/>
  <c r="AC71" i="12"/>
  <c r="AC130" i="12"/>
  <c r="AC100" i="12"/>
  <c r="AC104" i="12"/>
  <c r="AC161" i="12"/>
  <c r="AC37" i="12"/>
  <c r="AC38" i="12"/>
  <c r="AC36" i="12"/>
  <c r="L32" i="12"/>
  <c r="L139" i="12"/>
  <c r="L168" i="12"/>
  <c r="L167" i="12"/>
  <c r="L102" i="12"/>
  <c r="L105" i="12"/>
  <c r="L39" i="12"/>
  <c r="L166" i="12"/>
  <c r="L74" i="12"/>
  <c r="L72" i="12"/>
  <c r="L163" i="12"/>
  <c r="L165" i="12"/>
  <c r="L75" i="12"/>
  <c r="L130" i="12"/>
  <c r="L101" i="12"/>
  <c r="L40" i="12"/>
  <c r="L46" i="12"/>
  <c r="L100" i="12"/>
  <c r="L131" i="12"/>
  <c r="L136" i="12"/>
  <c r="L137" i="12"/>
  <c r="L133" i="12"/>
  <c r="L103" i="12"/>
  <c r="L45" i="12"/>
  <c r="L162" i="12"/>
  <c r="L44" i="12"/>
  <c r="L106" i="12"/>
  <c r="L70" i="12"/>
  <c r="L132" i="12"/>
  <c r="L68" i="12"/>
  <c r="L43" i="12"/>
  <c r="L134" i="12"/>
  <c r="L41" i="12"/>
  <c r="L77" i="12"/>
  <c r="L42" i="12"/>
  <c r="L164" i="12"/>
  <c r="L104" i="12"/>
  <c r="L67" i="12"/>
  <c r="L71" i="12"/>
  <c r="L69" i="12"/>
  <c r="L98" i="12"/>
  <c r="L135" i="12"/>
  <c r="L107" i="12"/>
  <c r="L73" i="12"/>
  <c r="L161" i="12"/>
  <c r="L169" i="12"/>
  <c r="L99" i="12"/>
  <c r="L76" i="12"/>
  <c r="L160" i="12"/>
  <c r="L138" i="12"/>
  <c r="L170" i="12"/>
  <c r="L108" i="12"/>
  <c r="L129" i="12"/>
  <c r="L38" i="12"/>
  <c r="L37" i="12"/>
  <c r="L36" i="12"/>
  <c r="Z70" i="12"/>
  <c r="Z163" i="12"/>
  <c r="Z108" i="12"/>
  <c r="Z129" i="12"/>
  <c r="Z131" i="12"/>
  <c r="Z72" i="12"/>
  <c r="Z101" i="12"/>
  <c r="Z105" i="12"/>
  <c r="Z39" i="12"/>
  <c r="Z40" i="12"/>
  <c r="Z69" i="12"/>
  <c r="Z99" i="12"/>
  <c r="Z133" i="12"/>
  <c r="Z162" i="12"/>
  <c r="Z68" i="12"/>
  <c r="Z164" i="12"/>
  <c r="Z71" i="12"/>
  <c r="Z77" i="12"/>
  <c r="Z42" i="12"/>
  <c r="Z75" i="12"/>
  <c r="Z167" i="12"/>
  <c r="Z168" i="12"/>
  <c r="Z106" i="12"/>
  <c r="Z165" i="12"/>
  <c r="Z45" i="12"/>
  <c r="Z74" i="12"/>
  <c r="Z136" i="12"/>
  <c r="Z139" i="12"/>
  <c r="Z132" i="12"/>
  <c r="Z46" i="12"/>
  <c r="Z44" i="12"/>
  <c r="Z43" i="12"/>
  <c r="Z102" i="12"/>
  <c r="Z41" i="12"/>
  <c r="Z100" i="12"/>
  <c r="Z103" i="12"/>
  <c r="Z73" i="12"/>
  <c r="Z135" i="12"/>
  <c r="Z67" i="12"/>
  <c r="Z166" i="12"/>
  <c r="Z107" i="12"/>
  <c r="Z137" i="12"/>
  <c r="Z98" i="12"/>
  <c r="Z170" i="12"/>
  <c r="Z76" i="12"/>
  <c r="Z104" i="12"/>
  <c r="Z160" i="12"/>
  <c r="Z130" i="12"/>
  <c r="Z134" i="12"/>
  <c r="Z169" i="12"/>
  <c r="Z161" i="12"/>
  <c r="Z138" i="12"/>
  <c r="Z38" i="12"/>
  <c r="Z37" i="12"/>
  <c r="Z36" i="12"/>
  <c r="N32" i="12"/>
  <c r="N168" i="12"/>
  <c r="N163" i="12"/>
  <c r="N41" i="12"/>
  <c r="N44" i="12"/>
  <c r="N75" i="12"/>
  <c r="N133" i="12"/>
  <c r="N72" i="12"/>
  <c r="N68" i="12"/>
  <c r="N40" i="12"/>
  <c r="N39" i="12"/>
  <c r="N102" i="12"/>
  <c r="N162" i="12"/>
  <c r="N45" i="12"/>
  <c r="N77" i="12"/>
  <c r="N101" i="12"/>
  <c r="N103" i="12"/>
  <c r="N130" i="12"/>
  <c r="N164" i="12"/>
  <c r="N165" i="12"/>
  <c r="N139" i="12"/>
  <c r="N108" i="12"/>
  <c r="N106" i="12"/>
  <c r="N74" i="12"/>
  <c r="N100" i="12"/>
  <c r="N70" i="12"/>
  <c r="N42" i="12"/>
  <c r="N136" i="12"/>
  <c r="N69" i="12"/>
  <c r="N105" i="12"/>
  <c r="N167" i="12"/>
  <c r="N131" i="12"/>
  <c r="N132" i="12"/>
  <c r="N46" i="12"/>
  <c r="N43" i="12"/>
  <c r="N76" i="12"/>
  <c r="N67" i="12"/>
  <c r="N98" i="12"/>
  <c r="N107" i="12"/>
  <c r="N170" i="12"/>
  <c r="N161" i="12"/>
  <c r="N99" i="12"/>
  <c r="N137" i="12"/>
  <c r="N160" i="12"/>
  <c r="N138" i="12"/>
  <c r="N129" i="12"/>
  <c r="N73" i="12"/>
  <c r="N104" i="12"/>
  <c r="N71" i="12"/>
  <c r="N169" i="12"/>
  <c r="N134" i="12"/>
  <c r="N135" i="12"/>
  <c r="N166" i="12"/>
  <c r="N37" i="12"/>
  <c r="N38" i="12"/>
  <c r="N36" i="12"/>
  <c r="R167" i="12"/>
  <c r="R74" i="12"/>
  <c r="R73" i="12"/>
  <c r="R43" i="12"/>
  <c r="R68" i="12"/>
  <c r="R135" i="12"/>
  <c r="R108" i="12"/>
  <c r="R101" i="12"/>
  <c r="R41" i="12"/>
  <c r="R105" i="12"/>
  <c r="R42" i="12"/>
  <c r="R45" i="12"/>
  <c r="R44" i="12"/>
  <c r="R160" i="12"/>
  <c r="R166" i="12"/>
  <c r="R164" i="12"/>
  <c r="R132" i="12"/>
  <c r="R98" i="12"/>
  <c r="R163" i="12"/>
  <c r="R39" i="12"/>
  <c r="R70" i="12"/>
  <c r="R71" i="12"/>
  <c r="R46" i="12"/>
  <c r="R129" i="12"/>
  <c r="R138" i="12"/>
  <c r="R40" i="12"/>
  <c r="R130" i="12"/>
  <c r="R67" i="12"/>
  <c r="R76" i="12"/>
  <c r="R99" i="12"/>
  <c r="R139" i="12"/>
  <c r="R165" i="12"/>
  <c r="R103" i="12"/>
  <c r="R75" i="12"/>
  <c r="R69" i="12"/>
  <c r="R102" i="12"/>
  <c r="R100" i="12"/>
  <c r="R168" i="12"/>
  <c r="R169" i="12"/>
  <c r="R104" i="12"/>
  <c r="R72" i="12"/>
  <c r="R107" i="12"/>
  <c r="R131" i="12"/>
  <c r="R170" i="12"/>
  <c r="R77" i="12"/>
  <c r="R106" i="12"/>
  <c r="R136" i="12"/>
  <c r="R162" i="12"/>
  <c r="R161" i="12"/>
  <c r="R134" i="12"/>
  <c r="R133" i="12"/>
  <c r="R137" i="12"/>
  <c r="R38" i="12"/>
  <c r="R37" i="12"/>
  <c r="R36" i="12"/>
  <c r="K32" i="12"/>
  <c r="K70" i="12"/>
  <c r="K45" i="12"/>
  <c r="K130" i="12"/>
  <c r="K101" i="12"/>
  <c r="K138" i="12"/>
  <c r="K165" i="12"/>
  <c r="K163" i="12"/>
  <c r="K41" i="12"/>
  <c r="K131" i="12"/>
  <c r="K69" i="12"/>
  <c r="K168" i="12"/>
  <c r="K68" i="12"/>
  <c r="K43" i="12"/>
  <c r="K166" i="12"/>
  <c r="K132" i="12"/>
  <c r="K137" i="12"/>
  <c r="K72" i="12"/>
  <c r="K100" i="12"/>
  <c r="K129" i="12"/>
  <c r="K39" i="12"/>
  <c r="K98" i="12"/>
  <c r="K106" i="12"/>
  <c r="K75" i="12"/>
  <c r="K162" i="12"/>
  <c r="K40" i="12"/>
  <c r="K103" i="12"/>
  <c r="K133" i="12"/>
  <c r="K107" i="12"/>
  <c r="K139" i="12"/>
  <c r="K136" i="12"/>
  <c r="K44" i="12"/>
  <c r="K42" i="12"/>
  <c r="K135" i="12"/>
  <c r="K46" i="12"/>
  <c r="K134" i="12"/>
  <c r="K102" i="12"/>
  <c r="K167" i="12"/>
  <c r="K77" i="12"/>
  <c r="K169" i="12"/>
  <c r="K99" i="12"/>
  <c r="K170" i="12"/>
  <c r="K76" i="12"/>
  <c r="K71" i="12"/>
  <c r="K164" i="12"/>
  <c r="K108" i="12"/>
  <c r="K160" i="12"/>
  <c r="K105" i="12"/>
  <c r="K73" i="12"/>
  <c r="K161" i="12"/>
  <c r="K104" i="12"/>
  <c r="K67" i="12"/>
  <c r="K74" i="12"/>
  <c r="K38" i="12"/>
  <c r="K37" i="12"/>
  <c r="K36" i="12"/>
  <c r="O40" i="12"/>
  <c r="O72" i="12"/>
  <c r="O132" i="12"/>
  <c r="O137" i="12"/>
  <c r="O167" i="12"/>
  <c r="O108" i="12"/>
  <c r="O134" i="12"/>
  <c r="O75" i="12"/>
  <c r="O106" i="12"/>
  <c r="O163" i="12"/>
  <c r="O139" i="12"/>
  <c r="O168" i="12"/>
  <c r="O129" i="12"/>
  <c r="O164" i="12"/>
  <c r="O41" i="12"/>
  <c r="O136" i="12"/>
  <c r="O44" i="12"/>
  <c r="O39" i="12"/>
  <c r="O77" i="12"/>
  <c r="O162" i="12"/>
  <c r="O70" i="12"/>
  <c r="O160" i="12"/>
  <c r="O74" i="12"/>
  <c r="O131" i="12"/>
  <c r="O45" i="12"/>
  <c r="O165" i="12"/>
  <c r="O103" i="12"/>
  <c r="O67" i="12"/>
  <c r="O98" i="12"/>
  <c r="O105" i="12"/>
  <c r="O46" i="12"/>
  <c r="O42" i="12"/>
  <c r="O101" i="12"/>
  <c r="O100" i="12"/>
  <c r="O68" i="12"/>
  <c r="O133" i="12"/>
  <c r="O43" i="12"/>
  <c r="O76" i="12"/>
  <c r="O169" i="12"/>
  <c r="O102" i="12"/>
  <c r="O166" i="12"/>
  <c r="O107" i="12"/>
  <c r="O161" i="12"/>
  <c r="O138" i="12"/>
  <c r="O130" i="12"/>
  <c r="O99" i="12"/>
  <c r="O71" i="12"/>
  <c r="O170" i="12"/>
  <c r="O135" i="12"/>
  <c r="O69" i="12"/>
  <c r="O73" i="12"/>
  <c r="O104" i="12"/>
  <c r="O38" i="12"/>
  <c r="O37" i="12"/>
  <c r="O36" i="12"/>
  <c r="P32" i="12"/>
  <c r="P167" i="12"/>
  <c r="P133" i="12"/>
  <c r="P43" i="12"/>
  <c r="P69" i="12"/>
  <c r="P44" i="12"/>
  <c r="P100" i="12"/>
  <c r="P139" i="12"/>
  <c r="P70" i="12"/>
  <c r="P166" i="12"/>
  <c r="P42" i="12"/>
  <c r="P39" i="12"/>
  <c r="P165" i="12"/>
  <c r="P101" i="12"/>
  <c r="P136" i="12"/>
  <c r="P129" i="12"/>
  <c r="P134" i="12"/>
  <c r="P163" i="12"/>
  <c r="P98" i="12"/>
  <c r="P131" i="12"/>
  <c r="P103" i="12"/>
  <c r="P168" i="12"/>
  <c r="P45" i="12"/>
  <c r="P40" i="12"/>
  <c r="P164" i="12"/>
  <c r="P132" i="12"/>
  <c r="P138" i="12"/>
  <c r="P137" i="12"/>
  <c r="P46" i="12"/>
  <c r="P135" i="12"/>
  <c r="P106" i="12"/>
  <c r="P162" i="12"/>
  <c r="P160" i="12"/>
  <c r="P75" i="12"/>
  <c r="P72" i="12"/>
  <c r="P41" i="12"/>
  <c r="P169" i="12"/>
  <c r="P102" i="12"/>
  <c r="P73" i="12"/>
  <c r="P108" i="12"/>
  <c r="P105" i="12"/>
  <c r="P107" i="12"/>
  <c r="P67" i="12"/>
  <c r="P74" i="12"/>
  <c r="P170" i="12"/>
  <c r="P104" i="12"/>
  <c r="P76" i="12"/>
  <c r="P77" i="12"/>
  <c r="P71" i="12"/>
  <c r="P161" i="12"/>
  <c r="P130" i="12"/>
  <c r="P68" i="12"/>
  <c r="P99" i="12"/>
  <c r="P38" i="12"/>
  <c r="P37" i="12"/>
  <c r="P36" i="12"/>
  <c r="AG42" i="12"/>
  <c r="AG168" i="12"/>
  <c r="AG132" i="12"/>
  <c r="AG101" i="12"/>
  <c r="AG106" i="12"/>
  <c r="AG43" i="12"/>
  <c r="AG73" i="12"/>
  <c r="AG72" i="12"/>
  <c r="AG100" i="12"/>
  <c r="AG98" i="12"/>
  <c r="AG136" i="12"/>
  <c r="AG44" i="12"/>
  <c r="AG164" i="12"/>
  <c r="AG39" i="12"/>
  <c r="AG70" i="12"/>
  <c r="AG162" i="12"/>
  <c r="AG133" i="12"/>
  <c r="AG163" i="12"/>
  <c r="AG134" i="12"/>
  <c r="AG45" i="12"/>
  <c r="AG103" i="12"/>
  <c r="AG137" i="12"/>
  <c r="AG161" i="12"/>
  <c r="AG67" i="12"/>
  <c r="AG69" i="12"/>
  <c r="AG131" i="12"/>
  <c r="AG165" i="12"/>
  <c r="AG139" i="12"/>
  <c r="AG40" i="12"/>
  <c r="AG75" i="12"/>
  <c r="AG41" i="12"/>
  <c r="AG170" i="12"/>
  <c r="AG46" i="12"/>
  <c r="AG167" i="12"/>
  <c r="AG74" i="12"/>
  <c r="AG104" i="12"/>
  <c r="AG129" i="12"/>
  <c r="AG169" i="12"/>
  <c r="AG77" i="12"/>
  <c r="AG108" i="12"/>
  <c r="AG135" i="12"/>
  <c r="AG105" i="12"/>
  <c r="AG102" i="12"/>
  <c r="AG68" i="12"/>
  <c r="AG71" i="12"/>
  <c r="AG166" i="12"/>
  <c r="AG160" i="12"/>
  <c r="AG107" i="12"/>
  <c r="AG76" i="12"/>
  <c r="AG138" i="12"/>
  <c r="AG130" i="12"/>
  <c r="AG99" i="12"/>
  <c r="AG38" i="12"/>
  <c r="AG37" i="12"/>
  <c r="AG36" i="12"/>
  <c r="Q105" i="12"/>
  <c r="Q41" i="12"/>
  <c r="Q43" i="12"/>
  <c r="Q103" i="12"/>
  <c r="Q69" i="12"/>
  <c r="Q129" i="12"/>
  <c r="Q74" i="12"/>
  <c r="Q39" i="12"/>
  <c r="Q106" i="12"/>
  <c r="Q108" i="12"/>
  <c r="Q137" i="12"/>
  <c r="Q162" i="12"/>
  <c r="Q46" i="12"/>
  <c r="Q166" i="12"/>
  <c r="Q101" i="12"/>
  <c r="Q70" i="12"/>
  <c r="Q165" i="12"/>
  <c r="Q163" i="12"/>
  <c r="Q77" i="12"/>
  <c r="Q160" i="12"/>
  <c r="Q131" i="12"/>
  <c r="Q42" i="12"/>
  <c r="Q133" i="12"/>
  <c r="Q168" i="12"/>
  <c r="Q40" i="12"/>
  <c r="Q135" i="12"/>
  <c r="Q134" i="12"/>
  <c r="Q68" i="12"/>
  <c r="Q138" i="12"/>
  <c r="Q45" i="12"/>
  <c r="Q44" i="12"/>
  <c r="Q132" i="12"/>
  <c r="Q98" i="12"/>
  <c r="Q139" i="12"/>
  <c r="Q136" i="12"/>
  <c r="Q99" i="12"/>
  <c r="Q130" i="12"/>
  <c r="Q104" i="12"/>
  <c r="Q161" i="12"/>
  <c r="Q72" i="12"/>
  <c r="Q67" i="12"/>
  <c r="Q102" i="12"/>
  <c r="Q71" i="12"/>
  <c r="Q73" i="12"/>
  <c r="Q76" i="12"/>
  <c r="Q107" i="12"/>
  <c r="Q170" i="12"/>
  <c r="Q164" i="12"/>
  <c r="Q100" i="12"/>
  <c r="Q75" i="12"/>
  <c r="Q167" i="12"/>
  <c r="Q169" i="12"/>
  <c r="Q38" i="12"/>
  <c r="Q37" i="12"/>
  <c r="Q36" i="12"/>
  <c r="T44" i="12"/>
  <c r="T166" i="12"/>
  <c r="T41" i="12"/>
  <c r="T43" i="12"/>
  <c r="T72" i="12"/>
  <c r="T131" i="12"/>
  <c r="T45" i="12"/>
  <c r="T75" i="12"/>
  <c r="T105" i="12"/>
  <c r="T139" i="12"/>
  <c r="T162" i="12"/>
  <c r="T39" i="12"/>
  <c r="T165" i="12"/>
  <c r="T103" i="12"/>
  <c r="T164" i="12"/>
  <c r="T133" i="12"/>
  <c r="T101" i="12"/>
  <c r="T69" i="12"/>
  <c r="T163" i="12"/>
  <c r="T70" i="12"/>
  <c r="T134" i="12"/>
  <c r="T160" i="12"/>
  <c r="T46" i="12"/>
  <c r="T168" i="12"/>
  <c r="T100" i="12"/>
  <c r="T137" i="12"/>
  <c r="T136" i="12"/>
  <c r="T40" i="12"/>
  <c r="T132" i="12"/>
  <c r="T108" i="12"/>
  <c r="T42" i="12"/>
  <c r="T106" i="12"/>
  <c r="T167" i="12"/>
  <c r="T129" i="12"/>
  <c r="T98" i="12"/>
  <c r="T138" i="12"/>
  <c r="T99" i="12"/>
  <c r="T76" i="12"/>
  <c r="T73" i="12"/>
  <c r="T68" i="12"/>
  <c r="T169" i="12"/>
  <c r="T104" i="12"/>
  <c r="T161" i="12"/>
  <c r="T135" i="12"/>
  <c r="T74" i="12"/>
  <c r="T170" i="12"/>
  <c r="T77" i="12"/>
  <c r="T107" i="12"/>
  <c r="T130" i="12"/>
  <c r="T67" i="12"/>
  <c r="T71" i="12"/>
  <c r="T102" i="12"/>
  <c r="T37" i="12"/>
  <c r="T38" i="12"/>
  <c r="T36" i="12"/>
  <c r="AE167" i="12"/>
  <c r="AE75" i="12"/>
  <c r="AE40" i="12"/>
  <c r="AE45" i="12"/>
  <c r="AE101" i="12"/>
  <c r="AE108" i="12"/>
  <c r="AE42" i="12"/>
  <c r="AE102" i="12"/>
  <c r="AE166" i="12"/>
  <c r="AE133" i="12"/>
  <c r="AE43" i="12"/>
  <c r="AE105" i="12"/>
  <c r="AE164" i="12"/>
  <c r="AE46" i="12"/>
  <c r="AE39" i="12"/>
  <c r="AE139" i="12"/>
  <c r="AE130" i="12"/>
  <c r="AE44" i="12"/>
  <c r="AE165" i="12"/>
  <c r="AE160" i="12"/>
  <c r="AE131" i="12"/>
  <c r="AE162" i="12"/>
  <c r="AE70" i="12"/>
  <c r="AE100" i="12"/>
  <c r="AE132" i="12"/>
  <c r="AE134" i="12"/>
  <c r="AE137" i="12"/>
  <c r="AE41" i="12"/>
  <c r="AE163" i="12"/>
  <c r="AE72" i="12"/>
  <c r="AE136" i="12"/>
  <c r="AE168" i="12"/>
  <c r="AE69" i="12"/>
  <c r="AE103" i="12"/>
  <c r="AE106" i="12"/>
  <c r="AE169" i="12"/>
  <c r="AE98" i="12"/>
  <c r="AE99" i="12"/>
  <c r="AE74" i="12"/>
  <c r="AE138" i="12"/>
  <c r="AE73" i="12"/>
  <c r="AE68" i="12"/>
  <c r="AE129" i="12"/>
  <c r="AE107" i="12"/>
  <c r="AE135" i="12"/>
  <c r="AE170" i="12"/>
  <c r="AE77" i="12"/>
  <c r="AE71" i="12"/>
  <c r="AE161" i="12"/>
  <c r="AE76" i="12"/>
  <c r="AE67" i="12"/>
  <c r="AE104" i="12"/>
  <c r="AE38" i="12"/>
  <c r="AE37" i="12"/>
  <c r="AE36" i="12"/>
  <c r="S41" i="12"/>
  <c r="S40" i="12"/>
  <c r="S162" i="12"/>
  <c r="S136" i="12"/>
  <c r="S165" i="12"/>
  <c r="S44" i="12"/>
  <c r="S46" i="12"/>
  <c r="S73" i="12"/>
  <c r="S105" i="12"/>
  <c r="S100" i="12"/>
  <c r="S103" i="12"/>
  <c r="S164" i="12"/>
  <c r="S160" i="12"/>
  <c r="S75" i="12"/>
  <c r="S108" i="12"/>
  <c r="S139" i="12"/>
  <c r="S166" i="12"/>
  <c r="S132" i="12"/>
  <c r="S43" i="12"/>
  <c r="S69" i="12"/>
  <c r="S39" i="12"/>
  <c r="S101" i="12"/>
  <c r="S134" i="12"/>
  <c r="S42" i="12"/>
  <c r="S70" i="12"/>
  <c r="S106" i="12"/>
  <c r="S137" i="12"/>
  <c r="S163" i="12"/>
  <c r="S131" i="12"/>
  <c r="S168" i="12"/>
  <c r="S167" i="12"/>
  <c r="S133" i="12"/>
  <c r="S45" i="12"/>
  <c r="S72" i="12"/>
  <c r="S98" i="12"/>
  <c r="S74" i="12"/>
  <c r="S99" i="12"/>
  <c r="S138" i="12"/>
  <c r="S130" i="12"/>
  <c r="S102" i="12"/>
  <c r="S76" i="12"/>
  <c r="S129" i="12"/>
  <c r="S68" i="12"/>
  <c r="S71" i="12"/>
  <c r="S107" i="12"/>
  <c r="S135" i="12"/>
  <c r="S104" i="12"/>
  <c r="S169" i="12"/>
  <c r="S170" i="12"/>
  <c r="S67" i="12"/>
  <c r="S161" i="12"/>
  <c r="S77" i="12"/>
  <c r="S37" i="12"/>
  <c r="S38" i="12"/>
  <c r="S36" i="12"/>
  <c r="Y133" i="12"/>
  <c r="Y70" i="12"/>
  <c r="Y166" i="12"/>
  <c r="Y44" i="12"/>
  <c r="Y103" i="12"/>
  <c r="Y43" i="12"/>
  <c r="Y69" i="12"/>
  <c r="Y101" i="12"/>
  <c r="Y170" i="12"/>
  <c r="Y137" i="12"/>
  <c r="Y131" i="12"/>
  <c r="Y74" i="12"/>
  <c r="Y134" i="12"/>
  <c r="Y68" i="12"/>
  <c r="Y75" i="12"/>
  <c r="Y39" i="12"/>
  <c r="Y100" i="12"/>
  <c r="Y77" i="12"/>
  <c r="Y72" i="12"/>
  <c r="Y168" i="12"/>
  <c r="Y165" i="12"/>
  <c r="Y45" i="12"/>
  <c r="Y106" i="12"/>
  <c r="Y132" i="12"/>
  <c r="Y46" i="12"/>
  <c r="Y136" i="12"/>
  <c r="Y164" i="12"/>
  <c r="Y167" i="12"/>
  <c r="Y163" i="12"/>
  <c r="Y41" i="12"/>
  <c r="Y42" i="12"/>
  <c r="Y139" i="12"/>
  <c r="Y102" i="12"/>
  <c r="Y40" i="12"/>
  <c r="Y169" i="12"/>
  <c r="Y99" i="12"/>
  <c r="Y130" i="12"/>
  <c r="Y107" i="12"/>
  <c r="Y108" i="12"/>
  <c r="Y160" i="12"/>
  <c r="Y138" i="12"/>
  <c r="Y105" i="12"/>
  <c r="Y73" i="12"/>
  <c r="Y104" i="12"/>
  <c r="Y67" i="12"/>
  <c r="Y71" i="12"/>
  <c r="Y162" i="12"/>
  <c r="Y76" i="12"/>
  <c r="Y161" i="12"/>
  <c r="Y98" i="12"/>
  <c r="Y129" i="12"/>
  <c r="Y135" i="12"/>
  <c r="Y38" i="12"/>
  <c r="Y37" i="12"/>
  <c r="Y36" i="12"/>
  <c r="U133" i="12"/>
  <c r="U42" i="12"/>
  <c r="U46" i="12"/>
  <c r="U132" i="12"/>
  <c r="U163" i="12"/>
  <c r="U45" i="12"/>
  <c r="U139" i="12"/>
  <c r="U131" i="12"/>
  <c r="U41" i="12"/>
  <c r="U40" i="12"/>
  <c r="U69" i="12"/>
  <c r="U44" i="12"/>
  <c r="U100" i="12"/>
  <c r="U167" i="12"/>
  <c r="U73" i="12"/>
  <c r="U103" i="12"/>
  <c r="U134" i="12"/>
  <c r="U43" i="12"/>
  <c r="U168" i="12"/>
  <c r="U170" i="12"/>
  <c r="U137" i="12"/>
  <c r="U106" i="12"/>
  <c r="U75" i="12"/>
  <c r="U72" i="12"/>
  <c r="U67" i="12"/>
  <c r="U165" i="12"/>
  <c r="U164" i="12"/>
  <c r="U39" i="12"/>
  <c r="U101" i="12"/>
  <c r="U136" i="12"/>
  <c r="U98" i="12"/>
  <c r="U104" i="12"/>
  <c r="U70" i="12"/>
  <c r="U162" i="12"/>
  <c r="U76" i="12"/>
  <c r="U71" i="12"/>
  <c r="U108" i="12"/>
  <c r="U160" i="12"/>
  <c r="U74" i="12"/>
  <c r="U77" i="12"/>
  <c r="U135" i="12"/>
  <c r="U166" i="12"/>
  <c r="U107" i="12"/>
  <c r="U105" i="12"/>
  <c r="U161" i="12"/>
  <c r="U102" i="12"/>
  <c r="U68" i="12"/>
  <c r="U129" i="12"/>
  <c r="U99" i="12"/>
  <c r="U130" i="12"/>
  <c r="U169" i="12"/>
  <c r="U138" i="12"/>
  <c r="U37" i="12"/>
  <c r="U38" i="12"/>
  <c r="U36" i="12"/>
  <c r="AA40" i="12"/>
  <c r="AA105" i="12"/>
  <c r="AA39" i="12"/>
  <c r="AA132" i="12"/>
  <c r="AA42" i="12"/>
  <c r="AA67" i="12"/>
  <c r="AA68" i="12"/>
  <c r="AA101" i="12"/>
  <c r="AA74" i="12"/>
  <c r="AA162" i="12"/>
  <c r="AA106" i="12"/>
  <c r="AA77" i="12"/>
  <c r="AA46" i="12"/>
  <c r="AA137" i="12"/>
  <c r="AA45" i="12"/>
  <c r="AA102" i="12"/>
  <c r="AA134" i="12"/>
  <c r="AA41" i="12"/>
  <c r="AA163" i="12"/>
  <c r="AA165" i="12"/>
  <c r="AA167" i="12"/>
  <c r="AA164" i="12"/>
  <c r="AA168" i="12"/>
  <c r="AA170" i="12"/>
  <c r="AA43" i="12"/>
  <c r="AA131" i="12"/>
  <c r="AA75" i="12"/>
  <c r="AA133" i="12"/>
  <c r="AA103" i="12"/>
  <c r="AA44" i="12"/>
  <c r="AA136" i="12"/>
  <c r="AA72" i="12"/>
  <c r="AA129" i="12"/>
  <c r="AA98" i="12"/>
  <c r="AA139" i="12"/>
  <c r="AA100" i="12"/>
  <c r="AA70" i="12"/>
  <c r="AA71" i="12"/>
  <c r="AA108" i="12"/>
  <c r="AA107" i="12"/>
  <c r="AA76" i="12"/>
  <c r="AA99" i="12"/>
  <c r="AA73" i="12"/>
  <c r="AA160" i="12"/>
  <c r="AA161" i="12"/>
  <c r="AA130" i="12"/>
  <c r="AA135" i="12"/>
  <c r="AA166" i="12"/>
  <c r="AA104" i="12"/>
  <c r="AA138" i="12"/>
  <c r="AA169" i="12"/>
  <c r="AA69" i="12"/>
  <c r="AA38" i="12"/>
  <c r="AA37" i="12"/>
  <c r="AA36" i="12"/>
  <c r="AD133" i="12"/>
  <c r="AD46" i="12"/>
  <c r="AD74" i="12"/>
  <c r="AD132" i="12"/>
  <c r="AD100" i="12"/>
  <c r="AD163" i="12"/>
  <c r="AD137" i="12"/>
  <c r="AD164" i="12"/>
  <c r="AD135" i="12"/>
  <c r="AD162" i="12"/>
  <c r="AD134" i="12"/>
  <c r="AD70" i="12"/>
  <c r="AD108" i="12"/>
  <c r="AD41" i="12"/>
  <c r="AD75" i="12"/>
  <c r="AD73" i="12"/>
  <c r="AD43" i="12"/>
  <c r="AD138" i="12"/>
  <c r="AD160" i="12"/>
  <c r="AD103" i="12"/>
  <c r="AD168" i="12"/>
  <c r="AD102" i="12"/>
  <c r="AD107" i="12"/>
  <c r="AD131" i="12"/>
  <c r="AD129" i="12"/>
  <c r="AD76" i="12"/>
  <c r="AD39" i="12"/>
  <c r="AD45" i="12"/>
  <c r="AD166" i="12"/>
  <c r="AD42" i="12"/>
  <c r="AD72" i="12"/>
  <c r="AD44" i="12"/>
  <c r="AD105" i="12"/>
  <c r="AD167" i="12"/>
  <c r="AD40" i="12"/>
  <c r="AD101" i="12"/>
  <c r="AD69" i="12"/>
  <c r="AD165" i="12"/>
  <c r="AD98" i="12"/>
  <c r="AD136" i="12"/>
  <c r="AD106" i="12"/>
  <c r="AD139" i="12"/>
  <c r="AD130" i="12"/>
  <c r="AD161" i="12"/>
  <c r="AD77" i="12"/>
  <c r="AD68" i="12"/>
  <c r="AD104" i="12"/>
  <c r="AD67" i="12"/>
  <c r="AD169" i="12"/>
  <c r="AD71" i="12"/>
  <c r="AD170" i="12"/>
  <c r="AD99" i="12"/>
  <c r="AD37" i="12"/>
  <c r="AD38" i="12"/>
  <c r="AD36" i="12"/>
  <c r="J32" i="12"/>
  <c r="J106" i="12"/>
  <c r="J69" i="12"/>
  <c r="J131" i="12"/>
  <c r="J162" i="12"/>
  <c r="J45" i="12"/>
  <c r="J39" i="12"/>
  <c r="J139" i="12"/>
  <c r="J43" i="12"/>
  <c r="J168" i="12"/>
  <c r="J70" i="12"/>
  <c r="J137" i="12"/>
  <c r="J75" i="12"/>
  <c r="J160" i="12"/>
  <c r="J40" i="12"/>
  <c r="J133" i="12"/>
  <c r="J100" i="12"/>
  <c r="J101" i="12"/>
  <c r="J132" i="12"/>
  <c r="J42" i="12"/>
  <c r="J107" i="12"/>
  <c r="J136" i="12"/>
  <c r="J72" i="12"/>
  <c r="J98" i="12"/>
  <c r="J165" i="12"/>
  <c r="J163" i="12"/>
  <c r="J46" i="12"/>
  <c r="J134" i="12"/>
  <c r="J44" i="12"/>
  <c r="J41" i="12"/>
  <c r="J129" i="12"/>
  <c r="J103" i="12"/>
  <c r="J99" i="12"/>
  <c r="J67" i="12"/>
  <c r="J108" i="12"/>
  <c r="J164" i="12"/>
  <c r="J130" i="12"/>
  <c r="J170" i="12"/>
  <c r="J68" i="12"/>
  <c r="J135" i="12"/>
  <c r="J77" i="12"/>
  <c r="J105" i="12"/>
  <c r="J71" i="12"/>
  <c r="J104" i="12"/>
  <c r="J169" i="12"/>
  <c r="J73" i="12"/>
  <c r="J138" i="12"/>
  <c r="J161" i="12"/>
  <c r="J74" i="12"/>
  <c r="J167" i="12"/>
  <c r="J166" i="12"/>
  <c r="J76" i="12"/>
  <c r="J102" i="12"/>
  <c r="J38" i="12"/>
  <c r="J37" i="12"/>
  <c r="J36" i="12"/>
  <c r="M32" i="12"/>
  <c r="M139" i="12"/>
  <c r="M137" i="12"/>
  <c r="M106" i="12"/>
  <c r="M70" i="12"/>
  <c r="M41" i="12"/>
  <c r="M166" i="12"/>
  <c r="M131" i="12"/>
  <c r="M168" i="12"/>
  <c r="M165" i="12"/>
  <c r="M69" i="12"/>
  <c r="M160" i="12"/>
  <c r="M68" i="12"/>
  <c r="M77" i="12"/>
  <c r="M40" i="12"/>
  <c r="M130" i="12"/>
  <c r="M43" i="12"/>
  <c r="M108" i="12"/>
  <c r="M134" i="12"/>
  <c r="M44" i="12"/>
  <c r="M163" i="12"/>
  <c r="M164" i="12"/>
  <c r="M100" i="12"/>
  <c r="M102" i="12"/>
  <c r="M105" i="12"/>
  <c r="M75" i="12"/>
  <c r="M101" i="12"/>
  <c r="M167" i="12"/>
  <c r="M42" i="12"/>
  <c r="M136" i="12"/>
  <c r="M39" i="12"/>
  <c r="M45" i="12"/>
  <c r="M46" i="12"/>
  <c r="M74" i="12"/>
  <c r="M132" i="12"/>
  <c r="M133" i="12"/>
  <c r="M72" i="12"/>
  <c r="M103" i="12"/>
  <c r="M99" i="12"/>
  <c r="M129" i="12"/>
  <c r="M76" i="12"/>
  <c r="M138" i="12"/>
  <c r="M169" i="12"/>
  <c r="M170" i="12"/>
  <c r="M161" i="12"/>
  <c r="M98" i="12"/>
  <c r="M67" i="12"/>
  <c r="M135" i="12"/>
  <c r="M73" i="12"/>
  <c r="M162" i="12"/>
  <c r="M104" i="12"/>
  <c r="M71" i="12"/>
  <c r="M107" i="12"/>
  <c r="M38" i="12"/>
  <c r="M37" i="12"/>
  <c r="M36" i="12"/>
  <c r="W103" i="12"/>
  <c r="W137" i="12"/>
  <c r="W42" i="12"/>
  <c r="W70" i="12"/>
  <c r="W44" i="12"/>
  <c r="W165" i="12"/>
  <c r="W131" i="12"/>
  <c r="W69" i="12"/>
  <c r="W40" i="12"/>
  <c r="W74" i="12"/>
  <c r="W130" i="12"/>
  <c r="W139" i="12"/>
  <c r="W46" i="12"/>
  <c r="W138" i="12"/>
  <c r="W43" i="12"/>
  <c r="W163" i="12"/>
  <c r="W99" i="12"/>
  <c r="W101" i="12"/>
  <c r="W75" i="12"/>
  <c r="W41" i="12"/>
  <c r="W168" i="12"/>
  <c r="W132" i="12"/>
  <c r="W136" i="12"/>
  <c r="W72" i="12"/>
  <c r="W160" i="12"/>
  <c r="W100" i="12"/>
  <c r="W45" i="12"/>
  <c r="W68" i="12"/>
  <c r="W133" i="12"/>
  <c r="W39" i="12"/>
  <c r="W77" i="12"/>
  <c r="W134" i="12"/>
  <c r="W129" i="12"/>
  <c r="W162" i="12"/>
  <c r="W106" i="12"/>
  <c r="W135" i="12"/>
  <c r="W107" i="12"/>
  <c r="W71" i="12"/>
  <c r="W98" i="12"/>
  <c r="W170" i="12"/>
  <c r="W104" i="12"/>
  <c r="W161" i="12"/>
  <c r="W108" i="12"/>
  <c r="W67" i="12"/>
  <c r="W169" i="12"/>
  <c r="W102" i="12"/>
  <c r="W73" i="12"/>
  <c r="W76" i="12"/>
  <c r="W167" i="12"/>
  <c r="W105" i="12"/>
  <c r="W166" i="12"/>
  <c r="W164" i="12"/>
  <c r="W38" i="12"/>
  <c r="W37" i="12"/>
  <c r="W36" i="12"/>
  <c r="AB94" i="12" a="1"/>
  <c r="AB94" i="12" s="1"/>
  <c r="AB63" i="12" a="1"/>
  <c r="AB63" i="12" s="1"/>
  <c r="AB28" i="12" a="1"/>
  <c r="AB28" i="12" s="1"/>
  <c r="AB156" i="12" a="1"/>
  <c r="AB156" i="12" s="1"/>
  <c r="AB89" i="12" a="1"/>
  <c r="AB89" i="12" s="1"/>
  <c r="AB58" i="12" a="1"/>
  <c r="AB58" i="12" s="1"/>
  <c r="AB26" i="12" a="1"/>
  <c r="AB26" i="12" s="1"/>
  <c r="AB20" i="12" a="1"/>
  <c r="AB20" i="12" s="1"/>
  <c r="AB51" i="12" a="1"/>
  <c r="AB51" i="12" s="1"/>
  <c r="AB151" i="12" a="1"/>
  <c r="AB151" i="12" s="1"/>
  <c r="AB146" i="12" a="1"/>
  <c r="AB146" i="12" s="1"/>
  <c r="AB125" i="12" a="1"/>
  <c r="AB125" i="12" s="1"/>
  <c r="AB120" i="12" a="1"/>
  <c r="AB120" i="12" s="1"/>
  <c r="AB115" i="12" a="1"/>
  <c r="AB115" i="12" s="1"/>
  <c r="AB29" i="12" a="1"/>
  <c r="AB29" i="12" s="1"/>
  <c r="AB34" i="12" a="1"/>
  <c r="AB34" i="12" s="1"/>
  <c r="AB93" i="12" a="1"/>
  <c r="AB93" i="12" s="1"/>
  <c r="AB62" i="12" a="1"/>
  <c r="AB62" i="12" s="1"/>
  <c r="AB22" i="12" a="1"/>
  <c r="AB22" i="12" s="1"/>
  <c r="AB155" i="12" a="1"/>
  <c r="AB155" i="12" s="1"/>
  <c r="AB88" i="12" a="1"/>
  <c r="AB88" i="12" s="1"/>
  <c r="AB57" i="12" a="1"/>
  <c r="AB57" i="12" s="1"/>
  <c r="AB150" i="12" a="1"/>
  <c r="AB150" i="12" s="1"/>
  <c r="AB124" i="12" a="1"/>
  <c r="AB124" i="12" s="1"/>
  <c r="AB32" i="12" a="1"/>
  <c r="AB32" i="12" s="1"/>
  <c r="AB119" i="12" a="1"/>
  <c r="AB119" i="12" s="1"/>
  <c r="AB25" i="12" a="1"/>
  <c r="AB25" i="12" s="1"/>
  <c r="AB33" i="12" a="1"/>
  <c r="AB33" i="12" s="1"/>
  <c r="AB118" i="12" a="1"/>
  <c r="AB118" i="12" s="1"/>
  <c r="AB92" i="12" a="1"/>
  <c r="AB92" i="12" s="1"/>
  <c r="AB87" i="12" a="1"/>
  <c r="AB87" i="12" s="1"/>
  <c r="AB82" i="12" a="1"/>
  <c r="AB82" i="12" s="1"/>
  <c r="AB61" i="12" a="1"/>
  <c r="AB61" i="12" s="1"/>
  <c r="AB56" i="12" a="1"/>
  <c r="AB56" i="12" s="1"/>
  <c r="AB154" i="12" a="1"/>
  <c r="AB154" i="12" s="1"/>
  <c r="AB149" i="12" a="1"/>
  <c r="AB149" i="12" s="1"/>
  <c r="AB123" i="12" a="1"/>
  <c r="AB123" i="12" s="1"/>
  <c r="AB21" i="12" a="1"/>
  <c r="AB21" i="12" s="1"/>
  <c r="AB86" i="12" a="1"/>
  <c r="AB86" i="12" s="1"/>
  <c r="AB55" i="12" a="1"/>
  <c r="AB55" i="12" s="1"/>
  <c r="AB31" i="12" a="1"/>
  <c r="AB31" i="12" s="1"/>
  <c r="AB116" i="12" a="1"/>
  <c r="AB116" i="12" s="1"/>
  <c r="AB157" i="12" a="1"/>
  <c r="AB157" i="12" s="1"/>
  <c r="AB144" i="12" a="1"/>
  <c r="AB144" i="12" s="1"/>
  <c r="AB114" i="12" a="1"/>
  <c r="AB114" i="12" s="1"/>
  <c r="AB60" i="12" a="1"/>
  <c r="AB60" i="12" s="1"/>
  <c r="AB52" i="12" a="1"/>
  <c r="AB52" i="12" s="1"/>
  <c r="AB147" i="12" a="1"/>
  <c r="AB147" i="12" s="1"/>
  <c r="AB84" i="12" a="1"/>
  <c r="AB84" i="12" s="1"/>
  <c r="AB83" i="12" a="1"/>
  <c r="AB83" i="12" s="1"/>
  <c r="AB126" i="12" a="1"/>
  <c r="AB126" i="12" s="1"/>
  <c r="AB122" i="12" a="1"/>
  <c r="AB122" i="12" s="1"/>
  <c r="AB113" i="12" a="1"/>
  <c r="AB113" i="12" s="1"/>
  <c r="AB91" i="12" a="1"/>
  <c r="AB91" i="12" s="1"/>
  <c r="AB158" i="12" a="1"/>
  <c r="AB158" i="12" s="1"/>
  <c r="AB65" i="12" a="1"/>
  <c r="AB65" i="12" s="1"/>
  <c r="AB95" i="12" a="1"/>
  <c r="AB95" i="12" s="1"/>
  <c r="AB148" i="12" a="1"/>
  <c r="AB148" i="12" s="1"/>
  <c r="AB152" i="12" a="1"/>
  <c r="AB152" i="12" s="1"/>
  <c r="AB153" i="12" a="1"/>
  <c r="AB153" i="12" s="1"/>
  <c r="AB27" i="12" a="1"/>
  <c r="AB27" i="12" s="1"/>
  <c r="AB145" i="12" a="1"/>
  <c r="AB145" i="12" s="1"/>
  <c r="AB85" i="12" a="1"/>
  <c r="AB85" i="12" s="1"/>
  <c r="AB64" i="12" a="1"/>
  <c r="AB64" i="12" s="1"/>
  <c r="AB54" i="12" a="1"/>
  <c r="AB54" i="12" s="1"/>
  <c r="AB117" i="12" a="1"/>
  <c r="AB117" i="12" s="1"/>
  <c r="AB96" i="12" a="1"/>
  <c r="AB96" i="12" s="1"/>
  <c r="AB127" i="12" a="1"/>
  <c r="AB127" i="12" s="1"/>
  <c r="AB59" i="12" a="1"/>
  <c r="AB59" i="12" s="1"/>
  <c r="AB30" i="12" a="1"/>
  <c r="AB30" i="12" s="1"/>
  <c r="AB121" i="12" a="1"/>
  <c r="AB121" i="12" s="1"/>
  <c r="AB90" i="12" a="1"/>
  <c r="AB90" i="12" s="1"/>
  <c r="AB23" i="12" a="1"/>
  <c r="AB23" i="12" s="1"/>
  <c r="AB24" i="12" a="1"/>
  <c r="AB24" i="12" s="1"/>
  <c r="AB53" i="12" a="1"/>
  <c r="AB53" i="12" s="1"/>
  <c r="X157" i="12" a="1"/>
  <c r="X157" i="12" s="1"/>
  <c r="X145" i="12" a="1"/>
  <c r="X145" i="12" s="1"/>
  <c r="X90" i="12" a="1"/>
  <c r="X90" i="12" s="1"/>
  <c r="X59" i="12" a="1"/>
  <c r="X59" i="12" s="1"/>
  <c r="X29" i="12" a="1"/>
  <c r="X29" i="12" s="1"/>
  <c r="X34" i="12" a="1"/>
  <c r="X34" i="12" s="1"/>
  <c r="X152" i="12" a="1"/>
  <c r="X152" i="12" s="1"/>
  <c r="X126" i="12" a="1"/>
  <c r="X126" i="12" s="1"/>
  <c r="X114" i="12" a="1"/>
  <c r="X114" i="12" s="1"/>
  <c r="X22" i="12" a="1"/>
  <c r="X22" i="12" s="1"/>
  <c r="X147" i="12" a="1"/>
  <c r="X147" i="12" s="1"/>
  <c r="X121" i="12" a="1"/>
  <c r="X121" i="12" s="1"/>
  <c r="X84" i="12" a="1"/>
  <c r="X84" i="12" s="1"/>
  <c r="X53" i="12" a="1"/>
  <c r="X53" i="12" s="1"/>
  <c r="X116" i="12" a="1"/>
  <c r="X116" i="12" s="1"/>
  <c r="X32" i="12" a="1"/>
  <c r="X32" i="12" s="1"/>
  <c r="X94" i="12" a="1"/>
  <c r="X94" i="12" s="1"/>
  <c r="X63" i="12" a="1"/>
  <c r="X63" i="12" s="1"/>
  <c r="X25" i="12" a="1"/>
  <c r="X25" i="12" s="1"/>
  <c r="X33" i="12" a="1"/>
  <c r="X33" i="12" s="1"/>
  <c r="X156" i="12" a="1"/>
  <c r="X156" i="12" s="1"/>
  <c r="X89" i="12" a="1"/>
  <c r="X89" i="12" s="1"/>
  <c r="X58" i="12" a="1"/>
  <c r="X58" i="12" s="1"/>
  <c r="X151" i="12" a="1"/>
  <c r="X151" i="12" s="1"/>
  <c r="X146" i="12" a="1"/>
  <c r="X146" i="12" s="1"/>
  <c r="X125" i="12" a="1"/>
  <c r="X125" i="12" s="1"/>
  <c r="X24" i="12" a="1"/>
  <c r="X24" i="12" s="1"/>
  <c r="X120" i="12" a="1"/>
  <c r="X120" i="12" s="1"/>
  <c r="X115" i="12" a="1"/>
  <c r="X115" i="12" s="1"/>
  <c r="X28" i="12" a="1"/>
  <c r="X28" i="12" s="1"/>
  <c r="X124" i="12" a="1"/>
  <c r="X124" i="12" s="1"/>
  <c r="X21" i="12" a="1"/>
  <c r="X21" i="12" s="1"/>
  <c r="X93" i="12" a="1"/>
  <c r="X93" i="12" s="1"/>
  <c r="X62" i="12" a="1"/>
  <c r="X62" i="12" s="1"/>
  <c r="X155" i="12" a="1"/>
  <c r="X155" i="12" s="1"/>
  <c r="X88" i="12" a="1"/>
  <c r="X88" i="12" s="1"/>
  <c r="X57" i="12" a="1"/>
  <c r="X57" i="12" s="1"/>
  <c r="X31" i="12" a="1"/>
  <c r="X31" i="12" s="1"/>
  <c r="X150" i="12" a="1"/>
  <c r="X150" i="12" s="1"/>
  <c r="X119" i="12" a="1"/>
  <c r="X119" i="12" s="1"/>
  <c r="X92" i="12" a="1"/>
  <c r="X92" i="12" s="1"/>
  <c r="X87" i="12" a="1"/>
  <c r="X87" i="12" s="1"/>
  <c r="X82" i="12" a="1"/>
  <c r="X82" i="12" s="1"/>
  <c r="X61" i="12" a="1"/>
  <c r="X61" i="12" s="1"/>
  <c r="X56" i="12" a="1"/>
  <c r="X56" i="12" s="1"/>
  <c r="X27" i="12" a="1"/>
  <c r="X27" i="12" s="1"/>
  <c r="X95" i="12" a="1"/>
  <c r="X95" i="12" s="1"/>
  <c r="X64" i="12" a="1"/>
  <c r="X64" i="12" s="1"/>
  <c r="X127" i="12" a="1"/>
  <c r="X127" i="12" s="1"/>
  <c r="X149" i="12" a="1"/>
  <c r="X149" i="12" s="1"/>
  <c r="X117" i="12" a="1"/>
  <c r="X117" i="12" s="1"/>
  <c r="X144" i="12" a="1"/>
  <c r="X144" i="12" s="1"/>
  <c r="X60" i="12" a="1"/>
  <c r="X60" i="12" s="1"/>
  <c r="X154" i="12" a="1"/>
  <c r="X154" i="12" s="1"/>
  <c r="X52" i="12" a="1"/>
  <c r="X52" i="12" s="1"/>
  <c r="X118" i="12" a="1"/>
  <c r="X118" i="12" s="1"/>
  <c r="X30" i="12" a="1"/>
  <c r="X30" i="12" s="1"/>
  <c r="X122" i="12" a="1"/>
  <c r="X122" i="12" s="1"/>
  <c r="X113" i="12" a="1"/>
  <c r="X113" i="12" s="1"/>
  <c r="X91" i="12" a="1"/>
  <c r="X91" i="12" s="1"/>
  <c r="X158" i="12" a="1"/>
  <c r="X158" i="12" s="1"/>
  <c r="X55" i="12" a="1"/>
  <c r="X55" i="12" s="1"/>
  <c r="X20" i="12" a="1"/>
  <c r="X20" i="12" s="1"/>
  <c r="X123" i="12" a="1"/>
  <c r="X123" i="12" s="1"/>
  <c r="X26" i="12" a="1"/>
  <c r="X26" i="12" s="1"/>
  <c r="X86" i="12" a="1"/>
  <c r="X86" i="12" s="1"/>
  <c r="X54" i="12" a="1"/>
  <c r="X54" i="12" s="1"/>
  <c r="X85" i="12" a="1"/>
  <c r="X85" i="12" s="1"/>
  <c r="X148" i="12" a="1"/>
  <c r="X148" i="12" s="1"/>
  <c r="X23" i="12" a="1"/>
  <c r="X23" i="12" s="1"/>
  <c r="X65" i="12" a="1"/>
  <c r="X65" i="12" s="1"/>
  <c r="X83" i="12" a="1"/>
  <c r="X83" i="12" s="1"/>
  <c r="X96" i="12" a="1"/>
  <c r="X96" i="12" s="1"/>
  <c r="X153" i="12" a="1"/>
  <c r="X153" i="12" s="1"/>
  <c r="X51" i="12" a="1"/>
  <c r="X51" i="12" s="1"/>
  <c r="V117" i="12" a="1"/>
  <c r="V117" i="12" s="1"/>
  <c r="V85" i="12" a="1"/>
  <c r="V85" i="12" s="1"/>
  <c r="V54" i="12" a="1"/>
  <c r="V54" i="12" s="1"/>
  <c r="V95" i="12" a="1"/>
  <c r="V95" i="12" s="1"/>
  <c r="V64" i="12" a="1"/>
  <c r="V64" i="12" s="1"/>
  <c r="V32" i="12" a="1"/>
  <c r="V32" i="12" s="1"/>
  <c r="V157" i="12" a="1"/>
  <c r="V157" i="12" s="1"/>
  <c r="V145" i="12" a="1"/>
  <c r="V145" i="12" s="1"/>
  <c r="V90" i="12" a="1"/>
  <c r="V90" i="12" s="1"/>
  <c r="V59" i="12" a="1"/>
  <c r="V59" i="12" s="1"/>
  <c r="V25" i="12" a="1"/>
  <c r="V25" i="12" s="1"/>
  <c r="V33" i="12" a="1"/>
  <c r="V33" i="12" s="1"/>
  <c r="V152" i="12" a="1"/>
  <c r="V152" i="12" s="1"/>
  <c r="V126" i="12" a="1"/>
  <c r="V126" i="12" s="1"/>
  <c r="V114" i="12" a="1"/>
  <c r="V114" i="12" s="1"/>
  <c r="V147" i="12" a="1"/>
  <c r="V147" i="12" s="1"/>
  <c r="V121" i="12" a="1"/>
  <c r="V121" i="12" s="1"/>
  <c r="V84" i="12" a="1"/>
  <c r="V84" i="12" s="1"/>
  <c r="V53" i="12" a="1"/>
  <c r="V53" i="12" s="1"/>
  <c r="V62" i="12" a="1"/>
  <c r="V62" i="12" s="1"/>
  <c r="V116" i="12" a="1"/>
  <c r="V116" i="12" s="1"/>
  <c r="V28" i="12" a="1"/>
  <c r="V28" i="12" s="1"/>
  <c r="V94" i="12" a="1"/>
  <c r="V94" i="12" s="1"/>
  <c r="V63" i="12" a="1"/>
  <c r="V63" i="12" s="1"/>
  <c r="V21" i="12" a="1"/>
  <c r="V21" i="12" s="1"/>
  <c r="V93" i="12" a="1"/>
  <c r="V93" i="12" s="1"/>
  <c r="V156" i="12" a="1"/>
  <c r="V156" i="12" s="1"/>
  <c r="V89" i="12" a="1"/>
  <c r="V89" i="12" s="1"/>
  <c r="V58" i="12" a="1"/>
  <c r="V58" i="12" s="1"/>
  <c r="V151" i="12" a="1"/>
  <c r="V151" i="12" s="1"/>
  <c r="V146" i="12" a="1"/>
  <c r="V146" i="12" s="1"/>
  <c r="V125" i="12" a="1"/>
  <c r="V125" i="12" s="1"/>
  <c r="V31" i="12" a="1"/>
  <c r="V31" i="12" s="1"/>
  <c r="V150" i="12" a="1"/>
  <c r="V150" i="12" s="1"/>
  <c r="V124" i="12" a="1"/>
  <c r="V124" i="12" s="1"/>
  <c r="V120" i="12" a="1"/>
  <c r="V120" i="12" s="1"/>
  <c r="V115" i="12" a="1"/>
  <c r="V115" i="12" s="1"/>
  <c r="V24" i="12" a="1"/>
  <c r="V24" i="12" s="1"/>
  <c r="V27" i="12" a="1"/>
  <c r="V27" i="12" s="1"/>
  <c r="V155" i="12" a="1"/>
  <c r="V155" i="12" s="1"/>
  <c r="V88" i="12" a="1"/>
  <c r="V88" i="12" s="1"/>
  <c r="V57" i="12" a="1"/>
  <c r="V57" i="12" s="1"/>
  <c r="V119" i="12" a="1"/>
  <c r="V119" i="12" s="1"/>
  <c r="V148" i="12" a="1"/>
  <c r="V148" i="12" s="1"/>
  <c r="V127" i="12" a="1"/>
  <c r="V127" i="12" s="1"/>
  <c r="V122" i="12" a="1"/>
  <c r="V122" i="12" s="1"/>
  <c r="V22" i="12" a="1"/>
  <c r="V22" i="12" s="1"/>
  <c r="V29" i="12" a="1"/>
  <c r="V29" i="12" s="1"/>
  <c r="V153" i="12" a="1"/>
  <c r="V153" i="12" s="1"/>
  <c r="V86" i="12" a="1"/>
  <c r="V86" i="12" s="1"/>
  <c r="V34" i="12" a="1"/>
  <c r="V34" i="12" s="1"/>
  <c r="V144" i="12" a="1"/>
  <c r="V144" i="12" s="1"/>
  <c r="V60" i="12" a="1"/>
  <c r="V60" i="12" s="1"/>
  <c r="V26" i="12" a="1"/>
  <c r="V26" i="12" s="1"/>
  <c r="V30" i="12" a="1"/>
  <c r="V30" i="12" s="1"/>
  <c r="V56" i="12" a="1"/>
  <c r="V56" i="12" s="1"/>
  <c r="V154" i="12" a="1"/>
  <c r="V154" i="12" s="1"/>
  <c r="V118" i="12" a="1"/>
  <c r="V118" i="12" s="1"/>
  <c r="V23" i="12" a="1"/>
  <c r="V23" i="12" s="1"/>
  <c r="V87" i="12" a="1"/>
  <c r="V87" i="12" s="1"/>
  <c r="V83" i="12" a="1"/>
  <c r="V83" i="12" s="1"/>
  <c r="V113" i="12" a="1"/>
  <c r="V113" i="12" s="1"/>
  <c r="V91" i="12" a="1"/>
  <c r="V91" i="12" s="1"/>
  <c r="V123" i="12" a="1"/>
  <c r="V123" i="12" s="1"/>
  <c r="V92" i="12" a="1"/>
  <c r="V92" i="12" s="1"/>
  <c r="V51" i="12" a="1"/>
  <c r="V51" i="12" s="1"/>
  <c r="V149" i="12" a="1"/>
  <c r="V149" i="12" s="1"/>
  <c r="V55" i="12" a="1"/>
  <c r="V55" i="12" s="1"/>
  <c r="V61" i="12" a="1"/>
  <c r="V61" i="12" s="1"/>
  <c r="V20" i="12" a="1"/>
  <c r="V20" i="12" s="1"/>
  <c r="V65" i="12" a="1"/>
  <c r="V65" i="12" s="1"/>
  <c r="V52" i="12" a="1"/>
  <c r="V52" i="12" s="1"/>
  <c r="V158" i="12" a="1"/>
  <c r="V158" i="12" s="1"/>
  <c r="V82" i="12" a="1"/>
  <c r="V82" i="12" s="1"/>
  <c r="V96" i="12" a="1"/>
  <c r="V96" i="12" s="1"/>
  <c r="AF93" i="12" a="1"/>
  <c r="AF93" i="12" s="1"/>
  <c r="AF62" i="12" a="1"/>
  <c r="AF62" i="12" s="1"/>
  <c r="AF30" i="12" a="1"/>
  <c r="AF30" i="12" s="1"/>
  <c r="AF155" i="12" a="1"/>
  <c r="AF155" i="12" s="1"/>
  <c r="AF88" i="12" a="1"/>
  <c r="AF88" i="12" s="1"/>
  <c r="AF57" i="12" a="1"/>
  <c r="AF57" i="12" s="1"/>
  <c r="AF23" i="12" a="1"/>
  <c r="AF23" i="12" s="1"/>
  <c r="AF32" i="12" a="1"/>
  <c r="AF32" i="12" s="1"/>
  <c r="AF150" i="12" a="1"/>
  <c r="AF150" i="12" s="1"/>
  <c r="AF124" i="12" a="1"/>
  <c r="AF124" i="12" s="1"/>
  <c r="AF119" i="12" a="1"/>
  <c r="AF119" i="12" s="1"/>
  <c r="AF26" i="12" a="1"/>
  <c r="AF26" i="12" s="1"/>
  <c r="AF20" i="12" a="1"/>
  <c r="AF20" i="12" s="1"/>
  <c r="AF92" i="12" a="1"/>
  <c r="AF92" i="12" s="1"/>
  <c r="AF87" i="12" a="1"/>
  <c r="AF87" i="12" s="1"/>
  <c r="AF82" i="12" a="1"/>
  <c r="AF82" i="12" s="1"/>
  <c r="AF61" i="12" a="1"/>
  <c r="AF61" i="12" s="1"/>
  <c r="AF56" i="12" a="1"/>
  <c r="AF56" i="12" s="1"/>
  <c r="AF154" i="12" a="1"/>
  <c r="AF154" i="12" s="1"/>
  <c r="AF51" i="12" a="1"/>
  <c r="AF51" i="12" s="1"/>
  <c r="AF91" i="12" a="1"/>
  <c r="AF91" i="12" s="1"/>
  <c r="AF65" i="12" a="1"/>
  <c r="AF65" i="12" s="1"/>
  <c r="AF33" i="12" a="1"/>
  <c r="AF33" i="12" s="1"/>
  <c r="AF149" i="12" a="1"/>
  <c r="AF149" i="12" s="1"/>
  <c r="AF123" i="12" a="1"/>
  <c r="AF123" i="12" s="1"/>
  <c r="AF29" i="12" a="1"/>
  <c r="AF29" i="12" s="1"/>
  <c r="AF34" i="12" a="1"/>
  <c r="AF34" i="12" s="1"/>
  <c r="AF96" i="12" a="1"/>
  <c r="AF96" i="12" s="1"/>
  <c r="AF148" i="12" a="1"/>
  <c r="AF148" i="12" s="1"/>
  <c r="AF127" i="12" a="1"/>
  <c r="AF127" i="12" s="1"/>
  <c r="AF118" i="12" a="1"/>
  <c r="AF118" i="12" s="1"/>
  <c r="AF22" i="12" a="1"/>
  <c r="AF22" i="12" s="1"/>
  <c r="AF25" i="12" a="1"/>
  <c r="AF25" i="12" s="1"/>
  <c r="AF86" i="12" a="1"/>
  <c r="AF86" i="12" s="1"/>
  <c r="AF55" i="12" a="1"/>
  <c r="AF55" i="12" s="1"/>
  <c r="AF144" i="12" a="1"/>
  <c r="AF144" i="12" s="1"/>
  <c r="AF158" i="12" a="1"/>
  <c r="AF158" i="12" s="1"/>
  <c r="AF153" i="12" a="1"/>
  <c r="AF153" i="12" s="1"/>
  <c r="AF113" i="12" a="1"/>
  <c r="AF113" i="12" s="1"/>
  <c r="AF83" i="12" a="1"/>
  <c r="AF83" i="12" s="1"/>
  <c r="AF52" i="12" a="1"/>
  <c r="AF52" i="12" s="1"/>
  <c r="AF122" i="12" a="1"/>
  <c r="AF122" i="12" s="1"/>
  <c r="AF117" i="12" a="1"/>
  <c r="AF117" i="12" s="1"/>
  <c r="AF85" i="12" a="1"/>
  <c r="AF85" i="12" s="1"/>
  <c r="AF54" i="12" a="1"/>
  <c r="AF54" i="12" s="1"/>
  <c r="AF120" i="12" a="1"/>
  <c r="AF120" i="12" s="1"/>
  <c r="AF115" i="12" a="1"/>
  <c r="AF115" i="12" s="1"/>
  <c r="AF60" i="12" a="1"/>
  <c r="AF60" i="12" s="1"/>
  <c r="AF147" i="12" a="1"/>
  <c r="AF147" i="12" s="1"/>
  <c r="AF21" i="12" a="1"/>
  <c r="AF21" i="12" s="1"/>
  <c r="AF58" i="12" a="1"/>
  <c r="AF58" i="12" s="1"/>
  <c r="AF126" i="12" a="1"/>
  <c r="AF126" i="12" s="1"/>
  <c r="AF95" i="12" a="1"/>
  <c r="AF95" i="12" s="1"/>
  <c r="AF116" i="12" a="1"/>
  <c r="AF116" i="12" s="1"/>
  <c r="AF156" i="12" a="1"/>
  <c r="AF156" i="12" s="1"/>
  <c r="AF152" i="12" a="1"/>
  <c r="AF152" i="12" s="1"/>
  <c r="AF89" i="12" a="1"/>
  <c r="AF89" i="12" s="1"/>
  <c r="AF146" i="12" a="1"/>
  <c r="AF146" i="12" s="1"/>
  <c r="AF90" i="12" a="1"/>
  <c r="AF90" i="12" s="1"/>
  <c r="AF64" i="12" a="1"/>
  <c r="AF64" i="12" s="1"/>
  <c r="AF53" i="12" a="1"/>
  <c r="AF53" i="12" s="1"/>
  <c r="AF27" i="12" a="1"/>
  <c r="AF27" i="12" s="1"/>
  <c r="AF63" i="12" a="1"/>
  <c r="AF63" i="12" s="1"/>
  <c r="AF28" i="12" a="1"/>
  <c r="AF28" i="12" s="1"/>
  <c r="AF125" i="12" a="1"/>
  <c r="AF125" i="12" s="1"/>
  <c r="AF114" i="12" a="1"/>
  <c r="AF114" i="12" s="1"/>
  <c r="AF94" i="12" a="1"/>
  <c r="AF94" i="12" s="1"/>
  <c r="AF151" i="12" a="1"/>
  <c r="AF151" i="12" s="1"/>
  <c r="AF84" i="12" a="1"/>
  <c r="AF84" i="12" s="1"/>
  <c r="AF24" i="12" a="1"/>
  <c r="AF24" i="12" s="1"/>
  <c r="AF145" i="12" a="1"/>
  <c r="AF145" i="12" s="1"/>
  <c r="AF121" i="12" a="1"/>
  <c r="AF121" i="12" s="1"/>
  <c r="AF59" i="12" a="1"/>
  <c r="AF59" i="12" s="1"/>
  <c r="AF157" i="12" a="1"/>
  <c r="AF157" i="12" s="1"/>
  <c r="AF31" i="12" a="1"/>
  <c r="AF31" i="12" s="1"/>
  <c r="I15" i="12"/>
  <c r="AC156" i="12" a="1"/>
  <c r="AC156" i="12" s="1"/>
  <c r="AC89" i="12" a="1"/>
  <c r="AC89" i="12" s="1"/>
  <c r="AC58" i="12" a="1"/>
  <c r="AC58" i="12" s="1"/>
  <c r="AC151" i="12" a="1"/>
  <c r="AC151" i="12" s="1"/>
  <c r="AC146" i="12" a="1"/>
  <c r="AC146" i="12" s="1"/>
  <c r="AC125" i="12" a="1"/>
  <c r="AC125" i="12" s="1"/>
  <c r="AC120" i="12" a="1"/>
  <c r="AC120" i="12" s="1"/>
  <c r="AC115" i="12" a="1"/>
  <c r="AC115" i="12" s="1"/>
  <c r="AC26" i="12" a="1"/>
  <c r="AC26" i="12" s="1"/>
  <c r="AC20" i="12" a="1"/>
  <c r="AC20" i="12" s="1"/>
  <c r="AC123" i="12" a="1"/>
  <c r="AC123" i="12" s="1"/>
  <c r="AC93" i="12" a="1"/>
  <c r="AC93" i="12" s="1"/>
  <c r="AC62" i="12" a="1"/>
  <c r="AC62" i="12" s="1"/>
  <c r="AC155" i="12" a="1"/>
  <c r="AC155" i="12" s="1"/>
  <c r="AC88" i="12" a="1"/>
  <c r="AC88" i="12" s="1"/>
  <c r="AC57" i="12" a="1"/>
  <c r="AC57" i="12" s="1"/>
  <c r="AC29" i="12" a="1"/>
  <c r="AC29" i="12" s="1"/>
  <c r="AC34" i="12" a="1"/>
  <c r="AC34" i="12" s="1"/>
  <c r="AC150" i="12" a="1"/>
  <c r="AC150" i="12" s="1"/>
  <c r="AC124" i="12" a="1"/>
  <c r="AC124" i="12" s="1"/>
  <c r="AC22" i="12" a="1"/>
  <c r="AC22" i="12" s="1"/>
  <c r="AC119" i="12" a="1"/>
  <c r="AC119" i="12" s="1"/>
  <c r="AC28" i="12" a="1"/>
  <c r="AC28" i="12" s="1"/>
  <c r="AC32" i="12" a="1"/>
  <c r="AC32" i="12" s="1"/>
  <c r="AC92" i="12" a="1"/>
  <c r="AC92" i="12" s="1"/>
  <c r="AC87" i="12" a="1"/>
  <c r="AC87" i="12" s="1"/>
  <c r="AC82" i="12" a="1"/>
  <c r="AC82" i="12" s="1"/>
  <c r="AC61" i="12" a="1"/>
  <c r="AC61" i="12" s="1"/>
  <c r="AC56" i="12" a="1"/>
  <c r="AC56" i="12" s="1"/>
  <c r="AC25" i="12" a="1"/>
  <c r="AC25" i="12" s="1"/>
  <c r="AC33" i="12" a="1"/>
  <c r="AC33" i="12" s="1"/>
  <c r="AC154" i="12" a="1"/>
  <c r="AC154" i="12" s="1"/>
  <c r="AC51" i="12" a="1"/>
  <c r="AC51" i="12" s="1"/>
  <c r="AC86" i="12" a="1"/>
  <c r="AC86" i="12" s="1"/>
  <c r="AC149" i="12" a="1"/>
  <c r="AC149" i="12" s="1"/>
  <c r="AC118" i="12" a="1"/>
  <c r="AC118" i="12" s="1"/>
  <c r="AC144" i="12" a="1"/>
  <c r="AC144" i="12" s="1"/>
  <c r="AC96" i="12" a="1"/>
  <c r="AC96" i="12" s="1"/>
  <c r="AC91" i="12" a="1"/>
  <c r="AC91" i="12" s="1"/>
  <c r="AC65" i="12" a="1"/>
  <c r="AC65" i="12" s="1"/>
  <c r="AC60" i="12" a="1"/>
  <c r="AC60" i="12" s="1"/>
  <c r="AC94" i="12" a="1"/>
  <c r="AC94" i="12" s="1"/>
  <c r="AC63" i="12" a="1"/>
  <c r="AC63" i="12" s="1"/>
  <c r="AC23" i="12" a="1"/>
  <c r="AC23" i="12" s="1"/>
  <c r="AC147" i="12" a="1"/>
  <c r="AC147" i="12" s="1"/>
  <c r="AC84" i="12" a="1"/>
  <c r="AC84" i="12" s="1"/>
  <c r="AC83" i="12" a="1"/>
  <c r="AC83" i="12" s="1"/>
  <c r="AC52" i="12" a="1"/>
  <c r="AC52" i="12" s="1"/>
  <c r="AC126" i="12" a="1"/>
  <c r="AC126" i="12" s="1"/>
  <c r="AC122" i="12" a="1"/>
  <c r="AC122" i="12" s="1"/>
  <c r="AC113" i="12" a="1"/>
  <c r="AC113" i="12" s="1"/>
  <c r="AC54" i="12" a="1"/>
  <c r="AC54" i="12" s="1"/>
  <c r="AC158" i="12" a="1"/>
  <c r="AC158" i="12" s="1"/>
  <c r="AC95" i="12" a="1"/>
  <c r="AC95" i="12" s="1"/>
  <c r="AC148" i="12" a="1"/>
  <c r="AC148" i="12" s="1"/>
  <c r="AC116" i="12" a="1"/>
  <c r="AC116" i="12" s="1"/>
  <c r="AC152" i="12" a="1"/>
  <c r="AC152" i="12" s="1"/>
  <c r="AC85" i="12" a="1"/>
  <c r="AC85" i="12" s="1"/>
  <c r="AC153" i="12" a="1"/>
  <c r="AC153" i="12" s="1"/>
  <c r="AC24" i="12" a="1"/>
  <c r="AC24" i="12" s="1"/>
  <c r="AC121" i="12" a="1"/>
  <c r="AC121" i="12" s="1"/>
  <c r="AC117" i="12" a="1"/>
  <c r="AC117" i="12" s="1"/>
  <c r="AC145" i="12" a="1"/>
  <c r="AC145" i="12" s="1"/>
  <c r="AC27" i="12" a="1"/>
  <c r="AC27" i="12" s="1"/>
  <c r="AC114" i="12" a="1"/>
  <c r="AC114" i="12" s="1"/>
  <c r="AC21" i="12" a="1"/>
  <c r="AC21" i="12" s="1"/>
  <c r="AC31" i="12" a="1"/>
  <c r="AC31" i="12" s="1"/>
  <c r="AC55" i="12" a="1"/>
  <c r="AC55" i="12" s="1"/>
  <c r="AC30" i="12" a="1"/>
  <c r="AC30" i="12" s="1"/>
  <c r="AC90" i="12" a="1"/>
  <c r="AC90" i="12" s="1"/>
  <c r="AC157" i="12" a="1"/>
  <c r="AC157" i="12" s="1"/>
  <c r="AC53" i="12" a="1"/>
  <c r="AC53" i="12" s="1"/>
  <c r="AC127" i="12" a="1"/>
  <c r="AC127" i="12" s="1"/>
  <c r="AC59" i="12" a="1"/>
  <c r="AC59" i="12" s="1"/>
  <c r="AC64" i="12" a="1"/>
  <c r="AC64" i="12" s="1"/>
  <c r="L119" i="12" a="1"/>
  <c r="L119" i="12" s="1"/>
  <c r="L115" i="12" a="1"/>
  <c r="L115" i="12" s="1"/>
  <c r="L34" i="12" a="1"/>
  <c r="L34" i="12" s="1"/>
  <c r="L126" i="12" a="1"/>
  <c r="L126" i="12" s="1"/>
  <c r="L144" i="12" a="1"/>
  <c r="L144" i="12" s="1"/>
  <c r="L64" i="12" a="1"/>
  <c r="L64" i="12" s="1"/>
  <c r="L92" i="12" a="1"/>
  <c r="L92" i="12" s="1"/>
  <c r="L87" i="12" a="1"/>
  <c r="L87" i="12" s="1"/>
  <c r="L61" i="12" a="1"/>
  <c r="L61" i="12" s="1"/>
  <c r="L56" i="12" a="1"/>
  <c r="L56" i="12" s="1"/>
  <c r="L95" i="12" a="1"/>
  <c r="L95" i="12" s="1"/>
  <c r="L154" i="12" a="1"/>
  <c r="L154" i="12" s="1"/>
  <c r="L149" i="12" a="1"/>
  <c r="L149" i="12" s="1"/>
  <c r="L123" i="12" a="1"/>
  <c r="L123" i="12" s="1"/>
  <c r="L84" i="12" a="1"/>
  <c r="L84" i="12" s="1"/>
  <c r="L118" i="12" a="1"/>
  <c r="L118" i="12" s="1"/>
  <c r="L152" i="12" a="1"/>
  <c r="L152" i="12" s="1"/>
  <c r="L86" i="12" a="1"/>
  <c r="L86" i="12" s="1"/>
  <c r="L55" i="12" a="1"/>
  <c r="L55" i="12" s="1"/>
  <c r="L52" i="12" a="1"/>
  <c r="L52" i="12" s="1"/>
  <c r="L96" i="12" a="1"/>
  <c r="L96" i="12" s="1"/>
  <c r="L91" i="12" a="1"/>
  <c r="L91" i="12" s="1"/>
  <c r="L65" i="12" a="1"/>
  <c r="L65" i="12" s="1"/>
  <c r="L60" i="12" a="1"/>
  <c r="L60" i="12" s="1"/>
  <c r="L146" i="12" a="1"/>
  <c r="L146" i="12" s="1"/>
  <c r="L158" i="12" a="1"/>
  <c r="L158" i="12" s="1"/>
  <c r="L153" i="12" a="1"/>
  <c r="L153" i="12" s="1"/>
  <c r="L148" i="12" a="1"/>
  <c r="L148" i="12" s="1"/>
  <c r="L127" i="12" a="1"/>
  <c r="L127" i="12" s="1"/>
  <c r="L122" i="12" a="1"/>
  <c r="L122" i="12" s="1"/>
  <c r="L117" i="12" a="1"/>
  <c r="L117" i="12" s="1"/>
  <c r="L85" i="12" a="1"/>
  <c r="L85" i="12" s="1"/>
  <c r="L54" i="12" a="1"/>
  <c r="L54" i="12" s="1"/>
  <c r="L53" i="12" a="1"/>
  <c r="L53" i="12" s="1"/>
  <c r="L157" i="12" a="1"/>
  <c r="L157" i="12" s="1"/>
  <c r="L90" i="12" a="1"/>
  <c r="L90" i="12" s="1"/>
  <c r="L59" i="12" a="1"/>
  <c r="L59" i="12" s="1"/>
  <c r="L147" i="12" a="1"/>
  <c r="L147" i="12" s="1"/>
  <c r="L121" i="12" a="1"/>
  <c r="L121" i="12" s="1"/>
  <c r="L150" i="12" a="1"/>
  <c r="L150" i="12" s="1"/>
  <c r="L124" i="12" a="1"/>
  <c r="L124" i="12" s="1"/>
  <c r="L151" i="12" a="1"/>
  <c r="L151" i="12" s="1"/>
  <c r="L57" i="12" a="1"/>
  <c r="L57" i="12" s="1"/>
  <c r="L33" i="12" a="1"/>
  <c r="L33" i="12" s="1"/>
  <c r="L155" i="12" a="1"/>
  <c r="L155" i="12" s="1"/>
  <c r="L88" i="12" a="1"/>
  <c r="L88" i="12" s="1"/>
  <c r="L62" i="12" a="1"/>
  <c r="L62" i="12" s="1"/>
  <c r="L120" i="12" a="1"/>
  <c r="L120" i="12" s="1"/>
  <c r="L156" i="12" a="1"/>
  <c r="L156" i="12" s="1"/>
  <c r="L116" i="12" a="1"/>
  <c r="L116" i="12" s="1"/>
  <c r="L93" i="12" a="1"/>
  <c r="L93" i="12" s="1"/>
  <c r="L125" i="12" a="1"/>
  <c r="L125" i="12" s="1"/>
  <c r="L58" i="12" a="1"/>
  <c r="L58" i="12" s="1"/>
  <c r="L63" i="12" a="1"/>
  <c r="L63" i="12" s="1"/>
  <c r="L94" i="12" a="1"/>
  <c r="L94" i="12" s="1"/>
  <c r="L89" i="12" a="1"/>
  <c r="L89" i="12" s="1"/>
  <c r="L82" i="12" a="1"/>
  <c r="L82" i="12" s="1"/>
  <c r="L83" i="12" a="1"/>
  <c r="L83" i="12" s="1"/>
  <c r="L51" i="12" a="1"/>
  <c r="L51" i="12" s="1"/>
  <c r="L114" i="12" a="1"/>
  <c r="L114" i="12" s="1"/>
  <c r="L145" i="12" a="1"/>
  <c r="L145" i="12" s="1"/>
  <c r="L113" i="12" a="1"/>
  <c r="L113" i="12" s="1"/>
  <c r="Z147" i="12" a="1"/>
  <c r="Z147" i="12" s="1"/>
  <c r="Z121" i="12" a="1"/>
  <c r="Z121" i="12" s="1"/>
  <c r="Z84" i="12" a="1"/>
  <c r="Z84" i="12" s="1"/>
  <c r="Z53" i="12" a="1"/>
  <c r="Z53" i="12" s="1"/>
  <c r="Z116" i="12" a="1"/>
  <c r="Z116" i="12" s="1"/>
  <c r="Z94" i="12" a="1"/>
  <c r="Z94" i="12" s="1"/>
  <c r="Z63" i="12" a="1"/>
  <c r="Z63" i="12" s="1"/>
  <c r="Z29" i="12" a="1"/>
  <c r="Z29" i="12" s="1"/>
  <c r="Z34" i="12" a="1"/>
  <c r="Z34" i="12" s="1"/>
  <c r="Z156" i="12" a="1"/>
  <c r="Z156" i="12" s="1"/>
  <c r="Z89" i="12" a="1"/>
  <c r="Z89" i="12" s="1"/>
  <c r="Z58" i="12" a="1"/>
  <c r="Z58" i="12" s="1"/>
  <c r="Z22" i="12" a="1"/>
  <c r="Z22" i="12" s="1"/>
  <c r="Z151" i="12" a="1"/>
  <c r="Z151" i="12" s="1"/>
  <c r="Z146" i="12" a="1"/>
  <c r="Z146" i="12" s="1"/>
  <c r="Z125" i="12" a="1"/>
  <c r="Z125" i="12" s="1"/>
  <c r="Z154" i="12" a="1"/>
  <c r="Z154" i="12" s="1"/>
  <c r="Z120" i="12" a="1"/>
  <c r="Z120" i="12" s="1"/>
  <c r="Z115" i="12" a="1"/>
  <c r="Z115" i="12" s="1"/>
  <c r="Z32" i="12" a="1"/>
  <c r="Z32" i="12" s="1"/>
  <c r="Z25" i="12" a="1"/>
  <c r="Z25" i="12" s="1"/>
  <c r="Z33" i="12" a="1"/>
  <c r="Z33" i="12" s="1"/>
  <c r="Z93" i="12" a="1"/>
  <c r="Z93" i="12" s="1"/>
  <c r="Z62" i="12" a="1"/>
  <c r="Z62" i="12" s="1"/>
  <c r="Z155" i="12" a="1"/>
  <c r="Z155" i="12" s="1"/>
  <c r="Z88" i="12" a="1"/>
  <c r="Z88" i="12" s="1"/>
  <c r="Z57" i="12" a="1"/>
  <c r="Z57" i="12" s="1"/>
  <c r="Z150" i="12" a="1"/>
  <c r="Z150" i="12" s="1"/>
  <c r="Z124" i="12" a="1"/>
  <c r="Z124" i="12" s="1"/>
  <c r="Z28" i="12" a="1"/>
  <c r="Z28" i="12" s="1"/>
  <c r="Z119" i="12" a="1"/>
  <c r="Z119" i="12" s="1"/>
  <c r="Z21" i="12" a="1"/>
  <c r="Z21" i="12" s="1"/>
  <c r="Z92" i="12" a="1"/>
  <c r="Z92" i="12" s="1"/>
  <c r="Z87" i="12" a="1"/>
  <c r="Z87" i="12" s="1"/>
  <c r="Z82" i="12" a="1"/>
  <c r="Z82" i="12" s="1"/>
  <c r="Z61" i="12" a="1"/>
  <c r="Z61" i="12" s="1"/>
  <c r="Z56" i="12" a="1"/>
  <c r="Z56" i="12" s="1"/>
  <c r="Z31" i="12" a="1"/>
  <c r="Z31" i="12" s="1"/>
  <c r="Z149" i="12" a="1"/>
  <c r="Z149" i="12" s="1"/>
  <c r="Z123" i="12" a="1"/>
  <c r="Z123" i="12" s="1"/>
  <c r="Z152" i="12" a="1"/>
  <c r="Z152" i="12" s="1"/>
  <c r="Z126" i="12" a="1"/>
  <c r="Z126" i="12" s="1"/>
  <c r="Z114" i="12" a="1"/>
  <c r="Z114" i="12" s="1"/>
  <c r="Z26" i="12" a="1"/>
  <c r="Z26" i="12" s="1"/>
  <c r="Z20" i="12" a="1"/>
  <c r="Z20" i="12" s="1"/>
  <c r="Z153" i="12" a="1"/>
  <c r="Z153" i="12" s="1"/>
  <c r="Z90" i="12" a="1"/>
  <c r="Z90" i="12" s="1"/>
  <c r="Z64" i="12" a="1"/>
  <c r="Z64" i="12" s="1"/>
  <c r="Z60" i="12" a="1"/>
  <c r="Z60" i="12" s="1"/>
  <c r="Z52" i="12" a="1"/>
  <c r="Z52" i="12" s="1"/>
  <c r="Z118" i="12" a="1"/>
  <c r="Z118" i="12" s="1"/>
  <c r="Z83" i="12" a="1"/>
  <c r="Z83" i="12" s="1"/>
  <c r="Z122" i="12" a="1"/>
  <c r="Z122" i="12" s="1"/>
  <c r="Z113" i="12" a="1"/>
  <c r="Z113" i="12" s="1"/>
  <c r="Z91" i="12" a="1"/>
  <c r="Z91" i="12" s="1"/>
  <c r="Z158" i="12" a="1"/>
  <c r="Z158" i="12" s="1"/>
  <c r="Z65" i="12" a="1"/>
  <c r="Z65" i="12" s="1"/>
  <c r="Z30" i="12" a="1"/>
  <c r="Z30" i="12" s="1"/>
  <c r="Z95" i="12" a="1"/>
  <c r="Z95" i="12" s="1"/>
  <c r="Z54" i="12" a="1"/>
  <c r="Z54" i="12" s="1"/>
  <c r="Z145" i="12" a="1"/>
  <c r="Z145" i="12" s="1"/>
  <c r="Z55" i="12" a="1"/>
  <c r="Z55" i="12" s="1"/>
  <c r="Z96" i="12" a="1"/>
  <c r="Z96" i="12" s="1"/>
  <c r="Z59" i="12" a="1"/>
  <c r="Z59" i="12" s="1"/>
  <c r="Z85" i="12" a="1"/>
  <c r="Z85" i="12" s="1"/>
  <c r="Z27" i="12" a="1"/>
  <c r="Z27" i="12" s="1"/>
  <c r="Z148" i="12" a="1"/>
  <c r="Z148" i="12" s="1"/>
  <c r="Z144" i="12" a="1"/>
  <c r="Z144" i="12" s="1"/>
  <c r="Z157" i="12" a="1"/>
  <c r="Z157" i="12" s="1"/>
  <c r="Z23" i="12" a="1"/>
  <c r="Z23" i="12" s="1"/>
  <c r="Z24" i="12" a="1"/>
  <c r="Z24" i="12" s="1"/>
  <c r="Z117" i="12" a="1"/>
  <c r="Z117" i="12" s="1"/>
  <c r="Z127" i="12" a="1"/>
  <c r="Z127" i="12" s="1"/>
  <c r="Z86" i="12" a="1"/>
  <c r="Z86" i="12" s="1"/>
  <c r="Z51" i="12" a="1"/>
  <c r="Z51" i="12" s="1"/>
  <c r="N92" i="12" a="1"/>
  <c r="N92" i="12" s="1"/>
  <c r="N87" i="12" a="1"/>
  <c r="N87" i="12" s="1"/>
  <c r="N61" i="12" a="1"/>
  <c r="N61" i="12" s="1"/>
  <c r="N56" i="12" a="1"/>
  <c r="N56" i="12" s="1"/>
  <c r="N154" i="12" a="1"/>
  <c r="N154" i="12" s="1"/>
  <c r="N84" i="12" a="1"/>
  <c r="N84" i="12" s="1"/>
  <c r="N149" i="12" a="1"/>
  <c r="N149" i="12" s="1"/>
  <c r="N123" i="12" a="1"/>
  <c r="N123" i="12" s="1"/>
  <c r="N118" i="12" a="1"/>
  <c r="N118" i="12" s="1"/>
  <c r="N146" i="12" a="1"/>
  <c r="N146" i="12" s="1"/>
  <c r="N86" i="12" a="1"/>
  <c r="N86" i="12" s="1"/>
  <c r="N55" i="12" a="1"/>
  <c r="N55" i="12" s="1"/>
  <c r="N52" i="12" a="1"/>
  <c r="N52" i="12" s="1"/>
  <c r="N96" i="12" a="1"/>
  <c r="N96" i="12" s="1"/>
  <c r="N91" i="12" a="1"/>
  <c r="N91" i="12" s="1"/>
  <c r="N65" i="12" a="1"/>
  <c r="N65" i="12" s="1"/>
  <c r="N60" i="12" a="1"/>
  <c r="N60" i="12" s="1"/>
  <c r="N158" i="12" a="1"/>
  <c r="N158" i="12" s="1"/>
  <c r="N153" i="12" a="1"/>
  <c r="N153" i="12" s="1"/>
  <c r="N148" i="12" a="1"/>
  <c r="N148" i="12" s="1"/>
  <c r="N127" i="12" a="1"/>
  <c r="N127" i="12" s="1"/>
  <c r="N122" i="12" a="1"/>
  <c r="N122" i="12" s="1"/>
  <c r="N117" i="12" a="1"/>
  <c r="N117" i="12" s="1"/>
  <c r="N85" i="12" a="1"/>
  <c r="N85" i="12" s="1"/>
  <c r="N54" i="12" a="1"/>
  <c r="N54" i="12" s="1"/>
  <c r="N126" i="12" a="1"/>
  <c r="N126" i="12" s="1"/>
  <c r="N116" i="12" a="1"/>
  <c r="N116" i="12" s="1"/>
  <c r="N95" i="12" a="1"/>
  <c r="N95" i="12" s="1"/>
  <c r="N64" i="12" a="1"/>
  <c r="N64" i="12" s="1"/>
  <c r="N157" i="12" a="1"/>
  <c r="N157" i="12" s="1"/>
  <c r="N90" i="12" a="1"/>
  <c r="N90" i="12" s="1"/>
  <c r="N59" i="12" a="1"/>
  <c r="N59" i="12" s="1"/>
  <c r="N152" i="12" a="1"/>
  <c r="N152" i="12" s="1"/>
  <c r="N147" i="12" a="1"/>
  <c r="N147" i="12" s="1"/>
  <c r="N121" i="12" a="1"/>
  <c r="N121" i="12" s="1"/>
  <c r="N94" i="12" a="1"/>
  <c r="N94" i="12" s="1"/>
  <c r="N63" i="12" a="1"/>
  <c r="N63" i="12" s="1"/>
  <c r="N34" i="12" a="1"/>
  <c r="N34" i="12" s="1"/>
  <c r="N145" i="12" a="1"/>
  <c r="N145" i="12" s="1"/>
  <c r="N113" i="12" a="1"/>
  <c r="N113" i="12" s="1"/>
  <c r="N119" i="12" a="1"/>
  <c r="N119" i="12" s="1"/>
  <c r="N144" i="12" a="1"/>
  <c r="N144" i="12" s="1"/>
  <c r="N88" i="12" a="1"/>
  <c r="N88" i="12" s="1"/>
  <c r="N62" i="12" a="1"/>
  <c r="N62" i="12" s="1"/>
  <c r="N33" i="12" a="1"/>
  <c r="N33" i="12" s="1"/>
  <c r="N58" i="12" a="1"/>
  <c r="N58" i="12" s="1"/>
  <c r="N120" i="12" a="1"/>
  <c r="N120" i="12" s="1"/>
  <c r="N156" i="12" a="1"/>
  <c r="N156" i="12" s="1"/>
  <c r="N124" i="12" a="1"/>
  <c r="N124" i="12" s="1"/>
  <c r="N93" i="12" a="1"/>
  <c r="N93" i="12" s="1"/>
  <c r="N89" i="12" a="1"/>
  <c r="N89" i="12" s="1"/>
  <c r="N115" i="12" a="1"/>
  <c r="N115" i="12" s="1"/>
  <c r="N155" i="12" a="1"/>
  <c r="N155" i="12" s="1"/>
  <c r="N151" i="12" a="1"/>
  <c r="N151" i="12" s="1"/>
  <c r="N125" i="12" a="1"/>
  <c r="N125" i="12" s="1"/>
  <c r="N53" i="12" a="1"/>
  <c r="N53" i="12" s="1"/>
  <c r="N150" i="12" a="1"/>
  <c r="N150" i="12" s="1"/>
  <c r="N57" i="12" a="1"/>
  <c r="N57" i="12" s="1"/>
  <c r="N51" i="12" a="1"/>
  <c r="N51" i="12" s="1"/>
  <c r="N83" i="12" a="1"/>
  <c r="N83" i="12" s="1"/>
  <c r="N114" i="12" a="1"/>
  <c r="N114" i="12" s="1"/>
  <c r="N82" i="12" a="1"/>
  <c r="N82" i="12" s="1"/>
  <c r="R86" i="12" a="1"/>
  <c r="R86" i="12" s="1"/>
  <c r="R55" i="12" a="1"/>
  <c r="R55" i="12" s="1"/>
  <c r="R144" i="12" a="1"/>
  <c r="R144" i="12" s="1"/>
  <c r="R96" i="12" a="1"/>
  <c r="R96" i="12" s="1"/>
  <c r="R91" i="12" a="1"/>
  <c r="R91" i="12" s="1"/>
  <c r="R65" i="12" a="1"/>
  <c r="R65" i="12" s="1"/>
  <c r="R60" i="12" a="1"/>
  <c r="R60" i="12" s="1"/>
  <c r="R28" i="12" a="1"/>
  <c r="R28" i="12" s="1"/>
  <c r="R158" i="12" a="1"/>
  <c r="R158" i="12" s="1"/>
  <c r="R153" i="12" a="1"/>
  <c r="R153" i="12" s="1"/>
  <c r="R113" i="12" a="1"/>
  <c r="R113" i="12" s="1"/>
  <c r="R83" i="12" a="1"/>
  <c r="R83" i="12" s="1"/>
  <c r="R52" i="12" a="1"/>
  <c r="R52" i="12" s="1"/>
  <c r="R21" i="12" a="1"/>
  <c r="R21" i="12" s="1"/>
  <c r="R148" i="12" a="1"/>
  <c r="R148" i="12" s="1"/>
  <c r="R127" i="12" a="1"/>
  <c r="R127" i="12" s="1"/>
  <c r="R122" i="12" a="1"/>
  <c r="R122" i="12" s="1"/>
  <c r="R117" i="12" a="1"/>
  <c r="R117" i="12" s="1"/>
  <c r="R85" i="12" a="1"/>
  <c r="R85" i="12" s="1"/>
  <c r="R54" i="12" a="1"/>
  <c r="R54" i="12" s="1"/>
  <c r="R31" i="12" a="1"/>
  <c r="R31" i="12" s="1"/>
  <c r="R115" i="12" a="1"/>
  <c r="R115" i="12" s="1"/>
  <c r="R95" i="12" a="1"/>
  <c r="R95" i="12" s="1"/>
  <c r="R64" i="12" a="1"/>
  <c r="R64" i="12" s="1"/>
  <c r="R24" i="12" a="1"/>
  <c r="R24" i="12" s="1"/>
  <c r="R157" i="12" a="1"/>
  <c r="R157" i="12" s="1"/>
  <c r="R145" i="12" a="1"/>
  <c r="R145" i="12" s="1"/>
  <c r="R90" i="12" a="1"/>
  <c r="R90" i="12" s="1"/>
  <c r="R59" i="12" a="1"/>
  <c r="R59" i="12" s="1"/>
  <c r="R152" i="12" a="1"/>
  <c r="R152" i="12" s="1"/>
  <c r="R126" i="12" a="1"/>
  <c r="R126" i="12" s="1"/>
  <c r="R114" i="12" a="1"/>
  <c r="R114" i="12" s="1"/>
  <c r="R30" i="12" a="1"/>
  <c r="R30" i="12" s="1"/>
  <c r="R120" i="12" a="1"/>
  <c r="R120" i="12" s="1"/>
  <c r="R147" i="12" a="1"/>
  <c r="R147" i="12" s="1"/>
  <c r="R121" i="12" a="1"/>
  <c r="R121" i="12" s="1"/>
  <c r="R84" i="12" a="1"/>
  <c r="R84" i="12" s="1"/>
  <c r="R53" i="12" a="1"/>
  <c r="R53" i="12" s="1"/>
  <c r="R27" i="12" a="1"/>
  <c r="R27" i="12" s="1"/>
  <c r="R23" i="12" a="1"/>
  <c r="R23" i="12" s="1"/>
  <c r="R116" i="12" a="1"/>
  <c r="R116" i="12" s="1"/>
  <c r="R58" i="12" a="1"/>
  <c r="R58" i="12" s="1"/>
  <c r="R94" i="12" a="1"/>
  <c r="R94" i="12" s="1"/>
  <c r="R63" i="12" a="1"/>
  <c r="R63" i="12" s="1"/>
  <c r="R89" i="12" a="1"/>
  <c r="R89" i="12" s="1"/>
  <c r="R156" i="12" a="1"/>
  <c r="R156" i="12" s="1"/>
  <c r="R151" i="12" a="1"/>
  <c r="R151" i="12" s="1"/>
  <c r="R146" i="12" a="1"/>
  <c r="R146" i="12" s="1"/>
  <c r="R125" i="12" a="1"/>
  <c r="R125" i="12" s="1"/>
  <c r="R118" i="12" a="1"/>
  <c r="R118" i="12" s="1"/>
  <c r="R25" i="12" a="1"/>
  <c r="R25" i="12" s="1"/>
  <c r="R22" i="12" a="1"/>
  <c r="R22" i="12" s="1"/>
  <c r="R26" i="12" a="1"/>
  <c r="R26" i="12" s="1"/>
  <c r="R149" i="12" a="1"/>
  <c r="R149" i="12" s="1"/>
  <c r="R124" i="12" a="1"/>
  <c r="R124" i="12" s="1"/>
  <c r="R93" i="12" a="1"/>
  <c r="R93" i="12" s="1"/>
  <c r="R33" i="12" a="1"/>
  <c r="R33" i="12" s="1"/>
  <c r="R150" i="12" a="1"/>
  <c r="R150" i="12" s="1"/>
  <c r="R56" i="12" a="1"/>
  <c r="R56" i="12" s="1"/>
  <c r="R82" i="12" a="1"/>
  <c r="R82" i="12" s="1"/>
  <c r="R57" i="12" a="1"/>
  <c r="R57" i="12" s="1"/>
  <c r="R51" i="12" a="1"/>
  <c r="R51" i="12" s="1"/>
  <c r="R155" i="12" a="1"/>
  <c r="R155" i="12" s="1"/>
  <c r="R123" i="12" a="1"/>
  <c r="R123" i="12" s="1"/>
  <c r="R119" i="12" a="1"/>
  <c r="R119" i="12" s="1"/>
  <c r="R61" i="12" a="1"/>
  <c r="R61" i="12" s="1"/>
  <c r="R20" i="12" a="1"/>
  <c r="R20" i="12" s="1"/>
  <c r="R88" i="12" a="1"/>
  <c r="R88" i="12" s="1"/>
  <c r="R62" i="12" a="1"/>
  <c r="R62" i="12" s="1"/>
  <c r="R34" i="12" a="1"/>
  <c r="R34" i="12" s="1"/>
  <c r="R29" i="12" a="1"/>
  <c r="R29" i="12" s="1"/>
  <c r="R154" i="12" a="1"/>
  <c r="R154" i="12" s="1"/>
  <c r="R87" i="12" a="1"/>
  <c r="R87" i="12" s="1"/>
  <c r="R32" i="12" a="1"/>
  <c r="R32" i="12" s="1"/>
  <c r="R92" i="12" a="1"/>
  <c r="R92" i="12" s="1"/>
  <c r="K150" i="12" a="1"/>
  <c r="K150" i="12" s="1"/>
  <c r="K124" i="12" a="1"/>
  <c r="K124" i="12" s="1"/>
  <c r="K119" i="12" a="1"/>
  <c r="K119" i="12" s="1"/>
  <c r="K157" i="12" a="1"/>
  <c r="K157" i="12" s="1"/>
  <c r="K92" i="12" a="1"/>
  <c r="K92" i="12" s="1"/>
  <c r="K87" i="12" a="1"/>
  <c r="K87" i="12" s="1"/>
  <c r="K61" i="12" a="1"/>
  <c r="K61" i="12" s="1"/>
  <c r="K56" i="12" a="1"/>
  <c r="K56" i="12" s="1"/>
  <c r="K154" i="12" a="1"/>
  <c r="K154" i="12" s="1"/>
  <c r="K115" i="12" a="1"/>
  <c r="K115" i="12" s="1"/>
  <c r="K149" i="12" a="1"/>
  <c r="K149" i="12" s="1"/>
  <c r="K123" i="12" a="1"/>
  <c r="K123" i="12" s="1"/>
  <c r="K54" i="12" a="1"/>
  <c r="K54" i="12" s="1"/>
  <c r="K118" i="12" a="1"/>
  <c r="K118" i="12" s="1"/>
  <c r="K85" i="12" a="1"/>
  <c r="K85" i="12" s="1"/>
  <c r="K86" i="12" a="1"/>
  <c r="K86" i="12" s="1"/>
  <c r="K55" i="12" a="1"/>
  <c r="K55" i="12" s="1"/>
  <c r="K96" i="12" a="1"/>
  <c r="K96" i="12" s="1"/>
  <c r="K91" i="12" a="1"/>
  <c r="K91" i="12" s="1"/>
  <c r="K65" i="12" a="1"/>
  <c r="K65" i="12" s="1"/>
  <c r="K60" i="12" a="1"/>
  <c r="K60" i="12" s="1"/>
  <c r="K158" i="12" a="1"/>
  <c r="K158" i="12" s="1"/>
  <c r="K153" i="12" a="1"/>
  <c r="K153" i="12" s="1"/>
  <c r="K117" i="12" a="1"/>
  <c r="K117" i="12" s="1"/>
  <c r="K148" i="12" a="1"/>
  <c r="K148" i="12" s="1"/>
  <c r="K127" i="12" a="1"/>
  <c r="K127" i="12" s="1"/>
  <c r="K122" i="12" a="1"/>
  <c r="K122" i="12" s="1"/>
  <c r="K146" i="12" a="1"/>
  <c r="K146" i="12" s="1"/>
  <c r="K95" i="12" a="1"/>
  <c r="K95" i="12" s="1"/>
  <c r="K64" i="12" a="1"/>
  <c r="K64" i="12" s="1"/>
  <c r="K152" i="12" a="1"/>
  <c r="K152" i="12" s="1"/>
  <c r="K126" i="12" a="1"/>
  <c r="K126" i="12" s="1"/>
  <c r="K82" i="12" a="1"/>
  <c r="K82" i="12" s="1"/>
  <c r="K52" i="12" a="1"/>
  <c r="K52" i="12" s="1"/>
  <c r="K155" i="12" a="1"/>
  <c r="K155" i="12" s="1"/>
  <c r="K88" i="12" a="1"/>
  <c r="K88" i="12" s="1"/>
  <c r="K57" i="12" a="1"/>
  <c r="K57" i="12" s="1"/>
  <c r="K84" i="12" a="1"/>
  <c r="K84" i="12" s="1"/>
  <c r="K34" i="12" a="1"/>
  <c r="K34" i="12" s="1"/>
  <c r="K121" i="12" a="1"/>
  <c r="K121" i="12" s="1"/>
  <c r="K147" i="12" a="1"/>
  <c r="K147" i="12" s="1"/>
  <c r="K151" i="12" a="1"/>
  <c r="K151" i="12" s="1"/>
  <c r="K90" i="12" a="1"/>
  <c r="K90" i="12" s="1"/>
  <c r="K62" i="12" a="1"/>
  <c r="K62" i="12" s="1"/>
  <c r="K58" i="12" a="1"/>
  <c r="K58" i="12" s="1"/>
  <c r="K120" i="12" a="1"/>
  <c r="K120" i="12" s="1"/>
  <c r="K156" i="12" a="1"/>
  <c r="K156" i="12" s="1"/>
  <c r="K116" i="12" a="1"/>
  <c r="K116" i="12" s="1"/>
  <c r="K125" i="12" a="1"/>
  <c r="K125" i="12" s="1"/>
  <c r="K33" i="12" a="1"/>
  <c r="K33" i="12" s="1"/>
  <c r="K63" i="12" a="1"/>
  <c r="K63" i="12" s="1"/>
  <c r="K94" i="12" a="1"/>
  <c r="K94" i="12" s="1"/>
  <c r="K53" i="12" a="1"/>
  <c r="K53" i="12" s="1"/>
  <c r="K93" i="12" a="1"/>
  <c r="K93" i="12" s="1"/>
  <c r="K144" i="12" a="1"/>
  <c r="K144" i="12" s="1"/>
  <c r="K59" i="12" a="1"/>
  <c r="K59" i="12" s="1"/>
  <c r="K89" i="12" a="1"/>
  <c r="K89" i="12" s="1"/>
  <c r="K145" i="12" a="1"/>
  <c r="K145" i="12" s="1"/>
  <c r="K83" i="12" a="1"/>
  <c r="K83" i="12" s="1"/>
  <c r="K113" i="12" a="1"/>
  <c r="K113" i="12" s="1"/>
  <c r="K114" i="12" a="1"/>
  <c r="K114" i="12" s="1"/>
  <c r="K51" i="12" a="1"/>
  <c r="K51" i="12" s="1"/>
  <c r="O154" i="12" a="1"/>
  <c r="O154" i="12" s="1"/>
  <c r="O149" i="12" a="1"/>
  <c r="O149" i="12" s="1"/>
  <c r="O123" i="12" a="1"/>
  <c r="O123" i="12" s="1"/>
  <c r="O118" i="12" a="1"/>
  <c r="O118" i="12" s="1"/>
  <c r="O146" i="12" a="1"/>
  <c r="O146" i="12" s="1"/>
  <c r="O86" i="12" a="1"/>
  <c r="O86" i="12" s="1"/>
  <c r="O55" i="12" a="1"/>
  <c r="O55" i="12" s="1"/>
  <c r="O84" i="12" a="1"/>
  <c r="O84" i="12" s="1"/>
  <c r="O113" i="12" a="1"/>
  <c r="O113" i="12" s="1"/>
  <c r="O94" i="12" a="1"/>
  <c r="O94" i="12" s="1"/>
  <c r="O96" i="12" a="1"/>
  <c r="O96" i="12" s="1"/>
  <c r="O91" i="12" a="1"/>
  <c r="O91" i="12" s="1"/>
  <c r="O65" i="12" a="1"/>
  <c r="O65" i="12" s="1"/>
  <c r="O60" i="12" a="1"/>
  <c r="O60" i="12" s="1"/>
  <c r="O158" i="12" a="1"/>
  <c r="O158" i="12" s="1"/>
  <c r="O153" i="12" a="1"/>
  <c r="O153" i="12" s="1"/>
  <c r="O121" i="12" a="1"/>
  <c r="O121" i="12" s="1"/>
  <c r="O148" i="12" a="1"/>
  <c r="O148" i="12" s="1"/>
  <c r="O127" i="12" a="1"/>
  <c r="O127" i="12" s="1"/>
  <c r="O122" i="12" a="1"/>
  <c r="O122" i="12" s="1"/>
  <c r="O117" i="12" a="1"/>
  <c r="O117" i="12" s="1"/>
  <c r="O85" i="12" a="1"/>
  <c r="O85" i="12" s="1"/>
  <c r="O54" i="12" a="1"/>
  <c r="O54" i="12" s="1"/>
  <c r="O95" i="12" a="1"/>
  <c r="O95" i="12" s="1"/>
  <c r="O64" i="12" a="1"/>
  <c r="O64" i="12" s="1"/>
  <c r="O157" i="12" a="1"/>
  <c r="O157" i="12" s="1"/>
  <c r="O90" i="12" a="1"/>
  <c r="O90" i="12" s="1"/>
  <c r="O59" i="12" a="1"/>
  <c r="O59" i="12" s="1"/>
  <c r="O152" i="12" a="1"/>
  <c r="O152" i="12" s="1"/>
  <c r="O126" i="12" a="1"/>
  <c r="O126" i="12" s="1"/>
  <c r="O147" i="12" a="1"/>
  <c r="O147" i="12" s="1"/>
  <c r="O116" i="12" a="1"/>
  <c r="O116" i="12" s="1"/>
  <c r="O156" i="12" a="1"/>
  <c r="O156" i="12" s="1"/>
  <c r="O89" i="12" a="1"/>
  <c r="O89" i="12" s="1"/>
  <c r="O58" i="12" a="1"/>
  <c r="O58" i="12" s="1"/>
  <c r="O92" i="12" a="1"/>
  <c r="O92" i="12" s="1"/>
  <c r="O87" i="12" a="1"/>
  <c r="O87" i="12" s="1"/>
  <c r="O61" i="12" a="1"/>
  <c r="O61" i="12" s="1"/>
  <c r="O56" i="12" a="1"/>
  <c r="O56" i="12" s="1"/>
  <c r="O151" i="12" a="1"/>
  <c r="O151" i="12" s="1"/>
  <c r="O144" i="12" a="1"/>
  <c r="O144" i="12" s="1"/>
  <c r="O88" i="12" a="1"/>
  <c r="O88" i="12" s="1"/>
  <c r="O62" i="12" a="1"/>
  <c r="O62" i="12" s="1"/>
  <c r="O33" i="12" a="1"/>
  <c r="O33" i="12" s="1"/>
  <c r="O115" i="12" a="1"/>
  <c r="O115" i="12" s="1"/>
  <c r="O120" i="12" a="1"/>
  <c r="O120" i="12" s="1"/>
  <c r="O124" i="12" a="1"/>
  <c r="O124" i="12" s="1"/>
  <c r="O93" i="12" a="1"/>
  <c r="O93" i="12" s="1"/>
  <c r="O34" i="12" a="1"/>
  <c r="O34" i="12" s="1"/>
  <c r="O63" i="12" a="1"/>
  <c r="O63" i="12" s="1"/>
  <c r="O119" i="12" a="1"/>
  <c r="O119" i="12" s="1"/>
  <c r="O125" i="12" a="1"/>
  <c r="O125" i="12" s="1"/>
  <c r="O53" i="12" a="1"/>
  <c r="O53" i="12" s="1"/>
  <c r="O155" i="12" a="1"/>
  <c r="O155" i="12" s="1"/>
  <c r="O57" i="12" a="1"/>
  <c r="O57" i="12" s="1"/>
  <c r="O150" i="12" a="1"/>
  <c r="O150" i="12" s="1"/>
  <c r="O145" i="12" a="1"/>
  <c r="O145" i="12" s="1"/>
  <c r="O114" i="12" a="1"/>
  <c r="O114" i="12" s="1"/>
  <c r="O83" i="12" a="1"/>
  <c r="O83" i="12" s="1"/>
  <c r="O82" i="12" a="1"/>
  <c r="O82" i="12" s="1"/>
  <c r="O51" i="12" a="1"/>
  <c r="O51" i="12" s="1"/>
  <c r="O52" i="12" a="1"/>
  <c r="O52" i="12" s="1"/>
  <c r="P149" i="12" a="1"/>
  <c r="P149" i="12" s="1"/>
  <c r="P123" i="12" a="1"/>
  <c r="P123" i="12" s="1"/>
  <c r="P146" i="12" a="1"/>
  <c r="P146" i="12" s="1"/>
  <c r="P52" i="12" a="1"/>
  <c r="P52" i="12" s="1"/>
  <c r="P118" i="12" a="1"/>
  <c r="P118" i="12" s="1"/>
  <c r="P51" i="12" a="1"/>
  <c r="P51" i="12" s="1"/>
  <c r="P156" i="12" a="1"/>
  <c r="P156" i="12" s="1"/>
  <c r="P86" i="12" a="1"/>
  <c r="P86" i="12" s="1"/>
  <c r="P55" i="12" a="1"/>
  <c r="P55" i="12" s="1"/>
  <c r="P96" i="12" a="1"/>
  <c r="P96" i="12" s="1"/>
  <c r="P91" i="12" a="1"/>
  <c r="P91" i="12" s="1"/>
  <c r="P65" i="12" a="1"/>
  <c r="P65" i="12" s="1"/>
  <c r="P60" i="12" a="1"/>
  <c r="P60" i="12" s="1"/>
  <c r="P158" i="12" a="1"/>
  <c r="P158" i="12" s="1"/>
  <c r="P153" i="12" a="1"/>
  <c r="P153" i="12" s="1"/>
  <c r="P148" i="12" a="1"/>
  <c r="P148" i="12" s="1"/>
  <c r="P127" i="12" a="1"/>
  <c r="P127" i="12" s="1"/>
  <c r="P122" i="12" a="1"/>
  <c r="P122" i="12" s="1"/>
  <c r="P117" i="12" a="1"/>
  <c r="P117" i="12" s="1"/>
  <c r="P85" i="12" a="1"/>
  <c r="P85" i="12" s="1"/>
  <c r="P54" i="12" a="1"/>
  <c r="P54" i="12" s="1"/>
  <c r="P95" i="12" a="1"/>
  <c r="P95" i="12" s="1"/>
  <c r="P64" i="12" a="1"/>
  <c r="P64" i="12" s="1"/>
  <c r="P157" i="12" a="1"/>
  <c r="P157" i="12" s="1"/>
  <c r="P90" i="12" a="1"/>
  <c r="P90" i="12" s="1"/>
  <c r="P59" i="12" a="1"/>
  <c r="P59" i="12" s="1"/>
  <c r="P89" i="12" a="1"/>
  <c r="P89" i="12" s="1"/>
  <c r="P152" i="12" a="1"/>
  <c r="P152" i="12" s="1"/>
  <c r="P126" i="12" a="1"/>
  <c r="P126" i="12" s="1"/>
  <c r="P147" i="12" a="1"/>
  <c r="P147" i="12" s="1"/>
  <c r="P121" i="12" a="1"/>
  <c r="P121" i="12" s="1"/>
  <c r="P113" i="12" a="1"/>
  <c r="P113" i="12" s="1"/>
  <c r="P116" i="12" a="1"/>
  <c r="P116" i="12" s="1"/>
  <c r="P94" i="12" a="1"/>
  <c r="P94" i="12" s="1"/>
  <c r="P63" i="12" a="1"/>
  <c r="P63" i="12" s="1"/>
  <c r="P151" i="12" a="1"/>
  <c r="P151" i="12" s="1"/>
  <c r="P125" i="12" a="1"/>
  <c r="P125" i="12" s="1"/>
  <c r="P154" i="12" a="1"/>
  <c r="P154" i="12" s="1"/>
  <c r="P155" i="12" a="1"/>
  <c r="P155" i="12" s="1"/>
  <c r="P92" i="12" a="1"/>
  <c r="P92" i="12" s="1"/>
  <c r="P88" i="12" a="1"/>
  <c r="P88" i="12" s="1"/>
  <c r="P62" i="12" a="1"/>
  <c r="P62" i="12" s="1"/>
  <c r="P33" i="12" a="1"/>
  <c r="P33" i="12" s="1"/>
  <c r="P120" i="12" a="1"/>
  <c r="P120" i="12" s="1"/>
  <c r="P58" i="12" a="1"/>
  <c r="P58" i="12" s="1"/>
  <c r="P115" i="12" a="1"/>
  <c r="P115" i="12" s="1"/>
  <c r="P124" i="12" a="1"/>
  <c r="P124" i="12" s="1"/>
  <c r="P93" i="12" a="1"/>
  <c r="P93" i="12" s="1"/>
  <c r="P53" i="12" a="1"/>
  <c r="P53" i="12" s="1"/>
  <c r="P61" i="12" a="1"/>
  <c r="P61" i="12" s="1"/>
  <c r="P119" i="12" a="1"/>
  <c r="P119" i="12" s="1"/>
  <c r="P144" i="12" a="1"/>
  <c r="P144" i="12" s="1"/>
  <c r="P34" i="12" a="1"/>
  <c r="P34" i="12" s="1"/>
  <c r="P57" i="12" a="1"/>
  <c r="P57" i="12" s="1"/>
  <c r="P87" i="12" a="1"/>
  <c r="P87" i="12" s="1"/>
  <c r="P150" i="12" a="1"/>
  <c r="P150" i="12" s="1"/>
  <c r="P56" i="12" a="1"/>
  <c r="P56" i="12" s="1"/>
  <c r="P84" i="12" a="1"/>
  <c r="P84" i="12" s="1"/>
  <c r="P145" i="12" a="1"/>
  <c r="P145" i="12" s="1"/>
  <c r="P83" i="12" a="1"/>
  <c r="P83" i="12" s="1"/>
  <c r="P114" i="12" a="1"/>
  <c r="P114" i="12" s="1"/>
  <c r="P82" i="12" a="1"/>
  <c r="P82" i="12" s="1"/>
  <c r="AG93" i="12" a="1"/>
  <c r="AG93" i="12" s="1"/>
  <c r="AG62" i="12" a="1"/>
  <c r="AG62" i="12" s="1"/>
  <c r="AG155" i="12" a="1"/>
  <c r="AG155" i="12" s="1"/>
  <c r="AG88" i="12" a="1"/>
  <c r="AG88" i="12" s="1"/>
  <c r="AG57" i="12" a="1"/>
  <c r="AG57" i="12" s="1"/>
  <c r="AG150" i="12" a="1"/>
  <c r="AG150" i="12" s="1"/>
  <c r="AG124" i="12" a="1"/>
  <c r="AG124" i="12" s="1"/>
  <c r="AG30" i="12" a="1"/>
  <c r="AG30" i="12" s="1"/>
  <c r="AG117" i="12" a="1"/>
  <c r="AG117" i="12" s="1"/>
  <c r="AG119" i="12" a="1"/>
  <c r="AG119" i="12" s="1"/>
  <c r="AG23" i="12" a="1"/>
  <c r="AG23" i="12" s="1"/>
  <c r="AG92" i="12" a="1"/>
  <c r="AG92" i="12" s="1"/>
  <c r="AG87" i="12" a="1"/>
  <c r="AG87" i="12" s="1"/>
  <c r="AG82" i="12" a="1"/>
  <c r="AG82" i="12" s="1"/>
  <c r="AG61" i="12" a="1"/>
  <c r="AG61" i="12" s="1"/>
  <c r="AG56" i="12" a="1"/>
  <c r="AG56" i="12" s="1"/>
  <c r="AG83" i="12" a="1"/>
  <c r="AG83" i="12" s="1"/>
  <c r="AG154" i="12" a="1"/>
  <c r="AG154" i="12" s="1"/>
  <c r="AG51" i="12" a="1"/>
  <c r="AG51" i="12" s="1"/>
  <c r="AG26" i="12" a="1"/>
  <c r="AG26" i="12" s="1"/>
  <c r="AG20" i="12" a="1"/>
  <c r="AG20" i="12" s="1"/>
  <c r="AG149" i="12" a="1"/>
  <c r="AG149" i="12" s="1"/>
  <c r="AG123" i="12" a="1"/>
  <c r="AG123" i="12" s="1"/>
  <c r="AG52" i="12" a="1"/>
  <c r="AG52" i="12" s="1"/>
  <c r="AG118" i="12" a="1"/>
  <c r="AG118" i="12" s="1"/>
  <c r="AG86" i="12" a="1"/>
  <c r="AG86" i="12" s="1"/>
  <c r="AG55" i="12" a="1"/>
  <c r="AG55" i="12" s="1"/>
  <c r="AG29" i="12" a="1"/>
  <c r="AG29" i="12" s="1"/>
  <c r="AG34" i="12" a="1"/>
  <c r="AG34" i="12" s="1"/>
  <c r="AG113" i="12" a="1"/>
  <c r="AG113" i="12" s="1"/>
  <c r="AG144" i="12" a="1"/>
  <c r="AG144" i="12" s="1"/>
  <c r="AG96" i="12" a="1"/>
  <c r="AG96" i="12" s="1"/>
  <c r="AG91" i="12" a="1"/>
  <c r="AG91" i="12" s="1"/>
  <c r="AG65" i="12" a="1"/>
  <c r="AG65" i="12" s="1"/>
  <c r="AG60" i="12" a="1"/>
  <c r="AG60" i="12" s="1"/>
  <c r="AG22" i="12" a="1"/>
  <c r="AG22" i="12" s="1"/>
  <c r="AG158" i="12" a="1"/>
  <c r="AG158" i="12" s="1"/>
  <c r="AG153" i="12" a="1"/>
  <c r="AG153" i="12" s="1"/>
  <c r="AG148" i="12" a="1"/>
  <c r="AG148" i="12" s="1"/>
  <c r="AG127" i="12" a="1"/>
  <c r="AG127" i="12" s="1"/>
  <c r="AG122" i="12" a="1"/>
  <c r="AG122" i="12" s="1"/>
  <c r="AG95" i="12" a="1"/>
  <c r="AG95" i="12" s="1"/>
  <c r="AG64" i="12" a="1"/>
  <c r="AG64" i="12" s="1"/>
  <c r="AG27" i="12" a="1"/>
  <c r="AG27" i="12" s="1"/>
  <c r="AG32" i="12" a="1"/>
  <c r="AG32" i="12" s="1"/>
  <c r="AG126" i="12" a="1"/>
  <c r="AG126" i="12" s="1"/>
  <c r="AG21" i="12" a="1"/>
  <c r="AG21" i="12" s="1"/>
  <c r="AG25" i="12" a="1"/>
  <c r="AG25" i="12" s="1"/>
  <c r="AG58" i="12" a="1"/>
  <c r="AG58" i="12" s="1"/>
  <c r="AG120" i="12" a="1"/>
  <c r="AG120" i="12" s="1"/>
  <c r="AG54" i="12" a="1"/>
  <c r="AG54" i="12" s="1"/>
  <c r="AG89" i="12" a="1"/>
  <c r="AG89" i="12" s="1"/>
  <c r="AG156" i="12" a="1"/>
  <c r="AG156" i="12" s="1"/>
  <c r="AG116" i="12" a="1"/>
  <c r="AG116" i="12" s="1"/>
  <c r="AG152" i="12" a="1"/>
  <c r="AG152" i="12" s="1"/>
  <c r="AG85" i="12" a="1"/>
  <c r="AG85" i="12" s="1"/>
  <c r="AG63" i="12" a="1"/>
  <c r="AG63" i="12" s="1"/>
  <c r="AG33" i="12" a="1"/>
  <c r="AG33" i="12" s="1"/>
  <c r="AG146" i="12" a="1"/>
  <c r="AG146" i="12" s="1"/>
  <c r="AG145" i="12" a="1"/>
  <c r="AG145" i="12" s="1"/>
  <c r="AG31" i="12" a="1"/>
  <c r="AG31" i="12" s="1"/>
  <c r="AG151" i="12" a="1"/>
  <c r="AG151" i="12" s="1"/>
  <c r="AG114" i="12" a="1"/>
  <c r="AG114" i="12" s="1"/>
  <c r="AG115" i="12" a="1"/>
  <c r="AG115" i="12" s="1"/>
  <c r="AG125" i="12" a="1"/>
  <c r="AG125" i="12" s="1"/>
  <c r="AG94" i="12" a="1"/>
  <c r="AG94" i="12" s="1"/>
  <c r="AG28" i="12" a="1"/>
  <c r="AG28" i="12" s="1"/>
  <c r="AG121" i="12" a="1"/>
  <c r="AG121" i="12" s="1"/>
  <c r="AG90" i="12" a="1"/>
  <c r="AG90" i="12" s="1"/>
  <c r="AG84" i="12" a="1"/>
  <c r="AG84" i="12" s="1"/>
  <c r="AG59" i="12" a="1"/>
  <c r="AG59" i="12" s="1"/>
  <c r="AG157" i="12" a="1"/>
  <c r="AG157" i="12" s="1"/>
  <c r="AG53" i="12" a="1"/>
  <c r="AG53" i="12" s="1"/>
  <c r="AG147" i="12" a="1"/>
  <c r="AG147" i="12" s="1"/>
  <c r="AG24" i="12" a="1"/>
  <c r="AG24" i="12" s="1"/>
  <c r="Q118" i="12" a="1"/>
  <c r="Q118" i="12" s="1"/>
  <c r="Q28" i="12" a="1"/>
  <c r="Q28" i="12" s="1"/>
  <c r="Q146" i="12" a="1"/>
  <c r="Q146" i="12" s="1"/>
  <c r="Q86" i="12" a="1"/>
  <c r="Q86" i="12" s="1"/>
  <c r="Q55" i="12" a="1"/>
  <c r="Q55" i="12" s="1"/>
  <c r="Q21" i="12" a="1"/>
  <c r="Q21" i="12" s="1"/>
  <c r="Q144" i="12" a="1"/>
  <c r="Q144" i="12" s="1"/>
  <c r="Q96" i="12" a="1"/>
  <c r="Q96" i="12" s="1"/>
  <c r="Q91" i="12" a="1"/>
  <c r="Q91" i="12" s="1"/>
  <c r="Q65" i="12" a="1"/>
  <c r="Q65" i="12" s="1"/>
  <c r="Q60" i="12" a="1"/>
  <c r="Q60" i="12" s="1"/>
  <c r="Q158" i="12" a="1"/>
  <c r="Q158" i="12" s="1"/>
  <c r="Q153" i="12" a="1"/>
  <c r="Q153" i="12" s="1"/>
  <c r="Q113" i="12" a="1"/>
  <c r="Q113" i="12" s="1"/>
  <c r="Q83" i="12" a="1"/>
  <c r="Q83" i="12" s="1"/>
  <c r="Q52" i="12" a="1"/>
  <c r="Q52" i="12" s="1"/>
  <c r="Q31" i="12" a="1"/>
  <c r="Q31" i="12" s="1"/>
  <c r="Q148" i="12" a="1"/>
  <c r="Q148" i="12" s="1"/>
  <c r="Q127" i="12" a="1"/>
  <c r="Q127" i="12" s="1"/>
  <c r="Q122" i="12" a="1"/>
  <c r="Q122" i="12" s="1"/>
  <c r="Q24" i="12" a="1"/>
  <c r="Q24" i="12" s="1"/>
  <c r="Q117" i="12" a="1"/>
  <c r="Q117" i="12" s="1"/>
  <c r="Q85" i="12" a="1"/>
  <c r="Q85" i="12" s="1"/>
  <c r="Q54" i="12" a="1"/>
  <c r="Q54" i="12" s="1"/>
  <c r="Q95" i="12" a="1"/>
  <c r="Q95" i="12" s="1"/>
  <c r="Q64" i="12" a="1"/>
  <c r="Q64" i="12" s="1"/>
  <c r="Q157" i="12" a="1"/>
  <c r="Q157" i="12" s="1"/>
  <c r="Q145" i="12" a="1"/>
  <c r="Q145" i="12" s="1"/>
  <c r="Q90" i="12" a="1"/>
  <c r="Q90" i="12" s="1"/>
  <c r="Q59" i="12" a="1"/>
  <c r="Q59" i="12" s="1"/>
  <c r="Q27" i="12" a="1"/>
  <c r="Q27" i="12" s="1"/>
  <c r="Q152" i="12" a="1"/>
  <c r="Q152" i="12" s="1"/>
  <c r="Q126" i="12" a="1"/>
  <c r="Q126" i="12" s="1"/>
  <c r="Q114" i="12" a="1"/>
  <c r="Q114" i="12" s="1"/>
  <c r="Q63" i="12" a="1"/>
  <c r="Q63" i="12" s="1"/>
  <c r="Q147" i="12" a="1"/>
  <c r="Q147" i="12" s="1"/>
  <c r="Q121" i="12" a="1"/>
  <c r="Q121" i="12" s="1"/>
  <c r="Q84" i="12" a="1"/>
  <c r="Q84" i="12" s="1"/>
  <c r="Q53" i="12" a="1"/>
  <c r="Q53" i="12" s="1"/>
  <c r="Q23" i="12" a="1"/>
  <c r="Q23" i="12" s="1"/>
  <c r="Q116" i="12" a="1"/>
  <c r="Q116" i="12" s="1"/>
  <c r="Q30" i="12" a="1"/>
  <c r="Q30" i="12" s="1"/>
  <c r="Q94" i="12" a="1"/>
  <c r="Q94" i="12" s="1"/>
  <c r="Q125" i="12" a="1"/>
  <c r="Q125" i="12" s="1"/>
  <c r="Q156" i="12" a="1"/>
  <c r="Q156" i="12" s="1"/>
  <c r="Q89" i="12" a="1"/>
  <c r="Q89" i="12" s="1"/>
  <c r="Q58" i="12" a="1"/>
  <c r="Q58" i="12" s="1"/>
  <c r="Q151" i="12" a="1"/>
  <c r="Q151" i="12" s="1"/>
  <c r="Q120" i="12" a="1"/>
  <c r="Q120" i="12" s="1"/>
  <c r="Q115" i="12" a="1"/>
  <c r="Q115" i="12" s="1"/>
  <c r="Q26" i="12" a="1"/>
  <c r="Q26" i="12" s="1"/>
  <c r="Q20" i="12" a="1"/>
  <c r="Q20" i="12" s="1"/>
  <c r="Q149" i="12" a="1"/>
  <c r="Q149" i="12" s="1"/>
  <c r="Q123" i="12" a="1"/>
  <c r="Q123" i="12" s="1"/>
  <c r="Q82" i="12" a="1"/>
  <c r="Q82" i="12" s="1"/>
  <c r="Q32" i="12" a="1"/>
  <c r="Q32" i="12" s="1"/>
  <c r="Q119" i="12" a="1"/>
  <c r="Q119" i="12" s="1"/>
  <c r="Q22" i="12" a="1"/>
  <c r="Q22" i="12" s="1"/>
  <c r="Q124" i="12" a="1"/>
  <c r="Q124" i="12" s="1"/>
  <c r="Q33" i="12" a="1"/>
  <c r="Q33" i="12" s="1"/>
  <c r="Q93" i="12" a="1"/>
  <c r="Q93" i="12" s="1"/>
  <c r="Q150" i="12" a="1"/>
  <c r="Q150" i="12" s="1"/>
  <c r="Q57" i="12" a="1"/>
  <c r="Q57" i="12" s="1"/>
  <c r="Q51" i="12" a="1"/>
  <c r="Q51" i="12" s="1"/>
  <c r="Q92" i="12" a="1"/>
  <c r="Q92" i="12" s="1"/>
  <c r="Q61" i="12" a="1"/>
  <c r="Q61" i="12" s="1"/>
  <c r="Q155" i="12" a="1"/>
  <c r="Q155" i="12" s="1"/>
  <c r="Q88" i="12" a="1"/>
  <c r="Q88" i="12" s="1"/>
  <c r="Q29" i="12" a="1"/>
  <c r="Q29" i="12" s="1"/>
  <c r="Q34" i="12" a="1"/>
  <c r="Q34" i="12" s="1"/>
  <c r="Q62" i="12" a="1"/>
  <c r="Q62" i="12" s="1"/>
  <c r="Q56" i="12" a="1"/>
  <c r="Q56" i="12" s="1"/>
  <c r="Q154" i="12" a="1"/>
  <c r="Q154" i="12" s="1"/>
  <c r="Q87" i="12" a="1"/>
  <c r="Q87" i="12" s="1"/>
  <c r="Q25" i="12" a="1"/>
  <c r="Q25" i="12" s="1"/>
  <c r="T158" i="12" a="1"/>
  <c r="T158" i="12" s="1"/>
  <c r="T153" i="12" a="1"/>
  <c r="T153" i="12" s="1"/>
  <c r="T113" i="12" a="1"/>
  <c r="T113" i="12" s="1"/>
  <c r="T83" i="12" a="1"/>
  <c r="T83" i="12" s="1"/>
  <c r="T52" i="12" a="1"/>
  <c r="T52" i="12" s="1"/>
  <c r="T25" i="12" a="1"/>
  <c r="T25" i="12" s="1"/>
  <c r="T33" i="12" a="1"/>
  <c r="T33" i="12" s="1"/>
  <c r="T148" i="12" a="1"/>
  <c r="T148" i="12" s="1"/>
  <c r="T127" i="12" a="1"/>
  <c r="T127" i="12" s="1"/>
  <c r="T122" i="12" a="1"/>
  <c r="T122" i="12" s="1"/>
  <c r="T115" i="12" a="1"/>
  <c r="T115" i="12" s="1"/>
  <c r="T117" i="12" a="1"/>
  <c r="T117" i="12" s="1"/>
  <c r="T85" i="12" a="1"/>
  <c r="T85" i="12" s="1"/>
  <c r="T54" i="12" a="1"/>
  <c r="T54" i="12" s="1"/>
  <c r="T95" i="12" a="1"/>
  <c r="T95" i="12" s="1"/>
  <c r="T64" i="12" a="1"/>
  <c r="T64" i="12" s="1"/>
  <c r="T28" i="12" a="1"/>
  <c r="T28" i="12" s="1"/>
  <c r="T157" i="12" a="1"/>
  <c r="T157" i="12" s="1"/>
  <c r="T145" i="12" a="1"/>
  <c r="T145" i="12" s="1"/>
  <c r="T90" i="12" a="1"/>
  <c r="T90" i="12" s="1"/>
  <c r="T59" i="12" a="1"/>
  <c r="T59" i="12" s="1"/>
  <c r="T21" i="12" a="1"/>
  <c r="T21" i="12" s="1"/>
  <c r="T120" i="12" a="1"/>
  <c r="T120" i="12" s="1"/>
  <c r="T152" i="12" a="1"/>
  <c r="T152" i="12" s="1"/>
  <c r="T126" i="12" a="1"/>
  <c r="T126" i="12" s="1"/>
  <c r="T114" i="12" a="1"/>
  <c r="T114" i="12" s="1"/>
  <c r="T147" i="12" a="1"/>
  <c r="T147" i="12" s="1"/>
  <c r="T121" i="12" a="1"/>
  <c r="T121" i="12" s="1"/>
  <c r="T84" i="12" a="1"/>
  <c r="T84" i="12" s="1"/>
  <c r="T53" i="12" a="1"/>
  <c r="T53" i="12" s="1"/>
  <c r="T31" i="12" a="1"/>
  <c r="T31" i="12" s="1"/>
  <c r="T116" i="12" a="1"/>
  <c r="T116" i="12" s="1"/>
  <c r="T24" i="12" a="1"/>
  <c r="T24" i="12" s="1"/>
  <c r="T93" i="12" a="1"/>
  <c r="T93" i="12" s="1"/>
  <c r="T94" i="12" a="1"/>
  <c r="T94" i="12" s="1"/>
  <c r="T63" i="12" a="1"/>
  <c r="T63" i="12" s="1"/>
  <c r="T156" i="12" a="1"/>
  <c r="T156" i="12" s="1"/>
  <c r="T89" i="12" a="1"/>
  <c r="T89" i="12" s="1"/>
  <c r="T58" i="12" a="1"/>
  <c r="T58" i="12" s="1"/>
  <c r="T151" i="12" a="1"/>
  <c r="T151" i="12" s="1"/>
  <c r="T146" i="12" a="1"/>
  <c r="T146" i="12" s="1"/>
  <c r="T125" i="12" a="1"/>
  <c r="T125" i="12" s="1"/>
  <c r="T27" i="12" a="1"/>
  <c r="T27" i="12" s="1"/>
  <c r="T155" i="12" a="1"/>
  <c r="T155" i="12" s="1"/>
  <c r="T88" i="12" a="1"/>
  <c r="T88" i="12" s="1"/>
  <c r="T57" i="12" a="1"/>
  <c r="T57" i="12" s="1"/>
  <c r="T23" i="12" a="1"/>
  <c r="T23" i="12" s="1"/>
  <c r="T144" i="12" a="1"/>
  <c r="T144" i="12" s="1"/>
  <c r="T96" i="12" a="1"/>
  <c r="T96" i="12" s="1"/>
  <c r="T91" i="12" a="1"/>
  <c r="T91" i="12" s="1"/>
  <c r="T65" i="12" a="1"/>
  <c r="T65" i="12" s="1"/>
  <c r="T60" i="12" a="1"/>
  <c r="T60" i="12" s="1"/>
  <c r="T32" i="12" a="1"/>
  <c r="T32" i="12" s="1"/>
  <c r="T55" i="12" a="1"/>
  <c r="T55" i="12" s="1"/>
  <c r="T34" i="12" a="1"/>
  <c r="T34" i="12" s="1"/>
  <c r="T124" i="12" a="1"/>
  <c r="T124" i="12" s="1"/>
  <c r="T149" i="12" a="1"/>
  <c r="T149" i="12" s="1"/>
  <c r="T29" i="12" a="1"/>
  <c r="T29" i="12" s="1"/>
  <c r="T86" i="12" a="1"/>
  <c r="T86" i="12" s="1"/>
  <c r="T26" i="12" a="1"/>
  <c r="T26" i="12" s="1"/>
  <c r="T30" i="12" a="1"/>
  <c r="T30" i="12" s="1"/>
  <c r="T22" i="12" a="1"/>
  <c r="T22" i="12" s="1"/>
  <c r="T154" i="12" a="1"/>
  <c r="T154" i="12" s="1"/>
  <c r="T20" i="12" a="1"/>
  <c r="T20" i="12" s="1"/>
  <c r="T118" i="12" a="1"/>
  <c r="T118" i="12" s="1"/>
  <c r="T119" i="12" a="1"/>
  <c r="T119" i="12" s="1"/>
  <c r="T61" i="12" a="1"/>
  <c r="T61" i="12" s="1"/>
  <c r="T51" i="12" a="1"/>
  <c r="T51" i="12" s="1"/>
  <c r="T82" i="12" a="1"/>
  <c r="T82" i="12" s="1"/>
  <c r="T56" i="12" a="1"/>
  <c r="T56" i="12" s="1"/>
  <c r="T92" i="12" a="1"/>
  <c r="T92" i="12" s="1"/>
  <c r="T87" i="12" a="1"/>
  <c r="T87" i="12" s="1"/>
  <c r="T62" i="12" a="1"/>
  <c r="T62" i="12" s="1"/>
  <c r="T150" i="12" a="1"/>
  <c r="T150" i="12" s="1"/>
  <c r="T123" i="12" a="1"/>
  <c r="T123" i="12" s="1"/>
  <c r="AE120" i="12" a="1"/>
  <c r="AE120" i="12" s="1"/>
  <c r="AE115" i="12" a="1"/>
  <c r="AE115" i="12" s="1"/>
  <c r="AE30" i="12" a="1"/>
  <c r="AE30" i="12" s="1"/>
  <c r="AE23" i="12" a="1"/>
  <c r="AE23" i="12" s="1"/>
  <c r="AE33" i="12" a="1"/>
  <c r="AE33" i="12" s="1"/>
  <c r="AE93" i="12" a="1"/>
  <c r="AE93" i="12" s="1"/>
  <c r="AE62" i="12" a="1"/>
  <c r="AE62" i="12" s="1"/>
  <c r="AE86" i="12" a="1"/>
  <c r="AE86" i="12" s="1"/>
  <c r="AE155" i="12" a="1"/>
  <c r="AE155" i="12" s="1"/>
  <c r="AE88" i="12" a="1"/>
  <c r="AE88" i="12" s="1"/>
  <c r="AE57" i="12" a="1"/>
  <c r="AE57" i="12" s="1"/>
  <c r="AE158" i="12" a="1"/>
  <c r="AE158" i="12" s="1"/>
  <c r="AE150" i="12" a="1"/>
  <c r="AE150" i="12" s="1"/>
  <c r="AE124" i="12" a="1"/>
  <c r="AE124" i="12" s="1"/>
  <c r="AE26" i="12" a="1"/>
  <c r="AE26" i="12" s="1"/>
  <c r="AE20" i="12" a="1"/>
  <c r="AE20" i="12" s="1"/>
  <c r="AE119" i="12" a="1"/>
  <c r="AE119" i="12" s="1"/>
  <c r="AE113" i="12" a="1"/>
  <c r="AE113" i="12" s="1"/>
  <c r="AE92" i="12" a="1"/>
  <c r="AE92" i="12" s="1"/>
  <c r="AE87" i="12" a="1"/>
  <c r="AE87" i="12" s="1"/>
  <c r="AE82" i="12" a="1"/>
  <c r="AE82" i="12" s="1"/>
  <c r="AE61" i="12" a="1"/>
  <c r="AE61" i="12" s="1"/>
  <c r="AE56" i="12" a="1"/>
  <c r="AE56" i="12" s="1"/>
  <c r="AE29" i="12" a="1"/>
  <c r="AE29" i="12" s="1"/>
  <c r="AE34" i="12" a="1"/>
  <c r="AE34" i="12" s="1"/>
  <c r="AE153" i="12" a="1"/>
  <c r="AE153" i="12" s="1"/>
  <c r="AE83" i="12" a="1"/>
  <c r="AE83" i="12" s="1"/>
  <c r="AE154" i="12" a="1"/>
  <c r="AE154" i="12" s="1"/>
  <c r="AE51" i="12" a="1"/>
  <c r="AE51" i="12" s="1"/>
  <c r="AE22" i="12" a="1"/>
  <c r="AE22" i="12" s="1"/>
  <c r="AE55" i="12" a="1"/>
  <c r="AE55" i="12" s="1"/>
  <c r="AE149" i="12" a="1"/>
  <c r="AE149" i="12" s="1"/>
  <c r="AE123" i="12" a="1"/>
  <c r="AE123" i="12" s="1"/>
  <c r="AE118" i="12" a="1"/>
  <c r="AE118" i="12" s="1"/>
  <c r="AE32" i="12" a="1"/>
  <c r="AE32" i="12" s="1"/>
  <c r="AE25" i="12" a="1"/>
  <c r="AE25" i="12" s="1"/>
  <c r="AE144" i="12" a="1"/>
  <c r="AE144" i="12" s="1"/>
  <c r="AE96" i="12" a="1"/>
  <c r="AE96" i="12" s="1"/>
  <c r="AE91" i="12" a="1"/>
  <c r="AE91" i="12" s="1"/>
  <c r="AE65" i="12" a="1"/>
  <c r="AE65" i="12" s="1"/>
  <c r="AE60" i="12" a="1"/>
  <c r="AE60" i="12" s="1"/>
  <c r="AE148" i="12" a="1"/>
  <c r="AE148" i="12" s="1"/>
  <c r="AE127" i="12" a="1"/>
  <c r="AE127" i="12" s="1"/>
  <c r="AE122" i="12" a="1"/>
  <c r="AE122" i="12" s="1"/>
  <c r="AE28" i="12" a="1"/>
  <c r="AE28" i="12" s="1"/>
  <c r="AE151" i="12" a="1"/>
  <c r="AE151" i="12" s="1"/>
  <c r="AE146" i="12" a="1"/>
  <c r="AE146" i="12" s="1"/>
  <c r="AE125" i="12" a="1"/>
  <c r="AE125" i="12" s="1"/>
  <c r="AE53" i="12" a="1"/>
  <c r="AE53" i="12" s="1"/>
  <c r="AE52" i="12" a="1"/>
  <c r="AE52" i="12" s="1"/>
  <c r="AE126" i="12" a="1"/>
  <c r="AE126" i="12" s="1"/>
  <c r="AE58" i="12" a="1"/>
  <c r="AE58" i="12" s="1"/>
  <c r="AE95" i="12" a="1"/>
  <c r="AE95" i="12" s="1"/>
  <c r="AE54" i="12" a="1"/>
  <c r="AE54" i="12" s="1"/>
  <c r="AE156" i="12" a="1"/>
  <c r="AE156" i="12" s="1"/>
  <c r="AE116" i="12" a="1"/>
  <c r="AE116" i="12" s="1"/>
  <c r="AE152" i="12" a="1"/>
  <c r="AE152" i="12" s="1"/>
  <c r="AE85" i="12" a="1"/>
  <c r="AE85" i="12" s="1"/>
  <c r="AE89" i="12" a="1"/>
  <c r="AE89" i="12" s="1"/>
  <c r="AE63" i="12" a="1"/>
  <c r="AE63" i="12" s="1"/>
  <c r="AE157" i="12" a="1"/>
  <c r="AE157" i="12" s="1"/>
  <c r="AE94" i="12" a="1"/>
  <c r="AE94" i="12" s="1"/>
  <c r="AE90" i="12" a="1"/>
  <c r="AE90" i="12" s="1"/>
  <c r="AE64" i="12" a="1"/>
  <c r="AE64" i="12" s="1"/>
  <c r="AE27" i="12" a="1"/>
  <c r="AE27" i="12" s="1"/>
  <c r="AE21" i="12" a="1"/>
  <c r="AE21" i="12" s="1"/>
  <c r="AE24" i="12" a="1"/>
  <c r="AE24" i="12" s="1"/>
  <c r="AE114" i="12" a="1"/>
  <c r="AE114" i="12" s="1"/>
  <c r="AE121" i="12" a="1"/>
  <c r="AE121" i="12" s="1"/>
  <c r="AE84" i="12" a="1"/>
  <c r="AE84" i="12" s="1"/>
  <c r="AE117" i="12" a="1"/>
  <c r="AE117" i="12" s="1"/>
  <c r="AE59" i="12" a="1"/>
  <c r="AE59" i="12" s="1"/>
  <c r="AE31" i="12" a="1"/>
  <c r="AE31" i="12" s="1"/>
  <c r="AE147" i="12" a="1"/>
  <c r="AE147" i="12" s="1"/>
  <c r="AE145" i="12" a="1"/>
  <c r="AE145" i="12" s="1"/>
  <c r="S144" i="12" a="1"/>
  <c r="S144" i="12" s="1"/>
  <c r="S96" i="12" a="1"/>
  <c r="S96" i="12" s="1"/>
  <c r="S91" i="12" a="1"/>
  <c r="S91" i="12" s="1"/>
  <c r="S65" i="12" a="1"/>
  <c r="S65" i="12" s="1"/>
  <c r="S60" i="12" a="1"/>
  <c r="S60" i="12" s="1"/>
  <c r="S30" i="12" a="1"/>
  <c r="S30" i="12" s="1"/>
  <c r="S158" i="12" a="1"/>
  <c r="S158" i="12" s="1"/>
  <c r="S153" i="12" a="1"/>
  <c r="S153" i="12" s="1"/>
  <c r="S113" i="12" a="1"/>
  <c r="S113" i="12" s="1"/>
  <c r="S83" i="12" a="1"/>
  <c r="S83" i="12" s="1"/>
  <c r="S52" i="12" a="1"/>
  <c r="S52" i="12" s="1"/>
  <c r="S148" i="12" a="1"/>
  <c r="S148" i="12" s="1"/>
  <c r="S127" i="12" a="1"/>
  <c r="S127" i="12" s="1"/>
  <c r="S122" i="12" a="1"/>
  <c r="S122" i="12" s="1"/>
  <c r="S28" i="12" a="1"/>
  <c r="S28" i="12" s="1"/>
  <c r="S117" i="12" a="1"/>
  <c r="S117" i="12" s="1"/>
  <c r="S85" i="12" a="1"/>
  <c r="S85" i="12" s="1"/>
  <c r="S54" i="12" a="1"/>
  <c r="S54" i="12" s="1"/>
  <c r="S21" i="12" a="1"/>
  <c r="S21" i="12" s="1"/>
  <c r="S95" i="12" a="1"/>
  <c r="S95" i="12" s="1"/>
  <c r="S64" i="12" a="1"/>
  <c r="S64" i="12" s="1"/>
  <c r="S157" i="12" a="1"/>
  <c r="S157" i="12" s="1"/>
  <c r="S145" i="12" a="1"/>
  <c r="S145" i="12" s="1"/>
  <c r="S90" i="12" a="1"/>
  <c r="S90" i="12" s="1"/>
  <c r="S59" i="12" a="1"/>
  <c r="S59" i="12" s="1"/>
  <c r="S31" i="12" a="1"/>
  <c r="S31" i="12" s="1"/>
  <c r="S152" i="12" a="1"/>
  <c r="S152" i="12" s="1"/>
  <c r="S126" i="12" a="1"/>
  <c r="S126" i="12" s="1"/>
  <c r="S114" i="12" a="1"/>
  <c r="S114" i="12" s="1"/>
  <c r="S24" i="12" a="1"/>
  <c r="S24" i="12" s="1"/>
  <c r="S147" i="12" a="1"/>
  <c r="S147" i="12" s="1"/>
  <c r="S121" i="12" a="1"/>
  <c r="S121" i="12" s="1"/>
  <c r="S84" i="12" a="1"/>
  <c r="S84" i="12" s="1"/>
  <c r="S53" i="12" a="1"/>
  <c r="S53" i="12" s="1"/>
  <c r="S116" i="12" a="1"/>
  <c r="S116" i="12" s="1"/>
  <c r="S94" i="12" a="1"/>
  <c r="S94" i="12" s="1"/>
  <c r="S63" i="12" a="1"/>
  <c r="S63" i="12" s="1"/>
  <c r="S27" i="12" a="1"/>
  <c r="S27" i="12" s="1"/>
  <c r="S125" i="12" a="1"/>
  <c r="S125" i="12" s="1"/>
  <c r="S156" i="12" a="1"/>
  <c r="S156" i="12" s="1"/>
  <c r="S89" i="12" a="1"/>
  <c r="S89" i="12" s="1"/>
  <c r="S58" i="12" a="1"/>
  <c r="S58" i="12" s="1"/>
  <c r="S151" i="12" a="1"/>
  <c r="S151" i="12" s="1"/>
  <c r="S146" i="12" a="1"/>
  <c r="S146" i="12" s="1"/>
  <c r="S120" i="12" a="1"/>
  <c r="S120" i="12" s="1"/>
  <c r="S115" i="12" a="1"/>
  <c r="S115" i="12" s="1"/>
  <c r="S93" i="12" a="1"/>
  <c r="S93" i="12" s="1"/>
  <c r="S62" i="12" a="1"/>
  <c r="S62" i="12" s="1"/>
  <c r="S86" i="12" a="1"/>
  <c r="S86" i="12" s="1"/>
  <c r="S55" i="12" a="1"/>
  <c r="S55" i="12" s="1"/>
  <c r="S25" i="12" a="1"/>
  <c r="S25" i="12" s="1"/>
  <c r="S33" i="12" a="1"/>
  <c r="S33" i="12" s="1"/>
  <c r="S123" i="12" a="1"/>
  <c r="S123" i="12" s="1"/>
  <c r="S29" i="12" a="1"/>
  <c r="S29" i="12" s="1"/>
  <c r="S149" i="12" a="1"/>
  <c r="S149" i="12" s="1"/>
  <c r="S124" i="12" a="1"/>
  <c r="S124" i="12" s="1"/>
  <c r="S26" i="12" a="1"/>
  <c r="S26" i="12" s="1"/>
  <c r="S22" i="12" a="1"/>
  <c r="S22" i="12" s="1"/>
  <c r="S23" i="12" a="1"/>
  <c r="S23" i="12" s="1"/>
  <c r="S150" i="12" a="1"/>
  <c r="S150" i="12" s="1"/>
  <c r="S56" i="12" a="1"/>
  <c r="S56" i="12" s="1"/>
  <c r="S20" i="12" a="1"/>
  <c r="S20" i="12" s="1"/>
  <c r="S154" i="12" a="1"/>
  <c r="S154" i="12" s="1"/>
  <c r="S155" i="12" a="1"/>
  <c r="S155" i="12" s="1"/>
  <c r="S119" i="12" a="1"/>
  <c r="S119" i="12" s="1"/>
  <c r="S61" i="12" a="1"/>
  <c r="S61" i="12" s="1"/>
  <c r="S88" i="12" a="1"/>
  <c r="S88" i="12" s="1"/>
  <c r="S51" i="12" a="1"/>
  <c r="S51" i="12" s="1"/>
  <c r="S92" i="12" a="1"/>
  <c r="S92" i="12" s="1"/>
  <c r="S82" i="12" a="1"/>
  <c r="S82" i="12" s="1"/>
  <c r="S57" i="12" a="1"/>
  <c r="S57" i="12" s="1"/>
  <c r="S34" i="12" a="1"/>
  <c r="S34" i="12" s="1"/>
  <c r="S118" i="12" a="1"/>
  <c r="S118" i="12" s="1"/>
  <c r="S87" i="12" a="1"/>
  <c r="S87" i="12" s="1"/>
  <c r="S32" i="12" a="1"/>
  <c r="S32" i="12" s="1"/>
  <c r="Y152" i="12" a="1"/>
  <c r="Y152" i="12" s="1"/>
  <c r="Y126" i="12" a="1"/>
  <c r="Y126" i="12" s="1"/>
  <c r="Y114" i="12" a="1"/>
  <c r="Y114" i="12" s="1"/>
  <c r="Y147" i="12" a="1"/>
  <c r="Y147" i="12" s="1"/>
  <c r="Y121" i="12" a="1"/>
  <c r="Y121" i="12" s="1"/>
  <c r="Y84" i="12" a="1"/>
  <c r="Y84" i="12" s="1"/>
  <c r="Y53" i="12" a="1"/>
  <c r="Y53" i="12" s="1"/>
  <c r="Y29" i="12" a="1"/>
  <c r="Y29" i="12" s="1"/>
  <c r="Y34" i="12" a="1"/>
  <c r="Y34" i="12" s="1"/>
  <c r="Y116" i="12" a="1"/>
  <c r="Y116" i="12" s="1"/>
  <c r="Y22" i="12" a="1"/>
  <c r="Y22" i="12" s="1"/>
  <c r="Y94" i="12" a="1"/>
  <c r="Y94" i="12" s="1"/>
  <c r="Y63" i="12" a="1"/>
  <c r="Y63" i="12" s="1"/>
  <c r="Y31" i="12" a="1"/>
  <c r="Y31" i="12" s="1"/>
  <c r="Y156" i="12" a="1"/>
  <c r="Y156" i="12" s="1"/>
  <c r="Y89" i="12" a="1"/>
  <c r="Y89" i="12" s="1"/>
  <c r="Y58" i="12" a="1"/>
  <c r="Y58" i="12" s="1"/>
  <c r="Y32" i="12" a="1"/>
  <c r="Y32" i="12" s="1"/>
  <c r="Y151" i="12" a="1"/>
  <c r="Y151" i="12" s="1"/>
  <c r="Y146" i="12" a="1"/>
  <c r="Y146" i="12" s="1"/>
  <c r="Y125" i="12" a="1"/>
  <c r="Y125" i="12" s="1"/>
  <c r="Y25" i="12" a="1"/>
  <c r="Y25" i="12" s="1"/>
  <c r="Y33" i="12" a="1"/>
  <c r="Y33" i="12" s="1"/>
  <c r="Y120" i="12" a="1"/>
  <c r="Y120" i="12" s="1"/>
  <c r="Y115" i="12" a="1"/>
  <c r="Y115" i="12" s="1"/>
  <c r="Y119" i="12" a="1"/>
  <c r="Y119" i="12" s="1"/>
  <c r="Y93" i="12" a="1"/>
  <c r="Y93" i="12" s="1"/>
  <c r="Y62" i="12" a="1"/>
  <c r="Y62" i="12" s="1"/>
  <c r="Y28" i="12" a="1"/>
  <c r="Y28" i="12" s="1"/>
  <c r="Y155" i="12" a="1"/>
  <c r="Y155" i="12" s="1"/>
  <c r="Y88" i="12" a="1"/>
  <c r="Y88" i="12" s="1"/>
  <c r="Y57" i="12" a="1"/>
  <c r="Y57" i="12" s="1"/>
  <c r="Y21" i="12" a="1"/>
  <c r="Y21" i="12" s="1"/>
  <c r="Y150" i="12" a="1"/>
  <c r="Y150" i="12" s="1"/>
  <c r="Y124" i="12" a="1"/>
  <c r="Y124" i="12" s="1"/>
  <c r="Y24" i="12" a="1"/>
  <c r="Y24" i="12" s="1"/>
  <c r="Y92" i="12" a="1"/>
  <c r="Y92" i="12" s="1"/>
  <c r="Y154" i="12" a="1"/>
  <c r="Y154" i="12" s="1"/>
  <c r="Y51" i="12" a="1"/>
  <c r="Y51" i="12" s="1"/>
  <c r="Y157" i="12" a="1"/>
  <c r="Y157" i="12" s="1"/>
  <c r="Y145" i="12" a="1"/>
  <c r="Y145" i="12" s="1"/>
  <c r="Y90" i="12" a="1"/>
  <c r="Y90" i="12" s="1"/>
  <c r="Y59" i="12" a="1"/>
  <c r="Y59" i="12" s="1"/>
  <c r="Y144" i="12" a="1"/>
  <c r="Y144" i="12" s="1"/>
  <c r="Y60" i="12" a="1"/>
  <c r="Y60" i="12" s="1"/>
  <c r="Y64" i="12" a="1"/>
  <c r="Y64" i="12" s="1"/>
  <c r="Y56" i="12" a="1"/>
  <c r="Y56" i="12" s="1"/>
  <c r="Y91" i="12" a="1"/>
  <c r="Y91" i="12" s="1"/>
  <c r="Y52" i="12" a="1"/>
  <c r="Y52" i="12" s="1"/>
  <c r="Y118" i="12" a="1"/>
  <c r="Y118" i="12" s="1"/>
  <c r="Y83" i="12" a="1"/>
  <c r="Y83" i="12" s="1"/>
  <c r="Y122" i="12" a="1"/>
  <c r="Y122" i="12" s="1"/>
  <c r="Y113" i="12" a="1"/>
  <c r="Y113" i="12" s="1"/>
  <c r="Y87" i="12" a="1"/>
  <c r="Y87" i="12" s="1"/>
  <c r="Y158" i="12" a="1"/>
  <c r="Y158" i="12" s="1"/>
  <c r="Y26" i="12" a="1"/>
  <c r="Y26" i="12" s="1"/>
  <c r="Y65" i="12" a="1"/>
  <c r="Y65" i="12" s="1"/>
  <c r="Y61" i="12" a="1"/>
  <c r="Y61" i="12" s="1"/>
  <c r="Y95" i="12" a="1"/>
  <c r="Y95" i="12" s="1"/>
  <c r="Y127" i="12" a="1"/>
  <c r="Y127" i="12" s="1"/>
  <c r="Y55" i="12" a="1"/>
  <c r="Y55" i="12" s="1"/>
  <c r="Y149" i="12" a="1"/>
  <c r="Y149" i="12" s="1"/>
  <c r="Y20" i="12" a="1"/>
  <c r="Y20" i="12" s="1"/>
  <c r="Y27" i="12" a="1"/>
  <c r="Y27" i="12" s="1"/>
  <c r="Y86" i="12" a="1"/>
  <c r="Y86" i="12" s="1"/>
  <c r="Y85" i="12" a="1"/>
  <c r="Y85" i="12" s="1"/>
  <c r="Y30" i="12" a="1"/>
  <c r="Y30" i="12" s="1"/>
  <c r="Y148" i="12" a="1"/>
  <c r="Y148" i="12" s="1"/>
  <c r="Y54" i="12" a="1"/>
  <c r="Y54" i="12" s="1"/>
  <c r="Y123" i="12" a="1"/>
  <c r="Y123" i="12" s="1"/>
  <c r="Y23" i="12" a="1"/>
  <c r="Y23" i="12" s="1"/>
  <c r="Y117" i="12" a="1"/>
  <c r="Y117" i="12" s="1"/>
  <c r="Y96" i="12" a="1"/>
  <c r="Y96" i="12" s="1"/>
  <c r="Y82" i="12" a="1"/>
  <c r="Y82" i="12" s="1"/>
  <c r="Y153" i="12" a="1"/>
  <c r="Y153" i="12" s="1"/>
  <c r="U148" i="12" a="1"/>
  <c r="U148" i="12" s="1"/>
  <c r="U127" i="12" a="1"/>
  <c r="U127" i="12" s="1"/>
  <c r="U122" i="12" a="1"/>
  <c r="U122" i="12" s="1"/>
  <c r="U32" i="12" a="1"/>
  <c r="U32" i="12" s="1"/>
  <c r="U155" i="12" a="1"/>
  <c r="U155" i="12" s="1"/>
  <c r="U117" i="12" a="1"/>
  <c r="U117" i="12" s="1"/>
  <c r="U85" i="12" a="1"/>
  <c r="U85" i="12" s="1"/>
  <c r="U54" i="12" a="1"/>
  <c r="U54" i="12" s="1"/>
  <c r="U25" i="12" a="1"/>
  <c r="U25" i="12" s="1"/>
  <c r="U33" i="12" a="1"/>
  <c r="U33" i="12" s="1"/>
  <c r="U95" i="12" a="1"/>
  <c r="U95" i="12" s="1"/>
  <c r="U64" i="12" a="1"/>
  <c r="U64" i="12" s="1"/>
  <c r="U157" i="12" a="1"/>
  <c r="U157" i="12" s="1"/>
  <c r="U145" i="12" a="1"/>
  <c r="U145" i="12" s="1"/>
  <c r="U90" i="12" a="1"/>
  <c r="U90" i="12" s="1"/>
  <c r="U59" i="12" a="1"/>
  <c r="U59" i="12" s="1"/>
  <c r="U152" i="12" a="1"/>
  <c r="U152" i="12" s="1"/>
  <c r="U126" i="12" a="1"/>
  <c r="U126" i="12" s="1"/>
  <c r="U114" i="12" a="1"/>
  <c r="U114" i="12" s="1"/>
  <c r="U28" i="12" a="1"/>
  <c r="U28" i="12" s="1"/>
  <c r="U147" i="12" a="1"/>
  <c r="U147" i="12" s="1"/>
  <c r="U121" i="12" a="1"/>
  <c r="U121" i="12" s="1"/>
  <c r="U84" i="12" a="1"/>
  <c r="U84" i="12" s="1"/>
  <c r="U53" i="12" a="1"/>
  <c r="U53" i="12" s="1"/>
  <c r="U21" i="12" a="1"/>
  <c r="U21" i="12" s="1"/>
  <c r="U116" i="12" a="1"/>
  <c r="U116" i="12" s="1"/>
  <c r="U94" i="12" a="1"/>
  <c r="U94" i="12" s="1"/>
  <c r="U63" i="12" a="1"/>
  <c r="U63" i="12" s="1"/>
  <c r="U31" i="12" a="1"/>
  <c r="U31" i="12" s="1"/>
  <c r="U156" i="12" a="1"/>
  <c r="U156" i="12" s="1"/>
  <c r="U89" i="12" a="1"/>
  <c r="U89" i="12" s="1"/>
  <c r="U58" i="12" a="1"/>
  <c r="U58" i="12" s="1"/>
  <c r="U24" i="12" a="1"/>
  <c r="U24" i="12" s="1"/>
  <c r="U27" i="12" a="1"/>
  <c r="U27" i="12" s="1"/>
  <c r="U151" i="12" a="1"/>
  <c r="U151" i="12" s="1"/>
  <c r="U146" i="12" a="1"/>
  <c r="U146" i="12" s="1"/>
  <c r="U125" i="12" a="1"/>
  <c r="U125" i="12" s="1"/>
  <c r="U120" i="12" a="1"/>
  <c r="U120" i="12" s="1"/>
  <c r="U115" i="12" a="1"/>
  <c r="U115" i="12" s="1"/>
  <c r="U93" i="12" a="1"/>
  <c r="U93" i="12" s="1"/>
  <c r="U62" i="12" a="1"/>
  <c r="U62" i="12" s="1"/>
  <c r="U150" i="12" a="1"/>
  <c r="U150" i="12" s="1"/>
  <c r="U124" i="12" a="1"/>
  <c r="U124" i="12" s="1"/>
  <c r="U30" i="12" a="1"/>
  <c r="U30" i="12" s="1"/>
  <c r="U158" i="12" a="1"/>
  <c r="U158" i="12" s="1"/>
  <c r="U153" i="12" a="1"/>
  <c r="U153" i="12" s="1"/>
  <c r="U113" i="12" a="1"/>
  <c r="U113" i="12" s="1"/>
  <c r="U83" i="12" a="1"/>
  <c r="U83" i="12" s="1"/>
  <c r="U52" i="12" a="1"/>
  <c r="U52" i="12" s="1"/>
  <c r="U149" i="12" a="1"/>
  <c r="U149" i="12" s="1"/>
  <c r="U96" i="12" a="1"/>
  <c r="U96" i="12" s="1"/>
  <c r="U86" i="12" a="1"/>
  <c r="U86" i="12" s="1"/>
  <c r="U29" i="12" a="1"/>
  <c r="U29" i="12" s="1"/>
  <c r="U34" i="12" a="1"/>
  <c r="U34" i="12" s="1"/>
  <c r="U144" i="12" a="1"/>
  <c r="U144" i="12" s="1"/>
  <c r="U26" i="12" a="1"/>
  <c r="U26" i="12" s="1"/>
  <c r="U22" i="12" a="1"/>
  <c r="U22" i="12" s="1"/>
  <c r="U60" i="12" a="1"/>
  <c r="U60" i="12" s="1"/>
  <c r="U56" i="12" a="1"/>
  <c r="U56" i="12" s="1"/>
  <c r="U154" i="12" a="1"/>
  <c r="U154" i="12" s="1"/>
  <c r="U118" i="12" a="1"/>
  <c r="U118" i="12" s="1"/>
  <c r="U123" i="12" a="1"/>
  <c r="U123" i="12" s="1"/>
  <c r="U92" i="12" a="1"/>
  <c r="U92" i="12" s="1"/>
  <c r="U119" i="12" a="1"/>
  <c r="U119" i="12" s="1"/>
  <c r="U51" i="12" a="1"/>
  <c r="U51" i="12" s="1"/>
  <c r="U88" i="12" a="1"/>
  <c r="U88" i="12" s="1"/>
  <c r="U55" i="12" a="1"/>
  <c r="U55" i="12" s="1"/>
  <c r="U61" i="12" a="1"/>
  <c r="U61" i="12" s="1"/>
  <c r="U20" i="12" a="1"/>
  <c r="U20" i="12" s="1"/>
  <c r="U91" i="12" a="1"/>
  <c r="U91" i="12" s="1"/>
  <c r="U57" i="12" a="1"/>
  <c r="U57" i="12" s="1"/>
  <c r="U23" i="12" a="1"/>
  <c r="U23" i="12" s="1"/>
  <c r="U87" i="12" a="1"/>
  <c r="U87" i="12" s="1"/>
  <c r="U65" i="12" a="1"/>
  <c r="U65" i="12" s="1"/>
  <c r="U82" i="12" a="1"/>
  <c r="U82" i="12" s="1"/>
  <c r="AA116" i="12" a="1"/>
  <c r="AA116" i="12" s="1"/>
  <c r="AA26" i="12" a="1"/>
  <c r="AA26" i="12" s="1"/>
  <c r="AA20" i="12" a="1"/>
  <c r="AA20" i="12" s="1"/>
  <c r="AA149" i="12" a="1"/>
  <c r="AA149" i="12" s="1"/>
  <c r="AA94" i="12" a="1"/>
  <c r="AA94" i="12" s="1"/>
  <c r="AA63" i="12" a="1"/>
  <c r="AA63" i="12" s="1"/>
  <c r="AA156" i="12" a="1"/>
  <c r="AA156" i="12" s="1"/>
  <c r="AA89" i="12" a="1"/>
  <c r="AA89" i="12" s="1"/>
  <c r="AA58" i="12" a="1"/>
  <c r="AA58" i="12" s="1"/>
  <c r="AA151" i="12" a="1"/>
  <c r="AA151" i="12" s="1"/>
  <c r="AA146" i="12" a="1"/>
  <c r="AA146" i="12" s="1"/>
  <c r="AA125" i="12" a="1"/>
  <c r="AA125" i="12" s="1"/>
  <c r="AA29" i="12" a="1"/>
  <c r="AA29" i="12" s="1"/>
  <c r="AA34" i="12" a="1"/>
  <c r="AA34" i="12" s="1"/>
  <c r="AA92" i="12" a="1"/>
  <c r="AA92" i="12" s="1"/>
  <c r="AA56" i="12" a="1"/>
  <c r="AA56" i="12" s="1"/>
  <c r="AA120" i="12" a="1"/>
  <c r="AA120" i="12" s="1"/>
  <c r="AA115" i="12" a="1"/>
  <c r="AA115" i="12" s="1"/>
  <c r="AA22" i="12" a="1"/>
  <c r="AA22" i="12" s="1"/>
  <c r="AA21" i="12" a="1"/>
  <c r="AA21" i="12" s="1"/>
  <c r="AA93" i="12" a="1"/>
  <c r="AA93" i="12" s="1"/>
  <c r="AA62" i="12" a="1"/>
  <c r="AA62" i="12" s="1"/>
  <c r="AA32" i="12" a="1"/>
  <c r="AA32" i="12" s="1"/>
  <c r="AA155" i="12" a="1"/>
  <c r="AA155" i="12" s="1"/>
  <c r="AA88" i="12" a="1"/>
  <c r="AA88" i="12" s="1"/>
  <c r="AA57" i="12" a="1"/>
  <c r="AA57" i="12" s="1"/>
  <c r="AA25" i="12" a="1"/>
  <c r="AA25" i="12" s="1"/>
  <c r="AA33" i="12" a="1"/>
  <c r="AA33" i="12" s="1"/>
  <c r="AA61" i="12" a="1"/>
  <c r="AA61" i="12" s="1"/>
  <c r="AA150" i="12" a="1"/>
  <c r="AA150" i="12" s="1"/>
  <c r="AA124" i="12" a="1"/>
  <c r="AA124" i="12" s="1"/>
  <c r="AA119" i="12" a="1"/>
  <c r="AA119" i="12" s="1"/>
  <c r="AA82" i="12" a="1"/>
  <c r="AA82" i="12" s="1"/>
  <c r="AA28" i="12" a="1"/>
  <c r="AA28" i="12" s="1"/>
  <c r="AA87" i="12" a="1"/>
  <c r="AA87" i="12" s="1"/>
  <c r="AA154" i="12" a="1"/>
  <c r="AA154" i="12" s="1"/>
  <c r="AA51" i="12" a="1"/>
  <c r="AA51" i="12" s="1"/>
  <c r="AA118" i="12" a="1"/>
  <c r="AA118" i="12" s="1"/>
  <c r="AA24" i="12" a="1"/>
  <c r="AA24" i="12" s="1"/>
  <c r="AA147" i="12" a="1"/>
  <c r="AA147" i="12" s="1"/>
  <c r="AA121" i="12" a="1"/>
  <c r="AA121" i="12" s="1"/>
  <c r="AA84" i="12" a="1"/>
  <c r="AA84" i="12" s="1"/>
  <c r="AA53" i="12" a="1"/>
  <c r="AA53" i="12" s="1"/>
  <c r="AA114" i="12" a="1"/>
  <c r="AA114" i="12" s="1"/>
  <c r="AA60" i="12" a="1"/>
  <c r="AA60" i="12" s="1"/>
  <c r="AA52" i="12" a="1"/>
  <c r="AA52" i="12" s="1"/>
  <c r="AA122" i="12" a="1"/>
  <c r="AA122" i="12" s="1"/>
  <c r="AA91" i="12" a="1"/>
  <c r="AA91" i="12" s="1"/>
  <c r="AA83" i="12" a="1"/>
  <c r="AA83" i="12" s="1"/>
  <c r="AA126" i="12" a="1"/>
  <c r="AA126" i="12" s="1"/>
  <c r="AA113" i="12" a="1"/>
  <c r="AA113" i="12" s="1"/>
  <c r="AA158" i="12" a="1"/>
  <c r="AA158" i="12" s="1"/>
  <c r="AA95" i="12" a="1"/>
  <c r="AA95" i="12" s="1"/>
  <c r="AA54" i="12" a="1"/>
  <c r="AA54" i="12" s="1"/>
  <c r="AA30" i="12" a="1"/>
  <c r="AA30" i="12" s="1"/>
  <c r="AA148" i="12" a="1"/>
  <c r="AA148" i="12" s="1"/>
  <c r="AA96" i="12" a="1"/>
  <c r="AA96" i="12" s="1"/>
  <c r="AA59" i="12" a="1"/>
  <c r="AA59" i="12" s="1"/>
  <c r="AA27" i="12" a="1"/>
  <c r="AA27" i="12" s="1"/>
  <c r="AA152" i="12" a="1"/>
  <c r="AA152" i="12" s="1"/>
  <c r="AA145" i="12" a="1"/>
  <c r="AA145" i="12" s="1"/>
  <c r="AA85" i="12" a="1"/>
  <c r="AA85" i="12" s="1"/>
  <c r="AA64" i="12" a="1"/>
  <c r="AA64" i="12" s="1"/>
  <c r="AA23" i="12" a="1"/>
  <c r="AA23" i="12" s="1"/>
  <c r="AA86" i="12" a="1"/>
  <c r="AA86" i="12" s="1"/>
  <c r="AA144" i="12" a="1"/>
  <c r="AA144" i="12" s="1"/>
  <c r="AA31" i="12" a="1"/>
  <c r="AA31" i="12" s="1"/>
  <c r="AA153" i="12" a="1"/>
  <c r="AA153" i="12" s="1"/>
  <c r="AA123" i="12" a="1"/>
  <c r="AA123" i="12" s="1"/>
  <c r="AA65" i="12" a="1"/>
  <c r="AA65" i="12" s="1"/>
  <c r="AA90" i="12" a="1"/>
  <c r="AA90" i="12" s="1"/>
  <c r="AA117" i="12" a="1"/>
  <c r="AA117" i="12" s="1"/>
  <c r="AA157" i="12" a="1"/>
  <c r="AA157" i="12" s="1"/>
  <c r="AA127" i="12" a="1"/>
  <c r="AA127" i="12" s="1"/>
  <c r="AA55" i="12" a="1"/>
  <c r="AA55" i="12" s="1"/>
  <c r="AD151" i="12" a="1"/>
  <c r="AD151" i="12" s="1"/>
  <c r="AD146" i="12" a="1"/>
  <c r="AD146" i="12" s="1"/>
  <c r="AD125" i="12" a="1"/>
  <c r="AD125" i="12" s="1"/>
  <c r="AD23" i="12" a="1"/>
  <c r="AD23" i="12" s="1"/>
  <c r="AD118" i="12" a="1"/>
  <c r="AD118" i="12" s="1"/>
  <c r="AD120" i="12" a="1"/>
  <c r="AD120" i="12" s="1"/>
  <c r="AD115" i="12" a="1"/>
  <c r="AD115" i="12" s="1"/>
  <c r="AD93" i="12" a="1"/>
  <c r="AD93" i="12" s="1"/>
  <c r="AD62" i="12" a="1"/>
  <c r="AD62" i="12" s="1"/>
  <c r="AD26" i="12" a="1"/>
  <c r="AD26" i="12" s="1"/>
  <c r="AD20" i="12" a="1"/>
  <c r="AD20" i="12" s="1"/>
  <c r="AD155" i="12" a="1"/>
  <c r="AD155" i="12" s="1"/>
  <c r="AD88" i="12" a="1"/>
  <c r="AD88" i="12" s="1"/>
  <c r="AD57" i="12" a="1"/>
  <c r="AD57" i="12" s="1"/>
  <c r="AD150" i="12" a="1"/>
  <c r="AD150" i="12" s="1"/>
  <c r="AD124" i="12" a="1"/>
  <c r="AD124" i="12" s="1"/>
  <c r="AD119" i="12" a="1"/>
  <c r="AD119" i="12" s="1"/>
  <c r="AD29" i="12" a="1"/>
  <c r="AD29" i="12" s="1"/>
  <c r="AD34" i="12" a="1"/>
  <c r="AD34" i="12" s="1"/>
  <c r="AD96" i="12" a="1"/>
  <c r="AD96" i="12" s="1"/>
  <c r="AD22" i="12" a="1"/>
  <c r="AD22" i="12" s="1"/>
  <c r="AD144" i="12" a="1"/>
  <c r="AD144" i="12" s="1"/>
  <c r="AD92" i="12" a="1"/>
  <c r="AD92" i="12" s="1"/>
  <c r="AD87" i="12" a="1"/>
  <c r="AD87" i="12" s="1"/>
  <c r="AD82" i="12" a="1"/>
  <c r="AD82" i="12" s="1"/>
  <c r="AD61" i="12" a="1"/>
  <c r="AD61" i="12" s="1"/>
  <c r="AD56" i="12" a="1"/>
  <c r="AD56" i="12" s="1"/>
  <c r="AD91" i="12" a="1"/>
  <c r="AD91" i="12" s="1"/>
  <c r="AD154" i="12" a="1"/>
  <c r="AD154" i="12" s="1"/>
  <c r="AD51" i="12" a="1"/>
  <c r="AD51" i="12" s="1"/>
  <c r="AD32" i="12" a="1"/>
  <c r="AD32" i="12" s="1"/>
  <c r="AD149" i="12" a="1"/>
  <c r="AD149" i="12" s="1"/>
  <c r="AD123" i="12" a="1"/>
  <c r="AD123" i="12" s="1"/>
  <c r="AD25" i="12" a="1"/>
  <c r="AD25" i="12" s="1"/>
  <c r="AD33" i="12" a="1"/>
  <c r="AD33" i="12" s="1"/>
  <c r="AD65" i="12" a="1"/>
  <c r="AD65" i="12" s="1"/>
  <c r="AD86" i="12" a="1"/>
  <c r="AD86" i="12" s="1"/>
  <c r="AD55" i="12" a="1"/>
  <c r="AD55" i="12" s="1"/>
  <c r="AD158" i="12" a="1"/>
  <c r="AD158" i="12" s="1"/>
  <c r="AD153" i="12" a="1"/>
  <c r="AD153" i="12" s="1"/>
  <c r="AD113" i="12" a="1"/>
  <c r="AD113" i="12" s="1"/>
  <c r="AD83" i="12" a="1"/>
  <c r="AD83" i="12" s="1"/>
  <c r="AD52" i="12" a="1"/>
  <c r="AD52" i="12" s="1"/>
  <c r="AD21" i="12" a="1"/>
  <c r="AD21" i="12" s="1"/>
  <c r="AD156" i="12" a="1"/>
  <c r="AD156" i="12" s="1"/>
  <c r="AD89" i="12" a="1"/>
  <c r="AD89" i="12" s="1"/>
  <c r="AD58" i="12" a="1"/>
  <c r="AD58" i="12" s="1"/>
  <c r="AD30" i="12" a="1"/>
  <c r="AD30" i="12" s="1"/>
  <c r="AD126" i="12" a="1"/>
  <c r="AD126" i="12" s="1"/>
  <c r="AD122" i="12" a="1"/>
  <c r="AD122" i="12" s="1"/>
  <c r="AD116" i="12" a="1"/>
  <c r="AD116" i="12" s="1"/>
  <c r="AD95" i="12" a="1"/>
  <c r="AD95" i="12" s="1"/>
  <c r="AD54" i="12" a="1"/>
  <c r="AD54" i="12" s="1"/>
  <c r="AD148" i="12" a="1"/>
  <c r="AD148" i="12" s="1"/>
  <c r="AD152" i="12" a="1"/>
  <c r="AD152" i="12" s="1"/>
  <c r="AD85" i="12" a="1"/>
  <c r="AD85" i="12" s="1"/>
  <c r="AD63" i="12" a="1"/>
  <c r="AD63" i="12" s="1"/>
  <c r="AD121" i="12" a="1"/>
  <c r="AD121" i="12" s="1"/>
  <c r="AD117" i="12" a="1"/>
  <c r="AD117" i="12" s="1"/>
  <c r="AD157" i="12" a="1"/>
  <c r="AD157" i="12" s="1"/>
  <c r="AD94" i="12" a="1"/>
  <c r="AD94" i="12" s="1"/>
  <c r="AD24" i="12" a="1"/>
  <c r="AD24" i="12" s="1"/>
  <c r="AD28" i="12" a="1"/>
  <c r="AD28" i="12" s="1"/>
  <c r="AD145" i="12" a="1"/>
  <c r="AD145" i="12" s="1"/>
  <c r="AD27" i="12" a="1"/>
  <c r="AD27" i="12" s="1"/>
  <c r="AD114" i="12" a="1"/>
  <c r="AD114" i="12" s="1"/>
  <c r="AD60" i="12" a="1"/>
  <c r="AD60" i="12" s="1"/>
  <c r="AD31" i="12" a="1"/>
  <c r="AD31" i="12" s="1"/>
  <c r="AD64" i="12" a="1"/>
  <c r="AD64" i="12" s="1"/>
  <c r="AD90" i="12" a="1"/>
  <c r="AD90" i="12" s="1"/>
  <c r="AD84" i="12" a="1"/>
  <c r="AD84" i="12" s="1"/>
  <c r="AD53" i="12" a="1"/>
  <c r="AD53" i="12" s="1"/>
  <c r="AD127" i="12" a="1"/>
  <c r="AD127" i="12" s="1"/>
  <c r="AD59" i="12" a="1"/>
  <c r="AD59" i="12" s="1"/>
  <c r="AD147" i="12" a="1"/>
  <c r="AD147" i="12" s="1"/>
  <c r="J155" i="12" a="1"/>
  <c r="J155" i="12" s="1"/>
  <c r="J88" i="12" a="1"/>
  <c r="J88" i="12" s="1"/>
  <c r="J57" i="12" a="1"/>
  <c r="J57" i="12" s="1"/>
  <c r="J150" i="12" a="1"/>
  <c r="J150" i="12" s="1"/>
  <c r="J124" i="12" a="1"/>
  <c r="J124" i="12" s="1"/>
  <c r="J52" i="12" a="1"/>
  <c r="J52" i="12" s="1"/>
  <c r="J119" i="12" a="1"/>
  <c r="J119" i="12" s="1"/>
  <c r="J122" i="12" a="1"/>
  <c r="J122" i="12" s="1"/>
  <c r="J92" i="12" a="1"/>
  <c r="J92" i="12" s="1"/>
  <c r="J87" i="12" a="1"/>
  <c r="J87" i="12" s="1"/>
  <c r="J61" i="12" a="1"/>
  <c r="J61" i="12" s="1"/>
  <c r="J56" i="12" a="1"/>
  <c r="J56" i="12" s="1"/>
  <c r="J154" i="12" a="1"/>
  <c r="J154" i="12" s="1"/>
  <c r="J149" i="12" a="1"/>
  <c r="J149" i="12" s="1"/>
  <c r="J123" i="12" a="1"/>
  <c r="J123" i="12" s="1"/>
  <c r="J115" i="12" a="1"/>
  <c r="J115" i="12" s="1"/>
  <c r="J118" i="12" a="1"/>
  <c r="J118" i="12" s="1"/>
  <c r="J86" i="12" a="1"/>
  <c r="J86" i="12" s="1"/>
  <c r="J55" i="12" a="1"/>
  <c r="J55" i="12" s="1"/>
  <c r="J146" i="12" a="1"/>
  <c r="J146" i="12" s="1"/>
  <c r="J96" i="12" a="1"/>
  <c r="J96" i="12" s="1"/>
  <c r="J91" i="12" a="1"/>
  <c r="J91" i="12" s="1"/>
  <c r="J65" i="12" a="1"/>
  <c r="J65" i="12" s="1"/>
  <c r="J60" i="12" a="1"/>
  <c r="J60" i="12" s="1"/>
  <c r="J158" i="12" a="1"/>
  <c r="J158" i="12" s="1"/>
  <c r="J153" i="12" a="1"/>
  <c r="J153" i="12" s="1"/>
  <c r="J34" i="12" a="1"/>
  <c r="J34" i="12" s="1"/>
  <c r="J84" i="12" a="1"/>
  <c r="J84" i="12" s="1"/>
  <c r="J127" i="12" a="1"/>
  <c r="J127" i="12" s="1"/>
  <c r="J95" i="12" a="1"/>
  <c r="J95" i="12" s="1"/>
  <c r="J148" i="12" a="1"/>
  <c r="J148" i="12" s="1"/>
  <c r="J117" i="12" a="1"/>
  <c r="J117" i="12" s="1"/>
  <c r="J85" i="12" a="1"/>
  <c r="J85" i="12" s="1"/>
  <c r="J54" i="12" a="1"/>
  <c r="J54" i="12" s="1"/>
  <c r="J157" i="12" a="1"/>
  <c r="J157" i="12" s="1"/>
  <c r="J90" i="12" a="1"/>
  <c r="J90" i="12" s="1"/>
  <c r="J59" i="12" a="1"/>
  <c r="J59" i="12" s="1"/>
  <c r="J33" i="12" a="1"/>
  <c r="J33" i="12" s="1"/>
  <c r="J93" i="12" a="1"/>
  <c r="J93" i="12" s="1"/>
  <c r="J62" i="12" a="1"/>
  <c r="J62" i="12" s="1"/>
  <c r="J53" i="12" a="1"/>
  <c r="J53" i="12" s="1"/>
  <c r="J151" i="12" a="1"/>
  <c r="J151" i="12" s="1"/>
  <c r="J147" i="12" a="1"/>
  <c r="J147" i="12" s="1"/>
  <c r="J64" i="12" a="1"/>
  <c r="J64" i="12" s="1"/>
  <c r="J83" i="12" a="1"/>
  <c r="J83" i="12" s="1"/>
  <c r="J126" i="12" a="1"/>
  <c r="J126" i="12" s="1"/>
  <c r="J58" i="12" a="1"/>
  <c r="J58" i="12" s="1"/>
  <c r="J120" i="12" a="1"/>
  <c r="J120" i="12" s="1"/>
  <c r="J114" i="12" a="1"/>
  <c r="J114" i="12" s="1"/>
  <c r="J152" i="12" a="1"/>
  <c r="J152" i="12" s="1"/>
  <c r="J89" i="12" a="1"/>
  <c r="J89" i="12" s="1"/>
  <c r="J63" i="12" a="1"/>
  <c r="J63" i="12" s="1"/>
  <c r="J125" i="12" a="1"/>
  <c r="J125" i="12" s="1"/>
  <c r="J94" i="12" a="1"/>
  <c r="J94" i="12" s="1"/>
  <c r="J121" i="12" a="1"/>
  <c r="J121" i="12" s="1"/>
  <c r="J113" i="12" a="1"/>
  <c r="J113" i="12" s="1"/>
  <c r="J156" i="12" a="1"/>
  <c r="J156" i="12" s="1"/>
  <c r="J116" i="12" a="1"/>
  <c r="J116" i="12" s="1"/>
  <c r="J144" i="12" a="1"/>
  <c r="J144" i="12" s="1"/>
  <c r="J145" i="12" a="1"/>
  <c r="J145" i="12" s="1"/>
  <c r="J82" i="12" a="1"/>
  <c r="J82" i="12" s="1"/>
  <c r="J51" i="12" a="1"/>
  <c r="J51" i="12" s="1"/>
  <c r="M92" i="12" a="1"/>
  <c r="M92" i="12" s="1"/>
  <c r="M87" i="12" a="1"/>
  <c r="M87" i="12" s="1"/>
  <c r="M61" i="12" a="1"/>
  <c r="M61" i="12" s="1"/>
  <c r="M56" i="12" a="1"/>
  <c r="M56" i="12" s="1"/>
  <c r="M90" i="12" a="1"/>
  <c r="M90" i="12" s="1"/>
  <c r="M154" i="12" a="1"/>
  <c r="M154" i="12" s="1"/>
  <c r="M84" i="12" a="1"/>
  <c r="M84" i="12" s="1"/>
  <c r="M149" i="12" a="1"/>
  <c r="M149" i="12" s="1"/>
  <c r="M123" i="12" a="1"/>
  <c r="M123" i="12" s="1"/>
  <c r="M118" i="12" a="1"/>
  <c r="M118" i="12" s="1"/>
  <c r="M86" i="12" a="1"/>
  <c r="M86" i="12" s="1"/>
  <c r="M55" i="12" a="1"/>
  <c r="M55" i="12" s="1"/>
  <c r="M96" i="12" a="1"/>
  <c r="M96" i="12" s="1"/>
  <c r="M91" i="12" a="1"/>
  <c r="M91" i="12" s="1"/>
  <c r="M65" i="12" a="1"/>
  <c r="M65" i="12" s="1"/>
  <c r="M60" i="12" a="1"/>
  <c r="M60" i="12" s="1"/>
  <c r="M59" i="12" a="1"/>
  <c r="M59" i="12" s="1"/>
  <c r="M158" i="12" a="1"/>
  <c r="M158" i="12" s="1"/>
  <c r="M153" i="12" a="1"/>
  <c r="M153" i="12" s="1"/>
  <c r="M53" i="12" a="1"/>
  <c r="M53" i="12" s="1"/>
  <c r="M148" i="12" a="1"/>
  <c r="M148" i="12" s="1"/>
  <c r="M127" i="12" a="1"/>
  <c r="M127" i="12" s="1"/>
  <c r="M122" i="12" a="1"/>
  <c r="M122" i="12" s="1"/>
  <c r="M52" i="12" a="1"/>
  <c r="M52" i="12" s="1"/>
  <c r="M121" i="12" a="1"/>
  <c r="M121" i="12" s="1"/>
  <c r="M117" i="12" a="1"/>
  <c r="M117" i="12" s="1"/>
  <c r="M85" i="12" a="1"/>
  <c r="M85" i="12" s="1"/>
  <c r="M54" i="12" a="1"/>
  <c r="M54" i="12" s="1"/>
  <c r="M95" i="12" a="1"/>
  <c r="M95" i="12" s="1"/>
  <c r="M64" i="12" a="1"/>
  <c r="M64" i="12" s="1"/>
  <c r="M146" i="12" a="1"/>
  <c r="M146" i="12" s="1"/>
  <c r="M147" i="12" a="1"/>
  <c r="M147" i="12" s="1"/>
  <c r="M157" i="12" a="1"/>
  <c r="M157" i="12" s="1"/>
  <c r="M152" i="12" a="1"/>
  <c r="M152" i="12" s="1"/>
  <c r="M126" i="12" a="1"/>
  <c r="M126" i="12" s="1"/>
  <c r="M116" i="12" a="1"/>
  <c r="M116" i="12" s="1"/>
  <c r="M119" i="12" a="1"/>
  <c r="M119" i="12" s="1"/>
  <c r="M115" i="12" a="1"/>
  <c r="M115" i="12" s="1"/>
  <c r="M155" i="12" a="1"/>
  <c r="M155" i="12" s="1"/>
  <c r="M88" i="12" a="1"/>
  <c r="M88" i="12" s="1"/>
  <c r="M62" i="12" a="1"/>
  <c r="M62" i="12" s="1"/>
  <c r="M33" i="12" a="1"/>
  <c r="M33" i="12" s="1"/>
  <c r="M58" i="12" a="1"/>
  <c r="M58" i="12" s="1"/>
  <c r="M156" i="12" a="1"/>
  <c r="M156" i="12" s="1"/>
  <c r="M124" i="12" a="1"/>
  <c r="M124" i="12" s="1"/>
  <c r="M93" i="12" a="1"/>
  <c r="M93" i="12" s="1"/>
  <c r="M89" i="12" a="1"/>
  <c r="M89" i="12" s="1"/>
  <c r="M34" i="12" a="1"/>
  <c r="M34" i="12" s="1"/>
  <c r="M63" i="12" a="1"/>
  <c r="M63" i="12" s="1"/>
  <c r="M125" i="12" a="1"/>
  <c r="M125" i="12" s="1"/>
  <c r="M94" i="12" a="1"/>
  <c r="M94" i="12" s="1"/>
  <c r="M151" i="12" a="1"/>
  <c r="M151" i="12" s="1"/>
  <c r="M57" i="12" a="1"/>
  <c r="M57" i="12" s="1"/>
  <c r="M150" i="12" a="1"/>
  <c r="M150" i="12" s="1"/>
  <c r="M120" i="12" a="1"/>
  <c r="M120" i="12" s="1"/>
  <c r="M113" i="12" a="1"/>
  <c r="M113" i="12" s="1"/>
  <c r="M82" i="12" a="1"/>
  <c r="M82" i="12" s="1"/>
  <c r="M144" i="12" a="1"/>
  <c r="M144" i="12" s="1"/>
  <c r="M145" i="12" a="1"/>
  <c r="M145" i="12" s="1"/>
  <c r="M83" i="12" a="1"/>
  <c r="M83" i="12" s="1"/>
  <c r="M114" i="12" a="1"/>
  <c r="M114" i="12" s="1"/>
  <c r="M51" i="12" a="1"/>
  <c r="M51" i="12" s="1"/>
  <c r="W95" i="12" a="1"/>
  <c r="W95" i="12" s="1"/>
  <c r="W64" i="12" a="1"/>
  <c r="W64" i="12" s="1"/>
  <c r="W22" i="12" a="1"/>
  <c r="W22" i="12" s="1"/>
  <c r="W57" i="12" a="1"/>
  <c r="W57" i="12" s="1"/>
  <c r="W157" i="12" a="1"/>
  <c r="W157" i="12" s="1"/>
  <c r="W145" i="12" a="1"/>
  <c r="W145" i="12" s="1"/>
  <c r="W90" i="12" a="1"/>
  <c r="W90" i="12" s="1"/>
  <c r="W59" i="12" a="1"/>
  <c r="W59" i="12" s="1"/>
  <c r="W119" i="12" a="1"/>
  <c r="W119" i="12" s="1"/>
  <c r="W152" i="12" a="1"/>
  <c r="W152" i="12" s="1"/>
  <c r="W126" i="12" a="1"/>
  <c r="W126" i="12" s="1"/>
  <c r="W114" i="12" a="1"/>
  <c r="W114" i="12" s="1"/>
  <c r="W32" i="12" a="1"/>
  <c r="W32" i="12" s="1"/>
  <c r="W147" i="12" a="1"/>
  <c r="W147" i="12" s="1"/>
  <c r="W121" i="12" a="1"/>
  <c r="W121" i="12" s="1"/>
  <c r="W84" i="12" a="1"/>
  <c r="W84" i="12" s="1"/>
  <c r="W53" i="12" a="1"/>
  <c r="W53" i="12" s="1"/>
  <c r="W25" i="12" a="1"/>
  <c r="W25" i="12" s="1"/>
  <c r="W33" i="12" a="1"/>
  <c r="W33" i="12" s="1"/>
  <c r="W116" i="12" a="1"/>
  <c r="W116" i="12" s="1"/>
  <c r="W94" i="12" a="1"/>
  <c r="W94" i="12" s="1"/>
  <c r="W63" i="12" a="1"/>
  <c r="W63" i="12" s="1"/>
  <c r="W156" i="12" a="1"/>
  <c r="W156" i="12" s="1"/>
  <c r="W89" i="12" a="1"/>
  <c r="W89" i="12" s="1"/>
  <c r="W58" i="12" a="1"/>
  <c r="W58" i="12" s="1"/>
  <c r="W28" i="12" a="1"/>
  <c r="W28" i="12" s="1"/>
  <c r="W151" i="12" a="1"/>
  <c r="W151" i="12" s="1"/>
  <c r="W146" i="12" a="1"/>
  <c r="W146" i="12" s="1"/>
  <c r="W125" i="12" a="1"/>
  <c r="W125" i="12" s="1"/>
  <c r="W21" i="12" a="1"/>
  <c r="W21" i="12" s="1"/>
  <c r="W120" i="12" a="1"/>
  <c r="W120" i="12" s="1"/>
  <c r="W115" i="12" a="1"/>
  <c r="W115" i="12" s="1"/>
  <c r="W88" i="12" a="1"/>
  <c r="W88" i="12" s="1"/>
  <c r="W31" i="12" a="1"/>
  <c r="W31" i="12" s="1"/>
  <c r="W93" i="12" a="1"/>
  <c r="W93" i="12" s="1"/>
  <c r="W62" i="12" a="1"/>
  <c r="W62" i="12" s="1"/>
  <c r="W24" i="12" a="1"/>
  <c r="W24" i="12" s="1"/>
  <c r="W155" i="12" a="1"/>
  <c r="W155" i="12" s="1"/>
  <c r="W150" i="12" a="1"/>
  <c r="W150" i="12" s="1"/>
  <c r="W124" i="12" a="1"/>
  <c r="W124" i="12" s="1"/>
  <c r="W117" i="12" a="1"/>
  <c r="W117" i="12" s="1"/>
  <c r="W85" i="12" a="1"/>
  <c r="W85" i="12" s="1"/>
  <c r="W54" i="12" a="1"/>
  <c r="W54" i="12" s="1"/>
  <c r="W29" i="12" a="1"/>
  <c r="W29" i="12" s="1"/>
  <c r="W34" i="12" a="1"/>
  <c r="W34" i="12" s="1"/>
  <c r="W153" i="12" a="1"/>
  <c r="W153" i="12" s="1"/>
  <c r="W86" i="12" a="1"/>
  <c r="W86" i="12" s="1"/>
  <c r="W144" i="12" a="1"/>
  <c r="W144" i="12" s="1"/>
  <c r="W60" i="12" a="1"/>
  <c r="W60" i="12" s="1"/>
  <c r="W56" i="12" a="1"/>
  <c r="W56" i="12" s="1"/>
  <c r="W30" i="12" a="1"/>
  <c r="W30" i="12" s="1"/>
  <c r="W154" i="12" a="1"/>
  <c r="W154" i="12" s="1"/>
  <c r="W52" i="12" a="1"/>
  <c r="W52" i="12" s="1"/>
  <c r="W26" i="12" a="1"/>
  <c r="W26" i="12" s="1"/>
  <c r="W118" i="12" a="1"/>
  <c r="W118" i="12" s="1"/>
  <c r="W87" i="12" a="1"/>
  <c r="W87" i="12" s="1"/>
  <c r="W83" i="12" a="1"/>
  <c r="W83" i="12" s="1"/>
  <c r="W122" i="12" a="1"/>
  <c r="W122" i="12" s="1"/>
  <c r="W113" i="12" a="1"/>
  <c r="W113" i="12" s="1"/>
  <c r="W91" i="12" a="1"/>
  <c r="W91" i="12" s="1"/>
  <c r="W23" i="12" a="1"/>
  <c r="W23" i="12" s="1"/>
  <c r="W27" i="12" a="1"/>
  <c r="W27" i="12" s="1"/>
  <c r="W158" i="12" a="1"/>
  <c r="W158" i="12" s="1"/>
  <c r="W51" i="12" a="1"/>
  <c r="W51" i="12" s="1"/>
  <c r="W20" i="12" a="1"/>
  <c r="W20" i="12" s="1"/>
  <c r="W149" i="12" a="1"/>
  <c r="W149" i="12" s="1"/>
  <c r="W55" i="12" a="1"/>
  <c r="W55" i="12" s="1"/>
  <c r="W61" i="12" a="1"/>
  <c r="W61" i="12" s="1"/>
  <c r="W123" i="12" a="1"/>
  <c r="W123" i="12" s="1"/>
  <c r="W92" i="12" a="1"/>
  <c r="W92" i="12" s="1"/>
  <c r="W148" i="12" a="1"/>
  <c r="W148" i="12" s="1"/>
  <c r="W65" i="12" a="1"/>
  <c r="W65" i="12" s="1"/>
  <c r="W82" i="12" a="1"/>
  <c r="W82" i="12" s="1"/>
  <c r="W96" i="12" a="1"/>
  <c r="W96" i="12" s="1"/>
  <c r="W127" i="12" a="1"/>
  <c r="W127" i="12" s="1"/>
  <c r="D10" i="52" a="1"/>
  <c r="D10" i="52" s="1"/>
  <c r="B16" i="55" s="1"/>
  <c r="F42" i="12"/>
  <c r="H41" i="12"/>
  <c r="H43" i="12" a="1"/>
  <c r="F44" i="12" a="1"/>
  <c r="I32" i="12" a="1"/>
  <c r="I99" i="12" a="1"/>
  <c r="I139" i="12" a="1"/>
  <c r="I76" i="12" a="1"/>
  <c r="I130" i="12" a="1"/>
  <c r="I164" i="12" a="1"/>
  <c r="I77" i="12" a="1"/>
  <c r="I131" i="12" a="1"/>
  <c r="I160" i="12" a="1"/>
  <c r="I129" i="12" a="1"/>
  <c r="I75" i="12" a="1"/>
  <c r="I41" i="12" a="1"/>
  <c r="I68" i="12" a="1"/>
  <c r="I69" i="12" a="1"/>
  <c r="I102" i="12" a="1"/>
  <c r="I45" i="12" a="1"/>
  <c r="I71" i="12" a="1"/>
  <c r="I38" i="12" a="1"/>
  <c r="I162" i="12" a="1"/>
  <c r="I46" i="12" a="1"/>
  <c r="I107" i="12" a="1"/>
  <c r="I40" i="12" a="1"/>
  <c r="I105" i="12" a="1"/>
  <c r="I39" i="12" a="1"/>
  <c r="I106" i="12" a="1"/>
  <c r="I133" i="12" a="1"/>
  <c r="I161" i="12" a="1"/>
  <c r="I170" i="12" a="1"/>
  <c r="I44" i="12" a="1"/>
  <c r="I100" i="12" a="1"/>
  <c r="I70" i="12" a="1"/>
  <c r="I101" i="12" a="1"/>
  <c r="I169" i="12" a="1"/>
  <c r="I132" i="12" a="1"/>
  <c r="I166" i="12" a="1"/>
  <c r="I73" i="12" a="1"/>
  <c r="I67" i="12" a="1"/>
  <c r="I165" i="12" a="1"/>
  <c r="I168" i="12" a="1"/>
  <c r="I136" i="12" a="1"/>
  <c r="I37" i="12" a="1"/>
  <c r="I104" i="12" a="1"/>
  <c r="I138" i="12" a="1"/>
  <c r="I43" i="12" a="1"/>
  <c r="I36" i="12" a="1"/>
  <c r="I103" i="12" a="1"/>
  <c r="I108" i="12" a="1"/>
  <c r="I42" i="12" a="1"/>
  <c r="I135" i="12" a="1"/>
  <c r="I137" i="12" a="1"/>
  <c r="I72" i="12" a="1"/>
  <c r="I167" i="12" a="1"/>
  <c r="I98" i="12" a="1"/>
  <c r="I163" i="12" a="1"/>
  <c r="I74" i="12" a="1"/>
  <c r="I134" i="12" a="1"/>
  <c r="AL15" i="55" l="1"/>
  <c r="AM15" i="55" s="1"/>
  <c r="AG15" i="55"/>
  <c r="AJ15" i="55"/>
  <c r="AH15" i="55"/>
  <c r="AT15" i="55"/>
  <c r="AU15" i="55" s="1"/>
  <c r="AN15" i="55"/>
  <c r="AO15" i="55" s="1"/>
  <c r="AP15" i="55"/>
  <c r="AQ15" i="55" s="1" a="1"/>
  <c r="AQ15" i="55" s="1"/>
  <c r="AR15" i="55"/>
  <c r="AS15" i="55" s="1"/>
  <c r="D16" i="55"/>
  <c r="AW16" i="55"/>
  <c r="C16" i="55"/>
  <c r="AV16" i="55"/>
  <c r="AX16" i="55" s="1"/>
  <c r="Y16" i="55"/>
  <c r="Z16" i="55" s="1"/>
  <c r="H16" i="55"/>
  <c r="AA16" i="55"/>
  <c r="AC16" i="55" s="1"/>
  <c r="N16" i="55"/>
  <c r="AK16" i="55" s="1"/>
  <c r="X16" i="55"/>
  <c r="AE16" i="55"/>
  <c r="AD16" i="55"/>
  <c r="AB16" i="55"/>
  <c r="O16" i="55"/>
  <c r="M16" i="55"/>
  <c r="J16" i="55"/>
  <c r="I16" i="55"/>
  <c r="G16" i="55"/>
  <c r="F16" i="55"/>
  <c r="L16" i="55"/>
  <c r="P16" i="55"/>
  <c r="S16" i="55"/>
  <c r="R16" i="55"/>
  <c r="U16" i="55"/>
  <c r="V16" i="55"/>
  <c r="AF16" i="55"/>
  <c r="W16" i="55"/>
  <c r="K16" i="55"/>
  <c r="E16" i="55"/>
  <c r="T16" i="55"/>
  <c r="Q16" i="55"/>
  <c r="W15" i="55"/>
  <c r="AL14" i="55"/>
  <c r="AP14" i="55"/>
  <c r="AT14" i="55"/>
  <c r="AR14" i="55"/>
  <c r="AN14" i="55"/>
  <c r="AB79" i="12"/>
  <c r="AD79" i="12"/>
  <c r="Q79" i="12"/>
  <c r="Y79" i="12"/>
  <c r="AB172" i="12"/>
  <c r="Z172" i="12"/>
  <c r="M141" i="12"/>
  <c r="AE141" i="12"/>
  <c r="Q110" i="12"/>
  <c r="AG141" i="12"/>
  <c r="AF141" i="12"/>
  <c r="AA141" i="12"/>
  <c r="R141" i="12"/>
  <c r="AE110" i="12"/>
  <c r="O110" i="12"/>
  <c r="K79" i="12"/>
  <c r="K110" i="12"/>
  <c r="N172" i="12"/>
  <c r="V141" i="12"/>
  <c r="R79" i="12"/>
  <c r="S172" i="12"/>
  <c r="K141" i="12"/>
  <c r="W79" i="12"/>
  <c r="J110" i="12"/>
  <c r="P141" i="12"/>
  <c r="S79" i="12"/>
  <c r="AC79" i="12"/>
  <c r="T172" i="12"/>
  <c r="AF110" i="12"/>
  <c r="T79" i="12"/>
  <c r="S141" i="12"/>
  <c r="P79" i="12"/>
  <c r="L79" i="12"/>
  <c r="AC110" i="12"/>
  <c r="V172" i="12"/>
  <c r="J172" i="12"/>
  <c r="AG172" i="12"/>
  <c r="X172" i="12"/>
  <c r="AF79" i="12"/>
  <c r="N79" i="12"/>
  <c r="W141" i="12"/>
  <c r="AE79" i="12"/>
  <c r="AG110" i="12"/>
  <c r="P172" i="12"/>
  <c r="AC172" i="12"/>
  <c r="T110" i="12"/>
  <c r="N110" i="12"/>
  <c r="R172" i="12"/>
  <c r="X79" i="12"/>
  <c r="S110" i="12"/>
  <c r="AD141" i="12"/>
  <c r="AD172" i="12"/>
  <c r="J141" i="12"/>
  <c r="O172" i="12"/>
  <c r="Z79" i="12"/>
  <c r="Z110" i="12"/>
  <c r="V110" i="12"/>
  <c r="O141" i="12"/>
  <c r="R110" i="12"/>
  <c r="Y141" i="12"/>
  <c r="J79" i="12"/>
  <c r="U79" i="12"/>
  <c r="Y172" i="12"/>
  <c r="N141" i="12"/>
  <c r="P110" i="12"/>
  <c r="AF172" i="12"/>
  <c r="M110" i="12"/>
  <c r="AA79" i="12"/>
  <c r="L110" i="12"/>
  <c r="Q172" i="12"/>
  <c r="AB110" i="12"/>
  <c r="V79" i="12"/>
  <c r="X141" i="12"/>
  <c r="W110" i="12"/>
  <c r="M172" i="12"/>
  <c r="AD110" i="12"/>
  <c r="U141" i="12"/>
  <c r="U110" i="12"/>
  <c r="Y110" i="12"/>
  <c r="Z141" i="12"/>
  <c r="L141" i="12"/>
  <c r="L172" i="12"/>
  <c r="AA110" i="12"/>
  <c r="AG79" i="12"/>
  <c r="X110" i="12"/>
  <c r="K172" i="12"/>
  <c r="AE172" i="12"/>
  <c r="O79" i="12"/>
  <c r="W172" i="12"/>
  <c r="M79" i="12"/>
  <c r="AA172" i="12"/>
  <c r="U172" i="12"/>
  <c r="T141" i="12"/>
  <c r="I32" i="12"/>
  <c r="I132" i="12"/>
  <c r="I165" i="12"/>
  <c r="I162" i="12"/>
  <c r="I44" i="12"/>
  <c r="I164" i="12"/>
  <c r="I133" i="12"/>
  <c r="I137" i="12"/>
  <c r="I101" i="12"/>
  <c r="I134" i="12"/>
  <c r="I163" i="12"/>
  <c r="I100" i="12"/>
  <c r="I45" i="12"/>
  <c r="I41" i="12"/>
  <c r="I46" i="12"/>
  <c r="I167" i="12"/>
  <c r="I168" i="12"/>
  <c r="I67" i="12"/>
  <c r="I106" i="12"/>
  <c r="I103" i="12"/>
  <c r="I43" i="12"/>
  <c r="I131" i="12"/>
  <c r="I70" i="12"/>
  <c r="I72" i="12"/>
  <c r="I39" i="12"/>
  <c r="I69" i="12"/>
  <c r="I136" i="12"/>
  <c r="I139" i="12"/>
  <c r="I75" i="12"/>
  <c r="I40" i="12"/>
  <c r="I42" i="12"/>
  <c r="I68" i="12"/>
  <c r="I102" i="12"/>
  <c r="I99" i="12"/>
  <c r="I98" i="12"/>
  <c r="I166" i="12"/>
  <c r="I71" i="12"/>
  <c r="I160" i="12"/>
  <c r="I135" i="12"/>
  <c r="I169" i="12"/>
  <c r="I138" i="12"/>
  <c r="I104" i="12"/>
  <c r="I73" i="12"/>
  <c r="I76" i="12"/>
  <c r="I77" i="12"/>
  <c r="I108" i="12"/>
  <c r="I130" i="12"/>
  <c r="I74" i="12"/>
  <c r="I105" i="12"/>
  <c r="I161" i="12"/>
  <c r="I170" i="12"/>
  <c r="I107" i="12"/>
  <c r="I129" i="12"/>
  <c r="I37" i="12"/>
  <c r="I38" i="12"/>
  <c r="I36" i="12"/>
  <c r="I93" i="12" a="1"/>
  <c r="I93" i="12" s="1"/>
  <c r="I62" i="12" a="1"/>
  <c r="I62" i="12" s="1"/>
  <c r="I84" i="12" a="1"/>
  <c r="I84" i="12" s="1"/>
  <c r="I155" i="12" a="1"/>
  <c r="I155" i="12" s="1"/>
  <c r="I88" i="12" a="1"/>
  <c r="I88" i="12" s="1"/>
  <c r="I57" i="12" a="1"/>
  <c r="I57" i="12" s="1"/>
  <c r="I150" i="12" a="1"/>
  <c r="I150" i="12" s="1"/>
  <c r="I124" i="12" a="1"/>
  <c r="I124" i="12" s="1"/>
  <c r="I119" i="12" a="1"/>
  <c r="I119" i="12" s="1"/>
  <c r="I52" i="12" a="1"/>
  <c r="I52" i="12" s="1"/>
  <c r="I92" i="12" a="1"/>
  <c r="I92" i="12" s="1"/>
  <c r="I87" i="12" a="1"/>
  <c r="I87" i="12" s="1"/>
  <c r="I61" i="12" a="1"/>
  <c r="I61" i="12" s="1"/>
  <c r="I56" i="12" a="1"/>
  <c r="I56" i="12" s="1"/>
  <c r="I154" i="12" a="1"/>
  <c r="I154" i="12" s="1"/>
  <c r="I149" i="12" a="1"/>
  <c r="I149" i="12" s="1"/>
  <c r="I123" i="12" a="1"/>
  <c r="I123" i="12" s="1"/>
  <c r="I118" i="12" a="1"/>
  <c r="I118" i="12" s="1"/>
  <c r="I86" i="12" a="1"/>
  <c r="I86" i="12" s="1"/>
  <c r="I55" i="12" a="1"/>
  <c r="I55" i="12" s="1"/>
  <c r="I34" i="12" a="1"/>
  <c r="I34" i="12" s="1"/>
  <c r="I115" i="12" a="1"/>
  <c r="I115" i="12" s="1"/>
  <c r="I53" i="12" a="1"/>
  <c r="I53" i="12" s="1"/>
  <c r="I117" i="12" a="1"/>
  <c r="I117" i="12" s="1"/>
  <c r="I96" i="12" a="1"/>
  <c r="I96" i="12" s="1"/>
  <c r="I91" i="12" a="1"/>
  <c r="I91" i="12" s="1"/>
  <c r="I65" i="12" a="1"/>
  <c r="I65" i="12" s="1"/>
  <c r="I60" i="12" a="1"/>
  <c r="I60" i="12" s="1"/>
  <c r="I158" i="12" a="1"/>
  <c r="I158" i="12" s="1"/>
  <c r="I153" i="12" a="1"/>
  <c r="I153" i="12" s="1"/>
  <c r="I148" i="12" a="1"/>
  <c r="I148" i="12" s="1"/>
  <c r="I127" i="12" a="1"/>
  <c r="I127" i="12" s="1"/>
  <c r="I122" i="12" a="1"/>
  <c r="I122" i="12" s="1"/>
  <c r="I95" i="12" a="1"/>
  <c r="I95" i="12" s="1"/>
  <c r="I64" i="12" a="1"/>
  <c r="I64" i="12" s="1"/>
  <c r="I125" i="12" a="1"/>
  <c r="I125" i="12" s="1"/>
  <c r="I157" i="12" a="1"/>
  <c r="I157" i="12" s="1"/>
  <c r="I94" i="12" a="1"/>
  <c r="I94" i="12" s="1"/>
  <c r="I90" i="12" a="1"/>
  <c r="I90" i="12" s="1"/>
  <c r="I151" i="12" a="1"/>
  <c r="I151" i="12" s="1"/>
  <c r="I147" i="12" a="1"/>
  <c r="I147" i="12" s="1"/>
  <c r="I126" i="12" a="1"/>
  <c r="I126" i="12" s="1"/>
  <c r="I156" i="12" a="1"/>
  <c r="I156" i="12" s="1"/>
  <c r="I116" i="12" a="1"/>
  <c r="I116" i="12" s="1"/>
  <c r="I58" i="12" a="1"/>
  <c r="I58" i="12" s="1"/>
  <c r="I152" i="12" a="1"/>
  <c r="I152" i="12" s="1"/>
  <c r="I89" i="12" a="1"/>
  <c r="I89" i="12" s="1"/>
  <c r="I144" i="12" a="1"/>
  <c r="I144" i="12" s="1"/>
  <c r="I63" i="12" a="1"/>
  <c r="I63" i="12" s="1"/>
  <c r="I85" i="12" a="1"/>
  <c r="I85" i="12" s="1"/>
  <c r="I113" i="12" a="1"/>
  <c r="I113" i="12" s="1"/>
  <c r="I54" i="12" a="1"/>
  <c r="I54" i="12" s="1"/>
  <c r="I121" i="12" a="1"/>
  <c r="I121" i="12" s="1"/>
  <c r="I146" i="12" a="1"/>
  <c r="I146" i="12" s="1"/>
  <c r="I33" i="12" a="1"/>
  <c r="I33" i="12" s="1"/>
  <c r="I120" i="12" a="1"/>
  <c r="I120" i="12" s="1"/>
  <c r="I59" i="12" a="1"/>
  <c r="I59" i="12" s="1"/>
  <c r="I51" i="12" a="1"/>
  <c r="I51" i="12" s="1"/>
  <c r="I82" i="12" a="1"/>
  <c r="I82" i="12" s="1"/>
  <c r="I83" i="12" a="1"/>
  <c r="I83" i="12" s="1"/>
  <c r="I145" i="12" a="1"/>
  <c r="I145" i="12" s="1"/>
  <c r="I114" i="12" a="1"/>
  <c r="I114" i="12" s="1"/>
  <c r="AB141" i="12"/>
  <c r="AC141" i="12"/>
  <c r="Q141" i="12"/>
  <c r="D11" i="52" a="1"/>
  <c r="D11" i="52" s="1"/>
  <c r="B17" i="55" s="1"/>
  <c r="F44" i="12"/>
  <c r="H43" i="12"/>
  <c r="Z48" i="12"/>
  <c r="AD48" i="12"/>
  <c r="W48" i="12"/>
  <c r="X48" i="12"/>
  <c r="R48" i="12"/>
  <c r="AG48" i="12"/>
  <c r="AF48" i="12"/>
  <c r="T48" i="12"/>
  <c r="U48" i="12"/>
  <c r="AE48" i="12"/>
  <c r="AC48" i="12"/>
  <c r="V48" i="12"/>
  <c r="AB48" i="12"/>
  <c r="Y48" i="12"/>
  <c r="S48" i="12"/>
  <c r="AA48" i="12"/>
  <c r="D3" i="45"/>
  <c r="A3" i="45"/>
  <c r="C3" i="45"/>
  <c r="B3" i="45"/>
  <c r="H42" i="12" a="1"/>
  <c r="F43" i="12" a="1"/>
  <c r="AJ16" i="55" l="1"/>
  <c r="AL16" i="55"/>
  <c r="AM16" i="55" s="1"/>
  <c r="AI15" i="55"/>
  <c r="AP16" i="55"/>
  <c r="AQ16" i="55" s="1" a="1"/>
  <c r="AQ16" i="55" s="1"/>
  <c r="AT16" i="55"/>
  <c r="AU16" i="55" s="1"/>
  <c r="AN16" i="55"/>
  <c r="AO16" i="55" s="1"/>
  <c r="AR16" i="55"/>
  <c r="AS16" i="55" s="1"/>
  <c r="AI16" i="55"/>
  <c r="AO14" i="55"/>
  <c r="AS14" i="55"/>
  <c r="G17" i="55"/>
  <c r="F17" i="55"/>
  <c r="H17" i="55" s="1"/>
  <c r="D17" i="55"/>
  <c r="C17" i="55"/>
  <c r="E17" i="55" s="1"/>
  <c r="AB17" i="55"/>
  <c r="AC17" i="55" s="1"/>
  <c r="O17" i="55"/>
  <c r="Q17" i="55" s="1"/>
  <c r="M17" i="55"/>
  <c r="L17" i="55"/>
  <c r="N17" i="55" s="1"/>
  <c r="AK17" i="55" s="1"/>
  <c r="J17" i="55"/>
  <c r="I17" i="55"/>
  <c r="AA17" i="55"/>
  <c r="Y17" i="55"/>
  <c r="X17" i="55"/>
  <c r="Z17" i="55" s="1"/>
  <c r="V17" i="55"/>
  <c r="U17" i="55"/>
  <c r="S17" i="55"/>
  <c r="R17" i="55"/>
  <c r="T17" i="55" s="1"/>
  <c r="P17" i="55"/>
  <c r="AV17" i="55"/>
  <c r="AX17" i="55" s="1"/>
  <c r="AE17" i="55"/>
  <c r="AW17" i="55"/>
  <c r="AD17" i="55"/>
  <c r="AF17" i="55" s="1"/>
  <c r="W17" i="55"/>
  <c r="AU14" i="55"/>
  <c r="AG16" i="55"/>
  <c r="AQ14" i="55" a="1"/>
  <c r="AQ14" i="55" s="1"/>
  <c r="AM14" i="55"/>
  <c r="AH16" i="55"/>
  <c r="I141" i="12"/>
  <c r="I172" i="12"/>
  <c r="I110" i="12"/>
  <c r="I79" i="12"/>
  <c r="D12" i="52" a="1"/>
  <c r="D12" i="52" s="1"/>
  <c r="B18" i="55" s="1"/>
  <c r="F43" i="12"/>
  <c r="H42" i="12"/>
  <c r="H44" i="12" a="1"/>
  <c r="AN17" i="55" l="1"/>
  <c r="AO17" i="55" s="1"/>
  <c r="AP17" i="55"/>
  <c r="AR17" i="55"/>
  <c r="AT17" i="55"/>
  <c r="AJ17" i="55"/>
  <c r="J18" i="55"/>
  <c r="I18" i="55"/>
  <c r="G18" i="55"/>
  <c r="F18" i="55"/>
  <c r="H18" i="55" s="1"/>
  <c r="AK18" i="55" s="1"/>
  <c r="D18" i="55"/>
  <c r="C18" i="55"/>
  <c r="E18" i="55" s="1"/>
  <c r="AE18" i="55"/>
  <c r="AB18" i="55"/>
  <c r="Y18" i="55"/>
  <c r="X18" i="55"/>
  <c r="AA18" i="55"/>
  <c r="V18" i="55"/>
  <c r="P18" i="55"/>
  <c r="O18" i="55"/>
  <c r="Q18" i="55" s="1"/>
  <c r="AF18" i="55"/>
  <c r="AC18" i="55"/>
  <c r="AW18" i="55"/>
  <c r="AV18" i="55"/>
  <c r="AX18" i="55" s="1"/>
  <c r="AD18" i="55"/>
  <c r="R18" i="55"/>
  <c r="T18" i="55" s="1"/>
  <c r="M18" i="55"/>
  <c r="L18" i="55"/>
  <c r="N18" i="55" s="1"/>
  <c r="U18" i="55"/>
  <c r="S18" i="55"/>
  <c r="Z18" i="55"/>
  <c r="AG17" i="55"/>
  <c r="AH17" i="55"/>
  <c r="K17" i="55"/>
  <c r="AI17" i="55" s="1"/>
  <c r="D13" i="52" a="1"/>
  <c r="D13" i="52" s="1"/>
  <c r="B19" i="55" s="1"/>
  <c r="H44" i="12"/>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AJ18" i="55" l="1"/>
  <c r="AG18" i="55"/>
  <c r="AT18" i="55"/>
  <c r="AU18" i="55" s="1"/>
  <c r="AP18" i="55"/>
  <c r="AQ18" i="55" s="1" a="1"/>
  <c r="AQ18" i="55" s="1"/>
  <c r="AR18" i="55"/>
  <c r="AS18" i="55" s="1"/>
  <c r="AN18" i="55"/>
  <c r="AH18" i="55"/>
  <c r="AU17" i="55"/>
  <c r="M19" i="55"/>
  <c r="L19" i="55"/>
  <c r="N19" i="55" s="1"/>
  <c r="I19" i="55"/>
  <c r="AJ19" i="55" s="1"/>
  <c r="J19" i="55"/>
  <c r="G19" i="55"/>
  <c r="F19" i="55"/>
  <c r="H19" i="55" s="1"/>
  <c r="AW19" i="55"/>
  <c r="AD19" i="55"/>
  <c r="AF19" i="55" s="1"/>
  <c r="AB19" i="55"/>
  <c r="AE19" i="55"/>
  <c r="AA19" i="55"/>
  <c r="AC19" i="55" s="1"/>
  <c r="R19" i="55"/>
  <c r="T19" i="55" s="1"/>
  <c r="P19" i="55"/>
  <c r="Q19" i="55" s="1"/>
  <c r="Y19" i="55"/>
  <c r="X19" i="55"/>
  <c r="AH19" i="55" s="1"/>
  <c r="V19" i="55"/>
  <c r="W19" i="55" s="1"/>
  <c r="U19" i="55"/>
  <c r="O19" i="55"/>
  <c r="S19" i="55"/>
  <c r="D19" i="55"/>
  <c r="AV19" i="55"/>
  <c r="AX19" i="55" s="1"/>
  <c r="C19" i="55"/>
  <c r="E19" i="55" s="1"/>
  <c r="K18" i="55"/>
  <c r="AL18" i="55" s="1"/>
  <c r="AM18" i="55" s="1"/>
  <c r="AS17" i="55"/>
  <c r="AQ17" i="55" a="1"/>
  <c r="AQ17" i="55" s="1"/>
  <c r="AL17" i="55"/>
  <c r="W18" i="55"/>
  <c r="D14" i="52" a="1"/>
  <c r="D14" i="52" s="1"/>
  <c r="B20" i="55" s="1"/>
  <c r="D4" i="11" a="1"/>
  <c r="D4" i="11" s="1"/>
  <c r="D5" i="11" s="1" a="1"/>
  <c r="D5" i="11" s="1"/>
  <c r="B11" i="53" s="1"/>
  <c r="AV11" i="53" s="1"/>
  <c r="F20" i="12" a="1"/>
  <c r="AK19" i="55" l="1"/>
  <c r="AR19" i="55" s="1"/>
  <c r="AI18" i="55"/>
  <c r="AT19" i="55"/>
  <c r="AM17" i="55"/>
  <c r="K19" i="55"/>
  <c r="AL19" i="55" s="1"/>
  <c r="AM19" i="55" s="1"/>
  <c r="Z19" i="55"/>
  <c r="AO18" i="55"/>
  <c r="P20" i="55"/>
  <c r="L20" i="55"/>
  <c r="N20" i="55" s="1"/>
  <c r="J20" i="55"/>
  <c r="O20" i="55"/>
  <c r="Q20" i="55" s="1"/>
  <c r="M20" i="55"/>
  <c r="AC20" i="55"/>
  <c r="R20" i="55"/>
  <c r="T20" i="55" s="1"/>
  <c r="I20" i="55"/>
  <c r="G20" i="55"/>
  <c r="F20" i="55"/>
  <c r="H20" i="55" s="1"/>
  <c r="D20" i="55"/>
  <c r="X20" i="55"/>
  <c r="V20" i="55"/>
  <c r="S20" i="55"/>
  <c r="C20" i="55"/>
  <c r="U20" i="55"/>
  <c r="AE20" i="55"/>
  <c r="AD20" i="55"/>
  <c r="AF20" i="55" s="1"/>
  <c r="AB20" i="55"/>
  <c r="AW20" i="55"/>
  <c r="AA20" i="55"/>
  <c r="Y20" i="55"/>
  <c r="AV20" i="55"/>
  <c r="AX20" i="55" s="1"/>
  <c r="E20" i="55"/>
  <c r="Z20" i="55"/>
  <c r="AG19" i="55"/>
  <c r="D15" i="52" a="1"/>
  <c r="D15" i="52" s="1"/>
  <c r="B21" i="55" s="1"/>
  <c r="S11" i="53"/>
  <c r="AX11" i="53"/>
  <c r="AW11" i="53"/>
  <c r="D11" i="53"/>
  <c r="C11" i="53"/>
  <c r="AJ11" i="53" s="1"/>
  <c r="F11" i="53"/>
  <c r="G11" i="53"/>
  <c r="L11" i="53"/>
  <c r="M11" i="53"/>
  <c r="R11" i="53"/>
  <c r="X11" i="53"/>
  <c r="Z11" i="53" s="1"/>
  <c r="AE11" i="53"/>
  <c r="Y11" i="53"/>
  <c r="AA11" i="53"/>
  <c r="AB11" i="53"/>
  <c r="AD11" i="53"/>
  <c r="O11" i="53"/>
  <c r="P11" i="53"/>
  <c r="V11" i="53"/>
  <c r="I11" i="53"/>
  <c r="J11" i="53"/>
  <c r="U11" i="53"/>
  <c r="D6" i="11" a="1"/>
  <c r="D6" i="11" s="1"/>
  <c r="B12" i="53" s="1"/>
  <c r="AV12" i="53" s="1"/>
  <c r="B10" i="53"/>
  <c r="F20" i="12"/>
  <c r="F23" i="12" a="1"/>
  <c r="J21" i="12" a="1"/>
  <c r="AN19" i="55" l="1"/>
  <c r="AO19" i="55" s="1"/>
  <c r="AP19" i="55"/>
  <c r="AQ19" i="55" s="1" a="1"/>
  <c r="AQ19" i="55" s="1"/>
  <c r="AJ20" i="55"/>
  <c r="AK20" i="55"/>
  <c r="AN20" i="55" s="1"/>
  <c r="AO20" i="55" s="1"/>
  <c r="AG20" i="55"/>
  <c r="AI19" i="55"/>
  <c r="K20" i="55"/>
  <c r="AL20" i="55" s="1"/>
  <c r="AM20" i="55" s="1"/>
  <c r="S21" i="55"/>
  <c r="R21" i="55"/>
  <c r="T21" i="55" s="1"/>
  <c r="P21" i="55"/>
  <c r="O21" i="55"/>
  <c r="Q21" i="55" s="1"/>
  <c r="L21" i="55"/>
  <c r="N21" i="55" s="1"/>
  <c r="M21" i="55"/>
  <c r="D21" i="55"/>
  <c r="AE21" i="55"/>
  <c r="AB21" i="55"/>
  <c r="AD21" i="55"/>
  <c r="AF21" i="55" s="1"/>
  <c r="AA21" i="55"/>
  <c r="AC21" i="55" s="1"/>
  <c r="Y21" i="55"/>
  <c r="J21" i="55"/>
  <c r="I21" i="55"/>
  <c r="G21" i="55"/>
  <c r="H21" i="55" s="1"/>
  <c r="AV21" i="55"/>
  <c r="AX21" i="55" s="1"/>
  <c r="AW21" i="55"/>
  <c r="X21" i="55"/>
  <c r="V21" i="55"/>
  <c r="U21" i="55"/>
  <c r="W21" i="55" s="1"/>
  <c r="F21" i="55"/>
  <c r="C21" i="55"/>
  <c r="E21" i="55" s="1"/>
  <c r="AS19" i="55"/>
  <c r="AH20" i="55"/>
  <c r="W20" i="55"/>
  <c r="AU19" i="55"/>
  <c r="J21" i="12"/>
  <c r="F23" i="12"/>
  <c r="T11" i="53"/>
  <c r="W11" i="53"/>
  <c r="E11" i="53"/>
  <c r="AL11" i="53" s="1"/>
  <c r="AM11" i="53" s="1"/>
  <c r="K11" i="53"/>
  <c r="Q11" i="53"/>
  <c r="H11" i="53"/>
  <c r="AK11" i="53" s="1"/>
  <c r="N11" i="53"/>
  <c r="AF11" i="53"/>
  <c r="AG11" i="53"/>
  <c r="AC11" i="53"/>
  <c r="D16" i="52" a="1"/>
  <c r="D16" i="52" s="1"/>
  <c r="B22" i="55" s="1"/>
  <c r="AB12" i="53"/>
  <c r="AW12" i="53"/>
  <c r="AX12" i="53"/>
  <c r="J12" i="53"/>
  <c r="R12" i="53"/>
  <c r="X12" i="53"/>
  <c r="V12" i="53"/>
  <c r="Y12" i="53"/>
  <c r="F12" i="53"/>
  <c r="AD12" i="53"/>
  <c r="AE12" i="53"/>
  <c r="L12" i="53"/>
  <c r="M12" i="53"/>
  <c r="G12" i="53"/>
  <c r="D12" i="53"/>
  <c r="U12" i="53"/>
  <c r="O12" i="53"/>
  <c r="C12" i="53"/>
  <c r="AJ12" i="53" s="1"/>
  <c r="I12" i="53"/>
  <c r="AA12" i="53"/>
  <c r="P12" i="53"/>
  <c r="S12" i="53"/>
  <c r="AW10" i="53"/>
  <c r="AV10" i="53"/>
  <c r="AX10" i="53" s="1"/>
  <c r="AH11" i="53"/>
  <c r="M10" i="53"/>
  <c r="U10" i="53"/>
  <c r="P10" i="53"/>
  <c r="I10" i="53"/>
  <c r="AD10" i="53"/>
  <c r="Y10" i="53"/>
  <c r="AB10" i="53"/>
  <c r="X10" i="53"/>
  <c r="AA10" i="53"/>
  <c r="V10" i="53"/>
  <c r="J10" i="53"/>
  <c r="R10" i="53"/>
  <c r="S10" i="53"/>
  <c r="O10" i="53"/>
  <c r="AE10" i="53"/>
  <c r="L10" i="53"/>
  <c r="G10" i="53"/>
  <c r="F10" i="53"/>
  <c r="D7" i="11" a="1"/>
  <c r="D7" i="11" s="1"/>
  <c r="B13" i="53" s="1"/>
  <c r="AV13" i="53" s="1"/>
  <c r="D10" i="53"/>
  <c r="C10" i="53"/>
  <c r="F24" i="12" a="1"/>
  <c r="J20" i="12" a="1"/>
  <c r="J22" i="12" a="1"/>
  <c r="F21" i="12" a="1"/>
  <c r="F22" i="12" a="1"/>
  <c r="AT20" i="55" l="1"/>
  <c r="AU20" i="55" s="1"/>
  <c r="AP20" i="55"/>
  <c r="AQ20" i="55" s="1" a="1"/>
  <c r="AQ20" i="55" s="1"/>
  <c r="AR20" i="55"/>
  <c r="AS20" i="55" s="1"/>
  <c r="AK21" i="55"/>
  <c r="AN21" i="55" s="1"/>
  <c r="AO21" i="55" s="1"/>
  <c r="AH21" i="55"/>
  <c r="AI11" i="53"/>
  <c r="W12" i="53"/>
  <c r="AI20" i="55"/>
  <c r="V22" i="55"/>
  <c r="P22" i="55"/>
  <c r="U22" i="55"/>
  <c r="AF22" i="55"/>
  <c r="S22" i="55"/>
  <c r="H22" i="55"/>
  <c r="R22" i="55"/>
  <c r="G22" i="55"/>
  <c r="K22" i="55"/>
  <c r="AE22" i="55"/>
  <c r="AD22" i="55"/>
  <c r="F22" i="55"/>
  <c r="D22" i="55"/>
  <c r="C22" i="55"/>
  <c r="AW22" i="55"/>
  <c r="AV22" i="55"/>
  <c r="AX22" i="55" s="1"/>
  <c r="X22" i="55"/>
  <c r="E22" i="55"/>
  <c r="Y22" i="55"/>
  <c r="AB22" i="55"/>
  <c r="AA22" i="55"/>
  <c r="L22" i="55"/>
  <c r="I22" i="55"/>
  <c r="O22" i="55"/>
  <c r="M22" i="55"/>
  <c r="J22" i="55"/>
  <c r="W22" i="55"/>
  <c r="Q22" i="55"/>
  <c r="AM22" i="55"/>
  <c r="AC22" i="55"/>
  <c r="N22" i="55"/>
  <c r="AK22" i="55" s="1"/>
  <c r="T22" i="55"/>
  <c r="Z22" i="55"/>
  <c r="Z21" i="55"/>
  <c r="AJ21" i="55"/>
  <c r="K21" i="55"/>
  <c r="AL21" i="55" s="1"/>
  <c r="AG21" i="55"/>
  <c r="AP11" i="53"/>
  <c r="AQ11" i="53" s="1" a="1"/>
  <c r="AQ11" i="53" s="1"/>
  <c r="AN11" i="53"/>
  <c r="AO11" i="53" s="1"/>
  <c r="AT11" i="53"/>
  <c r="AU11" i="53" s="1"/>
  <c r="AR11" i="53"/>
  <c r="AS11" i="53" s="1"/>
  <c r="AH10" i="53"/>
  <c r="J22" i="12"/>
  <c r="J20" i="12"/>
  <c r="F24" i="12"/>
  <c r="K12" i="53"/>
  <c r="N12" i="53"/>
  <c r="H12" i="53"/>
  <c r="AK12" i="53" s="1"/>
  <c r="Q12" i="53"/>
  <c r="Z10" i="53"/>
  <c r="Z12" i="53"/>
  <c r="AC12" i="53"/>
  <c r="Q10" i="53"/>
  <c r="AF12" i="53"/>
  <c r="T12" i="53"/>
  <c r="AC10" i="53"/>
  <c r="AJ10" i="53"/>
  <c r="E12" i="53"/>
  <c r="AL12" i="53" s="1"/>
  <c r="AM12" i="53" s="1"/>
  <c r="H10" i="53"/>
  <c r="AK10" i="53" s="1"/>
  <c r="D17" i="52" a="1"/>
  <c r="D17" i="52" s="1"/>
  <c r="B23" i="55" s="1"/>
  <c r="AG12" i="53"/>
  <c r="AX13" i="53"/>
  <c r="AW13" i="53"/>
  <c r="C13" i="53"/>
  <c r="P13" i="53"/>
  <c r="R13" i="53"/>
  <c r="S13" i="53"/>
  <c r="J13" i="53"/>
  <c r="F13" i="53"/>
  <c r="Y13" i="53"/>
  <c r="D13" i="53"/>
  <c r="AA13" i="53"/>
  <c r="L13" i="53"/>
  <c r="AD13" i="53"/>
  <c r="M13" i="53"/>
  <c r="AB13" i="53"/>
  <c r="I13" i="53"/>
  <c r="X13" i="53"/>
  <c r="G13" i="53"/>
  <c r="AE13" i="53"/>
  <c r="O13" i="53"/>
  <c r="U13" i="53"/>
  <c r="V13" i="53"/>
  <c r="AH12" i="53"/>
  <c r="T10" i="53"/>
  <c r="W10" i="53"/>
  <c r="AF10" i="53"/>
  <c r="AG10" i="53"/>
  <c r="N10" i="53"/>
  <c r="E10" i="53"/>
  <c r="K10" i="53"/>
  <c r="D8" i="11" a="1"/>
  <c r="D8" i="11" s="1"/>
  <c r="B14" i="53" s="1"/>
  <c r="AV14" i="53" s="1"/>
  <c r="F21" i="12"/>
  <c r="F22" i="12"/>
  <c r="M21" i="12" a="1"/>
  <c r="K21" i="12" a="1"/>
  <c r="J23" i="12" a="1"/>
  <c r="I21" i="12" a="1"/>
  <c r="F25" i="12" a="1"/>
  <c r="H24" i="12" a="1"/>
  <c r="N21" i="12" a="1"/>
  <c r="O21" i="12" a="1"/>
  <c r="L21" i="12" a="1"/>
  <c r="AR21" i="55" l="1"/>
  <c r="AS21" i="55" s="1"/>
  <c r="AT21" i="55"/>
  <c r="AU21" i="55" s="1"/>
  <c r="AP21" i="55"/>
  <c r="AQ21" i="55" s="1" a="1"/>
  <c r="AQ21" i="55" s="1"/>
  <c r="AG22" i="55"/>
  <c r="AI12" i="53"/>
  <c r="AJ13" i="53"/>
  <c r="AI21" i="55"/>
  <c r="AL22" i="55"/>
  <c r="AH22" i="55"/>
  <c r="Y23" i="55"/>
  <c r="W23" i="55"/>
  <c r="H23" i="55"/>
  <c r="E23" i="55"/>
  <c r="S23" i="55"/>
  <c r="X23" i="55"/>
  <c r="Q23" i="55"/>
  <c r="V23" i="55"/>
  <c r="K23" i="55"/>
  <c r="U23" i="55"/>
  <c r="R23" i="55"/>
  <c r="J23" i="55"/>
  <c r="L23" i="55"/>
  <c r="F23" i="55"/>
  <c r="AC23" i="55"/>
  <c r="AF23" i="55"/>
  <c r="I23" i="55"/>
  <c r="G23" i="55"/>
  <c r="D23" i="55"/>
  <c r="AV23" i="55"/>
  <c r="AX23" i="55" s="1"/>
  <c r="P23" i="55"/>
  <c r="AW23" i="55"/>
  <c r="AE23" i="55"/>
  <c r="AD23" i="55"/>
  <c r="AB23" i="55"/>
  <c r="AA23" i="55"/>
  <c r="O23" i="55"/>
  <c r="M23" i="55"/>
  <c r="C23" i="55"/>
  <c r="T23" i="55"/>
  <c r="Z23" i="55"/>
  <c r="AM23" i="55"/>
  <c r="N23" i="55"/>
  <c r="AM21" i="55"/>
  <c r="AR22" i="55"/>
  <c r="AS22" i="55" s="1"/>
  <c r="AT22" i="55"/>
  <c r="AU22" i="55" s="1"/>
  <c r="AN22" i="55"/>
  <c r="AO22" i="55" s="1"/>
  <c r="AP22" i="55"/>
  <c r="AQ22" i="55" s="1" a="1"/>
  <c r="AQ22" i="55" s="1"/>
  <c r="AI22" i="55"/>
  <c r="AJ22" i="55"/>
  <c r="AR12" i="53"/>
  <c r="AS12" i="53" s="1"/>
  <c r="AN12" i="53"/>
  <c r="AO12" i="53" s="1"/>
  <c r="AP12" i="53"/>
  <c r="AQ12" i="53" s="1" a="1"/>
  <c r="AQ12" i="53" s="1"/>
  <c r="AT12" i="53"/>
  <c r="AU12" i="53" s="1"/>
  <c r="AN10" i="53"/>
  <c r="AO10" i="53" s="1"/>
  <c r="AR10" i="53"/>
  <c r="AP10" i="53"/>
  <c r="K21" i="12"/>
  <c r="M21" i="12"/>
  <c r="AL10" i="53"/>
  <c r="AM10" i="53" s="1"/>
  <c r="O21" i="12"/>
  <c r="N21" i="12"/>
  <c r="H24" i="12"/>
  <c r="F25" i="12"/>
  <c r="I21" i="12"/>
  <c r="J23" i="12"/>
  <c r="L21" i="12"/>
  <c r="E13" i="53"/>
  <c r="AL13" i="53" s="1"/>
  <c r="AM13" i="53" s="1"/>
  <c r="T13" i="53"/>
  <c r="Q13" i="53"/>
  <c r="K13" i="53"/>
  <c r="AF13" i="53"/>
  <c r="N13" i="53"/>
  <c r="Z13" i="53"/>
  <c r="H13" i="53"/>
  <c r="AK13" i="53" s="1"/>
  <c r="W13" i="53"/>
  <c r="AC13" i="53"/>
  <c r="AT10" i="53"/>
  <c r="AU10" i="53" s="1"/>
  <c r="AH13" i="53"/>
  <c r="D18" i="52" a="1"/>
  <c r="D18" i="52" s="1"/>
  <c r="B24" i="55" s="1"/>
  <c r="AW14" i="53"/>
  <c r="C14" i="53"/>
  <c r="D14" i="53"/>
  <c r="F14" i="53"/>
  <c r="G14" i="53"/>
  <c r="J14" i="53"/>
  <c r="AE14" i="53"/>
  <c r="O14" i="53"/>
  <c r="P14" i="53"/>
  <c r="S14" i="53"/>
  <c r="Y14" i="53"/>
  <c r="V14" i="53"/>
  <c r="AA14" i="53"/>
  <c r="U14" i="53"/>
  <c r="M14" i="53"/>
  <c r="R14" i="53"/>
  <c r="AB14" i="53"/>
  <c r="L14" i="53"/>
  <c r="X14" i="53"/>
  <c r="AD14" i="53"/>
  <c r="I14" i="53"/>
  <c r="AG13" i="53"/>
  <c r="AI10" i="53"/>
  <c r="D9" i="11" a="1"/>
  <c r="D9" i="11" s="1"/>
  <c r="P22" i="12" a="1"/>
  <c r="M20" i="12" a="1"/>
  <c r="I22" i="12" a="1"/>
  <c r="P21" i="12" a="1"/>
  <c r="K22" i="12" a="1"/>
  <c r="K20" i="12" a="1"/>
  <c r="P20" i="12" a="1"/>
  <c r="M22" i="12" a="1"/>
  <c r="N22" i="12" a="1"/>
  <c r="O22" i="12" a="1"/>
  <c r="J24" i="12" a="1"/>
  <c r="I20" i="12" a="1"/>
  <c r="N20" i="12" a="1"/>
  <c r="L22" i="12" a="1"/>
  <c r="L20" i="12" a="1"/>
  <c r="H23" i="12" a="1"/>
  <c r="H22" i="12" a="1"/>
  <c r="H21" i="12" a="1"/>
  <c r="AG23" i="55" l="1"/>
  <c r="AJ23" i="55"/>
  <c r="AK23" i="55"/>
  <c r="AL23" i="55"/>
  <c r="AI13" i="53"/>
  <c r="AH23" i="55"/>
  <c r="AI23" i="55"/>
  <c r="AR23" i="55"/>
  <c r="AS23" i="55" s="1"/>
  <c r="AN23" i="55"/>
  <c r="AO23" i="55" s="1"/>
  <c r="AP23" i="55"/>
  <c r="AQ23" i="55" s="1" a="1"/>
  <c r="AQ23" i="55" s="1"/>
  <c r="AT23" i="55"/>
  <c r="AU23" i="55" s="1"/>
  <c r="AB24" i="55"/>
  <c r="U24" i="55"/>
  <c r="AA24" i="55"/>
  <c r="Y24" i="55"/>
  <c r="X24" i="55"/>
  <c r="V24" i="55"/>
  <c r="M24" i="55"/>
  <c r="AW24" i="55"/>
  <c r="AE24" i="55"/>
  <c r="AV24" i="55"/>
  <c r="AX24" i="55" s="1"/>
  <c r="AD24" i="55"/>
  <c r="S24" i="55"/>
  <c r="L24" i="55"/>
  <c r="J24" i="55"/>
  <c r="F24" i="55"/>
  <c r="D24" i="55"/>
  <c r="C24" i="55"/>
  <c r="P24" i="55"/>
  <c r="O24" i="55"/>
  <c r="G24" i="55"/>
  <c r="I24" i="55"/>
  <c r="R24" i="55"/>
  <c r="E24" i="55"/>
  <c r="Q24" i="55"/>
  <c r="H24" i="55"/>
  <c r="N24" i="55"/>
  <c r="AK24" i="55" s="1"/>
  <c r="AC24" i="55"/>
  <c r="AF24" i="55"/>
  <c r="AM24" i="55"/>
  <c r="T24" i="55"/>
  <c r="W24" i="55"/>
  <c r="K24" i="55"/>
  <c r="Z24" i="55"/>
  <c r="P22" i="12"/>
  <c r="AN13" i="53"/>
  <c r="AO13" i="53" s="1"/>
  <c r="AT13" i="53"/>
  <c r="AU13" i="53" s="1"/>
  <c r="AP13" i="53"/>
  <c r="AR13" i="53"/>
  <c r="AS13" i="53" s="1"/>
  <c r="AJ14" i="53"/>
  <c r="M20" i="12"/>
  <c r="I22" i="12"/>
  <c r="P21" i="12"/>
  <c r="K20" i="12"/>
  <c r="K22" i="12"/>
  <c r="J24" i="12"/>
  <c r="O22" i="12"/>
  <c r="N22" i="12"/>
  <c r="M22" i="12"/>
  <c r="P20" i="12"/>
  <c r="N20" i="12"/>
  <c r="AQ10" i="53" a="1"/>
  <c r="AQ10" i="53" s="1"/>
  <c r="L20" i="12"/>
  <c r="I20" i="12"/>
  <c r="L22" i="12"/>
  <c r="Q14" i="53"/>
  <c r="H14" i="53"/>
  <c r="AK14" i="53" s="1"/>
  <c r="AC14" i="53"/>
  <c r="Z14" i="53"/>
  <c r="E14" i="53"/>
  <c r="AL14" i="53" s="1"/>
  <c r="AM14" i="53" s="1"/>
  <c r="K14" i="53"/>
  <c r="AF14" i="53"/>
  <c r="N14" i="53"/>
  <c r="T14" i="53"/>
  <c r="W14" i="53"/>
  <c r="D19" i="52" a="1"/>
  <c r="D19" i="52" s="1"/>
  <c r="B25" i="55" s="1"/>
  <c r="D10" i="11" a="1"/>
  <c r="D10" i="11" s="1"/>
  <c r="B15" i="53"/>
  <c r="AV15" i="53" s="1"/>
  <c r="AX14" i="53"/>
  <c r="AH14" i="53"/>
  <c r="AG14" i="53"/>
  <c r="AS10" i="53"/>
  <c r="H23" i="12"/>
  <c r="H22" i="12"/>
  <c r="H21" i="12"/>
  <c r="N23" i="12" a="1"/>
  <c r="K23" i="12" a="1"/>
  <c r="P23" i="12" a="1"/>
  <c r="O23" i="12" a="1"/>
  <c r="F26" i="12" a="1"/>
  <c r="H25" i="12" a="1"/>
  <c r="L23" i="12" a="1"/>
  <c r="I23" i="12" a="1"/>
  <c r="H20" i="12" a="1"/>
  <c r="O20" i="12" a="1"/>
  <c r="AI24" i="55" l="1"/>
  <c r="AL24" i="55"/>
  <c r="AE25" i="55"/>
  <c r="AD25" i="55"/>
  <c r="AB25" i="55"/>
  <c r="AA25" i="55"/>
  <c r="X25" i="55"/>
  <c r="Y25" i="55"/>
  <c r="P25" i="55"/>
  <c r="E25" i="55"/>
  <c r="Z25" i="55"/>
  <c r="N25" i="55"/>
  <c r="AK25" i="55" s="1"/>
  <c r="AW25" i="55"/>
  <c r="S25" i="55"/>
  <c r="AV25" i="55"/>
  <c r="AX25" i="55" s="1"/>
  <c r="V25" i="55"/>
  <c r="U25" i="55"/>
  <c r="R25" i="55"/>
  <c r="O25" i="55"/>
  <c r="AM25" i="55"/>
  <c r="Q25" i="55"/>
  <c r="L25" i="55"/>
  <c r="M25" i="55"/>
  <c r="J25" i="55"/>
  <c r="I25" i="55"/>
  <c r="G25" i="55"/>
  <c r="F25" i="55"/>
  <c r="D25" i="55"/>
  <c r="C25" i="55"/>
  <c r="K25" i="55"/>
  <c r="H25" i="55"/>
  <c r="AC25" i="55"/>
  <c r="W25" i="55"/>
  <c r="AI25" i="55" s="1"/>
  <c r="AF25" i="55"/>
  <c r="T25" i="55"/>
  <c r="AH24" i="55"/>
  <c r="AG24" i="55"/>
  <c r="AT24" i="55"/>
  <c r="AU24" i="55" s="1"/>
  <c r="AN24" i="55"/>
  <c r="AO24" i="55" s="1"/>
  <c r="AP24" i="55"/>
  <c r="AQ24" i="55" s="1" a="1"/>
  <c r="AQ24" i="55" s="1"/>
  <c r="AR24" i="55"/>
  <c r="AS24" i="55" s="1"/>
  <c r="AJ24" i="55"/>
  <c r="N23" i="12"/>
  <c r="AP14" i="53"/>
  <c r="AQ14" i="53" s="1" a="1"/>
  <c r="AQ14" i="53" s="1"/>
  <c r="AN14" i="53"/>
  <c r="AO14" i="53" s="1"/>
  <c r="AT14" i="53"/>
  <c r="AU14" i="53" s="1"/>
  <c r="AR14" i="53"/>
  <c r="AS14" i="53" s="1"/>
  <c r="AI14" i="53"/>
  <c r="AQ13" i="53" a="1"/>
  <c r="AQ13" i="53" s="1"/>
  <c r="K23" i="12"/>
  <c r="P23" i="12"/>
  <c r="H25" i="12"/>
  <c r="F26" i="12"/>
  <c r="O23" i="12"/>
  <c r="O20" i="12"/>
  <c r="I23" i="12"/>
  <c r="L23" i="12"/>
  <c r="D20" i="52" a="1"/>
  <c r="D20" i="52" s="1"/>
  <c r="B26" i="55" s="1"/>
  <c r="D11" i="11" a="1"/>
  <c r="D11" i="11" s="1"/>
  <c r="B16" i="53"/>
  <c r="AV16" i="53" s="1"/>
  <c r="AW15" i="53"/>
  <c r="D15" i="53"/>
  <c r="G15" i="53"/>
  <c r="AD15" i="53"/>
  <c r="AE15" i="53"/>
  <c r="U15" i="53"/>
  <c r="Y15" i="53"/>
  <c r="AB15" i="53"/>
  <c r="O15" i="53"/>
  <c r="R15" i="53"/>
  <c r="I15" i="53"/>
  <c r="M15" i="53"/>
  <c r="V15" i="53"/>
  <c r="F15" i="53"/>
  <c r="L15" i="53"/>
  <c r="P15" i="53"/>
  <c r="X15" i="53"/>
  <c r="C15" i="53"/>
  <c r="AA15" i="53"/>
  <c r="J15" i="53"/>
  <c r="S15" i="53"/>
  <c r="H20" i="12"/>
  <c r="K24" i="12" a="1"/>
  <c r="M23" i="12" a="1"/>
  <c r="F27" i="12" a="1"/>
  <c r="H26" i="12" a="1"/>
  <c r="J25" i="12" a="1"/>
  <c r="N24" i="12" a="1"/>
  <c r="P24" i="12" a="1"/>
  <c r="I24" i="12" a="1"/>
  <c r="L24" i="12" a="1"/>
  <c r="AG25" i="55" l="1"/>
  <c r="AJ25" i="55"/>
  <c r="AJ15" i="53"/>
  <c r="AL25" i="55"/>
  <c r="AW26" i="55"/>
  <c r="AB26" i="55"/>
  <c r="AV26" i="55"/>
  <c r="AX26" i="55" s="1"/>
  <c r="AE26" i="55"/>
  <c r="AA26" i="55"/>
  <c r="AD26" i="55"/>
  <c r="S26" i="55"/>
  <c r="O26" i="55"/>
  <c r="J26" i="55"/>
  <c r="M26" i="55"/>
  <c r="L26" i="55"/>
  <c r="I26" i="55"/>
  <c r="C26" i="55"/>
  <c r="R26" i="55"/>
  <c r="P26" i="55"/>
  <c r="G26" i="55"/>
  <c r="F26" i="55"/>
  <c r="D26" i="55"/>
  <c r="AM26" i="55"/>
  <c r="AC26" i="55"/>
  <c r="W26" i="55"/>
  <c r="Q26" i="55"/>
  <c r="Y26" i="55"/>
  <c r="X26" i="55"/>
  <c r="V26" i="55"/>
  <c r="U26" i="55"/>
  <c r="K26" i="55"/>
  <c r="E26" i="55"/>
  <c r="AF26" i="55"/>
  <c r="T26" i="55"/>
  <c r="H26" i="55"/>
  <c r="Z26" i="55"/>
  <c r="N26" i="55"/>
  <c r="AK26" i="55" s="1"/>
  <c r="AR25" i="55"/>
  <c r="AS25" i="55" s="1"/>
  <c r="AN25" i="55"/>
  <c r="AO25" i="55" s="1"/>
  <c r="AT25" i="55"/>
  <c r="AU25" i="55" s="1"/>
  <c r="AP25" i="55"/>
  <c r="AQ25" i="55" s="1" a="1"/>
  <c r="AQ25" i="55" s="1"/>
  <c r="AH25" i="55"/>
  <c r="K24" i="12"/>
  <c r="M23" i="12"/>
  <c r="P24" i="12"/>
  <c r="N24" i="12"/>
  <c r="J25" i="12"/>
  <c r="H26" i="12"/>
  <c r="F27" i="12"/>
  <c r="H15" i="53"/>
  <c r="AK15" i="53" s="1"/>
  <c r="L24" i="12"/>
  <c r="I24" i="12"/>
  <c r="K15" i="53"/>
  <c r="T15" i="53"/>
  <c r="Q15" i="53"/>
  <c r="AC15" i="53"/>
  <c r="Z15" i="53"/>
  <c r="N15" i="53"/>
  <c r="AF15" i="53"/>
  <c r="W15" i="53"/>
  <c r="E15" i="53"/>
  <c r="AL15" i="53" s="1"/>
  <c r="AM15" i="53" s="1"/>
  <c r="AG15" i="53"/>
  <c r="D21" i="52" a="1"/>
  <c r="D21" i="52" s="1"/>
  <c r="B27" i="55" s="1"/>
  <c r="AX15" i="53"/>
  <c r="AH15" i="53"/>
  <c r="G16" i="53"/>
  <c r="AX16" i="53"/>
  <c r="AW16" i="53"/>
  <c r="D16" i="53"/>
  <c r="F16" i="53"/>
  <c r="AE16" i="53"/>
  <c r="Y16" i="53"/>
  <c r="J16" i="53"/>
  <c r="R16" i="53"/>
  <c r="C16" i="53"/>
  <c r="I16" i="53"/>
  <c r="AA16" i="53"/>
  <c r="P16" i="53"/>
  <c r="M16" i="53"/>
  <c r="L16" i="53"/>
  <c r="S16" i="53"/>
  <c r="V16" i="53"/>
  <c r="X16" i="53"/>
  <c r="AB16" i="53"/>
  <c r="U16" i="53"/>
  <c r="O16" i="53"/>
  <c r="AD16" i="53"/>
  <c r="D12" i="11" a="1"/>
  <c r="D12" i="11" s="1"/>
  <c r="B17" i="53"/>
  <c r="AV17" i="53" s="1"/>
  <c r="M24" i="12" a="1"/>
  <c r="F28" i="12" a="1"/>
  <c r="H27" i="12" a="1"/>
  <c r="O24" i="12" a="1"/>
  <c r="J26" i="12" a="1"/>
  <c r="K25" i="12" a="1"/>
  <c r="AJ26" i="55" l="1"/>
  <c r="AH26" i="55"/>
  <c r="AI26" i="55"/>
  <c r="AJ16" i="53"/>
  <c r="AL26" i="55"/>
  <c r="AD27" i="55"/>
  <c r="AW27" i="55"/>
  <c r="AV27" i="55"/>
  <c r="AX27" i="55" s="1"/>
  <c r="AE27" i="55"/>
  <c r="V27" i="55"/>
  <c r="AA27" i="55"/>
  <c r="AB27" i="55"/>
  <c r="Y27" i="55"/>
  <c r="X27" i="55"/>
  <c r="P27" i="55"/>
  <c r="O27" i="55"/>
  <c r="U27" i="55"/>
  <c r="S27" i="55"/>
  <c r="M27" i="55"/>
  <c r="L27" i="55"/>
  <c r="J27" i="55"/>
  <c r="I27" i="55"/>
  <c r="R27" i="55"/>
  <c r="G27" i="55"/>
  <c r="C27" i="55"/>
  <c r="D27" i="55"/>
  <c r="F27" i="55"/>
  <c r="W27" i="55"/>
  <c r="T27" i="55"/>
  <c r="H27" i="55"/>
  <c r="N27" i="55"/>
  <c r="Z27" i="55"/>
  <c r="AM27" i="55"/>
  <c r="AC27" i="55"/>
  <c r="E27" i="55"/>
  <c r="AF27" i="55"/>
  <c r="Q27" i="55"/>
  <c r="K27" i="55"/>
  <c r="AL27" i="55" s="1"/>
  <c r="AR26" i="55"/>
  <c r="AS26" i="55" s="1"/>
  <c r="AN26" i="55"/>
  <c r="AO26" i="55" s="1"/>
  <c r="AP26" i="55"/>
  <c r="AQ26" i="55" s="1" a="1"/>
  <c r="AQ26" i="55" s="1"/>
  <c r="AT26" i="55"/>
  <c r="AU26" i="55" s="1"/>
  <c r="AG26" i="55"/>
  <c r="AI15" i="53"/>
  <c r="AN15" i="53"/>
  <c r="AO15" i="53" s="1"/>
  <c r="AR15" i="53"/>
  <c r="AS15" i="53" s="1"/>
  <c r="AT15" i="53"/>
  <c r="AU15" i="53" s="1"/>
  <c r="AP15" i="53"/>
  <c r="AQ15" i="53" s="1" a="1"/>
  <c r="AQ15" i="53" s="1"/>
  <c r="T16" i="53"/>
  <c r="N16" i="53"/>
  <c r="M24" i="12"/>
  <c r="K16" i="53"/>
  <c r="J26" i="12"/>
  <c r="O24" i="12"/>
  <c r="H27" i="12"/>
  <c r="F28" i="12"/>
  <c r="AC16" i="53"/>
  <c r="W16" i="53"/>
  <c r="K25" i="12"/>
  <c r="H16" i="53"/>
  <c r="AK16" i="53" s="1"/>
  <c r="Q16" i="53"/>
  <c r="E16" i="53"/>
  <c r="AL16" i="53" s="1"/>
  <c r="AM16" i="53" s="1"/>
  <c r="Z16" i="53"/>
  <c r="AF16" i="53"/>
  <c r="AG16" i="53"/>
  <c r="D22" i="52" a="1"/>
  <c r="D22" i="52" s="1"/>
  <c r="B28" i="55" s="1"/>
  <c r="AW17" i="53"/>
  <c r="I17" i="53"/>
  <c r="J17" i="53"/>
  <c r="U17" i="53"/>
  <c r="V17" i="53"/>
  <c r="Y17" i="53"/>
  <c r="X17" i="53"/>
  <c r="AD17" i="53"/>
  <c r="AA17" i="53"/>
  <c r="AB17" i="53"/>
  <c r="C17" i="53"/>
  <c r="G17" i="53"/>
  <c r="F17" i="53"/>
  <c r="L17" i="53"/>
  <c r="AE17" i="53"/>
  <c r="M17" i="53"/>
  <c r="R17" i="53"/>
  <c r="P17" i="53"/>
  <c r="O17" i="53"/>
  <c r="D17" i="53"/>
  <c r="S17" i="53"/>
  <c r="D13" i="11" a="1"/>
  <c r="D13" i="11" s="1"/>
  <c r="B18" i="53"/>
  <c r="AV18" i="53" s="1"/>
  <c r="AH16" i="53"/>
  <c r="I25" i="12" a="1"/>
  <c r="H28" i="12" a="1"/>
  <c r="F29" i="12" a="1"/>
  <c r="J27" i="12" a="1"/>
  <c r="N25" i="12" a="1"/>
  <c r="L25" i="12" a="1"/>
  <c r="AJ27" i="55" l="1"/>
  <c r="AK27" i="55"/>
  <c r="AP27" i="55" s="1"/>
  <c r="AQ27" i="55" s="1" a="1"/>
  <c r="AQ27" i="55" s="1"/>
  <c r="AG27" i="55"/>
  <c r="AH27" i="55"/>
  <c r="AI27" i="55"/>
  <c r="AJ17" i="53"/>
  <c r="D28" i="55"/>
  <c r="AC28" i="55"/>
  <c r="C28" i="55"/>
  <c r="AM28" i="55"/>
  <c r="AW28" i="55"/>
  <c r="AV28" i="55"/>
  <c r="AX28" i="55" s="1"/>
  <c r="Y28" i="55"/>
  <c r="F28" i="55"/>
  <c r="H28" i="55"/>
  <c r="AE28" i="55"/>
  <c r="AD28" i="55"/>
  <c r="AB28" i="55"/>
  <c r="S28" i="55"/>
  <c r="E28" i="55"/>
  <c r="R28" i="55"/>
  <c r="P28" i="55"/>
  <c r="M28" i="55"/>
  <c r="G28" i="55"/>
  <c r="O28" i="55"/>
  <c r="L28" i="55"/>
  <c r="W28" i="55"/>
  <c r="Q28" i="55"/>
  <c r="I28" i="55"/>
  <c r="J28" i="55"/>
  <c r="K28" i="55"/>
  <c r="V28" i="55"/>
  <c r="U28" i="55"/>
  <c r="X28" i="55"/>
  <c r="AA28" i="55"/>
  <c r="Z28" i="55"/>
  <c r="T28" i="55"/>
  <c r="N28" i="55"/>
  <c r="AF28" i="55"/>
  <c r="AI16" i="53"/>
  <c r="AN16" i="53"/>
  <c r="AO16" i="53" s="1"/>
  <c r="AP16" i="53"/>
  <c r="AQ16" i="53" s="1" a="1"/>
  <c r="AQ16" i="53" s="1"/>
  <c r="AR16" i="53"/>
  <c r="AS16" i="53" s="1"/>
  <c r="AT16" i="53"/>
  <c r="AU16" i="53" s="1"/>
  <c r="AF17" i="53"/>
  <c r="I25" i="12"/>
  <c r="N25" i="12"/>
  <c r="J27" i="12"/>
  <c r="F29" i="12"/>
  <c r="H28" i="12"/>
  <c r="Z17" i="53"/>
  <c r="L25" i="12"/>
  <c r="N17" i="53"/>
  <c r="H17" i="53"/>
  <c r="AK17" i="53" s="1"/>
  <c r="K17" i="53"/>
  <c r="W17" i="53"/>
  <c r="AC17" i="53"/>
  <c r="Q17" i="53"/>
  <c r="T17" i="53"/>
  <c r="E17" i="53"/>
  <c r="AL17" i="53" s="1"/>
  <c r="AM17" i="53" s="1"/>
  <c r="D23" i="52" a="1"/>
  <c r="D23" i="52" s="1"/>
  <c r="B29" i="55" s="1"/>
  <c r="D14" i="11" a="1"/>
  <c r="D14" i="11" s="1"/>
  <c r="B19" i="53"/>
  <c r="AV19" i="53" s="1"/>
  <c r="AG17" i="53"/>
  <c r="C18" i="53"/>
  <c r="AX18" i="53"/>
  <c r="AW18" i="53"/>
  <c r="AE18" i="53"/>
  <c r="AD18" i="53"/>
  <c r="U18" i="53"/>
  <c r="M18" i="53"/>
  <c r="L18" i="53"/>
  <c r="D18" i="53"/>
  <c r="AB18" i="53"/>
  <c r="O18" i="53"/>
  <c r="R18" i="53"/>
  <c r="J18" i="53"/>
  <c r="P18" i="53"/>
  <c r="V18" i="53"/>
  <c r="X18" i="53"/>
  <c r="Y18" i="53"/>
  <c r="AA18" i="53"/>
  <c r="S18" i="53"/>
  <c r="F18" i="53"/>
  <c r="G18" i="53"/>
  <c r="I18" i="53"/>
  <c r="K18" i="53" s="1"/>
  <c r="AX17" i="53"/>
  <c r="AH17" i="53"/>
  <c r="P26" i="12" a="1"/>
  <c r="I26" i="12" a="1"/>
  <c r="K26" i="12" a="1"/>
  <c r="M25" i="12" a="1"/>
  <c r="P25" i="12" a="1"/>
  <c r="N26" i="12" a="1"/>
  <c r="J28" i="12" a="1"/>
  <c r="O26" i="12" a="1"/>
  <c r="H29" i="12" a="1"/>
  <c r="F30" i="12" a="1"/>
  <c r="M26" i="12" a="1"/>
  <c r="O25" i="12" a="1"/>
  <c r="K27" i="12" a="1"/>
  <c r="L26" i="12" a="1"/>
  <c r="AN27" i="55" l="1"/>
  <c r="AO27" i="55" s="1"/>
  <c r="AT27" i="55"/>
  <c r="AU27" i="55" s="1"/>
  <c r="AR27" i="55"/>
  <c r="AS27" i="55" s="1"/>
  <c r="AK28" i="55"/>
  <c r="AP28" i="55" s="1"/>
  <c r="AQ28" i="55" s="1" a="1"/>
  <c r="AQ28" i="55" s="1"/>
  <c r="AL28" i="55"/>
  <c r="AI28" i="55"/>
  <c r="AJ28" i="55"/>
  <c r="AH28" i="55"/>
  <c r="G29" i="55"/>
  <c r="K29" i="55"/>
  <c r="F29" i="55"/>
  <c r="D29" i="55"/>
  <c r="C29" i="55"/>
  <c r="AB29" i="55"/>
  <c r="S29" i="55"/>
  <c r="O29" i="55"/>
  <c r="R29" i="55"/>
  <c r="P29" i="55"/>
  <c r="M29" i="55"/>
  <c r="W29" i="55"/>
  <c r="Q29" i="55"/>
  <c r="AC29" i="55"/>
  <c r="AM29" i="55"/>
  <c r="AW29" i="55"/>
  <c r="AD29" i="55"/>
  <c r="AV29" i="55"/>
  <c r="AX29" i="55" s="1"/>
  <c r="AE29" i="55"/>
  <c r="X29" i="55"/>
  <c r="Z29" i="55"/>
  <c r="J29" i="55"/>
  <c r="N29" i="55"/>
  <c r="U29" i="55"/>
  <c r="AF29" i="55"/>
  <c r="L29" i="55"/>
  <c r="I29" i="55"/>
  <c r="H29" i="55"/>
  <c r="AA29" i="55"/>
  <c r="Y29" i="55"/>
  <c r="V29" i="55"/>
  <c r="T29" i="55"/>
  <c r="E29" i="55"/>
  <c r="AG28" i="55"/>
  <c r="AI17" i="53"/>
  <c r="P26" i="12"/>
  <c r="AJ18" i="53"/>
  <c r="AT17" i="53"/>
  <c r="AU17" i="53" s="1"/>
  <c r="AN17" i="53"/>
  <c r="AO17" i="53" s="1"/>
  <c r="AP17" i="53"/>
  <c r="AQ17" i="53" s="1" a="1"/>
  <c r="AQ17" i="53" s="1"/>
  <c r="AR17" i="53"/>
  <c r="AS17" i="53" s="1"/>
  <c r="I26" i="12"/>
  <c r="K26" i="12"/>
  <c r="P25" i="12"/>
  <c r="M25" i="12"/>
  <c r="AC18" i="53"/>
  <c r="O25" i="12"/>
  <c r="M26" i="12"/>
  <c r="F30" i="12"/>
  <c r="H29" i="12"/>
  <c r="O26" i="12"/>
  <c r="J28" i="12"/>
  <c r="N26" i="12"/>
  <c r="AF18" i="53"/>
  <c r="W18" i="53"/>
  <c r="Q18" i="53"/>
  <c r="L26" i="12"/>
  <c r="K27" i="12"/>
  <c r="Z18" i="53"/>
  <c r="E18" i="53"/>
  <c r="AL18" i="53" s="1"/>
  <c r="AM18" i="53" s="1"/>
  <c r="T18" i="53"/>
  <c r="H18" i="53"/>
  <c r="AK18" i="53" s="1"/>
  <c r="N18" i="53"/>
  <c r="AG18" i="53"/>
  <c r="AH18" i="53"/>
  <c r="D24" i="52" a="1"/>
  <c r="D24" i="52" s="1"/>
  <c r="B30" i="55" s="1"/>
  <c r="D15" i="11" a="1"/>
  <c r="D15" i="11" s="1"/>
  <c r="B20" i="53"/>
  <c r="AV20" i="53" s="1"/>
  <c r="AW19" i="53"/>
  <c r="AD19" i="53"/>
  <c r="V19" i="53"/>
  <c r="AE19" i="53"/>
  <c r="M19" i="53"/>
  <c r="X19" i="53"/>
  <c r="P19" i="53"/>
  <c r="C19" i="53"/>
  <c r="U19" i="53"/>
  <c r="G19" i="53"/>
  <c r="D19" i="53"/>
  <c r="R19" i="53"/>
  <c r="AA19" i="53"/>
  <c r="J19" i="53"/>
  <c r="L19" i="53"/>
  <c r="Y19" i="53"/>
  <c r="AB19" i="53"/>
  <c r="I19" i="53"/>
  <c r="S19" i="53"/>
  <c r="F19" i="53"/>
  <c r="O19" i="53"/>
  <c r="M27" i="12" a="1"/>
  <c r="H30" i="12" a="1"/>
  <c r="F31" i="12" a="1"/>
  <c r="P27" i="12" a="1"/>
  <c r="N27" i="12" a="1"/>
  <c r="J29" i="12" a="1"/>
  <c r="L27" i="12" a="1"/>
  <c r="I27" i="12" a="1"/>
  <c r="K28" i="12" a="1"/>
  <c r="AN28" i="55" l="1"/>
  <c r="AO28" i="55" s="1"/>
  <c r="AR28" i="55"/>
  <c r="AS28" i="55" s="1"/>
  <c r="AT28" i="55"/>
  <c r="AU28" i="55" s="1"/>
  <c r="AK29" i="55"/>
  <c r="AJ29" i="55"/>
  <c r="AI18" i="53"/>
  <c r="AL29" i="55"/>
  <c r="AI29" i="55"/>
  <c r="J30" i="55"/>
  <c r="I30" i="55"/>
  <c r="G30" i="55"/>
  <c r="F30" i="55"/>
  <c r="C30" i="55"/>
  <c r="D30" i="55"/>
  <c r="AE30" i="55"/>
  <c r="AW30" i="55"/>
  <c r="AD30" i="55"/>
  <c r="AV30" i="55"/>
  <c r="AX30" i="55" s="1"/>
  <c r="AB30" i="55"/>
  <c r="AM30" i="55"/>
  <c r="AC30" i="55"/>
  <c r="AA30" i="55"/>
  <c r="U30" i="55"/>
  <c r="S30" i="55"/>
  <c r="R30" i="55"/>
  <c r="Y30" i="55"/>
  <c r="X30" i="55"/>
  <c r="V30" i="55"/>
  <c r="P30" i="55"/>
  <c r="O30" i="55"/>
  <c r="M30" i="55"/>
  <c r="L30" i="55"/>
  <c r="H30" i="55"/>
  <c r="W30" i="55"/>
  <c r="E30" i="55"/>
  <c r="AF30" i="55"/>
  <c r="N30" i="55"/>
  <c r="Q30" i="55"/>
  <c r="K30" i="55"/>
  <c r="T30" i="55"/>
  <c r="Z30" i="55"/>
  <c r="AG29" i="55"/>
  <c r="AR29" i="55"/>
  <c r="AS29" i="55" s="1"/>
  <c r="AP29" i="55"/>
  <c r="AQ29" i="55" s="1" a="1"/>
  <c r="AQ29" i="55" s="1"/>
  <c r="AN29" i="55"/>
  <c r="AO29" i="55" s="1"/>
  <c r="AT29" i="55"/>
  <c r="AU29" i="55" s="1"/>
  <c r="AH29" i="55"/>
  <c r="M27" i="12"/>
  <c r="AJ19" i="53"/>
  <c r="AP18" i="53"/>
  <c r="AN18" i="53"/>
  <c r="AO18" i="53" s="1"/>
  <c r="AT18" i="53"/>
  <c r="AU18" i="53" s="1"/>
  <c r="AR18" i="53"/>
  <c r="AS18" i="53" s="1"/>
  <c r="Q19" i="53"/>
  <c r="J29" i="12"/>
  <c r="N27" i="12"/>
  <c r="P27" i="12"/>
  <c r="F31" i="12"/>
  <c r="H30" i="12"/>
  <c r="AC19" i="53"/>
  <c r="T19" i="53"/>
  <c r="I27" i="12"/>
  <c r="K28" i="12"/>
  <c r="L27" i="12"/>
  <c r="E19" i="53"/>
  <c r="AL19" i="53" s="1"/>
  <c r="AM19" i="53" s="1"/>
  <c r="AF19" i="53"/>
  <c r="K19" i="53"/>
  <c r="W19" i="53"/>
  <c r="Z19" i="53"/>
  <c r="N19" i="53"/>
  <c r="H19" i="53"/>
  <c r="AK19" i="53" s="1"/>
  <c r="D25" i="52" a="1"/>
  <c r="D25" i="52" s="1"/>
  <c r="B31" i="55" s="1"/>
  <c r="AG19" i="53"/>
  <c r="AX19" i="53"/>
  <c r="D16" i="11" a="1"/>
  <c r="D16" i="11" s="1"/>
  <c r="B21" i="53"/>
  <c r="AV21" i="53" s="1"/>
  <c r="AH19" i="53"/>
  <c r="AB20" i="53"/>
  <c r="AX20" i="53"/>
  <c r="AW20" i="53"/>
  <c r="AA20" i="53"/>
  <c r="D20" i="53"/>
  <c r="Y20" i="53"/>
  <c r="L20" i="53"/>
  <c r="R20" i="53"/>
  <c r="M20" i="53"/>
  <c r="S20" i="53"/>
  <c r="G20" i="53"/>
  <c r="U20" i="53"/>
  <c r="C20" i="53"/>
  <c r="J20" i="53"/>
  <c r="AD20" i="53"/>
  <c r="F20" i="53"/>
  <c r="O20" i="53"/>
  <c r="I20" i="53"/>
  <c r="V20" i="53"/>
  <c r="X20" i="53"/>
  <c r="P20" i="53"/>
  <c r="AE20" i="53"/>
  <c r="N28" i="12" a="1"/>
  <c r="I28" i="12" a="1"/>
  <c r="P28" i="12" a="1"/>
  <c r="O28" i="12" a="1"/>
  <c r="O27" i="12" a="1"/>
  <c r="H31" i="12" a="1"/>
  <c r="J30" i="12" a="1"/>
  <c r="L28" i="12" a="1"/>
  <c r="AH30" i="55" l="1"/>
  <c r="AJ30" i="55"/>
  <c r="AL30" i="55"/>
  <c r="M31" i="55"/>
  <c r="G31" i="55"/>
  <c r="F31" i="55"/>
  <c r="L31" i="55"/>
  <c r="J31" i="55"/>
  <c r="I31" i="55"/>
  <c r="AW31" i="55"/>
  <c r="Q31" i="55"/>
  <c r="K31" i="55"/>
  <c r="AV31" i="55"/>
  <c r="AX31" i="55" s="1"/>
  <c r="AE31" i="55"/>
  <c r="C31" i="55"/>
  <c r="AC31" i="55"/>
  <c r="W31" i="55"/>
  <c r="AM31" i="55"/>
  <c r="AB31" i="55"/>
  <c r="AA31" i="55"/>
  <c r="Y31" i="55"/>
  <c r="X31" i="55"/>
  <c r="AH31" i="55" s="1"/>
  <c r="AD31" i="55"/>
  <c r="V31" i="55"/>
  <c r="AF31" i="55"/>
  <c r="U31" i="55"/>
  <c r="N31" i="55"/>
  <c r="S31" i="55"/>
  <c r="D31" i="55"/>
  <c r="R31" i="55"/>
  <c r="O31" i="55"/>
  <c r="H31" i="55"/>
  <c r="P31" i="55"/>
  <c r="T31" i="55"/>
  <c r="Z31" i="55"/>
  <c r="E31" i="55"/>
  <c r="AI30" i="55"/>
  <c r="AG30" i="55"/>
  <c r="AK30" i="55"/>
  <c r="AC20" i="53"/>
  <c r="AJ20" i="53"/>
  <c r="N28" i="12"/>
  <c r="AI19" i="53"/>
  <c r="AQ18" i="53" a="1"/>
  <c r="AQ18" i="53" s="1"/>
  <c r="AR19" i="53"/>
  <c r="AS19" i="53" s="1"/>
  <c r="AN19" i="53"/>
  <c r="AO19" i="53" s="1"/>
  <c r="AP19" i="53"/>
  <c r="AQ19" i="53" s="1" a="1"/>
  <c r="AQ19" i="53" s="1"/>
  <c r="AT19" i="53"/>
  <c r="AU19" i="53" s="1"/>
  <c r="I28" i="12"/>
  <c r="P28" i="12"/>
  <c r="Q20" i="53"/>
  <c r="W20" i="53"/>
  <c r="E20" i="53"/>
  <c r="AL20" i="53" s="1"/>
  <c r="AM20" i="53" s="1"/>
  <c r="J30" i="12"/>
  <c r="H31" i="12"/>
  <c r="O27" i="12"/>
  <c r="O28" i="12"/>
  <c r="L28" i="12"/>
  <c r="K20" i="53"/>
  <c r="H20" i="53"/>
  <c r="AK20" i="53" s="1"/>
  <c r="AF20" i="53"/>
  <c r="N20" i="53"/>
  <c r="T20" i="53"/>
  <c r="Z20" i="53"/>
  <c r="AG20" i="53"/>
  <c r="D26" i="52" a="1"/>
  <c r="D26" i="52" s="1"/>
  <c r="B32" i="55" s="1"/>
  <c r="AH20" i="53"/>
  <c r="D17" i="11" a="1"/>
  <c r="D17" i="11" s="1"/>
  <c r="B22" i="53"/>
  <c r="AM22" i="53" s="1"/>
  <c r="AX21" i="53"/>
  <c r="AW21" i="53"/>
  <c r="C21" i="53"/>
  <c r="AJ21" i="53" s="1"/>
  <c r="F21" i="53"/>
  <c r="G21" i="53"/>
  <c r="M21" i="53"/>
  <c r="AD21" i="53"/>
  <c r="X21" i="53"/>
  <c r="D21" i="53"/>
  <c r="Y21" i="53"/>
  <c r="L21" i="53"/>
  <c r="O21" i="53"/>
  <c r="R21" i="53"/>
  <c r="U21" i="53"/>
  <c r="V21" i="53"/>
  <c r="AB21" i="53"/>
  <c r="S21" i="53"/>
  <c r="AA21" i="53"/>
  <c r="I21" i="53"/>
  <c r="J21" i="53"/>
  <c r="P21" i="53"/>
  <c r="AE21" i="53"/>
  <c r="Q48" i="12"/>
  <c r="M28" i="12" a="1"/>
  <c r="K29" i="12" a="1"/>
  <c r="M29" i="12" a="1"/>
  <c r="J31" i="12" a="1"/>
  <c r="N29" i="12" a="1"/>
  <c r="I29" i="12" a="1"/>
  <c r="L29" i="12" a="1"/>
  <c r="AI31" i="55" l="1"/>
  <c r="AJ31" i="55"/>
  <c r="AK31" i="55"/>
  <c r="AR31" i="55" s="1"/>
  <c r="AS31" i="55" s="1"/>
  <c r="AG31" i="55"/>
  <c r="AI20" i="53"/>
  <c r="AL31" i="55"/>
  <c r="AT31" i="55"/>
  <c r="AU31" i="55" s="1"/>
  <c r="AP31" i="55"/>
  <c r="AQ31" i="55" s="1" a="1"/>
  <c r="AQ31" i="55" s="1"/>
  <c r="P32" i="55"/>
  <c r="I32" i="55"/>
  <c r="O32" i="55"/>
  <c r="M32" i="55"/>
  <c r="L32" i="55"/>
  <c r="J32" i="55"/>
  <c r="X32" i="55"/>
  <c r="S32" i="55"/>
  <c r="V32" i="55"/>
  <c r="U32" i="55"/>
  <c r="R32" i="55"/>
  <c r="C32" i="55"/>
  <c r="Y32" i="55"/>
  <c r="AW32" i="55"/>
  <c r="AE32" i="55"/>
  <c r="AA32" i="55"/>
  <c r="G32" i="55"/>
  <c r="D32" i="55"/>
  <c r="AV32" i="55"/>
  <c r="AX32" i="55" s="1"/>
  <c r="AD32" i="55"/>
  <c r="AB32" i="55"/>
  <c r="F32" i="55"/>
  <c r="T32" i="55"/>
  <c r="H32" i="55"/>
  <c r="AF32" i="55"/>
  <c r="Z32" i="55"/>
  <c r="E32" i="55"/>
  <c r="N32" i="55"/>
  <c r="AM32" i="55"/>
  <c r="K32" i="55"/>
  <c r="AL32" i="55" s="1"/>
  <c r="AC32" i="55"/>
  <c r="W32" i="55"/>
  <c r="Q32" i="55"/>
  <c r="AR30" i="55"/>
  <c r="AS30" i="55" s="1"/>
  <c r="AN30" i="55"/>
  <c r="AO30" i="55" s="1"/>
  <c r="AP30" i="55"/>
  <c r="AQ30" i="55" s="1" a="1"/>
  <c r="AQ30" i="55" s="1"/>
  <c r="AT30" i="55"/>
  <c r="AU30" i="55" s="1"/>
  <c r="AN20" i="53"/>
  <c r="AO20" i="53" s="1"/>
  <c r="AR20" i="53"/>
  <c r="AS20" i="53" s="1"/>
  <c r="AT20" i="53"/>
  <c r="AU20" i="53" s="1"/>
  <c r="AP20" i="53"/>
  <c r="AQ20" i="53" s="1" a="1"/>
  <c r="AQ20" i="53" s="1"/>
  <c r="M28" i="12"/>
  <c r="M29" i="12"/>
  <c r="K29" i="12"/>
  <c r="AF21" i="53"/>
  <c r="N29" i="12"/>
  <c r="J31" i="12"/>
  <c r="J48" i="12" s="1"/>
  <c r="Q21" i="53"/>
  <c r="N21" i="53"/>
  <c r="Z21" i="53"/>
  <c r="L29" i="12"/>
  <c r="I29" i="12"/>
  <c r="E21" i="53"/>
  <c r="AL21" i="53" s="1"/>
  <c r="AM21" i="53" s="1"/>
  <c r="W21" i="53"/>
  <c r="H21" i="53"/>
  <c r="AK21" i="53" s="1"/>
  <c r="K21" i="53"/>
  <c r="AC21" i="53"/>
  <c r="T21" i="53"/>
  <c r="D27" i="52" a="1"/>
  <c r="D27" i="52" s="1"/>
  <c r="B33" i="55" s="1"/>
  <c r="AV22" i="53"/>
  <c r="AX22" i="53" s="1"/>
  <c r="AW22" i="53"/>
  <c r="V22" i="53"/>
  <c r="U22" i="53"/>
  <c r="R22" i="53"/>
  <c r="T22" i="53" s="1"/>
  <c r="P22" i="53"/>
  <c r="I22" i="53"/>
  <c r="C22" i="53"/>
  <c r="AD22" i="53"/>
  <c r="F22" i="53"/>
  <c r="O22" i="53"/>
  <c r="G22" i="53"/>
  <c r="AE22" i="53"/>
  <c r="L22" i="53"/>
  <c r="X22" i="53"/>
  <c r="D22" i="53"/>
  <c r="J22" i="53"/>
  <c r="M22" i="53"/>
  <c r="AA22" i="53"/>
  <c r="AB22" i="53"/>
  <c r="S22" i="53"/>
  <c r="Y22" i="53"/>
  <c r="AG21" i="53"/>
  <c r="AH21" i="53"/>
  <c r="D18" i="11" a="1"/>
  <c r="D18" i="11" s="1"/>
  <c r="B23" i="53"/>
  <c r="AM23" i="53" s="1"/>
  <c r="P29" i="12" a="1"/>
  <c r="K30" i="12" a="1"/>
  <c r="M30" i="12" a="1"/>
  <c r="I30" i="12" a="1"/>
  <c r="O29" i="12" a="1"/>
  <c r="N30" i="12" a="1"/>
  <c r="O30" i="12" a="1"/>
  <c r="AK32" i="55" l="1"/>
  <c r="AP32" i="55" s="1"/>
  <c r="AQ32" i="55" s="1" a="1"/>
  <c r="AQ32" i="55" s="1"/>
  <c r="AN31" i="55"/>
  <c r="AO31" i="55" s="1"/>
  <c r="AJ22" i="53"/>
  <c r="AI21" i="53"/>
  <c r="S33" i="55"/>
  <c r="R33" i="55"/>
  <c r="P33" i="55"/>
  <c r="O33" i="55"/>
  <c r="L33" i="55"/>
  <c r="M33" i="55"/>
  <c r="D33" i="55"/>
  <c r="AW33" i="55"/>
  <c r="AV33" i="55"/>
  <c r="AX33" i="55" s="1"/>
  <c r="AE33" i="55"/>
  <c r="Y33" i="55"/>
  <c r="X33" i="55"/>
  <c r="V33" i="55"/>
  <c r="F33" i="55"/>
  <c r="C33" i="55"/>
  <c r="I33" i="55"/>
  <c r="G33" i="55"/>
  <c r="AD33" i="55"/>
  <c r="AB33" i="55"/>
  <c r="AA33" i="55"/>
  <c r="U33" i="55"/>
  <c r="J33" i="55"/>
  <c r="AC33" i="55"/>
  <c r="N33" i="55"/>
  <c r="E33" i="55"/>
  <c r="AF33" i="55"/>
  <c r="T33" i="55"/>
  <c r="Z33" i="55"/>
  <c r="H33" i="55"/>
  <c r="AM33" i="55"/>
  <c r="W33" i="55"/>
  <c r="K33" i="55"/>
  <c r="Q33" i="55"/>
  <c r="AG32" i="55"/>
  <c r="AI32" i="55"/>
  <c r="AH32" i="55"/>
  <c r="AJ32" i="55"/>
  <c r="AP21" i="53"/>
  <c r="AQ21" i="53" s="1" a="1"/>
  <c r="AQ21" i="53" s="1"/>
  <c r="AT21" i="53"/>
  <c r="AU21" i="53" s="1"/>
  <c r="AN21" i="53"/>
  <c r="AO21" i="53" s="1"/>
  <c r="AR21" i="53"/>
  <c r="AS21" i="53" s="1"/>
  <c r="K30" i="12"/>
  <c r="P29" i="12"/>
  <c r="M30" i="12"/>
  <c r="W22" i="53"/>
  <c r="E22" i="53"/>
  <c r="AL22" i="53" s="1"/>
  <c r="I30" i="12"/>
  <c r="Z22" i="53"/>
  <c r="K22" i="53"/>
  <c r="AI22" i="53" s="1"/>
  <c r="N22" i="53"/>
  <c r="AC22" i="53"/>
  <c r="H22" i="53"/>
  <c r="AK22" i="53" s="1"/>
  <c r="Q22" i="53"/>
  <c r="AF22" i="53"/>
  <c r="O30" i="12"/>
  <c r="N30" i="12"/>
  <c r="O29" i="12"/>
  <c r="AH22" i="53"/>
  <c r="D28" i="52" a="1"/>
  <c r="D28" i="52" s="1"/>
  <c r="B34" i="55" s="1"/>
  <c r="AW23" i="53"/>
  <c r="AV23" i="53"/>
  <c r="AX23" i="53" s="1"/>
  <c r="J23" i="53"/>
  <c r="O23" i="53"/>
  <c r="P23" i="53"/>
  <c r="R23" i="53"/>
  <c r="G23" i="53"/>
  <c r="S23" i="53"/>
  <c r="U23" i="53"/>
  <c r="V23" i="53"/>
  <c r="C23" i="53"/>
  <c r="D23" i="53"/>
  <c r="F23" i="53"/>
  <c r="I23" i="53"/>
  <c r="AB23" i="53"/>
  <c r="Y23" i="53"/>
  <c r="AE23" i="53"/>
  <c r="AA23" i="53"/>
  <c r="AC23" i="53" s="1"/>
  <c r="AD23" i="53"/>
  <c r="AF23" i="53" s="1"/>
  <c r="X23" i="53"/>
  <c r="Z23" i="53" s="1"/>
  <c r="M23" i="53"/>
  <c r="L23" i="53"/>
  <c r="N23" i="53" s="1"/>
  <c r="D19" i="11" a="1"/>
  <c r="D19" i="11" s="1"/>
  <c r="B24" i="53"/>
  <c r="AM24" i="53" s="1"/>
  <c r="AG22" i="53"/>
  <c r="P30" i="12" a="1"/>
  <c r="L30" i="12" a="1"/>
  <c r="K31" i="12" a="1"/>
  <c r="N31" i="12" a="1"/>
  <c r="O31" i="12" a="1"/>
  <c r="I31" i="12" a="1"/>
  <c r="L31" i="12" a="1"/>
  <c r="AT32" i="55" l="1"/>
  <c r="AU32" i="55" s="1"/>
  <c r="AN32" i="55"/>
  <c r="AO32" i="55" s="1"/>
  <c r="AR32" i="55"/>
  <c r="AS32" i="55" s="1"/>
  <c r="AG33" i="55"/>
  <c r="AK33" i="55"/>
  <c r="AT33" i="55" s="1"/>
  <c r="AU33" i="55" s="1"/>
  <c r="AL33" i="55"/>
  <c r="AJ33" i="55"/>
  <c r="V34" i="55"/>
  <c r="U34" i="55"/>
  <c r="S34" i="55"/>
  <c r="AM34" i="55"/>
  <c r="AM3" i="55" s="1"/>
  <c r="AC34" i="55"/>
  <c r="R34" i="55"/>
  <c r="P34" i="55"/>
  <c r="W34" i="55"/>
  <c r="O34" i="55"/>
  <c r="G34" i="55"/>
  <c r="AF34" i="55"/>
  <c r="D34" i="55"/>
  <c r="C34" i="55"/>
  <c r="AW34" i="55"/>
  <c r="AV34" i="55"/>
  <c r="AX34" i="55" s="1"/>
  <c r="AD34" i="55"/>
  <c r="X34" i="55"/>
  <c r="AE34" i="55"/>
  <c r="AB34" i="55"/>
  <c r="AA34" i="55"/>
  <c r="Y34" i="55"/>
  <c r="T34" i="55"/>
  <c r="H34" i="55"/>
  <c r="Q34" i="55"/>
  <c r="I34" i="55"/>
  <c r="M34" i="55"/>
  <c r="L34" i="55"/>
  <c r="J34" i="55"/>
  <c r="F34" i="55"/>
  <c r="K34" i="55"/>
  <c r="E34" i="55"/>
  <c r="N34" i="55"/>
  <c r="AK34" i="55" s="1"/>
  <c r="Z34" i="55"/>
  <c r="AH33" i="55"/>
  <c r="AI33" i="55"/>
  <c r="AJ23" i="53"/>
  <c r="AN22" i="53"/>
  <c r="AO22" i="53" s="1"/>
  <c r="AP22" i="53"/>
  <c r="AQ22" i="53" s="1" a="1"/>
  <c r="AQ22" i="53" s="1"/>
  <c r="AR22" i="53"/>
  <c r="AS22" i="53" s="1"/>
  <c r="AT22" i="53"/>
  <c r="AU22" i="53" s="1"/>
  <c r="P30" i="12"/>
  <c r="L30" i="12"/>
  <c r="Q23" i="53"/>
  <c r="K31" i="12"/>
  <c r="K48" i="12" s="1"/>
  <c r="E23" i="53"/>
  <c r="AL23" i="53" s="1"/>
  <c r="H23" i="53"/>
  <c r="AK23" i="53" s="1"/>
  <c r="T23" i="53"/>
  <c r="W23" i="53"/>
  <c r="K23" i="53"/>
  <c r="O31" i="12"/>
  <c r="O48" i="12" s="1"/>
  <c r="N31" i="12"/>
  <c r="N48" i="12" s="1"/>
  <c r="I31" i="12"/>
  <c r="I48" i="12" s="1"/>
  <c r="L31" i="12"/>
  <c r="AG23" i="53"/>
  <c r="D29" i="52" a="1"/>
  <c r="D29" i="52" s="1"/>
  <c r="B35" i="55" s="1"/>
  <c r="D20" i="11" a="1"/>
  <c r="D20" i="11" s="1"/>
  <c r="B25" i="53"/>
  <c r="AM25" i="53" s="1"/>
  <c r="AH23" i="53"/>
  <c r="AW24" i="53"/>
  <c r="AV24" i="53"/>
  <c r="AX24" i="53" s="1"/>
  <c r="D24" i="53"/>
  <c r="AE24" i="53"/>
  <c r="U24" i="53"/>
  <c r="V24" i="53"/>
  <c r="C24" i="53"/>
  <c r="AA24" i="53"/>
  <c r="AD24" i="53"/>
  <c r="AF24" i="53" s="1"/>
  <c r="F24" i="53"/>
  <c r="L24" i="53"/>
  <c r="G24" i="53"/>
  <c r="M24" i="53"/>
  <c r="AB24" i="53"/>
  <c r="I24" i="53"/>
  <c r="J24" i="53"/>
  <c r="O24" i="53"/>
  <c r="X24" i="53"/>
  <c r="P24" i="53"/>
  <c r="Y24" i="53"/>
  <c r="Z24" i="53" s="1"/>
  <c r="R24" i="53"/>
  <c r="T24" i="53" s="1"/>
  <c r="S24" i="53"/>
  <c r="P31" i="12" a="1"/>
  <c r="M31" i="12" a="1"/>
  <c r="AN33" i="55" l="1"/>
  <c r="AO33" i="55" s="1"/>
  <c r="AR33" i="55"/>
  <c r="AS33" i="55" s="1"/>
  <c r="AP33" i="55"/>
  <c r="AQ33" i="55" s="1" a="1"/>
  <c r="AQ33" i="55" s="1"/>
  <c r="AI34" i="55"/>
  <c r="AI3" i="55" s="1"/>
  <c r="AI23" i="53"/>
  <c r="AL34" i="55"/>
  <c r="AL3" i="55" s="1"/>
  <c r="Y35" i="55"/>
  <c r="R35" i="55"/>
  <c r="X35" i="55"/>
  <c r="V35" i="55"/>
  <c r="U35" i="55"/>
  <c r="S35" i="55"/>
  <c r="J35" i="55"/>
  <c r="AB35" i="55"/>
  <c r="P35" i="55"/>
  <c r="O35" i="55"/>
  <c r="AA35" i="55"/>
  <c r="M35" i="55"/>
  <c r="F35" i="55"/>
  <c r="D35" i="55"/>
  <c r="C35" i="55"/>
  <c r="AD35" i="55"/>
  <c r="L35" i="55"/>
  <c r="I35" i="55"/>
  <c r="G35" i="55"/>
  <c r="Z35" i="55"/>
  <c r="AW35" i="55"/>
  <c r="AE35" i="55"/>
  <c r="AV35" i="55"/>
  <c r="AX35" i="55" s="1"/>
  <c r="Q35" i="55"/>
  <c r="AM35" i="55"/>
  <c r="AC35" i="55"/>
  <c r="W35" i="55"/>
  <c r="N35" i="55"/>
  <c r="AF35" i="55"/>
  <c r="K35" i="55"/>
  <c r="T35" i="55"/>
  <c r="H35" i="55"/>
  <c r="E35" i="55"/>
  <c r="AH34" i="55"/>
  <c r="AP34" i="55"/>
  <c r="AT34" i="55"/>
  <c r="AN34" i="55"/>
  <c r="AR34" i="55"/>
  <c r="AK3" i="55"/>
  <c r="AG34" i="55"/>
  <c r="AJ34" i="55"/>
  <c r="AJ3" i="55" s="1"/>
  <c r="E24" i="53"/>
  <c r="AL24" i="53" s="1"/>
  <c r="AJ24" i="53"/>
  <c r="AP23" i="53"/>
  <c r="AQ23" i="53" s="1" a="1"/>
  <c r="AQ23" i="53" s="1"/>
  <c r="AR23" i="53"/>
  <c r="AS23" i="53" s="1"/>
  <c r="AT23" i="53"/>
  <c r="AU23" i="53" s="1"/>
  <c r="AN23" i="53"/>
  <c r="AO23" i="53" s="1"/>
  <c r="L48" i="12"/>
  <c r="M31" i="12"/>
  <c r="M48" i="12" s="1"/>
  <c r="P31" i="12"/>
  <c r="P48" i="12" s="1"/>
  <c r="W24" i="53"/>
  <c r="Q24" i="53"/>
  <c r="AC24" i="53"/>
  <c r="H24" i="53"/>
  <c r="AK24" i="53" s="1"/>
  <c r="N24" i="53"/>
  <c r="K24" i="53"/>
  <c r="D30" i="52" a="1"/>
  <c r="D30" i="52" s="1"/>
  <c r="B36" i="55" s="1"/>
  <c r="D21" i="11" a="1"/>
  <c r="D21" i="11" s="1"/>
  <c r="B26" i="53"/>
  <c r="AM26" i="53" s="1"/>
  <c r="AG24" i="53"/>
  <c r="AH24" i="53"/>
  <c r="AW25" i="53"/>
  <c r="AV25" i="53"/>
  <c r="AX25" i="53" s="1"/>
  <c r="V25" i="53"/>
  <c r="R25" i="53"/>
  <c r="C25" i="53"/>
  <c r="S25" i="53"/>
  <c r="I25" i="53"/>
  <c r="Y25" i="53"/>
  <c r="D25" i="53"/>
  <c r="AB25" i="53"/>
  <c r="M25" i="53"/>
  <c r="F25" i="53"/>
  <c r="G25" i="53"/>
  <c r="AE25" i="53"/>
  <c r="AF25" i="53" s="1"/>
  <c r="L25" i="53"/>
  <c r="N25" i="53" s="1"/>
  <c r="J25" i="53"/>
  <c r="K25" i="53" s="1"/>
  <c r="AA25" i="53"/>
  <c r="AC25" i="53" s="1"/>
  <c r="X25" i="53"/>
  <c r="P25" i="53"/>
  <c r="O25" i="53"/>
  <c r="U25" i="53"/>
  <c r="AD25" i="53"/>
  <c r="AK35" i="55" l="1"/>
  <c r="AT35" i="55" s="1"/>
  <c r="AU35" i="55" s="1"/>
  <c r="AJ35" i="55"/>
  <c r="AI35" i="55"/>
  <c r="AL35" i="55"/>
  <c r="AS34" i="55"/>
  <c r="AS3" i="55" s="1"/>
  <c r="AR3" i="55"/>
  <c r="AO34" i="55"/>
  <c r="AO3" i="55" s="1"/>
  <c r="AN3" i="55"/>
  <c r="AU34" i="55"/>
  <c r="AU3" i="55" s="1"/>
  <c r="AT3" i="55"/>
  <c r="AQ34" i="55" a="1"/>
  <c r="AQ34" i="55" s="1"/>
  <c r="AQ3" i="55" s="1"/>
  <c r="AP3" i="55"/>
  <c r="Q36" i="55"/>
  <c r="AB36" i="55"/>
  <c r="AA36" i="55"/>
  <c r="U36" i="55"/>
  <c r="Y36" i="55"/>
  <c r="X36" i="55"/>
  <c r="V36" i="55"/>
  <c r="M36" i="55"/>
  <c r="AD36" i="55"/>
  <c r="S36" i="55"/>
  <c r="R36" i="55"/>
  <c r="AW36" i="55"/>
  <c r="AE36" i="55"/>
  <c r="AV36" i="55"/>
  <c r="AX36" i="55" s="1"/>
  <c r="O36" i="55"/>
  <c r="L36" i="55"/>
  <c r="J36" i="55"/>
  <c r="I36" i="55"/>
  <c r="P36" i="55"/>
  <c r="G36" i="55"/>
  <c r="F36" i="55"/>
  <c r="C36" i="55"/>
  <c r="D36" i="55"/>
  <c r="T36" i="55"/>
  <c r="AM36" i="55"/>
  <c r="AF36" i="55"/>
  <c r="H36" i="55"/>
  <c r="AC36" i="55"/>
  <c r="Z36" i="55"/>
  <c r="W36" i="55"/>
  <c r="E36" i="55"/>
  <c r="N36" i="55"/>
  <c r="AK36" i="55" s="1"/>
  <c r="K36" i="55"/>
  <c r="AG35" i="55"/>
  <c r="AR35" i="55"/>
  <c r="AS35" i="55" s="1"/>
  <c r="AP35" i="55"/>
  <c r="AQ35" i="55" s="1" a="1"/>
  <c r="AQ35" i="55" s="1"/>
  <c r="AN35" i="55"/>
  <c r="AO35" i="55" s="1"/>
  <c r="AH35" i="55"/>
  <c r="AI24" i="53"/>
  <c r="AJ25" i="53"/>
  <c r="AR24" i="53"/>
  <c r="AS24" i="53" s="1"/>
  <c r="AN24" i="53"/>
  <c r="AO24" i="53" s="1"/>
  <c r="AP24" i="53"/>
  <c r="AQ24" i="53" s="1" a="1"/>
  <c r="AQ24" i="53" s="1"/>
  <c r="AT24" i="53"/>
  <c r="AU24" i="53" s="1"/>
  <c r="E25" i="53"/>
  <c r="AL25" i="53" s="1"/>
  <c r="W25" i="53"/>
  <c r="AI25" i="53" s="1"/>
  <c r="Z25" i="53"/>
  <c r="H25" i="53"/>
  <c r="AK25" i="53" s="1"/>
  <c r="T25" i="53"/>
  <c r="Q25" i="53"/>
  <c r="D31" i="52" a="1"/>
  <c r="D31" i="52" s="1"/>
  <c r="B37" i="55" s="1"/>
  <c r="D22" i="11" a="1"/>
  <c r="D22" i="11" s="1"/>
  <c r="B27" i="53"/>
  <c r="AM27" i="53" s="1"/>
  <c r="C26" i="53"/>
  <c r="AW26" i="53"/>
  <c r="AV26" i="53"/>
  <c r="AX26" i="53" s="1"/>
  <c r="M26" i="53"/>
  <c r="J26" i="53"/>
  <c r="O26" i="53"/>
  <c r="P26" i="53"/>
  <c r="Q26" i="53" s="1"/>
  <c r="G26" i="53"/>
  <c r="R26" i="53"/>
  <c r="S26" i="53"/>
  <c r="AD26" i="53"/>
  <c r="AE26" i="53"/>
  <c r="U26" i="53"/>
  <c r="V26" i="53"/>
  <c r="F26" i="53"/>
  <c r="X26" i="53"/>
  <c r="I26" i="53"/>
  <c r="L26" i="53"/>
  <c r="N26" i="53" s="1"/>
  <c r="AA26" i="53"/>
  <c r="D26" i="53"/>
  <c r="AB26" i="53"/>
  <c r="Y26" i="53"/>
  <c r="AH25" i="53"/>
  <c r="AG25" i="53"/>
  <c r="AL36" i="55" l="1"/>
  <c r="AJ36" i="55"/>
  <c r="AI36" i="55"/>
  <c r="AT36" i="55"/>
  <c r="AU36" i="55" s="1"/>
  <c r="AP36" i="55"/>
  <c r="AQ36" i="55" s="1" a="1"/>
  <c r="AQ36" i="55" s="1"/>
  <c r="AR36" i="55"/>
  <c r="AS36" i="55" s="1"/>
  <c r="AN36" i="55"/>
  <c r="AO36" i="55" s="1"/>
  <c r="AH36" i="55"/>
  <c r="AE37" i="55"/>
  <c r="X37" i="55"/>
  <c r="AD37" i="55"/>
  <c r="AB37" i="55"/>
  <c r="AA37" i="55"/>
  <c r="Y37" i="55"/>
  <c r="P37" i="55"/>
  <c r="I37" i="55"/>
  <c r="G37" i="55"/>
  <c r="F37" i="55"/>
  <c r="D37" i="55"/>
  <c r="C37" i="55"/>
  <c r="AV37" i="55"/>
  <c r="AX37" i="55" s="1"/>
  <c r="V37" i="55"/>
  <c r="U37" i="55"/>
  <c r="R37" i="55"/>
  <c r="J37" i="55"/>
  <c r="S37" i="55"/>
  <c r="O37" i="55"/>
  <c r="M37" i="55"/>
  <c r="L37" i="55"/>
  <c r="AF37" i="55"/>
  <c r="AW37" i="55"/>
  <c r="N37" i="55"/>
  <c r="AM37" i="55"/>
  <c r="AC37" i="55"/>
  <c r="Z37" i="55"/>
  <c r="T37" i="55"/>
  <c r="H37" i="55"/>
  <c r="W37" i="55"/>
  <c r="Q37" i="55"/>
  <c r="K37" i="55"/>
  <c r="E37" i="55"/>
  <c r="AG36" i="55"/>
  <c r="AJ26" i="53"/>
  <c r="AN25" i="53"/>
  <c r="AO25" i="53" s="1"/>
  <c r="AT25" i="53"/>
  <c r="AU25" i="53" s="1"/>
  <c r="AP25" i="53"/>
  <c r="AQ25" i="53" s="1" a="1"/>
  <c r="AQ25" i="53" s="1"/>
  <c r="AR25" i="53"/>
  <c r="AS25" i="53" s="1"/>
  <c r="E26" i="53"/>
  <c r="AL26" i="53" s="1"/>
  <c r="K26" i="53"/>
  <c r="W26" i="53"/>
  <c r="AC26" i="53"/>
  <c r="AF26" i="53"/>
  <c r="T26" i="53"/>
  <c r="Z26" i="53"/>
  <c r="H26" i="53"/>
  <c r="AK26" i="53" s="1"/>
  <c r="AH26" i="53"/>
  <c r="D32" i="52" a="1"/>
  <c r="D32" i="52" s="1"/>
  <c r="B38" i="55" s="1"/>
  <c r="D23" i="11" a="1"/>
  <c r="D23" i="11" s="1"/>
  <c r="B28" i="53"/>
  <c r="AM28" i="53" s="1"/>
  <c r="AV27" i="53"/>
  <c r="AX27" i="53" s="1"/>
  <c r="AW27" i="53"/>
  <c r="AB27" i="53"/>
  <c r="AE27" i="53"/>
  <c r="AD27" i="53"/>
  <c r="AF27" i="53" s="1"/>
  <c r="M27" i="53"/>
  <c r="C27" i="53"/>
  <c r="U27" i="53"/>
  <c r="V27" i="53"/>
  <c r="W27" i="53" s="1"/>
  <c r="X27" i="53"/>
  <c r="O27" i="53"/>
  <c r="Q27" i="53" s="1"/>
  <c r="R27" i="53"/>
  <c r="S27" i="53"/>
  <c r="D27" i="53"/>
  <c r="L27" i="53"/>
  <c r="N27" i="53" s="1"/>
  <c r="G27" i="53"/>
  <c r="AA27" i="53"/>
  <c r="J27" i="53"/>
  <c r="K27" i="53" s="1"/>
  <c r="P27" i="53"/>
  <c r="I27" i="53"/>
  <c r="Y27" i="53"/>
  <c r="F27" i="53"/>
  <c r="AG26" i="53"/>
  <c r="AG37" i="55" l="1"/>
  <c r="AK37" i="55"/>
  <c r="AI37" i="55"/>
  <c r="AL37" i="55"/>
  <c r="AW38" i="55"/>
  <c r="T38" i="55"/>
  <c r="AV38" i="55"/>
  <c r="AX38" i="55" s="1"/>
  <c r="AE38" i="55"/>
  <c r="AD38" i="55"/>
  <c r="Z38" i="55"/>
  <c r="AA38" i="55"/>
  <c r="AB38" i="55"/>
  <c r="S38" i="55"/>
  <c r="X38" i="55"/>
  <c r="U38" i="55"/>
  <c r="R38" i="55"/>
  <c r="V38" i="55"/>
  <c r="P38" i="55"/>
  <c r="O38" i="55"/>
  <c r="J38" i="55"/>
  <c r="I38" i="55"/>
  <c r="AJ38" i="55" s="1"/>
  <c r="AM38" i="55"/>
  <c r="G38" i="55"/>
  <c r="H38" i="55"/>
  <c r="N38" i="55"/>
  <c r="C38" i="55"/>
  <c r="D38" i="55"/>
  <c r="E38" i="55"/>
  <c r="M38" i="55"/>
  <c r="L38" i="55"/>
  <c r="K38" i="55"/>
  <c r="AL38" i="55" s="1"/>
  <c r="AC38" i="55"/>
  <c r="Y38" i="55"/>
  <c r="F38" i="55"/>
  <c r="Q38" i="55"/>
  <c r="W38" i="55"/>
  <c r="AF38" i="55"/>
  <c r="AJ37" i="55"/>
  <c r="AN37" i="55"/>
  <c r="AO37" i="55" s="1"/>
  <c r="AP37" i="55"/>
  <c r="AQ37" i="55" s="1" a="1"/>
  <c r="AQ37" i="55" s="1"/>
  <c r="AT37" i="55"/>
  <c r="AU37" i="55" s="1"/>
  <c r="AR37" i="55"/>
  <c r="AS37" i="55" s="1"/>
  <c r="AH37" i="55"/>
  <c r="AI26" i="53"/>
  <c r="AJ27" i="53"/>
  <c r="AP26" i="53"/>
  <c r="AQ26" i="53" s="1" a="1"/>
  <c r="AQ26" i="53" s="1"/>
  <c r="AN26" i="53"/>
  <c r="AO26" i="53" s="1"/>
  <c r="AR26" i="53"/>
  <c r="AS26" i="53" s="1"/>
  <c r="AT26" i="53"/>
  <c r="AU26" i="53" s="1"/>
  <c r="AI27" i="53"/>
  <c r="AC27" i="53"/>
  <c r="E27" i="53"/>
  <c r="AL27" i="53" s="1"/>
  <c r="T27" i="53"/>
  <c r="H27" i="53"/>
  <c r="AK27" i="53" s="1"/>
  <c r="Z27" i="53"/>
  <c r="D33" i="52" a="1"/>
  <c r="D33" i="52" s="1"/>
  <c r="B39" i="55" s="1"/>
  <c r="AH27" i="53"/>
  <c r="AG27" i="53"/>
  <c r="AW28" i="53"/>
  <c r="AV28" i="53"/>
  <c r="AX28" i="53" s="1"/>
  <c r="F28" i="53"/>
  <c r="L28" i="53"/>
  <c r="N28" i="53" s="1"/>
  <c r="J28" i="53"/>
  <c r="O28" i="53"/>
  <c r="Q28" i="53" s="1"/>
  <c r="AE28" i="53"/>
  <c r="M28" i="53"/>
  <c r="P28" i="53"/>
  <c r="AD28" i="53"/>
  <c r="AB28" i="53"/>
  <c r="G28" i="53"/>
  <c r="U28" i="53"/>
  <c r="D28" i="53"/>
  <c r="AA28" i="53"/>
  <c r="AC28" i="53" s="1"/>
  <c r="V28" i="53"/>
  <c r="Y28" i="53"/>
  <c r="X28" i="53"/>
  <c r="I28" i="53"/>
  <c r="K28" i="53" s="1"/>
  <c r="C28" i="53"/>
  <c r="S28" i="53"/>
  <c r="R28" i="53"/>
  <c r="D24" i="11" a="1"/>
  <c r="D24" i="11" s="1"/>
  <c r="B29" i="53"/>
  <c r="AM29" i="53" s="1"/>
  <c r="AH38" i="55" l="1"/>
  <c r="AK38" i="55"/>
  <c r="AT38" i="55" s="1"/>
  <c r="AU38" i="55" s="1"/>
  <c r="AI38" i="55"/>
  <c r="AG38" i="55"/>
  <c r="AR38" i="55"/>
  <c r="AS38" i="55" s="1"/>
  <c r="AP38" i="55"/>
  <c r="AQ38" i="55" s="1" a="1"/>
  <c r="AQ38" i="55" s="1"/>
  <c r="AN38" i="55"/>
  <c r="AO38" i="55" s="1"/>
  <c r="K39" i="55"/>
  <c r="AF39" i="55"/>
  <c r="AW39" i="55"/>
  <c r="H39" i="55"/>
  <c r="AV39" i="55"/>
  <c r="AX39" i="55" s="1"/>
  <c r="AE39" i="55"/>
  <c r="AD39" i="55"/>
  <c r="V39" i="55"/>
  <c r="AM39" i="55"/>
  <c r="Y39" i="55"/>
  <c r="X39" i="55"/>
  <c r="U39" i="55"/>
  <c r="AA39" i="55"/>
  <c r="AB39" i="55"/>
  <c r="AC39" i="55"/>
  <c r="S39" i="55"/>
  <c r="P39" i="55"/>
  <c r="O39" i="55"/>
  <c r="R39" i="55"/>
  <c r="M39" i="55"/>
  <c r="L39" i="55"/>
  <c r="W39" i="55"/>
  <c r="J39" i="55"/>
  <c r="F39" i="55"/>
  <c r="I39" i="55"/>
  <c r="G39" i="55"/>
  <c r="D39" i="55"/>
  <c r="Q39" i="55"/>
  <c r="C39" i="55"/>
  <c r="E39" i="55"/>
  <c r="Z39" i="55"/>
  <c r="T39" i="55"/>
  <c r="N39" i="55"/>
  <c r="AN27" i="53"/>
  <c r="AO27" i="53" s="1"/>
  <c r="AR27" i="53"/>
  <c r="AS27" i="53" s="1"/>
  <c r="AT27" i="53"/>
  <c r="AU27" i="53" s="1"/>
  <c r="AP27" i="53"/>
  <c r="AQ27" i="53" s="1" a="1"/>
  <c r="AQ27" i="53" s="1"/>
  <c r="E28" i="53"/>
  <c r="AL28" i="53" s="1"/>
  <c r="AJ28" i="53"/>
  <c r="AF28" i="53"/>
  <c r="Z28" i="53"/>
  <c r="W28" i="53"/>
  <c r="AI28" i="53" s="1"/>
  <c r="H28" i="53"/>
  <c r="AK28" i="53" s="1"/>
  <c r="T28" i="53"/>
  <c r="D34" i="52" a="1"/>
  <c r="D34" i="52" s="1"/>
  <c r="B40" i="55" s="1"/>
  <c r="AG28" i="53"/>
  <c r="AH28" i="53"/>
  <c r="AV29" i="53"/>
  <c r="AX29" i="53" s="1"/>
  <c r="AW29" i="53"/>
  <c r="G29" i="53"/>
  <c r="I29" i="53"/>
  <c r="K29" i="53" s="1"/>
  <c r="J29" i="53"/>
  <c r="L29" i="53"/>
  <c r="R29" i="53"/>
  <c r="C29" i="53"/>
  <c r="AE29" i="53"/>
  <c r="X29" i="53"/>
  <c r="D29" i="53"/>
  <c r="S29" i="53"/>
  <c r="P29" i="53"/>
  <c r="O29" i="53"/>
  <c r="U29" i="53"/>
  <c r="AD29" i="53"/>
  <c r="Y29" i="53"/>
  <c r="Z29" i="53" s="1"/>
  <c r="F29" i="53"/>
  <c r="H29" i="53" s="1"/>
  <c r="AK29" i="53" s="1"/>
  <c r="AB29" i="53"/>
  <c r="AC29" i="53" s="1"/>
  <c r="M29" i="53"/>
  <c r="V29" i="53"/>
  <c r="AA29" i="53"/>
  <c r="D25" i="11" a="1"/>
  <c r="D25" i="11" s="1"/>
  <c r="B30" i="53"/>
  <c r="AM30" i="53" s="1"/>
  <c r="AJ39" i="55" l="1"/>
  <c r="AG39" i="55"/>
  <c r="AK39" i="55"/>
  <c r="AL39" i="55"/>
  <c r="AI39" i="55"/>
  <c r="D40" i="55"/>
  <c r="Z40" i="55"/>
  <c r="AV40" i="55"/>
  <c r="AX40" i="55" s="1"/>
  <c r="C40" i="55"/>
  <c r="AW40" i="55"/>
  <c r="Y40" i="55"/>
  <c r="M40" i="55"/>
  <c r="L40" i="55"/>
  <c r="AM40" i="55"/>
  <c r="J40" i="55"/>
  <c r="AC40" i="55"/>
  <c r="I40" i="55"/>
  <c r="G40" i="55"/>
  <c r="F40" i="55"/>
  <c r="R40" i="55"/>
  <c r="P40" i="55"/>
  <c r="O40" i="55"/>
  <c r="AE40" i="55"/>
  <c r="AD40" i="55"/>
  <c r="V40" i="55"/>
  <c r="U40" i="55"/>
  <c r="S40" i="55"/>
  <c r="AB40" i="55"/>
  <c r="X40" i="55"/>
  <c r="AA40" i="55"/>
  <c r="N40" i="55"/>
  <c r="H40" i="55"/>
  <c r="AF40" i="55"/>
  <c r="T40" i="55"/>
  <c r="Q40" i="55"/>
  <c r="K40" i="55"/>
  <c r="E40" i="55"/>
  <c r="W40" i="55"/>
  <c r="AH39" i="55"/>
  <c r="AP39" i="55"/>
  <c r="AQ39" i="55" s="1" a="1"/>
  <c r="AQ39" i="55" s="1"/>
  <c r="AN39" i="55"/>
  <c r="AO39" i="55" s="1"/>
  <c r="AT39" i="55"/>
  <c r="AU39" i="55" s="1"/>
  <c r="AR39" i="55"/>
  <c r="AS39" i="55" s="1"/>
  <c r="E29" i="53"/>
  <c r="AL29" i="53" s="1"/>
  <c r="AJ29" i="53"/>
  <c r="AT29" i="53"/>
  <c r="AU29" i="53" s="1"/>
  <c r="AR29" i="53"/>
  <c r="AS29" i="53" s="1"/>
  <c r="AN29" i="53"/>
  <c r="AO29" i="53" s="1"/>
  <c r="AP29" i="53"/>
  <c r="AQ29" i="53" s="1" a="1"/>
  <c r="AQ29" i="53" s="1"/>
  <c r="AP28" i="53"/>
  <c r="AQ28" i="53" s="1" a="1"/>
  <c r="AQ28" i="53" s="1"/>
  <c r="AN28" i="53"/>
  <c r="AO28" i="53" s="1"/>
  <c r="AR28" i="53"/>
  <c r="AS28" i="53" s="1"/>
  <c r="AT28" i="53"/>
  <c r="AU28" i="53" s="1"/>
  <c r="Q29" i="53"/>
  <c r="T29" i="53"/>
  <c r="W29" i="53"/>
  <c r="N29" i="53"/>
  <c r="AF29" i="53"/>
  <c r="D35" i="52" a="1"/>
  <c r="D35" i="52" s="1"/>
  <c r="B41" i="55" s="1"/>
  <c r="D26" i="11" a="1"/>
  <c r="D26" i="11" s="1"/>
  <c r="B31" i="53"/>
  <c r="AM31" i="53" s="1"/>
  <c r="I30" i="53"/>
  <c r="AW30" i="53"/>
  <c r="AV30" i="53"/>
  <c r="AX30" i="53" s="1"/>
  <c r="L30" i="53"/>
  <c r="AA30" i="53"/>
  <c r="AC30" i="53" s="1"/>
  <c r="AB30" i="53"/>
  <c r="X30" i="53"/>
  <c r="Y30" i="53"/>
  <c r="U30" i="53"/>
  <c r="M30" i="53"/>
  <c r="S30" i="53"/>
  <c r="J30" i="53"/>
  <c r="O30" i="53"/>
  <c r="R30" i="53"/>
  <c r="C30" i="53"/>
  <c r="V30" i="53"/>
  <c r="F30" i="53"/>
  <c r="P30" i="53"/>
  <c r="Q30" i="53" s="1"/>
  <c r="G30" i="53"/>
  <c r="AE30" i="53"/>
  <c r="AF30" i="53" s="1"/>
  <c r="D30" i="53"/>
  <c r="AD30" i="53"/>
  <c r="AG29" i="53"/>
  <c r="AH29" i="53"/>
  <c r="AK40" i="55" l="1"/>
  <c r="AH40" i="55"/>
  <c r="AI29" i="53"/>
  <c r="AL40" i="55"/>
  <c r="AI40" i="55"/>
  <c r="AG40" i="55"/>
  <c r="AJ40" i="55"/>
  <c r="G41" i="55"/>
  <c r="W41" i="55"/>
  <c r="F41" i="55"/>
  <c r="AM41" i="55"/>
  <c r="D41" i="55"/>
  <c r="AC41" i="55"/>
  <c r="C41" i="55"/>
  <c r="Q41" i="55"/>
  <c r="AB41" i="55"/>
  <c r="AA41" i="55"/>
  <c r="X41" i="55"/>
  <c r="V41" i="55"/>
  <c r="Y41" i="55"/>
  <c r="U41" i="55"/>
  <c r="S41" i="55"/>
  <c r="O41" i="55"/>
  <c r="N41" i="55"/>
  <c r="AK41" i="55" s="1"/>
  <c r="M41" i="55"/>
  <c r="H41" i="55"/>
  <c r="L41" i="55"/>
  <c r="E41" i="55"/>
  <c r="AV41" i="55"/>
  <c r="AX41" i="55" s="1"/>
  <c r="T41" i="55"/>
  <c r="AF41" i="55"/>
  <c r="Z41" i="55"/>
  <c r="K41" i="55"/>
  <c r="AW41" i="55"/>
  <c r="AE41" i="55"/>
  <c r="AD41" i="55"/>
  <c r="P41" i="55"/>
  <c r="J41" i="55"/>
  <c r="I41" i="55"/>
  <c r="AJ41" i="55" s="1"/>
  <c r="R41" i="55"/>
  <c r="AP40" i="55"/>
  <c r="AQ40" i="55" s="1" a="1"/>
  <c r="AQ40" i="55" s="1"/>
  <c r="AN40" i="55"/>
  <c r="AO40" i="55" s="1"/>
  <c r="AT40" i="55"/>
  <c r="AU40" i="55" s="1"/>
  <c r="AR40" i="55"/>
  <c r="AS40" i="55" s="1"/>
  <c r="E30" i="53"/>
  <c r="AL30" i="53" s="1"/>
  <c r="AJ30" i="53"/>
  <c r="N30" i="53"/>
  <c r="W30" i="53"/>
  <c r="K30" i="53"/>
  <c r="AI30" i="53" s="1"/>
  <c r="Z30" i="53"/>
  <c r="T30" i="53"/>
  <c r="H30" i="53"/>
  <c r="AK30" i="53" s="1"/>
  <c r="D36" i="52" a="1"/>
  <c r="D36" i="52" s="1"/>
  <c r="B42" i="55" s="1"/>
  <c r="R31" i="53"/>
  <c r="AV31" i="53"/>
  <c r="AX31" i="53" s="1"/>
  <c r="AW31" i="53"/>
  <c r="C31" i="53"/>
  <c r="AD31" i="53"/>
  <c r="U31" i="53"/>
  <c r="D31" i="53"/>
  <c r="M31" i="53"/>
  <c r="P31" i="53"/>
  <c r="O31" i="53"/>
  <c r="V31" i="53"/>
  <c r="W31" i="53" s="1"/>
  <c r="I31" i="53"/>
  <c r="K31" i="53" s="1"/>
  <c r="S31" i="53"/>
  <c r="J31" i="53"/>
  <c r="Y31" i="53"/>
  <c r="L31" i="53"/>
  <c r="X31" i="53"/>
  <c r="Z31" i="53" s="1"/>
  <c r="AA31" i="53"/>
  <c r="AE31" i="53"/>
  <c r="AF31" i="53" s="1"/>
  <c r="AB31" i="53"/>
  <c r="F31" i="53"/>
  <c r="G31" i="53"/>
  <c r="AH30" i="53"/>
  <c r="AG30" i="53"/>
  <c r="D27" i="11" a="1"/>
  <c r="D27" i="11" s="1"/>
  <c r="B32" i="53"/>
  <c r="AM32" i="53" s="1"/>
  <c r="AG41" i="55" l="1"/>
  <c r="AL41" i="55"/>
  <c r="AI41" i="55"/>
  <c r="AP41" i="55"/>
  <c r="AQ41" i="55" s="1" a="1"/>
  <c r="AQ41" i="55" s="1"/>
  <c r="AT41" i="55"/>
  <c r="AU41" i="55" s="1"/>
  <c r="AR41" i="55"/>
  <c r="AS41" i="55" s="1"/>
  <c r="AN41" i="55"/>
  <c r="AO41" i="55" s="1"/>
  <c r="AH41" i="55"/>
  <c r="J42" i="55"/>
  <c r="I42" i="55"/>
  <c r="G42" i="55"/>
  <c r="F42" i="55"/>
  <c r="C42" i="55"/>
  <c r="D42" i="55"/>
  <c r="AE42" i="55"/>
  <c r="AD42" i="55"/>
  <c r="AB42" i="55"/>
  <c r="AA42" i="55"/>
  <c r="Y42" i="55"/>
  <c r="V42" i="55"/>
  <c r="U42" i="55"/>
  <c r="AM42" i="55"/>
  <c r="S42" i="55"/>
  <c r="AC42" i="55"/>
  <c r="W42" i="55"/>
  <c r="P42" i="55"/>
  <c r="R42" i="55"/>
  <c r="Q42" i="55"/>
  <c r="O42" i="55"/>
  <c r="K42" i="55"/>
  <c r="M42" i="55"/>
  <c r="E42" i="55"/>
  <c r="L42" i="55"/>
  <c r="X42" i="55"/>
  <c r="AW42" i="55"/>
  <c r="AV42" i="55"/>
  <c r="AX42" i="55" s="1"/>
  <c r="Z42" i="55"/>
  <c r="T42" i="55"/>
  <c r="N42" i="55"/>
  <c r="H42" i="55"/>
  <c r="AK42" i="55" s="1"/>
  <c r="AF42" i="55"/>
  <c r="AP30" i="53"/>
  <c r="AQ30" i="53" s="1" a="1"/>
  <c r="AQ30" i="53" s="1"/>
  <c r="AN30" i="53"/>
  <c r="AO30" i="53" s="1"/>
  <c r="AT30" i="53"/>
  <c r="AU30" i="53" s="1"/>
  <c r="AR30" i="53"/>
  <c r="AS30" i="53" s="1"/>
  <c r="AJ31" i="53"/>
  <c r="T31" i="53"/>
  <c r="H31" i="53"/>
  <c r="AK31" i="53" s="1"/>
  <c r="AC31" i="53"/>
  <c r="N31" i="53"/>
  <c r="Q31" i="53"/>
  <c r="E31" i="53"/>
  <c r="AL31" i="53" s="1"/>
  <c r="D37" i="52" a="1"/>
  <c r="D37" i="52" s="1"/>
  <c r="B43" i="55" s="1"/>
  <c r="AH31" i="53"/>
  <c r="AD32" i="53"/>
  <c r="AV32" i="53"/>
  <c r="AX32" i="53" s="1"/>
  <c r="AW32" i="53"/>
  <c r="C32" i="53"/>
  <c r="S32" i="53"/>
  <c r="U32" i="53"/>
  <c r="W32" i="53" s="1"/>
  <c r="G32" i="53"/>
  <c r="J32" i="53"/>
  <c r="R32" i="53"/>
  <c r="Z32" i="53"/>
  <c r="D32" i="53"/>
  <c r="AE32" i="53"/>
  <c r="X32" i="53"/>
  <c r="Y32" i="53"/>
  <c r="AA32" i="53"/>
  <c r="AC32" i="53" s="1"/>
  <c r="AB32" i="53"/>
  <c r="F32" i="53"/>
  <c r="P32" i="53"/>
  <c r="I32" i="53"/>
  <c r="L32" i="53"/>
  <c r="M32" i="53"/>
  <c r="O32" i="53"/>
  <c r="Q32" i="53" s="1"/>
  <c r="V32" i="53"/>
  <c r="D28" i="11" a="1"/>
  <c r="D28" i="11" s="1"/>
  <c r="B33" i="53"/>
  <c r="AM33" i="53" s="1"/>
  <c r="AG31" i="53"/>
  <c r="AG42" i="55" l="1"/>
  <c r="AH42" i="55"/>
  <c r="AJ42" i="55"/>
  <c r="AI31" i="53"/>
  <c r="AL42" i="55"/>
  <c r="AI42" i="55"/>
  <c r="AT42" i="55"/>
  <c r="AU42" i="55" s="1"/>
  <c r="AN42" i="55"/>
  <c r="AO42" i="55" s="1"/>
  <c r="AR42" i="55"/>
  <c r="AS42" i="55" s="1"/>
  <c r="AP42" i="55"/>
  <c r="AQ42" i="55" s="1" a="1"/>
  <c r="AQ42" i="55" s="1"/>
  <c r="M43" i="55"/>
  <c r="L43" i="55"/>
  <c r="J43" i="55"/>
  <c r="I43" i="55"/>
  <c r="G43" i="55"/>
  <c r="F43" i="55"/>
  <c r="AW43" i="55"/>
  <c r="AV43" i="55"/>
  <c r="AX43" i="55" s="1"/>
  <c r="S43" i="55"/>
  <c r="R43" i="55"/>
  <c r="P43" i="55"/>
  <c r="O43" i="55"/>
  <c r="Z43" i="55"/>
  <c r="D43" i="55"/>
  <c r="C43" i="55"/>
  <c r="X43" i="55"/>
  <c r="V43" i="55"/>
  <c r="U43" i="55"/>
  <c r="AA43" i="55"/>
  <c r="AE43" i="55"/>
  <c r="AD43" i="55"/>
  <c r="AB43" i="55"/>
  <c r="Y43" i="55"/>
  <c r="AF43" i="55"/>
  <c r="N43" i="55"/>
  <c r="W43" i="55"/>
  <c r="AC43" i="55"/>
  <c r="H43" i="55"/>
  <c r="K43" i="55"/>
  <c r="T43" i="55"/>
  <c r="AM43" i="55"/>
  <c r="E43" i="55"/>
  <c r="Q43" i="55"/>
  <c r="AR31" i="53"/>
  <c r="AS31" i="53" s="1"/>
  <c r="AN31" i="53"/>
  <c r="AO31" i="53" s="1"/>
  <c r="AP31" i="53"/>
  <c r="AQ31" i="53" s="1" a="1"/>
  <c r="AQ31" i="53" s="1"/>
  <c r="AT31" i="53"/>
  <c r="AU31" i="53" s="1"/>
  <c r="AJ32" i="53"/>
  <c r="T32" i="53"/>
  <c r="N32" i="53"/>
  <c r="AF32" i="53"/>
  <c r="K32" i="53"/>
  <c r="AI32" i="53" s="1"/>
  <c r="H32" i="53"/>
  <c r="AK32" i="53" s="1"/>
  <c r="E32" i="53"/>
  <c r="AL32" i="53" s="1"/>
  <c r="D38" i="52" a="1"/>
  <c r="D38" i="52" s="1"/>
  <c r="B44" i="55" s="1"/>
  <c r="D29" i="11" a="1"/>
  <c r="D29" i="11" s="1"/>
  <c r="B34" i="53"/>
  <c r="AM34" i="53" s="1"/>
  <c r="AV33" i="53"/>
  <c r="AX33" i="53" s="1"/>
  <c r="AW33" i="53"/>
  <c r="AA33" i="53"/>
  <c r="AB33" i="53"/>
  <c r="M33" i="53"/>
  <c r="X33" i="53"/>
  <c r="D33" i="53"/>
  <c r="AE33" i="53"/>
  <c r="J33" i="53"/>
  <c r="P33" i="53"/>
  <c r="R33" i="53"/>
  <c r="I33" i="53"/>
  <c r="K33" i="53" s="1"/>
  <c r="L33" i="53"/>
  <c r="O33" i="53"/>
  <c r="Q33" i="53" s="1"/>
  <c r="S33" i="53"/>
  <c r="U33" i="53"/>
  <c r="V33" i="53"/>
  <c r="AD33" i="53"/>
  <c r="AF33" i="53" s="1"/>
  <c r="Y33" i="53"/>
  <c r="C33" i="53"/>
  <c r="F33" i="53"/>
  <c r="G33" i="53"/>
  <c r="AH32" i="53"/>
  <c r="AG32" i="53"/>
  <c r="AJ43" i="55" l="1"/>
  <c r="AK43" i="55"/>
  <c r="AL43" i="55"/>
  <c r="AI43" i="55"/>
  <c r="P44" i="55"/>
  <c r="I44" i="55"/>
  <c r="O44" i="55"/>
  <c r="M44" i="55"/>
  <c r="L44" i="55"/>
  <c r="J44" i="55"/>
  <c r="AM44" i="55"/>
  <c r="AW44" i="55"/>
  <c r="T44" i="55"/>
  <c r="AD44" i="55"/>
  <c r="H44" i="55"/>
  <c r="AV44" i="55"/>
  <c r="AX44" i="55" s="1"/>
  <c r="AE44" i="55"/>
  <c r="AB44" i="55"/>
  <c r="AA44" i="55"/>
  <c r="V44" i="55"/>
  <c r="U44" i="55"/>
  <c r="AG44" i="55" s="1"/>
  <c r="AC44" i="55"/>
  <c r="S44" i="55"/>
  <c r="R44" i="55"/>
  <c r="D44" i="55"/>
  <c r="X44" i="55"/>
  <c r="G44" i="55"/>
  <c r="Y44" i="55"/>
  <c r="F44" i="55"/>
  <c r="W44" i="55"/>
  <c r="Q44" i="55"/>
  <c r="K44" i="55"/>
  <c r="E44" i="55"/>
  <c r="C44" i="55"/>
  <c r="AF44" i="55"/>
  <c r="N44" i="55"/>
  <c r="Z44" i="55"/>
  <c r="AG43" i="55"/>
  <c r="AH43" i="55"/>
  <c r="AP43" i="55"/>
  <c r="AQ43" i="55" s="1" a="1"/>
  <c r="AQ43" i="55" s="1"/>
  <c r="AT43" i="55"/>
  <c r="AU43" i="55" s="1"/>
  <c r="AN43" i="55"/>
  <c r="AO43" i="55" s="1"/>
  <c r="AR43" i="55"/>
  <c r="AS43" i="55" s="1"/>
  <c r="AN32" i="53"/>
  <c r="AO32" i="53" s="1"/>
  <c r="AT32" i="53"/>
  <c r="AU32" i="53" s="1"/>
  <c r="AR32" i="53"/>
  <c r="AS32" i="53" s="1"/>
  <c r="AP32" i="53"/>
  <c r="AQ32" i="53" s="1" a="1"/>
  <c r="AQ32" i="53" s="1"/>
  <c r="E33" i="53"/>
  <c r="AL33" i="53" s="1"/>
  <c r="AJ33" i="53"/>
  <c r="AC33" i="53"/>
  <c r="H33" i="53"/>
  <c r="AK33" i="53" s="1"/>
  <c r="AH33" i="53"/>
  <c r="T33" i="53"/>
  <c r="W33" i="53"/>
  <c r="Z33" i="53"/>
  <c r="N33" i="53"/>
  <c r="AG33" i="53"/>
  <c r="D39" i="52" a="1"/>
  <c r="D39" i="52" s="1"/>
  <c r="B45" i="55" s="1"/>
  <c r="P34" i="53"/>
  <c r="AV34" i="53"/>
  <c r="AX34" i="53" s="1"/>
  <c r="AW34" i="53"/>
  <c r="C34" i="53"/>
  <c r="AJ34" i="53" s="1"/>
  <c r="V34" i="53"/>
  <c r="AA34" i="53"/>
  <c r="AB34" i="53"/>
  <c r="AD34" i="53"/>
  <c r="AF34" i="53" s="1"/>
  <c r="L34" i="53"/>
  <c r="S34" i="53"/>
  <c r="O34" i="53"/>
  <c r="M34" i="53"/>
  <c r="R34" i="53"/>
  <c r="T34" i="53" s="1"/>
  <c r="AE34" i="53"/>
  <c r="F34" i="53"/>
  <c r="H34" i="53" s="1"/>
  <c r="AK34" i="53" s="1"/>
  <c r="G34" i="53"/>
  <c r="Y34" i="53"/>
  <c r="J34" i="53"/>
  <c r="U34" i="53"/>
  <c r="W34" i="53" s="1"/>
  <c r="D34" i="53"/>
  <c r="I34" i="53"/>
  <c r="X34" i="53"/>
  <c r="D30" i="11" a="1"/>
  <c r="D30" i="11" s="1"/>
  <c r="B35" i="53"/>
  <c r="AM35" i="53" s="1"/>
  <c r="AK44" i="55" l="1"/>
  <c r="AT44" i="55" s="1"/>
  <c r="AU44" i="55" s="1"/>
  <c r="AI33" i="53"/>
  <c r="AL44" i="55"/>
  <c r="AH44" i="55"/>
  <c r="S45" i="55"/>
  <c r="R45" i="55"/>
  <c r="P45" i="55"/>
  <c r="M45" i="55"/>
  <c r="O45" i="55"/>
  <c r="L45" i="55"/>
  <c r="D45" i="55"/>
  <c r="C45" i="55"/>
  <c r="T45" i="55"/>
  <c r="AW45" i="55"/>
  <c r="V45" i="55"/>
  <c r="U45" i="55"/>
  <c r="J45" i="55"/>
  <c r="G45" i="55"/>
  <c r="I45" i="55"/>
  <c r="AJ45" i="55" s="1"/>
  <c r="F45" i="55"/>
  <c r="AV45" i="55"/>
  <c r="AX45" i="55" s="1"/>
  <c r="AD45" i="55"/>
  <c r="AE45" i="55"/>
  <c r="AB45" i="55"/>
  <c r="Y45" i="55"/>
  <c r="X45" i="55"/>
  <c r="AA45" i="55"/>
  <c r="W45" i="55"/>
  <c r="K45" i="55"/>
  <c r="Z45" i="55"/>
  <c r="Q45" i="55"/>
  <c r="N45" i="55"/>
  <c r="AF45" i="55"/>
  <c r="AM45" i="55"/>
  <c r="H45" i="55"/>
  <c r="AC45" i="55"/>
  <c r="E45" i="55"/>
  <c r="AI44" i="55"/>
  <c r="AJ44" i="55"/>
  <c r="AN33" i="53"/>
  <c r="AO33" i="53" s="1"/>
  <c r="AT33" i="53"/>
  <c r="AU33" i="53" s="1"/>
  <c r="AR33" i="53"/>
  <c r="AS33" i="53" s="1"/>
  <c r="AP33" i="53"/>
  <c r="AQ33" i="53" s="1" a="1"/>
  <c r="AQ33" i="53" s="1"/>
  <c r="AN34" i="53"/>
  <c r="AO34" i="53" s="1"/>
  <c r="AT34" i="53"/>
  <c r="AU34" i="53" s="1"/>
  <c r="AP34" i="53"/>
  <c r="AQ34" i="53" s="1" a="1"/>
  <c r="AQ34" i="53" s="1"/>
  <c r="AR34" i="53"/>
  <c r="AS34" i="53" s="1"/>
  <c r="Z34" i="53"/>
  <c r="K34" i="53"/>
  <c r="AI34" i="53" s="1"/>
  <c r="N34" i="53"/>
  <c r="AC34" i="53"/>
  <c r="E34" i="53"/>
  <c r="Q34" i="53"/>
  <c r="AJ3" i="53"/>
  <c r="D40" i="52" a="1"/>
  <c r="D40" i="52" s="1"/>
  <c r="B46" i="55" s="1"/>
  <c r="D31" i="11" a="1"/>
  <c r="D31" i="11" s="1"/>
  <c r="B36" i="53"/>
  <c r="AM36" i="53" s="1"/>
  <c r="AG34" i="53"/>
  <c r="AW35" i="53"/>
  <c r="AV35" i="53"/>
  <c r="AX35" i="53" s="1"/>
  <c r="C35" i="53"/>
  <c r="G35" i="53"/>
  <c r="M35" i="53"/>
  <c r="S35" i="53"/>
  <c r="AE35" i="53"/>
  <c r="X35" i="53"/>
  <c r="AA35" i="53"/>
  <c r="Y35" i="53"/>
  <c r="P35" i="53"/>
  <c r="Q35" i="53" s="1"/>
  <c r="D35" i="53"/>
  <c r="I35" i="53"/>
  <c r="K35" i="53" s="1"/>
  <c r="AB35" i="53"/>
  <c r="V35" i="53"/>
  <c r="O35" i="53"/>
  <c r="U35" i="53"/>
  <c r="W35" i="53" s="1"/>
  <c r="L35" i="53"/>
  <c r="F35" i="53"/>
  <c r="AD35" i="53"/>
  <c r="R35" i="53"/>
  <c r="J35" i="53"/>
  <c r="AH34" i="53"/>
  <c r="AR44" i="55" l="1"/>
  <c r="AS44" i="55" s="1"/>
  <c r="AP44" i="55"/>
  <c r="AQ44" i="55" s="1" a="1"/>
  <c r="AQ44" i="55" s="1"/>
  <c r="AN44" i="55"/>
  <c r="AO44" i="55" s="1"/>
  <c r="AK45" i="55"/>
  <c r="AG45" i="55"/>
  <c r="AL45" i="55"/>
  <c r="AP45" i="55"/>
  <c r="AQ45" i="55" s="1" a="1"/>
  <c r="AQ45" i="55" s="1"/>
  <c r="AT45" i="55"/>
  <c r="AU45" i="55" s="1"/>
  <c r="AN45" i="55"/>
  <c r="AO45" i="55" s="1"/>
  <c r="AR45" i="55"/>
  <c r="AS45" i="55" s="1"/>
  <c r="V46" i="55"/>
  <c r="U46" i="55"/>
  <c r="AG46" i="55" s="1"/>
  <c r="S46" i="55"/>
  <c r="R46" i="55"/>
  <c r="P46" i="55"/>
  <c r="O46" i="55"/>
  <c r="G46" i="55"/>
  <c r="F46" i="55"/>
  <c r="AB46" i="55"/>
  <c r="Y46" i="55"/>
  <c r="AA46" i="55"/>
  <c r="X46" i="55"/>
  <c r="M46" i="55"/>
  <c r="L46" i="55"/>
  <c r="D46" i="55"/>
  <c r="C46" i="55"/>
  <c r="AF46" i="55"/>
  <c r="Z46" i="55"/>
  <c r="T46" i="55"/>
  <c r="AW46" i="55"/>
  <c r="AV46" i="55"/>
  <c r="AX46" i="55" s="1"/>
  <c r="AD46" i="55"/>
  <c r="J46" i="55"/>
  <c r="I46" i="55"/>
  <c r="W46" i="55"/>
  <c r="AE46" i="55"/>
  <c r="Q46" i="55"/>
  <c r="N46" i="55"/>
  <c r="H46" i="55"/>
  <c r="AM46" i="55"/>
  <c r="AC46" i="55"/>
  <c r="K46" i="55"/>
  <c r="E46" i="55"/>
  <c r="AI45" i="55"/>
  <c r="AH45" i="55"/>
  <c r="AJ35" i="53"/>
  <c r="AL34" i="53"/>
  <c r="AL3" i="53" s="1"/>
  <c r="AI3" i="53"/>
  <c r="AK3" i="53"/>
  <c r="AC35" i="53"/>
  <c r="Z35" i="53"/>
  <c r="N35" i="53"/>
  <c r="E35" i="53"/>
  <c r="AL35" i="53" s="1"/>
  <c r="H35" i="53"/>
  <c r="AK35" i="53" s="1"/>
  <c r="T35" i="53"/>
  <c r="AM3" i="53"/>
  <c r="AF35" i="53"/>
  <c r="D41" i="52" a="1"/>
  <c r="D41" i="52" s="1"/>
  <c r="B47" i="55" s="1"/>
  <c r="J36" i="53"/>
  <c r="AV36" i="53"/>
  <c r="AX36" i="53" s="1"/>
  <c r="AW36" i="53"/>
  <c r="L36" i="53"/>
  <c r="M36" i="53"/>
  <c r="P36" i="53"/>
  <c r="O36" i="53"/>
  <c r="X36" i="53"/>
  <c r="S36" i="53"/>
  <c r="G36" i="53"/>
  <c r="V36" i="53"/>
  <c r="R36" i="53"/>
  <c r="T36" i="53" s="1"/>
  <c r="AE36" i="53"/>
  <c r="AA36" i="53"/>
  <c r="D36" i="53"/>
  <c r="F36" i="53"/>
  <c r="H36" i="53" s="1"/>
  <c r="AK36" i="53" s="1"/>
  <c r="I36" i="53"/>
  <c r="C36" i="53"/>
  <c r="AD36" i="53"/>
  <c r="AF36" i="53" s="1"/>
  <c r="AB36" i="53"/>
  <c r="U36" i="53"/>
  <c r="Y36" i="53"/>
  <c r="Z36" i="53" s="1"/>
  <c r="AH35" i="53"/>
  <c r="AG35" i="53"/>
  <c r="D32" i="11" a="1"/>
  <c r="D32" i="11" s="1"/>
  <c r="B37" i="53"/>
  <c r="AM37" i="53" s="1"/>
  <c r="AK46" i="55" l="1"/>
  <c r="AP46" i="55" s="1"/>
  <c r="AQ46" i="55" s="1" a="1"/>
  <c r="AQ46" i="55" s="1"/>
  <c r="AJ46" i="55"/>
  <c r="AI35" i="53"/>
  <c r="AI46" i="55"/>
  <c r="AL46" i="55"/>
  <c r="AH46" i="55"/>
  <c r="Y47" i="55"/>
  <c r="Q47" i="55"/>
  <c r="X47" i="55"/>
  <c r="S47" i="55"/>
  <c r="V47" i="55"/>
  <c r="AC47" i="55"/>
  <c r="U47" i="55"/>
  <c r="W47" i="55"/>
  <c r="R47" i="55"/>
  <c r="J47" i="55"/>
  <c r="H47" i="55"/>
  <c r="I47" i="55"/>
  <c r="AJ47" i="55" s="1"/>
  <c r="K47" i="55"/>
  <c r="AL47" i="55" s="1"/>
  <c r="AW47" i="55"/>
  <c r="AE47" i="55"/>
  <c r="AD47" i="55"/>
  <c r="AB47" i="55"/>
  <c r="T47" i="55"/>
  <c r="D47" i="55"/>
  <c r="AV47" i="55"/>
  <c r="AX47" i="55" s="1"/>
  <c r="N47" i="55"/>
  <c r="F47" i="55"/>
  <c r="AA47" i="55"/>
  <c r="P47" i="55"/>
  <c r="O47" i="55"/>
  <c r="M47" i="55"/>
  <c r="L47" i="55"/>
  <c r="G47" i="55"/>
  <c r="C47" i="55"/>
  <c r="AF47" i="55"/>
  <c r="E47" i="55"/>
  <c r="Z47" i="55"/>
  <c r="AM47" i="55"/>
  <c r="E36" i="53"/>
  <c r="AL36" i="53" s="1"/>
  <c r="AJ36" i="53"/>
  <c r="AR36" i="53"/>
  <c r="AS36" i="53" s="1"/>
  <c r="AN36" i="53"/>
  <c r="AO36" i="53" s="1"/>
  <c r="AP36" i="53"/>
  <c r="AQ36" i="53" s="1" a="1"/>
  <c r="AQ36" i="53" s="1"/>
  <c r="AT36" i="53"/>
  <c r="AU36" i="53" s="1"/>
  <c r="AN35" i="53"/>
  <c r="AO35" i="53" s="1"/>
  <c r="AP35" i="53"/>
  <c r="AQ35" i="53" s="1" a="1"/>
  <c r="AQ35" i="53" s="1"/>
  <c r="AR35" i="53"/>
  <c r="AS35" i="53" s="1"/>
  <c r="AT35" i="53"/>
  <c r="AU35" i="53" s="1"/>
  <c r="AT3" i="53"/>
  <c r="AN3" i="53"/>
  <c r="AU3" i="53"/>
  <c r="AO3" i="53"/>
  <c r="W36" i="53"/>
  <c r="AC36" i="53"/>
  <c r="K36" i="53"/>
  <c r="Q36" i="53"/>
  <c r="N36" i="53"/>
  <c r="D42" i="52" a="1"/>
  <c r="D42" i="52" s="1"/>
  <c r="B48" i="55" s="1"/>
  <c r="D33" i="11" a="1"/>
  <c r="D33" i="11" s="1"/>
  <c r="B38" i="53"/>
  <c r="AM38" i="53" s="1"/>
  <c r="AW37" i="53"/>
  <c r="AV37" i="53"/>
  <c r="AX37" i="53" s="1"/>
  <c r="L37" i="53"/>
  <c r="N37" i="53" s="1"/>
  <c r="M37" i="53"/>
  <c r="O37" i="53"/>
  <c r="P37" i="53"/>
  <c r="R37" i="53"/>
  <c r="S37" i="53"/>
  <c r="X37" i="53"/>
  <c r="Z37" i="53" s="1"/>
  <c r="Y37" i="53"/>
  <c r="I37" i="53"/>
  <c r="G37" i="53"/>
  <c r="J37" i="53"/>
  <c r="K37" i="53" s="1"/>
  <c r="D37" i="53"/>
  <c r="AB37" i="53"/>
  <c r="F37" i="53"/>
  <c r="AD37" i="53"/>
  <c r="U37" i="53"/>
  <c r="AA37" i="53"/>
  <c r="AC37" i="53" s="1"/>
  <c r="AE37" i="53"/>
  <c r="AF37" i="53" s="1"/>
  <c r="V37" i="53"/>
  <c r="C37" i="53"/>
  <c r="AQ3" i="53"/>
  <c r="AP3" i="53"/>
  <c r="AS3" i="53"/>
  <c r="AR3" i="53"/>
  <c r="AH36" i="53"/>
  <c r="AG36" i="53"/>
  <c r="AN46" i="55" l="1"/>
  <c r="AO46" i="55" s="1"/>
  <c r="AT46" i="55"/>
  <c r="AU46" i="55" s="1"/>
  <c r="AR46" i="55"/>
  <c r="AS46" i="55" s="1"/>
  <c r="AK47" i="55"/>
  <c r="AI36" i="53"/>
  <c r="AI47" i="55"/>
  <c r="AG47" i="55"/>
  <c r="AB48" i="55"/>
  <c r="E48" i="55"/>
  <c r="U48" i="55"/>
  <c r="AA48" i="55"/>
  <c r="Y48" i="55"/>
  <c r="X48" i="55"/>
  <c r="V48" i="55"/>
  <c r="M48" i="55"/>
  <c r="L48" i="55"/>
  <c r="J48" i="55"/>
  <c r="F48" i="55"/>
  <c r="I48" i="55"/>
  <c r="G48" i="55"/>
  <c r="K48" i="55"/>
  <c r="AL48" i="55" s="1"/>
  <c r="D48" i="55"/>
  <c r="C48" i="55"/>
  <c r="O48" i="55"/>
  <c r="P48" i="55"/>
  <c r="T48" i="55"/>
  <c r="H48" i="55"/>
  <c r="AW48" i="55"/>
  <c r="AV48" i="55"/>
  <c r="AX48" i="55" s="1"/>
  <c r="AE48" i="55"/>
  <c r="AD48" i="55"/>
  <c r="S48" i="55"/>
  <c r="R48" i="55"/>
  <c r="AC48" i="55"/>
  <c r="AF48" i="55"/>
  <c r="W48" i="55"/>
  <c r="Z48" i="55"/>
  <c r="Q48" i="55"/>
  <c r="N48" i="55"/>
  <c r="AK48" i="55" s="1"/>
  <c r="AM48" i="55"/>
  <c r="AH47" i="55"/>
  <c r="AT47" i="55"/>
  <c r="AU47" i="55" s="1"/>
  <c r="AP47" i="55"/>
  <c r="AQ47" i="55" s="1" a="1"/>
  <c r="AQ47" i="55" s="1"/>
  <c r="AN47" i="55"/>
  <c r="AO47" i="55" s="1"/>
  <c r="AR47" i="55"/>
  <c r="AS47" i="55" s="1"/>
  <c r="E37" i="53"/>
  <c r="AL37" i="53" s="1"/>
  <c r="AJ37" i="53"/>
  <c r="W37" i="53"/>
  <c r="AI37" i="53" s="1"/>
  <c r="T37" i="53"/>
  <c r="H37" i="53"/>
  <c r="AK37" i="53" s="1"/>
  <c r="Q37" i="53"/>
  <c r="AH37" i="53"/>
  <c r="D43" i="52" a="1"/>
  <c r="D43" i="52" s="1"/>
  <c r="B49" i="55" s="1"/>
  <c r="AV38" i="53"/>
  <c r="AX38" i="53" s="1"/>
  <c r="AW38" i="53"/>
  <c r="C38" i="53"/>
  <c r="G38" i="53"/>
  <c r="O38" i="53"/>
  <c r="V38" i="53"/>
  <c r="AD38" i="53"/>
  <c r="D38" i="53"/>
  <c r="X38" i="53"/>
  <c r="Z38" i="53" s="1"/>
  <c r="Y38" i="53"/>
  <c r="M38" i="53"/>
  <c r="P38" i="53"/>
  <c r="U38" i="53"/>
  <c r="W38" i="53" s="1"/>
  <c r="R38" i="53"/>
  <c r="AB38" i="53"/>
  <c r="AE38" i="53"/>
  <c r="AF38" i="53" s="1"/>
  <c r="L38" i="53"/>
  <c r="J38" i="53"/>
  <c r="AA38" i="53"/>
  <c r="S38" i="53"/>
  <c r="F38" i="53"/>
  <c r="I38" i="53"/>
  <c r="AG37" i="53"/>
  <c r="D34" i="11" a="1"/>
  <c r="D34" i="11" s="1"/>
  <c r="B39" i="53"/>
  <c r="AM39" i="53" s="1"/>
  <c r="AJ48" i="55" l="1"/>
  <c r="AE49" i="55"/>
  <c r="Z49" i="55"/>
  <c r="AD49" i="55"/>
  <c r="T49" i="55"/>
  <c r="AB49" i="55"/>
  <c r="AA49" i="55"/>
  <c r="X49" i="55"/>
  <c r="Y49" i="55"/>
  <c r="P49" i="55"/>
  <c r="O49" i="55"/>
  <c r="AW49" i="55"/>
  <c r="AV49" i="55"/>
  <c r="AX49" i="55" s="1"/>
  <c r="V49" i="55"/>
  <c r="U49" i="55"/>
  <c r="S49" i="55"/>
  <c r="M49" i="55"/>
  <c r="J49" i="55"/>
  <c r="L49" i="55"/>
  <c r="R49" i="55"/>
  <c r="F49" i="55"/>
  <c r="C49" i="55"/>
  <c r="I49" i="55"/>
  <c r="D49" i="55"/>
  <c r="G49" i="55"/>
  <c r="N49" i="55"/>
  <c r="AC49" i="55"/>
  <c r="AF49" i="55"/>
  <c r="W49" i="55"/>
  <c r="AM49" i="55"/>
  <c r="H49" i="55"/>
  <c r="AK49" i="55" s="1"/>
  <c r="Q49" i="55"/>
  <c r="K49" i="55"/>
  <c r="E49" i="55"/>
  <c r="AT48" i="55"/>
  <c r="AU48" i="55" s="1"/>
  <c r="AR48" i="55"/>
  <c r="AS48" i="55" s="1"/>
  <c r="AN48" i="55"/>
  <c r="AO48" i="55" s="1"/>
  <c r="AP48" i="55"/>
  <c r="AQ48" i="55" s="1" a="1"/>
  <c r="AQ48" i="55" s="1"/>
  <c r="AH48" i="55"/>
  <c r="AI48" i="55"/>
  <c r="AG48" i="55"/>
  <c r="AJ38" i="53"/>
  <c r="AN37" i="53"/>
  <c r="AO37" i="53" s="1"/>
  <c r="AT37" i="53"/>
  <c r="AU37" i="53" s="1"/>
  <c r="AP37" i="53"/>
  <c r="AQ37" i="53" s="1" a="1"/>
  <c r="AQ37" i="53" s="1"/>
  <c r="AR37" i="53"/>
  <c r="AS37" i="53" s="1"/>
  <c r="AC38" i="53"/>
  <c r="K38" i="53"/>
  <c r="AI38" i="53" s="1"/>
  <c r="H38" i="53"/>
  <c r="AK38" i="53" s="1"/>
  <c r="T38" i="53"/>
  <c r="Q38" i="53"/>
  <c r="N38" i="53"/>
  <c r="E38" i="53"/>
  <c r="AL38" i="53" s="1"/>
  <c r="D44" i="52" a="1"/>
  <c r="D44" i="52" s="1"/>
  <c r="B50" i="55" s="1"/>
  <c r="D35" i="11" a="1"/>
  <c r="D35" i="11" s="1"/>
  <c r="B40" i="53"/>
  <c r="AM40" i="53" s="1"/>
  <c r="U39" i="53"/>
  <c r="AW39" i="53"/>
  <c r="AV39" i="53"/>
  <c r="AX39" i="53" s="1"/>
  <c r="Y39" i="53"/>
  <c r="J39" i="53"/>
  <c r="O39" i="53"/>
  <c r="R39" i="53"/>
  <c r="T39" i="53" s="1"/>
  <c r="S39" i="53"/>
  <c r="AE39" i="53"/>
  <c r="X39" i="53"/>
  <c r="I39" i="53"/>
  <c r="K39" i="53" s="1"/>
  <c r="F39" i="53"/>
  <c r="C39" i="53"/>
  <c r="AA39" i="53"/>
  <c r="V39" i="53"/>
  <c r="G39" i="53"/>
  <c r="AD39" i="53"/>
  <c r="D39" i="53"/>
  <c r="L39" i="53"/>
  <c r="N39" i="53" s="1"/>
  <c r="M39" i="53"/>
  <c r="P39" i="53"/>
  <c r="AB39" i="53"/>
  <c r="AG38" i="53"/>
  <c r="AH38" i="53"/>
  <c r="AJ49" i="55" l="1"/>
  <c r="AL49" i="55"/>
  <c r="AH49" i="55"/>
  <c r="AN49" i="55"/>
  <c r="AO49" i="55" s="1"/>
  <c r="AT49" i="55"/>
  <c r="AU49" i="55" s="1"/>
  <c r="AP49" i="55"/>
  <c r="AQ49" i="55" s="1" a="1"/>
  <c r="AQ49" i="55" s="1"/>
  <c r="AR49" i="55"/>
  <c r="AS49" i="55" s="1"/>
  <c r="AG49" i="55"/>
  <c r="AC50" i="55"/>
  <c r="AW50" i="55"/>
  <c r="AB50" i="55"/>
  <c r="AV50" i="55"/>
  <c r="AX50" i="55" s="1"/>
  <c r="AE50" i="55"/>
  <c r="AD50" i="55"/>
  <c r="AA50" i="55"/>
  <c r="S50" i="55"/>
  <c r="R50" i="55"/>
  <c r="D50" i="55"/>
  <c r="C50" i="55"/>
  <c r="X50" i="55"/>
  <c r="V50" i="55"/>
  <c r="U50" i="55"/>
  <c r="O50" i="55"/>
  <c r="P50" i="55"/>
  <c r="I50" i="55"/>
  <c r="G50" i="55"/>
  <c r="M50" i="55"/>
  <c r="J50" i="55"/>
  <c r="L50" i="55"/>
  <c r="F50" i="55"/>
  <c r="Y50" i="55"/>
  <c r="K50" i="55"/>
  <c r="T50" i="55"/>
  <c r="N50" i="55"/>
  <c r="E50" i="55"/>
  <c r="Q50" i="55"/>
  <c r="W50" i="55"/>
  <c r="AI50" i="55" s="1"/>
  <c r="AF50" i="55"/>
  <c r="H50" i="55"/>
  <c r="AM50" i="55"/>
  <c r="Z50" i="55"/>
  <c r="AI49" i="55"/>
  <c r="AJ39" i="53"/>
  <c r="AR38" i="53"/>
  <c r="AS38" i="53" s="1"/>
  <c r="AN38" i="53"/>
  <c r="AO38" i="53" s="1"/>
  <c r="AP38" i="53"/>
  <c r="AQ38" i="53" s="1" a="1"/>
  <c r="AQ38" i="53" s="1"/>
  <c r="AT38" i="53"/>
  <c r="AU38" i="53" s="1"/>
  <c r="Z39" i="53"/>
  <c r="H39" i="53"/>
  <c r="AK39" i="53" s="1"/>
  <c r="W39" i="53"/>
  <c r="AF39" i="53"/>
  <c r="AC39" i="53"/>
  <c r="E39" i="53"/>
  <c r="AL39" i="53" s="1"/>
  <c r="Q39" i="53"/>
  <c r="AH39" i="53"/>
  <c r="D45" i="52" a="1"/>
  <c r="D45" i="52" s="1"/>
  <c r="B51" i="55" s="1"/>
  <c r="AG39" i="53"/>
  <c r="AV40" i="53"/>
  <c r="AX40" i="53" s="1"/>
  <c r="AW40" i="53"/>
  <c r="C40" i="53"/>
  <c r="L40" i="53"/>
  <c r="AD40" i="53"/>
  <c r="Y40" i="53"/>
  <c r="Z40" i="53" s="1"/>
  <c r="AA40" i="53"/>
  <c r="M40" i="53"/>
  <c r="I40" i="53"/>
  <c r="D40" i="53"/>
  <c r="J40" i="53"/>
  <c r="S40" i="53"/>
  <c r="U40" i="53"/>
  <c r="W40" i="53" s="1"/>
  <c r="X40" i="53"/>
  <c r="AB40" i="53"/>
  <c r="E40" i="53"/>
  <c r="AL40" i="53" s="1"/>
  <c r="O40" i="53"/>
  <c r="P40" i="53"/>
  <c r="R40" i="53"/>
  <c r="V40" i="53"/>
  <c r="AE40" i="53"/>
  <c r="F40" i="53"/>
  <c r="G40" i="53"/>
  <c r="D36" i="11" a="1"/>
  <c r="D36" i="11" s="1"/>
  <c r="B41" i="53"/>
  <c r="AM41" i="53" s="1"/>
  <c r="AJ50" i="55" l="1"/>
  <c r="AI39" i="53"/>
  <c r="AL50" i="55"/>
  <c r="AG50" i="55"/>
  <c r="AH50" i="55"/>
  <c r="AK50" i="55"/>
  <c r="AD51" i="55"/>
  <c r="AW51" i="55"/>
  <c r="T51" i="55"/>
  <c r="AV51" i="55"/>
  <c r="AX51" i="55" s="1"/>
  <c r="AE51" i="55"/>
  <c r="V51" i="55"/>
  <c r="U51" i="55"/>
  <c r="S51" i="55"/>
  <c r="R51" i="55"/>
  <c r="P51" i="55"/>
  <c r="O51" i="55"/>
  <c r="M51" i="55"/>
  <c r="L51" i="55"/>
  <c r="J51" i="55"/>
  <c r="G51" i="55"/>
  <c r="F51" i="55"/>
  <c r="D51" i="55"/>
  <c r="AB51" i="55"/>
  <c r="AA51" i="55"/>
  <c r="Y51" i="55"/>
  <c r="X51" i="55"/>
  <c r="I51" i="55"/>
  <c r="C51" i="55"/>
  <c r="Z51" i="55"/>
  <c r="N51" i="55"/>
  <c r="H51" i="55"/>
  <c r="AF51" i="55"/>
  <c r="Q51" i="55"/>
  <c r="W51" i="55"/>
  <c r="K51" i="55"/>
  <c r="AC51" i="55"/>
  <c r="AM51" i="55"/>
  <c r="E51" i="55"/>
  <c r="AJ40" i="53"/>
  <c r="AN39" i="53"/>
  <c r="AO39" i="53" s="1"/>
  <c r="AT39" i="53"/>
  <c r="AU39" i="53" s="1"/>
  <c r="AR39" i="53"/>
  <c r="AS39" i="53" s="1"/>
  <c r="AP39" i="53"/>
  <c r="AQ39" i="53" s="1" a="1"/>
  <c r="AQ39" i="53" s="1"/>
  <c r="Q40" i="53"/>
  <c r="T40" i="53"/>
  <c r="K40" i="53"/>
  <c r="AI40" i="53" s="1"/>
  <c r="N40" i="53"/>
  <c r="AC40" i="53"/>
  <c r="AF40" i="53"/>
  <c r="H40" i="53"/>
  <c r="AK40" i="53" s="1"/>
  <c r="D46" i="52" a="1"/>
  <c r="D46" i="52" s="1"/>
  <c r="B52" i="55" s="1"/>
  <c r="P41" i="53"/>
  <c r="AW41" i="53"/>
  <c r="AV41" i="53"/>
  <c r="AX41" i="53" s="1"/>
  <c r="U41" i="53"/>
  <c r="W41" i="53" s="1"/>
  <c r="V41" i="53"/>
  <c r="X41" i="53"/>
  <c r="Y41" i="53"/>
  <c r="D41" i="53"/>
  <c r="S41" i="53"/>
  <c r="AA41" i="53"/>
  <c r="AD41" i="53"/>
  <c r="L41" i="53"/>
  <c r="AE41" i="53"/>
  <c r="J41" i="53"/>
  <c r="M41" i="53"/>
  <c r="O41" i="53"/>
  <c r="F41" i="53"/>
  <c r="I41" i="53"/>
  <c r="R41" i="53"/>
  <c r="AB41" i="53"/>
  <c r="G41" i="53"/>
  <c r="H41" i="53" s="1"/>
  <c r="AK41" i="53" s="1"/>
  <c r="AF41" i="53"/>
  <c r="C41" i="53"/>
  <c r="D37" i="11" a="1"/>
  <c r="D37" i="11" s="1"/>
  <c r="B42" i="53"/>
  <c r="AM42" i="53" s="1"/>
  <c r="AH40" i="53"/>
  <c r="AG40" i="53"/>
  <c r="AG51" i="55" l="1"/>
  <c r="AK51" i="55"/>
  <c r="AN51" i="55" s="1"/>
  <c r="AO51" i="55" s="1"/>
  <c r="AL51" i="55"/>
  <c r="AI51" i="55"/>
  <c r="AR51" i="55"/>
  <c r="AS51" i="55" s="1"/>
  <c r="AT50" i="55"/>
  <c r="AU50" i="55" s="1"/>
  <c r="AP50" i="55"/>
  <c r="AQ50" i="55" s="1" a="1"/>
  <c r="AQ50" i="55" s="1"/>
  <c r="AR50" i="55"/>
  <c r="AS50" i="55" s="1"/>
  <c r="AN50" i="55"/>
  <c r="AO50" i="55" s="1"/>
  <c r="AH51" i="55"/>
  <c r="D52" i="55"/>
  <c r="N52" i="55"/>
  <c r="C52" i="55"/>
  <c r="H52" i="55"/>
  <c r="AV52" i="55"/>
  <c r="AX52" i="55" s="1"/>
  <c r="AW52" i="55"/>
  <c r="Y52" i="55"/>
  <c r="X52" i="55"/>
  <c r="AE52" i="55"/>
  <c r="AD52" i="55"/>
  <c r="AB52" i="55"/>
  <c r="V52" i="55"/>
  <c r="U52" i="55"/>
  <c r="S52" i="55"/>
  <c r="P52" i="55"/>
  <c r="AM52" i="55"/>
  <c r="M52" i="55"/>
  <c r="R52" i="55"/>
  <c r="AA52" i="55"/>
  <c r="O52" i="55"/>
  <c r="AC52" i="55"/>
  <c r="Q52" i="55"/>
  <c r="L52" i="55"/>
  <c r="K52" i="55"/>
  <c r="E52" i="55"/>
  <c r="I52" i="55"/>
  <c r="G52" i="55"/>
  <c r="F52" i="55"/>
  <c r="J52" i="55"/>
  <c r="T52" i="55"/>
  <c r="W52" i="55"/>
  <c r="AI52" i="55" s="1"/>
  <c r="Z52" i="55"/>
  <c r="AF52" i="55"/>
  <c r="AJ51" i="55"/>
  <c r="E41" i="53"/>
  <c r="AL41" i="53" s="1"/>
  <c r="AJ41" i="53"/>
  <c r="AT41" i="53"/>
  <c r="AU41" i="53" s="1"/>
  <c r="AR41" i="53"/>
  <c r="AS41" i="53" s="1"/>
  <c r="AN41" i="53"/>
  <c r="AO41" i="53" s="1"/>
  <c r="AP41" i="53"/>
  <c r="AQ41" i="53" s="1" a="1"/>
  <c r="AQ41" i="53" s="1"/>
  <c r="AT40" i="53"/>
  <c r="AU40" i="53" s="1"/>
  <c r="AN40" i="53"/>
  <c r="AO40" i="53" s="1"/>
  <c r="AP40" i="53"/>
  <c r="AQ40" i="53" s="1" a="1"/>
  <c r="AQ40" i="53" s="1"/>
  <c r="AR40" i="53"/>
  <c r="AS40" i="53" s="1"/>
  <c r="Q41" i="53"/>
  <c r="AC41" i="53"/>
  <c r="N41" i="53"/>
  <c r="T41" i="53"/>
  <c r="K41" i="53"/>
  <c r="Z41" i="53"/>
  <c r="D47" i="52" a="1"/>
  <c r="D47" i="52" s="1"/>
  <c r="B53" i="55" s="1"/>
  <c r="AH41" i="53"/>
  <c r="AV42" i="53"/>
  <c r="AX42" i="53" s="1"/>
  <c r="AW42" i="53"/>
  <c r="G42" i="53"/>
  <c r="S42" i="53"/>
  <c r="X42" i="53"/>
  <c r="J42" i="53"/>
  <c r="K42" i="53" s="1"/>
  <c r="Y42" i="53"/>
  <c r="AA42" i="53"/>
  <c r="R42" i="53"/>
  <c r="V42" i="53"/>
  <c r="U42" i="53"/>
  <c r="W42" i="53" s="1"/>
  <c r="AB42" i="53"/>
  <c r="P42" i="53"/>
  <c r="AD42" i="53"/>
  <c r="F42" i="53"/>
  <c r="D42" i="53"/>
  <c r="C42" i="53"/>
  <c r="AE42" i="53"/>
  <c r="I42" i="53"/>
  <c r="L42" i="53"/>
  <c r="M42" i="53"/>
  <c r="O42" i="53"/>
  <c r="D38" i="11" a="1"/>
  <c r="D38" i="11" s="1"/>
  <c r="B43" i="53"/>
  <c r="AM43" i="53" s="1"/>
  <c r="AG41" i="53"/>
  <c r="AT51" i="55" l="1"/>
  <c r="AU51" i="55" s="1"/>
  <c r="AP51" i="55"/>
  <c r="AQ51" i="55" s="1" a="1"/>
  <c r="AQ51" i="55" s="1"/>
  <c r="AK52" i="55"/>
  <c r="AN52" i="55" s="1"/>
  <c r="AO52" i="55" s="1"/>
  <c r="AG52" i="55"/>
  <c r="AI41" i="53"/>
  <c r="AL52" i="55"/>
  <c r="AH52" i="55"/>
  <c r="E53" i="55"/>
  <c r="G53" i="55"/>
  <c r="F53" i="55"/>
  <c r="D53" i="55"/>
  <c r="C53" i="55"/>
  <c r="AB53" i="55"/>
  <c r="Q53" i="55"/>
  <c r="AA53" i="55"/>
  <c r="M53" i="55"/>
  <c r="L53" i="55"/>
  <c r="J53" i="55"/>
  <c r="I53" i="55"/>
  <c r="AJ53" i="55" s="1"/>
  <c r="X53" i="55"/>
  <c r="V53" i="55"/>
  <c r="U53" i="55"/>
  <c r="R53" i="55"/>
  <c r="AM53" i="55"/>
  <c r="K53" i="55"/>
  <c r="S53" i="55"/>
  <c r="P53" i="55"/>
  <c r="AC53" i="55"/>
  <c r="W53" i="55"/>
  <c r="O53" i="55"/>
  <c r="Y53" i="55"/>
  <c r="AE53" i="55"/>
  <c r="AW53" i="55"/>
  <c r="AV53" i="55"/>
  <c r="AX53" i="55" s="1"/>
  <c r="AD53" i="55"/>
  <c r="T53" i="55"/>
  <c r="Z53" i="55"/>
  <c r="N53" i="55"/>
  <c r="H53" i="55"/>
  <c r="AF53" i="55"/>
  <c r="AJ52" i="55"/>
  <c r="E42" i="53"/>
  <c r="AL42" i="53" s="1"/>
  <c r="AJ42" i="53"/>
  <c r="Z42" i="53"/>
  <c r="N42" i="53"/>
  <c r="AC42" i="53"/>
  <c r="H42" i="53"/>
  <c r="AK42" i="53" s="1"/>
  <c r="T42" i="53"/>
  <c r="AF42" i="53"/>
  <c r="Q42" i="53"/>
  <c r="D48" i="52" a="1"/>
  <c r="D48" i="52" s="1"/>
  <c r="B54" i="55" s="1"/>
  <c r="I43" i="53"/>
  <c r="K43" i="53" s="1"/>
  <c r="AV43" i="53"/>
  <c r="AX43" i="53" s="1"/>
  <c r="AW43" i="53"/>
  <c r="R43" i="53"/>
  <c r="T43" i="53" s="1"/>
  <c r="C43" i="53"/>
  <c r="D43" i="53"/>
  <c r="F43" i="53"/>
  <c r="H43" i="53" s="1"/>
  <c r="AK43" i="53" s="1"/>
  <c r="G43" i="53"/>
  <c r="AA43" i="53"/>
  <c r="AC43" i="53" s="1"/>
  <c r="L43" i="53"/>
  <c r="M43" i="53"/>
  <c r="O43" i="53"/>
  <c r="S43" i="53"/>
  <c r="J43" i="53"/>
  <c r="P43" i="53"/>
  <c r="Y43" i="53"/>
  <c r="AB43" i="53"/>
  <c r="AD43" i="53"/>
  <c r="AE43" i="53"/>
  <c r="U43" i="53"/>
  <c r="W43" i="53" s="1"/>
  <c r="V43" i="53"/>
  <c r="X43" i="53"/>
  <c r="D39" i="11" a="1"/>
  <c r="D39" i="11" s="1"/>
  <c r="B44" i="53"/>
  <c r="AM44" i="53" s="1"/>
  <c r="AH42" i="53"/>
  <c r="AG42" i="53"/>
  <c r="AL53" i="55" l="1"/>
  <c r="AT52" i="55"/>
  <c r="AU52" i="55" s="1"/>
  <c r="AP52" i="55"/>
  <c r="AQ52" i="55" s="1" a="1"/>
  <c r="AQ52" i="55" s="1"/>
  <c r="AR52" i="55"/>
  <c r="AS52" i="55" s="1"/>
  <c r="AK53" i="55"/>
  <c r="AT53" i="55" s="1"/>
  <c r="AU53" i="55" s="1"/>
  <c r="AI53" i="55"/>
  <c r="AI42" i="53"/>
  <c r="AG53" i="55"/>
  <c r="AH53" i="55"/>
  <c r="J54" i="55"/>
  <c r="C54" i="55"/>
  <c r="I54" i="55"/>
  <c r="G54" i="55"/>
  <c r="F54" i="55"/>
  <c r="D54" i="55"/>
  <c r="AE54" i="55"/>
  <c r="AD54" i="55"/>
  <c r="AB54" i="55"/>
  <c r="X54" i="55"/>
  <c r="AA54" i="55"/>
  <c r="Y54" i="55"/>
  <c r="V54" i="55"/>
  <c r="U54" i="55"/>
  <c r="S54" i="55"/>
  <c r="P54" i="55"/>
  <c r="O54" i="55"/>
  <c r="M54" i="55"/>
  <c r="AW54" i="55"/>
  <c r="R54" i="55"/>
  <c r="Z54" i="55"/>
  <c r="L54" i="55"/>
  <c r="AV54" i="55"/>
  <c r="AX54" i="55" s="1"/>
  <c r="H54" i="55"/>
  <c r="Q54" i="55"/>
  <c r="K54" i="55"/>
  <c r="W54" i="55"/>
  <c r="N54" i="55"/>
  <c r="AM54" i="55"/>
  <c r="AC54" i="55"/>
  <c r="E54" i="55"/>
  <c r="T54" i="55"/>
  <c r="AF54" i="55"/>
  <c r="AT43" i="53"/>
  <c r="AU43" i="53" s="1"/>
  <c r="AP43" i="53"/>
  <c r="AQ43" i="53" s="1" a="1"/>
  <c r="AQ43" i="53" s="1"/>
  <c r="AN43" i="53"/>
  <c r="AO43" i="53" s="1"/>
  <c r="AR43" i="53"/>
  <c r="AS43" i="53" s="1"/>
  <c r="AJ43" i="53"/>
  <c r="AP42" i="53"/>
  <c r="AQ42" i="53" s="1" a="1"/>
  <c r="AQ42" i="53" s="1"/>
  <c r="AN42" i="53"/>
  <c r="AO42" i="53" s="1"/>
  <c r="AT42" i="53"/>
  <c r="AU42" i="53" s="1"/>
  <c r="AR42" i="53"/>
  <c r="AS42" i="53" s="1"/>
  <c r="Q43" i="53"/>
  <c r="E43" i="53"/>
  <c r="AL43" i="53" s="1"/>
  <c r="Z43" i="53"/>
  <c r="AF43" i="53"/>
  <c r="N43" i="53"/>
  <c r="AG43" i="53"/>
  <c r="D49" i="52" a="1"/>
  <c r="D49" i="52" s="1"/>
  <c r="B55" i="55" s="1"/>
  <c r="AW44" i="53"/>
  <c r="AV44" i="53"/>
  <c r="AX44" i="53" s="1"/>
  <c r="V44" i="53"/>
  <c r="P44" i="53"/>
  <c r="X44" i="53"/>
  <c r="O44" i="53"/>
  <c r="D44" i="53"/>
  <c r="AB44" i="53"/>
  <c r="Y44" i="53"/>
  <c r="C44" i="53"/>
  <c r="AJ44" i="53" s="1"/>
  <c r="L44" i="53"/>
  <c r="M44" i="53"/>
  <c r="R44" i="53"/>
  <c r="F44" i="53"/>
  <c r="S44" i="53"/>
  <c r="T44" i="53" s="1"/>
  <c r="I44" i="53"/>
  <c r="J44" i="53"/>
  <c r="AD44" i="53"/>
  <c r="G44" i="53"/>
  <c r="H44" i="53" s="1"/>
  <c r="AK44" i="53" s="1"/>
  <c r="AA44" i="53"/>
  <c r="AC44" i="53" s="1"/>
  <c r="AE44" i="53"/>
  <c r="U44" i="53"/>
  <c r="AH43" i="53"/>
  <c r="D40" i="11" a="1"/>
  <c r="D40" i="11" s="1"/>
  <c r="B45" i="53"/>
  <c r="AM45" i="53" s="1"/>
  <c r="AP53" i="55" l="1"/>
  <c r="AQ53" i="55" s="1" a="1"/>
  <c r="AQ53" i="55" s="1"/>
  <c r="AN53" i="55"/>
  <c r="AO53" i="55" s="1"/>
  <c r="AR53" i="55"/>
  <c r="AS53" i="55" s="1"/>
  <c r="AG54" i="55"/>
  <c r="AJ54" i="55"/>
  <c r="AI43" i="53"/>
  <c r="AL54" i="55"/>
  <c r="AI54" i="55"/>
  <c r="M55" i="55"/>
  <c r="L55" i="55"/>
  <c r="AM55" i="55"/>
  <c r="J55" i="55"/>
  <c r="I55" i="55"/>
  <c r="AJ55" i="55" s="1"/>
  <c r="AC55" i="55"/>
  <c r="F55" i="55"/>
  <c r="G55" i="55"/>
  <c r="AW55" i="55"/>
  <c r="AV55" i="55"/>
  <c r="AX55" i="55" s="1"/>
  <c r="AE55" i="55"/>
  <c r="AD55" i="55"/>
  <c r="AB55" i="55"/>
  <c r="AA55" i="55"/>
  <c r="S55" i="55"/>
  <c r="Y55" i="55"/>
  <c r="V55" i="55"/>
  <c r="P55" i="55"/>
  <c r="X55" i="55"/>
  <c r="U55" i="55"/>
  <c r="R55" i="55"/>
  <c r="D55" i="55"/>
  <c r="O55" i="55"/>
  <c r="C55" i="55"/>
  <c r="H55" i="55"/>
  <c r="AF55" i="55"/>
  <c r="K55" i="55"/>
  <c r="T55" i="55"/>
  <c r="E55" i="55"/>
  <c r="W55" i="55"/>
  <c r="N55" i="55"/>
  <c r="Q55" i="55"/>
  <c r="Z55" i="55"/>
  <c r="AH54" i="55"/>
  <c r="AK54" i="55"/>
  <c r="AN44" i="53"/>
  <c r="AO44" i="53" s="1"/>
  <c r="AR44" i="53"/>
  <c r="AS44" i="53" s="1"/>
  <c r="AT44" i="53"/>
  <c r="AU44" i="53" s="1"/>
  <c r="AP44" i="53"/>
  <c r="AQ44" i="53" s="1" a="1"/>
  <c r="AQ44" i="53" s="1"/>
  <c r="N44" i="53"/>
  <c r="W44" i="53"/>
  <c r="Q44" i="53"/>
  <c r="AF44" i="53"/>
  <c r="Z44" i="53"/>
  <c r="K44" i="53"/>
  <c r="AI44" i="53" s="1"/>
  <c r="E44" i="53"/>
  <c r="AL44" i="53" s="1"/>
  <c r="AG44" i="53"/>
  <c r="D50" i="52" a="1"/>
  <c r="D50" i="52" s="1"/>
  <c r="B56" i="55" s="1"/>
  <c r="AH44" i="53"/>
  <c r="D45" i="53"/>
  <c r="AV45" i="53"/>
  <c r="AX45" i="53" s="1"/>
  <c r="AW45" i="53"/>
  <c r="R45" i="53"/>
  <c r="I45" i="53"/>
  <c r="Y45" i="53"/>
  <c r="AA45" i="53"/>
  <c r="AD45" i="53"/>
  <c r="O45" i="53"/>
  <c r="AB45" i="53"/>
  <c r="C45" i="53"/>
  <c r="G45" i="53"/>
  <c r="V45" i="53"/>
  <c r="S45" i="53"/>
  <c r="P45" i="53"/>
  <c r="L45" i="53"/>
  <c r="M45" i="53"/>
  <c r="U45" i="53"/>
  <c r="W45" i="53" s="1"/>
  <c r="J45" i="53"/>
  <c r="F45" i="53"/>
  <c r="AE45" i="53"/>
  <c r="X45" i="53"/>
  <c r="D41" i="11" a="1"/>
  <c r="D41" i="11" s="1"/>
  <c r="B46" i="53"/>
  <c r="AM46" i="53" s="1"/>
  <c r="AH55" i="55" l="1"/>
  <c r="AI55" i="55"/>
  <c r="AG55" i="55"/>
  <c r="AK55" i="55"/>
  <c r="AL55" i="55"/>
  <c r="P56" i="55"/>
  <c r="W56" i="55"/>
  <c r="O56" i="55"/>
  <c r="Q56" i="55"/>
  <c r="M56" i="55"/>
  <c r="I56" i="55"/>
  <c r="L56" i="55"/>
  <c r="J56" i="55"/>
  <c r="V56" i="55"/>
  <c r="U56" i="55"/>
  <c r="AG56" i="55" s="1"/>
  <c r="S56" i="55"/>
  <c r="R56" i="55"/>
  <c r="G56" i="55"/>
  <c r="F56" i="55"/>
  <c r="D56" i="55"/>
  <c r="AM56" i="55"/>
  <c r="AC56" i="55"/>
  <c r="AF56" i="55"/>
  <c r="AA56" i="55"/>
  <c r="Y56" i="55"/>
  <c r="X56" i="55"/>
  <c r="C56" i="55"/>
  <c r="AV56" i="55"/>
  <c r="AX56" i="55" s="1"/>
  <c r="AE56" i="55"/>
  <c r="AD56" i="55"/>
  <c r="AB56" i="55"/>
  <c r="T56" i="55"/>
  <c r="AW56" i="55"/>
  <c r="H56" i="55"/>
  <c r="N56" i="55"/>
  <c r="K56" i="55"/>
  <c r="E56" i="55"/>
  <c r="Z56" i="55"/>
  <c r="AT54" i="55"/>
  <c r="AU54" i="55" s="1"/>
  <c r="AR54" i="55"/>
  <c r="AS54" i="55" s="1"/>
  <c r="AN54" i="55"/>
  <c r="AO54" i="55" s="1"/>
  <c r="AP54" i="55"/>
  <c r="AQ54" i="55" s="1" a="1"/>
  <c r="AQ54" i="55" s="1"/>
  <c r="AT55" i="55"/>
  <c r="AU55" i="55" s="1"/>
  <c r="AP55" i="55"/>
  <c r="AQ55" i="55" s="1" a="1"/>
  <c r="AQ55" i="55" s="1"/>
  <c r="AR55" i="55"/>
  <c r="AS55" i="55" s="1"/>
  <c r="AN55" i="55"/>
  <c r="AO55" i="55" s="1"/>
  <c r="AJ45" i="53"/>
  <c r="AC45" i="53"/>
  <c r="Z45" i="53"/>
  <c r="Q45" i="53"/>
  <c r="H45" i="53"/>
  <c r="AK45" i="53" s="1"/>
  <c r="N45" i="53"/>
  <c r="E45" i="53"/>
  <c r="AL45" i="53" s="1"/>
  <c r="T45" i="53"/>
  <c r="K45" i="53"/>
  <c r="AI45" i="53" s="1"/>
  <c r="AF45" i="53"/>
  <c r="AG45" i="53"/>
  <c r="D51" i="52" a="1"/>
  <c r="D51" i="52" s="1"/>
  <c r="B57" i="55" s="1"/>
  <c r="D42" i="11" a="1"/>
  <c r="D42" i="11" s="1"/>
  <c r="B47" i="53"/>
  <c r="AM47" i="53" s="1"/>
  <c r="AH45" i="53"/>
  <c r="AV46" i="53"/>
  <c r="AX46" i="53" s="1"/>
  <c r="AW46" i="53"/>
  <c r="I46" i="53"/>
  <c r="D46" i="53"/>
  <c r="F46" i="53"/>
  <c r="C46" i="53"/>
  <c r="G46" i="53"/>
  <c r="S46" i="53"/>
  <c r="T46" i="53" s="1"/>
  <c r="M46" i="53"/>
  <c r="L46" i="53"/>
  <c r="J46" i="53"/>
  <c r="P46" i="53"/>
  <c r="V46" i="53"/>
  <c r="AB46" i="53"/>
  <c r="AD46" i="53"/>
  <c r="AE46" i="53"/>
  <c r="AF46" i="53" s="1"/>
  <c r="O46" i="53"/>
  <c r="Q46" i="53" s="1"/>
  <c r="U46" i="53"/>
  <c r="X46" i="53"/>
  <c r="Y46" i="53"/>
  <c r="AA46" i="53"/>
  <c r="R46" i="53"/>
  <c r="AL56" i="55" l="1"/>
  <c r="AH56" i="55"/>
  <c r="AJ56" i="55"/>
  <c r="AF57" i="55"/>
  <c r="S57" i="55"/>
  <c r="R57" i="55"/>
  <c r="P57" i="55"/>
  <c r="O57" i="55"/>
  <c r="M57" i="55"/>
  <c r="L57" i="55"/>
  <c r="D57" i="55"/>
  <c r="C57" i="55"/>
  <c r="AW57" i="55"/>
  <c r="AV57" i="55"/>
  <c r="AX57" i="55" s="1"/>
  <c r="AE57" i="55"/>
  <c r="AD57" i="55"/>
  <c r="AB57" i="55"/>
  <c r="Y57" i="55"/>
  <c r="N57" i="55"/>
  <c r="X57" i="55"/>
  <c r="V57" i="55"/>
  <c r="U57" i="55"/>
  <c r="J57" i="55"/>
  <c r="I57" i="55"/>
  <c r="AA57" i="55"/>
  <c r="G57" i="55"/>
  <c r="F57" i="55"/>
  <c r="T57" i="55"/>
  <c r="Z57" i="55"/>
  <c r="K57" i="55"/>
  <c r="AM57" i="55"/>
  <c r="W57" i="55"/>
  <c r="Q57" i="55"/>
  <c r="AC57" i="55"/>
  <c r="H57" i="55"/>
  <c r="E57" i="55"/>
  <c r="AK56" i="55"/>
  <c r="AI56" i="55"/>
  <c r="AJ46" i="53"/>
  <c r="AP45" i="53"/>
  <c r="AQ45" i="53" s="1" a="1"/>
  <c r="AQ45" i="53" s="1"/>
  <c r="AN45" i="53"/>
  <c r="AO45" i="53" s="1"/>
  <c r="AR45" i="53"/>
  <c r="AS45" i="53" s="1"/>
  <c r="AT45" i="53"/>
  <c r="AU45" i="53" s="1"/>
  <c r="N46" i="53"/>
  <c r="H46" i="53"/>
  <c r="AK46" i="53" s="1"/>
  <c r="AC46" i="53"/>
  <c r="Z46" i="53"/>
  <c r="K46" i="53"/>
  <c r="W46" i="53"/>
  <c r="E46" i="53"/>
  <c r="AL46" i="53" s="1"/>
  <c r="AG46" i="53"/>
  <c r="D52" i="52" a="1"/>
  <c r="D52" i="52" s="1"/>
  <c r="B58" i="55" s="1"/>
  <c r="AH46" i="53"/>
  <c r="C47" i="53"/>
  <c r="AV47" i="53"/>
  <c r="AX47" i="53" s="1"/>
  <c r="AW47" i="53"/>
  <c r="Y47" i="53"/>
  <c r="AB47" i="53"/>
  <c r="AE47" i="53"/>
  <c r="D47" i="53"/>
  <c r="U47" i="53"/>
  <c r="W47" i="53" s="1"/>
  <c r="M47" i="53"/>
  <c r="AD47" i="53"/>
  <c r="AF47" i="53" s="1"/>
  <c r="P47" i="53"/>
  <c r="Q47" i="53" s="1"/>
  <c r="R47" i="53"/>
  <c r="T47" i="53" s="1"/>
  <c r="G47" i="53"/>
  <c r="F47" i="53"/>
  <c r="J47" i="53"/>
  <c r="AA47" i="53"/>
  <c r="L47" i="53"/>
  <c r="I47" i="53"/>
  <c r="K47" i="53" s="1"/>
  <c r="X47" i="53"/>
  <c r="S47" i="53"/>
  <c r="O47" i="53"/>
  <c r="V47" i="53"/>
  <c r="D43" i="11" a="1"/>
  <c r="D43" i="11" s="1"/>
  <c r="B48" i="53"/>
  <c r="AM48" i="53" s="1"/>
  <c r="AJ57" i="55" l="1"/>
  <c r="AH57" i="55"/>
  <c r="AK57" i="55"/>
  <c r="AL57" i="55"/>
  <c r="AG57" i="55"/>
  <c r="AR57" i="55"/>
  <c r="AS57" i="55" s="1"/>
  <c r="AT57" i="55"/>
  <c r="AU57" i="55" s="1"/>
  <c r="AP57" i="55"/>
  <c r="AQ57" i="55" s="1" a="1"/>
  <c r="AQ57" i="55" s="1"/>
  <c r="AN57" i="55"/>
  <c r="AO57" i="55" s="1"/>
  <c r="AN56" i="55"/>
  <c r="AO56" i="55" s="1"/>
  <c r="AR56" i="55"/>
  <c r="AS56" i="55" s="1"/>
  <c r="AP56" i="55"/>
  <c r="AQ56" i="55" s="1" a="1"/>
  <c r="AQ56" i="55" s="1"/>
  <c r="AT56" i="55"/>
  <c r="AU56" i="55" s="1"/>
  <c r="AI57" i="55"/>
  <c r="V58" i="55"/>
  <c r="U58" i="55"/>
  <c r="O58" i="55"/>
  <c r="S58" i="55"/>
  <c r="R58" i="55"/>
  <c r="P58" i="55"/>
  <c r="G58" i="55"/>
  <c r="F58" i="55"/>
  <c r="D58" i="55"/>
  <c r="C58" i="55"/>
  <c r="AW58" i="55"/>
  <c r="AV58" i="55"/>
  <c r="AX58" i="55" s="1"/>
  <c r="X58" i="55"/>
  <c r="J58" i="55"/>
  <c r="AE58" i="55"/>
  <c r="AD58" i="55"/>
  <c r="AB58" i="55"/>
  <c r="AA58" i="55"/>
  <c r="Y58" i="55"/>
  <c r="M58" i="55"/>
  <c r="L58" i="55"/>
  <c r="I58" i="55"/>
  <c r="AF58" i="55"/>
  <c r="N58" i="55"/>
  <c r="H58" i="55"/>
  <c r="Z58" i="55"/>
  <c r="Q58" i="55"/>
  <c r="T58" i="55"/>
  <c r="AC58" i="55"/>
  <c r="W58" i="55"/>
  <c r="E58" i="55"/>
  <c r="K58" i="55"/>
  <c r="AL58" i="55" s="1"/>
  <c r="AM58" i="55"/>
  <c r="AI47" i="53"/>
  <c r="AI46" i="53"/>
  <c r="AJ47" i="53"/>
  <c r="AR46" i="53"/>
  <c r="AS46" i="53" s="1"/>
  <c r="AT46" i="53"/>
  <c r="AU46" i="53" s="1"/>
  <c r="AN46" i="53"/>
  <c r="AO46" i="53" s="1"/>
  <c r="AP46" i="53"/>
  <c r="AQ46" i="53" s="1" a="1"/>
  <c r="AQ46" i="53" s="1"/>
  <c r="Z47" i="53"/>
  <c r="N47" i="53"/>
  <c r="AC47" i="53"/>
  <c r="H47" i="53"/>
  <c r="AK47" i="53" s="1"/>
  <c r="E47" i="53"/>
  <c r="AL47" i="53" s="1"/>
  <c r="D53" i="52" a="1"/>
  <c r="D53" i="52" s="1"/>
  <c r="B59" i="55" s="1"/>
  <c r="AV48" i="53"/>
  <c r="AX48" i="53" s="1"/>
  <c r="AW48" i="53"/>
  <c r="D48" i="53"/>
  <c r="J48" i="53"/>
  <c r="AA48" i="53"/>
  <c r="V48" i="53"/>
  <c r="O48" i="53"/>
  <c r="AD48" i="53"/>
  <c r="AB48" i="53"/>
  <c r="Y48" i="53"/>
  <c r="I48" i="53"/>
  <c r="C48" i="53"/>
  <c r="L48" i="53"/>
  <c r="F48" i="53"/>
  <c r="AE48" i="53"/>
  <c r="M48" i="53"/>
  <c r="S48" i="53"/>
  <c r="G48" i="53"/>
  <c r="R48" i="53"/>
  <c r="U48" i="53"/>
  <c r="W48" i="53" s="1"/>
  <c r="X48" i="53"/>
  <c r="Z48" i="53" s="1"/>
  <c r="P48" i="53"/>
  <c r="Q48" i="53" s="1"/>
  <c r="D44" i="11" a="1"/>
  <c r="D44" i="11" s="1"/>
  <c r="B49" i="53"/>
  <c r="AM49" i="53" s="1"/>
  <c r="AG47" i="53"/>
  <c r="AH47" i="53"/>
  <c r="AK58" i="55" l="1"/>
  <c r="AP58" i="55" s="1"/>
  <c r="AQ58" i="55" s="1" a="1"/>
  <c r="AQ58" i="55" s="1"/>
  <c r="AI58" i="55"/>
  <c r="AH58" i="55"/>
  <c r="AG58" i="55"/>
  <c r="AR58" i="55"/>
  <c r="AS58" i="55" s="1"/>
  <c r="AT58" i="55"/>
  <c r="AU58" i="55" s="1"/>
  <c r="AM59" i="55"/>
  <c r="Y59" i="55"/>
  <c r="Y3" i="55" s="1"/>
  <c r="X59" i="55"/>
  <c r="V59" i="55"/>
  <c r="V3" i="55" s="1"/>
  <c r="U59" i="55"/>
  <c r="R59" i="55"/>
  <c r="R3" i="55" s="1"/>
  <c r="S59" i="55"/>
  <c r="S3" i="55" s="1"/>
  <c r="J59" i="55"/>
  <c r="J3" i="55" s="1"/>
  <c r="I59" i="55"/>
  <c r="AE59" i="55"/>
  <c r="AE3" i="55" s="1"/>
  <c r="AB59" i="55"/>
  <c r="AB3" i="55" s="1"/>
  <c r="Q59" i="55"/>
  <c r="Q3" i="55" s="1"/>
  <c r="K59" i="55"/>
  <c r="AD59" i="55"/>
  <c r="AD3" i="55" s="1"/>
  <c r="AA59" i="55"/>
  <c r="AA3" i="55" s="1"/>
  <c r="P59" i="55"/>
  <c r="P3" i="55" s="1"/>
  <c r="E59" i="55"/>
  <c r="E3" i="55" s="1"/>
  <c r="O59" i="55"/>
  <c r="O3" i="55" s="1"/>
  <c r="M59" i="55"/>
  <c r="M3" i="55" s="1"/>
  <c r="G59" i="55"/>
  <c r="G3" i="55" s="1"/>
  <c r="F59" i="55"/>
  <c r="F3" i="55" s="1"/>
  <c r="D59" i="55"/>
  <c r="D3" i="55" s="1"/>
  <c r="C59" i="55"/>
  <c r="C3" i="55" s="1"/>
  <c r="L59" i="55"/>
  <c r="L3" i="55" s="1"/>
  <c r="AV59" i="55"/>
  <c r="AW59" i="55"/>
  <c r="AW3" i="55" s="1"/>
  <c r="T59" i="55"/>
  <c r="T3" i="55" s="1"/>
  <c r="AC59" i="55"/>
  <c r="AC3" i="55" s="1"/>
  <c r="H59" i="55"/>
  <c r="N59" i="55"/>
  <c r="N3" i="55" s="1"/>
  <c r="W59" i="55"/>
  <c r="Z59" i="55"/>
  <c r="Z3" i="55" s="1"/>
  <c r="AF59" i="55"/>
  <c r="AF3" i="55" s="1"/>
  <c r="AJ58" i="55"/>
  <c r="E48" i="53"/>
  <c r="AL48" i="53" s="1"/>
  <c r="AJ48" i="53"/>
  <c r="AP47" i="53"/>
  <c r="AQ47" i="53" s="1" a="1"/>
  <c r="AQ47" i="53" s="1"/>
  <c r="AN47" i="53"/>
  <c r="AO47" i="53" s="1"/>
  <c r="AR47" i="53"/>
  <c r="AS47" i="53" s="1"/>
  <c r="AT47" i="53"/>
  <c r="AU47" i="53" s="1"/>
  <c r="T48" i="53"/>
  <c r="K48" i="53"/>
  <c r="AF48" i="53"/>
  <c r="N48" i="53"/>
  <c r="AC48" i="53"/>
  <c r="H48" i="53"/>
  <c r="AK48" i="53" s="1"/>
  <c r="AG48" i="53"/>
  <c r="AH48" i="53"/>
  <c r="AV49" i="53"/>
  <c r="AX49" i="53" s="1"/>
  <c r="AW49" i="53"/>
  <c r="V49" i="53"/>
  <c r="I49" i="53"/>
  <c r="K49" i="53" s="1"/>
  <c r="G49" i="53"/>
  <c r="AE49" i="53"/>
  <c r="O49" i="53"/>
  <c r="Q49" i="53" s="1"/>
  <c r="S49" i="53"/>
  <c r="AA49" i="53"/>
  <c r="C49" i="53"/>
  <c r="AB49" i="53"/>
  <c r="AD49" i="53"/>
  <c r="D49" i="53"/>
  <c r="F49" i="53"/>
  <c r="J49" i="53"/>
  <c r="M49" i="53"/>
  <c r="R49" i="53"/>
  <c r="P49" i="53"/>
  <c r="L49" i="53"/>
  <c r="N49" i="53" s="1"/>
  <c r="U49" i="53"/>
  <c r="X49" i="53"/>
  <c r="Z49" i="53" s="1"/>
  <c r="Y49" i="53"/>
  <c r="D45" i="11" a="1"/>
  <c r="D45" i="11" s="1"/>
  <c r="B50" i="53"/>
  <c r="AM50" i="53" s="1"/>
  <c r="AN58" i="55" l="1"/>
  <c r="AO58" i="55" s="1"/>
  <c r="AI48" i="53"/>
  <c r="AL59" i="55"/>
  <c r="K3" i="55"/>
  <c r="AJ59" i="55"/>
  <c r="I3" i="55"/>
  <c r="AI59" i="55"/>
  <c r="W3" i="55"/>
  <c r="AK59" i="55"/>
  <c r="H3" i="55"/>
  <c r="AG59" i="55"/>
  <c r="AG3" i="55" s="1"/>
  <c r="U3" i="55"/>
  <c r="AH59" i="55"/>
  <c r="AH3" i="55" s="1"/>
  <c r="X3" i="55"/>
  <c r="AX59" i="55"/>
  <c r="AX3" i="55" s="1"/>
  <c r="AV3" i="55"/>
  <c r="AR48" i="53"/>
  <c r="AS48" i="53" s="1"/>
  <c r="AN48" i="53"/>
  <c r="AO48" i="53" s="1"/>
  <c r="AP48" i="53"/>
  <c r="AQ48" i="53" s="1" a="1"/>
  <c r="AQ48" i="53" s="1"/>
  <c r="AT48" i="53"/>
  <c r="AU48" i="53" s="1"/>
  <c r="AJ49" i="53"/>
  <c r="H49" i="53"/>
  <c r="AK49" i="53" s="1"/>
  <c r="AF49" i="53"/>
  <c r="W49" i="53"/>
  <c r="AI49" i="53" s="1"/>
  <c r="E49" i="53"/>
  <c r="AL49" i="53" s="1"/>
  <c r="AC49" i="53"/>
  <c r="T49" i="53"/>
  <c r="AH49" i="53"/>
  <c r="AW50" i="53"/>
  <c r="AV50" i="53"/>
  <c r="AX50" i="53" s="1"/>
  <c r="Y50" i="53"/>
  <c r="AC50" i="53"/>
  <c r="X50" i="53"/>
  <c r="U50" i="53"/>
  <c r="AB50" i="53"/>
  <c r="D50" i="53"/>
  <c r="C50" i="53"/>
  <c r="F50" i="53"/>
  <c r="AA50" i="53"/>
  <c r="AD50" i="53"/>
  <c r="AF50" i="53" s="1"/>
  <c r="I50" i="53"/>
  <c r="K50" i="53" s="1"/>
  <c r="L50" i="53"/>
  <c r="O50" i="53"/>
  <c r="Q50" i="53" s="1"/>
  <c r="G50" i="53"/>
  <c r="P50" i="53"/>
  <c r="R50" i="53"/>
  <c r="J50" i="53"/>
  <c r="AE50" i="53"/>
  <c r="S50" i="53"/>
  <c r="T50" i="53" s="1"/>
  <c r="V50" i="53"/>
  <c r="M50" i="53"/>
  <c r="N50" i="53" s="1"/>
  <c r="D46" i="11" a="1"/>
  <c r="D46" i="11" s="1"/>
  <c r="B51" i="53"/>
  <c r="AM51" i="53" s="1"/>
  <c r="AG49" i="53"/>
  <c r="AR59" i="55" l="1"/>
  <c r="AS59" i="55" s="1"/>
  <c r="AP59" i="55"/>
  <c r="AQ59" i="55" s="1" a="1"/>
  <c r="AQ59" i="55" s="1"/>
  <c r="AT59" i="55"/>
  <c r="AU59" i="55" s="1"/>
  <c r="AN59" i="55"/>
  <c r="AO59" i="55" s="1"/>
  <c r="AN49" i="53"/>
  <c r="AO49" i="53" s="1"/>
  <c r="AT49" i="53"/>
  <c r="AU49" i="53" s="1"/>
  <c r="AP49" i="53"/>
  <c r="AQ49" i="53" s="1" a="1"/>
  <c r="AQ49" i="53" s="1"/>
  <c r="AR49" i="53"/>
  <c r="AS49" i="53" s="1"/>
  <c r="E50" i="53"/>
  <c r="AL50" i="53" s="1"/>
  <c r="AJ50" i="53"/>
  <c r="Z50" i="53"/>
  <c r="H50" i="53"/>
  <c r="AK50" i="53" s="1"/>
  <c r="W50" i="53"/>
  <c r="AI50" i="53" s="1"/>
  <c r="AG50" i="53"/>
  <c r="H51" i="53"/>
  <c r="AK51" i="53" s="1"/>
  <c r="AV51" i="53"/>
  <c r="AX51" i="53" s="1"/>
  <c r="AW51" i="53"/>
  <c r="G51" i="53"/>
  <c r="Z51" i="53"/>
  <c r="Y51" i="53"/>
  <c r="AD51" i="53"/>
  <c r="E51" i="53"/>
  <c r="AL51" i="53" s="1"/>
  <c r="AC51" i="53"/>
  <c r="W51" i="53"/>
  <c r="O51" i="53"/>
  <c r="X51" i="53"/>
  <c r="AE51" i="53"/>
  <c r="S51" i="53"/>
  <c r="U51" i="53"/>
  <c r="V51" i="53"/>
  <c r="L51" i="53"/>
  <c r="J51" i="53"/>
  <c r="M51" i="53"/>
  <c r="K51" i="53"/>
  <c r="R51" i="53"/>
  <c r="T51" i="53"/>
  <c r="AF51" i="53"/>
  <c r="I51" i="53"/>
  <c r="AB51" i="53"/>
  <c r="D51" i="53"/>
  <c r="F51" i="53"/>
  <c r="C51" i="53"/>
  <c r="AJ51" i="53" s="1"/>
  <c r="AA51" i="53"/>
  <c r="N51" i="53"/>
  <c r="P51" i="53"/>
  <c r="Q51" i="53"/>
  <c r="D47" i="11" a="1"/>
  <c r="D47" i="11" s="1"/>
  <c r="B52" i="53"/>
  <c r="AM52" i="53" s="1"/>
  <c r="AH50" i="53"/>
  <c r="AI51" i="53" l="1"/>
  <c r="AP50" i="53"/>
  <c r="AQ50" i="53" s="1" a="1"/>
  <c r="AQ50" i="53" s="1"/>
  <c r="AN50" i="53"/>
  <c r="AO50" i="53" s="1"/>
  <c r="AT50" i="53"/>
  <c r="AU50" i="53" s="1"/>
  <c r="AR50" i="53"/>
  <c r="AS50" i="53" s="1"/>
  <c r="AN51" i="53"/>
  <c r="AO51" i="53" s="1"/>
  <c r="AR51" i="53"/>
  <c r="AS51" i="53" s="1"/>
  <c r="AT51" i="53"/>
  <c r="AU51" i="53" s="1"/>
  <c r="AP51" i="53"/>
  <c r="AQ51" i="53" s="1" a="1"/>
  <c r="AQ51" i="53" s="1"/>
  <c r="AG51" i="53"/>
  <c r="AH51" i="53"/>
  <c r="AV52" i="53"/>
  <c r="AX52" i="53" s="1"/>
  <c r="AW52" i="53"/>
  <c r="T52" i="53"/>
  <c r="AC52" i="53"/>
  <c r="AE52" i="53"/>
  <c r="AF52" i="53"/>
  <c r="F52" i="53"/>
  <c r="AD52" i="53"/>
  <c r="E52" i="53"/>
  <c r="AL52" i="53" s="1"/>
  <c r="W52" i="53"/>
  <c r="H52" i="53"/>
  <c r="AK52" i="53" s="1"/>
  <c r="R52" i="53"/>
  <c r="U52" i="53"/>
  <c r="M52" i="53"/>
  <c r="N52" i="53"/>
  <c r="O52" i="53"/>
  <c r="Q52" i="53"/>
  <c r="P52" i="53"/>
  <c r="Z52" i="53"/>
  <c r="C52" i="53"/>
  <c r="S52" i="53"/>
  <c r="L52" i="53"/>
  <c r="V52" i="53"/>
  <c r="Y52" i="53"/>
  <c r="X52" i="53"/>
  <c r="AA52" i="53"/>
  <c r="I52" i="53"/>
  <c r="K52" i="53"/>
  <c r="G52" i="53"/>
  <c r="J52" i="53"/>
  <c r="D52" i="53"/>
  <c r="AB52" i="53"/>
  <c r="D48" i="11" a="1"/>
  <c r="D48" i="11" s="1"/>
  <c r="B53" i="53"/>
  <c r="AM53" i="53" s="1"/>
  <c r="AN52" i="53" l="1"/>
  <c r="AO52" i="53" s="1"/>
  <c r="AP52" i="53"/>
  <c r="AQ52" i="53" s="1" a="1"/>
  <c r="AQ52" i="53" s="1"/>
  <c r="AR52" i="53"/>
  <c r="AS52" i="53" s="1"/>
  <c r="AT52" i="53"/>
  <c r="AU52" i="53" s="1"/>
  <c r="AI52" i="53"/>
  <c r="AJ52" i="53"/>
  <c r="AH52" i="53"/>
  <c r="AV53" i="53"/>
  <c r="AX53" i="53" s="1"/>
  <c r="AW53" i="53"/>
  <c r="Z53" i="53"/>
  <c r="AA53" i="53"/>
  <c r="AB53" i="53"/>
  <c r="AC53" i="53"/>
  <c r="F53" i="53"/>
  <c r="X53" i="53"/>
  <c r="AE53" i="53"/>
  <c r="AF53" i="53"/>
  <c r="V53" i="53"/>
  <c r="D53" i="53"/>
  <c r="S53" i="53"/>
  <c r="Y53" i="53"/>
  <c r="C53" i="53"/>
  <c r="H53" i="53"/>
  <c r="AK53" i="53" s="1"/>
  <c r="AD53" i="53"/>
  <c r="I53" i="53"/>
  <c r="J53" i="53"/>
  <c r="K53" i="53"/>
  <c r="M53" i="53"/>
  <c r="R53" i="53"/>
  <c r="T53" i="53"/>
  <c r="E53" i="53"/>
  <c r="AL53" i="53" s="1"/>
  <c r="U53" i="53"/>
  <c r="G53" i="53"/>
  <c r="W53" i="53"/>
  <c r="L53" i="53"/>
  <c r="O53" i="53"/>
  <c r="Q53" i="53"/>
  <c r="N53" i="53"/>
  <c r="P53" i="53"/>
  <c r="D49" i="11" a="1"/>
  <c r="D49" i="11" s="1"/>
  <c r="B54" i="53"/>
  <c r="AM54" i="53" s="1"/>
  <c r="AG52" i="53"/>
  <c r="AJ53" i="53" l="1"/>
  <c r="AT53" i="53"/>
  <c r="AU53" i="53" s="1"/>
  <c r="AN53" i="53"/>
  <c r="AO53" i="53" s="1"/>
  <c r="AR53" i="53"/>
  <c r="AS53" i="53" s="1"/>
  <c r="AP53" i="53"/>
  <c r="AQ53" i="53" s="1" a="1"/>
  <c r="AQ53" i="53" s="1"/>
  <c r="AI53" i="53"/>
  <c r="AG53" i="53"/>
  <c r="AH53" i="53"/>
  <c r="V54" i="53"/>
  <c r="AV54" i="53"/>
  <c r="AX54" i="53" s="1"/>
  <c r="AW54" i="53"/>
  <c r="U54" i="53"/>
  <c r="C54" i="53"/>
  <c r="F54" i="53"/>
  <c r="D54" i="53"/>
  <c r="K54" i="53"/>
  <c r="W54" i="53"/>
  <c r="T54" i="53"/>
  <c r="L54" i="53"/>
  <c r="AD54" i="53"/>
  <c r="M54" i="53"/>
  <c r="AB54" i="53"/>
  <c r="AA54" i="53"/>
  <c r="N54" i="53"/>
  <c r="AF54" i="53"/>
  <c r="AC54" i="53"/>
  <c r="E54" i="53"/>
  <c r="AL54" i="53" s="1"/>
  <c r="O54" i="53"/>
  <c r="H54" i="53"/>
  <c r="AK54" i="53" s="1"/>
  <c r="P54" i="53"/>
  <c r="R54" i="53"/>
  <c r="Q54" i="53"/>
  <c r="X54" i="53"/>
  <c r="G54" i="53"/>
  <c r="J54" i="53"/>
  <c r="I54" i="53"/>
  <c r="Z54" i="53"/>
  <c r="Y54" i="53"/>
  <c r="AE54" i="53"/>
  <c r="S54" i="53"/>
  <c r="D50" i="11" a="1"/>
  <c r="D50" i="11" s="1"/>
  <c r="B55" i="53"/>
  <c r="AM55" i="53" s="1"/>
  <c r="AI54" i="53" l="1"/>
  <c r="AJ54" i="53"/>
  <c r="AP54" i="53"/>
  <c r="AQ54" i="53" s="1" a="1"/>
  <c r="AQ54" i="53" s="1"/>
  <c r="AN54" i="53"/>
  <c r="AO54" i="53" s="1"/>
  <c r="AT54" i="53"/>
  <c r="AU54" i="53" s="1"/>
  <c r="AR54" i="53"/>
  <c r="AS54" i="53" s="1"/>
  <c r="AG54" i="53"/>
  <c r="AH54" i="53"/>
  <c r="E55" i="53"/>
  <c r="AL55" i="53" s="1"/>
  <c r="AW55" i="53"/>
  <c r="AV55" i="53"/>
  <c r="AX55" i="53" s="1"/>
  <c r="G55" i="53"/>
  <c r="H55" i="53"/>
  <c r="AK55" i="53" s="1"/>
  <c r="J55" i="53"/>
  <c r="S55" i="53"/>
  <c r="V55" i="53"/>
  <c r="T55" i="53"/>
  <c r="U55" i="53"/>
  <c r="F55" i="53"/>
  <c r="K55" i="53"/>
  <c r="AI55" i="53" s="1"/>
  <c r="L55" i="53"/>
  <c r="D55" i="53"/>
  <c r="O55" i="53"/>
  <c r="AC55" i="53"/>
  <c r="Q55" i="53"/>
  <c r="AD55" i="53"/>
  <c r="R55" i="53"/>
  <c r="AE55" i="53"/>
  <c r="Z55" i="53"/>
  <c r="X55" i="53"/>
  <c r="AF55" i="53"/>
  <c r="W55" i="53"/>
  <c r="P55" i="53"/>
  <c r="AB55" i="53"/>
  <c r="I55" i="53"/>
  <c r="M55" i="53"/>
  <c r="N55" i="53"/>
  <c r="Y55" i="53"/>
  <c r="AA55" i="53"/>
  <c r="C55" i="53"/>
  <c r="D51" i="11" a="1"/>
  <c r="D51" i="11" s="1"/>
  <c r="B56" i="53"/>
  <c r="AM56" i="53" s="1"/>
  <c r="AJ55" i="53" l="1"/>
  <c r="AT55" i="53"/>
  <c r="AU55" i="53" s="1"/>
  <c r="AN55" i="53"/>
  <c r="AO55" i="53" s="1"/>
  <c r="AP55" i="53"/>
  <c r="AQ55" i="53" s="1" a="1"/>
  <c r="AQ55" i="53" s="1"/>
  <c r="AR55" i="53"/>
  <c r="AS55" i="53" s="1"/>
  <c r="D52" i="11" a="1"/>
  <c r="D52" i="11" s="1"/>
  <c r="B57" i="53"/>
  <c r="AM57" i="53" s="1"/>
  <c r="AG55" i="53"/>
  <c r="AH55" i="53"/>
  <c r="W56" i="53"/>
  <c r="AV56" i="53"/>
  <c r="AX56" i="53" s="1"/>
  <c r="AW56" i="53"/>
  <c r="AC56" i="53"/>
  <c r="AD56" i="53"/>
  <c r="P56" i="53"/>
  <c r="T56" i="53"/>
  <c r="U56" i="53"/>
  <c r="V56" i="53"/>
  <c r="Y56" i="53"/>
  <c r="Z56" i="53"/>
  <c r="AB56" i="53"/>
  <c r="F56" i="53"/>
  <c r="G56" i="53"/>
  <c r="AE56" i="53"/>
  <c r="D56" i="53"/>
  <c r="I56" i="53"/>
  <c r="X56" i="53"/>
  <c r="J56" i="53"/>
  <c r="S56" i="53"/>
  <c r="E56" i="53"/>
  <c r="AL56" i="53" s="1"/>
  <c r="Q56" i="53"/>
  <c r="N56" i="53"/>
  <c r="K56" i="53"/>
  <c r="L56" i="53"/>
  <c r="M56" i="53"/>
  <c r="O56" i="53"/>
  <c r="AA56" i="53"/>
  <c r="R56" i="53"/>
  <c r="H56" i="53"/>
  <c r="AK56" i="53" s="1"/>
  <c r="AF56" i="53"/>
  <c r="C56" i="53"/>
  <c r="AJ56" i="53" l="1"/>
  <c r="AI56" i="53"/>
  <c r="AN56" i="53"/>
  <c r="AO56" i="53" s="1"/>
  <c r="AR56" i="53"/>
  <c r="AS56" i="53" s="1"/>
  <c r="AT56" i="53"/>
  <c r="AU56" i="53" s="1"/>
  <c r="AP56" i="53"/>
  <c r="AQ56" i="53" s="1" a="1"/>
  <c r="AQ56" i="53" s="1"/>
  <c r="D53" i="11" a="1"/>
  <c r="D53" i="11" s="1"/>
  <c r="B59" i="53" s="1"/>
  <c r="AM59" i="53" s="1"/>
  <c r="B58" i="53"/>
  <c r="AM58" i="53" s="1"/>
  <c r="C57" i="53"/>
  <c r="AV57" i="53"/>
  <c r="AX57" i="53" s="1"/>
  <c r="AW57" i="53"/>
  <c r="AC57" i="53"/>
  <c r="R57" i="53"/>
  <c r="F57" i="53"/>
  <c r="K57" i="53"/>
  <c r="W57" i="53"/>
  <c r="D57" i="53"/>
  <c r="M57" i="53"/>
  <c r="P57" i="53"/>
  <c r="L57" i="53"/>
  <c r="V57" i="53"/>
  <c r="O57" i="53"/>
  <c r="X57" i="53"/>
  <c r="Y57" i="53"/>
  <c r="G57" i="53"/>
  <c r="AE57" i="53"/>
  <c r="H57" i="53"/>
  <c r="AK57" i="53" s="1"/>
  <c r="AF57" i="53"/>
  <c r="J57" i="53"/>
  <c r="I57" i="53"/>
  <c r="AB57" i="53"/>
  <c r="S57" i="53"/>
  <c r="E57" i="53"/>
  <c r="AL57" i="53" s="1"/>
  <c r="AD57" i="53"/>
  <c r="Q57" i="53"/>
  <c r="Z57" i="53"/>
  <c r="AA57" i="53"/>
  <c r="T57" i="53"/>
  <c r="N57" i="53"/>
  <c r="U57" i="53"/>
  <c r="AG56" i="53"/>
  <c r="AH56" i="53"/>
  <c r="AI57" i="53" l="1"/>
  <c r="AJ57" i="53"/>
  <c r="AN57" i="53"/>
  <c r="AO57" i="53" s="1"/>
  <c r="AT57" i="53"/>
  <c r="AU57" i="53" s="1"/>
  <c r="AR57" i="53"/>
  <c r="AS57" i="53" s="1"/>
  <c r="AP57" i="53"/>
  <c r="AQ57" i="53" s="1" a="1"/>
  <c r="AQ57" i="53" s="1"/>
  <c r="AG57" i="53"/>
  <c r="AW58" i="53"/>
  <c r="AV58" i="53"/>
  <c r="AX58" i="53" s="1"/>
  <c r="W58" i="53"/>
  <c r="X58" i="53"/>
  <c r="Y58" i="53"/>
  <c r="Z58" i="53"/>
  <c r="J58" i="53"/>
  <c r="O58" i="53"/>
  <c r="AB58" i="53"/>
  <c r="F58" i="53"/>
  <c r="E58" i="53"/>
  <c r="AL58" i="53" s="1"/>
  <c r="AC58" i="53"/>
  <c r="U58" i="53"/>
  <c r="V58" i="53"/>
  <c r="S58" i="53"/>
  <c r="Q58" i="53"/>
  <c r="R58" i="53"/>
  <c r="G58" i="53"/>
  <c r="AA58" i="53"/>
  <c r="D58" i="53"/>
  <c r="AE58" i="53"/>
  <c r="M58" i="53"/>
  <c r="AD58" i="53"/>
  <c r="H58" i="53"/>
  <c r="AK58" i="53" s="1"/>
  <c r="K58" i="53"/>
  <c r="P58" i="53"/>
  <c r="AF58" i="53"/>
  <c r="I58" i="53"/>
  <c r="L58" i="53"/>
  <c r="T58" i="53"/>
  <c r="N58" i="53"/>
  <c r="C58" i="53"/>
  <c r="AJ58" i="53" s="1"/>
  <c r="D59" i="53"/>
  <c r="AW59" i="53"/>
  <c r="AV59" i="53"/>
  <c r="C59" i="53"/>
  <c r="J59" i="53"/>
  <c r="U59" i="53"/>
  <c r="AE59" i="53"/>
  <c r="W59" i="53"/>
  <c r="O59" i="53"/>
  <c r="L59" i="53"/>
  <c r="P59" i="53"/>
  <c r="G59" i="53"/>
  <c r="AA59" i="53"/>
  <c r="H59" i="53"/>
  <c r="AK59" i="53" s="1"/>
  <c r="R59" i="53"/>
  <c r="X59" i="53"/>
  <c r="Y59" i="53"/>
  <c r="V59" i="53"/>
  <c r="E59" i="53"/>
  <c r="AL59" i="53" s="1"/>
  <c r="I59" i="53"/>
  <c r="AB59" i="53"/>
  <c r="AF59" i="53"/>
  <c r="M59" i="53"/>
  <c r="F59" i="53"/>
  <c r="K59" i="53"/>
  <c r="AC59" i="53"/>
  <c r="T59" i="53"/>
  <c r="Q59" i="53"/>
  <c r="S59" i="53"/>
  <c r="Z59" i="53"/>
  <c r="N59" i="53"/>
  <c r="AD59" i="53"/>
  <c r="AH57" i="53"/>
  <c r="O3" i="53" l="1"/>
  <c r="N3" i="53"/>
  <c r="S3" i="53"/>
  <c r="AJ59" i="53"/>
  <c r="AI58" i="53"/>
  <c r="AI59" i="53"/>
  <c r="AN58" i="53"/>
  <c r="AO58" i="53" s="1"/>
  <c r="AR58" i="53"/>
  <c r="AS58" i="53" s="1"/>
  <c r="AT58" i="53"/>
  <c r="AU58" i="53" s="1"/>
  <c r="AP58" i="53"/>
  <c r="AQ58" i="53" s="1" a="1"/>
  <c r="AQ58" i="53" s="1"/>
  <c r="AR59" i="53"/>
  <c r="AS59" i="53" s="1"/>
  <c r="AP59" i="53"/>
  <c r="AQ59" i="53" s="1" a="1"/>
  <c r="AQ59" i="53" s="1"/>
  <c r="AT59" i="53"/>
  <c r="AU59" i="53" s="1"/>
  <c r="AN59" i="53"/>
  <c r="AO59" i="53" s="1"/>
  <c r="AC3" i="53"/>
  <c r="J3" i="53"/>
  <c r="T3" i="53"/>
  <c r="Z3" i="53"/>
  <c r="G3" i="53"/>
  <c r="U3" i="53"/>
  <c r="F3" i="53"/>
  <c r="AA3" i="53"/>
  <c r="W3" i="53"/>
  <c r="P3" i="53"/>
  <c r="AW3" i="53"/>
  <c r="AF3" i="53"/>
  <c r="AH59" i="53"/>
  <c r="L3" i="53"/>
  <c r="C3" i="53"/>
  <c r="K3" i="53"/>
  <c r="D3" i="53"/>
  <c r="AB3" i="53"/>
  <c r="H3" i="53"/>
  <c r="AD3" i="53"/>
  <c r="AE3" i="53"/>
  <c r="Q3" i="53"/>
  <c r="AX59" i="53"/>
  <c r="AX3" i="53" s="1"/>
  <c r="AV3" i="53"/>
  <c r="M3" i="53"/>
  <c r="AG59" i="53"/>
  <c r="I3" i="53"/>
  <c r="AH58" i="53"/>
  <c r="E3" i="53"/>
  <c r="AG58" i="53"/>
  <c r="V3" i="53"/>
  <c r="Y3" i="53"/>
  <c r="X3" i="53"/>
  <c r="R3" i="53"/>
  <c r="AG3" i="53" l="1"/>
  <c r="AH3" i="5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542945-6AEF-4E5C-976E-85D05AE6B5AD}" keepAlive="1" name="Query - Pay Item Listing" description="Connection to the 'Pay Item Listing' query in the workbook." type="5" refreshedVersion="8" background="1" saveData="1">
    <dbPr connection="Provider=Microsoft.Mashup.OleDb.1;Data Source=$Workbook$;Location=&quot;Pay Item Listing&quot;;Extended Properties=&quot;&quot;" command="SELECT * FROM [Pay Item Listing]"/>
  </connection>
  <connection id="2" xr16:uid="{00000000-0015-0000-FFFF-FFFF00000000}" keepAlive="1" name="Query - quantities report_secondary" description="Connection to the 'quantities report' query in the workbook." type="5" refreshedVersion="0" background="1" saveData="1">
    <dbPr connection="Provider=Microsoft.Mashup.OleDb.1;Data Source=$Workbook$;Location=quantities report_secondary;Extended Properties=&quot;&quot;" command="SELECT * FROM [quantities report_secondary]"/>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<sst xmlns="http://schemas.openxmlformats.org/spreadsheetml/2006/main" count="26330" uniqueCount="9991">
  <si>
    <t>TOTALS</t>
  </si>
  <si>
    <t>CUYD</t>
  </si>
  <si>
    <t>WASTE</t>
  </si>
  <si>
    <t>Total</t>
  </si>
  <si>
    <t>Factor</t>
  </si>
  <si>
    <t>Rockery</t>
  </si>
  <si>
    <t>Aggregate Base</t>
  </si>
  <si>
    <t>Station to Station</t>
  </si>
  <si>
    <t>ROADWAY EXCAVATION</t>
  </si>
  <si>
    <t>Rows from</t>
  </si>
  <si>
    <t>Waste</t>
  </si>
  <si>
    <t>EMBANKMENT CONSTRUCTION</t>
  </si>
  <si>
    <t>UNCLASSIFIED BORROW</t>
  </si>
  <si>
    <t>Instructions:</t>
  </si>
  <si>
    <t>Add cut and fill volumes to the corridor</t>
  </si>
  <si>
    <t>The report should be in the following format:</t>
  </si>
  <si>
    <t xml:space="preserve"> </t>
  </si>
  <si>
    <t>For major secondary roads use the secondary report tabs.</t>
  </si>
  <si>
    <t>ORD Component Name</t>
  </si>
  <si>
    <t>Station</t>
  </si>
  <si>
    <t>62406-0300</t>
  </si>
  <si>
    <t>PLACING CONSERVED TOPSOIL, 4-INCH DEPTH</t>
  </si>
  <si>
    <t>ACRE</t>
  </si>
  <si>
    <t>SQFT</t>
  </si>
  <si>
    <t>Revision History</t>
  </si>
  <si>
    <t>Date</t>
  </si>
  <si>
    <t>Revisions</t>
  </si>
  <si>
    <t>Add Starting Station =</t>
  </si>
  <si>
    <t>Consolidated Station Ranges</t>
  </si>
  <si>
    <t>Station Import from 'quantities report' with Blanks</t>
  </si>
  <si>
    <t>Feature Definition</t>
  </si>
  <si>
    <t>Unadjusted Volume</t>
  </si>
  <si>
    <r>
      <t xml:space="preserve">Manually update any </t>
    </r>
    <r>
      <rPr>
        <b/>
        <sz val="10"/>
        <color theme="9"/>
        <rFont val="Arial"/>
        <family val="2"/>
      </rPr>
      <t>YELLOW</t>
    </r>
    <r>
      <rPr>
        <sz val="10"/>
        <rFont val="Arial"/>
        <family val="2"/>
      </rPr>
      <t xml:space="preserve"> cells</t>
    </r>
  </si>
  <si>
    <t>Conversion Factors</t>
  </si>
  <si>
    <t>Material</t>
  </si>
  <si>
    <t>lb/ft3</t>
  </si>
  <si>
    <t>Asphalt Concrete Pavement</t>
  </si>
  <si>
    <t>AntiStrip</t>
  </si>
  <si>
    <r>
      <t xml:space="preserve">Prime Coat - </t>
    </r>
    <r>
      <rPr>
        <sz val="10"/>
        <color rgb="FFFF0000"/>
        <rFont val="Arial"/>
        <family val="2"/>
      </rPr>
      <t>Asphalt Cutbacks</t>
    </r>
  </si>
  <si>
    <t>gal/yd2</t>
  </si>
  <si>
    <t>gal/ton</t>
  </si>
  <si>
    <r>
      <t xml:space="preserve">Prime Coat - </t>
    </r>
    <r>
      <rPr>
        <sz val="10"/>
        <color theme="4" tint="-0.499984740745262"/>
        <rFont val="Arial"/>
        <family val="2"/>
      </rPr>
      <t>Asphalt Emulsion</t>
    </r>
  </si>
  <si>
    <t>Blotter</t>
  </si>
  <si>
    <t>lb/yd2</t>
  </si>
  <si>
    <t>of total area</t>
  </si>
  <si>
    <r>
      <t xml:space="preserve">Tack Coat - </t>
    </r>
    <r>
      <rPr>
        <sz val="10"/>
        <color theme="4" tint="-0.499984740745262"/>
        <rFont val="Arial"/>
        <family val="2"/>
      </rPr>
      <t>Asphalt Emulsion</t>
    </r>
  </si>
  <si>
    <r>
      <t xml:space="preserve">Fog Seal - </t>
    </r>
    <r>
      <rPr>
        <sz val="10"/>
        <color theme="4" tint="-0.499984740745262"/>
        <rFont val="Arial"/>
        <family val="2"/>
      </rPr>
      <t>Asphalt Emulsion</t>
    </r>
  </si>
  <si>
    <t>lb/ton</t>
  </si>
  <si>
    <t>Using Cutbacks or Emulsion</t>
  </si>
  <si>
    <t>Asphalt Emulsion</t>
  </si>
  <si>
    <t>Existing Pavement</t>
  </si>
  <si>
    <t>inches</t>
  </si>
  <si>
    <t>Layer 1</t>
  </si>
  <si>
    <t>N/A</t>
  </si>
  <si>
    <t>Layer 2</t>
  </si>
  <si>
    <t>Layer 3</t>
  </si>
  <si>
    <t>Layer 4</t>
  </si>
  <si>
    <t>Layer 5</t>
  </si>
  <si>
    <t>Total Layer 1 (TON)</t>
  </si>
  <si>
    <t>Area</t>
  </si>
  <si>
    <t xml:space="preserve">Shoulder Layer 1: </t>
  </si>
  <si>
    <t>MAIN 01</t>
  </si>
  <si>
    <t>Pavement Layer 2:</t>
  </si>
  <si>
    <t>Pavement Layer 4:</t>
  </si>
  <si>
    <t xml:space="preserve">Shoulder Layer 2: </t>
  </si>
  <si>
    <t>Total Layer 2 (TON)</t>
  </si>
  <si>
    <t>Pavement Layer 3:</t>
  </si>
  <si>
    <t xml:space="preserve">Shoulder Layer 3: </t>
  </si>
  <si>
    <t>Total Layer 3 (TON)</t>
  </si>
  <si>
    <t xml:space="preserve">Shoulder Layer 4: </t>
  </si>
  <si>
    <t>Total Layer 4 (TON)</t>
  </si>
  <si>
    <t>Pavement Layer 5:</t>
  </si>
  <si>
    <t xml:space="preserve">Shoulder Layer 5: </t>
  </si>
  <si>
    <t>Total Layer 5 (TON)</t>
  </si>
  <si>
    <t>Total Aggregate Base
TON</t>
  </si>
  <si>
    <t>(CUYD)</t>
  </si>
  <si>
    <t>Total Asphalt Concrete Pavement
TON</t>
  </si>
  <si>
    <t>Anti-Strip
TON</t>
  </si>
  <si>
    <t>Blotter
TON</t>
  </si>
  <si>
    <t>Fog Seal - Asphalt Emulsion
TON</t>
  </si>
  <si>
    <t>Tack Coat - Asphalt Emulsion
TON</t>
  </si>
  <si>
    <t>DESIGNER NOTES:</t>
  </si>
  <si>
    <t>Pay Item Search by Name</t>
  </si>
  <si>
    <t>All pay items will appear.  Add desired pay item in table below to populate the quantity table</t>
  </si>
  <si>
    <t>Step 1: Determine Your Pay Item</t>
  </si>
  <si>
    <t>Type or select pay item --&gt;</t>
  </si>
  <si>
    <t>SURVEY AND STAKING, MISCELLANEOUS</t>
  </si>
  <si>
    <r>
      <t xml:space="preserve">Use the </t>
    </r>
    <r>
      <rPr>
        <b/>
        <sz val="10"/>
        <color rgb="FF000000"/>
        <rFont val="Calibri"/>
        <family val="2"/>
        <scheme val="minor"/>
      </rPr>
      <t>Pay Item Search by Name</t>
    </r>
    <r>
      <rPr>
        <sz val="10"/>
        <color rgb="FF000000"/>
        <rFont val="Calibri"/>
        <family val="2"/>
        <scheme val="minor"/>
      </rPr>
      <t xml:space="preserve"> tool to find the specific items needed for your project.</t>
    </r>
  </si>
  <si>
    <r>
      <t>Search:</t>
    </r>
    <r>
      <rPr>
        <sz val="10"/>
        <color rgb="FF000000"/>
        <rFont val="Calibri"/>
        <family val="2"/>
        <scheme val="minor"/>
      </rPr>
      <t xml:space="preserve"> Click the cell to the right of </t>
    </r>
    <r>
      <rPr>
        <b/>
        <sz val="10"/>
        <color rgb="FF000000"/>
        <rFont val="Calibri"/>
        <family val="2"/>
        <scheme val="minor"/>
      </rPr>
      <t>"Type or select pay item --&gt;</t>
    </r>
    <r>
      <rPr>
        <sz val="10"/>
        <color rgb="FF000000"/>
        <rFont val="Calibri"/>
        <family val="2"/>
        <scheme val="minor"/>
      </rPr>
      <t>" and begin typing the name of the pay item.</t>
    </r>
  </si>
  <si>
    <t>Pay item</t>
  </si>
  <si>
    <t>Description</t>
  </si>
  <si>
    <t>Unit</t>
  </si>
  <si>
    <r>
      <t>Verify:</t>
    </r>
    <r>
      <rPr>
        <sz val="10"/>
        <color rgb="FF000000"/>
        <rFont val="Calibri"/>
        <family val="2"/>
        <scheme val="minor"/>
      </rPr>
      <t xml:space="preserve"> Ensure the Pay Item Number, Description, and Unit (e.g., MILE, LPSM) match your project requirements.</t>
    </r>
  </si>
  <si>
    <t>1. This table is for the 152 Survey and Staking Table ONLY</t>
  </si>
  <si>
    <t>Step 2: Add to Pay Item Table</t>
  </si>
  <si>
    <t>2. Add pay items to the table below by manually entering a pay item number or by using the search by name function</t>
  </si>
  <si>
    <r>
      <t>3. Use paste</t>
    </r>
    <r>
      <rPr>
        <b/>
        <sz val="10"/>
        <color theme="5" tint="-0.499984740745262"/>
        <rFont val="Calibri"/>
        <family val="2"/>
        <scheme val="minor"/>
      </rPr>
      <t xml:space="preserve"> </t>
    </r>
    <r>
      <rPr>
        <b/>
        <sz val="11"/>
        <color theme="5" tint="-0.499984740745262"/>
        <rFont val="Calibri"/>
        <family val="2"/>
        <scheme val="minor"/>
      </rPr>
      <t>VALUES ONLY</t>
    </r>
    <r>
      <rPr>
        <b/>
        <sz val="10"/>
        <color theme="5" tint="-0.499984740745262"/>
        <rFont val="Calibri"/>
        <family val="2"/>
        <scheme val="minor"/>
      </rPr>
      <t xml:space="preserve"> </t>
    </r>
    <r>
      <rPr>
        <b/>
        <sz val="10"/>
        <rFont val="Calibri"/>
        <family val="2"/>
        <scheme val="minor"/>
      </rPr>
      <t>to copy the pay item from the search by name function</t>
    </r>
  </si>
  <si>
    <r>
      <t xml:space="preserve">Pay items numbers can be </t>
    </r>
    <r>
      <rPr>
        <b/>
        <sz val="10"/>
        <color rgb="FF000000"/>
        <rFont val="Calibri"/>
        <family val="2"/>
        <scheme val="minor"/>
      </rPr>
      <t>manually</t>
    </r>
    <r>
      <rPr>
        <sz val="10"/>
        <color rgb="FF000000"/>
        <rFont val="Calibri"/>
        <family val="2"/>
        <scheme val="minor"/>
      </rPr>
      <t xml:space="preserve"> entered in the pay item table or by using the </t>
    </r>
    <r>
      <rPr>
        <b/>
        <sz val="10"/>
        <color rgb="FF000000"/>
        <rFont val="Calibri"/>
        <family val="2"/>
        <scheme val="minor"/>
      </rPr>
      <t>search results</t>
    </r>
    <r>
      <rPr>
        <sz val="10"/>
        <color rgb="FF000000"/>
        <rFont val="Calibri"/>
        <family val="2"/>
        <scheme val="minor"/>
      </rPr>
      <t>.</t>
    </r>
  </si>
  <si>
    <t>4. Pay items will populate in numerical order on the next tab</t>
  </si>
  <si>
    <r>
      <t>Manual Entry:</t>
    </r>
    <r>
      <rPr>
        <sz val="10"/>
        <color rgb="FF000000"/>
        <rFont val="Calibri"/>
        <family val="2"/>
        <scheme val="minor"/>
      </rPr>
      <t xml:space="preserve"> If you already know the pay item number, you can manually type it directly into the pay item table.</t>
    </r>
  </si>
  <si>
    <t>Pay Item Table</t>
  </si>
  <si>
    <t>Using the search results:</t>
  </si>
  <si>
    <t>Pay Item</t>
  </si>
  <si>
    <t>Once you have identified the correct item in the search results:</t>
  </si>
  <si>
    <r>
      <t>1. Highlight</t>
    </r>
    <r>
      <rPr>
        <sz val="10"/>
        <color rgb="FF000000"/>
        <rFont val="Calibri"/>
        <family val="2"/>
        <scheme val="minor"/>
      </rPr>
      <t xml:space="preserve"> the cell containing the desired Pay Item Number.</t>
    </r>
  </si>
  <si>
    <r>
      <t>2. Copy</t>
    </r>
    <r>
      <rPr>
        <sz val="10"/>
        <color rgb="FF000000"/>
        <rFont val="Calibri"/>
        <family val="2"/>
        <scheme val="minor"/>
      </rPr>
      <t xml:space="preserve"> the selection (Ctrl+C).</t>
    </r>
  </si>
  <si>
    <r>
      <t>4. Important:</t>
    </r>
    <r>
      <rPr>
        <sz val="10"/>
        <color rgb="FF000000"/>
        <rFont val="Calibri"/>
        <family val="2"/>
        <scheme val="minor"/>
      </rPr>
      <t xml:space="preserve"> Right-click the destination cell within the pay item table and select </t>
    </r>
    <r>
      <rPr>
        <b/>
        <sz val="10"/>
        <color rgb="FF000000"/>
        <rFont val="Calibri"/>
        <family val="2"/>
        <scheme val="minor"/>
      </rPr>
      <t>Paste Values</t>
    </r>
    <r>
      <rPr>
        <sz val="10"/>
        <color rgb="FF000000"/>
        <rFont val="Calibri"/>
        <family val="2"/>
        <scheme val="minor"/>
      </rPr>
      <t xml:space="preserve"> (the "123" icon).</t>
    </r>
  </si>
  <si>
    <r>
      <t>Note:</t>
    </r>
    <r>
      <rPr>
        <sz val="10"/>
        <color rgb="FF000000"/>
        <rFont val="Calibri"/>
        <family val="2"/>
        <scheme val="minor"/>
      </rPr>
      <t xml:space="preserve"> Do not use a standard paste (Ctrl+V), as this will break the spreadsheet's formatting and background formulas.</t>
    </r>
  </si>
  <si>
    <t>Step 3: Verification and Next Steps</t>
  </si>
  <si>
    <r>
      <t>Automatic Sorting:</t>
    </r>
    <r>
      <rPr>
        <sz val="10"/>
        <color rgb="FF000000"/>
        <rFont val="Calibri"/>
        <family val="2"/>
        <scheme val="minor"/>
      </rPr>
      <t xml:space="preserve"> Do not worry about the order in which you enter items here. The spreadsheet is programmed to automatically populate them in </t>
    </r>
    <r>
      <rPr>
        <b/>
        <sz val="10"/>
        <color rgb="FF000000"/>
        <rFont val="Calibri"/>
        <family val="2"/>
        <scheme val="minor"/>
      </rPr>
      <t>numerical order</t>
    </r>
    <r>
      <rPr>
        <sz val="10"/>
        <color rgb="FF000000"/>
        <rFont val="Calibri"/>
        <family val="2"/>
        <scheme val="minor"/>
      </rPr>
      <t xml:space="preserve"> on the next tab.</t>
    </r>
  </si>
  <si>
    <t>Table Formatting</t>
  </si>
  <si>
    <t>SURFACING SUMMARY</t>
  </si>
  <si>
    <t>Item Number</t>
  </si>
  <si>
    <t>Schedule/Option</t>
  </si>
  <si>
    <t>Remarks</t>
  </si>
  <si>
    <t>(Supplemental Description)</t>
  </si>
  <si>
    <t>Item Description MET</t>
  </si>
  <si>
    <t>Unit MET</t>
  </si>
  <si>
    <t>Item Description USC</t>
  </si>
  <si>
    <t>UNIT USC</t>
  </si>
  <si>
    <t>BidDec</t>
  </si>
  <si>
    <t>PayDec</t>
  </si>
  <si>
    <t>Pay Item Type</t>
  </si>
  <si>
    <t>Changed</t>
  </si>
  <si>
    <t>Comments</t>
  </si>
  <si>
    <t>Section 151 - MOBILIZATION</t>
  </si>
  <si>
    <t>15101-0000</t>
  </si>
  <si>
    <t>Mobilization</t>
  </si>
  <si>
    <t>LPSM</t>
  </si>
  <si>
    <t>MOBILIZATION</t>
  </si>
  <si>
    <t>N</t>
  </si>
  <si>
    <t/>
  </si>
  <si>
    <t>Section 152 - CONSTRUCTION SURVEY AND STAKING</t>
  </si>
  <si>
    <t>15201-0000</t>
  </si>
  <si>
    <t>Construction survey and staking</t>
  </si>
  <si>
    <t>CONSTRUCTION SURVEY AND STAKING</t>
  </si>
  <si>
    <t>CM</t>
  </si>
  <si>
    <t>15210-1000</t>
  </si>
  <si>
    <t>Centerline, staking</t>
  </si>
  <si>
    <t>km</t>
  </si>
  <si>
    <t>CENTERLINE, STAKING</t>
  </si>
  <si>
    <t>MILE</t>
  </si>
  <si>
    <t>15210-3000</t>
  </si>
  <si>
    <t>Centerline, verification and staking</t>
  </si>
  <si>
    <t>CENTERLINE, VERIFICATION AND STAKING</t>
  </si>
  <si>
    <t>15210-4000</t>
  </si>
  <si>
    <t>Centerline, establishment</t>
  </si>
  <si>
    <t>CENTERLINE, ESTABLISHMENT</t>
  </si>
  <si>
    <t>15214-0000</t>
  </si>
  <si>
    <t>Survey and staking, miscellaneous</t>
  </si>
  <si>
    <t>15214-1000</t>
  </si>
  <si>
    <t>Survey and staking, bridge</t>
  </si>
  <si>
    <t>SURVEY AND STAKING, BRIDGE</t>
  </si>
  <si>
    <t>15214-2000</t>
  </si>
  <si>
    <t>Survey and staking, retaining wall</t>
  </si>
  <si>
    <t>SURVEY AND STAKING, RETAINING WALL</t>
  </si>
  <si>
    <t>15214-2500</t>
  </si>
  <si>
    <t>Survey and staking, reinforced soil slope</t>
  </si>
  <si>
    <t>SURVEY AND STAKING, REINFORCED SOIL SLOPE</t>
  </si>
  <si>
    <t>15214-3000</t>
  </si>
  <si>
    <t>Survey and staking, parking area</t>
  </si>
  <si>
    <t>SURVEY AND STAKING, PARKING AREA</t>
  </si>
  <si>
    <t>15215-1000</t>
  </si>
  <si>
    <t>Survey and staking, approach road</t>
  </si>
  <si>
    <t>Each</t>
  </si>
  <si>
    <t>SURVEY AND STAKING, APPROACH ROAD</t>
  </si>
  <si>
    <t>EACH</t>
  </si>
  <si>
    <t>15215-2000</t>
  </si>
  <si>
    <t>15215-3000</t>
  </si>
  <si>
    <t>Survey and staking, drainage structure</t>
  </si>
  <si>
    <t>SURVEY AND STAKING, DRAINAGE STRUCTURE</t>
  </si>
  <si>
    <t>15215-4000</t>
  </si>
  <si>
    <t>Survey and staking, permanent monument and marker</t>
  </si>
  <si>
    <t>SURVEY AND STAKING, PERMANENT MONUMENT AND MARKER</t>
  </si>
  <si>
    <t>15215-4500</t>
  </si>
  <si>
    <t>Survey and staking, relocate control point</t>
  </si>
  <si>
    <t>SURVEY AND STAKING, RELOCATE CONTROL POINT</t>
  </si>
  <si>
    <t>15215-5000</t>
  </si>
  <si>
    <t>Survey and staking, box culvert</t>
  </si>
  <si>
    <t>SURVEY AND STAKING, BOX CULVERT</t>
  </si>
  <si>
    <t>15215-6000</t>
  </si>
  <si>
    <t>Survey and staking, roadway cross-sections</t>
  </si>
  <si>
    <t>SURVEY AND STAKING, ROADWAY CROSS-SECTIONS</t>
  </si>
  <si>
    <t>15215-7000</t>
  </si>
  <si>
    <t>15215-8000</t>
  </si>
  <si>
    <t>Survey and staking, intersection</t>
  </si>
  <si>
    <t>SURVEY AND STAKING, INTERSECTION</t>
  </si>
  <si>
    <t>15216-1000</t>
  </si>
  <si>
    <t>15216-3000</t>
  </si>
  <si>
    <t>Survey and staking, template control</t>
  </si>
  <si>
    <t>SURVEY AND STAKING, TEMPLATE CONTROL</t>
  </si>
  <si>
    <t>15217-1000</t>
  </si>
  <si>
    <t>Hour</t>
  </si>
  <si>
    <t>HOUR</t>
  </si>
  <si>
    <t>15225-0000</t>
  </si>
  <si>
    <t>Slope, reference, and clearing and grubbing control</t>
  </si>
  <si>
    <t>SLOPE, REFERENCE, AND CLEARING AND GRUBBING CONTROL</t>
  </si>
  <si>
    <t>15236-2000</t>
  </si>
  <si>
    <t>Survey control, grade finishing</t>
  </si>
  <si>
    <t>SURVEY CONTROL, GRADE FINISHING</t>
  </si>
  <si>
    <t>Section 153 - CONTRACTOR QUALITY CONTROL</t>
  </si>
  <si>
    <t>15301-0000</t>
  </si>
  <si>
    <t>Contractor quality control</t>
  </si>
  <si>
    <t>CONTRACTOR QUALITY CONTROL</t>
  </si>
  <si>
    <t>15301-0010</t>
  </si>
  <si>
    <t>Contractor quality control and assurance</t>
  </si>
  <si>
    <t>CONTRACTOR QUALITY CONTROL AND ASSURANCE</t>
  </si>
  <si>
    <t>Section 154 - CONTRACTOR SAMPLING AND TESTING</t>
  </si>
  <si>
    <t>15401-0000</t>
  </si>
  <si>
    <t>Contractor testing</t>
  </si>
  <si>
    <t>CONTRACTOR TESTING</t>
  </si>
  <si>
    <t>Section 155 - SCHEDULES FOR CONSTRUCTION CONTRACTS</t>
  </si>
  <si>
    <t>15501-0000</t>
  </si>
  <si>
    <t>Construction schedule</t>
  </si>
  <si>
    <t>CONSTRUCTION SCHEDULE</t>
  </si>
  <si>
    <t>Section 157 - SOIL EROSION AND SEDIMENT CONTROL</t>
  </si>
  <si>
    <t>15701-0000</t>
  </si>
  <si>
    <t>Soil erosion control</t>
  </si>
  <si>
    <t>SOIL EROSION CONTROL</t>
  </si>
  <si>
    <t>15702-1000</t>
  </si>
  <si>
    <t>Soil erosion control, temporary stormwater diversion channel</t>
  </si>
  <si>
    <t>SOIL EROSION CONTROL, TEMPORARY STORMWATER DIVERSION CHANNEL</t>
  </si>
  <si>
    <t>15702-2000</t>
  </si>
  <si>
    <t>Soil erosion control, stormwater turbidity monitoring</t>
  </si>
  <si>
    <t>SOIL EROSION CONTROL, STORMWATER TURBIDITY MONITORING</t>
  </si>
  <si>
    <t>15702-3000</t>
  </si>
  <si>
    <t>Soil erosion control, supervisor</t>
  </si>
  <si>
    <t>SOIL EROSION CONTROL, SUPERVISOR</t>
  </si>
  <si>
    <t>15702-4000</t>
  </si>
  <si>
    <t>Soil erosion control, filter bag</t>
  </si>
  <si>
    <t>SOIL EROSION CONTROL, FILTER BAG</t>
  </si>
  <si>
    <t>15702-5000</t>
  </si>
  <si>
    <t>Soil erosion control, temporary stormwater diversion berm</t>
  </si>
  <si>
    <t>SOIL EROSION CONTROL, TEMPORARY STORMWATER DIVERSION BERM</t>
  </si>
  <si>
    <t>15702-6000</t>
  </si>
  <si>
    <t>Soil erosion control, temporary stormwater diversion</t>
  </si>
  <si>
    <t>SOIL EROSION CONTROL, TEMPORARY STORMWATER DIVERSION</t>
  </si>
  <si>
    <t>15703-1000</t>
  </si>
  <si>
    <t>Soil erosion control, soil stabilization</t>
  </si>
  <si>
    <t>ha</t>
  </si>
  <si>
    <t>SOIL EROSION CONTROL, SOIL STABILIZATION</t>
  </si>
  <si>
    <t>15703-1500</t>
  </si>
  <si>
    <t>Soil erosion control, temporary soil tackifier</t>
  </si>
  <si>
    <t>SOIL EROSION CONTROL, TEMPORARY SOIL TACKIFIER</t>
  </si>
  <si>
    <t>15703-2000</t>
  </si>
  <si>
    <t>Soil erosion control, temporary turf establishment</t>
  </si>
  <si>
    <t>SOIL EROSION CONTROL, TEMPORARY TURF ESTABLISHMENT</t>
  </si>
  <si>
    <t>15703-2500</t>
  </si>
  <si>
    <t>Soil erosion control, mulching, hydraulic method</t>
  </si>
  <si>
    <t>SOIL EROSION CONTROL, MULCHING, HYDRAULIC METHOD</t>
  </si>
  <si>
    <t>15703-3000</t>
  </si>
  <si>
    <t>Soil erosion control, wood strand</t>
  </si>
  <si>
    <t>SOIL EROSION CONTROL, WOOD STRAND</t>
  </si>
  <si>
    <t>15704-1000</t>
  </si>
  <si>
    <t>Soil erosion control, plastic lining</t>
  </si>
  <si>
    <t>m2</t>
  </si>
  <si>
    <t>SOIL EROSION CONTROL, PLASTIC LINING</t>
  </si>
  <si>
    <t>SQYD</t>
  </si>
  <si>
    <t>15704-1100</t>
  </si>
  <si>
    <t>Soil erosion control, brush blanket</t>
  </si>
  <si>
    <t>SOIL EROSION CONTROL, BRUSH BLANKET</t>
  </si>
  <si>
    <t>15704-1200</t>
  </si>
  <si>
    <t>Soil erosion control, rock mulch</t>
  </si>
  <si>
    <t>SOIL EROSION CONTROL, ROCK MULCH</t>
  </si>
  <si>
    <t>15705-0100</t>
  </si>
  <si>
    <t>Soil erosion control, silt fence</t>
  </si>
  <si>
    <t>m</t>
  </si>
  <si>
    <t>SOIL EROSION CONTROL, SILT FENCE</t>
  </si>
  <si>
    <t>LNFT</t>
  </si>
  <si>
    <t>15705-0300</t>
  </si>
  <si>
    <t>Soil erosion control, slope drains</t>
  </si>
  <si>
    <t>SOIL EROSION CONTROL, SLOPE DRAINS</t>
  </si>
  <si>
    <t>15705-0400</t>
  </si>
  <si>
    <t>Soil erosion control, earth berms</t>
  </si>
  <si>
    <t>SOIL EROSION CONTROL, EARTH BERMS</t>
  </si>
  <si>
    <t>15705-0500</t>
  </si>
  <si>
    <t>Soil erosion control, temporary culvert pipe</t>
  </si>
  <si>
    <t>SOIL EROSION CONTROL, TEMPORARY CULVERT PIPE</t>
  </si>
  <si>
    <t>15705-0600</t>
  </si>
  <si>
    <t>Soil erosion control, temporary 600mm culvert pipe</t>
  </si>
  <si>
    <t>SOIL EROSION CONTROL, TEMPORARY 24-INCH CULVERT PIPE</t>
  </si>
  <si>
    <t>15705-0700</t>
  </si>
  <si>
    <t>Soil erosion control, temporary 750mm culvert pipe</t>
  </si>
  <si>
    <t>SOIL EROSION CONTROL, TEMPORARY 30-INCH CULVERT PIPE</t>
  </si>
  <si>
    <t>15705-0800</t>
  </si>
  <si>
    <t>Soil erosion control, temporary 900mm culvert pipe</t>
  </si>
  <si>
    <t>SOIL EROSION CONTROL, TEMPORARY 36-INCH CULVERT PIPE</t>
  </si>
  <si>
    <t>15705-0900</t>
  </si>
  <si>
    <t>Soil erosion control, temporary 1050mm culvert pipe</t>
  </si>
  <si>
    <t>SOIL EROSION CONTROL, TEMPORARY 42-INCH CULVERT PIPE</t>
  </si>
  <si>
    <t>15705-1000</t>
  </si>
  <si>
    <t>Soil erosion control, temporary 1200mm culvert pipe</t>
  </si>
  <si>
    <t>SOIL EROSION CONTROL, TEMPORARY 48-INCH CULVERT PIPE</t>
  </si>
  <si>
    <t>15705-1100</t>
  </si>
  <si>
    <t>Soil erosion control, temporary 1500mm culvert pipe</t>
  </si>
  <si>
    <t>SOIL EROSION CONTROL, TEMPORARY 60-INCH CULVERT PIPE</t>
  </si>
  <si>
    <t>15705-1200</t>
  </si>
  <si>
    <t>Soil erosion control, temporary 1800mm culvert pipe</t>
  </si>
  <si>
    <t>SOIL EROSION CONTROL, TEMPORARY 72-INCH CULVERT PIPE</t>
  </si>
  <si>
    <t>15705-1300</t>
  </si>
  <si>
    <t>15705-1400</t>
  </si>
  <si>
    <t>Soil erosion control, fiber roll</t>
  </si>
  <si>
    <t>SOIL EROSION CONTROL, FIBER ROLL</t>
  </si>
  <si>
    <t>15705-1500</t>
  </si>
  <si>
    <t>Soil erosion control, compost sock</t>
  </si>
  <si>
    <t>SOIL EROSION CONTROL, COMPOST SOCK</t>
  </si>
  <si>
    <t>15705-1600</t>
  </si>
  <si>
    <t>Soil erosion control, absorbent boom</t>
  </si>
  <si>
    <t>SOIL EROSION CONTROL, ABSORBENT BOOM</t>
  </si>
  <si>
    <t>15705-1700</t>
  </si>
  <si>
    <t>Soil erosion control, filter berm</t>
  </si>
  <si>
    <t>SOIL EROSION CONTROL, FILTER BERM</t>
  </si>
  <si>
    <t>15705-1800</t>
  </si>
  <si>
    <t>15705-1850</t>
  </si>
  <si>
    <t>15705-1900</t>
  </si>
  <si>
    <t>Soil erosion control, temporary water crossing</t>
  </si>
  <si>
    <t>SOIL EROSION CONTROL, TEMPORARY WATER CROSSING</t>
  </si>
  <si>
    <t>15705-2000</t>
  </si>
  <si>
    <t>Soil erosion control, floating turbidity curtain</t>
  </si>
  <si>
    <t>SOIL EROSION CONTROL, FLOATING TURBIDITY CURTAIN</t>
  </si>
  <si>
    <t>15705-2100</t>
  </si>
  <si>
    <t>Soil erosion control, silt barrier</t>
  </si>
  <si>
    <t>SOIL EROSION CONTROL, SILT BARRIER</t>
  </si>
  <si>
    <t>15706-0200</t>
  </si>
  <si>
    <t>Soil erosion control, check dam</t>
  </si>
  <si>
    <t>SOIL EROSION CONTROL, CHECK DAM</t>
  </si>
  <si>
    <t>15706-0300</t>
  </si>
  <si>
    <t>Soil erosion control, sandbag</t>
  </si>
  <si>
    <t>SOIL EROSION CONTROL, SANDBAG</t>
  </si>
  <si>
    <t>15706-0400</t>
  </si>
  <si>
    <t>Soil erosion control, sediment trap</t>
  </si>
  <si>
    <t>SOIL EROSION CONTROL, SEDIMENT TRAP</t>
  </si>
  <si>
    <t>15706-0500</t>
  </si>
  <si>
    <t>Soil erosion control, inlet sediment trap</t>
  </si>
  <si>
    <t>SOIL EROSION CONTROL, INLET SEDIMENT TRAP</t>
  </si>
  <si>
    <t>15706-0600</t>
  </si>
  <si>
    <t>Soil erosion control, riser pipe assembly</t>
  </si>
  <si>
    <t>SOIL EROSION CONTROL, RISER PIPE ASSEMBLY</t>
  </si>
  <si>
    <t>15706-0700</t>
  </si>
  <si>
    <t>Soil erosion control, silt control gate</t>
  </si>
  <si>
    <t>SOIL EROSION CONTROL, SILT CONTROL GATE</t>
  </si>
  <si>
    <t>15706-1000</t>
  </si>
  <si>
    <t>Soil erosion control, inlet protection</t>
  </si>
  <si>
    <t>SOIL EROSION CONTROL, INLET PROTECTION</t>
  </si>
  <si>
    <t>15706-1100</t>
  </si>
  <si>
    <t>Soil erosion control, inlet protection type A</t>
  </si>
  <si>
    <t>SOIL EROSION CONTROL, INLET PROTECTION TYPE A</t>
  </si>
  <si>
    <t>15706-1200</t>
  </si>
  <si>
    <t>Soil erosion control, inlet protection type B</t>
  </si>
  <si>
    <t>SOIL EROSION CONTROL, INLET PROTECTION TYPE B</t>
  </si>
  <si>
    <t>15706-1300</t>
  </si>
  <si>
    <t>Soil erosion control, inlet protection type C</t>
  </si>
  <si>
    <t>SOIL EROSION CONTROL, INLET PROTECTION TYPE C</t>
  </si>
  <si>
    <t>15706-1400</t>
  </si>
  <si>
    <t>Soil erosion control, inlet protection type D</t>
  </si>
  <si>
    <t>SOIL EROSION CONTROL, INLET PROTECTION TYPE D</t>
  </si>
  <si>
    <t>15706-1500</t>
  </si>
  <si>
    <t>Soil erosion control, inlet protection type E</t>
  </si>
  <si>
    <t>SOIL EROSION CONTROL, INLET PROTECTION TYPE E</t>
  </si>
  <si>
    <t>15706-1600</t>
  </si>
  <si>
    <t>Soil erosion control, stabilized construction exit</t>
  </si>
  <si>
    <t>SOIL EROSION CONTROL, STABILIZED CONSTRUCTION EXIT</t>
  </si>
  <si>
    <t>15706-2100</t>
  </si>
  <si>
    <t>15706-2200</t>
  </si>
  <si>
    <t>15706-2300</t>
  </si>
  <si>
    <t>Soil erosion control, on-site concrete washout structure</t>
  </si>
  <si>
    <t>SOIL EROSION CONTROL, ON-SITE CONCRETE WASHOUT STRUCTURE</t>
  </si>
  <si>
    <t>15720-0000</t>
  </si>
  <si>
    <t>Stormwater pollution prevention plan</t>
  </si>
  <si>
    <t>STORMWATER POLLUTION PREVENTION PLAN</t>
  </si>
  <si>
    <t>Section 158 - WATERING FOR DUST CONTROL</t>
  </si>
  <si>
    <t>15801-0000</t>
  </si>
  <si>
    <t>Watering for dust control</t>
  </si>
  <si>
    <t>m3</t>
  </si>
  <si>
    <t>WATERING FOR DUST CONTROL</t>
  </si>
  <si>
    <t>MGAL</t>
  </si>
  <si>
    <t>15802-0000</t>
  </si>
  <si>
    <t>Section 201 - CLEARING AND GRUBBING</t>
  </si>
  <si>
    <t>20101-0000</t>
  </si>
  <si>
    <t>Clearing and grubbing</t>
  </si>
  <si>
    <t>CLEARING AND GRUBBING</t>
  </si>
  <si>
    <t>20102-0000</t>
  </si>
  <si>
    <t>20103-0000</t>
  </si>
  <si>
    <t>20104-0000</t>
  </si>
  <si>
    <t>Clearing</t>
  </si>
  <si>
    <t>CLEARING</t>
  </si>
  <si>
    <t>Section 202 - ADDITIONAL CLEARING AND GRUBBING</t>
  </si>
  <si>
    <t>20201-0000</t>
  </si>
  <si>
    <t>Selective clearing</t>
  </si>
  <si>
    <t>SELECTIVE CLEARING</t>
  </si>
  <si>
    <t>20202-0000</t>
  </si>
  <si>
    <t>20203-0000</t>
  </si>
  <si>
    <t>20205-0000</t>
  </si>
  <si>
    <t>Selective clearing and grubbing</t>
  </si>
  <si>
    <t>SELECTIVE CLEARING AND GRUBBING</t>
  </si>
  <si>
    <t>20206-0000</t>
  </si>
  <si>
    <t>20207-0000</t>
  </si>
  <si>
    <t>20210-0000</t>
  </si>
  <si>
    <t>Special clearing and grubbing</t>
  </si>
  <si>
    <t>SPECIAL CLEARING AND GRUBBING</t>
  </si>
  <si>
    <t>20211-0000</t>
  </si>
  <si>
    <t>20212-0000</t>
  </si>
  <si>
    <t>Special clearing</t>
  </si>
  <si>
    <t>SPECIAL CLEARING</t>
  </si>
  <si>
    <t>20213-0000</t>
  </si>
  <si>
    <t>Roadside cleanup</t>
  </si>
  <si>
    <t>ROADSIDE CLEANUP</t>
  </si>
  <si>
    <t>20214-0000</t>
  </si>
  <si>
    <t>20215-0000</t>
  </si>
  <si>
    <t>20216-0000</t>
  </si>
  <si>
    <t>Tree pruning</t>
  </si>
  <si>
    <t>TREE PRUNING</t>
  </si>
  <si>
    <t>20217-0000</t>
  </si>
  <si>
    <t>Tree root pruning</t>
  </si>
  <si>
    <t>TREE ROOT PRUNING</t>
  </si>
  <si>
    <t>20220-1000</t>
  </si>
  <si>
    <t>Removal, individual tree</t>
  </si>
  <si>
    <t>REMOVAL, INDIVIDUAL TREE</t>
  </si>
  <si>
    <t>20220-2000</t>
  </si>
  <si>
    <t>Removal, individual stump</t>
  </si>
  <si>
    <t>REMOVAL, INDIVIDUAL STUMP</t>
  </si>
  <si>
    <t>Section 203 - REMOVAL OF STRUCTURES AND OBSTRUCTIONS</t>
  </si>
  <si>
    <t>20301-0080</t>
  </si>
  <si>
    <t>Removal of bench</t>
  </si>
  <si>
    <t>REMOVAL OF BENCH</t>
  </si>
  <si>
    <t>20301-0100</t>
  </si>
  <si>
    <t>Removal of bollard</t>
  </si>
  <si>
    <t>REMOVAL OF BOLLARD</t>
  </si>
  <si>
    <t>20301-0200</t>
  </si>
  <si>
    <t>Removal of boulder</t>
  </si>
  <si>
    <t>REMOVAL OF BOULDER</t>
  </si>
  <si>
    <t>20301-0300</t>
  </si>
  <si>
    <t>Removal of box culvert</t>
  </si>
  <si>
    <t>REMOVAL OF BOX CULVERT</t>
  </si>
  <si>
    <t>20301-0400</t>
  </si>
  <si>
    <t>Removal of bridge</t>
  </si>
  <si>
    <t>REMOVAL OF BRIDGE</t>
  </si>
  <si>
    <t>20301-0500</t>
  </si>
  <si>
    <t>Removal of catch basin</t>
  </si>
  <si>
    <t>REMOVAL OF CATCH BASIN</t>
  </si>
  <si>
    <t>20301-0600</t>
  </si>
  <si>
    <t>Removal of cattle guard</t>
  </si>
  <si>
    <t>REMOVAL OF CATTLE GUARD</t>
  </si>
  <si>
    <t>20301-0700</t>
  </si>
  <si>
    <t>Removal of delineator</t>
  </si>
  <si>
    <t>REMOVAL OF DELINEATOR</t>
  </si>
  <si>
    <t>20301-0800</t>
  </si>
  <si>
    <t>Removal of drinking fountain</t>
  </si>
  <si>
    <t>REMOVAL OF DRINKING FOUNTAIN</t>
  </si>
  <si>
    <t>20301-0900</t>
  </si>
  <si>
    <t>Removal of fire hydrant</t>
  </si>
  <si>
    <t>REMOVAL OF FIRE HYDRANT</t>
  </si>
  <si>
    <t>20301-1000</t>
  </si>
  <si>
    <t>Removal of frame and grate</t>
  </si>
  <si>
    <t>REMOVAL OF FRAME AND GRATE</t>
  </si>
  <si>
    <t>20301-1100</t>
  </si>
  <si>
    <t>Removal of gate</t>
  </si>
  <si>
    <t>REMOVAL OF GATE</t>
  </si>
  <si>
    <t>20301-1200</t>
  </si>
  <si>
    <t>Removal of headwall</t>
  </si>
  <si>
    <t>REMOVAL OF HEADWALL</t>
  </si>
  <si>
    <t>20301-1300</t>
  </si>
  <si>
    <t>Removal of inlet grate</t>
  </si>
  <si>
    <t>REMOVAL OF INLET GRATE</t>
  </si>
  <si>
    <t>20301-1400</t>
  </si>
  <si>
    <t>Removal of inlet</t>
  </si>
  <si>
    <t>REMOVAL OF INLET</t>
  </si>
  <si>
    <t>20301-1500</t>
  </si>
  <si>
    <t>Removal of light pole</t>
  </si>
  <si>
    <t>REMOVAL OF LIGHT POLE</t>
  </si>
  <si>
    <t>20301-1600</t>
  </si>
  <si>
    <t>Removal of mailbox</t>
  </si>
  <si>
    <t>REMOVAL OF MAILBOX</t>
  </si>
  <si>
    <t>20301-1700</t>
  </si>
  <si>
    <t>Removal of manhole</t>
  </si>
  <si>
    <t>REMOVAL OF MANHOLE</t>
  </si>
  <si>
    <t>20301-1800</t>
  </si>
  <si>
    <t>Removal of monument</t>
  </si>
  <si>
    <t>REMOVAL OF MONUMENT</t>
  </si>
  <si>
    <t>20301-1900</t>
  </si>
  <si>
    <t>Removal of pipe culvert</t>
  </si>
  <si>
    <t>REMOVAL OF PIPE CULVERT</t>
  </si>
  <si>
    <t>20301-2000</t>
  </si>
  <si>
    <t>Removal of pipe end section</t>
  </si>
  <si>
    <t>REMOVAL OF PIPE END SECTION</t>
  </si>
  <si>
    <t>20301-2100</t>
  </si>
  <si>
    <t>Removal of restroom facility</t>
  </si>
  <si>
    <t>REMOVAL OF RESTROOM FACILITY</t>
  </si>
  <si>
    <t>20301-2200</t>
  </si>
  <si>
    <t>Removal of sign and stone foundation</t>
  </si>
  <si>
    <t>REMOVAL OF SIGN AND STONE FOUNDATION</t>
  </si>
  <si>
    <t>20301-2300</t>
  </si>
  <si>
    <t>Removal of sign/marker</t>
  </si>
  <si>
    <t>REMOVAL OF SIGN/MARKER</t>
  </si>
  <si>
    <t>20301-2400</t>
  </si>
  <si>
    <t>Removal of signs</t>
  </si>
  <si>
    <t>REMOVAL OF SIGN</t>
  </si>
  <si>
    <t>20301-2600</t>
  </si>
  <si>
    <t>Removal of structural plate pipe</t>
  </si>
  <si>
    <t>REMOVAL OF STRUCTURAL PLATE PIPE</t>
  </si>
  <si>
    <t>20301-2700</t>
  </si>
  <si>
    <t>Removal of structure</t>
  </si>
  <si>
    <t>REMOVAL OF STRUCTURE</t>
  </si>
  <si>
    <t>20301-2800</t>
  </si>
  <si>
    <t>Removal of structures and obstructions</t>
  </si>
  <si>
    <t>REMOVAL OF STRUCTURES AND OBSTRUCTIONS</t>
  </si>
  <si>
    <t>20301-2900</t>
  </si>
  <si>
    <t>Removal of telephone booth</t>
  </si>
  <si>
    <t>REMOVAL OF TELEPHONE BOOTH</t>
  </si>
  <si>
    <t>20301-3000</t>
  </si>
  <si>
    <t>Removal of trash receptacle</t>
  </si>
  <si>
    <t>REMOVAL OF TRASH RECEPTACLE</t>
  </si>
  <si>
    <t>20301-3100</t>
  </si>
  <si>
    <t>Removal of utility pole</t>
  </si>
  <si>
    <t>REMOVAL OF UTILITY POLE</t>
  </si>
  <si>
    <t>20301-3200</t>
  </si>
  <si>
    <t>Removal of valve</t>
  </si>
  <si>
    <t>REMOVAL OF VALVE</t>
  </si>
  <si>
    <t>20301-3300</t>
  </si>
  <si>
    <t>Removal of vault</t>
  </si>
  <si>
    <t>REMOVAL OF VAULT</t>
  </si>
  <si>
    <t>20301-3400</t>
  </si>
  <si>
    <t>Removal of wheelstop</t>
  </si>
  <si>
    <t>REMOVAL OF WHEELSTOP</t>
  </si>
  <si>
    <t>20301-3410</t>
  </si>
  <si>
    <t>Removal of speed bump</t>
  </si>
  <si>
    <t>REMOVAL OF SPEED BUMP</t>
  </si>
  <si>
    <t>20301-3420</t>
  </si>
  <si>
    <t>Removal of speed hump</t>
  </si>
  <si>
    <t>REMOVAL OF SPEED HUMP</t>
  </si>
  <si>
    <t>20301-3500</t>
  </si>
  <si>
    <t>Removal of satellite dish</t>
  </si>
  <si>
    <t>REMOVAL OF SATELLITE DISH</t>
  </si>
  <si>
    <t>20301-3600</t>
  </si>
  <si>
    <t>Removal of raised pavement marker</t>
  </si>
  <si>
    <t>REMOVAL OF RAISED PAVEMENT MARKER</t>
  </si>
  <si>
    <t>20301-3700</t>
  </si>
  <si>
    <t>Removal of terminal system</t>
  </si>
  <si>
    <t>REMOVAL OF TERMINAL SYSTEM</t>
  </si>
  <si>
    <t>20301-3800</t>
  </si>
  <si>
    <t>Removal of electrical junction box</t>
  </si>
  <si>
    <t>REMOVAL OF ELECTRICAL JUNCTION BOX</t>
  </si>
  <si>
    <t>20301-3900</t>
  </si>
  <si>
    <t>Removal of pavement markings, symbols and words</t>
  </si>
  <si>
    <t>REMOVAL OF PAVEMENT MARKINGS, SYMBOLS AND WORDS</t>
  </si>
  <si>
    <t>20302-0100</t>
  </si>
  <si>
    <t>20302-0150</t>
  </si>
  <si>
    <t>Removal of bridge railing</t>
  </si>
  <si>
    <t>REMOVAL OF BRIDGE RAILING</t>
  </si>
  <si>
    <t>20302-0200</t>
  </si>
  <si>
    <t>Removal of curb</t>
  </si>
  <si>
    <t>REMOVAL OF CURB</t>
  </si>
  <si>
    <t>20302-0300</t>
  </si>
  <si>
    <t>Removal of curb and gutter, concrete</t>
  </si>
  <si>
    <t>REMOVAL OF CURB AND GUTTER, CONCRETE</t>
  </si>
  <si>
    <t>20302-0400</t>
  </si>
  <si>
    <t>Removal of curb, asphalt</t>
  </si>
  <si>
    <t>REMOVAL OF CURB, ASPHALT</t>
  </si>
  <si>
    <t>20302-0500</t>
  </si>
  <si>
    <t>Removal of curb, concrete</t>
  </si>
  <si>
    <t>REMOVAL OF CURB, CONCRETE</t>
  </si>
  <si>
    <t>20302-0600</t>
  </si>
  <si>
    <t>Removal of curb, stone</t>
  </si>
  <si>
    <t>REMOVAL OF CURB, STONE</t>
  </si>
  <si>
    <t>20302-0625</t>
  </si>
  <si>
    <t>Removal of curb, log</t>
  </si>
  <si>
    <t>REMOVAL OF CURB, LOG</t>
  </si>
  <si>
    <t>20302-0700</t>
  </si>
  <si>
    <t>Removal of fence</t>
  </si>
  <si>
    <t>REMOVAL OF FENCE</t>
  </si>
  <si>
    <t>20302-0800</t>
  </si>
  <si>
    <t>Removal of fence, barbed wire</t>
  </si>
  <si>
    <t>REMOVAL OF FENCE, BARBED WIRE</t>
  </si>
  <si>
    <t>20302-0900</t>
  </si>
  <si>
    <t>Removal of fence, chain link</t>
  </si>
  <si>
    <t>REMOVAL OF FENCE, CHAIN LINK</t>
  </si>
  <si>
    <t>20302-1000</t>
  </si>
  <si>
    <t>Removal of fence, rail</t>
  </si>
  <si>
    <t>REMOVAL OF FENCE, RAIL</t>
  </si>
  <si>
    <t>20302-1100</t>
  </si>
  <si>
    <t>Removal of fence, woven wire</t>
  </si>
  <si>
    <t>REMOVAL OF FENCE, WOVEN WIRE</t>
  </si>
  <si>
    <t>20302-1200</t>
  </si>
  <si>
    <t>Removal of guardrail</t>
  </si>
  <si>
    <t>REMOVAL OF GUARDRAIL</t>
  </si>
  <si>
    <t>20302-1300</t>
  </si>
  <si>
    <t>Removal of guardrail, timber</t>
  </si>
  <si>
    <t>REMOVAL OF GUARDRAIL, TIMBER</t>
  </si>
  <si>
    <t>20302-1400</t>
  </si>
  <si>
    <t>Removal of concrete barrier</t>
  </si>
  <si>
    <t>REMOVAL OF CONCRETE BARRIER</t>
  </si>
  <si>
    <t>20302-1500</t>
  </si>
  <si>
    <t>Removal of masonry guardwall</t>
  </si>
  <si>
    <t>REMOVAL OF MASONRY GUARDWALL</t>
  </si>
  <si>
    <t>20302-1600</t>
  </si>
  <si>
    <t>Removal of paved waterway</t>
  </si>
  <si>
    <t>REMOVAL OF PAVED WATERWAY</t>
  </si>
  <si>
    <t>20302-1700</t>
  </si>
  <si>
    <t>Removal of paved waterway, asphalt</t>
  </si>
  <si>
    <t>REMOVAL OF PAVED WATERWAY, ASPHALT</t>
  </si>
  <si>
    <t>20302-1800</t>
  </si>
  <si>
    <t>Removal of paved waterway, brick</t>
  </si>
  <si>
    <t>REMOVAL OF PAVED WATERWAY, BRICK</t>
  </si>
  <si>
    <t>20302-1900</t>
  </si>
  <si>
    <t>Removal of paved waterway, concrete</t>
  </si>
  <si>
    <t>REMOVAL OF PAVED WATERWAY, CONCRETE</t>
  </si>
  <si>
    <t>20302-2000</t>
  </si>
  <si>
    <t>Removal of paved waterway, stone</t>
  </si>
  <si>
    <t>REMOVAL OF PAVED WATERWAY, STONE</t>
  </si>
  <si>
    <t>20302-2100</t>
  </si>
  <si>
    <t>20302-2200</t>
  </si>
  <si>
    <t>Removal of sewerline</t>
  </si>
  <si>
    <t>REMOVAL OF SEWERLINE</t>
  </si>
  <si>
    <t>20302-2210</t>
  </si>
  <si>
    <t>Removal of gas line</t>
  </si>
  <si>
    <t>REMOVAL OF GAS LINE</t>
  </si>
  <si>
    <t>20302-2300</t>
  </si>
  <si>
    <t>Removal of waterline</t>
  </si>
  <si>
    <t>REMOVAL OF WATERLINE</t>
  </si>
  <si>
    <t>20302-2310</t>
  </si>
  <si>
    <t>Removal of cable line</t>
  </si>
  <si>
    <t>REMOVAL OF CABLE LINE</t>
  </si>
  <si>
    <t>20302-2400</t>
  </si>
  <si>
    <t>Removal of wheelstops</t>
  </si>
  <si>
    <t>REMOVAL OF WHEELSTOPS</t>
  </si>
  <si>
    <t>20302-2500</t>
  </si>
  <si>
    <t>Removal of handrail</t>
  </si>
  <si>
    <t>REMOVAL OF HANDRAIL</t>
  </si>
  <si>
    <t>20302-2600</t>
  </si>
  <si>
    <t>Removal of pavement markings</t>
  </si>
  <si>
    <t>REMOVAL OF PAVEMENT MARKINGS</t>
  </si>
  <si>
    <t>20302-2700</t>
  </si>
  <si>
    <t>Removal of rumble strips</t>
  </si>
  <si>
    <t>REMOVAL OF RUMBLE STRIPS</t>
  </si>
  <si>
    <t>20303-0000</t>
  </si>
  <si>
    <t>20303-0100</t>
  </si>
  <si>
    <t>Removal of approach slab</t>
  </si>
  <si>
    <t>REMOVAL OF APPROACH SLAB</t>
  </si>
  <si>
    <t>20303-0200</t>
  </si>
  <si>
    <t>Removal of bridge deck</t>
  </si>
  <si>
    <t>REMOVAL OF BRIDGE DECK</t>
  </si>
  <si>
    <t>20303-0300</t>
  </si>
  <si>
    <t>Removal of concrete</t>
  </si>
  <si>
    <t>REMOVAL OF CONCRETE</t>
  </si>
  <si>
    <t>20303-0500</t>
  </si>
  <si>
    <t>Removal of granite cobbles</t>
  </si>
  <si>
    <t>REMOVAL OF GRANITE COBBLES</t>
  </si>
  <si>
    <t>20303-0600</t>
  </si>
  <si>
    <t>Removal of gutter, brick</t>
  </si>
  <si>
    <t>REMOVAL OF GUTTER, BRICK</t>
  </si>
  <si>
    <t>20303-0700</t>
  </si>
  <si>
    <t>Removal of gutter, concrete</t>
  </si>
  <si>
    <t>REMOVAL OF GUTTER, CONCRETE</t>
  </si>
  <si>
    <t>20303-0800</t>
  </si>
  <si>
    <t>Removal of gutter, stone</t>
  </si>
  <si>
    <t>REMOVAL OF GUTTER, STONE</t>
  </si>
  <si>
    <t>20303-0900</t>
  </si>
  <si>
    <t>Removal of median, brick</t>
  </si>
  <si>
    <t>REMOVAL OF MEDIAN, BRICK</t>
  </si>
  <si>
    <t>20303-1000</t>
  </si>
  <si>
    <t>Removal of median, concrete</t>
  </si>
  <si>
    <t>REMOVAL OF MEDIAN, CONCRETE</t>
  </si>
  <si>
    <t>20303-1100</t>
  </si>
  <si>
    <t>Removal of median, stone</t>
  </si>
  <si>
    <t>REMOVAL OF MEDIAN, STONE</t>
  </si>
  <si>
    <t>20303-1200</t>
  </si>
  <si>
    <t>20303-1300</t>
  </si>
  <si>
    <t>20303-1400</t>
  </si>
  <si>
    <t>20303-1500</t>
  </si>
  <si>
    <t>20303-1600</t>
  </si>
  <si>
    <t>Removal of pavement, asphalt</t>
  </si>
  <si>
    <t>REMOVAL OF PAVEMENT, ASPHALT</t>
  </si>
  <si>
    <t>20303-1700</t>
  </si>
  <si>
    <t>Removal of pavement, asphalt, 25mm depth</t>
  </si>
  <si>
    <t>REMOVAL OF PAVEMENT, ASPHALT, 1-INCH DEPTH</t>
  </si>
  <si>
    <t>20303-1800</t>
  </si>
  <si>
    <t>Removal of pavement, asphalt, 50mm depth</t>
  </si>
  <si>
    <t>REMOVAL OF PAVEMENT, ASPHALT, 2-INCH DEPTH</t>
  </si>
  <si>
    <t>20303-1900</t>
  </si>
  <si>
    <t>Removal of pavement, asphalt, 75mm depth</t>
  </si>
  <si>
    <t>REMOVAL OF PAVEMENT, ASPHALT, 3-INCH DEPTH</t>
  </si>
  <si>
    <t>20303-2000</t>
  </si>
  <si>
    <t>Removal of pavement, asphalt, 100mm depth</t>
  </si>
  <si>
    <t>REMOVAL OF PAVEMENT, ASPHALT, 4-INCH DEPTH</t>
  </si>
  <si>
    <t>20303-2100</t>
  </si>
  <si>
    <t>Removal of pavement, asphalt, 125mm depth</t>
  </si>
  <si>
    <t>REMOVAL OF PAVEMENT, ASPHALT, 5-INCH DEPTH</t>
  </si>
  <si>
    <t>20303-2200</t>
  </si>
  <si>
    <t>Removal of pavement, asphalt, 150mm depth</t>
  </si>
  <si>
    <t>REMOVAL OF PAVEMENT, ASPHALT, 6-INCH DEPTH</t>
  </si>
  <si>
    <t>20303-2300</t>
  </si>
  <si>
    <t>Removal of pavement, concrete</t>
  </si>
  <si>
    <t>REMOVAL OF PAVEMENT, CONCRETE</t>
  </si>
  <si>
    <t>20303-2700</t>
  </si>
  <si>
    <t>Removal of pavement, concrete, 100mm depth</t>
  </si>
  <si>
    <t>REMOVAL OF PAVEMENT, CONCRETE, 4-INCH DEPTH</t>
  </si>
  <si>
    <t>20303-2800</t>
  </si>
  <si>
    <t>Removal of pavement, concrete, 125mm depth</t>
  </si>
  <si>
    <t>REMOVAL OF PAVEMENT, CONCRETE, 5-INCH DEPTH</t>
  </si>
  <si>
    <t>20303-2900</t>
  </si>
  <si>
    <t>Removal of pavement, concrete, 150mm depth</t>
  </si>
  <si>
    <t>REMOVAL OF PAVEMENT, CONCRETE, 6-INCH DEPTH</t>
  </si>
  <si>
    <t>20303-2910</t>
  </si>
  <si>
    <t>Removal of pavement, concrete, 200mm depth</t>
  </si>
  <si>
    <t>REMOVAL OF PAVEMENT, CONCRETE, 8-INCH DEPTH</t>
  </si>
  <si>
    <t>20303-2920</t>
  </si>
  <si>
    <t>Removal of pavement, concrete, 225mm depth</t>
  </si>
  <si>
    <t>REMOVAL OF PAVEMENT, CONCRETE, 9-INCH DEPTH</t>
  </si>
  <si>
    <t>20303-3000</t>
  </si>
  <si>
    <t>Removal of sidewalk, asphalt</t>
  </si>
  <si>
    <t>REMOVAL OF SIDEWALK, ASPHALT</t>
  </si>
  <si>
    <t>20303-3100</t>
  </si>
  <si>
    <t>Removal of sidewalk, brick</t>
  </si>
  <si>
    <t>REMOVAL OF SIDEWALK, BRICK</t>
  </si>
  <si>
    <t>20303-3200</t>
  </si>
  <si>
    <t>Removal of sidewalk, concrete</t>
  </si>
  <si>
    <t>REMOVAL OF SIDEWALK, CONCRETE</t>
  </si>
  <si>
    <t>20303-3300</t>
  </si>
  <si>
    <t>Removal of sidewalk, stone</t>
  </si>
  <si>
    <t>REMOVAL OF SIDEWALK, STONE</t>
  </si>
  <si>
    <t>20303-3500</t>
  </si>
  <si>
    <t>Removal of stone masonry</t>
  </si>
  <si>
    <t>REMOVAL OF STONE MASONRY</t>
  </si>
  <si>
    <t>20303-3600</t>
  </si>
  <si>
    <t>Removal of wall</t>
  </si>
  <si>
    <t>REMOVAL OF WALL</t>
  </si>
  <si>
    <t>20303-3700</t>
  </si>
  <si>
    <t>20304-1000</t>
  </si>
  <si>
    <t>20304-2000</t>
  </si>
  <si>
    <t>20304-3000</t>
  </si>
  <si>
    <t>20304-4000</t>
  </si>
  <si>
    <t>Removal of bridge superstructure</t>
  </si>
  <si>
    <t>REMOVAL OF BRIDGE SUPERSTRUCTURE</t>
  </si>
  <si>
    <t>20304-5000</t>
  </si>
  <si>
    <t>Removal of building</t>
  </si>
  <si>
    <t>REMOVAL OF BUILDING</t>
  </si>
  <si>
    <t>20304-7000</t>
  </si>
  <si>
    <t>Removal of utility conduits</t>
  </si>
  <si>
    <t>REMOVAL OF UTILITY CONDUITS</t>
  </si>
  <si>
    <t>20304-7500</t>
  </si>
  <si>
    <t>Removal of siphon system</t>
  </si>
  <si>
    <t>REMOVAL OF SIPHON SYSTEM</t>
  </si>
  <si>
    <t>20304-9000</t>
  </si>
  <si>
    <t>Removal of stream debris</t>
  </si>
  <si>
    <t>REMOVAL OF STREAM DEBRIS</t>
  </si>
  <si>
    <t>20305-1000</t>
  </si>
  <si>
    <t>20305-1600</t>
  </si>
  <si>
    <t>20305-2000</t>
  </si>
  <si>
    <t>20305-3000</t>
  </si>
  <si>
    <t>20310-1000</t>
  </si>
  <si>
    <t>Plug, existing pipe</t>
  </si>
  <si>
    <t>PLUG, EXISTING PIPE</t>
  </si>
  <si>
    <t>20315-0000</t>
  </si>
  <si>
    <t>Sawcutting pavement</t>
  </si>
  <si>
    <t>SAWCUTTING PAVEMENT</t>
  </si>
  <si>
    <t>Section 204 - EXCAVATION AND EMBANKMENT</t>
  </si>
  <si>
    <t>20401-0000</t>
  </si>
  <si>
    <t>Roadway excavation</t>
  </si>
  <si>
    <t>20402-0000</t>
  </si>
  <si>
    <t>Subexcavation</t>
  </si>
  <si>
    <t>SUBEXCAVATION</t>
  </si>
  <si>
    <t>20403-0000</t>
  </si>
  <si>
    <t>Unclassified borrow</t>
  </si>
  <si>
    <t>20404-0000</t>
  </si>
  <si>
    <t>t</t>
  </si>
  <si>
    <t>TON</t>
  </si>
  <si>
    <t>20410-0000</t>
  </si>
  <si>
    <t>Select borrow</t>
  </si>
  <si>
    <t>SELECT BORROW</t>
  </si>
  <si>
    <t>20411-0000</t>
  </si>
  <si>
    <t>20420-0000</t>
  </si>
  <si>
    <t>Embankment construction</t>
  </si>
  <si>
    <t>20421-0000</t>
  </si>
  <si>
    <t>Rock excavation</t>
  </si>
  <si>
    <t>ROCK EXCAVATION</t>
  </si>
  <si>
    <t>20425-1000</t>
  </si>
  <si>
    <t>Ditch, excavation</t>
  </si>
  <si>
    <t>DITCH, EXCAVATION</t>
  </si>
  <si>
    <t>20425-2000</t>
  </si>
  <si>
    <t>Ditch, excavation, furrow ditch</t>
  </si>
  <si>
    <t>DITCH, EXCAVATION, FURROW DITCH</t>
  </si>
  <si>
    <t>20426-1000</t>
  </si>
  <si>
    <t>20430-1000</t>
  </si>
  <si>
    <t>Shoulder, excavation</t>
  </si>
  <si>
    <t>SHOULDER, EXCAVATION</t>
  </si>
  <si>
    <t>20431-1000</t>
  </si>
  <si>
    <t>20435-1000</t>
  </si>
  <si>
    <t>Backfill, select granular</t>
  </si>
  <si>
    <t>BACKFILL, SELECT GRANULAR</t>
  </si>
  <si>
    <t>20435-2000</t>
  </si>
  <si>
    <t>Backfill, granular</t>
  </si>
  <si>
    <t>BACKFILL, GRANULAR</t>
  </si>
  <si>
    <t>20435-2500</t>
  </si>
  <si>
    <t>Backfill, permeable</t>
  </si>
  <si>
    <t>BACKFILL, PERMEABLE</t>
  </si>
  <si>
    <t>20435-3000</t>
  </si>
  <si>
    <t>Backfill, curb</t>
  </si>
  <si>
    <t>BACKFILL, CURB</t>
  </si>
  <si>
    <t>20436-2000</t>
  </si>
  <si>
    <t>20441-0000</t>
  </si>
  <si>
    <t>20443-0000</t>
  </si>
  <si>
    <t>Berms</t>
  </si>
  <si>
    <t>BERMS</t>
  </si>
  <si>
    <t>20444-0000</t>
  </si>
  <si>
    <t>Slope grading</t>
  </si>
  <si>
    <t>SLOPE GRADING</t>
  </si>
  <si>
    <t>20450-1000</t>
  </si>
  <si>
    <t>Borrow, rock</t>
  </si>
  <si>
    <t>BORROW, ROCK</t>
  </si>
  <si>
    <t>20451-1000</t>
  </si>
  <si>
    <t>20466-0000</t>
  </si>
  <si>
    <t>Conserve and stockpile topsoil</t>
  </si>
  <si>
    <t>CONSERVE AND STOCKPILE TOPSOIL</t>
  </si>
  <si>
    <t>20470-0000</t>
  </si>
  <si>
    <t>Boulder</t>
  </si>
  <si>
    <t>BOULDER</t>
  </si>
  <si>
    <t>20471-0000</t>
  </si>
  <si>
    <t>Remove and reset boulder</t>
  </si>
  <si>
    <t>REMOVE AND RESET BOULDER</t>
  </si>
  <si>
    <t>20472-0000</t>
  </si>
  <si>
    <t>River cobbles</t>
  </si>
  <si>
    <t>RIVER COBBLES</t>
  </si>
  <si>
    <t>Section 205 - ROCK BLASTING</t>
  </si>
  <si>
    <t>20501-0000</t>
  </si>
  <si>
    <t>Controlled blast hole</t>
  </si>
  <si>
    <t>CONTROLLED BLAST HOLE</t>
  </si>
  <si>
    <t>20502-0000</t>
  </si>
  <si>
    <t>Controlled blasting</t>
  </si>
  <si>
    <t>CONTROLLED BLASTING</t>
  </si>
  <si>
    <t>20503-0000</t>
  </si>
  <si>
    <t>Controlled vibration monitoring</t>
  </si>
  <si>
    <t>CONTROLLED VIBRATION MONITORING</t>
  </si>
  <si>
    <t>20504-0000</t>
  </si>
  <si>
    <t>Blasting consultant</t>
  </si>
  <si>
    <t>BLASTING CONSULTANT</t>
  </si>
  <si>
    <t>Section 207 - EARTHWORK GEOSYNTHETICS</t>
  </si>
  <si>
    <t>20701-1000</t>
  </si>
  <si>
    <t>Separation geotextile, woven</t>
  </si>
  <si>
    <t>SEPARATION GEOTEXTILE, WOVEN</t>
  </si>
  <si>
    <t>20701-2000</t>
  </si>
  <si>
    <t>Separation geotextile, non-woven</t>
  </si>
  <si>
    <t>SEPARATION GEOTEXTILE, NON-WOVEN</t>
  </si>
  <si>
    <t>20702-0000</t>
  </si>
  <si>
    <t>Stabilization geotextile</t>
  </si>
  <si>
    <t>STABILIZATION GEOTEXTILE</t>
  </si>
  <si>
    <t>Corrected spelling</t>
  </si>
  <si>
    <t>20703-1100</t>
  </si>
  <si>
    <t>Geotextile filter, class 1, woven</t>
  </si>
  <si>
    <t>GEOTEXTILE FILTER, CLASS 1, WOVEN</t>
  </si>
  <si>
    <t>20703-1200</t>
  </si>
  <si>
    <t>Geotextile filter, class 1, non-woven</t>
  </si>
  <si>
    <t>GEOTEXTILE FILTER, CLASS 1, NON-WOVEN</t>
  </si>
  <si>
    <t>20703-2100</t>
  </si>
  <si>
    <t>Geotextile filter, class 2, woven</t>
  </si>
  <si>
    <t>GEOTEXTILE FILTER, CLASS 2, WOVEN</t>
  </si>
  <si>
    <t>20703-2200</t>
  </si>
  <si>
    <t>Geotextile filter, class 2, non-woven</t>
  </si>
  <si>
    <t>GEOTEXTILE FILTER, CLASS 2, NON-WOVEN</t>
  </si>
  <si>
    <t>20704-0000</t>
  </si>
  <si>
    <t>Geogrid</t>
  </si>
  <si>
    <t>GEOGRID</t>
  </si>
  <si>
    <t>20704-1000</t>
  </si>
  <si>
    <t>Geogrid, uniaxial</t>
  </si>
  <si>
    <t>GEOGRID, UNIAXIAL</t>
  </si>
  <si>
    <t>20704-2000</t>
  </si>
  <si>
    <t>Geogrid, stabilization</t>
  </si>
  <si>
    <t>GEOGRID, STABILIZATION</t>
  </si>
  <si>
    <t>20705-0000</t>
  </si>
  <si>
    <t>Geomembrane</t>
  </si>
  <si>
    <t>GEOMEMBRANE</t>
  </si>
  <si>
    <t>20706-0100</t>
  </si>
  <si>
    <t>Reinforcement geosynthetic, type 1</t>
  </si>
  <si>
    <t>REINFORCEMENT GEOSYNTHETIC, TYPE 1</t>
  </si>
  <si>
    <t>20706-0200</t>
  </si>
  <si>
    <t>Reinforcement geosynthetic, type 2</t>
  </si>
  <si>
    <t>REINFORCEMENT GEOSYNTHETIC, TYPE 2</t>
  </si>
  <si>
    <t>20706-0300</t>
  </si>
  <si>
    <t>Reinforcement geosynthetic, type 3</t>
  </si>
  <si>
    <t>REINFORCEMENT GEOSYNTHETIC, TYPE 3</t>
  </si>
  <si>
    <t>20706-0400</t>
  </si>
  <si>
    <t>Reinforcement geosynthetic, type 4</t>
  </si>
  <si>
    <t>REINFORCEMENT GEOSYNTHETIC, TYPE 4</t>
  </si>
  <si>
    <t>20706-0500</t>
  </si>
  <si>
    <t>Reinforcement geosynthetic, type 5</t>
  </si>
  <si>
    <t>REINFORCEMENT GEOSYNTHETIC, TYPE 5</t>
  </si>
  <si>
    <t>20706-0600</t>
  </si>
  <si>
    <t>Reinforcement geosynthetic, type 6</t>
  </si>
  <si>
    <t>REINFORCEMENT GEOSYNTHETIC, TYPE 6</t>
  </si>
  <si>
    <t>20720-1000</t>
  </si>
  <si>
    <t>Insulation board, polystyrene foam</t>
  </si>
  <si>
    <t>INSULATION BOARD, POLYSTYRENE FOAM</t>
  </si>
  <si>
    <t>20721-0000</t>
  </si>
  <si>
    <t>Geosynthetic clay liner</t>
  </si>
  <si>
    <t>GEOSYNTHETIC CLAY LINER</t>
  </si>
  <si>
    <t>Section 208 - STRUCTURE EXCAVATION AND BACKFILL FOR SELECTED MAJOR STRUCTURES</t>
  </si>
  <si>
    <t>20801-0000</t>
  </si>
  <si>
    <t>Structure excavation</t>
  </si>
  <si>
    <t>STRUCTURE EXCAVATION</t>
  </si>
  <si>
    <t>20802-0000</t>
  </si>
  <si>
    <t>Foundation fill</t>
  </si>
  <si>
    <t>FOUNDATION FILL</t>
  </si>
  <si>
    <t>20803-0000</t>
  </si>
  <si>
    <t>Structural backfill</t>
  </si>
  <si>
    <t>STRUCTURAL BACKFILL</t>
  </si>
  <si>
    <t>20804-0000</t>
  </si>
  <si>
    <t>20810-0000</t>
  </si>
  <si>
    <t>Shoring and bracing</t>
  </si>
  <si>
    <t>SHORING AND BRACING</t>
  </si>
  <si>
    <t>20811-0000</t>
  </si>
  <si>
    <t>20815-0000</t>
  </si>
  <si>
    <t>Cofferdams</t>
  </si>
  <si>
    <t>COFFERDAMS</t>
  </si>
  <si>
    <t>20816-0000</t>
  </si>
  <si>
    <t>20820-0000</t>
  </si>
  <si>
    <t>Dewatering</t>
  </si>
  <si>
    <t>DEWATERING</t>
  </si>
  <si>
    <t>Section 211 - ROADWAY OBLITERATION</t>
  </si>
  <si>
    <t>21101-1000</t>
  </si>
  <si>
    <t>Roadway obliteration, method 1</t>
  </si>
  <si>
    <t>ROADWAY OBLITERATION, METHOD 1</t>
  </si>
  <si>
    <t>21101-2000</t>
  </si>
  <si>
    <t>Roadway obliteration, method 2</t>
  </si>
  <si>
    <t>ROADWAY OBLITERATION, METHOD 2</t>
  </si>
  <si>
    <t>21102-1000</t>
  </si>
  <si>
    <t>21102-2000</t>
  </si>
  <si>
    <t>21102-3000</t>
  </si>
  <si>
    <t>Roadway obliteration, method 3</t>
  </si>
  <si>
    <t>ROADWAY OBLITERATION, METHOD 3</t>
  </si>
  <si>
    <t>Section 212 - LINEAR AND SITE GRADING</t>
  </si>
  <si>
    <t>21201-0000</t>
  </si>
  <si>
    <t>Linear grading</t>
  </si>
  <si>
    <t>LINEAR GRADING</t>
  </si>
  <si>
    <t>21202-0000</t>
  </si>
  <si>
    <t>Site grading</t>
  </si>
  <si>
    <t>SITE GRADING</t>
  </si>
  <si>
    <t>Section 213 - SUBGRADE STABILIZATION</t>
  </si>
  <si>
    <t>21301-0000</t>
  </si>
  <si>
    <t>Subgrade stabilization</t>
  </si>
  <si>
    <t>SUBGRADE STABILIZATION</t>
  </si>
  <si>
    <t>21302-0000</t>
  </si>
  <si>
    <t>Lime</t>
  </si>
  <si>
    <t>LIME</t>
  </si>
  <si>
    <t>21303-0000</t>
  </si>
  <si>
    <t>Hydraulic cement</t>
  </si>
  <si>
    <t>HYDRAULIC CEMENT</t>
  </si>
  <si>
    <t>21304-0000</t>
  </si>
  <si>
    <t>Fly ash</t>
  </si>
  <si>
    <t>FLY ASH</t>
  </si>
  <si>
    <t>Section 251 - RIPRAP</t>
  </si>
  <si>
    <t>25101-0000</t>
  </si>
  <si>
    <t>Placed riprap</t>
  </si>
  <si>
    <t>PLACED RIPRAP</t>
  </si>
  <si>
    <t>25101-0100</t>
  </si>
  <si>
    <t>Placed riprap, class 1</t>
  </si>
  <si>
    <t>PLACED RIPRAP, CLASS 1</t>
  </si>
  <si>
    <t>25101-0200</t>
  </si>
  <si>
    <t>Placed riprap, class 2</t>
  </si>
  <si>
    <t>PLACED RIPRAP, CLASS 2</t>
  </si>
  <si>
    <t>25101-0300</t>
  </si>
  <si>
    <t>Placed riprap, class 3</t>
  </si>
  <si>
    <t>PLACED RIPRAP, CLASS 3</t>
  </si>
  <si>
    <t>25101-0400</t>
  </si>
  <si>
    <t>Placed riprap, class 4</t>
  </si>
  <si>
    <t>PLACED RIPRAP, CLASS 4</t>
  </si>
  <si>
    <t>25101-0500</t>
  </si>
  <si>
    <t>Placed riprap,class 5</t>
  </si>
  <si>
    <t>PLACED RIPRAP, CLASS 5</t>
  </si>
  <si>
    <t>25101-0600</t>
  </si>
  <si>
    <t>Placed riprap, class 6</t>
  </si>
  <si>
    <t>PLACED RIPRAP, CLASS 6</t>
  </si>
  <si>
    <t>25101-0700</t>
  </si>
  <si>
    <t>Placed riprap, class 7</t>
  </si>
  <si>
    <t>PLACED RIPRAP, CLASS 7</t>
  </si>
  <si>
    <t>25101-0800</t>
  </si>
  <si>
    <t>Placed riprap, class 8</t>
  </si>
  <si>
    <t>PLACED RIPRAP, CLASS 8</t>
  </si>
  <si>
    <t>25101-0900</t>
  </si>
  <si>
    <t>Placed riprap, class 9</t>
  </si>
  <si>
    <t>PLACED RIPRAP, CLASS 9</t>
  </si>
  <si>
    <t>25101-1000</t>
  </si>
  <si>
    <t>Placed riprap, class 10</t>
  </si>
  <si>
    <t>PLACED RIPRAP, CLASS 10</t>
  </si>
  <si>
    <t>25102-0000</t>
  </si>
  <si>
    <t>25102-0100</t>
  </si>
  <si>
    <t>25102-0200</t>
  </si>
  <si>
    <t>25102-0300</t>
  </si>
  <si>
    <t>25102-0400</t>
  </si>
  <si>
    <t>25102-0500</t>
  </si>
  <si>
    <t>25102-0600</t>
  </si>
  <si>
    <t>25102-0700</t>
  </si>
  <si>
    <t>25102-0800</t>
  </si>
  <si>
    <t>25102-0900</t>
  </si>
  <si>
    <t>25102-1000</t>
  </si>
  <si>
    <t>25105-0000</t>
  </si>
  <si>
    <t>Keyed riprap</t>
  </si>
  <si>
    <t>KEYED RIPRAP</t>
  </si>
  <si>
    <t>25105-0100</t>
  </si>
  <si>
    <t>Keyed riprap, class 1</t>
  </si>
  <si>
    <t>KEYED RIPRAP, CLASS 1</t>
  </si>
  <si>
    <t>25105-0200</t>
  </si>
  <si>
    <t>Keyed riprap, class 2</t>
  </si>
  <si>
    <t>KEYED RIPRAP, CLASS 2</t>
  </si>
  <si>
    <t>25105-0300</t>
  </si>
  <si>
    <t>Keyed riprap, class 3</t>
  </si>
  <si>
    <t>KEYED RIPRAP, CLASS 3</t>
  </si>
  <si>
    <t>25105-0400</t>
  </si>
  <si>
    <t>Keyed riprap, class 4</t>
  </si>
  <si>
    <t>KEYED RIPRAP, CLASS 4</t>
  </si>
  <si>
    <t>25105-0500</t>
  </si>
  <si>
    <t>Keyed riprap, class 5</t>
  </si>
  <si>
    <t>KEYED RIPRAP, CLASS 5</t>
  </si>
  <si>
    <t>25105-0600</t>
  </si>
  <si>
    <t>Keyed riprap, class 6</t>
  </si>
  <si>
    <t>KEYED RIPRAP, CLASS 6</t>
  </si>
  <si>
    <t>25105-0700</t>
  </si>
  <si>
    <t>Keyed riprap, class 7</t>
  </si>
  <si>
    <t>KEYED RIPRAP, CLASS 7</t>
  </si>
  <si>
    <t>25105-0800</t>
  </si>
  <si>
    <t>Keyed riprap, class 8</t>
  </si>
  <si>
    <t>KEYED RIPRAP, CLASS 8</t>
  </si>
  <si>
    <t>25105-0900</t>
  </si>
  <si>
    <t>Keyed riprap, class 9</t>
  </si>
  <si>
    <t>KEYED RIPRAP, CLASS 9</t>
  </si>
  <si>
    <t>25105-1000</t>
  </si>
  <si>
    <t>Keyed riprap, class 10</t>
  </si>
  <si>
    <t>KEYED RIPRAP, CLASS 10</t>
  </si>
  <si>
    <t>25106-0000</t>
  </si>
  <si>
    <t>25106-0100</t>
  </si>
  <si>
    <t>25106-0200</t>
  </si>
  <si>
    <t>25106-0300</t>
  </si>
  <si>
    <t>25106-0400</t>
  </si>
  <si>
    <t>25106-0500</t>
  </si>
  <si>
    <t>25106-0600</t>
  </si>
  <si>
    <t>25106-0700</t>
  </si>
  <si>
    <t>25106-0800</t>
  </si>
  <si>
    <t>25106-0900</t>
  </si>
  <si>
    <t>25106-1000</t>
  </si>
  <si>
    <t>25110-0000</t>
  </si>
  <si>
    <t>Grouted riprap</t>
  </si>
  <si>
    <t>GROUTED RIPRAP</t>
  </si>
  <si>
    <t>25110-0100</t>
  </si>
  <si>
    <t>Grouted riprap, class 1</t>
  </si>
  <si>
    <t>GROUTED RIPRAP, CLASS 1</t>
  </si>
  <si>
    <t>25110-0200</t>
  </si>
  <si>
    <t>Grouted riprap, class 2</t>
  </si>
  <si>
    <t>GROUTED RIPRAP, CLASS 2</t>
  </si>
  <si>
    <t>25110-0300</t>
  </si>
  <si>
    <t>Grouted riprap, class 3</t>
  </si>
  <si>
    <t>GROUTED RIPRAP, CLASS 3</t>
  </si>
  <si>
    <t>25110-0400</t>
  </si>
  <si>
    <t>Grouted riprap, class 4</t>
  </si>
  <si>
    <t>GROUTED RIPRAP, CLASS 4</t>
  </si>
  <si>
    <t>25110-0500</t>
  </si>
  <si>
    <t>Grouted riprap, class 5</t>
  </si>
  <si>
    <t>GROUTED RIPRAP, CLASS 5</t>
  </si>
  <si>
    <t>25110-0600</t>
  </si>
  <si>
    <t>Grouted riprap, class 6</t>
  </si>
  <si>
    <t>GROUTED RIPRAP, CLASS 6</t>
  </si>
  <si>
    <t>25110-0700</t>
  </si>
  <si>
    <t>Grouted riprap, class 7</t>
  </si>
  <si>
    <t>GROUTED RIPRAP, CLASS 7</t>
  </si>
  <si>
    <t>25110-0800</t>
  </si>
  <si>
    <t>Grouted riprap, class 8</t>
  </si>
  <si>
    <t>GROUTED RIPRAP, CLASS 8</t>
  </si>
  <si>
    <t>25110-0900</t>
  </si>
  <si>
    <t>Grouted riprap, class 9</t>
  </si>
  <si>
    <t>GROUTED RIPRAP, CLASS 9</t>
  </si>
  <si>
    <t>25110-1000</t>
  </si>
  <si>
    <t>Grouted riprap, class 10</t>
  </si>
  <si>
    <t>GROUTED RIPRAP, CLASS 10</t>
  </si>
  <si>
    <t>25111-0000</t>
  </si>
  <si>
    <t>25111-0100</t>
  </si>
  <si>
    <t>25111-0200</t>
  </si>
  <si>
    <t>25111-0300</t>
  </si>
  <si>
    <t>25111-0400</t>
  </si>
  <si>
    <t>25111-0500</t>
  </si>
  <si>
    <t>25111-0600</t>
  </si>
  <si>
    <t>25111-0700</t>
  </si>
  <si>
    <t>25111-0800</t>
  </si>
  <si>
    <t>25111-0900</t>
  </si>
  <si>
    <t>25111-1000</t>
  </si>
  <si>
    <t>25112-0200</t>
  </si>
  <si>
    <t>Partially grouted riprap, class 2</t>
  </si>
  <si>
    <t>PARTIALLY GROUTED RIPRAP, CLASS 2</t>
  </si>
  <si>
    <t>25112-0300</t>
  </si>
  <si>
    <t>Partially grouted riprap, class 3</t>
  </si>
  <si>
    <t>PARTIALLY GROUTED RIPRAP, CLASS 3</t>
  </si>
  <si>
    <t>25112-0400</t>
  </si>
  <si>
    <t>Partially grouted riprap, class 4</t>
  </si>
  <si>
    <t>PARTIALLY GROUTED RIPRAP, CLASS 4</t>
  </si>
  <si>
    <t>25120-0000</t>
  </si>
  <si>
    <t>Riprap ditch</t>
  </si>
  <si>
    <t>RIPRAP DITCH</t>
  </si>
  <si>
    <t>25120-0100</t>
  </si>
  <si>
    <t>Riprap ditch, class 1</t>
  </si>
  <si>
    <t>RIPRAP DITCH,CLASS 1</t>
  </si>
  <si>
    <t>25120-0200</t>
  </si>
  <si>
    <t>Riprap ditch, class 2</t>
  </si>
  <si>
    <t>RIPRAP DITCH, CLASS 2</t>
  </si>
  <si>
    <t>25120-0300</t>
  </si>
  <si>
    <t>Riprap ditch, class 3</t>
  </si>
  <si>
    <t>RIPRAP DITCH, CLASS 3</t>
  </si>
  <si>
    <t>25120-0400</t>
  </si>
  <si>
    <t>Riprap ditch, class 4</t>
  </si>
  <si>
    <t>RIPRAP DITCH, CLASS 4</t>
  </si>
  <si>
    <t>25120-0500</t>
  </si>
  <si>
    <t>Riprap ditch, class 5</t>
  </si>
  <si>
    <t>RIPRAP DITCH, CLASS 5</t>
  </si>
  <si>
    <t>25120-0600</t>
  </si>
  <si>
    <t>Riprap ditch, class 6</t>
  </si>
  <si>
    <t>RIPRAP DITCH, CLASS 6</t>
  </si>
  <si>
    <t>25120-0700</t>
  </si>
  <si>
    <t>Riprap ditch, class 7</t>
  </si>
  <si>
    <t>RIPRAP DITCH, CLASS 7</t>
  </si>
  <si>
    <t>25120-0800</t>
  </si>
  <si>
    <t>Riprap ditch, class 8</t>
  </si>
  <si>
    <t>RIPRAP DITCH, CLASS 8</t>
  </si>
  <si>
    <t>25120-0900</t>
  </si>
  <si>
    <t>Riprap ditch, class 9</t>
  </si>
  <si>
    <t>RIPRAP DITCH, CLASS 9</t>
  </si>
  <si>
    <t>25120-1000</t>
  </si>
  <si>
    <t>Riprap ditch, class 10</t>
  </si>
  <si>
    <t>RIPRAP DITCH, CLASS 10</t>
  </si>
  <si>
    <t>Section 252 - ROCKERY, SPECIAL ROCK EMBANKMENT, AND ROCK BUTTRESS</t>
  </si>
  <si>
    <t>25201-0000</t>
  </si>
  <si>
    <t>Special rock embankment</t>
  </si>
  <si>
    <t>SPECIAL ROCK EMBANKMENT</t>
  </si>
  <si>
    <t>25201-1000</t>
  </si>
  <si>
    <t>Special rock embankment, mechanically-placed</t>
  </si>
  <si>
    <t>SPECIAL ROCK EMBANKMENT, MECHANICALLY-PLACED</t>
  </si>
  <si>
    <t>25201-2000</t>
  </si>
  <si>
    <t>Special rock embankment, hand-placed</t>
  </si>
  <si>
    <t>SPECIAL ROCK EMBANKMENT, HAND-PLACED</t>
  </si>
  <si>
    <t>25202-0000</t>
  </si>
  <si>
    <t>25202-1000</t>
  </si>
  <si>
    <t>25202-2000</t>
  </si>
  <si>
    <t>25205-0000</t>
  </si>
  <si>
    <t>Rock buttress</t>
  </si>
  <si>
    <t>ROCK BUTTRESS</t>
  </si>
  <si>
    <t>25205-1000</t>
  </si>
  <si>
    <t>Rock buttress, mechanically-placed</t>
  </si>
  <si>
    <t>ROCK BUTTRESS, MECHANICALLY-PLACED</t>
  </si>
  <si>
    <t>25205-2000</t>
  </si>
  <si>
    <t>Rock buttress, hand-placed</t>
  </si>
  <si>
    <t>ROCK BUTTRESS, HAND-PLACED</t>
  </si>
  <si>
    <t>25206-0000</t>
  </si>
  <si>
    <t>25206-1000</t>
  </si>
  <si>
    <t>25206-2000</t>
  </si>
  <si>
    <t>25210-0000</t>
  </si>
  <si>
    <t>ROCKERY</t>
  </si>
  <si>
    <t>25210-1000</t>
  </si>
  <si>
    <t>Rockery, in-stream</t>
  </si>
  <si>
    <t>ROCKERY, IN-STREAM</t>
  </si>
  <si>
    <t>25210-1100</t>
  </si>
  <si>
    <t>Rockery, in-stream, cut side</t>
  </si>
  <si>
    <t>ROCKERY, IN-STREAM, CUT SIDE</t>
  </si>
  <si>
    <t>25210-1200</t>
  </si>
  <si>
    <t>Rockery, in-stream, fill side</t>
  </si>
  <si>
    <t>ROCKERY, IN-STREAM, FILL SIDE</t>
  </si>
  <si>
    <t>25210-1300</t>
  </si>
  <si>
    <t>Rockery, in-stream, reinforced fill</t>
  </si>
  <si>
    <t>ROCKERY, IN-STREAM, REINFORCED FILL</t>
  </si>
  <si>
    <t>Section 253 - GABIONS AND REVET MATTRESSES</t>
  </si>
  <si>
    <t>25301-0000</t>
  </si>
  <si>
    <t>Gabions</t>
  </si>
  <si>
    <t>GABIONS</t>
  </si>
  <si>
    <t>25301-1000</t>
  </si>
  <si>
    <t>Gabions, galvanized or aluminized coated</t>
  </si>
  <si>
    <t>GABIONS, GALVANIZED OR ALUMINIZED COATED</t>
  </si>
  <si>
    <t>25301-2000</t>
  </si>
  <si>
    <t>Gabions, polyvinyl chloride coated</t>
  </si>
  <si>
    <t>GABIONS, POLYVINYL CHLORIDE COATED</t>
  </si>
  <si>
    <t>25302-1000</t>
  </si>
  <si>
    <t>25302-2000</t>
  </si>
  <si>
    <t>25305-1000</t>
  </si>
  <si>
    <t>Revet mattress, galvanized or aluminized coated</t>
  </si>
  <si>
    <t>REVET MATTRESS, GALVANIZED OR ALUMINIZED COATED</t>
  </si>
  <si>
    <t>25305-2000</t>
  </si>
  <si>
    <t>Revet mattress, polyvinyl chloride coated</t>
  </si>
  <si>
    <t>REVET MATTRESS, POLYVINYL CHLORIDE COATED</t>
  </si>
  <si>
    <t>25306-0000</t>
  </si>
  <si>
    <t>Articulated concrete block</t>
  </si>
  <si>
    <t>ARTICULATED CONCRETE BLOCK</t>
  </si>
  <si>
    <t>Section 254 - SOLDIER PILE RETAINING WALLS</t>
  </si>
  <si>
    <t>25401-0000</t>
  </si>
  <si>
    <t>Soldier pile retaining wall</t>
  </si>
  <si>
    <t>SOLDIER PILE RETAINING WALL</t>
  </si>
  <si>
    <t>25402-1000</t>
  </si>
  <si>
    <t>Lagging, timber</t>
  </si>
  <si>
    <t>LAGGING, TIMBER</t>
  </si>
  <si>
    <t>25402-2000</t>
  </si>
  <si>
    <t>Lagging, concrete</t>
  </si>
  <si>
    <t>LAGGING, CONCRETE</t>
  </si>
  <si>
    <t>25403-0000</t>
  </si>
  <si>
    <t>25410-0000</t>
  </si>
  <si>
    <t>Fascia</t>
  </si>
  <si>
    <t>FASCIA</t>
  </si>
  <si>
    <t>25411-0000</t>
  </si>
  <si>
    <t>Structural steel soldier pile</t>
  </si>
  <si>
    <t>STRUCTURAL STEEL SOLDIER PILE</t>
  </si>
  <si>
    <t>Section 255 - MECHANICALLY-STABILIZED EARTH WALLS</t>
  </si>
  <si>
    <t>25501-0000</t>
  </si>
  <si>
    <t>Mechanically stabilized earth wall</t>
  </si>
  <si>
    <t>MECHANICALLY STABILIZED EARTH WALL</t>
  </si>
  <si>
    <t>25502-0000</t>
  </si>
  <si>
    <t>25501-1000</t>
  </si>
  <si>
    <t>Mechanically stabilized earth wall, welded wire face</t>
  </si>
  <si>
    <t>MECHANICALLY STABILIZED EARTH WALL, WELDED WIRE FACE</t>
  </si>
  <si>
    <t>25501-2000</t>
  </si>
  <si>
    <t>Mechanically stabilized earth wall, gabion face</t>
  </si>
  <si>
    <t>MECHANICALLY STABILIZED EARTH WALL, GABION FACE</t>
  </si>
  <si>
    <t>25501-3000</t>
  </si>
  <si>
    <t>Mechanically stabilized earth wall, SRWU</t>
  </si>
  <si>
    <t>MECHANICALLY STABILIZED EARTH WALL, SRWU</t>
  </si>
  <si>
    <t>25501-4000</t>
  </si>
  <si>
    <t>Mechanically stabilized earth wall, precast concrete panel faced</t>
  </si>
  <si>
    <t>MECHANICALLY STABILIZED EARTH WALL, PRECAST CONCRETE PANEL FACED</t>
  </si>
  <si>
    <t>25505-1000</t>
  </si>
  <si>
    <t>Shored mechanically stabilized earth wall</t>
  </si>
  <si>
    <t>SHORED MECHANICALLY STABILIZED EARTH WALL</t>
  </si>
  <si>
    <t>25510-0000</t>
  </si>
  <si>
    <t>Select granular backfill</t>
  </si>
  <si>
    <t>SELECT GRANULAR BACKFILL</t>
  </si>
  <si>
    <t>25511-0000</t>
  </si>
  <si>
    <t>Section 256 - PERMANENT GROUND ANCHORS</t>
  </si>
  <si>
    <t>25601-0000</t>
  </si>
  <si>
    <t>Ground anchor</t>
  </si>
  <si>
    <t>GROUND ANCHOR</t>
  </si>
  <si>
    <t>25602-0000</t>
  </si>
  <si>
    <t>25605-0000</t>
  </si>
  <si>
    <t>Performance test</t>
  </si>
  <si>
    <t>PERFORMANCE TEST</t>
  </si>
  <si>
    <t>25610-0000</t>
  </si>
  <si>
    <t>Anchor pad</t>
  </si>
  <si>
    <t>ANCHOR PAD</t>
  </si>
  <si>
    <t>Section 257 - CONTRACTOR-DESIGNED RETAINING STRUCTURES</t>
  </si>
  <si>
    <t>25701-0000</t>
  </si>
  <si>
    <t>Contractor provided retaining structure design</t>
  </si>
  <si>
    <t>CONTRACTOR PROVIDED RETAINING STRUCTURE DESIGN</t>
  </si>
  <si>
    <t>Section 258 - REINFORCED CONCRETE RETAINING WALLS</t>
  </si>
  <si>
    <t>25801-0000</t>
  </si>
  <si>
    <t>Reinforced concrete retaining wall</t>
  </si>
  <si>
    <t>REINFORCED CONCRETE RETAINING WALL</t>
  </si>
  <si>
    <t>25801-0100</t>
  </si>
  <si>
    <t>Reinforced concrete retaining wall, 1.5m</t>
  </si>
  <si>
    <t>REINFORCED CONCRETE RETAINING WALL, 4 FEET</t>
  </si>
  <si>
    <t>25801-0200</t>
  </si>
  <si>
    <t>Reinforced concrete retaining wall, 2.0m</t>
  </si>
  <si>
    <t>REINFORCED CONCRETE RETAINING WALL, 6 FEET</t>
  </si>
  <si>
    <t>25801-0300</t>
  </si>
  <si>
    <t>Reinforced concrete retaining wall, 2.5m</t>
  </si>
  <si>
    <t>REINFORCED CONCRETE RETAINING WALL, 8 FEET</t>
  </si>
  <si>
    <t>25801-0400</t>
  </si>
  <si>
    <t>Reinforced concrete retaining wall, 3.0m</t>
  </si>
  <si>
    <t>REINFORCED CONCRETE RETAINING WALL, 10 FEET</t>
  </si>
  <si>
    <t>25801-0500</t>
  </si>
  <si>
    <t>Reinforced concrete retaining wall, 3.5m</t>
  </si>
  <si>
    <t>REINFORCED CONCRETE RETAINING WALL, 12 FEET</t>
  </si>
  <si>
    <t>25801-0600</t>
  </si>
  <si>
    <t>Reinforced concrete retaining wall, 4.0m</t>
  </si>
  <si>
    <t>REINFORCED CONCRETE RETAINING WALL, 14 FEET</t>
  </si>
  <si>
    <t>25801-0700</t>
  </si>
  <si>
    <t>Reinforced concrete retaining wall, 4.5m</t>
  </si>
  <si>
    <t>REINFORCED CONCRETE RETAINING WALL, 15 FEET</t>
  </si>
  <si>
    <t>25801-0800</t>
  </si>
  <si>
    <t>Reinforced concrete retaining wall, 5.0m</t>
  </si>
  <si>
    <t>REINFORCED CONCRETE RETAINING WALL, 16 FEET</t>
  </si>
  <si>
    <t>25801-1000</t>
  </si>
  <si>
    <t>Reinforced concrete retaining wall, 5.5m</t>
  </si>
  <si>
    <t>REINFORCED CONCRETE RETAINING WALL, 18 FEET</t>
  </si>
  <si>
    <t>25801-1100</t>
  </si>
  <si>
    <t>Reinforced concrete retaining wall, 6.0m</t>
  </si>
  <si>
    <t>REINFORCED CONCRETE RETAINING WALL, 20 FEET</t>
  </si>
  <si>
    <t>25801-1400</t>
  </si>
  <si>
    <t>Reinforced concrete retaining wall, 7.5m</t>
  </si>
  <si>
    <t>REINFORCED CONCRETE RETAINING WALL, 25 FEET</t>
  </si>
  <si>
    <t>Section 259 - SOIL NAIL RETAINING WALLS</t>
  </si>
  <si>
    <t>25901-0000</t>
  </si>
  <si>
    <t>Soil nail</t>
  </si>
  <si>
    <t>SOIL NAIL</t>
  </si>
  <si>
    <t>25902-0000</t>
  </si>
  <si>
    <t>Soil nail retaining wall</t>
  </si>
  <si>
    <t>SOIL NAIL RETAINING WALL</t>
  </si>
  <si>
    <t>25903-0000</t>
  </si>
  <si>
    <t>Verification test nail</t>
  </si>
  <si>
    <t>VERIFICATION TEST NAIL</t>
  </si>
  <si>
    <t>Section 260 - ROCK BOLTS AND DOWELS</t>
  </si>
  <si>
    <t>26001-0000</t>
  </si>
  <si>
    <t>Rock bolt</t>
  </si>
  <si>
    <t>ROCK BOLT</t>
  </si>
  <si>
    <t>26002-0000</t>
  </si>
  <si>
    <t>Rock dowel</t>
  </si>
  <si>
    <t>ROCK DOWEL</t>
  </si>
  <si>
    <t>26005-0000</t>
  </si>
  <si>
    <t>Shear pin</t>
  </si>
  <si>
    <t>SHEAR PIN</t>
  </si>
  <si>
    <t>Section 261 - REINFORCED SOIL SLOPES</t>
  </si>
  <si>
    <t>26101-0000</t>
  </si>
  <si>
    <t>Reinforced soil slope</t>
  </si>
  <si>
    <t>REINFORCED SOIL SLOPE</t>
  </si>
  <si>
    <t>26101-1000</t>
  </si>
  <si>
    <t>Reinforced soil slope, welded wire face</t>
  </si>
  <si>
    <t>REINFORCED SOIL SLOPE, WELDED WIRE FACE</t>
  </si>
  <si>
    <t>26102-0000</t>
  </si>
  <si>
    <t>26106-0000</t>
  </si>
  <si>
    <t>Reinforced shoulder stabilization</t>
  </si>
  <si>
    <t>REINFORCED SHOULDER STABILIZATION</t>
  </si>
  <si>
    <t>26110-0000</t>
  </si>
  <si>
    <t>RSS backfill</t>
  </si>
  <si>
    <t>RSS BACKFILL</t>
  </si>
  <si>
    <t>26111-0000</t>
  </si>
  <si>
    <t>Section 262 - SLOPE SCALING</t>
  </si>
  <si>
    <t>26201-0000</t>
  </si>
  <si>
    <t>Slope scaling</t>
  </si>
  <si>
    <t>SLOPE SCALING</t>
  </si>
  <si>
    <t>Section 263 - DRAPED ROCKFALL PROTECTION</t>
  </si>
  <si>
    <t>26301-1000</t>
  </si>
  <si>
    <t>Draped rockfall protection, wire mesh</t>
  </si>
  <si>
    <t>DRAPED ROCKFALL PROTECTION, WIRE MESH</t>
  </si>
  <si>
    <t>26301-2000</t>
  </si>
  <si>
    <t>Draped rockfall protection, cable net</t>
  </si>
  <si>
    <t>DRAPED ROCKFALL PROTECTION, CABLE NET</t>
  </si>
  <si>
    <t>26302-1000</t>
  </si>
  <si>
    <t>Rockfall protection, pin</t>
  </si>
  <si>
    <t>ROCKFALL PROTECTION, PIN</t>
  </si>
  <si>
    <t>26303-1000</t>
  </si>
  <si>
    <t>Repair draped rockfall protection, wire mesh</t>
  </si>
  <si>
    <t>REPAIR DRAPED ROCKFALL PROTECTION, WIRE MESH</t>
  </si>
  <si>
    <t>26303-2000</t>
  </si>
  <si>
    <t>Repair draped rockfall protection, cable net</t>
  </si>
  <si>
    <t>REPAIR DRAPED ROCKFALL PROTECTION, CABLE NET</t>
  </si>
  <si>
    <t>Section 264 - MIDSLOPE ROCKFALL ATTENUATOR</t>
  </si>
  <si>
    <t>26401-0000</t>
  </si>
  <si>
    <t>Midslope rockfall attenuator</t>
  </si>
  <si>
    <t>MIDSLOPE ROCKFALL ATTENUATOR</t>
  </si>
  <si>
    <t>26402-0000</t>
  </si>
  <si>
    <t>Repair midslope rockfall attenuator</t>
  </si>
  <si>
    <t>REPAIR MIDSLOPE ROCKFALL ATTENUATOR</t>
  </si>
  <si>
    <t>Section 265 - ROADSIDE ROCKFALL PROTECTION</t>
  </si>
  <si>
    <t>26501-1000</t>
  </si>
  <si>
    <t>Roadside rockfall protection, fence</t>
  </si>
  <si>
    <t>ROADSIDE ROCKFALL PROTECTION, FENCE</t>
  </si>
  <si>
    <t>26502-1000</t>
  </si>
  <si>
    <t>Roadside rockfall protection, gabion barrier</t>
  </si>
  <si>
    <t>ROADSIDE ROCKFALL PROTECTION, GABION BARRIER</t>
  </si>
  <si>
    <t>Section 266 - ANCHORED WIRE MESH SYSTEM</t>
  </si>
  <si>
    <t>26601-0000</t>
  </si>
  <si>
    <t>Anchored wired mesh system</t>
  </si>
  <si>
    <t>ANCHORED WIRED MESH SYSTEM</t>
  </si>
  <si>
    <t>26602-0000</t>
  </si>
  <si>
    <t>Additional Anchor Nail</t>
  </si>
  <si>
    <t>ADDITIONAL ANCHOR NAIL</t>
  </si>
  <si>
    <t>Section 267 - DRAIN HOLES IN ROCK</t>
  </si>
  <si>
    <t>26701-1000</t>
  </si>
  <si>
    <t>Drain holes in rock, unlined</t>
  </si>
  <si>
    <t>DRAIN HOLES IN ROCK, UNLINED</t>
  </si>
  <si>
    <t>26701-2000</t>
  </si>
  <si>
    <t>Drain holes in rock, lined</t>
  </si>
  <si>
    <t>DRAIN HOLES IN ROCK, LINED</t>
  </si>
  <si>
    <t>Section 268 - HORIZONTAL DRAINS</t>
  </si>
  <si>
    <t>26801-0000</t>
  </si>
  <si>
    <t>Horizontal drain pipe</t>
  </si>
  <si>
    <t>HORIZONTAL DRAIN PIPE</t>
  </si>
  <si>
    <t>26802-0000</t>
  </si>
  <si>
    <t>Collector system</t>
  </si>
  <si>
    <t>COLLECTOR SYSTEM</t>
  </si>
  <si>
    <t>26803-0000</t>
  </si>
  <si>
    <t>26805-0000</t>
  </si>
  <si>
    <t>Horizontal drain jetting</t>
  </si>
  <si>
    <t>HORIZONTAL DRAIN JETTING</t>
  </si>
  <si>
    <t>26808-0000</t>
  </si>
  <si>
    <t>Horizontal drain casing and collar</t>
  </si>
  <si>
    <t>HORIZONTAL DRAIN CASING AND COLLAR</t>
  </si>
  <si>
    <t>26810-0000</t>
  </si>
  <si>
    <t>Drainage weep hole</t>
  </si>
  <si>
    <t>DRAINAGE WEEP HOLE</t>
  </si>
  <si>
    <t>26812-0000</t>
  </si>
  <si>
    <t>Construct and remove temporary access and drill pads</t>
  </si>
  <si>
    <t>CONSTRUCT AND REMOVE TEMPORARY ACCESS AND DRILL PADS</t>
  </si>
  <si>
    <t>Section 269 - TEMPORARY ROCKFALL PROTECTION - Not in FP24</t>
  </si>
  <si>
    <t>26901-0000</t>
  </si>
  <si>
    <t>Temporary roadway rockfall protection</t>
  </si>
  <si>
    <t>TEMPORARY ROADWAY ROCKFALL PROTECTION</t>
  </si>
  <si>
    <t>26902-0000</t>
  </si>
  <si>
    <t>Section 270 - COMPACTION GROUTING - Not in FP24</t>
  </si>
  <si>
    <t>27001-0000</t>
  </si>
  <si>
    <t>Grout</t>
  </si>
  <si>
    <t>GROUT</t>
  </si>
  <si>
    <t>27001-1000</t>
  </si>
  <si>
    <t>Grout, cement</t>
  </si>
  <si>
    <t>GROUT, CEMENT</t>
  </si>
  <si>
    <t>27002-0000</t>
  </si>
  <si>
    <t>Grout pipe</t>
  </si>
  <si>
    <t>GROUT PIPE</t>
  </si>
  <si>
    <t>27003-0000</t>
  </si>
  <si>
    <t>Drilled hole</t>
  </si>
  <si>
    <t>DRILLED HOLE</t>
  </si>
  <si>
    <t>27004-2000</t>
  </si>
  <si>
    <t>Grout, polyurethane</t>
  </si>
  <si>
    <t>l</t>
  </si>
  <si>
    <t>GROUT, POLYURETHANE</t>
  </si>
  <si>
    <t>GAL</t>
  </si>
  <si>
    <t>Section 271 - GEOTECHNICAL EXPLORATION - Not in FP24</t>
  </si>
  <si>
    <t>27101-0000</t>
  </si>
  <si>
    <t>Inclinometer casing</t>
  </si>
  <si>
    <t>INCLINOMETER CASING</t>
  </si>
  <si>
    <t>27102-0100</t>
  </si>
  <si>
    <t>Geotechnical instrumentation, piezometer</t>
  </si>
  <si>
    <t>GEOTECHNICAL INSTRUMENTATION, PIEZOMETER</t>
  </si>
  <si>
    <t>27102-0200</t>
  </si>
  <si>
    <t>Geotechnical instrumentation, crack monitor</t>
  </si>
  <si>
    <t>GEOTECHNICAL INSTRUMENTATION, CRACK MONITOR</t>
  </si>
  <si>
    <t>Section 272 - GEOSYNTHETIC REINFORCED (GRS) RETAINING WALL - Not in FP24</t>
  </si>
  <si>
    <t>27201-0000</t>
  </si>
  <si>
    <t>Geosynthetic reinforced soil (GRS) retaining wall</t>
  </si>
  <si>
    <t>GEOSYNTHETIC REINFORCED SOIL (GRS) RETAINING WALL</t>
  </si>
  <si>
    <t>Section 273 - POLYURETHANE RESIN INJECTION (PUR) - Not in FP24</t>
  </si>
  <si>
    <t>27301-0000</t>
  </si>
  <si>
    <t>Polyurethane resin injection</t>
  </si>
  <si>
    <t>kg</t>
  </si>
  <si>
    <t>POLYURETHANE RESIN INJECTION</t>
  </si>
  <si>
    <t>LB</t>
  </si>
  <si>
    <t>27302-0000</t>
  </si>
  <si>
    <t>Polyurethane resin monitoring and clean-up</t>
  </si>
  <si>
    <t>POLYURETHANE RESIN MONITORING AND CLEAN-UP</t>
  </si>
  <si>
    <t>Section 274 - VIBRO COLUMNS - Not in FP24</t>
  </si>
  <si>
    <t>27401-1000</t>
  </si>
  <si>
    <t>Vibro columns, concrete</t>
  </si>
  <si>
    <t>VIBRO COLUMNS, CONCRETE</t>
  </si>
  <si>
    <t>27402-0000</t>
  </si>
  <si>
    <t>Vibro column load test</t>
  </si>
  <si>
    <t>VIBRO COLUMN LOAD TEST</t>
  </si>
  <si>
    <t>27403-0000</t>
  </si>
  <si>
    <t>Vibro column predrilling</t>
  </si>
  <si>
    <t>VIBRO COLUMN PREDRILLING</t>
  </si>
  <si>
    <t>Section 275 - GEOFOAM - Not in FP24</t>
  </si>
  <si>
    <t>27501-1000</t>
  </si>
  <si>
    <t>Geofoam, lightweight fill material</t>
  </si>
  <si>
    <t>GEOFOAM, LIGHTWEIGHT FILL MATERIAL</t>
  </si>
  <si>
    <t>Section 276 - GEOTECHNICAL GROUND IMPROVEMENTS - Not in FP24</t>
  </si>
  <si>
    <t>27601-0000</t>
  </si>
  <si>
    <t>Geotechnical ground improvement</t>
  </si>
  <si>
    <t>GEOTECHNICAL GROUND IMPROVEMENT</t>
  </si>
  <si>
    <t>Section 280 - OTHER RETAINING WALLS - Not in FP24</t>
  </si>
  <si>
    <t>28001-0000</t>
  </si>
  <si>
    <t>Bin wall</t>
  </si>
  <si>
    <t>BIN WALL</t>
  </si>
  <si>
    <t>28003-0000</t>
  </si>
  <si>
    <t>Precast concrete block retaining wall</t>
  </si>
  <si>
    <t>PRECAST CONCRETE BLOCK RETAINING WALL</t>
  </si>
  <si>
    <t>Section 301 - UNTREATED AGGREGATE COURSES</t>
  </si>
  <si>
    <t>30101-0000</t>
  </si>
  <si>
    <t>Aggregate base</t>
  </si>
  <si>
    <t>AGGREGATE BASE</t>
  </si>
  <si>
    <t>NM</t>
  </si>
  <si>
    <t>30101-1000</t>
  </si>
  <si>
    <t>Aggregate base grading C</t>
  </si>
  <si>
    <t>AGGREGATE BASE GRADING C</t>
  </si>
  <si>
    <t>30101-2000</t>
  </si>
  <si>
    <t>Aggregate base grading D</t>
  </si>
  <si>
    <t>AGGREGATE BASE GRADING D</t>
  </si>
  <si>
    <t>30101-3000</t>
  </si>
  <si>
    <t>Aggregate base grading E</t>
  </si>
  <si>
    <t>AGGREGATE BASE GRADING E</t>
  </si>
  <si>
    <t>30101-4000</t>
  </si>
  <si>
    <t>Aggregate base grading C or D</t>
  </si>
  <si>
    <t>AGGREGATE BASE GRADING C OR D</t>
  </si>
  <si>
    <t>30101-5000</t>
  </si>
  <si>
    <t>Aggregate base grading F</t>
  </si>
  <si>
    <t>AGGREGATE BASE GRADING F</t>
  </si>
  <si>
    <t>Grading F is Base not Subbase</t>
  </si>
  <si>
    <t>30102-0000</t>
  </si>
  <si>
    <t>30102-0100</t>
  </si>
  <si>
    <t>Aggregate base grading C, 100mm depth</t>
  </si>
  <si>
    <t>AGGREGATE BASE GRADING C, 4-INCH DEPTH</t>
  </si>
  <si>
    <t>30102-0200</t>
  </si>
  <si>
    <t>Aggregate base grading C, 150mm depth</t>
  </si>
  <si>
    <t>AGGREGATE BASE GRADING C, 6-INCH DEPTH</t>
  </si>
  <si>
    <t>30102-0300</t>
  </si>
  <si>
    <t>Aggregate base grading C, 200mm depth</t>
  </si>
  <si>
    <t>AGGREGATE BASE GRADING C, 8-INCH DEPTH</t>
  </si>
  <si>
    <t>30102-0400</t>
  </si>
  <si>
    <t>Aggregate base grading C, 250mm depth</t>
  </si>
  <si>
    <t>AGGREGATE BASE GRADING C, 10-INCH DEPTH</t>
  </si>
  <si>
    <t>30102-0500</t>
  </si>
  <si>
    <t>Aggregate base grading C, 300mm depth</t>
  </si>
  <si>
    <t>AGGREGATE BASE GRADING C, 12-INCH DEPTH</t>
  </si>
  <si>
    <t>30102-0600</t>
  </si>
  <si>
    <t>Aggregate base grading D, 100mm depth</t>
  </si>
  <si>
    <t>AGGREGATE BASE GRADING D, 4-INCH DEPTH</t>
  </si>
  <si>
    <t>30102-0700</t>
  </si>
  <si>
    <t>Aggregate base grading D, 150mm depth</t>
  </si>
  <si>
    <t>AGGREGATE BASE GRADING D, 6-INCH DEPTH</t>
  </si>
  <si>
    <t>30102-0800</t>
  </si>
  <si>
    <t>Aggregate base grading D, 200mm depth</t>
  </si>
  <si>
    <t>AGGREGATE BASE GRADING D, 8-INCH DEPTH</t>
  </si>
  <si>
    <t>30102-0900</t>
  </si>
  <si>
    <t>Aggregate base grading D, 250mm depth</t>
  </si>
  <si>
    <t>AGGREGATE BASE GRADING D, 10-INCH DEPTH</t>
  </si>
  <si>
    <t>30102-1000</t>
  </si>
  <si>
    <t>Aggregate base grading D, 300mm depth</t>
  </si>
  <si>
    <t>AGGREGATE BASE GRADING D, 12-INCH DEPTH</t>
  </si>
  <si>
    <t>30102-1100</t>
  </si>
  <si>
    <t>Aggregate base grading E, 100mm depth</t>
  </si>
  <si>
    <t>AGGREGATE BASE GRADING E, 4-INCH DEPTH</t>
  </si>
  <si>
    <t>30102-1200</t>
  </si>
  <si>
    <t>Aggregate base grading E, 150mm depth</t>
  </si>
  <si>
    <t>AGGREGATE BASE GRADING E, 6-INCH DEPTH</t>
  </si>
  <si>
    <t>30102-1300</t>
  </si>
  <si>
    <t>Aggregate base grading E, 200mm depth</t>
  </si>
  <si>
    <t>AGGREGATE BASE GRADING E, 8-INCH DEPTH</t>
  </si>
  <si>
    <t>30102-1400</t>
  </si>
  <si>
    <t>Aggregate base grading E, 250mm depth</t>
  </si>
  <si>
    <t>AGGREGATE BASE GRADING E, 10-INCH DEPTH</t>
  </si>
  <si>
    <t>30102-1500</t>
  </si>
  <si>
    <t>Aggregate base grading E, 300mm depth</t>
  </si>
  <si>
    <t>AGGREGATE BASE GRADING E, 12-INCH DEPTH</t>
  </si>
  <si>
    <t>30102-1600</t>
  </si>
  <si>
    <t>Aggregate base grading C or D, 50mm depth</t>
  </si>
  <si>
    <t>AGGREGATE BASE GRADING C OR D, 2-INCH DEPTH</t>
  </si>
  <si>
    <t>30102-1700</t>
  </si>
  <si>
    <t>Aggregate base grading C or D, 75mm depth</t>
  </si>
  <si>
    <t>AGGREGATE BASE GRADING C OR D, 3-INCH DEPTH</t>
  </si>
  <si>
    <t>30102-1800</t>
  </si>
  <si>
    <t>Aggregate base grading C or D, 100mm depth</t>
  </si>
  <si>
    <t>AGGREGATE BASE GRADING C OR D, 4-INCH DEPTH</t>
  </si>
  <si>
    <t>30102-1900</t>
  </si>
  <si>
    <t>Aggregate base grading C or D, 125mm depth</t>
  </si>
  <si>
    <t>AGGREGATE BASE GRADING C OR D, 5-INCH DEPTH</t>
  </si>
  <si>
    <t>30102-2000</t>
  </si>
  <si>
    <t>Aggregate base grading C or D, 150mm depth</t>
  </si>
  <si>
    <t>AGGREGATE BASE GRADING C OR D, 6-INCH DEPTH</t>
  </si>
  <si>
    <t>30102-2100</t>
  </si>
  <si>
    <t>Aggregate base grading C or D, 200mm depth</t>
  </si>
  <si>
    <t>AGGREGATE BASE GRADING C OR D, 8-INCH DEPTH</t>
  </si>
  <si>
    <t>30102-2150</t>
  </si>
  <si>
    <t>Aggregate base grading C or D, 225mm depth</t>
  </si>
  <si>
    <t>AGGREGATE BASE GRADING C OR D, 9-INCH DEPTH</t>
  </si>
  <si>
    <t>30102-2200</t>
  </si>
  <si>
    <t>Aggregate base grading C or D, 250mm depth</t>
  </si>
  <si>
    <t>AGGREGATE BASE GRADING C OR D, 10-INCH DEPTH</t>
  </si>
  <si>
    <t>30102-2300</t>
  </si>
  <si>
    <t>Aggregate base grading C or D, 300mm depth</t>
  </si>
  <si>
    <t>AGGREGATE BASE GRADING C OR D, 12-INCH DEPTH</t>
  </si>
  <si>
    <t>30102-2400</t>
  </si>
  <si>
    <t>Aggregate base grading C or D, 400mm depth</t>
  </si>
  <si>
    <t>AGGREGATE BASE GRADING C OR D, 16-INCH DEPTH</t>
  </si>
  <si>
    <t>30102-2500</t>
  </si>
  <si>
    <t>Aggregate base grading F 100mm depth</t>
  </si>
  <si>
    <t>AGGREGATE BASE GRADING F, 4-INCH DEPTH</t>
  </si>
  <si>
    <t>Grading F is Base not Surface</t>
  </si>
  <si>
    <t>30102-2600</t>
  </si>
  <si>
    <t>Aggregate base grading F, 150mm depth</t>
  </si>
  <si>
    <t>AGGREGATE BASE GRADING F, 6-INCH DEPTH</t>
  </si>
  <si>
    <t>30102-2700</t>
  </si>
  <si>
    <t>Aggregate base grading F, 200mm depth</t>
  </si>
  <si>
    <t>AGGREGATE BASE GRADING F, 8-INCH DEPTH</t>
  </si>
  <si>
    <t>30102-2800</t>
  </si>
  <si>
    <t>Aggregate base grading F, 250mm depth</t>
  </si>
  <si>
    <t>AGGREGATE BASE GRADING F, 10-INCH DEPTH</t>
  </si>
  <si>
    <t>30102-2900</t>
  </si>
  <si>
    <t>Aggregate base grading F, 300mm depth</t>
  </si>
  <si>
    <t>AGGREGATE BASE GRADING F, 12-INCH DEPTH</t>
  </si>
  <si>
    <t>30103-0000</t>
  </si>
  <si>
    <t>30103-1000</t>
  </si>
  <si>
    <t>30103-2000</t>
  </si>
  <si>
    <t>30103-3000</t>
  </si>
  <si>
    <t>30103-4000</t>
  </si>
  <si>
    <t>30103-5000</t>
  </si>
  <si>
    <t>30105-0000</t>
  </si>
  <si>
    <t>Subbase</t>
  </si>
  <si>
    <t>SUBBASE</t>
  </si>
  <si>
    <t>30105-1000</t>
  </si>
  <si>
    <t>Subbase grading A</t>
  </si>
  <si>
    <t>SUBBASE GRADING A</t>
  </si>
  <si>
    <t>30105-2000</t>
  </si>
  <si>
    <t>Subbase grading B</t>
  </si>
  <si>
    <t>SUBBASE GRADING B</t>
  </si>
  <si>
    <t>30106-0100</t>
  </si>
  <si>
    <t>Subbase grading A, 100mm depth</t>
  </si>
  <si>
    <t>SUBBASE GRADING A, 4-INCH DEPTH</t>
  </si>
  <si>
    <t>30106-0200</t>
  </si>
  <si>
    <t>Subbase grading A, 150mm depth</t>
  </si>
  <si>
    <t>SUBBASE GRADING A, 6-INCH DEPTH</t>
  </si>
  <si>
    <t>30106-0300</t>
  </si>
  <si>
    <t>Subbase grading A, 200mm depth</t>
  </si>
  <si>
    <t>SUBBASE GRADING A, 8-INCH DEPTH</t>
  </si>
  <si>
    <t>30106-0400</t>
  </si>
  <si>
    <t>Subbase grading A, 250mm depth</t>
  </si>
  <si>
    <t>SUBBASE GRADING A, 10-INCH DEPTH</t>
  </si>
  <si>
    <t>30106-0500</t>
  </si>
  <si>
    <t>Subbase grading A, 300mm depth</t>
  </si>
  <si>
    <t>SUBBASE GRADING A, 12-INCH DEPTH</t>
  </si>
  <si>
    <t>30106-0600</t>
  </si>
  <si>
    <t>Subbase grading B, 100mm depth</t>
  </si>
  <si>
    <t>SUBBASE GRADING B, 4-INCH DEPTH</t>
  </si>
  <si>
    <t>30106-0700</t>
  </si>
  <si>
    <t>Subbase grading B, 150mm depth</t>
  </si>
  <si>
    <t>SUBBASE GRADING B, 6-INCH DEPTH</t>
  </si>
  <si>
    <t>30106-0800</t>
  </si>
  <si>
    <t>Subbase grading B, 200mm depth</t>
  </si>
  <si>
    <t>SUBBASE GRADING B, 8-INCH DEPTH</t>
  </si>
  <si>
    <t>30106-0900</t>
  </si>
  <si>
    <t>Subbase grading B, 250mm depth</t>
  </si>
  <si>
    <t>SUBBASE GRADING B, 10-INCH DEPTH</t>
  </si>
  <si>
    <t>30106-1000</t>
  </si>
  <si>
    <t>Subbase grading B, 300mm depth</t>
  </si>
  <si>
    <t>SUBBASE GRADING B, 12-INCH DEPTH</t>
  </si>
  <si>
    <t>30107-0000</t>
  </si>
  <si>
    <t>30107-1000</t>
  </si>
  <si>
    <t>30107-2000</t>
  </si>
  <si>
    <t>30110-0000</t>
  </si>
  <si>
    <t>Aggregate surface course</t>
  </si>
  <si>
    <t>AGGREGATE SURFACE COURSE</t>
  </si>
  <si>
    <t>30110-0200</t>
  </si>
  <si>
    <t>Aggregate surface course grading G</t>
  </si>
  <si>
    <t>AGGREGATE SURFACE COURSE GRADING G</t>
  </si>
  <si>
    <t>30110-0300</t>
  </si>
  <si>
    <t>Aggregate surface course grading H</t>
  </si>
  <si>
    <t>AGGREGATE SURFACE COURSE GRADING H</t>
  </si>
  <si>
    <t>30111-0000</t>
  </si>
  <si>
    <t>30111-0600</t>
  </si>
  <si>
    <t>Aggregate surface course grading G, 100mm depth</t>
  </si>
  <si>
    <t>AGGREGATE SURFACE COURSE GRADING G, 4-INCH DEPTH</t>
  </si>
  <si>
    <t>30111-0700</t>
  </si>
  <si>
    <t>Aggregate surface course grading G, 150mm depth</t>
  </si>
  <si>
    <t>AGGREGATE SURFACE COURSE GRADING G, 6-INCH DEPTH</t>
  </si>
  <si>
    <t>30111-0800</t>
  </si>
  <si>
    <t>Aggregate surface course grading G, 200mm depth</t>
  </si>
  <si>
    <t>AGGREGATE SURFACE COURSE GRADING G, 8-INCH DEPTH</t>
  </si>
  <si>
    <t>30111-0900</t>
  </si>
  <si>
    <t>Aggregate surface course grading G, 250mm depth</t>
  </si>
  <si>
    <t>AGGREGATE SURFACE COURSE GRADING G, 10-INCH DEPTH</t>
  </si>
  <si>
    <t>30111-1000</t>
  </si>
  <si>
    <t>Aggregate surface course grading G, 300mm depth</t>
  </si>
  <si>
    <t>AGGREGATE SURFACE COURSE GRADING G, 12-INCH DEPTH</t>
  </si>
  <si>
    <t>30111-1100</t>
  </si>
  <si>
    <t>Aggregate surface course grading H, 100mm depth</t>
  </si>
  <si>
    <t>AGGREGATE SURFACE COURSE GRADING H, 4-INCH DEPTH</t>
  </si>
  <si>
    <t>30111-1200</t>
  </si>
  <si>
    <t>Aggregate surface course grading H, 150mm depth</t>
  </si>
  <si>
    <t>AGGREGATE SURFACE COURSE GRADING H, 6-INCH DEPTH</t>
  </si>
  <si>
    <t>30111-1300</t>
  </si>
  <si>
    <t>Aggregate surface course grading H, 200mm depth</t>
  </si>
  <si>
    <t>AGGREGATE SURFACE COURSE GRADING H, 8-INCH DEPTH</t>
  </si>
  <si>
    <t>30111-1400</t>
  </si>
  <si>
    <t>Aggregate surface course grading H, 250mm depth</t>
  </si>
  <si>
    <t>AGGREGATE SURFACE COURSE GRADING H, 10-INCH DEPTH</t>
  </si>
  <si>
    <t>30111-1500</t>
  </si>
  <si>
    <t>Aggregate surface course grading H, 300mm depth</t>
  </si>
  <si>
    <t>AGGREGATE SURFACE COURSE GRADING H, 12-INCH DEPTH</t>
  </si>
  <si>
    <t>30112-0000</t>
  </si>
  <si>
    <t>30112-0200</t>
  </si>
  <si>
    <t>30112-0300</t>
  </si>
  <si>
    <t>Section 302 - CRUSHED AGGREGATE</t>
  </si>
  <si>
    <t>30201-1000</t>
  </si>
  <si>
    <t>Roadway aggregate, method 1</t>
  </si>
  <si>
    <t>ROADWAY AGGREGATE, METHOD 1</t>
  </si>
  <si>
    <t>30201-2000</t>
  </si>
  <si>
    <t>Roadway aggregate, method 2</t>
  </si>
  <si>
    <t>ROADWAY AGGREGATE, METHOD 2</t>
  </si>
  <si>
    <t>30202-1000</t>
  </si>
  <si>
    <t>30202-2000</t>
  </si>
  <si>
    <t>30202-2100</t>
  </si>
  <si>
    <t>Roadway aggregate, method 2, surface course</t>
  </si>
  <si>
    <t>ROADWAY AGGREGATE, METHOD 2, SURFACE COURSE</t>
  </si>
  <si>
    <t>30203-1000</t>
  </si>
  <si>
    <t>30203-2000</t>
  </si>
  <si>
    <t>30203-2100</t>
  </si>
  <si>
    <t>30203-2120</t>
  </si>
  <si>
    <t>Roadway aggregate, method 2, surface course, 100mm depth</t>
  </si>
  <si>
    <t>ROADWAY AGGREGATE, METHOD 2, SURFACE COURSE, 4-INCH DEPTH</t>
  </si>
  <si>
    <t>30203-2140</t>
  </si>
  <si>
    <t>Roadway aggregate, method 2, surface course, 150mm depth</t>
  </si>
  <si>
    <t>ROADWAY AGGREGATE, METHOD 2, SURFACE COURSE, 6-INCH DEPTH</t>
  </si>
  <si>
    <t>30204-0000</t>
  </si>
  <si>
    <t>Roadway aggregate, crushed shells</t>
  </si>
  <si>
    <t>ROADWAY AGGREGATE, CRUSHED SHELLS</t>
  </si>
  <si>
    <t>30205-0500</t>
  </si>
  <si>
    <t>Roadway aggregate, shoulder finishing</t>
  </si>
  <si>
    <t>ROADWAY AGGREGATE, SHOULDER FINISHING</t>
  </si>
  <si>
    <t>30206-0500</t>
  </si>
  <si>
    <t>30210-0000</t>
  </si>
  <si>
    <t>Bedding and backfill aggregate</t>
  </si>
  <si>
    <t>BEDDING AND BACKFILL AGGREGATE</t>
  </si>
  <si>
    <t>Section 303 - ROAD RECONDITIONING</t>
  </si>
  <si>
    <t>30301-1000</t>
  </si>
  <si>
    <t>Ditch reconditioning</t>
  </si>
  <si>
    <t>DITCH RECONDITIONING</t>
  </si>
  <si>
    <t>30301-2000</t>
  </si>
  <si>
    <t>Shoulder reconditioning</t>
  </si>
  <si>
    <t>SHOULDER RECONDITIONING</t>
  </si>
  <si>
    <t>30301-3000</t>
  </si>
  <si>
    <t>Shoulder and ditch reconditioning</t>
  </si>
  <si>
    <t>SHOULDER AND DITCH RECONDITIONING</t>
  </si>
  <si>
    <t>30301-4000</t>
  </si>
  <si>
    <t>Roadbed reconditioning</t>
  </si>
  <si>
    <t>ROADBED RECONDITIONING</t>
  </si>
  <si>
    <t>30301-5000</t>
  </si>
  <si>
    <t>Aggregate surface reconditioning</t>
  </si>
  <si>
    <t>AGGREGATE SURFACE RECONDITIONING</t>
  </si>
  <si>
    <t>30301-6000</t>
  </si>
  <si>
    <t>Roadway reconditioning</t>
  </si>
  <si>
    <t>ROADWAY RECONDITIONING</t>
  </si>
  <si>
    <t>30302-1000</t>
  </si>
  <si>
    <t>30302-2000</t>
  </si>
  <si>
    <t>30302-3000</t>
  </si>
  <si>
    <t>30302-4000</t>
  </si>
  <si>
    <t>30302-5000</t>
  </si>
  <si>
    <t>30302-6000</t>
  </si>
  <si>
    <t>30303-1000</t>
  </si>
  <si>
    <t>30303-2000</t>
  </si>
  <si>
    <t>30303-3000</t>
  </si>
  <si>
    <t>30303-4000</t>
  </si>
  <si>
    <t>Section 304 - FULL DEPTH RECLAMATION</t>
  </si>
  <si>
    <t>30401-1000</t>
  </si>
  <si>
    <t>Full depth reclamation, method 1</t>
  </si>
  <si>
    <t>FULL DEPTH RECLAMATION, METHOD 1</t>
  </si>
  <si>
    <t>30401-1300</t>
  </si>
  <si>
    <t>Full depth reclamation, method 1, 150mm depth</t>
  </si>
  <si>
    <t>FULL DEPTH RECLAMATION, METHOD 1, 6-INCH DEPTH</t>
  </si>
  <si>
    <t>30401-1500</t>
  </si>
  <si>
    <t>Full depth reclamation, method 1, 200mm depth</t>
  </si>
  <si>
    <t>FULL DEPTH RECLAMATION, METHOD 1, 8-INCH DEPTH</t>
  </si>
  <si>
    <t>30401-1700</t>
  </si>
  <si>
    <t>Full depth reclamation, method 1, 250mm depth</t>
  </si>
  <si>
    <t>FULL DEPTH RECLAMATION, METHOD 1, 10-INCH DEPTH</t>
  </si>
  <si>
    <t>30401-1900</t>
  </si>
  <si>
    <t>Full depth reclamation, method 1, 3000mm depth</t>
  </si>
  <si>
    <t>FULL DEPTH RECLAMATION, METHOD 1, 12-INCH DEPTH</t>
  </si>
  <si>
    <t>30401-5000</t>
  </si>
  <si>
    <t>Full depth reclamation, method 2</t>
  </si>
  <si>
    <t>FULL DEPTH RECLAMATION, METHOD 2</t>
  </si>
  <si>
    <t>30401-5200</t>
  </si>
  <si>
    <t>Full depth reclamation, method 2, 100mm depth</t>
  </si>
  <si>
    <t>FULL DEPTH RECLAMATION, METHOD 2, 4-INCH DEPTH</t>
  </si>
  <si>
    <t>30401-5300</t>
  </si>
  <si>
    <t>Full depth reclamation, method 2, 150mm depth</t>
  </si>
  <si>
    <t>FULL DEPTH RECLAMATION, METHOD 2, 6-INCH DEPTH</t>
  </si>
  <si>
    <t>30401-5500</t>
  </si>
  <si>
    <t>Full depth reclamation, method 2, 200mm depth</t>
  </si>
  <si>
    <t>FULL DEPTH RECLAMATION, METHOD 2, 8-INCH DEPTH</t>
  </si>
  <si>
    <t>30401-5600</t>
  </si>
  <si>
    <t>Full depth reclamation, method 2, 225mm depth</t>
  </si>
  <si>
    <t>FULL DEPTH RECLAMATION, METHOD 2, 9-INCH DEPTH</t>
  </si>
  <si>
    <t>30401-5700</t>
  </si>
  <si>
    <t>Full depth reclamation, method 2, 250mm depth</t>
  </si>
  <si>
    <t>FULL DEPTH RECLAMATION, METHOD 2, 10-INCH DEPTH</t>
  </si>
  <si>
    <t>30401-5900</t>
  </si>
  <si>
    <t>Full depth reclamation, method 2, 3000mm depth</t>
  </si>
  <si>
    <t>FULL DEPTH RECLAMATION, METHOD 2, 12-INCH DEPTH</t>
  </si>
  <si>
    <t>30402-1000</t>
  </si>
  <si>
    <t>30402-1300</t>
  </si>
  <si>
    <t>30402-1500</t>
  </si>
  <si>
    <t>30402-1700</t>
  </si>
  <si>
    <t>30402-1900</t>
  </si>
  <si>
    <t>30402-5000</t>
  </si>
  <si>
    <t>30402-5100</t>
  </si>
  <si>
    <t>Full depth reclamation, method 2, 75mm depth</t>
  </si>
  <si>
    <t>FULL DEPTH RECLAMATION, METHOD 2, 3-INCH DEPTH</t>
  </si>
  <si>
    <t>30402-5200</t>
  </si>
  <si>
    <t>30402-5250</t>
  </si>
  <si>
    <t>Full depth reclamation, method 2, 125mm depth</t>
  </si>
  <si>
    <t>FULL DEPTH RECLAMATION, METHOD 2, 5-INCH DEPTH</t>
  </si>
  <si>
    <t>30402-5300</t>
  </si>
  <si>
    <t>30402-5500</t>
  </si>
  <si>
    <t>30402-5600</t>
  </si>
  <si>
    <t>30402-5700</t>
  </si>
  <si>
    <t>30402-5900</t>
  </si>
  <si>
    <t>Section 305 - FULL DEPTH RECLAMATION WITH CEMENT</t>
  </si>
  <si>
    <t>30501-0000</t>
  </si>
  <si>
    <t>Full depth reclamation with cement</t>
  </si>
  <si>
    <t>FULL DEPTH RECLAMATION WITH CEMENT</t>
  </si>
  <si>
    <t>30501-0400</t>
  </si>
  <si>
    <t>Full depth reclamation with cement, 100mm depth</t>
  </si>
  <si>
    <t>FULL DEPTH RECLAMATION WITH CEMENT, 4-INCH DEPTH</t>
  </si>
  <si>
    <t>30501-0600</t>
  </si>
  <si>
    <t>Full depth reclamation with cement, 150mm depth</t>
  </si>
  <si>
    <t>FULL DEPTH RECLAMATION WITH CEMENT, 6-INCH DEPTH</t>
  </si>
  <si>
    <t>30501-0800</t>
  </si>
  <si>
    <t>Full depth reclamation with cement, 200mm depth</t>
  </si>
  <si>
    <t>FULL DEPTH RECLAMATION WITH CEMENT, 8-INCH DEPTH</t>
  </si>
  <si>
    <t>30501-1000</t>
  </si>
  <si>
    <t>Full depth reclamation with cement, 250mm depth</t>
  </si>
  <si>
    <t>FULL DEPTH RECLAMATION WITH CEMENT, 10-INCH DEPTH</t>
  </si>
  <si>
    <t>30502-0000</t>
  </si>
  <si>
    <t>30502-0400</t>
  </si>
  <si>
    <t>30502-0600</t>
  </si>
  <si>
    <t>30502-0800</t>
  </si>
  <si>
    <t>30502-0900</t>
  </si>
  <si>
    <t>Full depth reclamation with cement, 225mm depth</t>
  </si>
  <si>
    <t>FULL DEPTH RECLAMATION WITH CEMENT, 9-INCH DEPTH</t>
  </si>
  <si>
    <t>30502-1000</t>
  </si>
  <si>
    <t>30510-0000</t>
  </si>
  <si>
    <t>Cementitious material</t>
  </si>
  <si>
    <t>CEMENTITIOUS MATERIAL</t>
  </si>
  <si>
    <t>Section 306 - FULL DEPTH RECLAMATION WITH ASPHALT</t>
  </si>
  <si>
    <t>30601-0000</t>
  </si>
  <si>
    <t>Full depth reclamation with emulsified asphalt</t>
  </si>
  <si>
    <t>FULL DEPTH RECLAMATION WITH EMULSIFIED ASPHALT</t>
  </si>
  <si>
    <t>30601-0400</t>
  </si>
  <si>
    <t>Full depth reclamation with emulsified asphalt, 100mm depth</t>
  </si>
  <si>
    <t>FULL DEPTH RECLAMATION WITH EMULSIFIED ASPHALT, 4-INCH DEPTH</t>
  </si>
  <si>
    <t>30601-0600</t>
  </si>
  <si>
    <t>Full depth reclamation with emulsified asphalt, 150mm depth</t>
  </si>
  <si>
    <t>FULL DEPTH RECLAMATION WITH EMULSIFIED ASPHALT, 6-INCH DEPTH</t>
  </si>
  <si>
    <t>30601-0800</t>
  </si>
  <si>
    <t>Full depth reclamation with emulsified asphalt, 200mm depth</t>
  </si>
  <si>
    <t>FULL DEPTH RECLAMATION WITH EMULSIFIED ASPHALT, 8-INCH DEPTH</t>
  </si>
  <si>
    <t>30601-1000</t>
  </si>
  <si>
    <t>Full depth reclamation with emulsified asphalt, 250mm depth</t>
  </si>
  <si>
    <t>FULL DEPTH RECLAMATION WITH EMULSIFIED ASPHALT, 10-INCH DEPTH</t>
  </si>
  <si>
    <t>30602-0000</t>
  </si>
  <si>
    <t>30602-0400</t>
  </si>
  <si>
    <t>30602-0600</t>
  </si>
  <si>
    <t>30602-0800</t>
  </si>
  <si>
    <t>30602-1000</t>
  </si>
  <si>
    <t>30603-0000</t>
  </si>
  <si>
    <t>Full depth reclamation with foamed asphalt</t>
  </si>
  <si>
    <t>FULL DEPTH RECLAMATION WITH FOAMED ASPHALT</t>
  </si>
  <si>
    <t>30603-0400</t>
  </si>
  <si>
    <t>Full depth reclamation with foamed asphalt, 100mm depth</t>
  </si>
  <si>
    <t>FULL DEPTH RECLAMATION WITH FOAMED ASPHALT, 4-INCH DEPTH</t>
  </si>
  <si>
    <t>30603-0600</t>
  </si>
  <si>
    <t>Full depth reclamation with foamed asphalt, 150mm depth</t>
  </si>
  <si>
    <t>FULL DEPTH RECLAMATION WITH FOAMED ASPHALT, 6-INCH DEPTH</t>
  </si>
  <si>
    <t>30603-0800</t>
  </si>
  <si>
    <t>Full depth reclamation with foamed asphalt, 200mm depth</t>
  </si>
  <si>
    <t>FULL DEPTH RECLAMATION WITH FOAMED ASPHALT, 8-INCH DEPTH</t>
  </si>
  <si>
    <t>30603-1000</t>
  </si>
  <si>
    <t>Full depth reclamation with foamed asphalt, 250mm depth</t>
  </si>
  <si>
    <t>FULL DEPTH RECLAMATION WITH FOAMED ASPHALT, 10-INCH DEPTH</t>
  </si>
  <si>
    <t>30604-0000</t>
  </si>
  <si>
    <t>30604-0400</t>
  </si>
  <si>
    <t>30604-0600</t>
  </si>
  <si>
    <t>30604-0800</t>
  </si>
  <si>
    <t>30604-1000</t>
  </si>
  <si>
    <t>30610-0000</t>
  </si>
  <si>
    <t>30611-0000</t>
  </si>
  <si>
    <t>Cement</t>
  </si>
  <si>
    <t>CEMENT</t>
  </si>
  <si>
    <t>30612-0000</t>
  </si>
  <si>
    <t>30613-0000</t>
  </si>
  <si>
    <t>Asphalt binder</t>
  </si>
  <si>
    <t>ASPHALT BINDER</t>
  </si>
  <si>
    <t>30614-0000</t>
  </si>
  <si>
    <t>Emulsified asphalt</t>
  </si>
  <si>
    <t>EMULSIFIED ASPHALT</t>
  </si>
  <si>
    <t>Section 307 - RESERVED - CEMENT TREATED AGGREGATE COURSE - Not in FP24</t>
  </si>
  <si>
    <t>30705-0000</t>
  </si>
  <si>
    <t>Cementitious treated aggregate course</t>
  </si>
  <si>
    <t>CEMENTITIOUS TREATED AGGREGATE COURSE</t>
  </si>
  <si>
    <t>30706-0000</t>
  </si>
  <si>
    <t>30707-0000</t>
  </si>
  <si>
    <t>30715-0000</t>
  </si>
  <si>
    <t>30716-0000</t>
  </si>
  <si>
    <t>Section 308 - EMULSIFIED ASPHALT-TREATED BASE COURSE</t>
  </si>
  <si>
    <t>30801-0000</t>
  </si>
  <si>
    <t>Emulsified asphalt-treated aggregate base</t>
  </si>
  <si>
    <t>EMULSIFIED ASPHALT-TREATED AGGREGATE BASE</t>
  </si>
  <si>
    <t>30801-1000</t>
  </si>
  <si>
    <t>Emulsified asphalt-treated aggregate base, grading C</t>
  </si>
  <si>
    <t>EMULSIFIED ASPHALT-TREATED AGGREGATE BASE, GRADING C</t>
  </si>
  <si>
    <t>30801-2000</t>
  </si>
  <si>
    <t>Emulsified asphalt-treated aggregate base, grading D</t>
  </si>
  <si>
    <t>EMULSIFIED ASPHALT-TREATED AGGREGATE BASE, GRADING D</t>
  </si>
  <si>
    <t>30801-3000</t>
  </si>
  <si>
    <t>Emulsified asphalt-treated aggregate base, grading E</t>
  </si>
  <si>
    <t>EMULSIFIED ASPHALT-TREATED AGGREGATE BASE, GRADING E</t>
  </si>
  <si>
    <t>30801-4000</t>
  </si>
  <si>
    <t>Emulsified asphalt-treated aggregate base, grading C or D</t>
  </si>
  <si>
    <t>EMULSIFIED ASPHALT-TREATED AGGREGATE BASE, GRADING C OR D</t>
  </si>
  <si>
    <t>30802-0000</t>
  </si>
  <si>
    <t>30802-1000</t>
  </si>
  <si>
    <t>30802-2000</t>
  </si>
  <si>
    <t>30802-3000</t>
  </si>
  <si>
    <t>30802-4000</t>
  </si>
  <si>
    <t>30803-0000</t>
  </si>
  <si>
    <t>30803-1000</t>
  </si>
  <si>
    <t>Emulsified asphalt treated aggregate base, grading C</t>
  </si>
  <si>
    <t>30803-2000</t>
  </si>
  <si>
    <t>30803-3000</t>
  </si>
  <si>
    <t>30803-4000</t>
  </si>
  <si>
    <t>30810-0000</t>
  </si>
  <si>
    <t>Section 309 - COLD CENTRAL PLANT RECYCLED ASPHALT BASE COURSE</t>
  </si>
  <si>
    <t>30901-0000</t>
  </si>
  <si>
    <t>Cold recycled asphalt base course</t>
  </si>
  <si>
    <t>COLD RECYCLED ASPHALT BASE COURSE</t>
  </si>
  <si>
    <t>30902-0100</t>
  </si>
  <si>
    <t>Cold recycled asphalt base course, 50mm depth</t>
  </si>
  <si>
    <t>COLD RECYCLED ASPHALT BASE COURSE, 2-INCH DEPTH</t>
  </si>
  <si>
    <t>30902-0200</t>
  </si>
  <si>
    <t>Cold recycled asphalt base course, 75mm depth</t>
  </si>
  <si>
    <t>COLD RECYCLED ASPHALT BASE COURSE, 3-INCH DEPTH</t>
  </si>
  <si>
    <t>30902-0300</t>
  </si>
  <si>
    <t>Cold recycled asphalt base course, 100mm depth</t>
  </si>
  <si>
    <t>COLD RECYCLED ASPHALT BASE COURSE, 4-INCH DEPTH</t>
  </si>
  <si>
    <t>30902-0400</t>
  </si>
  <si>
    <t>Cold recycled asphalt base course, 125mm depth</t>
  </si>
  <si>
    <t>COLD RECYCLED ASPHALT BASE COURSE, 5-INCH DEPTH</t>
  </si>
  <si>
    <t>30902-0500</t>
  </si>
  <si>
    <t>Cold recycled asphalt base course, 150mm depth</t>
  </si>
  <si>
    <t>COLD RECYCLED ASPHALT BASE COURSE, 6-INCH DEPTH</t>
  </si>
  <si>
    <t>30902-0600</t>
  </si>
  <si>
    <t>Cold recycled asphalt base course, 175mm depth</t>
  </si>
  <si>
    <t>COLD RECYCLED ASPHALT BASE COURSE, 7-INCH DEPTH</t>
  </si>
  <si>
    <t>30902-0700</t>
  </si>
  <si>
    <t>Cold recycled asphalt base course, 200mm depth</t>
  </si>
  <si>
    <t>COLD RECYCLED ASPHALT BASE COURSE, 8-INCH DEPTH</t>
  </si>
  <si>
    <t>30902-0800</t>
  </si>
  <si>
    <t>Cold recycled asphalt base course, 250mm depth</t>
  </si>
  <si>
    <t>COLD RECYCLED ASPHALT BASE COURSE, 10-INCH DEPTH</t>
  </si>
  <si>
    <t>30905-0000</t>
  </si>
  <si>
    <t>30906-0000</t>
  </si>
  <si>
    <t>30907-0000</t>
  </si>
  <si>
    <t>Section 310 - COLD IN-PLACE RECYCLED ASPHALT BASE COURSE</t>
  </si>
  <si>
    <t>31001-1000</t>
  </si>
  <si>
    <t>Cold in-place recycled asphalt base course, type A</t>
  </si>
  <si>
    <t>COLD IN-PLACE RECYCLED ASPHALT BASE COURSE, TYPE A</t>
  </si>
  <si>
    <t>31001-2000</t>
  </si>
  <si>
    <t>Cold in-place recycled asphalt base course, type B</t>
  </si>
  <si>
    <t>COLD IN-PLACE RECYCLED ASPHALT BASE COURSE, TYPE B</t>
  </si>
  <si>
    <t>31002-1000</t>
  </si>
  <si>
    <t>31002-2000</t>
  </si>
  <si>
    <t>31010-0000</t>
  </si>
  <si>
    <t>31011-0000</t>
  </si>
  <si>
    <t>31012-0000</t>
  </si>
  <si>
    <t>31013-0000</t>
  </si>
  <si>
    <t>BLOTTER</t>
  </si>
  <si>
    <t>Section 311 - STABILIZED AGGREGATE SURFACE COURSE</t>
  </si>
  <si>
    <t>31101-1000</t>
  </si>
  <si>
    <t>Stabilized aggregate surface course</t>
  </si>
  <si>
    <t>STABILIZED AGGREGATE SURFACE COURSE</t>
  </si>
  <si>
    <t>31101-2000</t>
  </si>
  <si>
    <t>Stabilized aggregate surface course, in-place aggregate</t>
  </si>
  <si>
    <t>STABILIZED AGGREGATE SURFACE COURSE, IN-PLACE AGGREGATE</t>
  </si>
  <si>
    <t>31101-3000</t>
  </si>
  <si>
    <t>Stabilized aggregate surface course, calcium chloride</t>
  </si>
  <si>
    <t>STABILIZED AGGREGATE SURFACE COURSE, CALCIUM CHLORIDE</t>
  </si>
  <si>
    <t>31101-4000</t>
  </si>
  <si>
    <t>Stabilized aggregate surface course, calcium chloride, in-place aggregate</t>
  </si>
  <si>
    <t>STABILIZED AGGREGATE SURFACE COURSE, CALCIUM CHLORIDE, IN-PLACE AGGREGATE</t>
  </si>
  <si>
    <t>31102-1000</t>
  </si>
  <si>
    <t>31102-2000</t>
  </si>
  <si>
    <t>31102-3000</t>
  </si>
  <si>
    <t>31102-4000</t>
  </si>
  <si>
    <t>31103-1000</t>
  </si>
  <si>
    <t>31103-3000</t>
  </si>
  <si>
    <t>31110-0000</t>
  </si>
  <si>
    <t>Calcium chloride</t>
  </si>
  <si>
    <t>CALCIUM CHLORIDE</t>
  </si>
  <si>
    <t>Section 312 - DUST PALLIATIVE</t>
  </si>
  <si>
    <t>31201-0000</t>
  </si>
  <si>
    <t>Dust palliative application</t>
  </si>
  <si>
    <t>DUST PALLIATIVE APPLICATION</t>
  </si>
  <si>
    <t>31202-0000</t>
  </si>
  <si>
    <t>31203-0000</t>
  </si>
  <si>
    <t>31211-0000</t>
  </si>
  <si>
    <t>Lignosulfonate</t>
  </si>
  <si>
    <t>LIGNOSULFONATE</t>
  </si>
  <si>
    <t>31212-0000</t>
  </si>
  <si>
    <t>31213-0000</t>
  </si>
  <si>
    <t>Magnesium chloride</t>
  </si>
  <si>
    <t>MAGNESIUM CHLORIDE</t>
  </si>
  <si>
    <t>Section 313 - AGGREGATE-TOPSOIL COURSE</t>
  </si>
  <si>
    <t>31301-0000</t>
  </si>
  <si>
    <t>Aggregate-topsoil course</t>
  </si>
  <si>
    <t>AGGREGATE-TOPSOIL COURSE</t>
  </si>
  <si>
    <t>31302-0000</t>
  </si>
  <si>
    <t>31302-0100</t>
  </si>
  <si>
    <t>Aggregate-topsoil course, 25mm depth</t>
  </si>
  <si>
    <t>AGGREGATE-TOPSOIL COURSE, 1-INCH DEPTH</t>
  </si>
  <si>
    <t>31302-0150</t>
  </si>
  <si>
    <t>Aggregate-topsoil course, 40mm depth</t>
  </si>
  <si>
    <t>AGGREGATE-TOPSOIL COURSE, 1 1/2-INCH DEPTH</t>
  </si>
  <si>
    <t>31302-0200</t>
  </si>
  <si>
    <t>Aggregate-topsoil course, 50mm depth</t>
  </si>
  <si>
    <t>AGGREGATE-TOPSOIL COURSE, 2-INCH DEPTH</t>
  </si>
  <si>
    <t>31302-0250</t>
  </si>
  <si>
    <t>Aggregate-topsoil course, 65mm depth</t>
  </si>
  <si>
    <t>AGGREGATE-TOPSOIL COURSE, 2 1/2-INCH DEPTH</t>
  </si>
  <si>
    <t>31302-0300</t>
  </si>
  <si>
    <t>Aggregate-topsoil course, 75mm depth</t>
  </si>
  <si>
    <t>AGGREGATE-TOPSOIL COURSE, 3-INCH DEPTH</t>
  </si>
  <si>
    <t>31302-0350</t>
  </si>
  <si>
    <t>Aggregate-topsoil course, 90mm depth</t>
  </si>
  <si>
    <t>AGGREGATE-TOPSOIL COURSE, 3 1/2-INCH DEPTH</t>
  </si>
  <si>
    <t>31302-0400</t>
  </si>
  <si>
    <t>Aggregate-topsoil course, 100mm depth</t>
  </si>
  <si>
    <t>AGGREGATE-TOPSOIL COURSE, 4-INCH DEPTH</t>
  </si>
  <si>
    <t>31302-0450</t>
  </si>
  <si>
    <t>Aggregate-topsoil course, 115mm depth</t>
  </si>
  <si>
    <t>AGGREGATE-TOPSOIL COURSE, 4 1/2-INCH DEPTH</t>
  </si>
  <si>
    <t>31302-0500</t>
  </si>
  <si>
    <t>Aggregate-topsoil course, 125mm depth</t>
  </si>
  <si>
    <t>AGGREGATE-TOPSOIL COURSE, 5-INCH DEPTH</t>
  </si>
  <si>
    <t>31302-0600</t>
  </si>
  <si>
    <t>Aggregate-topsoil course, 150mm depth</t>
  </si>
  <si>
    <t>AGGREGATE-TOPSOIL COURSE, 6-INCH DEPTH</t>
  </si>
  <si>
    <t>31303-0000</t>
  </si>
  <si>
    <t>Section 314 - STOCKPILED AGGREGATES</t>
  </si>
  <si>
    <t>31401-0000</t>
  </si>
  <si>
    <t>Stockpiled aggregate</t>
  </si>
  <si>
    <t>STOCKPILED AGGREGATE</t>
  </si>
  <si>
    <t>31402-0000</t>
  </si>
  <si>
    <t>31403-0000</t>
  </si>
  <si>
    <t>Bentonite</t>
  </si>
  <si>
    <t>BENTONITE</t>
  </si>
  <si>
    <t>Section 315 - RECYCLED AGGREGATE</t>
  </si>
  <si>
    <t>31501-0000</t>
  </si>
  <si>
    <t>Recycled aggregate base</t>
  </si>
  <si>
    <t>RECYCLED AGGREGATE BASE</t>
  </si>
  <si>
    <t>31501-1100</t>
  </si>
  <si>
    <t>Recycled aggregate base, Method 1, 150mm depth</t>
  </si>
  <si>
    <t>RECYCLED AGGREGATE BASE, METHOD 1, 6-INCH DEPTH</t>
  </si>
  <si>
    <t>31501-1200</t>
  </si>
  <si>
    <t>Recycled aggregate base, Method 1, 200mm depth</t>
  </si>
  <si>
    <t>RECYCLED AGGREGATE BASE, METHOD 1, 8-INCH DEPTH</t>
  </si>
  <si>
    <t>31501-1300</t>
  </si>
  <si>
    <t>Recycled aggregate base, Method 1, 250mm depth</t>
  </si>
  <si>
    <t>RECYCLED AGGREGATE BASE, METHOD 1, 10-INCH DEPTH</t>
  </si>
  <si>
    <t>31501-1400</t>
  </si>
  <si>
    <t>Recycled aggregate base, Method 1, 300mm depth</t>
  </si>
  <si>
    <t>RECYCLED AGGREGATE BASE, METHOD 1, 12-INCH DEPTH</t>
  </si>
  <si>
    <t>31501-2100</t>
  </si>
  <si>
    <t>Recycled aggregate base, Method 2, 150mm depth</t>
  </si>
  <si>
    <t>RECYCLED AGGREGATE BASE, METHOD 2, 6-INCH DEPTH</t>
  </si>
  <si>
    <t>31501-2200</t>
  </si>
  <si>
    <t>Recycled aggregate base, Method 2, 200mm depth</t>
  </si>
  <si>
    <t>RECYCLED AGGREGATE BASE, METHOD 2, 8-INCH DEPTH</t>
  </si>
  <si>
    <t>31501-2300</t>
  </si>
  <si>
    <t>Recycled aggregate base, Method 2, 250mm depth</t>
  </si>
  <si>
    <t>RECYCLED AGGREGATE BASE, METHOD 2, 10-INCH DEPTH</t>
  </si>
  <si>
    <t>31501-2400</t>
  </si>
  <si>
    <t>Recycled aggregate base, Method 2, 300mm depth</t>
  </si>
  <si>
    <t>RECYCLED AGGREGATE BASE, METHOD 2, 12-INCH DEPTH</t>
  </si>
  <si>
    <t>31502-0000</t>
  </si>
  <si>
    <t>31502-1000</t>
  </si>
  <si>
    <t>Recycled aggregate base, Method 1</t>
  </si>
  <si>
    <t>RECYCLED AGGREGATE BASE, METHOD 1</t>
  </si>
  <si>
    <t>31502-2000</t>
  </si>
  <si>
    <t>Recycled aggregate base, Method 2</t>
  </si>
  <si>
    <t>RECYCLED AGGREGATE BASE, METHOD 2</t>
  </si>
  <si>
    <t>31503-0000</t>
  </si>
  <si>
    <t>31503-1000</t>
  </si>
  <si>
    <t>31503-2000</t>
  </si>
  <si>
    <t>31510-0000</t>
  </si>
  <si>
    <t>Section 401 - ASPHALT CONCRETE PAVEMENT BY GYRATORY MIX DESIGN METHOD</t>
  </si>
  <si>
    <t>40101-0080</t>
  </si>
  <si>
    <t>Asphalt concrete pavement, gyratory mix, 4.75mm nominal maximum size aggregate, {0.3 million ESAL</t>
  </si>
  <si>
    <t>ASPHALT CONCRETE PAVEMENT, GYRATORY MIX, NO. 4 SIEVE NOMINAL MAXIMUM SIZE AGGREGATE, {0.3 MILLION ESAL</t>
  </si>
  <si>
    <t>NR</t>
  </si>
  <si>
    <t>40101-0100</t>
  </si>
  <si>
    <t>Asphalt concrete pavement, gyratory mix, 9.5mm nominal maximum size aggregate, {0.3 million ESAL</t>
  </si>
  <si>
    <t>ASPHALT CONCRETE PAVEMENT, GYRATORY MIX, 3/8-INCH NOMINAL MAXIMUM SIZE AGGREGATE, {0.3 MILLION ESAL</t>
  </si>
  <si>
    <t>40101-0200</t>
  </si>
  <si>
    <t>Asphalt concrete pavement, gyratory mix, 9.5mm nominal maximum size aggregate, 0.3 to {3 million ESAL</t>
  </si>
  <si>
    <t>ASPHALT CONCRETE PAVEMENT, GYRATORY MIX, 3/8-INCH NOMINAL MAXIMUM SIZE AGGREGATE, 0.3 TO {3 MILLION ESAL</t>
  </si>
  <si>
    <t>40101-0300</t>
  </si>
  <si>
    <t>Asphalt concrete pavement, gyratory mix, 9.5mm nominal maximum size aggregate, 3 to {30 million ESAL</t>
  </si>
  <si>
    <t>ASPHALT CONCRETE PAVEMENT, GYRATORY MIX, 3/8-INCH NOMINAL MAXIMUM SIZE AGGREGATE, 3 TO {30 MILLION ESAL</t>
  </si>
  <si>
    <t>40101-0500</t>
  </si>
  <si>
    <t>Asphalt concrete pavement, gyratory mix, 12.5mm nominal maximum size aggregate, {0.3 million ESAL</t>
  </si>
  <si>
    <t>ASPHALT CONCRETE PAVEMENT, GYRATORY MIX, 1/2-INCH NOMINAL MAXIMUM SIZE AGGREGATE, {0.3 MILLION ESAL</t>
  </si>
  <si>
    <t>40101-0600</t>
  </si>
  <si>
    <t>Asphalt concrete pavement, gyratory mix, 12.5mm nominal maximum size aggregate, 0.3 to {3 million ESAL</t>
  </si>
  <si>
    <t>ASPHALT CONCRETE PAVEMENT, GYRATORY MIX, 1/2-INCH NOMINAL MAXIMUM SIZE AGGREGATE, 0.3 TO {3 MILLION ESAL</t>
  </si>
  <si>
    <t>40101-0700</t>
  </si>
  <si>
    <t>Asphalt concrete pavement, gyratory mix, 12.5mm nominal maximum size aggregate, 3 to {30 million ESAL</t>
  </si>
  <si>
    <t>ASPHALT CONCRETE PAVEMENT, GYRATORY MIX, 1/2-INCH NOMINAL MAXIMUM SIZE AGGREGATE, 3 TO {30 MILLION ESAL</t>
  </si>
  <si>
    <t>40101-0900</t>
  </si>
  <si>
    <t>Asphalt concrete pavement, gyratory mix, 19mm nominal maximum size aggregate, {0.3 million ESAL</t>
  </si>
  <si>
    <t>ASPHALT CONCRETE PAVEMENT, GYRATORY MIX, 3/4-INCH NOMINAL MAXIMUM SIZE AGGREGATE, {0.3 MILLION ESAL</t>
  </si>
  <si>
    <t>40101-1000</t>
  </si>
  <si>
    <t>Asphalt concrete pavement, gyratory mix, 19mm nominal maximum size aggregate, 0.3 to {3 million ESAL</t>
  </si>
  <si>
    <t>ASPHALT CONCRETE PAVEMENT, GYRATORY MIX, 3/4-INCH NOMINAL MAXIMUM SIZE AGGREGATE, 0.3 TO {3 MILLION ESAL</t>
  </si>
  <si>
    <t>40101-1100</t>
  </si>
  <si>
    <t>Asphalt concrete pavement, gyratory mix, 19mm nominal maximum size aggregate, 3 to {30 million ESAL</t>
  </si>
  <si>
    <t>ASPHALT CONCRETE PAVEMENT, GYRATORY MIX, 3/4-INCH NOMINAL MAXIMUM SIZE AGGREGATE, 3 TO {30 MILLION ESAL</t>
  </si>
  <si>
    <t>40101-1300</t>
  </si>
  <si>
    <t>Asphalt concrete pavement, gyratory mix, 25mm nominal maximum size aggregate, {0.3 million ESAL</t>
  </si>
  <si>
    <t>ASPHALT CONCRETE PAVEMENT, GYRATORY MIX, 1-INCH NOMINAL MAXIMUM SIZE AGGREGATE, {0.3 MILLION ESAL</t>
  </si>
  <si>
    <t>40101-1400</t>
  </si>
  <si>
    <t>Asphalt concrete pavement, gyratory mix, 25mm nominal maximum size aggregate, 0.3 to {3 million ESAL</t>
  </si>
  <si>
    <t>ASPHALT CONCRETE PAVEMENT, GYRATORY MIX, 1-INCH NOMINAL MAXIMUM SIZE AGGREGATE, 0.3 TO {3 MILLION ESAL</t>
  </si>
  <si>
    <t>40101-1500</t>
  </si>
  <si>
    <t>Asphalt concrete pavement, gyratory mix, 25mm nominal maximum size aggregate, 3 to {30 million ESAL</t>
  </si>
  <si>
    <t>ASPHALT CONCRETE PAVEMENT, GYRATORY MIX, 1-INCH NOMINAL MAXIMUM SIZE AGGREGATE, 3 TO {30 MILLION ESAL</t>
  </si>
  <si>
    <t>40101-5500</t>
  </si>
  <si>
    <t>Asphalt concrete pavement, gyratory mix, 12.5mm or 19mm nominal maximum size aggregate, {0.3 million ESAL</t>
  </si>
  <si>
    <t>ASPHALT CONCRETE PAVEMENT, GYRATORY MIX, 1/2-INCH OR 3/4-INCH NOMINAL MAXIMUM SIZE AGGREGATE, {0.3 MILLION ESAL</t>
  </si>
  <si>
    <t>40101-5600</t>
  </si>
  <si>
    <t>Asphalt concrete pavement, gyratory mix, 12.5mm or 19mm nominal maximum size aggregate, 0.3 to {3 million ESAL</t>
  </si>
  <si>
    <t>ASPHALT CONCRETE PAVEMENT, GYRATORY MIX, 1/2-INCH OR 3/4-INCH NOMINAL MAXIMUM SIZE AGGREGATE, 0.3 TO {3 MILLION ESAL</t>
  </si>
  <si>
    <t>40101-5700</t>
  </si>
  <si>
    <t>Asphalt concrete pavement, gyratory mix, 12.5mm or 19mm nominal maximum size aggregate, 3 to {30 million ESAL</t>
  </si>
  <si>
    <t>ASPHALT CONCRETE PAVEMENT, GYRATORY MIX, 1/2-INCH OR 3/4-INCH NOMINAL MAXIMUM SIZE AGGREGATE, 3 TO {30 MILLION ESAL</t>
  </si>
  <si>
    <t>40102-0100</t>
  </si>
  <si>
    <t>Asphalt concrete pavement, gyratory mix, 9.5mm nominal maximum size aggregate, wedge and leveling course</t>
  </si>
  <si>
    <t>ASPHALT CONCRETE PAVEMENT, GYRATORY MIX, 3/8-INCH NOMINAL MAXIMUM SIZE AGGREGATE, WEDGE AND LEVELING COURSE</t>
  </si>
  <si>
    <t>40102-0500</t>
  </si>
  <si>
    <t>Asphalt concrete pavement, gyratory mix, 12.5mm nominal maximum size aggregate, wedge and leveling course</t>
  </si>
  <si>
    <t>ASPHALT CONCRETE PAVEMENT, GYRATORY MIX, 1/2-INCH NOMINAL MAXIMUM SIZE AGGREGATE, WEDGE AND LEVELING COURSE</t>
  </si>
  <si>
    <t>40102-0900</t>
  </si>
  <si>
    <t>Asphalt concrete pavement, gyratory mix, 19mm nominal maximum size aggregate, wedge and leveling course</t>
  </si>
  <si>
    <t>ASPHALT CONCRETE PAVEMENT, GYRATORY MIX, 3/4-INCH NOMINAL MAXIMUM SIZE AGGREGATE, WEDGE AND LEVELING COURSE</t>
  </si>
  <si>
    <t>40102-1300</t>
  </si>
  <si>
    <t>Asphalt concrete pavement, gyratory mix, 25mm nominal maximum size aggregate, wedge and leveling course</t>
  </si>
  <si>
    <t>ASPHALT CONCRETE PAVEMENT, GYRATORY MIX, 1-INCH NOMINAL MAXIMUM SIZE AGGREGATE, WEDGE AND LEVELING COURSE</t>
  </si>
  <si>
    <t>40102-5500</t>
  </si>
  <si>
    <t>Asphalt concrete pavement, gyratory mix, 12.5mm or 19mm nominal maximum size aggregate, wedge and leveling course</t>
  </si>
  <si>
    <t>ASPHALT CONCRETE PAVEMENT, GYRATORY MIX, 1/2-INCH OR 3/4-INCH NOMINAL MAXIMUM SIZE AGGREGATE, WEDGE AND LEVELING COURSE</t>
  </si>
  <si>
    <t>40105-1000</t>
  </si>
  <si>
    <t>Antistrip additive, type 1</t>
  </si>
  <si>
    <t>ANTISTRIP ADDITIVE, TYPE 1</t>
  </si>
  <si>
    <t>40105-2000</t>
  </si>
  <si>
    <t>Antistrip additive, type 2</t>
  </si>
  <si>
    <t>ANTISTRIP ADDITIVE, TYPE 2</t>
  </si>
  <si>
    <t>40105-3000</t>
  </si>
  <si>
    <t>Antistrip additive, type 3</t>
  </si>
  <si>
    <t>ANTISTRIP ADDITIVE, TYPE 3</t>
  </si>
  <si>
    <t>40106-0000</t>
  </si>
  <si>
    <t>Mineral filler</t>
  </si>
  <si>
    <t>MINERAL FILLER</t>
  </si>
  <si>
    <t>40199-0002</t>
  </si>
  <si>
    <t>Incentive, roughness</t>
  </si>
  <si>
    <t>INCENTIVE, ROUGHNESS</t>
  </si>
  <si>
    <t>DI</t>
  </si>
  <si>
    <t>Section 402 - ASPHALT CONCRETE PAVEMENT BY HVEEM OR MARSHALL MIX DESIGN METHOD</t>
  </si>
  <si>
    <t>40201-0100</t>
  </si>
  <si>
    <t>Asphalt concrete pavement, marshall mix, class A</t>
  </si>
  <si>
    <t>ASPHALT CONCRETE PAVEMENT, MARSHALL MIX, CLASS A</t>
  </si>
  <si>
    <t>40201-0200</t>
  </si>
  <si>
    <t>Asphalt concrete pavement, marshall mix, class B</t>
  </si>
  <si>
    <t>ASPHALT CONCRETE PAVEMENT, MARSHALL MIX, CLASS B</t>
  </si>
  <si>
    <t>40201-0300</t>
  </si>
  <si>
    <t>Asphalt concrete pavement, marshall mix, class C</t>
  </si>
  <si>
    <t>ASPHALT CONCRETE PAVEMENT, MARSHALL MIX, CLASS C</t>
  </si>
  <si>
    <t>40201-2500</t>
  </si>
  <si>
    <t>Asphalt concrete pavement, hveem mix, class A</t>
  </si>
  <si>
    <t>ASPHALT CONCRETE PAVEMENT, HVEEM MIX, CLASS A</t>
  </si>
  <si>
    <t>40201-2600</t>
  </si>
  <si>
    <t>Asphalt concrete pavement, hveem mix, class B</t>
  </si>
  <si>
    <t>ASPHALT CONCRETE PAVEMENT, HVEEM MIX, CLASS B</t>
  </si>
  <si>
    <t>40201-2700</t>
  </si>
  <si>
    <t>Asphalt concrete pavement, hveem mix, class C</t>
  </si>
  <si>
    <t>ASPHALT CONCRETE PAVEMENT, HVEEM MIX, CLASS C</t>
  </si>
  <si>
    <t>40202-0100</t>
  </si>
  <si>
    <t>Asphalt concrete pavement, marshall mix, wedge and leveling course</t>
  </si>
  <si>
    <t>ASPHALT CONCRETE PAVEMENT, MARSHALL MIX, WEDGE AND LEVELING COURSE</t>
  </si>
  <si>
    <t>40202-2500</t>
  </si>
  <si>
    <t>Asphalt concrete pavement, hveem mix, wedge and leveling course</t>
  </si>
  <si>
    <t>ASPHALT CONCRETE PAVEMENT, HVEEM MIX, WEDGE AND LEVELING COURSE</t>
  </si>
  <si>
    <t>40205-1000</t>
  </si>
  <si>
    <t>40205-2000</t>
  </si>
  <si>
    <t>40205-3000</t>
  </si>
  <si>
    <t>40206-0000</t>
  </si>
  <si>
    <t>40299-0002</t>
  </si>
  <si>
    <t>Section 403 - ASPHALT CONCRETE</t>
  </si>
  <si>
    <t>40301-0000</t>
  </si>
  <si>
    <t>Asphalt concrete pavement</t>
  </si>
  <si>
    <t>ASPHALT CONCRETE PAVEMENT</t>
  </si>
  <si>
    <t>40301-0100</t>
  </si>
  <si>
    <t>Asphalt concrete pavement, type 1</t>
  </si>
  <si>
    <t>ASPHALT CONCRETE PAVEMENT, TYPE 1</t>
  </si>
  <si>
    <t>40301-0200</t>
  </si>
  <si>
    <t>Asphalt concrete pavement, type 2</t>
  </si>
  <si>
    <t>ASPHALT CONCRETE PAVEMENT, TYPE 2</t>
  </si>
  <si>
    <t>40302-0000</t>
  </si>
  <si>
    <t>40302-0100</t>
  </si>
  <si>
    <t>40302-0200</t>
  </si>
  <si>
    <t>40303-0100</t>
  </si>
  <si>
    <t>Asphalt concrete pavement, type 1, wedge and leveling course</t>
  </si>
  <si>
    <t>ASPHALT CONCRETE PAVEMENT, TYPE 1, WEDGE AND LEVELING COURSE</t>
  </si>
  <si>
    <t>40303-0200</t>
  </si>
  <si>
    <t>Asphalt concrete pavement, type 2, wedge and leveling course</t>
  </si>
  <si>
    <t>ASPHALT CONCRETE PAVEMENT, TYPE 2, WEDGE AND LEVELING COURSE</t>
  </si>
  <si>
    <t>40399-0002</t>
  </si>
  <si>
    <t>Section 404 - THIN LIFT ASPHALT CONCRETE PAVEMENT</t>
  </si>
  <si>
    <t>40401-0000</t>
  </si>
  <si>
    <t>Thin lift asphalt concrete pavement</t>
  </si>
  <si>
    <t>THIN LIFT ASPHALT CONCRETE PAVEMENT</t>
  </si>
  <si>
    <t>40401-1000</t>
  </si>
  <si>
    <t>Thin lift asphalt concrete pavement, Type 1</t>
  </si>
  <si>
    <t>THIN LIFT ASPHALT CONCRETE PAVEMENT, TYPE 1</t>
  </si>
  <si>
    <t>40401-2000</t>
  </si>
  <si>
    <t>Thin lift asphalt concrete pavement, Type 2</t>
  </si>
  <si>
    <t>THIN LIFT ASPHALT CONCRETE PAVEMENT, TYPE 2</t>
  </si>
  <si>
    <t>40402-0000</t>
  </si>
  <si>
    <t>40402-1000</t>
  </si>
  <si>
    <t>40402-2000</t>
  </si>
  <si>
    <t>40499-0002</t>
  </si>
  <si>
    <t>Section 405 - OPEN-GRADED ASPHALT FRICTION COURSE</t>
  </si>
  <si>
    <t>40501-0100</t>
  </si>
  <si>
    <t>Open-graded asphalt friction course, grading A or B</t>
  </si>
  <si>
    <t>OPEN-GRADED ASPHALT FRICTION COURSE, GRADING A OR B</t>
  </si>
  <si>
    <t>40504-0000</t>
  </si>
  <si>
    <t>40505-1000</t>
  </si>
  <si>
    <t>40505-2000</t>
  </si>
  <si>
    <t>40505-3000</t>
  </si>
  <si>
    <t>40506-0000</t>
  </si>
  <si>
    <t>Section 406 - FOG SEAL</t>
  </si>
  <si>
    <t>40601-0000</t>
  </si>
  <si>
    <t>Fog seal</t>
  </si>
  <si>
    <t>FOG SEAL</t>
  </si>
  <si>
    <t>40602-0000</t>
  </si>
  <si>
    <t>40605-0000</t>
  </si>
  <si>
    <t>40606-0000</t>
  </si>
  <si>
    <t>Section 407 - CHIP SEAL</t>
  </si>
  <si>
    <t>40701-0100</t>
  </si>
  <si>
    <t>Chip seal, type 1A</t>
  </si>
  <si>
    <t>CHIP SEAL, TYPE 1A</t>
  </si>
  <si>
    <t>40701-0200</t>
  </si>
  <si>
    <t>Chip seal, type 1B</t>
  </si>
  <si>
    <t>CHIP SEAL, TYPE 1B</t>
  </si>
  <si>
    <t>40701-0300</t>
  </si>
  <si>
    <t>Chip seal, type 1C</t>
  </si>
  <si>
    <t>CHIP SEAL, TYPE 1C</t>
  </si>
  <si>
    <t>40701-0400</t>
  </si>
  <si>
    <t>Chip seal, type 1D</t>
  </si>
  <si>
    <t>CHIP SEAL, TYPE 1D</t>
  </si>
  <si>
    <t>40701-1100</t>
  </si>
  <si>
    <t>Chip seal, type 2A, grading A</t>
  </si>
  <si>
    <t>CHIP SEAL, TYPE 2A, GRADING A</t>
  </si>
  <si>
    <t>40701-1200</t>
  </si>
  <si>
    <t>Chip seal, type 2A, grading C</t>
  </si>
  <si>
    <t>CHIP SEAL, TYPE 2A, GRADING C</t>
  </si>
  <si>
    <t>40701-1300</t>
  </si>
  <si>
    <t>Chip seal, type 2B, grading B</t>
  </si>
  <si>
    <t>CHIP SEAL, TYPE 2B, GRADING B</t>
  </si>
  <si>
    <t>40701-1400</t>
  </si>
  <si>
    <t>Chip seal, type 2B, grading C</t>
  </si>
  <si>
    <t>CHIP SEAL, TYPE 2B, GRADING C</t>
  </si>
  <si>
    <t>40701-1500</t>
  </si>
  <si>
    <t>Chip seal, type 2C, grading C</t>
  </si>
  <si>
    <t>CHIP SEAL, TYPE 2C, GRADING C</t>
  </si>
  <si>
    <t>40701-1600</t>
  </si>
  <si>
    <t>Chip seal, type 2C, grading D</t>
  </si>
  <si>
    <t>CHIP SEAL, TYPE 2C, GRADING D</t>
  </si>
  <si>
    <t>40702-0100</t>
  </si>
  <si>
    <t>40702-0200</t>
  </si>
  <si>
    <t>40702-0300</t>
  </si>
  <si>
    <t>40702-0400</t>
  </si>
  <si>
    <t>40702-1100</t>
  </si>
  <si>
    <t>Chip seal, type 2A</t>
  </si>
  <si>
    <t>CHIP SEAL, TYPE 2A</t>
  </si>
  <si>
    <t>40702-1200</t>
  </si>
  <si>
    <t>Chip seal, type 2B</t>
  </si>
  <si>
    <t>CHIP SEAL, TYPE 2B</t>
  </si>
  <si>
    <t>40702-1300</t>
  </si>
  <si>
    <t>Chip seal, type 2C</t>
  </si>
  <si>
    <t>CHIP SEAL, TYPE 2C</t>
  </si>
  <si>
    <t>40710-0000</t>
  </si>
  <si>
    <t>40711-0000</t>
  </si>
  <si>
    <t>40712-0000</t>
  </si>
  <si>
    <t>40713-0000</t>
  </si>
  <si>
    <t>Section 408 - ULTRATHIN BONDED WEARING COURSE</t>
  </si>
  <si>
    <t>40801-0000</t>
  </si>
  <si>
    <t>Ultrathin bonded wearing course</t>
  </si>
  <si>
    <t>ULTRATHIN BONDED WEARING COURSE</t>
  </si>
  <si>
    <t>40802-0000</t>
  </si>
  <si>
    <t>40805-0000</t>
  </si>
  <si>
    <t>Polymer modified emulsion membrane</t>
  </si>
  <si>
    <t>POLYMER MODIFIED EMULSION MEMBRANE</t>
  </si>
  <si>
    <t>Section 409 - MICRO SURFACING</t>
  </si>
  <si>
    <t>40901-1000</t>
  </si>
  <si>
    <t>Micro surfacing, type 1</t>
  </si>
  <si>
    <t>MICRO SURFACING, TYPE 1</t>
  </si>
  <si>
    <t>40901-2000</t>
  </si>
  <si>
    <t>Micro surfacing, type 2</t>
  </si>
  <si>
    <t>MICRO SURFACING, TYPE 2</t>
  </si>
  <si>
    <t>40901-3000</t>
  </si>
  <si>
    <t>Micro surfacing, type 3</t>
  </si>
  <si>
    <t>MICRO SURFACING, TYPE 3</t>
  </si>
  <si>
    <t>40902-1000</t>
  </si>
  <si>
    <t>40902-2000</t>
  </si>
  <si>
    <t>40902-3000</t>
  </si>
  <si>
    <t>Section 410 - SLURRY SEAL</t>
  </si>
  <si>
    <t>41001-1000</t>
  </si>
  <si>
    <t>Slurry seal, type 1</t>
  </si>
  <si>
    <t>SLURRY SEAL, TYPE 1</t>
  </si>
  <si>
    <t>41001-2000</t>
  </si>
  <si>
    <t>Slurry seal, type 2</t>
  </si>
  <si>
    <t>SLURRY SEAL, TYPE 2</t>
  </si>
  <si>
    <t>41001-3000</t>
  </si>
  <si>
    <t>Slurry seal, type 3</t>
  </si>
  <si>
    <t>SLURRY SEAL, TYPE 3</t>
  </si>
  <si>
    <t>Section 411 - ASPHALT PRIME COAT</t>
  </si>
  <si>
    <t>41101-0000</t>
  </si>
  <si>
    <t>Prime coat</t>
  </si>
  <si>
    <t>PRIME COAT</t>
  </si>
  <si>
    <t>41101-1000</t>
  </si>
  <si>
    <t>Prime coat, method 1</t>
  </si>
  <si>
    <t>PRIME COAT, METHOD 1</t>
  </si>
  <si>
    <t>41101-2000</t>
  </si>
  <si>
    <t>Prime coat, method 2</t>
  </si>
  <si>
    <t>PRIME COAT, METHOD 2</t>
  </si>
  <si>
    <t>41102-0000</t>
  </si>
  <si>
    <t>41102-1000</t>
  </si>
  <si>
    <t>41102-2000</t>
  </si>
  <si>
    <t>41105-0000</t>
  </si>
  <si>
    <t>41106-0000</t>
  </si>
  <si>
    <t>Crushed aggregate</t>
  </si>
  <si>
    <t>CRUSHED AGGREGATE</t>
  </si>
  <si>
    <t>Section 412 - ASPHALT TACK COAT</t>
  </si>
  <si>
    <t>41201-0000</t>
  </si>
  <si>
    <t>Tack coat</t>
  </si>
  <si>
    <t>TACK COAT</t>
  </si>
  <si>
    <t>41202-0000</t>
  </si>
  <si>
    <t>Section 413 - ASPHALT PAVEMENT MILLING</t>
  </si>
  <si>
    <t>41301-0000</t>
  </si>
  <si>
    <t>Asphalt pavement milling</t>
  </si>
  <si>
    <t>ASPHALT PAVEMENT MILLING</t>
  </si>
  <si>
    <t>41301-0100</t>
  </si>
  <si>
    <t>Asphalt pavement milling, 20mm depth</t>
  </si>
  <si>
    <t>ASPHALT PAVEMENT MILLING, 3/4-INCH DEPTH</t>
  </si>
  <si>
    <t>41301-0200</t>
  </si>
  <si>
    <t>Asphalt pavement milling, 25mm depth</t>
  </si>
  <si>
    <t>ASPHALT PAVEMENT MILLING, 1-INCH DEPTH</t>
  </si>
  <si>
    <t>41301-0400</t>
  </si>
  <si>
    <t>Asphalt pavement milling, 40mm depth</t>
  </si>
  <si>
    <t>ASPHALT PAVEMENT MILLING, 1 1/2-INCH DEPTH</t>
  </si>
  <si>
    <t>41301-0600</t>
  </si>
  <si>
    <t>Asphalt pavement milling, 50mm depth</t>
  </si>
  <si>
    <t>ASPHALT PAVEMENT MILLING, 2-INCH DEPTH</t>
  </si>
  <si>
    <t>41301-0700</t>
  </si>
  <si>
    <t>Asphalt pavement milling, 65mm depth</t>
  </si>
  <si>
    <t>ASPHALT PAVEMENT MILLING, 2 1/2-INCH DEPTH</t>
  </si>
  <si>
    <t>41301-0800</t>
  </si>
  <si>
    <t>Asphalt pavement milling, 75mm depth</t>
  </si>
  <si>
    <t>ASPHALT PAVEMENT MILLING, 3-INCH DEPTH</t>
  </si>
  <si>
    <t>41301-0900</t>
  </si>
  <si>
    <t>Asphalt pavement milling, 90mm depth</t>
  </si>
  <si>
    <t>ASPHALT PAVEMENT MILLING, 3 1/2-INCH DEPTH</t>
  </si>
  <si>
    <t>41301-1000</t>
  </si>
  <si>
    <t>Asphalt pavement milling, 100mm depth</t>
  </si>
  <si>
    <t>ASPHALT PAVEMENT MILLING, 4-INCH DEPTH</t>
  </si>
  <si>
    <t>41301-1100</t>
  </si>
  <si>
    <t>Asphalt pavement milling, 115mm depth</t>
  </si>
  <si>
    <t>ASPHALT PAVEMENT MILLING, 4 1/2-INCH DEPTH</t>
  </si>
  <si>
    <t>41301-1200</t>
  </si>
  <si>
    <t>Asphalt pavement milling, 125mm depth</t>
  </si>
  <si>
    <t>ASPHALT PAVEMENT MILLING, 5-INCH DEPTH</t>
  </si>
  <si>
    <t>41301-1300</t>
  </si>
  <si>
    <t>Asphalt pavement milling, 150mm depth</t>
  </si>
  <si>
    <t>ASPHALT PAVEMENT MILLING, 6-INCH DEPTH</t>
  </si>
  <si>
    <t>41301-1400</t>
  </si>
  <si>
    <t>Asphalt pavement milling, 200mm depth</t>
  </si>
  <si>
    <t>ASPHALT PAVEMENT MILLING, 8-INCH DEPTH</t>
  </si>
  <si>
    <t>41302-0000</t>
  </si>
  <si>
    <t>41303-0000</t>
  </si>
  <si>
    <t>Asphalt pavement micro milling</t>
  </si>
  <si>
    <t>ASPHALT PAVEMENT MICRO MILLING</t>
  </si>
  <si>
    <t>41304-0000</t>
  </si>
  <si>
    <t>Section 414 - ASPHALT PAVEMENT CRACK AND JOINT SEALING AND FILLING</t>
  </si>
  <si>
    <t>41401-1000</t>
  </si>
  <si>
    <t>Cracks, routing, cleaning and sealing</t>
  </si>
  <si>
    <t>CRACKS, ROUTING, CLEANING AND SEALING</t>
  </si>
  <si>
    <t>41401-2000</t>
  </si>
  <si>
    <t>Cracks, cleaning and sealing</t>
  </si>
  <si>
    <t>CRACKS, CLEANING AND SEALING</t>
  </si>
  <si>
    <t>41401-3000</t>
  </si>
  <si>
    <t>Cracks, cleaning and filling</t>
  </si>
  <si>
    <t>CRACKS, CLEANING AND FILLING</t>
  </si>
  <si>
    <t>41402-1000</t>
  </si>
  <si>
    <t>41402-2000</t>
  </si>
  <si>
    <t>41402-3000</t>
  </si>
  <si>
    <t>Section 415 - PAVING GEOTEXTILES</t>
  </si>
  <si>
    <t>41501-0000</t>
  </si>
  <si>
    <t>Paving geotextile</t>
  </si>
  <si>
    <t>PAVING GEOTEXTILE</t>
  </si>
  <si>
    <t>41505-0000</t>
  </si>
  <si>
    <t>Section 417 - RESERVED - EMULSIFIED ASPHALT PAVEMENT - Not in FP-24</t>
  </si>
  <si>
    <t>41701-0000</t>
  </si>
  <si>
    <t>Emulsified asphalt pavement</t>
  </si>
  <si>
    <t>EMULSIFIED ASPHALT PAVEMENT</t>
  </si>
  <si>
    <t>41702-0000</t>
  </si>
  <si>
    <t>Open-graded emulsified asphalt pavement</t>
  </si>
  <si>
    <t>OPEN-GRADED EMULSIFIED ASPHALT PAVEMENT</t>
  </si>
  <si>
    <t>41705-0000</t>
  </si>
  <si>
    <t>41706-0000</t>
  </si>
  <si>
    <t>41707-0000</t>
  </si>
  <si>
    <t>Choker aggregate</t>
  </si>
  <si>
    <t>CHOKER AGGREGATE</t>
  </si>
  <si>
    <t>Section 418 - ASPHALT CONCRETE PAVEMENT PATCHING</t>
  </si>
  <si>
    <t>41801-1000</t>
  </si>
  <si>
    <t>Asphalt concrete pavement patch, type 1</t>
  </si>
  <si>
    <t>ASPHALT CONCRETE PAVEMENT PATCH, TYPE 1</t>
  </si>
  <si>
    <t>41801-2000</t>
  </si>
  <si>
    <t>Asphalt concrete pavement patch, type 2</t>
  </si>
  <si>
    <t>ASPHALT CONCRETE PAVEMENT PATCH, TYPE 2</t>
  </si>
  <si>
    <t>41801-3000</t>
  </si>
  <si>
    <t>Asphalt concrete pavement patch, type 3</t>
  </si>
  <si>
    <t>ASPHALT CONCRETE PAVEMENT PATCH, TYPE 3</t>
  </si>
  <si>
    <t>41802-3000</t>
  </si>
  <si>
    <t>Section 420 - PAVEMENT PRESERVATION TREATMENT - Not in FP24</t>
  </si>
  <si>
    <t>42001-0000</t>
  </si>
  <si>
    <t>Pavement preservation treatment</t>
  </si>
  <si>
    <t>PAVEMENT PRESERVATION TREATMENT</t>
  </si>
  <si>
    <t>Section 421 - SCRUB SEAL - Not in FP24</t>
  </si>
  <si>
    <t>42101-0000</t>
  </si>
  <si>
    <t>Scrub Seal</t>
  </si>
  <si>
    <t>SCRUB SEAL</t>
  </si>
  <si>
    <t>42109-0000</t>
  </si>
  <si>
    <t>42110-0000</t>
  </si>
  <si>
    <t>Polymer modified rejuvenating asphaltic emulsion</t>
  </si>
  <si>
    <t>POLYMER MODIFIED REJUVENATING ASPHALTIC EMULSION</t>
  </si>
  <si>
    <t>42111-0000</t>
  </si>
  <si>
    <t>Section 428 - HYDROBLASTING - Not in FP24</t>
  </si>
  <si>
    <t>42801-0000</t>
  </si>
  <si>
    <t>Hydroblasting</t>
  </si>
  <si>
    <t>HYDROBLASTING</t>
  </si>
  <si>
    <t>Section 430 - HIGH FRICTION SURFACE TREATMENT - Not in FP24</t>
  </si>
  <si>
    <t>43001-0000</t>
  </si>
  <si>
    <t>High friction surface treatment</t>
  </si>
  <si>
    <t>HIGH FRICTION SURFACE TREATMENT</t>
  </si>
  <si>
    <t>Section 501 - MINOR CONCRETE PAVEMENT</t>
  </si>
  <si>
    <t>50101-0600</t>
  </si>
  <si>
    <t>Minor concrete pavement, Reinforced, 150mm depth</t>
  </si>
  <si>
    <t>MINOR CONCRETE PAVEMENT, REINFORCED, 6-INCH DEPTH</t>
  </si>
  <si>
    <t>50101-0700</t>
  </si>
  <si>
    <t>Minor concrete pavement, reinforced, 175mm depth</t>
  </si>
  <si>
    <t>MINOR CONCRETE PAVEMENT, REINFORCED, 7-INCH DEPTH</t>
  </si>
  <si>
    <t>50101-0800</t>
  </si>
  <si>
    <t>Minor concrete pavement, reinforced, 200mm depth</t>
  </si>
  <si>
    <t>MINOR CONCRETE PAVEMENT, REINFORCED, 8-INCH DEPTH</t>
  </si>
  <si>
    <t>50101-0900</t>
  </si>
  <si>
    <t>Minor concrete pavement, reinforced, 225mm depth</t>
  </si>
  <si>
    <t>MINOR CONCRETE PAVEMENT, REINFORCED, 9-INCH DEPTH</t>
  </si>
  <si>
    <t>50101-1000</t>
  </si>
  <si>
    <t>Minor concrete pavement, reinforced, 250mm depth</t>
  </si>
  <si>
    <t>MINOR CONCRETE PAVEMENT, REINFORCED, 10-INCH DEPTH</t>
  </si>
  <si>
    <t>50101-1100</t>
  </si>
  <si>
    <t>Minor concrete pavement, reinforced, 275mm depth</t>
  </si>
  <si>
    <t>MINOR CONCRETE PAVEMENT, REINFORCED, 11-INCH DEPTH</t>
  </si>
  <si>
    <t>50101-1200</t>
  </si>
  <si>
    <t>Minor concrete pavement, reinforced, 300mm depth</t>
  </si>
  <si>
    <t>MINOR CONCRETE PAVEMENT, REINFORCED, 12-INCH DEPTH</t>
  </si>
  <si>
    <t>50101-2500</t>
  </si>
  <si>
    <t>Minor concrete pavement, plain, 125mm depth</t>
  </si>
  <si>
    <t>MINOR CONCRETE PAVEMENT, PLAIN, 5-INCH DEPTH</t>
  </si>
  <si>
    <t>50101-2600</t>
  </si>
  <si>
    <t>Minor concrete pavement, plain, 150mm depth</t>
  </si>
  <si>
    <t>MINOR CONCRETE PAVEMENT, PLAIN, 6-INCH DEPTH</t>
  </si>
  <si>
    <t>50101-2700</t>
  </si>
  <si>
    <t>Minor concrete pavement, plain, 175mm depth</t>
  </si>
  <si>
    <t>MINOR CONCRETE PAVEMENT, PLAIN, 7-INCH DEPTH</t>
  </si>
  <si>
    <t>50101-2800</t>
  </si>
  <si>
    <t>Minor concrete pavement, plain, 200mm depth</t>
  </si>
  <si>
    <t>MINOR CONCRETE PAVEMENT, PLAIN, 8-INCH DEPTH</t>
  </si>
  <si>
    <t>50101-2900</t>
  </si>
  <si>
    <t>Minor concrete pavement, plain, 225mm depth</t>
  </si>
  <si>
    <t>MINOR CONCRETE PAVEMENT, PLAIN, 9-INCH DEPTH</t>
  </si>
  <si>
    <t>50101-3000</t>
  </si>
  <si>
    <t>Minor concrete pavement, plain, 250mm depth</t>
  </si>
  <si>
    <t>MINOR CONCRETE PAVEMENT, PLAIN, 10-INCH DEPTH</t>
  </si>
  <si>
    <t>50101-3100</t>
  </si>
  <si>
    <t>Minor concrete pavement, plain, 275mm depth</t>
  </si>
  <si>
    <t>MINOR CONCRETE PAVEMENT, PLAIN, 11-INCH DEPTH</t>
  </si>
  <si>
    <t>50101-3200</t>
  </si>
  <si>
    <t>Minor concrete pavement, plain, 300mm depth</t>
  </si>
  <si>
    <t>MINOR CONCRETE PAVEMENT, PLAIN, 12-INCH DEPTH</t>
  </si>
  <si>
    <t>Section 502 - CONCRETE PAVEMENT RESTORATION</t>
  </si>
  <si>
    <t>50201-0000</t>
  </si>
  <si>
    <t>Concrete pavement restoration pavement patch</t>
  </si>
  <si>
    <t>CONCRETE PAVEMENT RESTORATION PAVEMENT PATCH</t>
  </si>
  <si>
    <t>50202-0000</t>
  </si>
  <si>
    <t>Sealing joints and cracks</t>
  </si>
  <si>
    <t>SEALING JOINTS AND CRACKS</t>
  </si>
  <si>
    <t>50203-0000</t>
  </si>
  <si>
    <t>CUFT</t>
  </si>
  <si>
    <t>50204-0000</t>
  </si>
  <si>
    <t>Undersealing and slab stabilization</t>
  </si>
  <si>
    <t>UNDERSEALING AND SLAB STABILIZATION</t>
  </si>
  <si>
    <t>50205-0000</t>
  </si>
  <si>
    <t>Surface diamond grinding</t>
  </si>
  <si>
    <t>SURFACE DIAMOND GRINDING</t>
  </si>
  <si>
    <t>50206-1000</t>
  </si>
  <si>
    <t>Concrete pavement restoration, breaking and seating pavement</t>
  </si>
  <si>
    <t>CONCRETE PAVEMENT RESTORATION, BREAKING AND SEATING PAVEMENT</t>
  </si>
  <si>
    <t>50206-2000</t>
  </si>
  <si>
    <t>Concrete pavement restoration, cracking and seating pavement</t>
  </si>
  <si>
    <t>CONCRETE PAVEMENT RESTORATION, CRACKING AND SEATING PAVEMENT</t>
  </si>
  <si>
    <t>50206-3000</t>
  </si>
  <si>
    <t>Concrete pavement restoration, rubblizing and compacting pavement</t>
  </si>
  <si>
    <t>CONCRETE PAVEMENT RESTORATION, RUBBLIZING AND COMPACTING PAVEMENT</t>
  </si>
  <si>
    <t>50206-4000</t>
  </si>
  <si>
    <t>Concrete pavement restoration, cleaning</t>
  </si>
  <si>
    <t>CONCRETE PAVEMENT RESTORATION, CLEANING</t>
  </si>
  <si>
    <t>50207-0000</t>
  </si>
  <si>
    <t>Pavement jacking</t>
  </si>
  <si>
    <t>PAVEMENT JACKING</t>
  </si>
  <si>
    <t>Section 551 - DRIVEN PILES</t>
  </si>
  <si>
    <t>55101-0200</t>
  </si>
  <si>
    <t>Concrete filled steel pipe pile, in place</t>
  </si>
  <si>
    <t>CONCRETE FILLED STEEL PIPE PILE, IN PLACE</t>
  </si>
  <si>
    <t>55101-0300</t>
  </si>
  <si>
    <t>Precast prestressed concrete pile, in place</t>
  </si>
  <si>
    <t>PRECAST PRESTRESSED CONCRETE PILE, IN PLACE</t>
  </si>
  <si>
    <t>55101-0400</t>
  </si>
  <si>
    <t>Precast prestressed concrete pile, 255mm x 255mm, in place</t>
  </si>
  <si>
    <t>PRECAST PRESTRESSED CONCRETE PILE, 10-INCH X 10-INCH, IN PLACE</t>
  </si>
  <si>
    <t>55101-0500</t>
  </si>
  <si>
    <t>Precast prestressed concrete pile, 305mm x 305mm, in place</t>
  </si>
  <si>
    <t>PRECAST PRESTRESSED CONCRETE PILE, 12-INCH X 12-INCH, IN PLACE</t>
  </si>
  <si>
    <t>55101-0600</t>
  </si>
  <si>
    <t>Precast prestressed concrete pile, 355mm x 355mm, in place</t>
  </si>
  <si>
    <t>PRECAST PRESTRESSED CONCRETE PILE, 14-INCH X 14-INCH, IN PLACE</t>
  </si>
  <si>
    <t>55101-0700</t>
  </si>
  <si>
    <t>Precast prestressed concrete pile, 405mm x 405mm, in place</t>
  </si>
  <si>
    <t>PRECAST PRESTRESSED CONCRETE PILE, 16-INCH X 16-INCH, IN PLACE</t>
  </si>
  <si>
    <t>55101-0800</t>
  </si>
  <si>
    <t>Precast prestressed concrete pile, 460mm x 460mm, in place</t>
  </si>
  <si>
    <t>PRECAST PRESTRESSED CONCRETE PILE, 18-INCH X 18-INCH, IN PLACE</t>
  </si>
  <si>
    <t>55101-0900</t>
  </si>
  <si>
    <t>Precast prestressed concrete pile, 510mm x 510mm, in place</t>
  </si>
  <si>
    <t>PRECAST PRESTRESSED CONCRETE PILE, 20-INCH X 20-INCH, IN PLACE</t>
  </si>
  <si>
    <t>55101-1000</t>
  </si>
  <si>
    <t>Precast prestressed concrete pile, 610mm x 610mm, in place</t>
  </si>
  <si>
    <t>PRECAST PRESTRESSED CONCRETE PILE, 24-INCH X 24-INCH, IN PLACE</t>
  </si>
  <si>
    <t>55101-1100</t>
  </si>
  <si>
    <t>Steel H-pile, in place</t>
  </si>
  <si>
    <t>STEEL H-PILE, IN PLACE</t>
  </si>
  <si>
    <t>55101-1200</t>
  </si>
  <si>
    <t>Steel H-pile, 250 x 62, in place</t>
  </si>
  <si>
    <t>STEEL H-PILE, 10 X 42, IN PLACE</t>
  </si>
  <si>
    <t>55101-1300</t>
  </si>
  <si>
    <t>Steel H-pile, 250 x 85, in place</t>
  </si>
  <si>
    <t>STEEL H-PILE, 10 X 57, IN PLACE</t>
  </si>
  <si>
    <t>55101-1400</t>
  </si>
  <si>
    <t>Steel H-pile, 310 x 79, in place</t>
  </si>
  <si>
    <t>STEEL H-PILE, 12 X 53, IN PLACE</t>
  </si>
  <si>
    <t>55101-1500</t>
  </si>
  <si>
    <t>Steel H-pile, 310 x 94, in place</t>
  </si>
  <si>
    <t>STEEL H-PILE, 12 X 63, IN PLACE</t>
  </si>
  <si>
    <t>55101-1600</t>
  </si>
  <si>
    <t>Steel H-pile, 310 x 110, in place</t>
  </si>
  <si>
    <t>STEEL H-PILE, 12 X 74, IN PLACE</t>
  </si>
  <si>
    <t>55101-1700</t>
  </si>
  <si>
    <t>Steel H-pile, 310 x 125, in place</t>
  </si>
  <si>
    <t>STEEL H-PILE, 12 X 84, IN PLACE</t>
  </si>
  <si>
    <t>55101-1800</t>
  </si>
  <si>
    <t>Steel H-pile, 360 x 108, in place</t>
  </si>
  <si>
    <t>STEEL H-PILE, 14 X 73, IN PLACE</t>
  </si>
  <si>
    <t>55101-1900</t>
  </si>
  <si>
    <t>Steel H-pile, 360 x 132, in place</t>
  </si>
  <si>
    <t>STEEL H-PILE, 14 X 89, IN PLACE</t>
  </si>
  <si>
    <t>55101-2000</t>
  </si>
  <si>
    <t>Steel H-pile, 360 x 152, in place</t>
  </si>
  <si>
    <t>STEEL H-PILE, 14 X 102, IN PLACE</t>
  </si>
  <si>
    <t>55101-2100</t>
  </si>
  <si>
    <t>Steel H-pile, 360 x 174, in place</t>
  </si>
  <si>
    <t>STEEL H-PILE, 14 X 117, IN PLACE</t>
  </si>
  <si>
    <t>55101-2200</t>
  </si>
  <si>
    <t>Steel pipe pile, in place</t>
  </si>
  <si>
    <t>STEEL PIPE PILE, IN PLACE</t>
  </si>
  <si>
    <t>55101-2300</t>
  </si>
  <si>
    <t>Treated timber pile, in place</t>
  </si>
  <si>
    <t>TREATED TIMBER PILE, IN PLACE</t>
  </si>
  <si>
    <t>55101-2400</t>
  </si>
  <si>
    <t>Untreated timber pile, in place</t>
  </si>
  <si>
    <t>UNTREATED TIMBER PILE, IN PLACE</t>
  </si>
  <si>
    <t>55101-3000</t>
  </si>
  <si>
    <t>Sheet pile, in place</t>
  </si>
  <si>
    <t>SHEET PILE, IN PLACE</t>
  </si>
  <si>
    <t>55102-1100</t>
  </si>
  <si>
    <t>55102-2200</t>
  </si>
  <si>
    <t>55102-2300</t>
  </si>
  <si>
    <t>55102-2400</t>
  </si>
  <si>
    <t>55103-1000</t>
  </si>
  <si>
    <t>55104-1000</t>
  </si>
  <si>
    <t>Dynamic pile load test</t>
  </si>
  <si>
    <t>DYNAMIC PILE LOAD TEST</t>
  </si>
  <si>
    <t>55104-2000</t>
  </si>
  <si>
    <t>Static pile load test</t>
  </si>
  <si>
    <t>STATIC PILE LOAD TEST</t>
  </si>
  <si>
    <t>55105-1000</t>
  </si>
  <si>
    <t>55105-2000</t>
  </si>
  <si>
    <t>55106-1000</t>
  </si>
  <si>
    <t>55115-1000</t>
  </si>
  <si>
    <t>Preboring</t>
  </si>
  <si>
    <t>PREBORING</t>
  </si>
  <si>
    <t>55115-2000</t>
  </si>
  <si>
    <t>Preboring, blast hole</t>
  </si>
  <si>
    <t>PREBORING, BLAST HOLE</t>
  </si>
  <si>
    <t>55116-0000</t>
  </si>
  <si>
    <t>Splice</t>
  </si>
  <si>
    <t>SPLICE</t>
  </si>
  <si>
    <t>55117-0000</t>
  </si>
  <si>
    <t>55120-0000</t>
  </si>
  <si>
    <t>Test pile</t>
  </si>
  <si>
    <t>TEST PILE</t>
  </si>
  <si>
    <t>55121-0000</t>
  </si>
  <si>
    <t>55125-0000</t>
  </si>
  <si>
    <t>Pile stress monitoring</t>
  </si>
  <si>
    <t>PILE STRESS MONITORING</t>
  </si>
  <si>
    <t>Section 552 - STRUCTURAL CONCRETE</t>
  </si>
  <si>
    <t>55201-0100</t>
  </si>
  <si>
    <t>Structural concrete, class A</t>
  </si>
  <si>
    <t>STRUCTURAL CONCRETE, CLASS A</t>
  </si>
  <si>
    <t>55201-0200</t>
  </si>
  <si>
    <t>Structural concrete, class A (AE)</t>
  </si>
  <si>
    <t>STRUCTURAL CONCRETE, CLASS A (AE)</t>
  </si>
  <si>
    <t>55201-0500</t>
  </si>
  <si>
    <t>Structural concrete, class C</t>
  </si>
  <si>
    <t>STRUCTURAL CONCRETE, CLASS C</t>
  </si>
  <si>
    <t>55201-0600</t>
  </si>
  <si>
    <t>Structural concrete, class C (AE)</t>
  </si>
  <si>
    <t>STRUCTURAL CONCRETE, CLASS C (AE)</t>
  </si>
  <si>
    <t>55201-0800</t>
  </si>
  <si>
    <t>Structural concrete, class D (AE)</t>
  </si>
  <si>
    <t>STRUCTURAL CONCRETE, CLASS D (AE)</t>
  </si>
  <si>
    <t>55201-1200</t>
  </si>
  <si>
    <t>Structural concrete, class S (seal)</t>
  </si>
  <si>
    <t>STRUCTURAL CONCRETE, CLASS S (SEAL)</t>
  </si>
  <si>
    <t>55201-1500</t>
  </si>
  <si>
    <t>Structural concrete, class StateDOT</t>
  </si>
  <si>
    <t>STRUCTURAL CONCRETE, CLASS STATEDOT</t>
  </si>
  <si>
    <t>55203-1000</t>
  </si>
  <si>
    <t>Structural concrete, class D (AE), for approach slabs</t>
  </si>
  <si>
    <t>STRUCTURAL CONCRETE, CLASS D (AE), FOR APPROACH SLABS</t>
  </si>
  <si>
    <t>55230-0000</t>
  </si>
  <si>
    <t>Concrete color finish</t>
  </si>
  <si>
    <t>CONCRETE COLOR FINISH</t>
  </si>
  <si>
    <t>55231-0000</t>
  </si>
  <si>
    <t>Concrete color agent</t>
  </si>
  <si>
    <t>CONCRETE COLOR AGENT</t>
  </si>
  <si>
    <t>55235-0000</t>
  </si>
  <si>
    <t>Expansion joints</t>
  </si>
  <si>
    <t>EXPANSION JOINTS</t>
  </si>
  <si>
    <t>55236-0000</t>
  </si>
  <si>
    <t>Expansion joint repair</t>
  </si>
  <si>
    <t>EXPANSION JOINT REPAIR</t>
  </si>
  <si>
    <t>Section 553 - PRESTRESSED CONCRETE</t>
  </si>
  <si>
    <t>55301-0100</t>
  </si>
  <si>
    <t>Precast, prestressed concrete AASHTO girder, non-standard</t>
  </si>
  <si>
    <t>PRECAST, PRESTRESSED CONCRETE AASHTO GIRDER, NON-STANDARD</t>
  </si>
  <si>
    <t>55301-3200</t>
  </si>
  <si>
    <t>Precast, prestressed concrete girder</t>
  </si>
  <si>
    <t>PRECAST, PRESTRESSED CONCRETE GIRDER</t>
  </si>
  <si>
    <t>55301-3300</t>
  </si>
  <si>
    <t>Precast, prestressed concrete AASHTO girder</t>
  </si>
  <si>
    <t>PRECAST, PRESTRESSED CONCRETE AASHTO GIRDER</t>
  </si>
  <si>
    <t>55301-3400</t>
  </si>
  <si>
    <t>Precast, prestressed concrete box beam</t>
  </si>
  <si>
    <t>PRECAST, PRESTRESSED CONCRETE BOX BEAM</t>
  </si>
  <si>
    <t>55301-3500</t>
  </si>
  <si>
    <t>Precast, prestressed concrete slab</t>
  </si>
  <si>
    <t>PRECAST, PRESTRESSED CONCRETE SLAB</t>
  </si>
  <si>
    <t>55301-3600</t>
  </si>
  <si>
    <t>Precast, prestressed concrete bulb-t girder</t>
  </si>
  <si>
    <t>PRECAST, PRESTRESSED CONCRETE BULB-T GIRDER</t>
  </si>
  <si>
    <t>55301-3700</t>
  </si>
  <si>
    <t>Precast, prestressed concrete decked bulb-t girder</t>
  </si>
  <si>
    <t>PRECAST, PRESTRESSED CONCRETE DECKED BULB-T GIRDER</t>
  </si>
  <si>
    <t>55302-0100</t>
  </si>
  <si>
    <t>55302-0200</t>
  </si>
  <si>
    <t>Precast, prestressed concrete slabs, 900mm non-voided</t>
  </si>
  <si>
    <t>PRECAST, PRESTRESSED CONCRETE SLABS, 36-INCH NON-VOIDED</t>
  </si>
  <si>
    <t>55302-0300</t>
  </si>
  <si>
    <t>Precast, prestressed concrete slabs, 1200mm non-voided</t>
  </si>
  <si>
    <t>PRECAST, PRESTRESSED CONCRETE SLABS, 48-INCH NON-VOIDED</t>
  </si>
  <si>
    <t>55302-0400</t>
  </si>
  <si>
    <t>Precast, prestressed concrete slabs, 900mm voided</t>
  </si>
  <si>
    <t>PRECAST, PRESTRESSED CONCRETE SLABS, 36-INCH VOIDED</t>
  </si>
  <si>
    <t>55302-0500</t>
  </si>
  <si>
    <t>Precast, prestressed concrete slabs, 1200mm voided</t>
  </si>
  <si>
    <t>PRECAST, PRESTRESSED CONCRETE SLABS, 48-INCH VOIDED</t>
  </si>
  <si>
    <t>55302-0600</t>
  </si>
  <si>
    <t>Precast, prestressed concrete box beam, type B1-36</t>
  </si>
  <si>
    <t>PRECAST, PRESTRESSED CONCRETE BOX BEAM, TYPE B1-36</t>
  </si>
  <si>
    <t>55302-0700</t>
  </si>
  <si>
    <t>Precast, prestressed concrete box beam, type B2-36</t>
  </si>
  <si>
    <t>PRECAST, PRESTRESSED CONCRETE BOX BEAM, TYPE B2-36</t>
  </si>
  <si>
    <t>55302-0800</t>
  </si>
  <si>
    <t>Precast, prestressed concrete box beam, type B3-36</t>
  </si>
  <si>
    <t>PRECAST, PRESTRESSED CONCRETE BOX BEAM, TYPE B3-36</t>
  </si>
  <si>
    <t>55302-0900</t>
  </si>
  <si>
    <t>Precast, prestressed concrete box beam, type B4-36</t>
  </si>
  <si>
    <t>PRECAST, PRESTRESSED CONCRETE BOX BEAM, TYPE B4-36</t>
  </si>
  <si>
    <t>55302-1000</t>
  </si>
  <si>
    <t>Precast, prestressed concrete box beam, type B1-48</t>
  </si>
  <si>
    <t>PRECAST, PRESTRESSED CONCRETE BOX BEAM, TYPE B1-48</t>
  </si>
  <si>
    <t>55302-1100</t>
  </si>
  <si>
    <t>Precast, prestressed concrete box beam, type B2-48</t>
  </si>
  <si>
    <t>PRECAST, PRESTRESSED CONCRETE BOX BEAM, TYPE B2-48</t>
  </si>
  <si>
    <t>55302-1200</t>
  </si>
  <si>
    <t>Precast, prestressed concrete box beam, type B3-48</t>
  </si>
  <si>
    <t>PRECAST, PRESTRESSED CONCRETE BOX BEAM, TYPE B3-48</t>
  </si>
  <si>
    <t>55302-1300</t>
  </si>
  <si>
    <t>Precast, prestressed concrete box beam, type B4-48</t>
  </si>
  <si>
    <t>PRECAST, PRESTRESSED CONCRETE BOX BEAM, TYPE B4-48</t>
  </si>
  <si>
    <t>55302-1500</t>
  </si>
  <si>
    <t>Precast, prestressed concrete bulb-t girders, 1050mm</t>
  </si>
  <si>
    <t>PRECAST, PRESTRESSED CONCRETE BULB-T GIRDERS, 42-INCH</t>
  </si>
  <si>
    <t>55302-1600</t>
  </si>
  <si>
    <t>Precast, prestressed concrete bulb-t girders, 1250mm</t>
  </si>
  <si>
    <t>PRECAST, PRESTRESSED CONCRETE BULB-T GIRDERS, 50-INCH</t>
  </si>
  <si>
    <t>55302-1700</t>
  </si>
  <si>
    <t>Precast, prestressed concrete bulb-t girders, 1350mm</t>
  </si>
  <si>
    <t>PRECAST, PRESTRESSED CONCRETE BULB-T GIRDERS, 54-INCH</t>
  </si>
  <si>
    <t>55302-1800</t>
  </si>
  <si>
    <t>Precast, prestressed concrete bulb-t girders, 1450mm</t>
  </si>
  <si>
    <t>PRECAST, PRESTRESSED CONCRETE BULB-T GIRDERS, 58-INCH</t>
  </si>
  <si>
    <t>55302-1900</t>
  </si>
  <si>
    <t>Precast, prestressed concrete bulb-t girders, 1575mm</t>
  </si>
  <si>
    <t>PRECAST, PRESTRESSED CONCRETE BULB-T GIRDERS, 63-INCH</t>
  </si>
  <si>
    <t>55302-2000</t>
  </si>
  <si>
    <t>Precast, prestressed concrete bulb-t girders, 1800mm</t>
  </si>
  <si>
    <t>PRECAST, PRESTRESSED CONCRETE BULB-T GIRDERS, 72-INCH</t>
  </si>
  <si>
    <t>55302-2100</t>
  </si>
  <si>
    <t>Precast, prestressed concrete bulb-t girders, 1850mm</t>
  </si>
  <si>
    <t>PRECAST, PRESTRESSED CONCRETE BULB-T GIRDERS, 74-INCH</t>
  </si>
  <si>
    <t>55302-2200</t>
  </si>
  <si>
    <t>Precast, prestressed concrete decked bulb-t girders, 875mm</t>
  </si>
  <si>
    <t>PRECAST, PRESTRESSED CONCRETE DECKED BULB-T GIRDERS, 35-INCH</t>
  </si>
  <si>
    <t>55302-2300</t>
  </si>
  <si>
    <t>Precast, prestressed concrete decked bulb-t girders, 900mm</t>
  </si>
  <si>
    <t>PRECAST, PRESTRESSED CONCRETE DECKED BULB-T GIRDERS, 36-INCH</t>
  </si>
  <si>
    <t>55302-2400</t>
  </si>
  <si>
    <t>Precast, prestressed concrete decked bulb-t girders, 1025mm</t>
  </si>
  <si>
    <t>PRECAST, PRESTRESSED CONCRETE DECKED BULB-T GIRDERS, 41-INCH</t>
  </si>
  <si>
    <t>55302-2500</t>
  </si>
  <si>
    <t>Precast, prestressed concrete decked bulb-t girders, 1125mm</t>
  </si>
  <si>
    <t>PRECAST, PRESTRESSED CONCRETE DECKED BULB-T GIRDERS, 45-INCH</t>
  </si>
  <si>
    <t>55302-2600</t>
  </si>
  <si>
    <t>Precast, prestressed concrete decked bulb-t girders, 1275mm</t>
  </si>
  <si>
    <t>PRECAST, PRESTRESSED CONCRETE DECKED BULB-T GIRDERS, 51-INCH</t>
  </si>
  <si>
    <t>55302-2700</t>
  </si>
  <si>
    <t>Precast, prestressed concrete decked bulb-t girders, 1325mm</t>
  </si>
  <si>
    <t>PRECAST, PRESTRESSED CONCRETE DECKED BULB-T GIRDERS, 53-INCH</t>
  </si>
  <si>
    <t>55302-2800</t>
  </si>
  <si>
    <t>Precast, prestressed concrete decked bulb-t girders, 1350mm</t>
  </si>
  <si>
    <t>PRECAST, PRESTRESSED CONCRETE DECKED BULB-T GIRDERS, 54-INCH</t>
  </si>
  <si>
    <t>55302-2900</t>
  </si>
  <si>
    <t>Precast, prestressed concrete decked bulb-t girders, 1375mm</t>
  </si>
  <si>
    <t>PRECAST, PRESTRESSED CONCRETE DECKED BULB-T GIRDERS, 55-INCH</t>
  </si>
  <si>
    <t>55302-3000</t>
  </si>
  <si>
    <t>Precast, prestressed concrete decked bulb-t girders, 1500mm</t>
  </si>
  <si>
    <t>PRECAST, PRESTRESSED CONCRETE DECKED BULB-T GIRDERS, 60-INCH</t>
  </si>
  <si>
    <t>55302-3100</t>
  </si>
  <si>
    <t>Precast, prestressed concrete decked bulb-t girders, 1625mm</t>
  </si>
  <si>
    <t>PRECAST, PRESTRESSED CONCRETE DECKED BULB-T GIRDERS, 65-INCH</t>
  </si>
  <si>
    <t>55302-3200</t>
  </si>
  <si>
    <t>55302-3300</t>
  </si>
  <si>
    <t>55302-3400</t>
  </si>
  <si>
    <t>55302-3500</t>
  </si>
  <si>
    <t>55302-3600</t>
  </si>
  <si>
    <t>55302-3700</t>
  </si>
  <si>
    <t>55303-0000</t>
  </si>
  <si>
    <t>Prestressing system</t>
  </si>
  <si>
    <t>PRESTRESSING SYSTEM</t>
  </si>
  <si>
    <t>55310-0100</t>
  </si>
  <si>
    <t>Post-tensioning tendon repair</t>
  </si>
  <si>
    <t>POST-TENSIONING TENDON REPAIR</t>
  </si>
  <si>
    <t>55311-0100</t>
  </si>
  <si>
    <t>Post-tensioning anchorage repair</t>
  </si>
  <si>
    <t>POST-TENSIONING ANCHORAGE REPAIR</t>
  </si>
  <si>
    <t>Section 554 - REINFORCING STEEL</t>
  </si>
  <si>
    <t>55401-1000</t>
  </si>
  <si>
    <t>Reinforcing steel</t>
  </si>
  <si>
    <t>REINFORCING STEEL</t>
  </si>
  <si>
    <t>55401-2000</t>
  </si>
  <si>
    <t>Reinforcing steel, epoxy-coated</t>
  </si>
  <si>
    <t>REINFORCING STEEL, EPOXY-COATED</t>
  </si>
  <si>
    <t>55401-2500</t>
  </si>
  <si>
    <t>Reinforcing steel, galvanized</t>
  </si>
  <si>
    <t>REINFORCING STEEL, GALVANIZED</t>
  </si>
  <si>
    <t>55401-3000</t>
  </si>
  <si>
    <t>Reinforcing steel, stainless steel</t>
  </si>
  <si>
    <t>REINFORCING STEEL, STAINLESS STEEL</t>
  </si>
  <si>
    <t>55401-4000</t>
  </si>
  <si>
    <t>Reinforcing steel, uncoated, specialty high-strength, corrosion-resistant</t>
  </si>
  <si>
    <t>REINFORCING STEEL, UNCOATED, SPECIALTY HIGH-STRENGTH, CORROSION-RESISTANT</t>
  </si>
  <si>
    <t>Section 555 - STEEL STRUCTURES</t>
  </si>
  <si>
    <t>55501-0000</t>
  </si>
  <si>
    <t>Structural steel</t>
  </si>
  <si>
    <t>STRUCTURAL STEEL</t>
  </si>
  <si>
    <t>55501-1000</t>
  </si>
  <si>
    <t>Structural steel, salvaged, modified, and erected</t>
  </si>
  <si>
    <t>STRUCTURAL STEEL, SALVAGED, MODIFIED, AND ERECTED</t>
  </si>
  <si>
    <t>55501-2000</t>
  </si>
  <si>
    <t>Structural steel, evaluate gusset plate</t>
  </si>
  <si>
    <t>STRUCTURAL STEEL, EVALUATE GUSSET PLATE</t>
  </si>
  <si>
    <t>55501-2100</t>
  </si>
  <si>
    <t>Structural steel, repair gusset plate</t>
  </si>
  <si>
    <t>STRUCTURAL STEEL, REPAIR GUSSET PLATE</t>
  </si>
  <si>
    <t>55502-0000</t>
  </si>
  <si>
    <t>Structural steel, provided, fabricated, and erected</t>
  </si>
  <si>
    <t>STRUCTURAL STEEL, PROVIDED, FABRICATED, AND ERECTED</t>
  </si>
  <si>
    <t>55504-0000</t>
  </si>
  <si>
    <t>Prefabricated steel bridge</t>
  </si>
  <si>
    <t>PREFABRICATED STEEL BRIDGE</t>
  </si>
  <si>
    <t>55506-0000</t>
  </si>
  <si>
    <t>Miscellaneous steel</t>
  </si>
  <si>
    <t>MISCELLANEOUS STEEL</t>
  </si>
  <si>
    <t>55506-0100</t>
  </si>
  <si>
    <t>Miscellaneous steel, scupper extension</t>
  </si>
  <si>
    <t>MISCELLANEOUS STEEL, SCUPPER EXTENSION</t>
  </si>
  <si>
    <t>Section 556 - BRIDGE RAILING</t>
  </si>
  <si>
    <t>55601-0100</t>
  </si>
  <si>
    <t>Bridge railing, aluminum</t>
  </si>
  <si>
    <t>BRIDGE RAILING, ALUMINUM</t>
  </si>
  <si>
    <t>55601-0200</t>
  </si>
  <si>
    <t>Bridge railing, aluminum, one rail</t>
  </si>
  <si>
    <t>BRIDGE RAILING, ALUMINUM, ONE RAIL</t>
  </si>
  <si>
    <t>55601-0300</t>
  </si>
  <si>
    <t>Bridge railing, aluminum, two rail</t>
  </si>
  <si>
    <t>BRIDGE RAILING, ALUMINUM, TWO RAIL</t>
  </si>
  <si>
    <t>55601-0400</t>
  </si>
  <si>
    <t>Bridge railing, aluminum, three rail</t>
  </si>
  <si>
    <t>BRIDGE RAILING, ALUMINUM, THREE RAIL</t>
  </si>
  <si>
    <t>55601-0500</t>
  </si>
  <si>
    <t>Bridge railing, concrete</t>
  </si>
  <si>
    <t>BRIDGE RAILING, CONCRETE</t>
  </si>
  <si>
    <t>55601-0600</t>
  </si>
  <si>
    <t>Bridge railing, concrete, beam rail</t>
  </si>
  <si>
    <t>BRIDGE RAILING, CONCRETE, BEAM RAIL</t>
  </si>
  <si>
    <t>55601-0700</t>
  </si>
  <si>
    <t>Bridge railing, concrete, Natchez Trace Rail</t>
  </si>
  <si>
    <t>BRIDGE RAILING, CONCRETE, NATCHEZ TRACE RAIL</t>
  </si>
  <si>
    <t>55601-0800</t>
  </si>
  <si>
    <t>Bridge railing, concrete, New Jersey safety shape</t>
  </si>
  <si>
    <t>BRIDGE RAILING, CONCRETE, NEW JERSEY SAFETY SHAPE</t>
  </si>
  <si>
    <t>55601-0900</t>
  </si>
  <si>
    <t>Bridge railing, steel</t>
  </si>
  <si>
    <t>BRIDGE RAILING, STEEL</t>
  </si>
  <si>
    <t>55601-1000</t>
  </si>
  <si>
    <t>Bridge railing, steel, one rail</t>
  </si>
  <si>
    <t>BRIDGE RAILING, STEEL, ONE RAIL</t>
  </si>
  <si>
    <t>55601-1100</t>
  </si>
  <si>
    <t>Bridge railing, steel, two rail</t>
  </si>
  <si>
    <t>BRIDGE RAILING, STEEL, TWO RAIL</t>
  </si>
  <si>
    <t>55601-1200</t>
  </si>
  <si>
    <t>Bridge railing, steel, three rail</t>
  </si>
  <si>
    <t>BRIDGE RAILING, STEEL, THREE RAIL</t>
  </si>
  <si>
    <t>55601-1300</t>
  </si>
  <si>
    <t>Bridge railing, timber</t>
  </si>
  <si>
    <t>BRIDGE RAILING, TIMBER</t>
  </si>
  <si>
    <t>55601-1400</t>
  </si>
  <si>
    <t>Bridge railing, timber, steel-backed</t>
  </si>
  <si>
    <t>BRIDGE RAILING, TIMBER, STEEL-BACKED</t>
  </si>
  <si>
    <t>55602-1000</t>
  </si>
  <si>
    <t>Remove and reset bridge railing</t>
  </si>
  <si>
    <t>REMOVE AND RESET BRIDGE RAILING</t>
  </si>
  <si>
    <t>55603-1000</t>
  </si>
  <si>
    <t>Section 557 - TIMBER STRUCTURES</t>
  </si>
  <si>
    <t>55701-1000</t>
  </si>
  <si>
    <t>Structural timber and lumber, untreated</t>
  </si>
  <si>
    <t>STRUCTURAL TIMBER AND LUMBER, UNTREATED</t>
  </si>
  <si>
    <t>MFBM</t>
  </si>
  <si>
    <t>55701-2000</t>
  </si>
  <si>
    <t>Structural timber and lumber, treated</t>
  </si>
  <si>
    <t>STRUCTURAL TIMBER AND LUMBER, TREATED</t>
  </si>
  <si>
    <t>55701-3000</t>
  </si>
  <si>
    <t>Structural timber and lumber, composite</t>
  </si>
  <si>
    <t>STRUCTURAL TIMBER AND LUMBER, COMPOSITE</t>
  </si>
  <si>
    <t>55702-1000</t>
  </si>
  <si>
    <t>Structural timber and lumber, treated, pedestrian bridge</t>
  </si>
  <si>
    <t>STRUCTURAL TIMBER AND LUMBER, TREATED, PEDESTRIAN BRIDGE</t>
  </si>
  <si>
    <t>55703-1000</t>
  </si>
  <si>
    <t>Structural timber and lumber, treated, boardwalk</t>
  </si>
  <si>
    <t>STRUCTURAL TIMBER AND LUMBER, TREATED, BOARDWALK</t>
  </si>
  <si>
    <t>55703-2000</t>
  </si>
  <si>
    <t>Structural timber and lumber, treated, decking</t>
  </si>
  <si>
    <t>STRUCTURAL TIMBER AND LUMBER, TREATED, DECKING</t>
  </si>
  <si>
    <t>55706-1000</t>
  </si>
  <si>
    <t>55706-2000</t>
  </si>
  <si>
    <t>55707-1000</t>
  </si>
  <si>
    <t>Hardware, prefabricated aluminum ramp</t>
  </si>
  <si>
    <t>HARDWARE, PREFABRICATED ALUMINUM RAMP</t>
  </si>
  <si>
    <t>55720-0000</t>
  </si>
  <si>
    <t>Repair structural timber and lumber</t>
  </si>
  <si>
    <t>REPAIR STRUCTURAL TIMBER AND LUMBER</t>
  </si>
  <si>
    <t>Section 558 - DAMPPROOFING</t>
  </si>
  <si>
    <t>55801-0000</t>
  </si>
  <si>
    <t>Dampproofing</t>
  </si>
  <si>
    <t>DAMPPROOFING</t>
  </si>
  <si>
    <t>Section 559 - WATERPROOFING AND SEALING</t>
  </si>
  <si>
    <t>55901-0000</t>
  </si>
  <si>
    <t>Membrane waterproofing</t>
  </si>
  <si>
    <t>MEMBRANE WATERPROOFING</t>
  </si>
  <si>
    <t>55901-1000</t>
  </si>
  <si>
    <t>Membrane waterproofing, spray-applied</t>
  </si>
  <si>
    <t>MEMBRANE WATERPROOFING, SPRAY-APPLIED</t>
  </si>
  <si>
    <t>55901-2000</t>
  </si>
  <si>
    <t>Membrane waterproofing, preformed</t>
  </si>
  <si>
    <t>MEMBRANE WATERPROOFING, PREFORMED</t>
  </si>
  <si>
    <t>55902-0000</t>
  </si>
  <si>
    <t>Seal concrete surface</t>
  </si>
  <si>
    <t>SEAL CONCRETE SURFACE</t>
  </si>
  <si>
    <t>Section 560 - REMOVAL OF CONCRETE BY HYDRODEMOLITION</t>
  </si>
  <si>
    <t>56001-0000</t>
  </si>
  <si>
    <t>Removal of concrete by hydrodemolition</t>
  </si>
  <si>
    <t>REMOVAL OF CONCRETE BY HYDRODEMOLITION</t>
  </si>
  <si>
    <t>56003-0000</t>
  </si>
  <si>
    <t>Section 561 - CONCRETE CRACK REPAIR BY EPOXY INJECTION</t>
  </si>
  <si>
    <t>56101-0000</t>
  </si>
  <si>
    <t>Concrete crack repair by epoxy injection</t>
  </si>
  <si>
    <t>CONCRETE CRACK REPAIR BY EPOXY INJECTION</t>
  </si>
  <si>
    <t>Section 562 - TEMPORARY WORKS</t>
  </si>
  <si>
    <t>56201-0000</t>
  </si>
  <si>
    <t>Bridge erection system</t>
  </si>
  <si>
    <t>BRIDGE ERECTION SYSTEM</t>
  </si>
  <si>
    <t>56202-0000</t>
  </si>
  <si>
    <t>Temporary support structure</t>
  </si>
  <si>
    <t>TEMPORARY SUPPORT STRUCTURE</t>
  </si>
  <si>
    <t>56203-0000</t>
  </si>
  <si>
    <t>56205-0000</t>
  </si>
  <si>
    <t>Debris shield</t>
  </si>
  <si>
    <t>DEBRIS SHIELD</t>
  </si>
  <si>
    <t>Section 563 - COATING</t>
  </si>
  <si>
    <t>56301-1000</t>
  </si>
  <si>
    <t>Coating, concrete structure</t>
  </si>
  <si>
    <t>COATING, CONCRETE STRUCTURE</t>
  </si>
  <si>
    <t>56301-2000</t>
  </si>
  <si>
    <t>Coating, steel structure</t>
  </si>
  <si>
    <t>COATING, STEEL STRUCTURE</t>
  </si>
  <si>
    <t>56301-3000</t>
  </si>
  <si>
    <t>Coating, timber structure</t>
  </si>
  <si>
    <t>COATING, TIMBER STRUCTURE</t>
  </si>
  <si>
    <t>56302-1000</t>
  </si>
  <si>
    <t>56302-2000</t>
  </si>
  <si>
    <t>56303-1000</t>
  </si>
  <si>
    <t>56304-0100</t>
  </si>
  <si>
    <t>Coating, pipe</t>
  </si>
  <si>
    <t>COATING, PIPE</t>
  </si>
  <si>
    <t>56311-1000</t>
  </si>
  <si>
    <t>Weathering agent, desert application</t>
  </si>
  <si>
    <t>WEATHERING AGENT, DESERT APPLICATION</t>
  </si>
  <si>
    <t>56311-2000</t>
  </si>
  <si>
    <t>Weathering agent, wall application</t>
  </si>
  <si>
    <t>WEATHERING AGENT, WALL APPLICATION</t>
  </si>
  <si>
    <t>56311-3000</t>
  </si>
  <si>
    <t>Weathering agent, rock application</t>
  </si>
  <si>
    <t>WEATHERING AGENT, ROCK APPLICATION</t>
  </si>
  <si>
    <t>56312-1000</t>
  </si>
  <si>
    <t>Weathering agent, boulder application</t>
  </si>
  <si>
    <t>WEATHERING AGENT, BOULDER APPLICATION</t>
  </si>
  <si>
    <t>56320-0000</t>
  </si>
  <si>
    <t>Containment system and worker protection plan</t>
  </si>
  <si>
    <t>CONTAINMENT SYSTEM AND WORKER PROTECTION PLAN</t>
  </si>
  <si>
    <t>Section 564 - BEARING DEVICES</t>
  </si>
  <si>
    <t>56401-0000</t>
  </si>
  <si>
    <t>Bearing device</t>
  </si>
  <si>
    <t>BEARING DEVICE</t>
  </si>
  <si>
    <t>56401-1000</t>
  </si>
  <si>
    <t>Bearing device, elastomeric</t>
  </si>
  <si>
    <t>BEARING DEVICE, ELASTOMERIC</t>
  </si>
  <si>
    <t>56401-2000</t>
  </si>
  <si>
    <t>Bearing device, pot</t>
  </si>
  <si>
    <t>BEARING DEVICE, POT</t>
  </si>
  <si>
    <t>56401-3000</t>
  </si>
  <si>
    <t>Bearing device, sliding plate</t>
  </si>
  <si>
    <t>BEARING DEVICE, SLIDING PLATE</t>
  </si>
  <si>
    <t>56401-4000</t>
  </si>
  <si>
    <t>Bearing device, disc</t>
  </si>
  <si>
    <t>BEARING DEVICE, DISC</t>
  </si>
  <si>
    <t>56401-5000</t>
  </si>
  <si>
    <t>Bearing device, seismic isolation</t>
  </si>
  <si>
    <t>BEARING DEVICE, SEISMIC ISOLATION</t>
  </si>
  <si>
    <t>Section 565 - DRILLED SHAFTS</t>
  </si>
  <si>
    <t>56501-0000</t>
  </si>
  <si>
    <t>Drilled shaft</t>
  </si>
  <si>
    <t>DRILLED SHAFT</t>
  </si>
  <si>
    <t>56501-0100</t>
  </si>
  <si>
    <t>Drilled shaft, 450mm diameter</t>
  </si>
  <si>
    <t>DRILLED SHAFT, 18-INCH DIAMETER</t>
  </si>
  <si>
    <t>56501-0200</t>
  </si>
  <si>
    <t>Drilled shaft, 600mm diameter</t>
  </si>
  <si>
    <t>DRILLED SHAFT, 24-INCH DIAMETER</t>
  </si>
  <si>
    <t>56501-0300</t>
  </si>
  <si>
    <t>Drilled shaft, 750mm diameter</t>
  </si>
  <si>
    <t>DRILLED SHAFT, 30-INCH DIAMETER</t>
  </si>
  <si>
    <t>56501-0310</t>
  </si>
  <si>
    <t>Drilled shaft, 750mm diameter, H-pile core</t>
  </si>
  <si>
    <t>DRILLED SHAFT, 30-INCH DIAMETER, H-PILE CORE</t>
  </si>
  <si>
    <t>56501-0400</t>
  </si>
  <si>
    <t>Drilled shaft, 900mm diameter</t>
  </si>
  <si>
    <t>DRILLED SHAFT, 36-INCH DIAMETER</t>
  </si>
  <si>
    <t>56501-0500</t>
  </si>
  <si>
    <t>Drilled shaft, 1050mm diameter</t>
  </si>
  <si>
    <t>DRILLED SHAFT, 42-INCH DIAMETER</t>
  </si>
  <si>
    <t>56501-0600</t>
  </si>
  <si>
    <t>Drilled shaft, 1200mm diameter</t>
  </si>
  <si>
    <t>DRILLED SHAFT, 48-INCH DIAMETER</t>
  </si>
  <si>
    <t>56501-0700</t>
  </si>
  <si>
    <t>Drilled shaft, 1350mm diameter</t>
  </si>
  <si>
    <t>DRILLED SHAFT, 54-INCH DIAMETER</t>
  </si>
  <si>
    <t>56501-0800</t>
  </si>
  <si>
    <t>Drilled shaft, 1500mm diameter</t>
  </si>
  <si>
    <t>DRILLED SHAFT, 60-INCH DIAMETER</t>
  </si>
  <si>
    <t>56501-0900</t>
  </si>
  <si>
    <t>Drilled shaft, 1800mm diameter</t>
  </si>
  <si>
    <t>DRILLED SHAFT, 72-INCH DIAMETER</t>
  </si>
  <si>
    <t>56501-0950</t>
  </si>
  <si>
    <t>Drilled shaft, 1950mm diameter</t>
  </si>
  <si>
    <t>DRILLED SHAFT, 78-INCH DIAMETER</t>
  </si>
  <si>
    <t>56501-1000</t>
  </si>
  <si>
    <t>Drilled shaft, 2100mm diameter</t>
  </si>
  <si>
    <t>DRILLED SHAFT, 84-INCH DIAMETER</t>
  </si>
  <si>
    <t>56501-1100</t>
  </si>
  <si>
    <t>Drilled shaft, 2400mm diameter</t>
  </si>
  <si>
    <t>DRILLED SHAFT, 96-INCH DIAMETER</t>
  </si>
  <si>
    <t>56501-1200</t>
  </si>
  <si>
    <t>Drilled shaft, 3000mm diameter</t>
  </si>
  <si>
    <t>DRILLED SHAFT, 120-INCH DIAMETER</t>
  </si>
  <si>
    <t>56502-0000</t>
  </si>
  <si>
    <t>Trial drilled shaft</t>
  </si>
  <si>
    <t>TRIAL DRILLED SHAFT</t>
  </si>
  <si>
    <t>56502-0100</t>
  </si>
  <si>
    <t>Trial drilled shaft, 450mm diameter</t>
  </si>
  <si>
    <t>TRIAL DRILLED SHAFT, 18-INCH DIAMETER</t>
  </si>
  <si>
    <t>56502-0200</t>
  </si>
  <si>
    <t>Trial drilled shaft, 600mm diameter</t>
  </si>
  <si>
    <t>TRIAL DRILLED SHAFT, 24-INCH DIAMETER</t>
  </si>
  <si>
    <t>56502-0300</t>
  </si>
  <si>
    <t>Trial drilled shaft, 750mm diameter</t>
  </si>
  <si>
    <t>TRIAL DRILLED SHAFT, 30-INCH DIAMETER</t>
  </si>
  <si>
    <t>56502-0400</t>
  </si>
  <si>
    <t>Trial drilled shaft, 900mm diameter</t>
  </si>
  <si>
    <t>TRIAL DRILLED SHAFT, 36-INCH DIAMETER</t>
  </si>
  <si>
    <t>56502-0500</t>
  </si>
  <si>
    <t>Trial drilled shaft, 1050mm diameter</t>
  </si>
  <si>
    <t>TRIAL DRILLED SHAFT, 42-INCH DIAMETER</t>
  </si>
  <si>
    <t>56502-0600</t>
  </si>
  <si>
    <t>Trial drilled shaft, 1200mm diameter</t>
  </si>
  <si>
    <t>TRIAL DRILLED SHAFT, 48-INCH DIAMETER</t>
  </si>
  <si>
    <t>56502-0700</t>
  </si>
  <si>
    <t>Trial drilled shaft, 1350mm diameter</t>
  </si>
  <si>
    <t>TRIAL DRILLED SHAFT, 54-INCH DIAMETER</t>
  </si>
  <si>
    <t>56502-0800</t>
  </si>
  <si>
    <t>Trial drilled shaft, 1500mm diameter</t>
  </si>
  <si>
    <t>TRIAL DRILLED SHAFT, 60-INCH DIAMETER</t>
  </si>
  <si>
    <t>56502-0900</t>
  </si>
  <si>
    <t>Trial drilled shaft, 1800mm diameter</t>
  </si>
  <si>
    <t>TRIAL DRILLED SHAFT, 72-INCH DIAMETER</t>
  </si>
  <si>
    <t>56502-1000</t>
  </si>
  <si>
    <t>Trial drilled shaft, 2100mm diameter</t>
  </si>
  <si>
    <t>TRIAL DRILLED SHAFT, 84-INCH DIAMETER</t>
  </si>
  <si>
    <t>56503-0000</t>
  </si>
  <si>
    <t>Secant pile</t>
  </si>
  <si>
    <t>SECANT PILE</t>
  </si>
  <si>
    <t>56503-0400</t>
  </si>
  <si>
    <t>Secant pile, 900mm diameter</t>
  </si>
  <si>
    <t>SECANT PILE, 36-INCH DIAMETER</t>
  </si>
  <si>
    <t>56503-0500</t>
  </si>
  <si>
    <t>Secant pile, 1050mm diameter</t>
  </si>
  <si>
    <t>SECANT PILE, 42-INCH DIAMETER</t>
  </si>
  <si>
    <t>56503-0600</t>
  </si>
  <si>
    <t>Secant pile, 1200mm diameter</t>
  </si>
  <si>
    <t>SECANT PILE, 48-INCH DIAMETER</t>
  </si>
  <si>
    <t>56505-0000</t>
  </si>
  <si>
    <t>Crosshole sonic logging</t>
  </si>
  <si>
    <t>CROSSHOLE SONIC LOGGING</t>
  </si>
  <si>
    <t>56506-0000</t>
  </si>
  <si>
    <t>Coring/pressure grouting</t>
  </si>
  <si>
    <t>CORING/PRESSURE GROUTING</t>
  </si>
  <si>
    <t>56507-0000</t>
  </si>
  <si>
    <t>Temporary casing</t>
  </si>
  <si>
    <t>TEMPORARY CASING</t>
  </si>
  <si>
    <t>56510-0000</t>
  </si>
  <si>
    <t>Remove drilled shaft obstruction</t>
  </si>
  <si>
    <t>REMOVE DRILLED SHAFT OBSTRUCTION</t>
  </si>
  <si>
    <t>Section 566 - SHOTCRETE</t>
  </si>
  <si>
    <t>56601-0000</t>
  </si>
  <si>
    <t>Shotcrete</t>
  </si>
  <si>
    <t>SHOTCRETE</t>
  </si>
  <si>
    <t>56601-0100</t>
  </si>
  <si>
    <t>Shotcrete, grading A</t>
  </si>
  <si>
    <t>SHOTCRETE, GRADING A</t>
  </si>
  <si>
    <t>56601-0200</t>
  </si>
  <si>
    <t>Shotcrete, grading B</t>
  </si>
  <si>
    <t>SHOTCRETE, GRADING B</t>
  </si>
  <si>
    <t>56601-1000</t>
  </si>
  <si>
    <t>Shotcrete, 50mm depth</t>
  </si>
  <si>
    <t>SHOTCRETE, 2-INCH DEPTH</t>
  </si>
  <si>
    <t>56601-1100</t>
  </si>
  <si>
    <t>Shotcrete, grading A, 50mm depth</t>
  </si>
  <si>
    <t>SHOTCRETE, GRADING A, 2-INCH DEPTH</t>
  </si>
  <si>
    <t>56601-1200</t>
  </si>
  <si>
    <t>Shotcrete, grading B, 50mm depth</t>
  </si>
  <si>
    <t>SHOTCRETE, GRADING B, 2-INCH DEPTH</t>
  </si>
  <si>
    <t>56601-2000</t>
  </si>
  <si>
    <t>Shotcrete, 100mm depth</t>
  </si>
  <si>
    <t>SHOTCRETE, 4-INCH DEPTH</t>
  </si>
  <si>
    <t>56601-2100</t>
  </si>
  <si>
    <t>Shotcrete, grading A, 100mm depth</t>
  </si>
  <si>
    <t>SHOTCRETE, GRADING A, 4-INCH DEPTH</t>
  </si>
  <si>
    <t>56601-2200</t>
  </si>
  <si>
    <t>Shotcrete, grading B, 100mm depth</t>
  </si>
  <si>
    <t>SHOTCRETE, GRADING B, 4-INCH DEPTH</t>
  </si>
  <si>
    <t>56601-3000</t>
  </si>
  <si>
    <t>Shotcrete, 150mm depth</t>
  </si>
  <si>
    <t>SHOTCRETE, 6-INCH DEPTH</t>
  </si>
  <si>
    <t>56601-3100</t>
  </si>
  <si>
    <t>Shotcrete, grading A, 150mm depth</t>
  </si>
  <si>
    <t>SHOTCRETE, GRADING A, 6-INCH DEPTH</t>
  </si>
  <si>
    <t>56601-3200</t>
  </si>
  <si>
    <t>Shotcrete, grading B, 150mm depth</t>
  </si>
  <si>
    <t>SHOTCRETE, GRADING B, 6-INCH DEPTH</t>
  </si>
  <si>
    <t>56602-0000</t>
  </si>
  <si>
    <t>56602-0100</t>
  </si>
  <si>
    <t>56602-0200</t>
  </si>
  <si>
    <t>56603-0000</t>
  </si>
  <si>
    <t>Reinforced shotcrete</t>
  </si>
  <si>
    <t>REINFORCED SHOTCRETE</t>
  </si>
  <si>
    <t>56603-0100</t>
  </si>
  <si>
    <t>Reinforced shotcrete, grading A</t>
  </si>
  <si>
    <t>REINFORCED SHOTCRETE, GRADING A</t>
  </si>
  <si>
    <t>56603-0200</t>
  </si>
  <si>
    <t>Reinforced shotcrete, grading B</t>
  </si>
  <si>
    <t>REINFORCED SHOTCRETE, GRADING B</t>
  </si>
  <si>
    <t>56603-1000</t>
  </si>
  <si>
    <t>Reinforced shotcrete, 50mm depth</t>
  </si>
  <si>
    <t>REINFORCED SHOTCRETE, 2-INCH DEPTH</t>
  </si>
  <si>
    <t>56603-1100</t>
  </si>
  <si>
    <t>Reinforced shotcrete, grading A, 50mm depth</t>
  </si>
  <si>
    <t>REINFORCED SHOTCRETE, GRADING A, 2-INCH DEPTH</t>
  </si>
  <si>
    <t>56603-1200</t>
  </si>
  <si>
    <t>Reinforced shotcrete, grading B, 50mm depth</t>
  </si>
  <si>
    <t>REINFORCED SHOTCRETE, GRADING B, 2-INCH DEPTH</t>
  </si>
  <si>
    <t>56603-2000</t>
  </si>
  <si>
    <t>Reinforced shotcrete, 100mm depth</t>
  </si>
  <si>
    <t>REINFORCED SHOTCRETE, 4-INCH DEPTH</t>
  </si>
  <si>
    <t>56603-2100</t>
  </si>
  <si>
    <t>Reinforced shotcrete, grading A, 100mm depth</t>
  </si>
  <si>
    <t>REINFORCED SHOTCRETE, GRADING A, 4-INCH DEPTH</t>
  </si>
  <si>
    <t>56603-2200</t>
  </si>
  <si>
    <t>Reinforced shotcrete, grading B, 100mm depth</t>
  </si>
  <si>
    <t>REINFORCED SHOTCRETE, GRADING B, 4-INCH DEPTH</t>
  </si>
  <si>
    <t>56603-3000</t>
  </si>
  <si>
    <t>Reinforced shotcrete, 150mm depth</t>
  </si>
  <si>
    <t>REINFORCED SHOTCRETE, 6-INCH DEPTH</t>
  </si>
  <si>
    <t>56603-3100</t>
  </si>
  <si>
    <t>Reinforced shotcrete, grading A, 150mm depth</t>
  </si>
  <si>
    <t>REINFORCED SHOTCRETE, GRADING A, 6-INCH DEPTH</t>
  </si>
  <si>
    <t>56603-3200</t>
  </si>
  <si>
    <t>Reinforced shotcrete, grading B, 150mm depth</t>
  </si>
  <si>
    <t>REINFORCED SHOTCRETE, GRADING B, 6-INCH DEPTH</t>
  </si>
  <si>
    <t>56603-4000</t>
  </si>
  <si>
    <t>Reinforced shotcrete, 200mm depth</t>
  </si>
  <si>
    <t>REINFORCED SHOTCRETE, 8-INCH DEPTH</t>
  </si>
  <si>
    <t>56603-4100</t>
  </si>
  <si>
    <t>Reinforced shotcrete, grading A, 200mm depth</t>
  </si>
  <si>
    <t>REINFORCED SHOTCRETE, GRADING A, 8-INCH DEPTH</t>
  </si>
  <si>
    <t>56603-4200</t>
  </si>
  <si>
    <t>Reinforced shotcrete, grading B, 200mm depth</t>
  </si>
  <si>
    <t>REINFORCED SHOTCRETE, GRADING B, 8-INCH DEPTH</t>
  </si>
  <si>
    <t>56603-5000</t>
  </si>
  <si>
    <t>Reinforced shotcrete, 250mm depth</t>
  </si>
  <si>
    <t>REINFORCED SHOTCRETE, 10-INCH DEPTH</t>
  </si>
  <si>
    <t>56603-5100</t>
  </si>
  <si>
    <t>Reinforced shotcrete, grading A, 250mm depth</t>
  </si>
  <si>
    <t>REINFORCED SHOTCRETE, GRADING A, 10-INCH DEPTH</t>
  </si>
  <si>
    <t>56603-5200</t>
  </si>
  <si>
    <t>Reinforced shotcrete, grading B, 250mm depth</t>
  </si>
  <si>
    <t>REINFORCED SHOTCRETE, GRADING B, 10-INCH DEPTH</t>
  </si>
  <si>
    <t>56603-6000</t>
  </si>
  <si>
    <t>Reinforced shotcrete, 300mm depth</t>
  </si>
  <si>
    <t>REINFORCED SHOTCRETE, 12-INCH DEPTH</t>
  </si>
  <si>
    <t>56603-6100</t>
  </si>
  <si>
    <t>Reinforced shotcrete, grading A, 300mm depth</t>
  </si>
  <si>
    <t>REINFORCED SHOTCRETE, GRADING A, 12-INCH DEPTH</t>
  </si>
  <si>
    <t>56603-6200</t>
  </si>
  <si>
    <t>Reinforced shotcrete, grading B, 300mm depth</t>
  </si>
  <si>
    <t>REINFORCED SHOTCRETE, GRADING B, 12-INCH DEPTH</t>
  </si>
  <si>
    <t>56604-0000</t>
  </si>
  <si>
    <t>56604-0100</t>
  </si>
  <si>
    <t>56604-0200</t>
  </si>
  <si>
    <t>Section 567 - MICROPILES</t>
  </si>
  <si>
    <t>56701-0000</t>
  </si>
  <si>
    <t>Micropile</t>
  </si>
  <si>
    <t>MICROPILE</t>
  </si>
  <si>
    <t>56702-0000</t>
  </si>
  <si>
    <t>56703-0000</t>
  </si>
  <si>
    <t>Micropile, additional length</t>
  </si>
  <si>
    <t>MICROPILE, ADDITIONAL LENGTH</t>
  </si>
  <si>
    <t>56705-0000</t>
  </si>
  <si>
    <t>Micropile load verification test</t>
  </si>
  <si>
    <t>MICROPILE LOAD VERIFICATION TEST</t>
  </si>
  <si>
    <t>56706-0000</t>
  </si>
  <si>
    <t>Micropile proof load test</t>
  </si>
  <si>
    <t>MICROPILE PROOF LOAD TEST</t>
  </si>
  <si>
    <t>Section 568 - SERVICE LIFE DESIGN CONCRETE</t>
  </si>
  <si>
    <t>56801-0000</t>
  </si>
  <si>
    <t>Service life design concrete</t>
  </si>
  <si>
    <t>SERVICE LIFE DESIGN CONCRETE</t>
  </si>
  <si>
    <t>56802-0000</t>
  </si>
  <si>
    <t>Section 569 - CONCRETE OVERLAYS FOR BRIDGE DECKS</t>
  </si>
  <si>
    <t>56901-0000</t>
  </si>
  <si>
    <t>Concrete overlay</t>
  </si>
  <si>
    <t>CONCRETE OVERLAY</t>
  </si>
  <si>
    <t>56901-1000</t>
  </si>
  <si>
    <t>Concrete overlay, class LMC</t>
  </si>
  <si>
    <t>CONCRETE OVERLAY, CLASS LMC</t>
  </si>
  <si>
    <t>56901-1500</t>
  </si>
  <si>
    <t>Concrete overlay, class HPC(O)</t>
  </si>
  <si>
    <t>CONCRETE OVERLAY, CLASS HPC(O)</t>
  </si>
  <si>
    <t>Section 570 - POLYESTER POLYMER CONCRETE OVERLAYS FOR BRIDGE DECKS</t>
  </si>
  <si>
    <t>57001-0000</t>
  </si>
  <si>
    <t>Polyester polymer concrete overlay</t>
  </si>
  <si>
    <t>POLYESTER POLYMER CONCRETE OVERLAY</t>
  </si>
  <si>
    <t>57002-0000</t>
  </si>
  <si>
    <t>Section 571 - ULTRA-HIGH PERFORMANCE CONCRETE</t>
  </si>
  <si>
    <t>57101-0000</t>
  </si>
  <si>
    <t>Ultra-high performance concrete</t>
  </si>
  <si>
    <t>ULTRA-HIGH PERFORMANCE CONCRETE</t>
  </si>
  <si>
    <t>57102-0000</t>
  </si>
  <si>
    <t>57103-0000</t>
  </si>
  <si>
    <t>Section 572 - CONCRETE REPAIR</t>
  </si>
  <si>
    <t>57201-0000</t>
  </si>
  <si>
    <t>Repair concrete</t>
  </si>
  <si>
    <t>REPAIR CONCRETE</t>
  </si>
  <si>
    <t>57202-0000</t>
  </si>
  <si>
    <t>57203-0000</t>
  </si>
  <si>
    <t>57204-0000</t>
  </si>
  <si>
    <t>57210-0000</t>
  </si>
  <si>
    <t>Clean and reseal joints</t>
  </si>
  <si>
    <t>CLEAN AND RESEAL JOINTS</t>
  </si>
  <si>
    <t>57220-0000</t>
  </si>
  <si>
    <t>Clean concrete surface</t>
  </si>
  <si>
    <t>CLEAN CONCRETE SURFACE</t>
  </si>
  <si>
    <t>57221-0000</t>
  </si>
  <si>
    <t>Section 573 - HELICAL PILES</t>
  </si>
  <si>
    <t>57301-0000</t>
  </si>
  <si>
    <t>Helical pile</t>
  </si>
  <si>
    <t>HELICAL PILE</t>
  </si>
  <si>
    <t>57302-0000</t>
  </si>
  <si>
    <t>Section 574 - GEOSYNTHETIC REINFORCED SOIL-INTEGRATED BRIDGE SYSTEM</t>
  </si>
  <si>
    <t>57401-0000</t>
  </si>
  <si>
    <t>GRS-IBS, geosynthetic reinforcement</t>
  </si>
  <si>
    <t>GRS-IBS, GEOSYNTHETIC REINFORCEMENT</t>
  </si>
  <si>
    <t>57402-0000</t>
  </si>
  <si>
    <t>GRS-IBS, open-graded backfill</t>
  </si>
  <si>
    <t>GRS-IBS, OPEN-GRADED BACKFILL</t>
  </si>
  <si>
    <t>57403-0000</t>
  </si>
  <si>
    <t>GRS-IBS, concrete masonry unit</t>
  </si>
  <si>
    <t>GRS-IBS, CONCRETE MASONRY UNIT</t>
  </si>
  <si>
    <t>57403-1000</t>
  </si>
  <si>
    <t>GRS-IBS, segmental retaining wall unit (SRWU)</t>
  </si>
  <si>
    <t>GRS-IBS, SEGMENTAL RETAINING WALL UNIT (SRWU)</t>
  </si>
  <si>
    <t>57404-0000</t>
  </si>
  <si>
    <t>Geosynthetic reinforced soil-integrated bridge system</t>
  </si>
  <si>
    <t>GEOSYNTHETIC REINFORCED SOIL-INTEGRATED BRIDGE SYSTEM</t>
  </si>
  <si>
    <t>Section 575 - TEMPORARY BRIDGES</t>
  </si>
  <si>
    <t>57502-0000</t>
  </si>
  <si>
    <t>Temporary bridge</t>
  </si>
  <si>
    <t>TEMPORARY BRIDGE</t>
  </si>
  <si>
    <t>57520-0000</t>
  </si>
  <si>
    <t>Temporary bridge rental</t>
  </si>
  <si>
    <t>mo</t>
  </si>
  <si>
    <t>TEMPORARY BRIDGE RENTAL</t>
  </si>
  <si>
    <t>MO</t>
  </si>
  <si>
    <t>Section 576 - RESERVED - Not in FP24</t>
  </si>
  <si>
    <t>57601-0000</t>
  </si>
  <si>
    <t>Pile encapsulation</t>
  </si>
  <si>
    <t>PILE ENCAPSULATION</t>
  </si>
  <si>
    <t>57601-1000</t>
  </si>
  <si>
    <t>Pile encapsulation with cathodic protection</t>
  </si>
  <si>
    <t>PILE ENCAPSULATION WITH CATHODIC PROTECTION</t>
  </si>
  <si>
    <t>Section 577 - FIBER-REINFORCED POLYMER STRUCTURES</t>
  </si>
  <si>
    <t>57701-0100</t>
  </si>
  <si>
    <t>Polymer structure, pedestrian bridge</t>
  </si>
  <si>
    <t>POLYMER STRUCTURE, PEDESTRIAN BRIDGE</t>
  </si>
  <si>
    <t>57705-0100</t>
  </si>
  <si>
    <t>Fiber-reinforced polymer (FRP), deck panel</t>
  </si>
  <si>
    <t>FIBER-REINFORCED POLYMER (FRP), DECK PANEL</t>
  </si>
  <si>
    <t>Section 578 - PRECAST CONCRETE ELEMENTS</t>
  </si>
  <si>
    <t>57801-0000</t>
  </si>
  <si>
    <t>Precast structural concrete</t>
  </si>
  <si>
    <t>PRECAST STRUCTURAL CONCRETE</t>
  </si>
  <si>
    <t>57801-0100</t>
  </si>
  <si>
    <t>Precast structural concrete, class A, abutment</t>
  </si>
  <si>
    <t>PRECAST STRUCTURAL CONCRETE, CLASS A, ABUTMENT</t>
  </si>
  <si>
    <t>57801-0200</t>
  </si>
  <si>
    <t>Precast structural concrete, class A, deck</t>
  </si>
  <si>
    <t>PRECAST STRUCTURAL CONCRETE, CLASS A, DECK</t>
  </si>
  <si>
    <t>57801-0300</t>
  </si>
  <si>
    <t>Precast structural concrete, class A, pier</t>
  </si>
  <si>
    <t>PRECAST STRUCTURAL CONCRETE, CLASS A, PIER</t>
  </si>
  <si>
    <t>57801-0400</t>
  </si>
  <si>
    <t>Precast structural concrete, class A(AE), abutment</t>
  </si>
  <si>
    <t>PRECAST STRUCTURAL CONCRETE, CLASS A(AE), ABUTMENT</t>
  </si>
  <si>
    <t>57801-0500</t>
  </si>
  <si>
    <t>Precast structural concrete, class A(AE), deck</t>
  </si>
  <si>
    <t>PRECAST STRUCTURAL CONCRETE, CLASS A(AE), DECK</t>
  </si>
  <si>
    <t>57801-0600</t>
  </si>
  <si>
    <t>Precast structural concrete, class A(AE), pier</t>
  </si>
  <si>
    <t>PRECAST STRUCTURAL CONCRETE, CLASS A(AE), PIER</t>
  </si>
  <si>
    <t>57801-0700</t>
  </si>
  <si>
    <t>Precast structural concrete, class C, abutment</t>
  </si>
  <si>
    <t>PRECAST STRUCTURAL CONCRETE, CLASS C, ABUTMENT</t>
  </si>
  <si>
    <t>57801-0800</t>
  </si>
  <si>
    <t>Precast structural concrete, class C, deck</t>
  </si>
  <si>
    <t>PRECAST STRUCTURAL CONCRETE, CLASS C, DECK</t>
  </si>
  <si>
    <t>57801-0900</t>
  </si>
  <si>
    <t>Precast structural concrete, class C, pier</t>
  </si>
  <si>
    <t>PRECAST STRUCTURAL CONCRETE, CLASS C, PIER</t>
  </si>
  <si>
    <t>57801-1000</t>
  </si>
  <si>
    <t>Precast structural concrete, class C (AE), abutment</t>
  </si>
  <si>
    <t>PRECAST STRUCTURAL CONCRETE, CLASS C (AE), ABUTMENT</t>
  </si>
  <si>
    <t>57801-1100</t>
  </si>
  <si>
    <t>Precast structural concrete, class C (AE), deck</t>
  </si>
  <si>
    <t>PRECAST STRUCTURAL CONCRETE, CLASS C (AE), DECK</t>
  </si>
  <si>
    <t>57801-1200</t>
  </si>
  <si>
    <t>Precast structural concrete, class C (AE), pier</t>
  </si>
  <si>
    <t>PRECAST STRUCTURAL CONCRETE, CLASS C (AE), PIER</t>
  </si>
  <si>
    <t>57801-1300</t>
  </si>
  <si>
    <t>Precast structural concrete, class D (AE), abutment</t>
  </si>
  <si>
    <t>PRECAST STRUCTURAL CONCRETE, CLASS D (AE), ABUTMENT</t>
  </si>
  <si>
    <t>57801-1400</t>
  </si>
  <si>
    <t>Precast structural concrete, class D (AE), deck</t>
  </si>
  <si>
    <t>PRECAST STRUCTURAL CONCRETE, CLASS D (AE), DECK</t>
  </si>
  <si>
    <t>57801-1500</t>
  </si>
  <si>
    <t>Precast structural concrete, class D (AE), pier</t>
  </si>
  <si>
    <t>PRECAST STRUCTURAL CONCRETE, CLASS D (AE), PIER</t>
  </si>
  <si>
    <t>57802-0100</t>
  </si>
  <si>
    <t>Precast structural concrete, class A(AE), wall panels</t>
  </si>
  <si>
    <t>PRECAST STRUCTURAL CONCRETE, CLASS A (AE), WALL PANELS</t>
  </si>
  <si>
    <t>57804-0000</t>
  </si>
  <si>
    <t>Precast segmental concrete</t>
  </si>
  <si>
    <t>PRECAST SEGMENTAL CONCRETE</t>
  </si>
  <si>
    <t>57805-0000</t>
  </si>
  <si>
    <t>Section 579 - MINOR BRIDGE WORK - Not in FP24</t>
  </si>
  <si>
    <t>57901-0000</t>
  </si>
  <si>
    <t>Minor bridge work</t>
  </si>
  <si>
    <t>MINOR BRIDGE WORK</t>
  </si>
  <si>
    <t>Section 580 - ALTERNATE BRIDGE - Not in FP24</t>
  </si>
  <si>
    <t>58001-0000</t>
  </si>
  <si>
    <t>Alternate bridge</t>
  </si>
  <si>
    <t>ALTERNATE BRIDGE</t>
  </si>
  <si>
    <t>Section 581 - STRUCTURAL CABLE SYSTEM - Not in FP24</t>
  </si>
  <si>
    <t>58101-1000</t>
  </si>
  <si>
    <t>Cables and anchor components, main cable system</t>
  </si>
  <si>
    <t>CABLES AND ANCHOR COMPONENTS, MAIN CABLE SYSTEM</t>
  </si>
  <si>
    <t>58101-2000</t>
  </si>
  <si>
    <t>Cables and anchor components, wind cable system</t>
  </si>
  <si>
    <t>CABLES AND ANCHOR COMPONENTS, WIND CABLE SYSTEM</t>
  </si>
  <si>
    <t>58101-3000</t>
  </si>
  <si>
    <t>Cables and anchor components, steel corrosion protection</t>
  </si>
  <si>
    <t>CABLES AND ANCHOR COMPONENTS, STEEL CORROSION PROTECTION</t>
  </si>
  <si>
    <t>Section 583 - CARBON FIBER REINFORCEED POLYMER - Not in FP24</t>
  </si>
  <si>
    <t>58301-0000</t>
  </si>
  <si>
    <t>Carbon fiber reinforced polymer</t>
  </si>
  <si>
    <t>CARBON FIBER REINFORCED POLYMER</t>
  </si>
  <si>
    <t>58302-0000</t>
  </si>
  <si>
    <t>Carbon fiber reinforced polymer test</t>
  </si>
  <si>
    <t>CARBON FIBER REINFORCED POLYMER TEST</t>
  </si>
  <si>
    <t>58305-1000</t>
  </si>
  <si>
    <t>Fiber reinforced polymer (FRP), strengthening system</t>
  </si>
  <si>
    <t>FIBER REINFORCED POLYMER (FRP), STRENGTHENING SYSTEM</t>
  </si>
  <si>
    <t>Section 584 - GLASS FIBER-REINFORCED POLYMER (GFRP) - Not in FP24</t>
  </si>
  <si>
    <t>58401-0000</t>
  </si>
  <si>
    <t>Glass fiber-reinforced polymer (GFRP) reinforcing bars</t>
  </si>
  <si>
    <t>GLASS FIBER REINFORCED POLYMER (GFRP) REINFORCING BARS</t>
  </si>
  <si>
    <t>58405-1000</t>
  </si>
  <si>
    <t>Fiberglass reinforced plastic, grating</t>
  </si>
  <si>
    <t>FIBERGLASS REINFORCED PLASTIC, GRATING</t>
  </si>
  <si>
    <t>Section 587 - POST-TENSIONING SYSTEM - Not in FP24</t>
  </si>
  <si>
    <t>58701-0000</t>
  </si>
  <si>
    <t>Post-tensioning system</t>
  </si>
  <si>
    <t>POST-TENSIONING SYSTEM</t>
  </si>
  <si>
    <t>Section 601 - MINOR CONCRETE</t>
  </si>
  <si>
    <t>60101-0000</t>
  </si>
  <si>
    <t>Concrete</t>
  </si>
  <si>
    <t>CONCRETE</t>
  </si>
  <si>
    <t>60102-0000</t>
  </si>
  <si>
    <t>60103-0000</t>
  </si>
  <si>
    <t>Concrete, headwall</t>
  </si>
  <si>
    <t>CONCRETE, HEADWALL</t>
  </si>
  <si>
    <t>60103-0020</t>
  </si>
  <si>
    <t>Concrete, headwall for 150mm pipe culvert</t>
  </si>
  <si>
    <t>CONCRETE, HEADWALL FOR 6-INCH PIPE CULVERT</t>
  </si>
  <si>
    <t>60103-0040</t>
  </si>
  <si>
    <t>Concrete, headwall for 200mm pipe culvert</t>
  </si>
  <si>
    <t>CONCRETE, HEADWALL FOR 8-INCH PIPE CULVERT</t>
  </si>
  <si>
    <t>60103-0060</t>
  </si>
  <si>
    <t>Concrete, headwall for 300mm pipe culvert</t>
  </si>
  <si>
    <t>CONCRETE, HEADWALL FOR 12-INCH PIPE CULVERT</t>
  </si>
  <si>
    <t>60103-0080</t>
  </si>
  <si>
    <t>Concrete, headwall for 375mm pipe culvert</t>
  </si>
  <si>
    <t>CONCRETE, HEADWALL FOR 15-INCH PIPE CULVERT</t>
  </si>
  <si>
    <t>60103-0100</t>
  </si>
  <si>
    <t>Concrete, headwall for 450mm pipe culvert</t>
  </si>
  <si>
    <t>CONCRETE, HEADWALL FOR 18-INCH PIPE CULVERT</t>
  </si>
  <si>
    <t>60103-0120</t>
  </si>
  <si>
    <t>Concrete, headwall for 525mm pipe culvert</t>
  </si>
  <si>
    <t>CONCRETE, HEADWALL FOR 21-INCH PIPE CULVERT</t>
  </si>
  <si>
    <t>60103-0140</t>
  </si>
  <si>
    <t>Concrete, headwall for 600mm pipe culvert</t>
  </si>
  <si>
    <t>CONCRETE, HEADWALL FOR 24-INCH PIPE CULVERT</t>
  </si>
  <si>
    <t>60103-0160</t>
  </si>
  <si>
    <t>Concrete, headwall for 750mm pipe culvert</t>
  </si>
  <si>
    <t>CONCRETE, HEADWALL FOR 30-INCH PIPE CULVERT</t>
  </si>
  <si>
    <t>60103-0180</t>
  </si>
  <si>
    <t>Concrete, headwall for 900mm pipe culvert</t>
  </si>
  <si>
    <t>CONCRETE, HEADWALL FOR 36-INCH PIPE CULVERT</t>
  </si>
  <si>
    <t>60103-0200</t>
  </si>
  <si>
    <t>Concrete, headwall for 1050mm pipe culvert</t>
  </si>
  <si>
    <t>CONCRETE, HEADWALL FOR 42-INCH PIPE CULVERT</t>
  </si>
  <si>
    <t>60103-0220</t>
  </si>
  <si>
    <t>Concrete, headwall for 1200mm pipe culvert</t>
  </si>
  <si>
    <t>CONCRETE, HEADWALL FOR 48-INCH PIPE CULVERT</t>
  </si>
  <si>
    <t>60103-0240</t>
  </si>
  <si>
    <t>Concrete, headwall for 1350mm pipe culvert</t>
  </si>
  <si>
    <t>CONCRETE, HEADWALL FOR 54-INCH PIPE CULVERT</t>
  </si>
  <si>
    <t>60103-0260</t>
  </si>
  <si>
    <t>Concrete, headwall for 1500mm pipe culvert</t>
  </si>
  <si>
    <t>CONCRETE, HEADWALL FOR 60-INCH PIPE CULVERT</t>
  </si>
  <si>
    <t>60103-0280</t>
  </si>
  <si>
    <t>Concrete, headwall for 1650mm pipe culvert</t>
  </si>
  <si>
    <t>CONCRETE, HEADWALL FOR 66-INCH PIPE CULVERT</t>
  </si>
  <si>
    <t>60103-0300</t>
  </si>
  <si>
    <t>Concrete, headwall for 1800mm pipe culvert</t>
  </si>
  <si>
    <t>CONCRETE, HEADWALL FOR 72-INCH PIPE CULVERT</t>
  </si>
  <si>
    <t>60103-0320</t>
  </si>
  <si>
    <t>Concrete, headwall for 1950mm pipe culvert</t>
  </si>
  <si>
    <t>CONCRETE, HEADWALL FOR 78-INCH PIPE CULVERT</t>
  </si>
  <si>
    <t>60103-0340</t>
  </si>
  <si>
    <t>Concrete, headwall for 2100mm pipe culvert</t>
  </si>
  <si>
    <t>CONCRETE, HEADWALL FOR 84-INCH PIPE CULVERT</t>
  </si>
  <si>
    <t>60103-0360</t>
  </si>
  <si>
    <t>Concrete, headwall for 2250mm pipe culvert</t>
  </si>
  <si>
    <t>CONCRETE, HEADWALL FOR 90-INCH PIPE CULVERT</t>
  </si>
  <si>
    <t>60103-0380</t>
  </si>
  <si>
    <t>Concrete, headwall for 2400mm pipe culvert</t>
  </si>
  <si>
    <t>CONCRETE, HEADWALL FOR 96-INCH PIPE CULVERT</t>
  </si>
  <si>
    <t>60103-0400</t>
  </si>
  <si>
    <t>Concrete, headwall for 2550mm pipe culvert</t>
  </si>
  <si>
    <t>CONCRETE, HEADWALL FOR 102-INCH PIPE CULVERT</t>
  </si>
  <si>
    <t>60103-0420</t>
  </si>
  <si>
    <t>Concrete, headwall for 3000mm pipe culvert</t>
  </si>
  <si>
    <t>CONCRETE, HEADWALL FOR 120-INCH PIPE CULVERT</t>
  </si>
  <si>
    <t>60103-0440</t>
  </si>
  <si>
    <t>Concrete, headwall for 3600mm pipe culvert</t>
  </si>
  <si>
    <t>CONCRETE, HEADWALL FOR 144-INCH PIPE CULVERT</t>
  </si>
  <si>
    <t>60103-0500</t>
  </si>
  <si>
    <t>Concrete, headwall for double 150mm pipe culvert</t>
  </si>
  <si>
    <t>CONCRETE, HEADWALL FOR DOUBLE 6-INCH PIPE CULVERT</t>
  </si>
  <si>
    <t>60103-0520</t>
  </si>
  <si>
    <t>Concrete, headwall for double 200mm pipe culvert</t>
  </si>
  <si>
    <t>CONCRETE, HEADWALL FOR DOUBLE 8-INCH PIPE CULVERT</t>
  </si>
  <si>
    <t>60103-0540</t>
  </si>
  <si>
    <t>Concrete, headwall for double 300mm pipe culvert</t>
  </si>
  <si>
    <t>CONCRETE, HEADWALL FOR DOUBLE 12-INCH PIPE CULVERT</t>
  </si>
  <si>
    <t>60103-0560</t>
  </si>
  <si>
    <t>Concrete, headwall for double 375mm pipe culvert</t>
  </si>
  <si>
    <t>CONCRETE, HEADWALL FOR DOUBLE 15-INCH PIPE CULVERT</t>
  </si>
  <si>
    <t>60103-0580</t>
  </si>
  <si>
    <t>Concrete, headwall for double 450mm pipe culvert</t>
  </si>
  <si>
    <t>CONCRETE, HEADWALL FOR DOUBLE 18-INCH PIPE CULVERT</t>
  </si>
  <si>
    <t>60103-0600</t>
  </si>
  <si>
    <t>Concrete, headwall for double 525mm pipe culvert</t>
  </si>
  <si>
    <t>CONCRETE, HEADWALL FOR DOUBLE 21-INCH PIPE CULVERT</t>
  </si>
  <si>
    <t>60103-0620</t>
  </si>
  <si>
    <t>Concrete, headwall for double 600mm pipe culvert</t>
  </si>
  <si>
    <t>CONCRETE, HEADWALL FOR DOUBLE 24-INCH PIPE CULVERT</t>
  </si>
  <si>
    <t>60103-0640</t>
  </si>
  <si>
    <t>Concrete, headwall for double 750mm pipe culvert</t>
  </si>
  <si>
    <t>CONCRETE, HEADWALL FOR DOUBLE 30-INCH PIPE CULVERT</t>
  </si>
  <si>
    <t>60103-0660</t>
  </si>
  <si>
    <t>Concrete, headwall for double 900mm pipe culvert</t>
  </si>
  <si>
    <t>CONCRETE, HEADWALL FOR DOUBLE 36-INCH PIPE CULVERT</t>
  </si>
  <si>
    <t>60103-0680</t>
  </si>
  <si>
    <t>Concrete, headwall for double 1050mm pipe culvert</t>
  </si>
  <si>
    <t>CONCRETE, HEADWALL FOR DOUBLE 42-INCH PIPE CULVERT</t>
  </si>
  <si>
    <t>60103-0700</t>
  </si>
  <si>
    <t>Concrete, headwall for double 1200mm pipe culvert</t>
  </si>
  <si>
    <t>CONCRETE, HEADWALL FOR DOUBLE 48-INCH PIPE CULVERT</t>
  </si>
  <si>
    <t>60103-0720</t>
  </si>
  <si>
    <t>Concrete, headwall for double 1350mm pipe culvert</t>
  </si>
  <si>
    <t>CONCRETE, HEADWALL FOR DOUBLE 54-INCH PIPE CULVERT</t>
  </si>
  <si>
    <t>60103-0740</t>
  </si>
  <si>
    <t>Concrete, headwall for double 1500mm pipe culvert</t>
  </si>
  <si>
    <t>CONCRETE, HEADWALL FOR DOUBLE 60-INCH PIPE CULVERT</t>
  </si>
  <si>
    <t>60103-0760</t>
  </si>
  <si>
    <t>Concrete, headwall for double 1650mm pipe culvert</t>
  </si>
  <si>
    <t>CONCRETE, HEADWALL FOR DOUBLE 66-INCH PIPE CULVERT</t>
  </si>
  <si>
    <t>60103-0780</t>
  </si>
  <si>
    <t>Concrete, headwall for double 1800mm pipe culvert</t>
  </si>
  <si>
    <t>CONCRETE, HEADWALL FOR DOUBLE 72-INCH PIPE CULVERT</t>
  </si>
  <si>
    <t>60103-0800</t>
  </si>
  <si>
    <t>Concrete, headwall for double 1950mm pipe culvert</t>
  </si>
  <si>
    <t>CONCRETE, HEADWALL FOR DOUBLE 78-INCH PIPE CULVERT</t>
  </si>
  <si>
    <t>60103-0820</t>
  </si>
  <si>
    <t>Concrete, headwall for double 2100mm pipe culvert</t>
  </si>
  <si>
    <t>CONCRETE, HEADWALL FOR DOUBLE 84-INCH PIPE CULVERT</t>
  </si>
  <si>
    <t>60103-0840</t>
  </si>
  <si>
    <t>Concrete, headwall for double 2250mm pipe culvert</t>
  </si>
  <si>
    <t>CONCRETE, HEADWALL FOR DOUBLE 90-INCH PIPE CULVERT</t>
  </si>
  <si>
    <t>60103-0860</t>
  </si>
  <si>
    <t>Concrete, headwall for double 2400mm pipe culvert</t>
  </si>
  <si>
    <t>CONCRETE, HEADWALL FOR DOUBLE 96-INCH PIPE CULVERT</t>
  </si>
  <si>
    <t>60103-0880</t>
  </si>
  <si>
    <t>Concrete, headwall for double 2550mm pipe culvert</t>
  </si>
  <si>
    <t>CONCRETE, HEADWALL FOR DOUBLE 102-INCH PIPE CULVERT</t>
  </si>
  <si>
    <t>60103-0900</t>
  </si>
  <si>
    <t>Concrete, headwall for double 3000mm pipe culvert</t>
  </si>
  <si>
    <t>CONCRETE, HEADWALL FOR DOUBLE 120-INCH PIPE CULVERT</t>
  </si>
  <si>
    <t>60103-0920</t>
  </si>
  <si>
    <t>Concrete, headwall for double 3600mm pipe culvert</t>
  </si>
  <si>
    <t>CONCRETE, HEADWALL FOR DOUBLE 144-INCH PIPE CULVERT</t>
  </si>
  <si>
    <t>60103-1220</t>
  </si>
  <si>
    <t>Concrete, headwall for triple 600mm pipe culvert</t>
  </si>
  <si>
    <t>CONCRETE, HEADWALL FOR TRIPLE 24-INCH PIPE CULVERT</t>
  </si>
  <si>
    <t>60103-1240</t>
  </si>
  <si>
    <t>Concrete, headwall for triple 750mm pipe culvert</t>
  </si>
  <si>
    <t>CONCRETE, HEADWALL FOR TRIPLE 30-INCH PIPE CULVERT</t>
  </si>
  <si>
    <t>60103-1260</t>
  </si>
  <si>
    <t>Concrete, headwall for triple 900mm pipe culvert</t>
  </si>
  <si>
    <t>CONCRETE, HEADWALL FOR TRIPLE 36-INCH PIPE CULVERT</t>
  </si>
  <si>
    <t>60103-1800</t>
  </si>
  <si>
    <t>Concrete, headwall for 150mm equivalent diameter pipe culvert</t>
  </si>
  <si>
    <t>CONCRETE, HEADWALL FOR 6-INCH EQUIVALENT DIAMETER PIPE CULVERT</t>
  </si>
  <si>
    <t>60103-1820</t>
  </si>
  <si>
    <t>Concrete, headwall for 200mm equivalent diameter pipe culvert</t>
  </si>
  <si>
    <t>CONCRETE, HEADWALL FOR 8-INCH EQUIVALENT DIAMETER PIPE CULVERT</t>
  </si>
  <si>
    <t>60103-1840</t>
  </si>
  <si>
    <t>Concrete, headwall for 300mm equivalent diameter pipe culvert</t>
  </si>
  <si>
    <t>CONCRETE, HEADWALL FOR 12-INCH EQUIVALENT DIAMETER PIPE CULVERT</t>
  </si>
  <si>
    <t>60103-1860</t>
  </si>
  <si>
    <t>Concrete, headwall for 375mm equivalent diameter pipe culvert</t>
  </si>
  <si>
    <t>CONCRETE, HEADWALL FOR 15-INCH EQUIVALENT DIAMETER PIPE CULVERT</t>
  </si>
  <si>
    <t>60103-1880</t>
  </si>
  <si>
    <t>Concrete, headwall for 450mm equivalent diameter pipe culvert</t>
  </si>
  <si>
    <t>CONCRETE, HEADWALL FOR 18-INCH EQUIVALENT DIAMETER PIPE CULVERT</t>
  </si>
  <si>
    <t>60103-1900</t>
  </si>
  <si>
    <t>Concrete, headwall for 525mm equivalent diameter pipe culvert</t>
  </si>
  <si>
    <t>CONCRETE, HEADWALL FOR 21-INCH EQUIVALENT DIAMETER PIPE CULVERT</t>
  </si>
  <si>
    <t>60103-1920</t>
  </si>
  <si>
    <t>Concrete, headwall for 600mm equivalent diameter pipe culvert</t>
  </si>
  <si>
    <t>CONCRETE, HEADWALL FOR 24-INCH EQUIVALENT DIAMETER PIPE CULVERT</t>
  </si>
  <si>
    <t>60103-1940</t>
  </si>
  <si>
    <t>Concrete, headwall for 750mm equivalent diameter pipe culvert</t>
  </si>
  <si>
    <t>CONCRETE, HEADWALL FOR 30-INCH EQUIVALENT DIAMETER PIPE CULVERT</t>
  </si>
  <si>
    <t>60103-1960</t>
  </si>
  <si>
    <t>Concrete, headwall for 900mm equivalent diameter pipe culvert</t>
  </si>
  <si>
    <t>CONCRETE, HEADWALL FOR 36-INCH EQUIVALENT DIAMETER PIPE CULVERT</t>
  </si>
  <si>
    <t>60103-1980</t>
  </si>
  <si>
    <t>Concrete, headwall for 1050mm equivalent diameter pipe culvert</t>
  </si>
  <si>
    <t>CONCRETE, HEADWALL FOR 42-INCH EQUIVALENT DIAMETER PIPE CULVERT</t>
  </si>
  <si>
    <t>60103-2000</t>
  </si>
  <si>
    <t>Concrete, headwall for 1200mm equivalent diameter pipe culvert</t>
  </si>
  <si>
    <t>CONCRETE, HEADWALL FOR 48-INCH EQUIVALENT DIAMETER PIPE CULVERT</t>
  </si>
  <si>
    <t>60103-2020</t>
  </si>
  <si>
    <t>Concrete, headwall for 1350mm equivalent diameter pipe culvert</t>
  </si>
  <si>
    <t>CONCRETE, HEADWALL FOR 54-INCH EQUIVALENT DIAMETER PIPE CULVERT</t>
  </si>
  <si>
    <t>60103-2040</t>
  </si>
  <si>
    <t>Concrete, headwall for 1500mm equivalent diameter pipe culvert</t>
  </si>
  <si>
    <t>CONCRETE, HEADWALL FOR 60-INCH EQUIVALENT DIAMETER PIPE CULVERT</t>
  </si>
  <si>
    <t>60103-2060</t>
  </si>
  <si>
    <t>Concrete, headwall for 1650mm equivalent diameter pipe culvert</t>
  </si>
  <si>
    <t>CONCRETE, HEADWALL FOR 66-INCH EQUIVALENT DIAMETER PIPE CULVERT</t>
  </si>
  <si>
    <t>60103-2080</t>
  </si>
  <si>
    <t>Concrete, headwall for 1800mm equivalent diameter pipe culvert</t>
  </si>
  <si>
    <t>CONCRETE, HEADWALL FOR 72-INCH EQUIVALENT DIAMETER PIPE CULVERT</t>
  </si>
  <si>
    <t>60103-2100</t>
  </si>
  <si>
    <t>Concrete, headwall for 1950mm equivalent diameter pipe culvert</t>
  </si>
  <si>
    <t>CONCRETE, HEADWALL FOR 78-INCH EQUIVALENT DIAMETER PIPE CULVERT</t>
  </si>
  <si>
    <t>60103-2120</t>
  </si>
  <si>
    <t>Concrete, headwall for 2100mm equivalent diameter pipe culvert</t>
  </si>
  <si>
    <t>CONCRETE, HEADWALL FOR 84-INCH EQUIVALENT DIAMETER PIPE CULVERT</t>
  </si>
  <si>
    <t>60103-2140</t>
  </si>
  <si>
    <t>Concrete, headwall for 2250mm equivalent diameter pipe culvert</t>
  </si>
  <si>
    <t>CONCRETE, HEADWALL FOR 90-INCH EQUIVALENT DIAMETER PIPE CULVERT</t>
  </si>
  <si>
    <t>60103-2160</t>
  </si>
  <si>
    <t>Concrete, headwall for 2400mm equivalent diameter pipe culvert</t>
  </si>
  <si>
    <t>CONCRETE, HEADWALL FOR 96-INCH EQUIVALENT DIAMETER PIPE CULVERT</t>
  </si>
  <si>
    <t>60103-2180</t>
  </si>
  <si>
    <t>Concrete, headwall for 2550mm equivalent diameter pipe culvert</t>
  </si>
  <si>
    <t>CONCRETE, HEADWALL FOR 102-INCH EQUIVALENT DIAMETER PIPE CULVERT</t>
  </si>
  <si>
    <t>60103-2186</t>
  </si>
  <si>
    <t>Concrete, headwall for 2850mm equivalent diameter pipe culvert</t>
  </si>
  <si>
    <t>CONCRETE, HEADWALL FOR 114-INCH EQUIVALENT DIAMETER PIPE CULVERT</t>
  </si>
  <si>
    <t>60103-2200</t>
  </si>
  <si>
    <t>Concrete, headwall for 3000mm equivalent diameter pipe culvert</t>
  </si>
  <si>
    <t>CONCRETE, HEADWALL FOR 120-INCH EQUIVALENT DIAMETER PIPE CULVERT</t>
  </si>
  <si>
    <t>60103-2220</t>
  </si>
  <si>
    <t>Concrete, headwall for 3600mm equivalent diameter pipe culvert</t>
  </si>
  <si>
    <t>CONCRETE, HEADWALL FOR 144-INCH EQUIVALENT DIAMETER PIPE CULVERT</t>
  </si>
  <si>
    <t>60103-3000</t>
  </si>
  <si>
    <t>Concrete, sloped and flared box inlet/outlet for 600mm pipe culvert</t>
  </si>
  <si>
    <t>CONCRETE, SLOPED AND FLARED BOX INLET/OUTLET FOR 24-INCH PIPE CULVERT</t>
  </si>
  <si>
    <t>60103-3020</t>
  </si>
  <si>
    <t>Concrete, sloped and flared box inlet/outlet for 750mm pipe culvert</t>
  </si>
  <si>
    <t>CONCRETE, SLOPED AND FLARED BOX INLET/OUTLET FOR 30-INCH PIPE CULVERT</t>
  </si>
  <si>
    <t>60103-3040</t>
  </si>
  <si>
    <t>Concrete, sloped and flared box inlet/outlet for 900mm pipe culvert</t>
  </si>
  <si>
    <t>CONCRETE, SLOPED AND FLARED BOX INLET/OUTLET FOR 36-INCH PIPE CULVERT</t>
  </si>
  <si>
    <t>60103-4000</t>
  </si>
  <si>
    <t>Concrete, foundation, light pole</t>
  </si>
  <si>
    <t>CONCRETE, FOUNDATION, LIGHT POLE</t>
  </si>
  <si>
    <t>60103-4200</t>
  </si>
  <si>
    <t>Concrete, plank</t>
  </si>
  <si>
    <t>CONCRETE, PLANK</t>
  </si>
  <si>
    <t>Section 602 - CULVERTS AND DRAINS</t>
  </si>
  <si>
    <t>60201-0100</t>
  </si>
  <si>
    <t>100mm pipe culvert</t>
  </si>
  <si>
    <t>4-INCH PIPE CULVERT</t>
  </si>
  <si>
    <t>60201-0200</t>
  </si>
  <si>
    <t>150mm pipe culvert</t>
  </si>
  <si>
    <t>6-INCH PIPE CULVERT</t>
  </si>
  <si>
    <t>60201-0300</t>
  </si>
  <si>
    <t>200mm pipe culvert</t>
  </si>
  <si>
    <t>8-INCH PIPE CULVERT</t>
  </si>
  <si>
    <t>60201-0350</t>
  </si>
  <si>
    <t>250mm pipe culvert</t>
  </si>
  <si>
    <t>10-INCH PIPE CULVERT</t>
  </si>
  <si>
    <t>60201-0400</t>
  </si>
  <si>
    <t>300mm pipe culvert</t>
  </si>
  <si>
    <t>12-INCH PIPE CULVERT</t>
  </si>
  <si>
    <t>60201-0500</t>
  </si>
  <si>
    <t>375mm pipe culvert</t>
  </si>
  <si>
    <t>15-INCH PIPE CULVERT</t>
  </si>
  <si>
    <t>60201-0550</t>
  </si>
  <si>
    <t>400mm pipe culvert</t>
  </si>
  <si>
    <t>16-INCH PIPE CULVERT</t>
  </si>
  <si>
    <t>60201-0600</t>
  </si>
  <si>
    <t>450mm pipe culvert</t>
  </si>
  <si>
    <t>18-INCH PIPE CULVERT</t>
  </si>
  <si>
    <t>60201-0700</t>
  </si>
  <si>
    <t>525mm pipe culvert</t>
  </si>
  <si>
    <t>21-INCH PIPE CULVERT</t>
  </si>
  <si>
    <t>60201-0800</t>
  </si>
  <si>
    <t>600mm pipe culvert</t>
  </si>
  <si>
    <t>24-INCH PIPE CULVERT</t>
  </si>
  <si>
    <t>60201-0900</t>
  </si>
  <si>
    <t>750mm pipe culvert</t>
  </si>
  <si>
    <t>30-INCH PIPE CULVERT</t>
  </si>
  <si>
    <t>60201-1000</t>
  </si>
  <si>
    <t>900mm pipe culvert</t>
  </si>
  <si>
    <t>36-INCH PIPE CULVERT</t>
  </si>
  <si>
    <t>60201-1100</t>
  </si>
  <si>
    <t>1050mm pipe culvert</t>
  </si>
  <si>
    <t>42-INCH PIPE CULVERT</t>
  </si>
  <si>
    <t>60201-1200</t>
  </si>
  <si>
    <t>1200mm pipe culvert</t>
  </si>
  <si>
    <t>48-INCH PIPE CULVERT</t>
  </si>
  <si>
    <t>60201-1300</t>
  </si>
  <si>
    <t>1350mm pipe culvert</t>
  </si>
  <si>
    <t>54-INCH PIPE CULVERT</t>
  </si>
  <si>
    <t>60201-1400</t>
  </si>
  <si>
    <t>1500mm pipe culvert</t>
  </si>
  <si>
    <t>60-INCH PIPE CULVERT</t>
  </si>
  <si>
    <t>60201-1500</t>
  </si>
  <si>
    <t>1650mm pipe culvert</t>
  </si>
  <si>
    <t>66-INCH PIPE CULVERT</t>
  </si>
  <si>
    <t>60201-1600</t>
  </si>
  <si>
    <t>1800mm pipe culvert</t>
  </si>
  <si>
    <t>72-INCH PIPE CULVERT</t>
  </si>
  <si>
    <t>60201-1700</t>
  </si>
  <si>
    <t>1950mm pipe culvert</t>
  </si>
  <si>
    <t>78-INCH PIPE CULVERT</t>
  </si>
  <si>
    <t>60201-1800</t>
  </si>
  <si>
    <t>2100mm pipe culvert</t>
  </si>
  <si>
    <t>84-INCH PIPE CULVERT</t>
  </si>
  <si>
    <t>60201-1900</t>
  </si>
  <si>
    <t>2250mm pipe culvert</t>
  </si>
  <si>
    <t>90-INCH PIPE CULVERT</t>
  </si>
  <si>
    <t>60201-2000</t>
  </si>
  <si>
    <t>2400mm pipe culvert</t>
  </si>
  <si>
    <t>96-INCH PIPE CULVERT</t>
  </si>
  <si>
    <t>60201-2100</t>
  </si>
  <si>
    <t>2550mm pipe culvert</t>
  </si>
  <si>
    <t>102-INCH PIPE CULVERT</t>
  </si>
  <si>
    <t>60201-2200</t>
  </si>
  <si>
    <t>2700mm pipe culvert</t>
  </si>
  <si>
    <t>108-INCH PIPE CULVERT</t>
  </si>
  <si>
    <t>60201-2250</t>
  </si>
  <si>
    <t>2850mm pipe culvert</t>
  </si>
  <si>
    <t>114-INCH PIPE CULVERT</t>
  </si>
  <si>
    <t>60201-2300</t>
  </si>
  <si>
    <t>3000mm pipe culvert</t>
  </si>
  <si>
    <t>120-INCH PIPE CULVERT</t>
  </si>
  <si>
    <t>60201-2400</t>
  </si>
  <si>
    <t>3300mm pipe culvert</t>
  </si>
  <si>
    <t>132-INCH PIPE CULVERT</t>
  </si>
  <si>
    <t>60201-2500</t>
  </si>
  <si>
    <t>3600mm pipe culvert</t>
  </si>
  <si>
    <t>144-INCH PIPE CULVERT</t>
  </si>
  <si>
    <t>60202-0100</t>
  </si>
  <si>
    <t>375mm equivalent diameter arch or elliptical pipe culvert</t>
  </si>
  <si>
    <t>15-INCH EQUIVALENT DIAMETER ARCH OR ELLIPTICAL PIPE CULVERT</t>
  </si>
  <si>
    <t>60202-0200</t>
  </si>
  <si>
    <t>450mm equivalent diameter arch or elliptical pipe culvert</t>
  </si>
  <si>
    <t>18-INCH EQUIVALENT DIAMETER ARCH OR ELLIPTICAL PIPE CULVERT</t>
  </si>
  <si>
    <t>60202-0300</t>
  </si>
  <si>
    <t>525mm equivalent diameter arch or elliptical pipe culvert</t>
  </si>
  <si>
    <t>21-INCH EQUIVALENT DIAMETER ARCH OR ELLIPTICAL PIPE CULVERT</t>
  </si>
  <si>
    <t>60202-0400</t>
  </si>
  <si>
    <t>600mm equivalent diameter arch or elliptical pipe culvert</t>
  </si>
  <si>
    <t>24-INCH EQUIVALENT DIAMETER ARCH OR ELLIPTICAL PIPE CULVERT</t>
  </si>
  <si>
    <t>60202-0500</t>
  </si>
  <si>
    <t>750mm equivalent diameter arch or elliptical pipe culvert</t>
  </si>
  <si>
    <t>30-INCH EQUIVALENT DIAMETER ARCH OR ELLIPTICAL PIPE CULVERT</t>
  </si>
  <si>
    <t>60202-0600</t>
  </si>
  <si>
    <t>900mm equivalent diameter arch or elliptical pipe culvert</t>
  </si>
  <si>
    <t>36-INCH EQUIVALENT DIAMETER ARCH OR ELLIPTICAL PIPE CULVERT</t>
  </si>
  <si>
    <t>60202-0700</t>
  </si>
  <si>
    <t>1050mm equivalent diameter arch or elliptical pipe culvert</t>
  </si>
  <si>
    <t>42-INCH EQUIVALENT DIAMETER ARCH OR ELLIPTICAL PIPE CULVERT</t>
  </si>
  <si>
    <t>60202-0800</t>
  </si>
  <si>
    <t>1200mm equivalent diameter arch or elliptical pipe culvert</t>
  </si>
  <si>
    <t>48-INCH EQUIVALENT DIAMETER ARCH OR ELLIPTICAL PIPE CULVERT</t>
  </si>
  <si>
    <t>60202-0900</t>
  </si>
  <si>
    <t>1350mm equivalent diameter arch or elliptical pipe culvert</t>
  </si>
  <si>
    <t>54-INCH EQUIVALENT DIAMETER ARCH OR ELLIPTICAL PIPE CULVERT</t>
  </si>
  <si>
    <t>60202-1000</t>
  </si>
  <si>
    <t>1500mm equivalent diameter arch or elliptical pipe culvert</t>
  </si>
  <si>
    <t>60-INCH EQUIVALENT DIAMETER ARCH OR ELLIPTICAL PIPE CULVERT</t>
  </si>
  <si>
    <t>60202-1100</t>
  </si>
  <si>
    <t>1650mm equivalent diameter arch or elliptical pipe culvert</t>
  </si>
  <si>
    <t>66-INCH EQUIVALENT DIAMETER ARCH OR ELLIPTICAL PIPE CULVERT</t>
  </si>
  <si>
    <t>60202-1200</t>
  </si>
  <si>
    <t>1800mm equivalent diameter arch or elliptical pipe culvert</t>
  </si>
  <si>
    <t>72-INCH EQUIVALENT DIAMETER ARCH OR ELLIPTICAL PIPE CULVERT</t>
  </si>
  <si>
    <t>60202-1300</t>
  </si>
  <si>
    <t>1950mm equivalent diameter arch or elliptical pipe culvert</t>
  </si>
  <si>
    <t>78-INCH EQUIVALENT DIAMETER ARCH OR ELLIPTICAL PIPE CULVERT</t>
  </si>
  <si>
    <t>60202-1400</t>
  </si>
  <si>
    <t>2100mm equivalent diameter arch or elliptical pipe culvert</t>
  </si>
  <si>
    <t>84-INCH EQUIVALENT DIAMETER ARCH OR ELLIPTICAL PIPE CULVERT</t>
  </si>
  <si>
    <t>60202-1500</t>
  </si>
  <si>
    <t>2250mm equivalent diameter arch or elliptical pipe culvert</t>
  </si>
  <si>
    <t>90-INCH EQUIVALENT DIAMETER ARCH OR ELLIPTICAL PIPE CULVERT</t>
  </si>
  <si>
    <t>60202-1600</t>
  </si>
  <si>
    <t>2400mm equivalent diameter arch or elliptical pipe culvert</t>
  </si>
  <si>
    <t>96-INCH EQUIVALENT DIAMETER ARCH OR ELLIPTICAL PIPE CULVERT</t>
  </si>
  <si>
    <t>60202-1700</t>
  </si>
  <si>
    <t>2550mm equivalent diameter arch or elliptical pipe culvert</t>
  </si>
  <si>
    <t>102-INCH EQUIVALENT DIAMETER ARCH OR ELLIPTICAL PIPE CULVERT</t>
  </si>
  <si>
    <t>60202-1800</t>
  </si>
  <si>
    <t>2700mm equivalent diameter arch or elliptical pipe culvert</t>
  </si>
  <si>
    <t>108-INCH EQUIVALENT DIAMETER ARCH OR ELLIPTICAL PIPE CULVERT</t>
  </si>
  <si>
    <t>60202-1850</t>
  </si>
  <si>
    <t>2850mm equivalent diameter arch or elliptical pipe culvert</t>
  </si>
  <si>
    <t>114-INCH EQUIVALENT DIAMETER ARCH OR ELLIPTICAL PIPE CULVERT</t>
  </si>
  <si>
    <t>60202-1900</t>
  </si>
  <si>
    <t>3000mm equivalent diameter arch or elliptical pipe culvert</t>
  </si>
  <si>
    <t>120-INCH EQUIVALENT DIAMETER ARCH OR ELLIPTICAL PIPE CULVERT</t>
  </si>
  <si>
    <t>60202-2000</t>
  </si>
  <si>
    <t>3300mm equivalent diameter arch or elliptical pipe culvert</t>
  </si>
  <si>
    <t>132-INCH EQUIVALENT DIAMETER ARCH OR ELLIPTICAL PIPE CULVERT</t>
  </si>
  <si>
    <t>60202-2100</t>
  </si>
  <si>
    <t>3600mm equivalent diameter arch or elliptical pipe culvert</t>
  </si>
  <si>
    <t>144-INCH EQUIVALENT DIAMETER ARCH OR ELLIPTICAL PIPE CULVERT</t>
  </si>
  <si>
    <t>60203-0100</t>
  </si>
  <si>
    <t>100mm slotted drain pipe</t>
  </si>
  <si>
    <t>4-INCH SLOTTED DRAIN PIPE</t>
  </si>
  <si>
    <t>60203-0200</t>
  </si>
  <si>
    <t>150mm slotted drain pipe</t>
  </si>
  <si>
    <t>6-INCH SLOTTED DRAIN PIPE</t>
  </si>
  <si>
    <t>60203-0300</t>
  </si>
  <si>
    <t>200mm slotted drain pipe</t>
  </si>
  <si>
    <t>8-INCH SLOTTED DRAIN PIPE</t>
  </si>
  <si>
    <t>60203-0400</t>
  </si>
  <si>
    <t>300mm slotted drain pipe</t>
  </si>
  <si>
    <t>12-INCH SLOTTED DRAIN PIPE</t>
  </si>
  <si>
    <t>60203-0500</t>
  </si>
  <si>
    <t>375mm slotted drain pipe</t>
  </si>
  <si>
    <t>15-INCH SLOTTED DRAIN PIPE</t>
  </si>
  <si>
    <t>60203-0600</t>
  </si>
  <si>
    <t>450mm slotted drain pipe</t>
  </si>
  <si>
    <t>18-INCH SLOTTED DRAIN PIPE</t>
  </si>
  <si>
    <t>60203-0700</t>
  </si>
  <si>
    <t>525mm slotted drain pipe</t>
  </si>
  <si>
    <t>21-INCH SLOTTED DRAIN PIPE</t>
  </si>
  <si>
    <t>60203-0800</t>
  </si>
  <si>
    <t>600mm slotted drain pipe</t>
  </si>
  <si>
    <t>24-INCH SLOTTED DRAIN PIPE</t>
  </si>
  <si>
    <t>60203-0900</t>
  </si>
  <si>
    <t>750mm slotted drain pipe</t>
  </si>
  <si>
    <t>30-INCH SLOTTED DRAIN PIPE</t>
  </si>
  <si>
    <t>60203-1000</t>
  </si>
  <si>
    <t>900mm slotted drain pipe</t>
  </si>
  <si>
    <t>36-INCH SLOTTED DRAIN PIPE</t>
  </si>
  <si>
    <t>60204-0600</t>
  </si>
  <si>
    <t>Flume downdrain, 450mm</t>
  </si>
  <si>
    <t>FLUME DOWNDRAIN 18-INCH</t>
  </si>
  <si>
    <t>60204-0700</t>
  </si>
  <si>
    <t>Flume downdrain, 600mm</t>
  </si>
  <si>
    <t>FLUME DOWNDRAIN 24-INCH</t>
  </si>
  <si>
    <t>60210-0100</t>
  </si>
  <si>
    <t>End section for 100mm pipe culvert</t>
  </si>
  <si>
    <t>END SECTION FOR 4-INCH PIPE CULVERT</t>
  </si>
  <si>
    <t>60210-0200</t>
  </si>
  <si>
    <t>End section for 150mm pipe culvert</t>
  </si>
  <si>
    <t>END SECTION FOR 6-INCH PIPE CULVERT</t>
  </si>
  <si>
    <t>60210-0300</t>
  </si>
  <si>
    <t>End section for 200mm pipe culvert</t>
  </si>
  <si>
    <t>END SECTION FOR 8-INCH PIPE CULVERT</t>
  </si>
  <si>
    <t>60210-0400</t>
  </si>
  <si>
    <t>End section for 300mm pipe culvert</t>
  </si>
  <si>
    <t>END SECTION FOR 12-INCH PIPE CULVERT</t>
  </si>
  <si>
    <t>60210-0500</t>
  </si>
  <si>
    <t>End section for 375mm pipe culvert</t>
  </si>
  <si>
    <t>END SECTION FOR 15-INCH PIPE CULVERT</t>
  </si>
  <si>
    <t>60210-0600</t>
  </si>
  <si>
    <t>End section for 450mm pipe culvert</t>
  </si>
  <si>
    <t>END SECTION FOR 18-INCH PIPE CULVERT</t>
  </si>
  <si>
    <t>60210-0700</t>
  </si>
  <si>
    <t>End section for 525mm pipe culvert</t>
  </si>
  <si>
    <t>END SECTION FOR 21-INCH PIPE CULVERT</t>
  </si>
  <si>
    <t>60210-0800</t>
  </si>
  <si>
    <t>End section for 600mm pipe culvert</t>
  </si>
  <si>
    <t>END SECTION FOR 24-INCH PIPE CULVERT</t>
  </si>
  <si>
    <t>60210-0900</t>
  </si>
  <si>
    <t>End section for 750mm pipe culvert</t>
  </si>
  <si>
    <t>END SECTION FOR 30-INCH PIPE CULVERT</t>
  </si>
  <si>
    <t>60210-1000</t>
  </si>
  <si>
    <t>End section for 900mm pipe culvert</t>
  </si>
  <si>
    <t>END SECTION FOR 36-INCH PIPE CULVERT</t>
  </si>
  <si>
    <t>60210-1100</t>
  </si>
  <si>
    <t>End section for 1050mm pipe culvert</t>
  </si>
  <si>
    <t>END SECTION FOR 42-INCH PIPE CULVERT</t>
  </si>
  <si>
    <t>60210-1200</t>
  </si>
  <si>
    <t>End section for 1200mm pipe culvert</t>
  </si>
  <si>
    <t>END SECTION FOR 48-INCH PIPE CULVERT</t>
  </si>
  <si>
    <t>60210-1300</t>
  </si>
  <si>
    <t>End section for 1350mm pipe culvert</t>
  </si>
  <si>
    <t>END SECTION FOR 54-INCH PIPE CULVERT</t>
  </si>
  <si>
    <t>60210-1400</t>
  </si>
  <si>
    <t>End section for 1500mm pipe culvert</t>
  </si>
  <si>
    <t>END SECTION FOR 60-INCH PIPE CULVERT</t>
  </si>
  <si>
    <t>60210-1500</t>
  </si>
  <si>
    <t>End section for 1650mm pipe culvert</t>
  </si>
  <si>
    <t>END SECTION FOR 66-INCH PIPE CULVERT</t>
  </si>
  <si>
    <t>60210-1600</t>
  </si>
  <si>
    <t>End section for 1800mm pipe culvert</t>
  </si>
  <si>
    <t>END SECTION FOR 72-INCH PIPE CULVERT</t>
  </si>
  <si>
    <t>60211-0100</t>
  </si>
  <si>
    <t>End section for 100mm equivalent diameter arch or elliptical pipe culvert</t>
  </si>
  <si>
    <t>END SECTION FOR 4-INCH EQUIVALENT DIAMETER ARCH OR ELLIPTICAL PIPE CULVERT</t>
  </si>
  <si>
    <t>60211-0200</t>
  </si>
  <si>
    <t>End section for 150mm equivalent diameter arch or elliptical pipe culvert</t>
  </si>
  <si>
    <t>END SECTION FOR 6-INCH EQUIVALENT DIAMETER ARCH OR ELLIPTICAL PIPE CULVERT</t>
  </si>
  <si>
    <t>60211-0300</t>
  </si>
  <si>
    <t>End section for 200mm equivalent diameter arch or elliptical pipe culvert</t>
  </si>
  <si>
    <t>END SECTION FOR 8-INCH EQUIVALENT DIAMETER ARCH OR ELLIPTICAL PIPE CULVERT</t>
  </si>
  <si>
    <t>60211-0400</t>
  </si>
  <si>
    <t>End section for 300mm equivalent diameter arch or elliptical pipe culvert</t>
  </si>
  <si>
    <t>END SECTION FOR 12-INCH EQUIVALENT DIAMETER ARCH OR ELLIPTICAL PIPE CULVERT</t>
  </si>
  <si>
    <t>60211-0500</t>
  </si>
  <si>
    <t>End section for 375mm equivalent diameter arch or elliptical pipe culvert</t>
  </si>
  <si>
    <t>END SECTION FOR 15-INCH EQUIVALENT DIAMETER ARCH OR ELLIPTICAL PIPE CULVERT</t>
  </si>
  <si>
    <t>60211-0600</t>
  </si>
  <si>
    <t>End section for 450mm equivalent diameter arch or elliptical pipe culvert</t>
  </si>
  <si>
    <t>END SECTION FOR 18-INCH EQUIVALENT DIAMETER ARCH OR ELLIPTICAL PIPE CULVERT</t>
  </si>
  <si>
    <t>60211-0700</t>
  </si>
  <si>
    <t>End section for 525mm equivalent diameter arch or elliptical pipe culvert</t>
  </si>
  <si>
    <t>END SECTION FOR 21-INCH EQUIVALENT DIAMETER ARCH OR ELLIPTICAL PIPE CULVERT</t>
  </si>
  <si>
    <t>60211-0800</t>
  </si>
  <si>
    <t>End section for 600mm equivalent diameter arch or elliptical pipe culvert</t>
  </si>
  <si>
    <t>END SECTION FOR 24-INCH EQUIVALENT DIAMETER ARCH OR ELLIPTICAL PIPE CULVERT</t>
  </si>
  <si>
    <t>60211-0900</t>
  </si>
  <si>
    <t>End section for 750mm equivalent diameter arch or elliptical pipe culvert</t>
  </si>
  <si>
    <t>END SECTION FOR 30-INCH EQUIVALENT DIAMETER ARCH OR ELLIPTICAL PIPE CULVERT</t>
  </si>
  <si>
    <t>60211-1000</t>
  </si>
  <si>
    <t>End section for 900mm equivalent diameter arch or elliptical pipe culvert</t>
  </si>
  <si>
    <t>END SECTION FOR 36-INCH EQUIVALENT DIAMETER ARCH OR ELLIPTICAL PIPE CULVERT</t>
  </si>
  <si>
    <t>60211-1100</t>
  </si>
  <si>
    <t>End section for 1050mm equivalent diameter arch or elliptical pipe culvert</t>
  </si>
  <si>
    <t>END SECTION FOR 42-INCH EQUIVALENT DIAMETER ARCH OR ELLIPTICAL PIPE CULVERT</t>
  </si>
  <si>
    <t>60211-1200</t>
  </si>
  <si>
    <t>End section for 1200mm equivalent diameter arch or elliptical pipe culvert</t>
  </si>
  <si>
    <t>END SECTION FOR 48-INCH EQUIVALENT DIAMETER ARCH OR ELLIPTICAL PIPE CULVERT</t>
  </si>
  <si>
    <t>60211-1300</t>
  </si>
  <si>
    <t>End section for 1350mm equivalent diameter arch or elliptical pipe culvert</t>
  </si>
  <si>
    <t>END SECTION FOR 54-INCH EQUIVALENT DIAMETER ARCH OR ELLIPTICAL PIPE CULVERT</t>
  </si>
  <si>
    <t>60211-1400</t>
  </si>
  <si>
    <t>End section for 1500mm equivalent diameter arch or elliptical pipe culvert</t>
  </si>
  <si>
    <t>END SECTION FOR 60-INCH EQUIVALENT DIAMETER ARCH OR ELLIPTICAL PIPE CULVERT</t>
  </si>
  <si>
    <t>60211-1500</t>
  </si>
  <si>
    <t>End section for 1650mm equivalent diameter arch or elliptical pipe culvert</t>
  </si>
  <si>
    <t>END SECTION FOR 66-INCH EQUIVALENT DIAMETER ARCH OR ELLIPTICAL PIPE CULVERT</t>
  </si>
  <si>
    <t>60211-1600</t>
  </si>
  <si>
    <t>End section for 1800mm equivalent diameter arch or elliptical pipe culvert</t>
  </si>
  <si>
    <t>END SECTION FOR 72-INCH EQUIVALENT DIAMETER ARCH OR ELLIPTICAL PIPE CULVERT</t>
  </si>
  <si>
    <t>60212-0000</t>
  </si>
  <si>
    <t>Elbow</t>
  </si>
  <si>
    <t>ELBOW</t>
  </si>
  <si>
    <t>60212-0100</t>
  </si>
  <si>
    <t>Elbow, 100mm</t>
  </si>
  <si>
    <t>ELBOW, 4-INCH</t>
  </si>
  <si>
    <t>60212-0200</t>
  </si>
  <si>
    <t>Elbow, 150mm</t>
  </si>
  <si>
    <t>ELBOW, 6-INCH</t>
  </si>
  <si>
    <t>60212-0300</t>
  </si>
  <si>
    <t>Elbow, 200mm</t>
  </si>
  <si>
    <t>ELBOW, 8-INCH</t>
  </si>
  <si>
    <t>60212-0400</t>
  </si>
  <si>
    <t>Elbow, 300mm</t>
  </si>
  <si>
    <t>ELBOW, 12-INCH</t>
  </si>
  <si>
    <t>60212-0500</t>
  </si>
  <si>
    <t>Elbow, 375mm</t>
  </si>
  <si>
    <t>ELBOW, 15-INCH</t>
  </si>
  <si>
    <t>60212-0600</t>
  </si>
  <si>
    <t>Elbow, 450mm</t>
  </si>
  <si>
    <t>ELBOW, 18-INCH</t>
  </si>
  <si>
    <t>60212-0700</t>
  </si>
  <si>
    <t>Elbow, 525mm</t>
  </si>
  <si>
    <t>ELBOW, 21-INCH</t>
  </si>
  <si>
    <t>60212-0800</t>
  </si>
  <si>
    <t>Elbow, 600mm</t>
  </si>
  <si>
    <t>ELBOW, 24-INCH</t>
  </si>
  <si>
    <t>60212-0900</t>
  </si>
  <si>
    <t>Elbow, 750mm</t>
  </si>
  <si>
    <t>ELBOW, 30-INCH</t>
  </si>
  <si>
    <t>60212-1000</t>
  </si>
  <si>
    <t>Elbow, 900mm</t>
  </si>
  <si>
    <t>ELBOW, 36-INCH</t>
  </si>
  <si>
    <t>60212-1100</t>
  </si>
  <si>
    <t>Elbow, 1050mm</t>
  </si>
  <si>
    <t>ELBOW, 42-INCH</t>
  </si>
  <si>
    <t>60212-1200</t>
  </si>
  <si>
    <t>Elbow, 1200mm</t>
  </si>
  <si>
    <t>ELBOW, 48-INCH</t>
  </si>
  <si>
    <t>60212-1300</t>
  </si>
  <si>
    <t>Elbow, 1350mm</t>
  </si>
  <si>
    <t>ELBOW, 54-INCH</t>
  </si>
  <si>
    <t>60212-1400</t>
  </si>
  <si>
    <t>Elbow, 1500mm</t>
  </si>
  <si>
    <t>ELBOW, 60-INCH</t>
  </si>
  <si>
    <t>60212-1500</t>
  </si>
  <si>
    <t>Elbow, 1650mm</t>
  </si>
  <si>
    <t>ELBOW, 66-INCH</t>
  </si>
  <si>
    <t>60212-1600</t>
  </si>
  <si>
    <t>Elbow, 1800mm</t>
  </si>
  <si>
    <t>ELBOW, 72-INCH</t>
  </si>
  <si>
    <t>60213-0100</t>
  </si>
  <si>
    <t>Branch connection, 100mm</t>
  </si>
  <si>
    <t>BRANCH CONNECTION, 4-INCH</t>
  </si>
  <si>
    <t>60213-0200</t>
  </si>
  <si>
    <t>Branch connection, 150mm</t>
  </si>
  <si>
    <t>BRANCH CONNECTION, 6-INCH</t>
  </si>
  <si>
    <t>60213-0300</t>
  </si>
  <si>
    <t>Branch connection, 200mm</t>
  </si>
  <si>
    <t>BRANCH CONNECTION, 8-INCH</t>
  </si>
  <si>
    <t>60213-0400</t>
  </si>
  <si>
    <t>Branch connection, 300mm</t>
  </si>
  <si>
    <t>BRANCH CONNECTION, 12-INCH</t>
  </si>
  <si>
    <t>60213-0500</t>
  </si>
  <si>
    <t>Branch connection, 375mm</t>
  </si>
  <si>
    <t>BRANCH CONNECTION, 15-INCH</t>
  </si>
  <si>
    <t>60213-0600</t>
  </si>
  <si>
    <t>Branch connection, 450mm</t>
  </si>
  <si>
    <t>BRANCH CONNECTION, 18-INCH</t>
  </si>
  <si>
    <t>60213-0700</t>
  </si>
  <si>
    <t>Branch connection, 525mm</t>
  </si>
  <si>
    <t>BRANCH CONNECTION, 21-INCH</t>
  </si>
  <si>
    <t>60213-0800</t>
  </si>
  <si>
    <t>Branch connection, 600mm</t>
  </si>
  <si>
    <t>BRANCH CONNECTION, 24-INCH</t>
  </si>
  <si>
    <t>60213-0900</t>
  </si>
  <si>
    <t>Branch connection, 750mm</t>
  </si>
  <si>
    <t>BRANCH CONNECTION, 30-INCH</t>
  </si>
  <si>
    <t>60213-1000</t>
  </si>
  <si>
    <t>Branch connection, 900mm</t>
  </si>
  <si>
    <t>BRANCH CONNECTION, 36-INCH</t>
  </si>
  <si>
    <t>60213-1100</t>
  </si>
  <si>
    <t>Branch connection, 1050mm</t>
  </si>
  <si>
    <t>BRANCH CONNECTION, 42-INCH</t>
  </si>
  <si>
    <t>60213-1200</t>
  </si>
  <si>
    <t>Branch connection, 1200mm</t>
  </si>
  <si>
    <t>BRANCH CONNECTION, 48-INCH</t>
  </si>
  <si>
    <t>60213-1300</t>
  </si>
  <si>
    <t>Branch connection, 1350mm</t>
  </si>
  <si>
    <t>BRANCH CONNECTION, 54-INCH</t>
  </si>
  <si>
    <t>60213-1400</t>
  </si>
  <si>
    <t>Branch connection, 1500mm</t>
  </si>
  <si>
    <t>BRANCH CONNECTION, 60-INCH</t>
  </si>
  <si>
    <t>60213-1500</t>
  </si>
  <si>
    <t>Branch connection, 1650mm</t>
  </si>
  <si>
    <t>BRANCH CONNECTION, 66-INCH</t>
  </si>
  <si>
    <t>60213-1600</t>
  </si>
  <si>
    <t>Branch connection, 1800mm</t>
  </si>
  <si>
    <t>BRANCH CONNECTION, 72-INCH</t>
  </si>
  <si>
    <t>60216-0000</t>
  </si>
  <si>
    <t>Large precast concrete arch culvert</t>
  </si>
  <si>
    <t>LARGE PRECAST CONCRETE ARCH CULVERT</t>
  </si>
  <si>
    <t>60220-0000</t>
  </si>
  <si>
    <t>Precast reinforced concrete box culvert</t>
  </si>
  <si>
    <t>PRECAST REINFORCED CONCRETE BOX CULVERT</t>
  </si>
  <si>
    <t>60220-0100</t>
  </si>
  <si>
    <t>900mm span, 900mm rise precast reinforced concrete box culvert</t>
  </si>
  <si>
    <t>3 FEET SPAN, 3 FEET RISE PRECAST REINFORCED CONCRETE BOX CULVERT</t>
  </si>
  <si>
    <t>60220-0150</t>
  </si>
  <si>
    <t>900mm span, 1200mm rise precast reinforced concrete box culvert</t>
  </si>
  <si>
    <t>3 FEET SPAN, 4 FEET RISE PRECAST REINFORCED CONCRETE BOX CULVERT</t>
  </si>
  <si>
    <t>60220-0200</t>
  </si>
  <si>
    <t>900mm span, 1500mm rise precast reinforced concrete box culvert</t>
  </si>
  <si>
    <t>3 FEET SPAN, 5 FEET RISE PRECAST REINFORCED CONCRETE BOX CULVERT</t>
  </si>
  <si>
    <t>60220-0250</t>
  </si>
  <si>
    <t>900mm span, 1800mm rise precast reinforced concrete box culvert</t>
  </si>
  <si>
    <t>3 FEET SPAN, 6 FEET RISE PRECAST REINFORCED CONCRETE BOX CULVERT</t>
  </si>
  <si>
    <t>60220-0290</t>
  </si>
  <si>
    <t>1200mm span, 600mm rise precast reinforced concrete box culvert</t>
  </si>
  <si>
    <t>4 FEET SPAN, 2 FEET RISE PRECAST REINFORCED CONCRETE BOX CULVERT</t>
  </si>
  <si>
    <t>60220-0300</t>
  </si>
  <si>
    <t>1200mm span, 900mm rise precast reinforced concrete box culvert</t>
  </si>
  <si>
    <t>4 FEET SPAN, 3 FEET RISE PRECAST REINFORCED CONCRETE BOX CULVERT</t>
  </si>
  <si>
    <t>60220-0350</t>
  </si>
  <si>
    <t>1200mm span, 1200mm rise precast reinforced concrete box culvert</t>
  </si>
  <si>
    <t>4 FEET SPAN, 4 FEET RISE PRECAST REINFORCED CONCRETE BOX CULVERT</t>
  </si>
  <si>
    <t>60220-0400</t>
  </si>
  <si>
    <t>1200mm span, 1500mm rise precast reinforced concrete box culvert</t>
  </si>
  <si>
    <t>4 FEET SPAN, 5 FEET RISE PRECAST REINFORCED CONCRETE BOX CULVERT</t>
  </si>
  <si>
    <t>60220-0450</t>
  </si>
  <si>
    <t>1200mm span, 1800mm rise precast reinforced concrete box culvert</t>
  </si>
  <si>
    <t>4 FEET SPAN, 6 FEET RISE PRECAST REINFORCED CONCRETE BOX CULVERT</t>
  </si>
  <si>
    <t>60220-0500</t>
  </si>
  <si>
    <t>1200mm span, 2100mm rise precast reinforced concrete box culvert</t>
  </si>
  <si>
    <t>4 FEET SPAN, 7 FEET RISE PRECAST REINFORCED CONCRETE BOX CULVERT</t>
  </si>
  <si>
    <t>60220-0520</t>
  </si>
  <si>
    <t>1500mm span, 600mm rise precast reinforced concrete box culvert</t>
  </si>
  <si>
    <t>5 FEET SPAN, 2 FEET RISE PRECAST REINFORCED CONCRETE BOX CULVERT</t>
  </si>
  <si>
    <t>60220-0550</t>
  </si>
  <si>
    <t>1500mm span, 900mm rise precast reinforced concrete box culvert</t>
  </si>
  <si>
    <t>5 FEET SPAN, 3 FEET RISE PRECAST REINFORCED CONCRETE BOX CULVERT</t>
  </si>
  <si>
    <t>60220-0600</t>
  </si>
  <si>
    <t>1500mm span, 1200mm rise precast reinforced concrete box culvert</t>
  </si>
  <si>
    <t>5 FEET SPAN, 4 FEET RISE PRECAST REINFORCED CONCRETE BOX CULVERT</t>
  </si>
  <si>
    <t>60220-0650</t>
  </si>
  <si>
    <t>1500mm span, 1500mm rise precast reinforced concrete box culvert</t>
  </si>
  <si>
    <t>5 FEET SPAN, 5 FEET RISE PRECAST REINFORCED CONCRETE BOX CULVERT</t>
  </si>
  <si>
    <t>60220-0700</t>
  </si>
  <si>
    <t>1500mm span, 1800mm rise precast reinforced concrete box culvert</t>
  </si>
  <si>
    <t>5 FEET SPAN, 6 FEET RISE PRECAST REINFORCED CONCRETE BOX CULVERT</t>
  </si>
  <si>
    <t>60220-0750</t>
  </si>
  <si>
    <t>1500mm span, 2100mm rise precast reinforced concrete box culvert</t>
  </si>
  <si>
    <t>5 FEET SPAN, 7 FEET RISE PRECAST REINFORCED CONCRETE BOX CULVERT</t>
  </si>
  <si>
    <t>60220-0800</t>
  </si>
  <si>
    <t>1500mm span, 2400mm rise precast reinforced concrete box culvert</t>
  </si>
  <si>
    <t>5 FEET SPAN, 8 FEET RISE PRECAST REINFORCED CONCRETE BOX CULVERT</t>
  </si>
  <si>
    <t>60220-0850</t>
  </si>
  <si>
    <t>1500mm span, 2700mm rise precast reinforced concrete box culvert</t>
  </si>
  <si>
    <t>5 FEET SPAN, 9 FEET RISE PRECAST REINFORCED CONCRETE BOX CULVERT</t>
  </si>
  <si>
    <t>60220-0900</t>
  </si>
  <si>
    <t>1500mm span, 3000mm rise precast reinforced concrete box culvert</t>
  </si>
  <si>
    <t>5 FEET SPAN, 10 FEET RISE PRECAST REINFORCED CONCRETE BOX CULVERT</t>
  </si>
  <si>
    <t>60220-0950</t>
  </si>
  <si>
    <t>1500mm span, 3300mm rise precast reinforced concrete box culvert</t>
  </si>
  <si>
    <t>5 FEET SPAN, 11 FEET RISE PRECAST REINFORCED CONCRETE BOX CULVERT</t>
  </si>
  <si>
    <t>60220-1000</t>
  </si>
  <si>
    <t>1500mm span, 3600mm rise precast reinforced concrete box culvert</t>
  </si>
  <si>
    <t>5 FEET SPAN, 12 FEET RISE PRECAST REINFORCED CONCRETE BOX CULVERT</t>
  </si>
  <si>
    <t>60220-1050</t>
  </si>
  <si>
    <t>1500mm span, 4200mm rise precast reinforced concrete box culvert</t>
  </si>
  <si>
    <t>5 FEET SPAN, 14 FEET RISE PRECAST REINFORCED CONCRETE BOX CULVERT</t>
  </si>
  <si>
    <t>60220-1100</t>
  </si>
  <si>
    <t>1500mm span, 4800mm rise precast reinforced concrete box culvert</t>
  </si>
  <si>
    <t>5 FEET SPAN, 16 FEET RISE PRECAST REINFORCED CONCRETE BOX CULVERT</t>
  </si>
  <si>
    <t>60220-1150</t>
  </si>
  <si>
    <t>1800mm span, 900mm rise precast reinforced concrete box culvert</t>
  </si>
  <si>
    <t>6 FEET SPAN, 3 FEET RISE PRECAST REINFORCED CONCRETE BOX CULVERT</t>
  </si>
  <si>
    <t>60220-1200</t>
  </si>
  <si>
    <t>1800mm span, 1200mm rise precast reinforced concrete box culvert</t>
  </si>
  <si>
    <t>6 FEET SPAN, 4 FEET RISE PRECAST REINFORCED CONCRETE BOX CULVERT</t>
  </si>
  <si>
    <t>60220-1250</t>
  </si>
  <si>
    <t>1800mm span, 1500mm rise precast reinforced concrete box culvert</t>
  </si>
  <si>
    <t>6 FEET SPAN, 5 FEET RISE PRECAST REINFORCED CONCRETE BOX CULVERT</t>
  </si>
  <si>
    <t>60220-1300</t>
  </si>
  <si>
    <t>1800mm span, 1800mm rise precast reinforced concrete box culvert</t>
  </si>
  <si>
    <t>6 FEET SPAN, 6 FEET RISE PRECAST REINFORCED CONCRETE BOX CULVERT</t>
  </si>
  <si>
    <t>60220-1350</t>
  </si>
  <si>
    <t>1800mm span, 2100mm rise precast reinforced concrete box culvert</t>
  </si>
  <si>
    <t>6 FEET SPAN, 7 FEET RISE PRECAST REINFORCED CONCRETE BOX CULVERT</t>
  </si>
  <si>
    <t>60220-1400</t>
  </si>
  <si>
    <t>1800mm span, 2400mm rise precast reinforced concrete box culvert</t>
  </si>
  <si>
    <t>6 FEET SPAN, 8 FEET RISE PRECAST REINFORCED CONCRETE BOX CULVERT</t>
  </si>
  <si>
    <t>60220-1450</t>
  </si>
  <si>
    <t>1800mm span, 2700mm rise precast reinforced concrete box culvert</t>
  </si>
  <si>
    <t>6 FEET SPAN, 9 FEET RISE PRECAST REINFORCED CONCRETE BOX CULVERT</t>
  </si>
  <si>
    <t>60220-1500</t>
  </si>
  <si>
    <t>1800mm span, 3000mm rise precast reinforced concrete box culvert</t>
  </si>
  <si>
    <t>6 FEET SPAN, 10 FEET RISE PRECAST REINFORCED CONCRETE BOX CULVERT</t>
  </si>
  <si>
    <t>60220-1550</t>
  </si>
  <si>
    <t>1800mm span, 3300mm rise precast reinforced concrete box culvert</t>
  </si>
  <si>
    <t>6 FEET SPAN, 11 FEET RISE PRECAST REINFORCED CONCRETE BOX CULVERT</t>
  </si>
  <si>
    <t>60220-1600</t>
  </si>
  <si>
    <t>1800mm span, 3600mm rise precast reinforced concrete box culvert</t>
  </si>
  <si>
    <t>6 FEET SPAN, 12 FEET RISE PRECAST REINFORCED CONCRETE BOX CULVERT</t>
  </si>
  <si>
    <t>60220-1650</t>
  </si>
  <si>
    <t>1800mm span, 4200mm rise precast reinforced concrete box culvert</t>
  </si>
  <si>
    <t>6 FEET SPAN, 14 FEET RISE PRECAST REINFORCED CONCRETE BOX CULVERT</t>
  </si>
  <si>
    <t>60220-1700</t>
  </si>
  <si>
    <t>1800mm span, 4800mm rise precast reinforced concrete box culvert</t>
  </si>
  <si>
    <t>6 FEET SPAN, 16 FEET RISE PRECAST REINFORCED CONCRETE BOX CULVERT</t>
  </si>
  <si>
    <t>60220-1720</t>
  </si>
  <si>
    <t>2100mm span, 1200mm rise precast reinforced concrete box culvert</t>
  </si>
  <si>
    <t>7 FEET SPAN, 4 FEET RISE PRECAST REINFORCED CONCRETE BOX CULVERT</t>
  </si>
  <si>
    <t>60220-1727</t>
  </si>
  <si>
    <t>2100mm span, 2100mm rise precast reinforced concrete box culvert</t>
  </si>
  <si>
    <t>7 FEET SPAN, 7 FEET RISE PRECAST REINFORCED CONCRETE BOX CULVERT</t>
  </si>
  <si>
    <t>60220-1750</t>
  </si>
  <si>
    <t>2400mm span, 900mm rise precast reinforced concrete box culvert</t>
  </si>
  <si>
    <t>8 FEET SPAN, 3 FEET RISE PRECAST REINFORCED CONCRETE BOX CULVERT</t>
  </si>
  <si>
    <t>60220-1800</t>
  </si>
  <si>
    <t>2400mm span, 1200mm rise precast reinforced concrete box culvert</t>
  </si>
  <si>
    <t>8 FEET SPAN, 4 FEET RISE PRECAST REINFORCED CONCRETE BOX CULVERT</t>
  </si>
  <si>
    <t>60220-1850</t>
  </si>
  <si>
    <t>2400mm span, 1500mm rise precast reinforced concrete box culvert</t>
  </si>
  <si>
    <t>8 FEET SPAN, 5 FEET RISE PRECAST REINFORCED CONCRETE BOX CULVERT</t>
  </si>
  <si>
    <t>60220-1900</t>
  </si>
  <si>
    <t>2400mm span, 1800mm rise precast reinforced concrete box culvert</t>
  </si>
  <si>
    <t>8 FEET SPAN, 6 FEET RISE PRECAST REINFORCED CONCRETE BOX CULVERT</t>
  </si>
  <si>
    <t>60220-1950</t>
  </si>
  <si>
    <t>2400mm span, 2100mm rise precast reinforced concrete box culvert</t>
  </si>
  <si>
    <t>8 FEET SPAN, 7 FEET RISE PRECAST REINFORCED CONCRETE BOX CULVERT</t>
  </si>
  <si>
    <t>60220-2000</t>
  </si>
  <si>
    <t>2400mm span, 2400mm rise precast reinforced concrete box culvert</t>
  </si>
  <si>
    <t>8 FEET SPAN, 8 FEET RISE PRECAST REINFORCED CONCRETE BOX CULVERT</t>
  </si>
  <si>
    <t>60220-2050</t>
  </si>
  <si>
    <t>2400mm span, 2700mm rise precast reinforced concrete box culvert</t>
  </si>
  <si>
    <t>8 FEET SPAN, 9 FEET RISE PRECAST REINFORCED CONCRETE BOX CULVERT</t>
  </si>
  <si>
    <t>60220-2100</t>
  </si>
  <si>
    <t>2400mm span, 3000mm rise precast reinforced concrete box culvert</t>
  </si>
  <si>
    <t>8 FEET SPAN, 10 FEET RISE PRECAST REINFORCED CONCRETE BOX CULVERT</t>
  </si>
  <si>
    <t>60220-2150</t>
  </si>
  <si>
    <t>2400mm span, 3300mm rise precast reinforced concrete box culvert</t>
  </si>
  <si>
    <t>8 FEET SPAN, 11 FEET RISE PRECAST REINFORCED CONCRETE BOX CULVERT</t>
  </si>
  <si>
    <t>60220-2200</t>
  </si>
  <si>
    <t>2400mm span, 3600mm rise precast reinforced concrete box culvert</t>
  </si>
  <si>
    <t>8 FEET SPAN, 12 FEET RISE PRECAST REINFORCED CONCRETE BOX CULVERT</t>
  </si>
  <si>
    <t>60220-2250</t>
  </si>
  <si>
    <t>2400mm span, 4200mm rise precast reinforced concrete box culvert</t>
  </si>
  <si>
    <t>8 FEET SPAN, 14 FEET RISE PRECAST REINFORCED CONCRETE BOX CULVERT</t>
  </si>
  <si>
    <t>60220-2300</t>
  </si>
  <si>
    <t>2700mm span, 900mm rise precast reinforced concrete box culvert</t>
  </si>
  <si>
    <t>9 FEET SPAN, 3 FEET RISE PRECAST REINFORCED CONCRETE BOX CULVERT</t>
  </si>
  <si>
    <t>60220-2350</t>
  </si>
  <si>
    <t>2700mm span, 1200mm rise precast reinforced concrete box culvert</t>
  </si>
  <si>
    <t>9 FEET SPAN, 4 FEET RISE PRECAST REINFORCED CONCRETE BOX CULVERT</t>
  </si>
  <si>
    <t>60220-2400</t>
  </si>
  <si>
    <t>2700mm span, 1500mm rise precast reinforced concrete box culvert</t>
  </si>
  <si>
    <t>9 FEET SPAN, 5 FEET RISE PRECAST REINFORCED CONCRETE BOX CULVERT</t>
  </si>
  <si>
    <t>60220-2450</t>
  </si>
  <si>
    <t>2700mm span, 1800mm rise precast reinforced concrete box culvert</t>
  </si>
  <si>
    <t>9 FEET SPAN, 6 FEET RISE PRECAST REINFORCED CONCRETE BOX CULVERT</t>
  </si>
  <si>
    <t>60220-2500</t>
  </si>
  <si>
    <t>2700mm span, 2100mm rise precast reinforced concrete box culvert</t>
  </si>
  <si>
    <t>9 FEET SPAN, 7 FEET RISE PRECAST REINFORCED CONCRETE BOX CULVERT</t>
  </si>
  <si>
    <t>60220-2550</t>
  </si>
  <si>
    <t>2700mm span, 2400mm rise precast reinforced concrete box culvert</t>
  </si>
  <si>
    <t>9 FEET SPAN, 8 FEET RISE PRECAST REINFORCED CONCRETE BOX CULVERT</t>
  </si>
  <si>
    <t>60220-2600</t>
  </si>
  <si>
    <t>2700mm span, 2700mm rise precast reinforced concrete box culvert</t>
  </si>
  <si>
    <t>9 FEET SPAN, 9 FEET RISE PRECAST REINFORCED CONCRETE BOX CULVERT</t>
  </si>
  <si>
    <t>60220-2650</t>
  </si>
  <si>
    <t>2700mm span, 3000mm rise precast reinforced concrete box culvert</t>
  </si>
  <si>
    <t>9 FEET SPAN, 10 FEET RISE PRECAST REINFORCED CONCRETE BOX CULVERT</t>
  </si>
  <si>
    <t>60220-2700</t>
  </si>
  <si>
    <t>2700mm span, 3300mm rise precast reinforced concrete box culvert</t>
  </si>
  <si>
    <t>9 FEET SPAN, 11 FEET RISE PRECAST REINFORCED CONCRETE BOX CULVERT</t>
  </si>
  <si>
    <t>60220-2750</t>
  </si>
  <si>
    <t>2700mm span, 3600mm rise precast reinforced concrete box culvert</t>
  </si>
  <si>
    <t>9 FEET SPAN, 12 FEET RISE PRECAST REINFORCED CONCRETE BOX CULVERT</t>
  </si>
  <si>
    <t>60220-2800</t>
  </si>
  <si>
    <t>2700mm span, 4200mm rise precast reinforced concrete box culvert</t>
  </si>
  <si>
    <t>9 FEET SPAN, 14 FEET RISE PRECAST REINFORCED CONCRETE BOX CULVERT</t>
  </si>
  <si>
    <t>60220-2850</t>
  </si>
  <si>
    <t>2700mm span, 4800mm rise precast reinforced concrete box culvert</t>
  </si>
  <si>
    <t>9 FEET SPAN, 16 FEET RISE PRECAST REINFORCED CONCRETE BOX CULVERT</t>
  </si>
  <si>
    <t>60220-2900</t>
  </si>
  <si>
    <t>3000mm span, 900mm rise precast reinforced concrete box culvert</t>
  </si>
  <si>
    <t>10 FEET SPAN, 3 FEET RISE PRECAST REINFORCED CONCRETE BOX CULVERT</t>
  </si>
  <si>
    <t>60220-2950</t>
  </si>
  <si>
    <t>3000mm span, 1200mm rise precast reinforced concrete box culvert</t>
  </si>
  <si>
    <t>10 FEET SPAN, 4 FEET RISE PRECAST REINFORCED CONCRETE BOX CULVERT</t>
  </si>
  <si>
    <t>60220-3000</t>
  </si>
  <si>
    <t>3000mm span, 1500mm rise precast reinforced concrete box culvert</t>
  </si>
  <si>
    <t>10 FEET SPAN, 5 FEET RISE PRECAST REINFORCED CONCRETE BOX CULVERT</t>
  </si>
  <si>
    <t>60220-3050</t>
  </si>
  <si>
    <t>3000mm span, 1800mm rise precast reinforced concrete box culvert</t>
  </si>
  <si>
    <t>10 FEET SPAN, 6 FEET RISE PRECAST REINFORCED CONCRETE BOX CULVERT</t>
  </si>
  <si>
    <t>60220-3100</t>
  </si>
  <si>
    <t>3000mm span, 2100mm rise precast reinforced concrete box culvert</t>
  </si>
  <si>
    <t>10 FEET SPAN, 7 FEET RISE PRECAST REINFORCED CONCRETE BOX CULVERT</t>
  </si>
  <si>
    <t>60220-3150</t>
  </si>
  <si>
    <t>3000mm span, 2400mm rise precast reinforced concrete box culvert</t>
  </si>
  <si>
    <t>10 FEET SPAN, 8 FEET RISE PRECAST REINFORCED CONCRETE BOX CULVERT</t>
  </si>
  <si>
    <t>60220-3200</t>
  </si>
  <si>
    <t>3000mm span, 2700mm rise precast reinforced concrete box culvert</t>
  </si>
  <si>
    <t>10 FEET SPAN, 9 FEET RISE PRECAST REINFORCED CONCRETE BOX CULVERT</t>
  </si>
  <si>
    <t>60220-3250</t>
  </si>
  <si>
    <t>3000mm span, 3000mm rise precast reinforced concrete box culvert</t>
  </si>
  <si>
    <t>10 FEET SPAN, 10 FEET RISE PRECAST REINFORCED CONCRETE BOX CULVERT</t>
  </si>
  <si>
    <t>60220-3300</t>
  </si>
  <si>
    <t>3000mm span, 3300mm rise precast reinforced concrete box culvert</t>
  </si>
  <si>
    <t>10 FEET SPAN, 11 FEET RISE PRECAST REINFORCED CONCRETE BOX CULVERT</t>
  </si>
  <si>
    <t>60220-3350</t>
  </si>
  <si>
    <t>3000mm span, 3600mm rise precast reinforced concrete box culvert</t>
  </si>
  <si>
    <t>10 FEET SPAN, 12 FEET RISE PRECAST REINFORCED CONCRETE BOX CULVERT</t>
  </si>
  <si>
    <t>60220-3400</t>
  </si>
  <si>
    <t>3000mm span, 4200mm rise precast reinforced concrete box culvert</t>
  </si>
  <si>
    <t>10 FEET SPAN, 14 FEET RISE PRECAST REINFORCED CONCRETE BOX CULVERT</t>
  </si>
  <si>
    <t>60220-3450</t>
  </si>
  <si>
    <t>3000mm span, 4800mm rise precast reinforced concrete box culvert</t>
  </si>
  <si>
    <t>10 FEET SPAN, 16 FEET RISE PRECAST REINFORCED CONCRETE BOX CULVERT</t>
  </si>
  <si>
    <t>60220-3475</t>
  </si>
  <si>
    <t>3300mm span, 1200mm rise precast reinforced concrete box culvert</t>
  </si>
  <si>
    <t>11 FEET SPAN, 4 FEET RISE PRECAST REINFORCED CONCRETE BOX CULVERT</t>
  </si>
  <si>
    <t>60220-3500</t>
  </si>
  <si>
    <t>3300mm span, 1500mm rise precast reinforced concrete box culvert</t>
  </si>
  <si>
    <t>11 FEET SPAN, 5 FEET RISE PRECAST REINFORCED CONCRETE BOX CULVERT</t>
  </si>
  <si>
    <t>60220-3550</t>
  </si>
  <si>
    <t>3300mm span, 1800mm rise precast reinforced concrete box culvert</t>
  </si>
  <si>
    <t>11 FEET SPAN, 6 FEET RISE PRECAST REINFORCED CONCRETE BOX CULVERT</t>
  </si>
  <si>
    <t>60220-3600</t>
  </si>
  <si>
    <t>3300mm span, 2100mm rise precast reinforced concrete box culvert</t>
  </si>
  <si>
    <t>11 FEET SPAN, 7 FEET RISE PRECAST REINFORCED CONCRETE BOX CULVERT</t>
  </si>
  <si>
    <t>60220-3650</t>
  </si>
  <si>
    <t>3300mm span, 2400mm rise precast reinforced concrete box culvert</t>
  </si>
  <si>
    <t>11 FEET SPAN, 8 FEET RISE PRECAST REINFORCED CONCRETE BOX CULVERT</t>
  </si>
  <si>
    <t>60220-3700</t>
  </si>
  <si>
    <t>3300mm span, 2700mm rise precast reinforced concrete box culvert</t>
  </si>
  <si>
    <t>11 FEET SPAN, 9 FEET RISE PRECAST REINFORCED CONCRETE BOX CULVERT</t>
  </si>
  <si>
    <t>60220-3750</t>
  </si>
  <si>
    <t>3300mm span, 3000mm rise precast reinforced concrete box culvert</t>
  </si>
  <si>
    <t>11 FEET SPAN, 10 FEET RISE PRECAST REINFORCED CONCRETE BOX CULVERT</t>
  </si>
  <si>
    <t>60220-3800</t>
  </si>
  <si>
    <t>3300mm span, 3300mm rise precast reinforced concrete box culvert</t>
  </si>
  <si>
    <t>11 FEET SPAN, 11 FEET RISE PRECAST REINFORCED CONCRETE BOX CULVERT</t>
  </si>
  <si>
    <t>60220-3850</t>
  </si>
  <si>
    <t>3300mm span, 3600mm rise precast reinforced concrete box culvert</t>
  </si>
  <si>
    <t>11 FEET SPAN, 12 FEET RISE PRECAST REINFORCED CONCRETE BOX CULVERT</t>
  </si>
  <si>
    <t>60220-3900</t>
  </si>
  <si>
    <t>3300mm span, 4200mm rise precast reinforced concrete box culvert</t>
  </si>
  <si>
    <t>11 FEET SPAN, 14 FEET RISE PRECAST REINFORCED CONCRETE BOX CULVERT</t>
  </si>
  <si>
    <t>60220-3950</t>
  </si>
  <si>
    <t>3300mm span, 4800mm rise precast reinforced concrete box culvert</t>
  </si>
  <si>
    <t>11 FEET SPAN, 16 FEET RISE PRECAST REINFORCED CONCRETE BOX CULVERT</t>
  </si>
  <si>
    <t>60220-3960</t>
  </si>
  <si>
    <t>3600mm span, 900mm rise precast reinforced concrete box culvert</t>
  </si>
  <si>
    <t>12 FEET SPAN, 3 FEET RISE, PRECAST REINFORCED CONCRETE BOX CULVERT</t>
  </si>
  <si>
    <t>60220-3965</t>
  </si>
  <si>
    <t>3600mm span, 1200mm rise precast reinforced concrete box culvert</t>
  </si>
  <si>
    <t>12 FEET SPAN, 4 FEET RISE, PRECAST REINFORCED CONCRETE BOX CULVERT</t>
  </si>
  <si>
    <t>60220-3970</t>
  </si>
  <si>
    <t>3600mm span, 1500mm rise precast reinforced concrete box culvert</t>
  </si>
  <si>
    <t>12 FEET SPAN, 5 FEET RISE, PRECAST REINFORCED CONCRETE BOX CULVERT</t>
  </si>
  <si>
    <t>60220-3975</t>
  </si>
  <si>
    <t>3600mm span, 1800mm rise precast reinforced concrete box culvert</t>
  </si>
  <si>
    <t>12 FEET SPAN, 6 FEET RISE, PRECAST REINFORCED CONCRETE BOX CULVERT</t>
  </si>
  <si>
    <t>60220-4000</t>
  </si>
  <si>
    <t>3600mm span, 2100mm rise precast reinforced concrete box culvert</t>
  </si>
  <si>
    <t>12 FEET SPAN, 7 FEET RISE PRECAST REINFORCED CONCRETE BOX CULVERT</t>
  </si>
  <si>
    <t>60220-4050</t>
  </si>
  <si>
    <t>3600mm span, 2400mm rise precast reinforced concrete box culvert</t>
  </si>
  <si>
    <t>12 FEET SPAN, 8 FEET RISE PRECAST REINFORCED CONCRETE BOX CULVERT</t>
  </si>
  <si>
    <t>60220-4100</t>
  </si>
  <si>
    <t>3600mm span, 2700mm rise precast reinforced concrete box culvert</t>
  </si>
  <si>
    <t>12 FEET SPAN, 9 FEET RISE PRECAST REINFORCED CONCRETE BOX CULVERT</t>
  </si>
  <si>
    <t>60220-4150</t>
  </si>
  <si>
    <t>3600mm span, 3000mm rise precast reinforced concrete box culvert</t>
  </si>
  <si>
    <t>12 FEET SPAN, 10 FEET RISE PRECAST REINFORCED CONCRETE BOX CULVERT</t>
  </si>
  <si>
    <t>60220-4200</t>
  </si>
  <si>
    <t>3600mm span, 3300mm rise precast reinforced concrete box culvert</t>
  </si>
  <si>
    <t>12 FEET SPAN, 11 FEET RISE PRECAST REINFORCED CONCRETE BOX CULVERT</t>
  </si>
  <si>
    <t>60220-4250</t>
  </si>
  <si>
    <t>3600mm span, 3600mm rise precast reinforced concrete box culvert</t>
  </si>
  <si>
    <t>12 FEET SPAN, 12 FEET RISE PRECAST REINFORCED CONCRETE BOX CULVERT</t>
  </si>
  <si>
    <t>60220-4300</t>
  </si>
  <si>
    <t>3600mm span, 4200mm rise precast reinforced concrete box culvert</t>
  </si>
  <si>
    <t>12 FEET SPAN, 14 FEET RISE PRECAST REINFORCED CONCRETE BOX CULVERT</t>
  </si>
  <si>
    <t>60220-4350</t>
  </si>
  <si>
    <t>4200mm span, 1800mm rise precast reinforced concrete box culvert</t>
  </si>
  <si>
    <t>14 FEET SPAN, 6 FEET RISE PRECAST REINFORCED CONCRETE BOX CULVERT</t>
  </si>
  <si>
    <t>60220-4400</t>
  </si>
  <si>
    <t>4200mm span, 2100mm rise precast reinforced concrete box culvert</t>
  </si>
  <si>
    <t>14 FEET SPAN, 7 FEET RISE PRECAST REINFORCED CONCRETE BOX CULVERT</t>
  </si>
  <si>
    <t>60220-4450</t>
  </si>
  <si>
    <t>4200mm span, 2400mm rise precast reinforced concrete box culvert</t>
  </si>
  <si>
    <t>14 FEET SPAN, 8 FEET RISE PRECAST REINFORCED CONCRETE BOX CULVERT</t>
  </si>
  <si>
    <t>60220-4500</t>
  </si>
  <si>
    <t>4200mm span, 2700mm rise precast reinforced concrete box culvert</t>
  </si>
  <si>
    <t>14 FEET SPAN, 9 FEET RISE PRECAST REINFORCED CONCRETE BOX CULVERT</t>
  </si>
  <si>
    <t>60220-4550</t>
  </si>
  <si>
    <t>4200mm span, 3000mm rise precast reinforced concrete box culvert</t>
  </si>
  <si>
    <t>14 FEET SPAN, 10 FEET RISE PRECAST REINFORCED CONCRETE BOX CULVERT</t>
  </si>
  <si>
    <t>60220-4600</t>
  </si>
  <si>
    <t>4200mm span, 3300mm rise precast reinforced concrete box culvert</t>
  </si>
  <si>
    <t>14 FEET SPAN, 11 FEET RISE PRECAST REINFORCED CONCRETE BOX CULVERT</t>
  </si>
  <si>
    <t>60220-4650</t>
  </si>
  <si>
    <t>4200mm span, 3600mm rise precast reinforced concrete box culvert</t>
  </si>
  <si>
    <t>14 FEET SPAN, 12 FEET RISE PRECAST REINFORCED CONCRETE BOX CULVERT</t>
  </si>
  <si>
    <t>60220-4700</t>
  </si>
  <si>
    <t>4200mm span, 4200mm rise precast reinforced concrete box culvert</t>
  </si>
  <si>
    <t>14 FEET SPAN, 14 FEET RISE PRECAST REINFORCED CONCRETE BOX CULVERT</t>
  </si>
  <si>
    <t>60220-4750</t>
  </si>
  <si>
    <t>4200mm span, 4800mm rise precast reinforced concrete box culvert</t>
  </si>
  <si>
    <t>14 FEET SPAN, 16 FEET RISE PRECAST REINFORCED CONCRETE BOX CULVERT</t>
  </si>
  <si>
    <t>60220-4755</t>
  </si>
  <si>
    <t>4500mm span, 2400mm rise precast reinforced concrete box culvert</t>
  </si>
  <si>
    <t>15 FEET SPAN, 8 FEET RISE PRECAST REINFORCED CONCRETE BOX CULVERT</t>
  </si>
  <si>
    <t>60220-4760</t>
  </si>
  <si>
    <t>4800mm span, 2400mm rise precast reinforced concrete box culvert</t>
  </si>
  <si>
    <t>16 FEET SPAN, 8 FEET RISE PRECAST REINFORCED CONCRETE BOX CULVERT</t>
  </si>
  <si>
    <t>60220-4780</t>
  </si>
  <si>
    <t>5100mm span, 2400mm rise precast reinforced concrete box culvert</t>
  </si>
  <si>
    <t>17 FEET SPAN, 8 FEET RISE PRECAST REINFORCED CONCRETE BOX CULVERT</t>
  </si>
  <si>
    <t>60220-4800</t>
  </si>
  <si>
    <t>7200mm span, 2400mm rise precast reinforced concrete box culvert</t>
  </si>
  <si>
    <t>24 FEET SPAN, 8 FEET RISE PRECAST REINFORCED CONCRETE BOX CULVERT</t>
  </si>
  <si>
    <t>60221-0100</t>
  </si>
  <si>
    <t>900mm span, 900mm rise reinforced concrete box culvert, single barrel</t>
  </si>
  <si>
    <t>3 FEET SPAN, 3 FEET RISE REINFORCED CONCRETE BOX CULVERT, SINGLE BARREL</t>
  </si>
  <si>
    <t>60221-0150</t>
  </si>
  <si>
    <t>900mm span, 1200mm rise reinforced concrete box culvert, single barrel</t>
  </si>
  <si>
    <t>3 FEET SPAN, 4 FEET RISE REINFORCED CONCRETE BOX CULVERT, SINGLE BARREL</t>
  </si>
  <si>
    <t>60221-0200</t>
  </si>
  <si>
    <t>900mm span, 1500mm rise reinforced concrete box culvert, single barrel</t>
  </si>
  <si>
    <t>3 FEET SPAN, 5 FEET RISE REINFORCED CONCRETE BOX CULVERT, SINGLE BARREL</t>
  </si>
  <si>
    <t>60221-0250</t>
  </si>
  <si>
    <t>900mm span, 1800mm rise reinforced concrete box culvert, single barrel</t>
  </si>
  <si>
    <t>3 FEET SPAN, 6 FEET RISE REINFORCED CONCRETE BOX CULVERT, SINGLE BARREL</t>
  </si>
  <si>
    <t>60221-0300</t>
  </si>
  <si>
    <t>1200mm span, 900mm rise reinforced concrete box culvert, single barrel</t>
  </si>
  <si>
    <t>4 FEET SPAN, 3 FEET RISE REINFORCED CONCRETE BOX CULVERT, SINGLE BARREL</t>
  </si>
  <si>
    <t>60221-0350</t>
  </si>
  <si>
    <t>1200mm span, 1200mm rise reinforced concrete box culvert, single barrel</t>
  </si>
  <si>
    <t>4 FEET SPAN, 4 FEET RISE REINFORCED CONCRETE BOX CULVERT, SINGLE BARREL</t>
  </si>
  <si>
    <t>60221-0400</t>
  </si>
  <si>
    <t>1200mm span, 1500mm rise reinforced concrete box culvert, single barrel</t>
  </si>
  <si>
    <t>4 FEET SPAN, 5 FEET RISE REINFORCED CONCRETE BOX CULVERT, SINGLE BARREL</t>
  </si>
  <si>
    <t>60221-0450</t>
  </si>
  <si>
    <t>1200mm span, 1800mm rise reinforced concrete box culvert, single barrel</t>
  </si>
  <si>
    <t>4 FEET SPAN, 6 FEET RISE REINFORCED CONCRETE BOX CULVERT, SINGLE BARREL</t>
  </si>
  <si>
    <t>60221-0500</t>
  </si>
  <si>
    <t>1200mm span, 2100mm rise reinforced concrete box culvert, single barrel</t>
  </si>
  <si>
    <t>4 FEET SPAN, 7 FEET RISE REINFORCED CONCRETE BOX CULVERT, SINGLE BARREL</t>
  </si>
  <si>
    <t>60221-0550</t>
  </si>
  <si>
    <t>1500mm span, 900mm rise reinforced concrete box culvert, single barrel</t>
  </si>
  <si>
    <t>5 FEET SPAN, 3 FEET RISE REINFORCED CONCRETE BOX CULVERT, SINGLE BARREL</t>
  </si>
  <si>
    <t>60221-0600</t>
  </si>
  <si>
    <t>1500mm span, 1200mm rise reinforced concrete box culvert, single barrel</t>
  </si>
  <si>
    <t>5 FEET SPAN, 4 FEET RISE REINFORCED CONCRETE BOX CULVERT, SINGLE BARREL</t>
  </si>
  <si>
    <t>60221-0650</t>
  </si>
  <si>
    <t>1500mm span, 1500mm rise reinforced concrete box culvert, single barrel</t>
  </si>
  <si>
    <t>5 FEET SPAN, 5 FEET RISE REINFORCED CONCRETE BOX CULVERT, SINGLE BARREL</t>
  </si>
  <si>
    <t>60221-0700</t>
  </si>
  <si>
    <t>1500mm span, 1800mm rise reinforced concrete box culvert, single barrel</t>
  </si>
  <si>
    <t>5 FEET SPAN, 6 FEET RISE REINFORCED CONCRETE BOX CULVERT, SINGLE BARREL</t>
  </si>
  <si>
    <t>60221-0750</t>
  </si>
  <si>
    <t>1500mm span, 2100mm rise reinforced concrete box culvert, single barrel</t>
  </si>
  <si>
    <t>5 FEET SPAN, 7 FEET RISE REINFORCED CONCRETE BOX CULVERT, SINGLE BARREL</t>
  </si>
  <si>
    <t>60221-0800</t>
  </si>
  <si>
    <t>1500mm span, 2400mm rise reinforced concrete box culvert, single barrel</t>
  </si>
  <si>
    <t>5 FEET SPAN, 8 FEET RISE REINFORCED CONCRETE BOX CULVERT, SINGLE BARREL</t>
  </si>
  <si>
    <t>60221-0850</t>
  </si>
  <si>
    <t>1500mm span, 2700mm rise reinforced concrete box culvert, single barrel</t>
  </si>
  <si>
    <t>5 FEET SPAN, 9 FEET RISE REINFORCED CONCRETE BOX CULVERT, SINGLE BARREL</t>
  </si>
  <si>
    <t>60221-0900</t>
  </si>
  <si>
    <t>1500mm span, 3000mm rise reinforced concrete box culvert, single barrel</t>
  </si>
  <si>
    <t>5 FEET SPAN, 10 FEET RISE REINFORCED CONCRETE BOX CULVERT, SINGLE BARREL</t>
  </si>
  <si>
    <t>60221-0950</t>
  </si>
  <si>
    <t>1500mm span, 3300mm rise reinforced concrete box culvert, single barrel</t>
  </si>
  <si>
    <t>5 FEET SPAN, 11 FEET RISE REINFORCED CONCRETE BOX CULVERT, SINGLE BARREL</t>
  </si>
  <si>
    <t>60221-1000</t>
  </si>
  <si>
    <t>1500mm span, 3600mm rise reinforced concrete box culvert, single barrel</t>
  </si>
  <si>
    <t>5 FEET SPAN, 12 FEET RISE REINFORCED CONCRETE BOX CULVERT, SINGLE BARREL</t>
  </si>
  <si>
    <t>60221-1050</t>
  </si>
  <si>
    <t>1500mm span, 4200mm rise reinforced concrete box culvert, single barrel</t>
  </si>
  <si>
    <t>5 FEET SPAN, 14 FEET RISE REINFORCED CONCRETE BOX CULVERT, SINGLE BARREL</t>
  </si>
  <si>
    <t>60221-1100</t>
  </si>
  <si>
    <t>1500mm span, 4800mm rise reinforced concrete box culvert, single barrel</t>
  </si>
  <si>
    <t>5 FEET SPAN, 16 FEET RISE REINFORCED CONCRETE BOX CULVERT, SINGLE BARREL</t>
  </si>
  <si>
    <t>60221-1150</t>
  </si>
  <si>
    <t>1800mm span, 900mm rise reinforced concrete box culvert, single barrel</t>
  </si>
  <si>
    <t>6 FEET SPAN, 3 FEET RISE REINFORCED CONCRETE BOX CULVERT, SINGLE BARREL</t>
  </si>
  <si>
    <t>60221-1200</t>
  </si>
  <si>
    <t>1800mm span, 1200mm rise reinforced concrete box culvert, single barrel</t>
  </si>
  <si>
    <t>6 FEET SPAN, 4 FEET RISE REINFORCED CONCRETE BOX CULVERT, SINGLE BARREL</t>
  </si>
  <si>
    <t>60221-1250</t>
  </si>
  <si>
    <t>1800mm span, 1500mm rise reinforced concrete box culvert, single barrel</t>
  </si>
  <si>
    <t>6 FEET SPAN, 5 FEET RISE REINFORCED CONCRETE BOX CULVERT, SINGLE BARREL</t>
  </si>
  <si>
    <t>60221-1300</t>
  </si>
  <si>
    <t>1800mm span, 1800mm rise reinforced concrete box culvert, single barrel</t>
  </si>
  <si>
    <t>6 FEET SPAN, 6 FEET RISE REINFORCED CONCRETE BOX CULVERT, SINGLE BARREL</t>
  </si>
  <si>
    <t>60221-1350</t>
  </si>
  <si>
    <t>1800mm span, 2100mm rise reinforced concrete box culvert, single barrel</t>
  </si>
  <si>
    <t>6 FEET SPAN, 7 FEET RISE REINFORCED CONCRETE BOX CULVERT, SINGLE BARREL</t>
  </si>
  <si>
    <t>60221-1400</t>
  </si>
  <si>
    <t>1800mm span, 2400mm rise reinforced concrete box culvert, single barrel</t>
  </si>
  <si>
    <t>6 FEET SPAN, 8 FEET RISE REINFORCED CONCRETE BOX CULVERT, SINGLE BARREL</t>
  </si>
  <si>
    <t>60221-1450</t>
  </si>
  <si>
    <t>1800mm span, 2700mm rise reinforced concrete box culvert, single barrel</t>
  </si>
  <si>
    <t>6 FEET SPAN, 9 FEET RISE REINFORCED CONCRETE BOX CULVERT, SINGLE BARREL</t>
  </si>
  <si>
    <t>60221-1500</t>
  </si>
  <si>
    <t>1800mm span, 3000mm rise reinforced concrete box culvert, single barrel</t>
  </si>
  <si>
    <t>6 FEET SPAN, 10 FEET RISE REINFORCED CONCRETE BOX CULVERT, SINGLE BARREL</t>
  </si>
  <si>
    <t>60221-1550</t>
  </si>
  <si>
    <t>1800mm span, 3300mm rise reinforced concrete box culvert, single barrel</t>
  </si>
  <si>
    <t>6 FEET SPAN, 11 FEET RISE REINFORCED CONCRETE BOX CULVERT, SINGLE BARREL</t>
  </si>
  <si>
    <t>60221-1600</t>
  </si>
  <si>
    <t>1800mm span, 3600mm rise reinforced concrete box culvert, single barrel</t>
  </si>
  <si>
    <t>6 FEET SPAN, 12 FEET RISE REINFORCED CONCRETE BOX CULVERT, SINGLE BARREL</t>
  </si>
  <si>
    <t>60221-1650</t>
  </si>
  <si>
    <t>1800mm span, 4200mm rise reinforced concrete box culvert, single barrel</t>
  </si>
  <si>
    <t>6 FEET SPAN, 14 FEET RISE REINFORCED CONCRETE BOX CULVERT, SINGLE BARREL</t>
  </si>
  <si>
    <t>60221-1700</t>
  </si>
  <si>
    <t>1800mm span, 4800mm rise reinforced concrete box culvert, single barrel</t>
  </si>
  <si>
    <t>6 FEET SPAN, 16 FEET RISE REINFORCED CONCRETE BOX CULVERT, SINGLE BARREL</t>
  </si>
  <si>
    <t>60221-1750</t>
  </si>
  <si>
    <t>2400mm span, 900mm rise reinforced concrete box culvert, single barrel</t>
  </si>
  <si>
    <t>8 FEET SPAN, 3 FEET RISE REINFORCED CONCRETE BOX CULVERT, SINGLE BARREL</t>
  </si>
  <si>
    <t>60221-1800</t>
  </si>
  <si>
    <t>2400mm span, 1200mm rise reinforced concrete box culvert, single barrel</t>
  </si>
  <si>
    <t>8 FEET SPAN, 4 FEET RISE REINFORCED CONCRETE BOX CULVERT, SINGLE BARREL</t>
  </si>
  <si>
    <t>60221-1850</t>
  </si>
  <si>
    <t>2400mm span, 1500mm rise reinforced concrete box culvert, single barrel</t>
  </si>
  <si>
    <t>8 FEET SPAN, 5 FEET RISE REINFORCED CONCRETE BOX CULVERT, SINGLE BARREL</t>
  </si>
  <si>
    <t>60221-1900</t>
  </si>
  <si>
    <t>2400mm span, 1800mm rise reinforced concrete box culvert, single barrel</t>
  </si>
  <si>
    <t>8 FEET SPAN, 6 FEET RISE REINFORCED CONCRETE BOX CULVERT, SINGLE BARREL</t>
  </si>
  <si>
    <t>60221-1950</t>
  </si>
  <si>
    <t>2400mm span, 2100mm rise reinforced concrete box culvert, single barrel</t>
  </si>
  <si>
    <t>8 FEET SPAN, 7 FEET RISE REINFORCED CONCRETE BOX CULVERT, SINGLE BARREL</t>
  </si>
  <si>
    <t>60221-2000</t>
  </si>
  <si>
    <t>2400mm span, 2400mm rise reinforced concrete box culvert, single barrel</t>
  </si>
  <si>
    <t>8 FEET SPAN, 8 FEET RISE REINFORCED CONCRETE BOX CULVERT, SINGLE BARREL</t>
  </si>
  <si>
    <t>60221-2050</t>
  </si>
  <si>
    <t>2400mm span, 2700mm rise reinforced concrete box culvert, single barrel</t>
  </si>
  <si>
    <t>8 FEET SPAN, 9 FEET RISE REINFORCED CONCRETE BOX CULVERT, SINGLE BARREL</t>
  </si>
  <si>
    <t>60221-2100</t>
  </si>
  <si>
    <t>2400mm span, 3000mm rise reinforced concrete box culvert, single barrel</t>
  </si>
  <si>
    <t>8 FEET SPAN, 10 FEET RISE REINFORCED CONCRETE BOX CULVERT, SINGLE BARREL</t>
  </si>
  <si>
    <t>60221-2150</t>
  </si>
  <si>
    <t>2400mm span, 3300mm rise reinforced concrete box culvert, single barrel</t>
  </si>
  <si>
    <t>8 FEET SPAN, 11 FEET RISE REINFORCED CONCRETE BOX CULVERT, SINGLE BARREL</t>
  </si>
  <si>
    <t>60221-2200</t>
  </si>
  <si>
    <t>2400mm span, 3600mm rise reinforced concrete box culvert, single barrel</t>
  </si>
  <si>
    <t>8 FEET SPAN, 12 FEET RISE REINFORCED CONCRETE BOX CULVERT, SINGLE BARREL</t>
  </si>
  <si>
    <t>60221-2250</t>
  </si>
  <si>
    <t>2400mm span, 4200mm rise reinforced concrete box culvert, single barrel</t>
  </si>
  <si>
    <t>8 FEET SPAN, 14 FEET RISE REINFORCED CONCRETE BOX CULVERT, SINGLE BARREL</t>
  </si>
  <si>
    <t>60221-2300</t>
  </si>
  <si>
    <t>2700mm span, 900mm rise reinforced concrete box culvert, single barrel</t>
  </si>
  <si>
    <t>9 FEET SPAN, 3 FEET RISE REINFORCED CONCRETE BOX CULVERT, SINGLE BARREL</t>
  </si>
  <si>
    <t>60221-2350</t>
  </si>
  <si>
    <t>2700mm span, 1200mm rise reinforced concrete box culvert, single barrel</t>
  </si>
  <si>
    <t>9 FEET SPAN, 4 FEET RISE REINFORCED CONCRETE BOX CULVERT, SINGLE BARREL</t>
  </si>
  <si>
    <t>60221-2400</t>
  </si>
  <si>
    <t>2700mm span, 1500mm rise reinforced concrete box culvert, single barrel</t>
  </si>
  <si>
    <t>9 FEET SPAN, 5 FEET RISE REINFORCED CONCRETE BOX CULVERT, SINGLE BARREL</t>
  </si>
  <si>
    <t>60221-2450</t>
  </si>
  <si>
    <t>2700mm span, 1800mm rise reinforced concrete box culvert, single barrel</t>
  </si>
  <si>
    <t>9 FEET SPAN, 6 FEET RISE REINFORCED CONCRETE BOX CULVERT, SINGLE BARREL</t>
  </si>
  <si>
    <t>60221-2500</t>
  </si>
  <si>
    <t>2700mm span, 2100mm rise reinforced concrete box culvert, single barrel</t>
  </si>
  <si>
    <t>9 FEET SPAN, 7 FEET RISE REINFORCED CONCRETE BOX CULVERT, SINGLE BARREL</t>
  </si>
  <si>
    <t>60221-2550</t>
  </si>
  <si>
    <t>2700mm span, 2400mm rise reinforced concrete box culvert, single barrel</t>
  </si>
  <si>
    <t>9 FEET SPAN, 8 FEET RISE REINFORCED CONCRETE BOX CULVERT, SINGLE BARREL</t>
  </si>
  <si>
    <t>60221-2600</t>
  </si>
  <si>
    <t>2700mm span, 2700mm rise reinforced concrete box culvert, single barrel</t>
  </si>
  <si>
    <t>9 FEET SPAN, 9 FEET RISE REINFORCED CONCRETE BOX CULVERT, SINGLE BARREL</t>
  </si>
  <si>
    <t>60221-2650</t>
  </si>
  <si>
    <t>2700mm span, 3000mm rise reinforced concrete box culvert, single barrel</t>
  </si>
  <si>
    <t>9 FEET SPAN, 10 FEET RISE REINFORCED CONCRETE BOX CULVERT, SINGLE BARREL</t>
  </si>
  <si>
    <t>60221-2700</t>
  </si>
  <si>
    <t>2700mm span, 3300mm rise reinforced concrete box culvert, single barrel</t>
  </si>
  <si>
    <t>9 FEET SPAN, 11 FEET RISE REINFORCED CONCRETE BOX CULVERT, SINGLE BARREL</t>
  </si>
  <si>
    <t>60221-2750</t>
  </si>
  <si>
    <t>2700mm span, 3600mm rise reinforced concrete box culvert, single barrel</t>
  </si>
  <si>
    <t>9 FEET SPAN, 12 FEET RISE REINFORCED CONCRETE BOX CULVERT, SINGLE BARREL</t>
  </si>
  <si>
    <t>60221-2800</t>
  </si>
  <si>
    <t>2700mm span, 4200mm rise reinforced concrete box culvert, single barrel</t>
  </si>
  <si>
    <t>9 FEET SPAN, 14 FEET RISE REINFORCED CONCRETE BOX CULVERT, SINGLE BARREL</t>
  </si>
  <si>
    <t>60221-2850</t>
  </si>
  <si>
    <t>2700mm span, 4800mm rise reinforced concrete box culvert, single barrel</t>
  </si>
  <si>
    <t>9 FEET SPAN, 16 FEET RISE REINFORCED CONCRETE BOX CULVERT, SINGLE BARREL</t>
  </si>
  <si>
    <t>60221-2900</t>
  </si>
  <si>
    <t>3000mm span, 900mm rise reinforced concrete box culvert, single barrel</t>
  </si>
  <si>
    <t>10 FEET SPAN, 3 FEET RISE REINFORCED CONCRETE BOX CULVERT, SINGLE BARREL</t>
  </si>
  <si>
    <t>60221-2950</t>
  </si>
  <si>
    <t>3000mm span, 1200mm rise reinforced concrete box culvert, single barrel</t>
  </si>
  <si>
    <t>10 FEET SPAN, 4 FEET RISE REINFORCED CONCRETE BOX CULVERT, SINGLE BARREL</t>
  </si>
  <si>
    <t>60221-3000</t>
  </si>
  <si>
    <t>3000mm span, 1500mm rise reinforced concrete box culvert, single barrel</t>
  </si>
  <si>
    <t>10 FEET SPAN, 5 FEET RISE REINFORCED CONCRETE BOX CULVERT, SINGLE BARREL</t>
  </si>
  <si>
    <t>60221-3050</t>
  </si>
  <si>
    <t>3000mm span, 1800mm rise reinforced concrete box culvert, single barrel</t>
  </si>
  <si>
    <t>10 FEET SPAN, 6 FEET RISE REINFORCED CONCRETE BOX CULVERT, SINGLE BARREL</t>
  </si>
  <si>
    <t>60221-3100</t>
  </si>
  <si>
    <t>3000mm span, 2100mm rise reinforced concrete box culvert, single barrel</t>
  </si>
  <si>
    <t>10 FEET SPAN, 7 FEET RISE REINFORCED CONCRETE BOX CULVERT, SINGLE BARREL</t>
  </si>
  <si>
    <t>60221-3150</t>
  </si>
  <si>
    <t>3000mm span, 2400mm rise reinforced concrete box culvert, single barrel</t>
  </si>
  <si>
    <t>10 FEET SPAN, 8 FEET RISE REINFORCED CONCRETE BOX CULVERT, SINGLE BARREL</t>
  </si>
  <si>
    <t>60221-3200</t>
  </si>
  <si>
    <t>3000mm span, 2700mm rise reinforced concrete box culvert, single barrel</t>
  </si>
  <si>
    <t>10 FEET SPAN, 9 FEET RISE REINFORCED CONCRETE BOX CULVERT, SINGLE BARREL</t>
  </si>
  <si>
    <t>60221-3250</t>
  </si>
  <si>
    <t>3000mm span, 3000mm rise reinforced concrete box culvert, single barrel</t>
  </si>
  <si>
    <t>10 FEET SPAN, 10 FEET RISE REINFORCED CONCRETE BOX CULVERT, SINGLE BARREL</t>
  </si>
  <si>
    <t>60221-3300</t>
  </si>
  <si>
    <t>3000mm span, 3300mm rise reinforced concrete box culvert, single barrel</t>
  </si>
  <si>
    <t>10 FEET SPAN, 11 FEET RISE REINFORCED CONCRETE BOX CULVERT, SINGLE BARREL</t>
  </si>
  <si>
    <t>60221-3350</t>
  </si>
  <si>
    <t>3000mm span, 3600mm rise reinforced concrete box culvert, single barrel</t>
  </si>
  <si>
    <t>10 FEET SPAN, 12 FEET RISE REINFORCED CONCRETE BOX CULVERT, SINGLE BARREL</t>
  </si>
  <si>
    <t>60221-3400</t>
  </si>
  <si>
    <t>3000mm span, 4200mm rise reinforced concrete box culvert, single barrel</t>
  </si>
  <si>
    <t>10 FEET SPAN, 14 FEET RISE REINFORCED CONCRETE BOX CULVERT, SINGLE BARREL</t>
  </si>
  <si>
    <t>60221-3450</t>
  </si>
  <si>
    <t>3000mm span, 4800mm rise reinforced concrete box culvert, single barrel</t>
  </si>
  <si>
    <t>10 FEET SPAN, 16 FEET RISE REINFORCED CONCRETE BOX CULVERT, SINGLE BARREL</t>
  </si>
  <si>
    <t>60221-3500</t>
  </si>
  <si>
    <t>3300mm span, 1500mm rise reinforced concrete box culvert, single barrel</t>
  </si>
  <si>
    <t>11 FEET SPAN, 5 FEET RISE REINFORCED CONCRETE BOX CULVERT, SINGLE BARREL</t>
  </si>
  <si>
    <t>60221-3550</t>
  </si>
  <si>
    <t>3300mm span, 1800mm rise reinforced concrete box culvert, single barrel</t>
  </si>
  <si>
    <t>11 FEET SPAN, 6 FEET RISE REINFORCED CONCRETE BOX CULVERT, SINGLE BARREL</t>
  </si>
  <si>
    <t>60221-3600</t>
  </si>
  <si>
    <t>3300mm span, 2100mm rise reinforced concrete box culvert, single barrel</t>
  </si>
  <si>
    <t>11 FEET SPAN, 7 FEET RISE REINFORCED CONCRETE BOX CULVERT, SINGLE BARREL</t>
  </si>
  <si>
    <t>60221-3650</t>
  </si>
  <si>
    <t>3300mm span, 2400mm rise reinforced concrete box culvert, single barrel</t>
  </si>
  <si>
    <t>11 FEET SPAN, 8 FEET RISE REINFORCED CONCRETE BOX CULVERT, SINGLE BARREL</t>
  </si>
  <si>
    <t>60221-3700</t>
  </si>
  <si>
    <t>3300mm span, 2700mm rise reinforced concrete box culvert, single barrel</t>
  </si>
  <si>
    <t>11 FEET SPAN, 9 FEET RISE REINFORCED CONCRETE BOX CULVERT, SINGLE BARREL</t>
  </si>
  <si>
    <t>60221-3750</t>
  </si>
  <si>
    <t>3300mm span, 3000mm rise reinforced concrete box culvert, single barrel</t>
  </si>
  <si>
    <t>11 FEET SPAN, 10 FEET RISE REINFORCED CONCRETE BOX CULVERT, SINGLE BARREL</t>
  </si>
  <si>
    <t>60221-3800</t>
  </si>
  <si>
    <t>3300mm span, 3300mm rise reinforced concrete box culvert, single barrel</t>
  </si>
  <si>
    <t>11 FEET SPAN, 11 FEET RISE REINFORCED CONCRETE BOX CULVERT, SINGLE BARREL</t>
  </si>
  <si>
    <t>60221-3850</t>
  </si>
  <si>
    <t>3300mm span, 3600mm rise reinforced concrete box culvert, single barrel</t>
  </si>
  <si>
    <t>11 FEET SPAN, 12 FEET RISE REINFORCED CONCRETE BOX CULVERT, SINGLE BARREL</t>
  </si>
  <si>
    <t>60221-3900</t>
  </si>
  <si>
    <t>3300mm span, 4200mm rise reinforced concrete box culvert, single barrel</t>
  </si>
  <si>
    <t>11 FEET SPAN, 14 FEET RISE REINFORCED CONCRETE BOX CULVERT, SINGLE BARREL</t>
  </si>
  <si>
    <t>60221-3950</t>
  </si>
  <si>
    <t>3300mm span, 4800mm rise reinforced concrete box culvert, single barrel</t>
  </si>
  <si>
    <t>11 FEET SPAN, 16 FEET RISE REINFORCED CONCRETE BOX CULVERT, SINGLE BARREL</t>
  </si>
  <si>
    <t>60221-3990</t>
  </si>
  <si>
    <t>3600mm span, 1200mm rise reinforced concrete box culvert, single barrel</t>
  </si>
  <si>
    <t>12 FEET SPAN, 4 FEET RISE REINFORCED CONCRETE BOX CULVERT, SINGLE BARREL</t>
  </si>
  <si>
    <t>60221-3996</t>
  </si>
  <si>
    <t>3600mm span, 1800mm rise reinforced concrete box culvert, single barrel</t>
  </si>
  <si>
    <t>12 FEET SPAN, 6 FEET RISE REINFORCED CONCRETE BOX CULVERT, SINGLE BARREL</t>
  </si>
  <si>
    <t>60221-4000</t>
  </si>
  <si>
    <t>3600mm span, 2100mm rise reinforced concrete box culvert, single barrel</t>
  </si>
  <si>
    <t>12 FEET SPAN, 7 FEET RISE REINFORCED CONCRETE BOX CULVERT, SINGLE BARREL</t>
  </si>
  <si>
    <t>60221-4050</t>
  </si>
  <si>
    <t>3600mm span, 2400mm rise reinforced concrete box culvert, single barrel</t>
  </si>
  <si>
    <t>12 FEET SPAN, 8 FEET RISE REINFORCED CONCRETE BOX CULVERT, SINGLE BARREL</t>
  </si>
  <si>
    <t>60221-4100</t>
  </si>
  <si>
    <t>3600mm span, 2700mm rise reinforced concrete box culvert, single barrel</t>
  </si>
  <si>
    <t>12 FEET SPAN, 9 FEET RISE REINFORCED CONCRETE BOX CULVERT, SINGLE BARREL</t>
  </si>
  <si>
    <t>60221-4150</t>
  </si>
  <si>
    <t>3600mm span, 3000mm rise reinforced concrete box culvert, single barrel</t>
  </si>
  <si>
    <t>12 FEET SPAN, 10 FEET RISE REINFORCED CONCRETE BOX CULVERT, SINGLE BARREL</t>
  </si>
  <si>
    <t>60221-4200</t>
  </si>
  <si>
    <t>3600mm span, 3300mm rise reinforced concrete box culvert, single barrel</t>
  </si>
  <si>
    <t>12 FEET SPAN, 11 FEET RISE REINFORCED CONCRETE BOX CULVERT, SINGLE BARREL</t>
  </si>
  <si>
    <t>60221-4250</t>
  </si>
  <si>
    <t>3600mm span, 3600mm rise reinforced concrete box culvert, single barrel</t>
  </si>
  <si>
    <t>12 FEET SPAN, 12 FEET RISE REINFORCED CONCRETE BOX CULVERT, SINGLE BARREL</t>
  </si>
  <si>
    <t>60221-4300</t>
  </si>
  <si>
    <t>3600mm span, 4200mm rise reinforced concrete box culvert, single barrel</t>
  </si>
  <si>
    <t>12 FEET SPAN, 14 FEET RISE REINFORCED CONCRETE BOX CULVERT, SINGLE BARREL</t>
  </si>
  <si>
    <t>60221-4350</t>
  </si>
  <si>
    <t>4200mm span, 1800mm rise reinforced concrete box culvert, single barrel</t>
  </si>
  <si>
    <t>14 FEET SPAN, 6 FEET RISE REINFORCED CONCRETE BOX CULVERT, SINGLE BARREL</t>
  </si>
  <si>
    <t>60221-4400</t>
  </si>
  <si>
    <t>4200mm span, 2100mm rise reinforced concrete box culvert, single barrel</t>
  </si>
  <si>
    <t>14 FEET SPAN, 7 FEET RISE REINFORCED CONCRETE BOX CULVERT, SINGLE BARREL</t>
  </si>
  <si>
    <t>60221-4450</t>
  </si>
  <si>
    <t>4200mm span, 2400mm rise reinforced concrete box culvert, single barrel</t>
  </si>
  <si>
    <t>14 FEET SPAN, 8 FEET RISE REINFORCED CONCRETE BOX CULVERT, SINGLE BARREL</t>
  </si>
  <si>
    <t>60221-4500</t>
  </si>
  <si>
    <t>4200mm span, 2700mm rise reinforced concrete box culvert, single barrel</t>
  </si>
  <si>
    <t>14 FEET SPAN, 9 FEET RISE REINFORCED CONCRETE BOX CULVERT, SINGLE BARREL</t>
  </si>
  <si>
    <t>60221-4550</t>
  </si>
  <si>
    <t>4200mm span, 3000mm rise reinforced concrete box culvert, single barrel</t>
  </si>
  <si>
    <t>14 FEET SPAN, 10 FEET RISE REINFORCED CONCRETE BOX CULVERT, SINGLE BARREL</t>
  </si>
  <si>
    <t>60221-4600</t>
  </si>
  <si>
    <t>4200mm span, 3300mm rise reinforced concrete box culvert, single barrel</t>
  </si>
  <si>
    <t>14 FEET SPAN, 11 FEET RISE REINFORCED CONCRETE BOX CULVERT, SINGLE BARREL</t>
  </si>
  <si>
    <t>60221-4650</t>
  </si>
  <si>
    <t>4200mm span, 3600mm rise reinforced concrete box culvert, single barrel</t>
  </si>
  <si>
    <t>14 FEET SPAN, 12 FEET RISE REINFORCED CONCRETE BOX CULVERT, SINGLE BARREL</t>
  </si>
  <si>
    <t>60221-4700</t>
  </si>
  <si>
    <t>4200mm span, 4200mm rise reinforced concrete box culvert, single barrel</t>
  </si>
  <si>
    <t>14 FEET SPAN, 14 FEET RISE REINFORCED CONCRETE BOX CULVERT, SINGLE BARREL</t>
  </si>
  <si>
    <t>60221-4750</t>
  </si>
  <si>
    <t>4200mm span, 4800mm rise reinforced concrete box culvert, single barrel</t>
  </si>
  <si>
    <t>14 FEET SPAN, 16 FEET RISE REINFORCED CONCRETE BOX CULVERT, SINGLE BARREL</t>
  </si>
  <si>
    <t>60221-4770</t>
  </si>
  <si>
    <t>4800mm span, 3000mm rise reinforced concrete box culvert, single barrel</t>
  </si>
  <si>
    <t>16 FEET SPAN, 10 FEET RISE REINFORCED CONCRETE BOX CULVERT, SINGLE BARREL</t>
  </si>
  <si>
    <t>60221-4800</t>
  </si>
  <si>
    <t>7200mm span, 2400mm rise reinforced concrete box culvert, single barrel</t>
  </si>
  <si>
    <t>24 FEET SPAN, 8 FEET RISE REINFORCED CONCRETE BOX CULVERT, SINGLE BARREL</t>
  </si>
  <si>
    <t>60222-0100</t>
  </si>
  <si>
    <t>900mm span, 900mm rise reinforced concrete box culvert, double barrel</t>
  </si>
  <si>
    <t>3 FEET SPAN, 3 FEET RISE REINFORCED CONCRETE BOX CULVERT, DOUBLE BARREL</t>
  </si>
  <si>
    <t>60222-0150</t>
  </si>
  <si>
    <t>900mm span, 1200mm rise reinforced concrete box culvert, double barrel</t>
  </si>
  <si>
    <t>3 FEET SPAN, 4 FEET RISE REINFORCED CONCRETE BOX CULVERT, DOUBLE BARREL</t>
  </si>
  <si>
    <t>60222-0200</t>
  </si>
  <si>
    <t>900mm span, 1500mm rise reinforced concrete box culvert, double barrel</t>
  </si>
  <si>
    <t>3 FEET SPAN, 5 FEET RISE REINFORCED CONCRETE BOX CULVERT, DOUBLE BARREL</t>
  </si>
  <si>
    <t>60222-0250</t>
  </si>
  <si>
    <t>900mm span, 1800mm rise reinforced concrete box culvert, double barrel</t>
  </si>
  <si>
    <t>3 FEET SPAN, 6 FEET RISE REINFORCED CONCRETE BOX CULVERT, DOUBLE BARREL</t>
  </si>
  <si>
    <t>60222-0300</t>
  </si>
  <si>
    <t>1200mm span, 900mm rise reinforced concrete box culvert, double barrel</t>
  </si>
  <si>
    <t>4 FEET SPAN, 3 FEET RISE REINFORCED CONCRETE BOX CULVERT, DOUBLE BARREL</t>
  </si>
  <si>
    <t>60222-0350</t>
  </si>
  <si>
    <t>1200mm span, 1200mm rise reinforced concrete box culvert, double barrel</t>
  </si>
  <si>
    <t>4 FEET SPAN, 4 FEET RISE REINFORCED CONCRETE BOX CULVERT, DOUBLE BARREL</t>
  </si>
  <si>
    <t>60222-0400</t>
  </si>
  <si>
    <t>1200mm span, 1500mm rise reinforced concrete box culvert, double barrel</t>
  </si>
  <si>
    <t>4 FEET SPAN, 5 FEET RISE REINFORCED CONCRETE BOX CULVERT, DOUBLE BARREL</t>
  </si>
  <si>
    <t>60222-0450</t>
  </si>
  <si>
    <t>1200mm span, 1800mm rise reinforced concrete box culvert, double barrel</t>
  </si>
  <si>
    <t>4 FEET SPAN, 6 FEET RISE REINFORCED CONCRETE BOX CULVERT, DOUBLE BARREL</t>
  </si>
  <si>
    <t>60222-0500</t>
  </si>
  <si>
    <t>1200mm span, 2100mm rise reinforced concrete box culvert, double barrel</t>
  </si>
  <si>
    <t>4 FEET SPAN, 7 FEET RISE REINFORCED CONCRETE BOX CULVERT, DOUBLE BARREL</t>
  </si>
  <si>
    <t>60222-0550</t>
  </si>
  <si>
    <t>1500mm span, 900mm rise reinforced concrete box culvert, double barrel</t>
  </si>
  <si>
    <t>5 FEET SPAN, 3 FEET RISE REINFORCED CONCRETE BOX CULVERT, DOUBLE BARREL</t>
  </si>
  <si>
    <t>60222-0600</t>
  </si>
  <si>
    <t>1500mm span, 1200mm rise reinforced concrete box culvert, double barrel</t>
  </si>
  <si>
    <t>5 FEET SPAN, 4 FEET RISE REINFORCED CONCRETE BOX CULVERT, DOUBLE BARREL</t>
  </si>
  <si>
    <t>60222-0650</t>
  </si>
  <si>
    <t>1500mm span, 1500mm rise reinforced concrete box culvert, double barrel</t>
  </si>
  <si>
    <t>5 FEET SPAN, 5 FEET RISE REINFORCED CONCRETE BOX CULVERT, DOUBLE BARREL</t>
  </si>
  <si>
    <t>60222-0700</t>
  </si>
  <si>
    <t>1500mm span, 1800mm rise reinforced concrete box culvert, double barrel</t>
  </si>
  <si>
    <t>5 FEET SPAN, 6 FEET RISE REINFORCED CONCRETE BOX CULVERT, DOUBLE BARREL</t>
  </si>
  <si>
    <t>60222-0750</t>
  </si>
  <si>
    <t>1500mm span, 2100mm rise reinforced concrete box culvert, double barrel</t>
  </si>
  <si>
    <t>5 FEET SPAN, 7 FEET RISE REINFORCED CONCRETE BOX CULVERT, DOUBLE BARREL</t>
  </si>
  <si>
    <t>60222-0800</t>
  </si>
  <si>
    <t>1500mm span, 2400mm rise reinforced concrete box culvert, double barrel</t>
  </si>
  <si>
    <t>5 FEET SPAN, 8 FEET RISE REINFORCED CONCRETE BOX CULVERT, DOUBLE BARREL</t>
  </si>
  <si>
    <t>60222-0850</t>
  </si>
  <si>
    <t>1500mm span, 2700mm rise reinforced concrete box culvert, double barrel</t>
  </si>
  <si>
    <t>5 FEET SPAN, 9 FEET RISE REINFORCED CONCRETE BOX CULVERT, DOUBLE BARREL</t>
  </si>
  <si>
    <t>60222-0900</t>
  </si>
  <si>
    <t>1500mm span, 3000mm rise reinforced concrete box culvert, double barrel</t>
  </si>
  <si>
    <t>5 FEET SPAN, 10 FEET RISE REINFORCED CONCRETE BOX CULVERT, DOUBLE BARREL</t>
  </si>
  <si>
    <t>60222-0950</t>
  </si>
  <si>
    <t>1500mm span, 3300mm rise reinforced concrete box culvert, double barrel</t>
  </si>
  <si>
    <t>5 FEET SPAN, 11 FEET RISE REINFORCED CONCRETE BOX CULVERT, DOUBLE BARREL</t>
  </si>
  <si>
    <t>60222-1000</t>
  </si>
  <si>
    <t>1500mm span, 3600mm rise reinforced concrete box culvert, double barrel</t>
  </si>
  <si>
    <t>5 FEET SPAN, 12 FEET RISE REINFORCED CONCRETE BOX CULVERT, DOUBLE BARREL</t>
  </si>
  <si>
    <t>60222-1050</t>
  </si>
  <si>
    <t>1500mm span, 4200mm rise reinforced concrete box culvert, double barrel</t>
  </si>
  <si>
    <t>5 FEET SPAN, 14 FEET RISE REINFORCED CONCRETE BOX CULVERT, DOUBLE BARREL</t>
  </si>
  <si>
    <t>60222-1100</t>
  </si>
  <si>
    <t>1500mm span, 4800mm rise reinforced concrete box culvert, double barrel</t>
  </si>
  <si>
    <t>5 FEET SPAN, 16 FEET RISE REINFORCED CONCRETE BOX CULVERT, DOUBLE BARREL</t>
  </si>
  <si>
    <t>60222-1150</t>
  </si>
  <si>
    <t>1800mm span, 900mm rise reinforced concrete box culvert, double barrel</t>
  </si>
  <si>
    <t>6 FEET SPAN, 3 FEET RISE REINFORCED CONCRETE BOX CULVERT, DOUBLE BARREL</t>
  </si>
  <si>
    <t>60222-1200</t>
  </si>
  <si>
    <t>1800mm span, 1200mm rise reinforced concrete box culvert, double barrel</t>
  </si>
  <si>
    <t>6 FEET SPAN, 4 FEET RISE REINFORCED CONCRETE BOX CULVERT, DOUBLE BARREL</t>
  </si>
  <si>
    <t>60222-1250</t>
  </si>
  <si>
    <t>1800mm span, 1500mm rise reinforced concrete box culvert, double barrel</t>
  </si>
  <si>
    <t>6 FEET SPAN, 5 FEET RISE REINFORCED CONCRETE BOX CULVERT, DOUBLE BARREL</t>
  </si>
  <si>
    <t>60222-1300</t>
  </si>
  <si>
    <t>1800mm span, 1800mm rise reinforced concrete box culvert, double barrel</t>
  </si>
  <si>
    <t>6 FEET SPAN, 6 FEET RISE REINFORCED CONCRETE BOX CULVERT, DOUBLE BARREL</t>
  </si>
  <si>
    <t>60222-1350</t>
  </si>
  <si>
    <t>1800mm span, 2100mm rise reinforced concrete box culvert, double barrel</t>
  </si>
  <si>
    <t>6 FEET SPAN, 7 FEET RISE REINFORCED CONCRETE BOX CULVERT, DOUBLE BARREL</t>
  </si>
  <si>
    <t>60222-1400</t>
  </si>
  <si>
    <t>1800mm span, 2400mm rise reinforced concrete box culvert, double barrel</t>
  </si>
  <si>
    <t>6 FEET SPAN, 8 FEET RISE REINFORCED CONCRETE BOX CULVERT, DOUBLE BARREL</t>
  </si>
  <si>
    <t>60222-1450</t>
  </si>
  <si>
    <t>1800mm span, 2700mm rise reinforced concrete box culvert, double barrel</t>
  </si>
  <si>
    <t>6 FEET SPAN, 9 FEET RISE REINFORCED CONCRETE BOX CULVERT, DOUBLE BARREL</t>
  </si>
  <si>
    <t>60222-1500</t>
  </si>
  <si>
    <t>1800mm span, 3000mm rise reinforced concrete box culvert, double barrel</t>
  </si>
  <si>
    <t>6 FEET SPAN, 10 FEET RISE REINFORCED CONCRETE BOX CULVERT, DOUBLE BARREL</t>
  </si>
  <si>
    <t>60222-1550</t>
  </si>
  <si>
    <t>1800mm span, 3300mm rise reinforced concrete box culvert, double barrel</t>
  </si>
  <si>
    <t>6 FEET SPAN, 11 FEET RISE REINFORCED CONCRETE BOX CULVERT, DOUBLE BARREL</t>
  </si>
  <si>
    <t>60222-1600</t>
  </si>
  <si>
    <t>1800mm span, 3600mm rise reinforced concrete box culvert, double barrel</t>
  </si>
  <si>
    <t>6 FEET SPAN, 12 FEET RISE REINFORCED CONCRETE BOX CULVERT, DOUBLE BARREL</t>
  </si>
  <si>
    <t>60222-1650</t>
  </si>
  <si>
    <t>1800mm span, 4200mm rise reinforced concrete box culvert, double barrel</t>
  </si>
  <si>
    <t>6 FEET SPAN, 14 FEET RISE REINFORCED CONCRETE BOX CULVERT, DOUBLE BARREL</t>
  </si>
  <si>
    <t>60222-1700</t>
  </si>
  <si>
    <t>1800mm span, 4800mm rise reinforced concrete box culvert, double barrel</t>
  </si>
  <si>
    <t>6 FEET SPAN, 16 FEET RISE REINFORCED CONCRETE BOX CULVERT, DOUBLE BARREL</t>
  </si>
  <si>
    <t>60222-1750</t>
  </si>
  <si>
    <t>2400mm span, 900mm rise reinforced concrete box culvert, double barrel</t>
  </si>
  <si>
    <t>8 FEET SPAN, 3 FEET RISE REINFORCED CONCRETE BOX CULVERT, DOUBLE BARREL</t>
  </si>
  <si>
    <t>60222-1800</t>
  </si>
  <si>
    <t>2400mm span, 1200mm rise reinforced concrete box culvert, double barrel</t>
  </si>
  <si>
    <t>8 FEET SPAN, 4 FEET RISE REINFORCED CONCRETE BOX CULVERT, DOUBLE BARREL</t>
  </si>
  <si>
    <t>60222-1850</t>
  </si>
  <si>
    <t>2400mm span, 1500mm rise reinforced concrete box culvert, double barrel</t>
  </si>
  <si>
    <t>8 FEET SPAN, 5 FEET RISE REINFORCED CONCRETE BOX CULVERT, DOUBLE BARREL</t>
  </si>
  <si>
    <t>60222-1900</t>
  </si>
  <si>
    <t>2400mm span, 1800mm rise reinforced concrete box culvert, double barrel</t>
  </si>
  <si>
    <t>8 FEET SPAN, 6 FEET RISE REINFORCED CONCRETE BOX CULVERT, DOUBLE BARREL</t>
  </si>
  <si>
    <t>60222-1950</t>
  </si>
  <si>
    <t>2400mm span, 2100mm rise reinforced concrete box culvert, double barrel</t>
  </si>
  <si>
    <t>8 FEET SPAN, 7 FEET RISE REINFORCED CONCRETE BOX CULVERT, DOUBLE BARREL</t>
  </si>
  <si>
    <t>60222-2000</t>
  </si>
  <si>
    <t>2400mm span, 2400mm rise reinforced concrete box culvert, double barrel</t>
  </si>
  <si>
    <t>8 FEET SPAN, 8 FEET RISE REINFORCED CONCRETE BOX CULVERT, DOUBLE BARREL</t>
  </si>
  <si>
    <t>60222-2050</t>
  </si>
  <si>
    <t>2400mm span, 2700mm rise reinforced concrete box culvert, double barrel</t>
  </si>
  <si>
    <t>8 FEET SPAN, 9 FEET RISE REINFORCED CONCRETE BOX CULVERT, DOUBLE BARREL</t>
  </si>
  <si>
    <t>60222-2100</t>
  </si>
  <si>
    <t>2400mm span, 3000mm rise reinforced concrete box culvert, double barrel</t>
  </si>
  <si>
    <t>8 FEET SPAN, 10 FEET RISE REINFORCED CONCRETE BOX CULVERT, DOUBLE BARREL</t>
  </si>
  <si>
    <t>60222-2150</t>
  </si>
  <si>
    <t>2400mm span, 3300mm rise reinforced concrete box culvert, double barrel</t>
  </si>
  <si>
    <t>8 FEET SPAN, 11 FEET RISE REINFORCED CONCRETE BOX CULVERT, DOUBLE BARREL</t>
  </si>
  <si>
    <t>60222-2200</t>
  </si>
  <si>
    <t>2400mm span, 3600mm rise reinforced concrete box culvert, double barrel</t>
  </si>
  <si>
    <t>8 FEET SPAN, 12 FEET RISE REINFORCED CONCRETE BOX CULVERT, DOUBLE BARREL</t>
  </si>
  <si>
    <t>60222-2250</t>
  </si>
  <si>
    <t>2400mm span, 4200mm rise reinforced concrete box culvert, double barrel</t>
  </si>
  <si>
    <t>8 FEET SPAN, 14 FEET RISE REINFORCED CONCRETE BOX CULVERT, DOUBLE BARREL</t>
  </si>
  <si>
    <t>60222-2300</t>
  </si>
  <si>
    <t>2700mm span, 900mm rise reinforced concrete box culvert, double barrel</t>
  </si>
  <si>
    <t>9 FEET SPAN, 3 FEET RISE REINFORCED CONCRETE BOX CULVERT, DOUBLE BARREL</t>
  </si>
  <si>
    <t>60222-2350</t>
  </si>
  <si>
    <t>2700mm span, 1200mm rise reinforced concrete box culvert, double barrel</t>
  </si>
  <si>
    <t>9 FEET SPAN, 4 FEET RISE REINFORCED CONCRETE BOX CULVERT, DOUBLE BARREL</t>
  </si>
  <si>
    <t>60222-2400</t>
  </si>
  <si>
    <t>2700mm span, 1500mm rise reinforced concrete box culvert, double barrel</t>
  </si>
  <si>
    <t>9 FEET SPAN, 5 FEET RISE REINFORCED CONCRETE BOX CULVERT, DOUBLE BARREL</t>
  </si>
  <si>
    <t>60222-2450</t>
  </si>
  <si>
    <t>2700mm span, 1800mm rise reinforced concrete box culvert, double barrel</t>
  </si>
  <si>
    <t>9 FEET SPAN, 6 FEET RISE REINFORCED CONCRETE BOX CULVERT, DOUBLE BARREL</t>
  </si>
  <si>
    <t>60222-2500</t>
  </si>
  <si>
    <t>2700mm span, 2100mm rise reinforced concrete box culvert, double barrel</t>
  </si>
  <si>
    <t>9 FEET SPAN, 7 FEET RISE REINFORCED CONCRETE BOX CULVERT, DOUBLE BARREL</t>
  </si>
  <si>
    <t>60222-2550</t>
  </si>
  <si>
    <t>2700mm span, 2400mm rise reinforced concrete box culvert, double barrel</t>
  </si>
  <si>
    <t>9 FEET SPAN, 8 FEET RISE REINFORCED CONCRETE BOX CULVERT, DOUBLE BARREL</t>
  </si>
  <si>
    <t>60222-2600</t>
  </si>
  <si>
    <t>2700mm span, 2700mm rise reinforced concrete box culvert, double barrel</t>
  </si>
  <si>
    <t>9 FEET SPAN, 9 FEET RISE REINFORCED CONCRETE BOX CULVERT, DOUBLE BARREL</t>
  </si>
  <si>
    <t>60222-2650</t>
  </si>
  <si>
    <t>2700mm span, 3000mm rise reinforced concrete box culvert, double barrel</t>
  </si>
  <si>
    <t>9 FEET SPAN, 10 FEET RISE REINFORCED CONCRETE BOX CULVERT, DOUBLE BARREL</t>
  </si>
  <si>
    <t>60222-2700</t>
  </si>
  <si>
    <t>2700mm span, 3300mm rise reinforced concrete box culvert, double barrel</t>
  </si>
  <si>
    <t>9 FEET SPAN, 11 FEET RISE REINFORCED CONCRETE BOX CULVERT, DOUBLE BARREL</t>
  </si>
  <si>
    <t>60222-2750</t>
  </si>
  <si>
    <t>2700mm span, 3600mm rise reinforced concrete box culvert, double barrel</t>
  </si>
  <si>
    <t>9 FEET SPAN, 12 FEET RISE REINFORCED CONCRETE BOX CULVERT, DOUBLE BARREL</t>
  </si>
  <si>
    <t>60222-2800</t>
  </si>
  <si>
    <t>2700mm span, 4200mm rise reinforced concrete box culvert, double barrel</t>
  </si>
  <si>
    <t>9 FEET SPAN, 14 FEET RISE REINFORCED CONCRETE BOX CULVERT, DOUBLE BARREL</t>
  </si>
  <si>
    <t>60222-2850</t>
  </si>
  <si>
    <t>2700mm span, 4800mm rise reinforced concrete box culvert, double barrel</t>
  </si>
  <si>
    <t>9 FEET SPAN, 16 FEET RISE REINFORCED CONCRETE BOX CULVERT, DOUBLE BARREL</t>
  </si>
  <si>
    <t>60222-2900</t>
  </si>
  <si>
    <t>3000mm span, 900mm rise reinforced concrete box culvert, double barrel</t>
  </si>
  <si>
    <t>10 FEET SPAN, 3 FEET RISE REINFORCED CONCRETE BOX CULVERT, DOUBLE BARREL</t>
  </si>
  <si>
    <t>60222-2950</t>
  </si>
  <si>
    <t>3000mm span, 1200mm rise reinforced concrete box culvert, double barrel</t>
  </si>
  <si>
    <t>10 FEET SPAN, 4 FEET RISE REINFORCED CONCRETE BOX CULVERT, DOUBLE BARREL</t>
  </si>
  <si>
    <t>60222-3000</t>
  </si>
  <si>
    <t>3000mm span, 1500mm rise reinforced concrete box culvert, double barrel</t>
  </si>
  <si>
    <t>10 FEET SPAN, 5 FEET RISE REINFORCED CONCRETE BOX CULVERT, DOUBLE BARREL</t>
  </si>
  <si>
    <t>60222-3050</t>
  </si>
  <si>
    <t>3000mm span, 1800mm rise reinforced concrete box culvert, double barrel</t>
  </si>
  <si>
    <t>10 FEET SPAN, 6 FEET RISE REINFORCED CONCRETE BOX CULVERT, DOUBLE BARREL</t>
  </si>
  <si>
    <t>60222-3100</t>
  </si>
  <si>
    <t>3000mm span, 2100mm rise reinforced concrete box culvert, double barrel</t>
  </si>
  <si>
    <t>10 FEET SPAN, 7 FEET RISE REINFORCED CONCRETE BOX CULVERT, DOUBLE BARREL</t>
  </si>
  <si>
    <t>60222-3150</t>
  </si>
  <si>
    <t>3000mm span, 2400mm rise reinforced concrete box culvert, double barrel</t>
  </si>
  <si>
    <t>10 FEET SPAN, 8 FEET RISE REINFORCED CONCRETE BOX CULVERT, DOUBLE BARREL</t>
  </si>
  <si>
    <t>60222-3200</t>
  </si>
  <si>
    <t>3000mm span, 2700mm rise reinforced concrete box culvert, double barrel</t>
  </si>
  <si>
    <t>10 FEET SPAN, 9 FEET RISE REINFORCED CONCRETE BOX CULVERT, DOUBLE BARREL</t>
  </si>
  <si>
    <t>60222-3250</t>
  </si>
  <si>
    <t>3000mm span, 3000mm rise reinforced concrete box culvert, double barrel</t>
  </si>
  <si>
    <t>10 FEET SPAN, 10 FEET RISE REINFORCED CONCRETE BOX CULVERT, DOUBLE BARREL</t>
  </si>
  <si>
    <t>60222-3300</t>
  </si>
  <si>
    <t>3000mm span, 3300mm rise reinforced concrete box culvert, double barrel</t>
  </si>
  <si>
    <t>10 FEET SPAN, 11 FEET RISE REINFORCED CONCRETE BOX CULVERT, DOUBLE BARREL</t>
  </si>
  <si>
    <t>60222-3350</t>
  </si>
  <si>
    <t>3000mm span, 3600mm rise reinforced concrete box culvert, double barrel</t>
  </si>
  <si>
    <t>10 FEET SPAN, 12 FEET RISE REINFORCED CONCRETE BOX CULVERT, DOUBLE BARREL</t>
  </si>
  <si>
    <t>60222-3400</t>
  </si>
  <si>
    <t>3000mm span, 4200mm rise reinforced concrete box culvert, double barrel</t>
  </si>
  <si>
    <t>10 FEET SPAN, 14 FEET RISE REINFORCED CONCRETE BOX CULVERT, DOUBLE BARREL</t>
  </si>
  <si>
    <t>60222-3450</t>
  </si>
  <si>
    <t>3000mm span, 4800mm rise reinforced concrete box culvert, double barrel</t>
  </si>
  <si>
    <t>10 FEET SPAN, 16 FEET RISE REINFORCED CONCRETE BOX CULVERT, DOUBLE BARREL</t>
  </si>
  <si>
    <t>60222-3500</t>
  </si>
  <si>
    <t>3300mm span, 1500mm rise reinforced concrete box culvert, double barrel</t>
  </si>
  <si>
    <t>11 FEET SPAN, 5 FEET RISE REINFORCED CONCRETE BOX CULVERT, DOUBLE BARREL</t>
  </si>
  <si>
    <t>60222-3550</t>
  </si>
  <si>
    <t>3300mm span, 1800mm rise reinforced concrete box culvert, double barrel</t>
  </si>
  <si>
    <t>11 FEET SPAN, 6 FEET RISE REINFORCED CONCRETE BOX CULVERT, DOUBLE BARREL</t>
  </si>
  <si>
    <t>60222-3600</t>
  </si>
  <si>
    <t>3300mm span, 2100mm rise reinforced concrete box culvert, double barrel</t>
  </si>
  <si>
    <t>11 FEET SPAN, 7 FEET RISE REINFORCED CONCRETE BOX CULVERT, DOUBLE BARREL</t>
  </si>
  <si>
    <t>60222-3650</t>
  </si>
  <si>
    <t>3300mm span, 2400mm rise reinforced concrete box culvert, double barrel</t>
  </si>
  <si>
    <t>11 FEET SPAN, 8 FEET RISE REINFORCED CONCRETE BOX CULVERT, DOUBLE BARREL</t>
  </si>
  <si>
    <t>60222-3700</t>
  </si>
  <si>
    <t>3300mm span, 2700mm rise reinforced concrete box culvert, double barrel</t>
  </si>
  <si>
    <t>11 FEET SPAN, 9 FEET RISE REINFORCED CONCRETE BOX CULVERT, DOUBLE BARREL</t>
  </si>
  <si>
    <t>60222-3750</t>
  </si>
  <si>
    <t>3300mm span, 3000mm rise reinforced concrete box culvert, double barrel</t>
  </si>
  <si>
    <t>11 FEET SPAN, 10 FEET RISE REINFORCED CONCRETE BOX CULVERT, DOUBLE BARREL</t>
  </si>
  <si>
    <t>60222-3800</t>
  </si>
  <si>
    <t>3300mm span, 3300mm rise reinforced concrete box culvert, double barrel</t>
  </si>
  <si>
    <t>11 FEET SPAN, 11 FEET RISE REINFORCED CONCRETE BOX CULVERT, DOUBLE BARREL</t>
  </si>
  <si>
    <t>60222-3850</t>
  </si>
  <si>
    <t>3300mm span, 3600mm rise reinforced concrete box culvert, double barrel</t>
  </si>
  <si>
    <t>11 FEET SPAN, 12 FEET RISE REINFORCED CONCRETE BOX CULVERT, DOUBLE BARREL</t>
  </si>
  <si>
    <t>60222-3900</t>
  </si>
  <si>
    <t>3300mm span, 4200mm rise reinforced concrete box culvert, double barrel</t>
  </si>
  <si>
    <t>11 FEET SPAN, 14 FEET RISE REINFORCED CONCRETE BOX CULVERT, DOUBLE BARREL</t>
  </si>
  <si>
    <t>60222-3950</t>
  </si>
  <si>
    <t>3300mm span, 4800mm rise reinforced concrete box culvert, double barrel</t>
  </si>
  <si>
    <t>11 FEET SPAN, 16 FEET RISE REINFORCED CONCRETE BOX CULVERT, DOUBLE BARREL</t>
  </si>
  <si>
    <t>60222-4000</t>
  </si>
  <si>
    <t>3600mm span, 2100mm rise reinforced concrete box culvert, double barrel</t>
  </si>
  <si>
    <t>12 FEET SPAN, 7 FEET RISE REINFORCED CONCRETE BOX CULVERT, DOUBLE BARREL</t>
  </si>
  <si>
    <t>60222-4050</t>
  </si>
  <si>
    <t>3600mm span, 2400mm rise reinforced concrete box culvert, double barrel</t>
  </si>
  <si>
    <t>12 FEET SPAN, 8 FEET RISE REINFORCED CONCRETE BOX CULVERT, DOUBLE BARREL</t>
  </si>
  <si>
    <t>60222-4100</t>
  </si>
  <si>
    <t>3600mm span, 2700mm rise reinforced concrete box culvert, double barrel</t>
  </si>
  <si>
    <t>12 FEET SPAN, 9 FEET RISE REINFORCED CONCRETE BOX CULVERT, DOUBLE BARREL</t>
  </si>
  <si>
    <t>60222-4150</t>
  </si>
  <si>
    <t>3600mm span, 3000mm rise reinforced concrete box culvert, double barrel</t>
  </si>
  <si>
    <t>12 FEET SPAN, 10 FEET RISE REINFORCED CONCRETE BOX CULVERT, DOUBLE BARREL</t>
  </si>
  <si>
    <t>60222-4200</t>
  </si>
  <si>
    <t>3600mm span, 3300mm rise reinforced concrete box culvert, double barrel</t>
  </si>
  <si>
    <t>12 FEET SPAN, 11 FEET RISE REINFORCED CONCRETE BOX CULVERT, DOUBLE BARREL</t>
  </si>
  <si>
    <t>60222-4250</t>
  </si>
  <si>
    <t>3600mm span, 3600mm rise reinforced concrete box culvert, double barrel</t>
  </si>
  <si>
    <t>12 FEET SPAN, 12 FEET RISE REINFORCED CONCRETE BOX CULVERT, DOUBLE BARREL</t>
  </si>
  <si>
    <t>60222-4300</t>
  </si>
  <si>
    <t>3600mm span, 4200mm rise reinforced concrete box culvert, double barrel</t>
  </si>
  <si>
    <t>12 FEET SPAN, 14 FEET RISE REINFORCED CONCRETE BOX CULVERT, DOUBLE BARREL</t>
  </si>
  <si>
    <t>60222-4350</t>
  </si>
  <si>
    <t>4200mm span, 1800mm rise reinforced concrete box culvert, double barrel</t>
  </si>
  <si>
    <t>14 FEET SPAN, 6 FEET RISE REINFORCED CONCRETE BOX CULVERT, DOUBLE BARREL</t>
  </si>
  <si>
    <t>60222-4400</t>
  </si>
  <si>
    <t>4200mm span, 2100mm rise reinforced concrete box culvert, double barrel</t>
  </si>
  <si>
    <t>14 FEET SPAN, 7 FEET RISE REINFORCED CONCRETE BOX CULVERT, DOUBLE BARREL</t>
  </si>
  <si>
    <t>60222-4450</t>
  </si>
  <si>
    <t>4200mm span, 2400mm rise reinforced concrete box culvert, double barrel</t>
  </si>
  <si>
    <t>14 FEET SPAN, 8 FEET RISE REINFORCED CONCRETE BOX CULVERT, DOUBLE BARREL</t>
  </si>
  <si>
    <t>60222-4500</t>
  </si>
  <si>
    <t>4200mm span, 2700mm rise reinforced concrete box culvert, double barrel</t>
  </si>
  <si>
    <t>14 FEET SPAN, 9 FEET RISE REINFORCED CONCRETE BOX CULVERT, DOUBLE BARREL</t>
  </si>
  <si>
    <t>60222-4550</t>
  </si>
  <si>
    <t>4200mm span, 3000mm rise reinforced concrete box culvert, double barrel</t>
  </si>
  <si>
    <t>14 FEET SPAN, 10 FEET RISE REINFORCED CONCRETE BOX CULVERT, DOUBLE BARREL</t>
  </si>
  <si>
    <t>60222-4600</t>
  </si>
  <si>
    <t>4200mm span, 3300mm rise reinforced concrete box culvert, double barrel</t>
  </si>
  <si>
    <t>14 FEET SPAN, 11 FEET RISE REINFORCED CONCRETE BOX CULVERT, DOUBLE BARREL</t>
  </si>
  <si>
    <t>60222-4650</t>
  </si>
  <si>
    <t>4200mm span, 3600mm rise reinforced concrete box culvert, double barrel</t>
  </si>
  <si>
    <t>14 FEET SPAN, 12 FEET RISE REINFORCED CONCRETE BOX CULVERT, DOUBLE BARREL</t>
  </si>
  <si>
    <t>60222-4700</t>
  </si>
  <si>
    <t>4200mm span, 4200mm rise reinforced concrete box culvert, double barrel</t>
  </si>
  <si>
    <t>14 FEET SPAN, 14 FEET RISE REINFORCED CONCRETE BOX CULVERT, DOUBLE BARREL</t>
  </si>
  <si>
    <t>60222-4750</t>
  </si>
  <si>
    <t>4200mm span, 4800mm rise reinforced concrete box culvert, double barrel</t>
  </si>
  <si>
    <t>14 FEET SPAN, 16 FEET RISE REINFORCED CONCRETE BOX CULVERT, DOUBLE BARREL</t>
  </si>
  <si>
    <t>60222-4800</t>
  </si>
  <si>
    <t>7200mm span, 2400mm rise reinforced concrete box culvert, double barrel</t>
  </si>
  <si>
    <t>24 FEET SPAN, 8 FEET RISE REINFORCED CONCRETE BOX CULVERT, DOUBLE BARREL</t>
  </si>
  <si>
    <t>60223-0100</t>
  </si>
  <si>
    <t>900mm span, 900mm rise reinforced concrete box culvert, triple barrel</t>
  </si>
  <si>
    <t>3 FEET SPAN, 3 FEET RISE REINFORCED CONCRETE BOX CULVERT, TRIPLE BARREL</t>
  </si>
  <si>
    <t>60223-0150</t>
  </si>
  <si>
    <t>900mm span, 1200mm rise reinforced concrete box culvert, triple barrel</t>
  </si>
  <si>
    <t>3 FEET SPAN, 4 FEET RISE REINFORCED CONCRETE BOX CULVERT, TRIPLE BARREL</t>
  </si>
  <si>
    <t>60223-0200</t>
  </si>
  <si>
    <t>900mm span, 1500mm rise reinforced concrete box culvert, triple barrel</t>
  </si>
  <si>
    <t>3 FEET SPAN, 5 FEET RISE REINFORCED CONCRETE BOX CULVERT, TRIPLE BARREL</t>
  </si>
  <si>
    <t>60223-0250</t>
  </si>
  <si>
    <t>900mm span, 1800mm rise reinforced concrete box culvert, triple barrel</t>
  </si>
  <si>
    <t>3 FEET SPAN, 6 FEET RISE REINFORCED CONCRETE BOX CULVERT, TRIPLE BARREL</t>
  </si>
  <si>
    <t>60223-0300</t>
  </si>
  <si>
    <t>1200mm span, 900mm rise reinforced concrete box culvert, triple barrel</t>
  </si>
  <si>
    <t>4 FEET SPAN, 3 FEET RISE REINFORCED CONCRETE BOX CULVERT, TRIPLE BARREL</t>
  </si>
  <si>
    <t>60223-0350</t>
  </si>
  <si>
    <t>1200mm span, 1200mm rise reinforced concrete box culvert, triple barrel</t>
  </si>
  <si>
    <t>4 FEET SPAN, 4 FEET RISE REINFORCED CONCRETE BOX CULVERT, TRIPLE BARREL</t>
  </si>
  <si>
    <t>60223-0400</t>
  </si>
  <si>
    <t>1200mm span, 1500mm rise reinforced concrete box culvert, triple barrel</t>
  </si>
  <si>
    <t>4 FEET SPAN, 5 FEET RISE REINFORCED CONCRETE BOX CULVERT, TRIPLE BARREL</t>
  </si>
  <si>
    <t>60223-0450</t>
  </si>
  <si>
    <t>1200mm span, 1800mm rise reinforced concrete box culvert, triple barrel</t>
  </si>
  <si>
    <t>4 FEET SPAN, 6 FEET RISE REINFORCED CONCRETE BOX CULVERT, TRIPLE BARREL</t>
  </si>
  <si>
    <t>60223-0500</t>
  </si>
  <si>
    <t>1200mm span, 2100mm rise reinforced concrete box culvert, triple barrel</t>
  </si>
  <si>
    <t>4 FEET SPAN, 7 FEET RISE REINFORCED CONCRETE BOX CULVERT, TRIPLE BARREL</t>
  </si>
  <si>
    <t>60223-0550</t>
  </si>
  <si>
    <t>1500mm span, 900mm rise reinforced concrete box culvert, triple barrel</t>
  </si>
  <si>
    <t>5 FEET SPAN, 3 FEET RISE REINFORCED CONCRETE BOX CULVERT, TRIPLE BARREL</t>
  </si>
  <si>
    <t>60223-0600</t>
  </si>
  <si>
    <t>1500mm span, 1200mm rise reinforced concrete box culvert, triple barrel</t>
  </si>
  <si>
    <t>5 FEET SPAN, 4 FEET RISE REINFORCED CONCRETE BOX CULVERT, TRIPLE BARREL</t>
  </si>
  <si>
    <t>60223-0650</t>
  </si>
  <si>
    <t>1500mm span, 1500mm rise reinforced concrete box culvert, triple barrel</t>
  </si>
  <si>
    <t>5 FEET SPAN, 5 FEET RISE REINFORCED CONCRETE BOX CULVERT, TRIPLE BARREL</t>
  </si>
  <si>
    <t>60223-0700</t>
  </si>
  <si>
    <t>1500mm span, 1800mm rise reinforced concrete box culvert, triple barrel</t>
  </si>
  <si>
    <t>5 FEET SPAN, 6 FEET RISE REINFORCED CONCRETE BOX CULVERT, TRIPLE BARREL</t>
  </si>
  <si>
    <t>60223-0750</t>
  </si>
  <si>
    <t>1500mm span, 2100mm rise reinforced concrete box culvert, triple barrel</t>
  </si>
  <si>
    <t>5 FEET SPAN, 7 FEET RISE REINFORCED CONCRETE BOX CULVERT, TRIPLE BARREL</t>
  </si>
  <si>
    <t>60223-0800</t>
  </si>
  <si>
    <t>1500mm span, 2400mm rise reinforced concrete box culvert, triple barrel</t>
  </si>
  <si>
    <t>5 FEET SPAN, 8 FEET RISE REINFORCED CONCRETE BOX CULVERT, TRIPLE BARREL</t>
  </si>
  <si>
    <t>60223-0850</t>
  </si>
  <si>
    <t>1500mm span, 2700mm rise reinforced concrete box culvert, triple barrel</t>
  </si>
  <si>
    <t>5 FEET SPAN, 9 FEET RISE REINFORCED CONCRETE BOX CULVERT, TRIPLE BARREL</t>
  </si>
  <si>
    <t>60223-0900</t>
  </si>
  <si>
    <t>1500mm span, 3000mm rise reinforced concrete box culvert, triple barrel</t>
  </si>
  <si>
    <t>5 FEET SPAN, 10 FEET RISE REINFORCED CONCRETE BOX CULVERT, TRIPLE BARREL</t>
  </si>
  <si>
    <t>60223-0950</t>
  </si>
  <si>
    <t>1500mm span, 3300mm rise reinforced concrete box culvert, triple barrel</t>
  </si>
  <si>
    <t>5 FEET SPAN, 11 FEET RISE REINFORCED CONCRETE BOX CULVERT, TRIPLE BARREL</t>
  </si>
  <si>
    <t>60223-1000</t>
  </si>
  <si>
    <t>1500mm span, 3600mm rise reinforced concrete box culvert, triple barrel</t>
  </si>
  <si>
    <t>5 FEET SPAN, 12 FEET RISE REINFORCED CONCRETE BOX CULVERT, TRIPLE BARREL</t>
  </si>
  <si>
    <t>60223-1050</t>
  </si>
  <si>
    <t>1500mm span, 4200mm rise reinforced concrete box culvert, triple barrel</t>
  </si>
  <si>
    <t>5 FEET SPAN, 14 FEET RISE REINFORCED CONCRETE BOX CULVERT, TRIPLE BARREL</t>
  </si>
  <si>
    <t>60223-1100</t>
  </si>
  <si>
    <t>1500mm span, 4800mm rise reinforced concrete box culvert, triple barrel</t>
  </si>
  <si>
    <t>5 FEET SPAN, 16 FEET RISE REINFORCED CONCRETE BOX CULVERT, TRIPLE BARREL</t>
  </si>
  <si>
    <t>60223-1150</t>
  </si>
  <si>
    <t>1800mm span, 900mm rise reinforced concrete box culvert, triple barrel</t>
  </si>
  <si>
    <t>6 FEET SPAN, 3 FEET RISE REINFORCED CONCRETE BOX CULVERT, TRIPLE BARREL</t>
  </si>
  <si>
    <t>60223-1200</t>
  </si>
  <si>
    <t>1800mm span, 1200mm rise reinforced concrete box culvert, triple barrel</t>
  </si>
  <si>
    <t>6 FEET SPAN, 4 FEET RISE REINFORCED CONCRETE BOX CULVERT, TRIPLE BARREL</t>
  </si>
  <si>
    <t>60223-1250</t>
  </si>
  <si>
    <t>1800mm span, 1500mm rise reinforced concrete box culvert, triple barrel</t>
  </si>
  <si>
    <t>6 FEET SPAN, 5 FEET RISE REINFORCED CONCRETE BOX CULVERT, TRIPLE BARREL</t>
  </si>
  <si>
    <t>60223-1300</t>
  </si>
  <si>
    <t>1800mm span, 1800mm rise reinforced concrete box culvert, triple barrel</t>
  </si>
  <si>
    <t>6 FEET SPAN, 6 FEET RISE REINFORCED CONCRETE BOX CULVERT, TRIPLE BARREL</t>
  </si>
  <si>
    <t>60223-1350</t>
  </si>
  <si>
    <t>1800mm span, 2100mm rise reinforced concrete box culvert, triple barrel</t>
  </si>
  <si>
    <t>6 FEET SPAN, 7 FEET RISE REINFORCED CONCRETE BOX CULVERT, TRIPLE BARREL</t>
  </si>
  <si>
    <t>60223-1400</t>
  </si>
  <si>
    <t>1800mm span, 2400mm rise reinforced concrete box culvert, triple barrel</t>
  </si>
  <si>
    <t>6 FEET SPAN, 8 FEET RISE REINFORCED CONCRETE BOX CULVERT, TRIPLE BARREL</t>
  </si>
  <si>
    <t>60223-1450</t>
  </si>
  <si>
    <t>1800mm span, 2700mm rise reinforced concrete box culvert, triple barrel</t>
  </si>
  <si>
    <t>6 FEET SPAN, 9 FEET RISE REINFORCED CONCRETE BOX CULVERT, TRIPLE BARREL</t>
  </si>
  <si>
    <t>60223-1500</t>
  </si>
  <si>
    <t>1800mm span, 3000mm rise reinforced concrete box culvert, triple barrel</t>
  </si>
  <si>
    <t>6 FEET SPAN, 10 FEET RISE REINFORCED CONCRETE BOX CULVERT, TRIPLE BARREL</t>
  </si>
  <si>
    <t>60223-1550</t>
  </si>
  <si>
    <t>1800mm span, 3300mm rise reinforced concrete box culvert, triple barrel</t>
  </si>
  <si>
    <t>6 FEET SPAN, 11 FEET RISE REINFORCED CONCRETE BOX CULVERT, TRIPLE BARREL</t>
  </si>
  <si>
    <t>60223-1600</t>
  </si>
  <si>
    <t>1800mm span, 3600mm rise reinforced concrete box culvert, triple barrel</t>
  </si>
  <si>
    <t>6 FEET SPAN, 12 FEET RISE REINFORCED CONCRETE BOX CULVERT, TRIPLE BARREL</t>
  </si>
  <si>
    <t>60223-1650</t>
  </si>
  <si>
    <t>1800mm span, 4200mm rise reinforced concrete box culvert, triple barrel</t>
  </si>
  <si>
    <t>6 FEET SPAN, 14 FEET RISE REINFORCED CONCRETE BOX CULVERT, TRIPLE BARREL</t>
  </si>
  <si>
    <t>60223-1700</t>
  </si>
  <si>
    <t>1800mm span, 4800mm rise reinforced concrete box culvert, triple barrel</t>
  </si>
  <si>
    <t>6 FEET SPAN, 16 FEET RISE REINFORCED CONCRETE BOX CULVERT, TRIPLE BARREL</t>
  </si>
  <si>
    <t>60223-1750</t>
  </si>
  <si>
    <t>2400mm span, 900mm rise reinforced concrete box culvert, triple barrel</t>
  </si>
  <si>
    <t>8 FEET SPAN, 3 FEET RISE REINFORCED CONCRETE BOX CULVERT, TRIPLE BARREL</t>
  </si>
  <si>
    <t>60223-1800</t>
  </si>
  <si>
    <t>2400mm span, 1200mm rise reinforced concrete box culvert, triple barrel</t>
  </si>
  <si>
    <t>8 FEET SPAN, 4 FEET RISE REINFORCED CONCRETE BOX CULVERT, TRIPLE BARREL</t>
  </si>
  <si>
    <t>60223-1850</t>
  </si>
  <si>
    <t>2400mm span, 1500mm rise reinforced concrete box culvert, triple barrel</t>
  </si>
  <si>
    <t>8 FEET SPAN, 5 FEET RISE REINFORCED CONCRETE BOX CULVERT, TRIPLE BARREL</t>
  </si>
  <si>
    <t>60223-1900</t>
  </si>
  <si>
    <t>2400mm span, 1800mm rise reinforced concrete box culvert, triple barrel</t>
  </si>
  <si>
    <t>8 FEET SPAN, 6 FEET RISE REINFORCED CONCRETE BOX CULVERT, TRIPLE BARREL</t>
  </si>
  <si>
    <t>60223-1950</t>
  </si>
  <si>
    <t>2400mm span, 2100mm rise reinforced concrete box culvert, triple barrel</t>
  </si>
  <si>
    <t>8 FEET SPAN, 7 FEET RISE REINFORCED CONCRETE BOX CULVERT, TRIPLE BARREL</t>
  </si>
  <si>
    <t>60223-2000</t>
  </si>
  <si>
    <t>2400mm span, 2400mm rise reinforced concrete box culvert, triple barrel</t>
  </si>
  <si>
    <t>8 FEET SPAN, 8 FEET RISE REINFORCED CONCRETE BOX CULVERT, TRIPLE BARREL</t>
  </si>
  <si>
    <t>60223-2050</t>
  </si>
  <si>
    <t>2400mm span, 2700mm rise reinforced concrete box culvert, triple barrel</t>
  </si>
  <si>
    <t>8 FEET SPAN, 9 FEET RISE REINFORCED CONCRETE BOX CULVERT, TRIPLE BARREL</t>
  </si>
  <si>
    <t>60223-2100</t>
  </si>
  <si>
    <t>2400mm span, 3000mm rise reinforced concrete box culvert, triple barrel</t>
  </si>
  <si>
    <t>8 FEET SPAN, 10 FEET RISE REINFORCED CONCRETE BOX CULVERT, TRIPLE BARREL</t>
  </si>
  <si>
    <t>60223-2150</t>
  </si>
  <si>
    <t>2400mm span, 3300mm rise reinforced concrete box culvert, triple barrel</t>
  </si>
  <si>
    <t>8 FEET SPAN, 11 FEET RISE REINFORCED CONCRETE BOX CULVERT, TRIPLE BARREL</t>
  </si>
  <si>
    <t>60223-2200</t>
  </si>
  <si>
    <t>2400mm span, 3600mm rise reinforced concrete box culvert, triple barrel</t>
  </si>
  <si>
    <t>8 FEET SPAN, 12 FEET RISE REINFORCED CONCRETE BOX CULVERT, TRIPLE BARREL</t>
  </si>
  <si>
    <t>60223-2250</t>
  </si>
  <si>
    <t>2400mm span, 4200mm rise reinforced concrete box culvert, triple barrel</t>
  </si>
  <si>
    <t>8 FEET SPAN, 14 FEET RISE REINFORCED CONCRETE BOX CULVERT, TRIPLE BARREL</t>
  </si>
  <si>
    <t>60223-2300</t>
  </si>
  <si>
    <t>2700mm span, 900mm rise reinforced concrete box culvert, triple barrel</t>
  </si>
  <si>
    <t>9 FEET SPAN, 3 FEET RISE REINFORCED CONCRETE BOX CULVERT, TRIPLE BARREL</t>
  </si>
  <si>
    <t>60223-2350</t>
  </si>
  <si>
    <t>2700mm span, 1200mm rise reinforced concrete box culvert, triple barrel</t>
  </si>
  <si>
    <t>9 FEET SPAN, 4 FEET RISE REINFORCED CONCRETE BOX CULVERT, TRIPLE BARREL</t>
  </si>
  <si>
    <t>60223-2400</t>
  </si>
  <si>
    <t>2700mm span, 1500mm rise reinforced concrete box culvert, triple barrel</t>
  </si>
  <si>
    <t>9 FEET SPAN, 5 FEET RISE REINFORCED CONCRETE BOX CULVERT, TRIPLE BARREL</t>
  </si>
  <si>
    <t>60223-2450</t>
  </si>
  <si>
    <t>2700mm span, 1800mm rise reinforced concrete box culvert, triple barrel</t>
  </si>
  <si>
    <t>9 FEET SPAN, 6 FEET RISE REINFORCED CONCRETE BOX CULVERT, TRIPLE BARREL</t>
  </si>
  <si>
    <t>60223-2500</t>
  </si>
  <si>
    <t>2700mm span, 2100mm rise reinforced concrete box culvert, triple barrel</t>
  </si>
  <si>
    <t>9 FEET SPAN, 7 FEET RISE REINFORCED CONCRETE BOX CULVERT, TRIPLE BARREL</t>
  </si>
  <si>
    <t>60223-2550</t>
  </si>
  <si>
    <t>2700mm span, 2400mm rise reinforced concrete box culvert, triple barrel</t>
  </si>
  <si>
    <t>9 FEET SPAN, 8 FEET RISE REINFORCED CONCRETE BOX CULVERT, TRIPLE BARREL</t>
  </si>
  <si>
    <t>60223-2600</t>
  </si>
  <si>
    <t>2700mm span, 2700mm rise reinforced concrete box culvert, triple barrel</t>
  </si>
  <si>
    <t>9 FEET SPAN, 9 FEET RISE REINFORCED CONCRETE BOX CULVERT, TRIPLE BARREL</t>
  </si>
  <si>
    <t>60223-2650</t>
  </si>
  <si>
    <t>2700mm span, 3000mm rise reinforced concrete box culvert, triple barrel</t>
  </si>
  <si>
    <t>9 FEET SPAN, 10 FEET RISE REINFORCED CONCRETE BOX CULVERT, TRIPLE BARREL</t>
  </si>
  <si>
    <t>60223-2700</t>
  </si>
  <si>
    <t>2700mm span, 3300mm rise reinforced concrete box culvert, triple barrel</t>
  </si>
  <si>
    <t>9 FEET SPAN, 11 FEET RISE REINFORCED CONCRETE BOX CULVERT, TRIPLE BARREL</t>
  </si>
  <si>
    <t>60223-2750</t>
  </si>
  <si>
    <t>2700mm span, 3600mm rise reinforced concrete box culvert, triple barrel</t>
  </si>
  <si>
    <t>9 FEET SPAN, 12 FEET RISE REINFORCED CONCRETE BOX CULVERT, TRIPLE BARREL</t>
  </si>
  <si>
    <t>60223-2800</t>
  </si>
  <si>
    <t>2700mm span, 4200mm rise reinforced concrete box culvert, triple barrel</t>
  </si>
  <si>
    <t>9 FEET SPAN, 14 FEET RISE REINFORCED CONCRETE BOX CULVERT, TRIPLE BARREL</t>
  </si>
  <si>
    <t>60223-2850</t>
  </si>
  <si>
    <t>2700mm span, 4800mm rise reinforced concrete box culvert, triple barrel</t>
  </si>
  <si>
    <t>9 FEET SPAN, 16 FEET RISE REINFORCED CONCRETE BOX CULVERT, TRIPLE BARREL</t>
  </si>
  <si>
    <t>60223-2900</t>
  </si>
  <si>
    <t>3000mm span, 900mm rise reinforced concrete box culvert, triple barrel</t>
  </si>
  <si>
    <t>10 FEET SPAN, 3 FEET RISE REINFORCED CONCRETE BOX CULVERT, TRIPLE BARREL</t>
  </si>
  <si>
    <t>60223-2950</t>
  </si>
  <si>
    <t>3000mm span, 1200mm rise reinforced concrete box culvert, triple barrel</t>
  </si>
  <si>
    <t>10 FEET SPAN, 4 FEET RISE REINFORCED CONCRETE BOX CULVERT, TRIPLE BARREL</t>
  </si>
  <si>
    <t>60223-3000</t>
  </si>
  <si>
    <t>3000mm span, 1500mm rise reinforced concrete box culvert, triple barrel</t>
  </si>
  <si>
    <t>10 FEET SPAN, 5 FEET RISE REINFORCED CONCRETE BOX CULVERT, TRIPLE BARREL</t>
  </si>
  <si>
    <t>60223-3050</t>
  </si>
  <si>
    <t>3000mm span, 1800mm rise reinforced concrete box culvert, triple barrel</t>
  </si>
  <si>
    <t>10 FEET SPAN, 6 FEET RISE REINFORCED CONCRETE BOX CULVERT, TRIPLE BARREL</t>
  </si>
  <si>
    <t>60223-3100</t>
  </si>
  <si>
    <t>3000mm span, 2100mm rise reinforced concrete box culvert, triple barrel</t>
  </si>
  <si>
    <t>10 FEET SPAN, 7 FEET RISE REINFORCED CONCRETE BOX CULVERT, TRIPLE BARREL</t>
  </si>
  <si>
    <t>60223-3150</t>
  </si>
  <si>
    <t>3000mm span, 2400mm rise reinforced concrete box culvert, triple barrel</t>
  </si>
  <si>
    <t>10 FEET SPAN, 8 FEET RISE REINFORCED CONCRETE BOX CULVERT, TRIPLE BARREL</t>
  </si>
  <si>
    <t>60223-3200</t>
  </si>
  <si>
    <t>3000mm span, 2700mm rise reinforced concrete box culvert, triple barrel</t>
  </si>
  <si>
    <t>10 FEET SPAN, 9 FEET RISE REINFORCED CONCRETE BOX CULVERT, TRIPLE BARREL</t>
  </si>
  <si>
    <t>60223-3250</t>
  </si>
  <si>
    <t>3000mm span, 3000mm rise reinforced concrete box culvert, triple barrel</t>
  </si>
  <si>
    <t>10 FEET SPAN, 10 FEET RISE REINFORCED CONCRETE BOX CULVERT, TRIPLE BARREL</t>
  </si>
  <si>
    <t>60223-3300</t>
  </si>
  <si>
    <t>3000mm span, 3300mm rise reinforced concrete box culvert, triple barrel</t>
  </si>
  <si>
    <t>10 FEET SPAN, 11 FEET RISE REINFORCED CONCRETE BOX CULVERT, TRIPLE BARREL</t>
  </si>
  <si>
    <t>60223-3350</t>
  </si>
  <si>
    <t>3000mm span, 3600mm rise reinforced concrete box culvert, triple barrel</t>
  </si>
  <si>
    <t>10 FEET SPAN, 12 FEET RISE REINFORCED CONCRETE BOX CULVERT, TRIPLE BARREL</t>
  </si>
  <si>
    <t>60223-3400</t>
  </si>
  <si>
    <t>3000mm span, 4200mm rise reinforced concrete box culvert, triple barrel</t>
  </si>
  <si>
    <t>10 FEET SPAN, 14 FEET RISE REINFORCED CONCRETE BOX CULVERT, TRIPLE BARREL</t>
  </si>
  <si>
    <t>60223-3450</t>
  </si>
  <si>
    <t>3000mm span, 4800mm rise reinforced concrete box culvert, triple barrel</t>
  </si>
  <si>
    <t>10 FEET SPAN, 16 FEET RISE REINFORCED CONCRETE BOX CULVERT, TRIPLE BARREL</t>
  </si>
  <si>
    <t>60223-3500</t>
  </si>
  <si>
    <t>3300mm span, 1500mm rise reinforced concrete box culvert, triple barrel</t>
  </si>
  <si>
    <t>11 FEET SPAN, 5 FEET RISE REINFORCED CONCRETE BOX CULVERT, TRIPLE BARREL</t>
  </si>
  <si>
    <t>60223-3550</t>
  </si>
  <si>
    <t>3300mm span, 1800mm rise reinforced concrete box culvert, triple barrel</t>
  </si>
  <si>
    <t>11 FEET SPAN, 6 FEET RISE REINFORCED CONCRETE BOX CULVERT, TRIPLE BARREL</t>
  </si>
  <si>
    <t>60223-3600</t>
  </si>
  <si>
    <t>3300mm span, 2100mm rise reinforced concrete box culvert, triple barrel</t>
  </si>
  <si>
    <t>11 FEET SPAN, 7 FEET RISE REINFORCED CONCRETE BOX CULVERT, TRIPLE BARREL</t>
  </si>
  <si>
    <t>60223-3650</t>
  </si>
  <si>
    <t>3300mm span, 2400mm rise reinforced concrete box culvert, triple barrel</t>
  </si>
  <si>
    <t>11 FEET SPAN, 8 FEET RISE REINFORCED CONCRETE BOX CULVERT, TRIPLE BARREL</t>
  </si>
  <si>
    <t>60223-3700</t>
  </si>
  <si>
    <t>3300mm span, 2700mm rise reinforced concrete box culvert, triple barrel</t>
  </si>
  <si>
    <t>11 FEET SPAN, 9 FEET RISE REINFORCED CONCRETE BOX CULVERT, TRIPLE BARREL</t>
  </si>
  <si>
    <t>60223-3750</t>
  </si>
  <si>
    <t>3300mm span, 3000mm rise reinforced concrete box culvert, triple barrel</t>
  </si>
  <si>
    <t>11 FEET SPAN, 10 FEET RISE REINFORCED CONCRETE BOX CULVERT, TRIPLE BARREL</t>
  </si>
  <si>
    <t>60223-3800</t>
  </si>
  <si>
    <t>3300mm span, 3300mm rise reinforced concrete box culvert, triple barrel</t>
  </si>
  <si>
    <t>11 FEET SPAN, 11 FEET RISE REINFORCED CONCRETE BOX CULVERT, TRIPLE BARREL</t>
  </si>
  <si>
    <t>60223-3850</t>
  </si>
  <si>
    <t>3300mm span, 3600mm rise reinforced concrete box culvert, triple barrel</t>
  </si>
  <si>
    <t>11 FEET SPAN, 12 FEET RISE REINFORCED CONCRETE BOX CULVERT, TRIPLE BARREL</t>
  </si>
  <si>
    <t>60223-3900</t>
  </si>
  <si>
    <t>3300mm span, 4200mm rise reinforced concrete box culvert, triple barrel</t>
  </si>
  <si>
    <t>11 FEET SPAN, 14 FEET RISE REINFORCED CONCRETE BOX CULVERT, TRIPLE BARREL</t>
  </si>
  <si>
    <t>60223-3950</t>
  </si>
  <si>
    <t>3300mm span, 4800mm rise reinforced concrete box culvert, triple barrel</t>
  </si>
  <si>
    <t>11 FEET SPAN, 16 FEET RISE REINFORCED CONCRETE BOX CULVERT, TRIPLE BARREL</t>
  </si>
  <si>
    <t>60223-4000</t>
  </si>
  <si>
    <t>3600mm span, 2100mm rise reinforced concrete box culvert, triple barrel</t>
  </si>
  <si>
    <t>12 FEET SPAN, 7 FEET RISE REINFORCED CONCRETE BOX CULVERT, TRIPLE BARREL</t>
  </si>
  <si>
    <t>60223-4050</t>
  </si>
  <si>
    <t>3600mm span, 2400mm rise reinforced concrete box culvert, triple barrel</t>
  </si>
  <si>
    <t>12 FEET SPAN, 8 FEET RISE REINFORCED CONCRETE BOX CULVERT, TRIPLE BARREL</t>
  </si>
  <si>
    <t>60223-4100</t>
  </si>
  <si>
    <t>3600mm span, 2700mm rise reinforced concrete box culvert, triple barrel</t>
  </si>
  <si>
    <t>12 FEET SPAN, 9 FEET RISE REINFORCED CONCRETE BOX CULVERT, TRIPLE BARREL</t>
  </si>
  <si>
    <t>60223-4150</t>
  </si>
  <si>
    <t>3600mm span, 3000mm rise reinforced concrete box culvert, triple barrel</t>
  </si>
  <si>
    <t>12 FEET SPAN, 10 FEET RISE REINFORCED CONCRETE BOX CULVERT, TRIPLE BARREL</t>
  </si>
  <si>
    <t>60223-4200</t>
  </si>
  <si>
    <t>3600mm span, 3300mm rise reinforced concrete box culvert, triple barrel</t>
  </si>
  <si>
    <t>12 FEET SPAN, 11 FEET RISE REINFORCED CONCRETE BOX CULVERT, TRIPLE BARREL</t>
  </si>
  <si>
    <t>60223-4250</t>
  </si>
  <si>
    <t>3600mm span, 3600mm rise reinforced concrete box culvert, triple barrel</t>
  </si>
  <si>
    <t>12 FEET SPAN, 12 FEET RISE REINFORCED CONCRETE BOX CULVERT, TRIPLE BARREL</t>
  </si>
  <si>
    <t>60223-4300</t>
  </si>
  <si>
    <t>3600mm span, 4200mm rise reinforced concrete box culvert, triple barrel</t>
  </si>
  <si>
    <t>12 FEET SPAN, 14 FEET RISE REINFORCED CONCRETE BOX CULVERT, TRIPLE BARREL</t>
  </si>
  <si>
    <t>60223-4350</t>
  </si>
  <si>
    <t>4200mm span, 1800mm rise reinforced concrete box culvert, triple barrel</t>
  </si>
  <si>
    <t>14 FEET SPAN, 6 FEET RISE REINFORCED CONCRETE BOX CULVERT, TRIPLE BARREL</t>
  </si>
  <si>
    <t>60223-4400</t>
  </si>
  <si>
    <t>4200mm span, 2100mm rise reinforced concrete box culvert, triple barrel</t>
  </si>
  <si>
    <t>14 FEET SPAN, 7 FEET RISE REINFORCED CONCRETE BOX CULVERT, TRIPLE BARREL</t>
  </si>
  <si>
    <t>60223-4450</t>
  </si>
  <si>
    <t>4200mm span, 2400mm rise reinforced concrete box culvert, triple barrel</t>
  </si>
  <si>
    <t>14 FEET SPAN, 8 FEET RISE REINFORCED CONCRETE BOX CULVERT, TRIPLE BARREL</t>
  </si>
  <si>
    <t>60223-4500</t>
  </si>
  <si>
    <t>4200mm span, 2700mm rise reinforced concrete box culvert, triple barrel</t>
  </si>
  <si>
    <t>14 FEET SPAN, 9 FEET RISE REINFORCED CONCRETE BOX CULVERT, TRIPLE BARREL</t>
  </si>
  <si>
    <t>60223-4550</t>
  </si>
  <si>
    <t>4200mm span, 3000mm rise reinforced concrete box culvert, triple barrel</t>
  </si>
  <si>
    <t>14 FEET SPAN, 10 FEET RISE REINFORCED CONCRETE BOX CULVERT, TRIPLE BARREL</t>
  </si>
  <si>
    <t>60223-4600</t>
  </si>
  <si>
    <t>4200mm span, 3300mm rise reinforced concrete box culvert, triple barrel</t>
  </si>
  <si>
    <t>14 FEET SPAN, 11 FEET RISE REINFORCED CONCRETE BOX CULVERT, TRIPLE BARREL</t>
  </si>
  <si>
    <t>60223-4650</t>
  </si>
  <si>
    <t>4200mm span, 3600mm rise reinforced concrete box culvert, triple barrel</t>
  </si>
  <si>
    <t>14 FEET SPAN, 12 FEET RISE REINFORCED CONCRETE BOX CULVERT, TRIPLE BARREL</t>
  </si>
  <si>
    <t>60223-4700</t>
  </si>
  <si>
    <t>4200mm span, 4200mm rise reinforced concrete box culvert, triple barrel</t>
  </si>
  <si>
    <t>14 FEET SPAN, 14 FEET RISE REINFORCED CONCRETE BOX CULVERT, TRIPLE BARREL</t>
  </si>
  <si>
    <t>60223-4750</t>
  </si>
  <si>
    <t>4200mm span, 4800mm rise reinforced concrete box culvert, triple barrel</t>
  </si>
  <si>
    <t>14 FEET SPAN, 16 FEET RISE REINFORCED CONCRETE BOX CULVERT, TRIPLE BARREL</t>
  </si>
  <si>
    <t>60223-4800</t>
  </si>
  <si>
    <t>7200mm span, 2400mm rise reinforced concrete box culvert, triple barrel</t>
  </si>
  <si>
    <t>24 FEET SPAN, 8 FEET RISE REINFORCED CONCRETE BOX CULVERT, TRIPLE BARREL</t>
  </si>
  <si>
    <t>60225-1722</t>
  </si>
  <si>
    <t>2100mm span, 1500mm rise reinforced concrete box culvert, quintuple barrel</t>
  </si>
  <si>
    <t>7 FEET SPAN, 5 FEET RISE REINFORCED CONCRETE BOX CULVERT, QUINTUPLE BARREL</t>
  </si>
  <si>
    <t>60225-1725</t>
  </si>
  <si>
    <t>2100mm span, 1800mm rise reinforced concrete box culvert, quintuple barrel</t>
  </si>
  <si>
    <t>7 FEET SPAN, 6 FEET RISE REINFORCED CONCRETE BOX CULVERT, QUINTUPLE BARREL</t>
  </si>
  <si>
    <t>60226-0000</t>
  </si>
  <si>
    <t>End section for reinforced concrete box culvert</t>
  </si>
  <si>
    <t>END SECTION FOR REINFORCED CONCRETE BOX CULVERT</t>
  </si>
  <si>
    <t>60227-0000</t>
  </si>
  <si>
    <t>Reinforced concrete box culvert</t>
  </si>
  <si>
    <t>REINFORCED CONCRETE BOX CULVERT</t>
  </si>
  <si>
    <t>60230-0000</t>
  </si>
  <si>
    <t>Debris rack</t>
  </si>
  <si>
    <t>DEBRIS RACK</t>
  </si>
  <si>
    <t>60231-1000</t>
  </si>
  <si>
    <t>Dissipator, pipe</t>
  </si>
  <si>
    <t>DISSIPATOR, PIPE</t>
  </si>
  <si>
    <t>60233-1100</t>
  </si>
  <si>
    <t>Metal headwall for 1650mm equivalent diameter arch or elliptical pipe culvert</t>
  </si>
  <si>
    <t>METAL HEADWALL FOR 66-INCH EQUIVALENT DIAMETER ARCH OR ELLIPTICAL PIPE CULVERT</t>
  </si>
  <si>
    <t>60233-1200</t>
  </si>
  <si>
    <t>Metal headwall for 1800mm equivalent diameter arch or elliptical pipe culvert</t>
  </si>
  <si>
    <t>METAL HEADWALL FOR 72-INCH EQUIVALENT DIAMETER ARCH OR ELLIPTICAL PIPE CULVERT</t>
  </si>
  <si>
    <t>60233-1500</t>
  </si>
  <si>
    <t>Metal headwall for 2250mm equivalent diameter arch or elliptical pipe culvert</t>
  </si>
  <si>
    <t>METAL HEADWALL FOR 90-INCH EQUIVALENT DIAMETER ARCH OR ELLIPTICAL PIPE CULVERT</t>
  </si>
  <si>
    <t>Section 603 - STRUCTURAL PLATE STRUCTURES</t>
  </si>
  <si>
    <t>60301-0100</t>
  </si>
  <si>
    <t>1500mm structural plate pipe</t>
  </si>
  <si>
    <t>60-INCH STRUCTURAL PLATE PIPE</t>
  </si>
  <si>
    <t>60301-0110</t>
  </si>
  <si>
    <t>1655mm structural plate pipe</t>
  </si>
  <si>
    <t>66-INCH STRUCTURAL PLATE PIPE</t>
  </si>
  <si>
    <t>60301-0120</t>
  </si>
  <si>
    <t>1810mm structural plate pipe</t>
  </si>
  <si>
    <t>72-INCH STRUCTURAL PLATE PIPE</t>
  </si>
  <si>
    <t>60301-0130</t>
  </si>
  <si>
    <t>1965mm structural plate pipe</t>
  </si>
  <si>
    <t>78-INCH STRUCTURAL PLATE PIPE</t>
  </si>
  <si>
    <t>60301-0140</t>
  </si>
  <si>
    <t>2120mm structural plate pipe</t>
  </si>
  <si>
    <t>84-INCH STRUCTURAL PLATE PIPE</t>
  </si>
  <si>
    <t>60301-0150</t>
  </si>
  <si>
    <t>2275mm structural plate pipe</t>
  </si>
  <si>
    <t>90-INCH STRUCTURAL PLATE PIPE</t>
  </si>
  <si>
    <t>60301-0160</t>
  </si>
  <si>
    <t>2430mm structural plate pipe</t>
  </si>
  <si>
    <t>96-INCH STRUCTURAL PLATE PIPE</t>
  </si>
  <si>
    <t>60301-0170</t>
  </si>
  <si>
    <t>2585mm structural plate pipe</t>
  </si>
  <si>
    <t>102-INCH STRUCTURAL PLATE PIPE</t>
  </si>
  <si>
    <t>60301-0180</t>
  </si>
  <si>
    <t>2740mm structural plate pipe</t>
  </si>
  <si>
    <t>108-INCH STRUCTURAL PLATE PIPE</t>
  </si>
  <si>
    <t>60301-0190</t>
  </si>
  <si>
    <t>2895mm structural plate pipe</t>
  </si>
  <si>
    <t>114-INCH STRUCTURAL PLATE PIPE</t>
  </si>
  <si>
    <t>60301-0200</t>
  </si>
  <si>
    <t>3050mm structural plate pipe</t>
  </si>
  <si>
    <t>120-INCH STRUCTURAL PLATE PIPE</t>
  </si>
  <si>
    <t>60301-0210</t>
  </si>
  <si>
    <t>3205mm structural plate pipe</t>
  </si>
  <si>
    <t>126-INCH STRUCTURAL PLATE PIPE</t>
  </si>
  <si>
    <t>60301-0220</t>
  </si>
  <si>
    <t>3360mm structural plate pipe</t>
  </si>
  <si>
    <t>132-INCH STRUCTURAL PLATE PIPE</t>
  </si>
  <si>
    <t>60301-0230</t>
  </si>
  <si>
    <t>3515mm structural plate pipe</t>
  </si>
  <si>
    <t>138-INCH STRUCTURAL PLATE PIPE</t>
  </si>
  <si>
    <t>60301-0240</t>
  </si>
  <si>
    <t>3670mm structural plate pipe</t>
  </si>
  <si>
    <t>144-INCH STRUCTURAL PLATE PIPE</t>
  </si>
  <si>
    <t>60301-0250</t>
  </si>
  <si>
    <t>3825mm structural plate pipe</t>
  </si>
  <si>
    <t>150-INCH STRUCTURAL PLATE PIPE</t>
  </si>
  <si>
    <t>60301-0260</t>
  </si>
  <si>
    <t>3980mm structural plate pipe</t>
  </si>
  <si>
    <t>156-INCH STRUCTURAL PLATE PIPE</t>
  </si>
  <si>
    <t>60301-0270</t>
  </si>
  <si>
    <t>4135mm structural plate pipe</t>
  </si>
  <si>
    <t>162-INCH STRUCTURAL PLATE PIPE</t>
  </si>
  <si>
    <t>60301-0280</t>
  </si>
  <si>
    <t>4290mm structural plate pipe</t>
  </si>
  <si>
    <t>168-INCH STRUCTURAL PLATE PIPE</t>
  </si>
  <si>
    <t>60301-0290</t>
  </si>
  <si>
    <t>4445mm structural plate pipe</t>
  </si>
  <si>
    <t>174-INCH STRUCTURAL PLATE PIPE</t>
  </si>
  <si>
    <t>60301-0300</t>
  </si>
  <si>
    <t>180-INCH STRUCTURAL PLATE PIPE</t>
  </si>
  <si>
    <t>60301-0360</t>
  </si>
  <si>
    <t>5530mm structural plate pipe</t>
  </si>
  <si>
    <t>216-INCH STRUCTURAL PLATE PIPE</t>
  </si>
  <si>
    <t>60301-0400</t>
  </si>
  <si>
    <t>6150mm structural plate pipe</t>
  </si>
  <si>
    <t>240-INCH STRUCTURAL PLATE PIPE</t>
  </si>
  <si>
    <t>60301-0480</t>
  </si>
  <si>
    <t>7315mm structural plate pipe</t>
  </si>
  <si>
    <t>288-INCH STRUCTURAL PLATE PIPE</t>
  </si>
  <si>
    <t>60302-0000</t>
  </si>
  <si>
    <t>Structural plate pipe arch</t>
  </si>
  <si>
    <t>STRUCTURAL PLATE PIPE ARCH</t>
  </si>
  <si>
    <t>60303-0000</t>
  </si>
  <si>
    <t>Structural plate underpass</t>
  </si>
  <si>
    <t>STRUCTURAL PLATE UNDERPASS</t>
  </si>
  <si>
    <t>60304-0000</t>
  </si>
  <si>
    <t>Structural plate arch</t>
  </si>
  <si>
    <t>STRUCTURAL PLATE ARCH</t>
  </si>
  <si>
    <t>60305-0000</t>
  </si>
  <si>
    <t>Structural plate box</t>
  </si>
  <si>
    <t>STRUCTURAL PLATE BOX</t>
  </si>
  <si>
    <t>60315-0000</t>
  </si>
  <si>
    <t>Structural plate headwall</t>
  </si>
  <si>
    <t>STRUCTURAL PLATE HEADWALL</t>
  </si>
  <si>
    <t>Section 604 - MANHOLES, INLETS, AND CATCH BASINS</t>
  </si>
  <si>
    <t>60401-0000</t>
  </si>
  <si>
    <t>Manhole</t>
  </si>
  <si>
    <t>MANHOLE</t>
  </si>
  <si>
    <t>60401-1000</t>
  </si>
  <si>
    <t>Manhole, flh</t>
  </si>
  <si>
    <t>MANHOLE, FLH</t>
  </si>
  <si>
    <t>60402-0000</t>
  </si>
  <si>
    <t>60402-1000</t>
  </si>
  <si>
    <t>60403-0000</t>
  </si>
  <si>
    <t>Inlet</t>
  </si>
  <si>
    <t>INLET</t>
  </si>
  <si>
    <t>60403-0800</t>
  </si>
  <si>
    <t>Inlet, flh type 4A</t>
  </si>
  <si>
    <t>INLET, FLH TYPE 4A</t>
  </si>
  <si>
    <t>60403-0900</t>
  </si>
  <si>
    <t>Inlet, flh type 4B</t>
  </si>
  <si>
    <t>INLET, FLH TYPE 4B</t>
  </si>
  <si>
    <t>60403-1000</t>
  </si>
  <si>
    <t>Inlet, flh type 4C</t>
  </si>
  <si>
    <t>INLET, FLH TYPE 4C</t>
  </si>
  <si>
    <t>60403-1100</t>
  </si>
  <si>
    <t>Inlet, flh type 4D</t>
  </si>
  <si>
    <t>INLET, FLH TYPE 4D</t>
  </si>
  <si>
    <t>60403-1200</t>
  </si>
  <si>
    <t>Inlet, flh type 5A</t>
  </si>
  <si>
    <t>INLET, FLH TYPE 5A</t>
  </si>
  <si>
    <t>60403-1300</t>
  </si>
  <si>
    <t>Inlet, flh type 5A modified</t>
  </si>
  <si>
    <t>INLET, FLH TYPE 5A MODIFIED</t>
  </si>
  <si>
    <t>60403-1400</t>
  </si>
  <si>
    <t>Inlet, flh type 5B</t>
  </si>
  <si>
    <t>INLET, FLH TYPE 5B</t>
  </si>
  <si>
    <t>60403-1700</t>
  </si>
  <si>
    <t>Inlet, flh type 6A</t>
  </si>
  <si>
    <t>INLET, FLH TYPE 6A</t>
  </si>
  <si>
    <t>60403-1800</t>
  </si>
  <si>
    <t>Inlet, flh type 6A modified</t>
  </si>
  <si>
    <t>INLET, FLH TYPE 6A MODIFIED</t>
  </si>
  <si>
    <t>60403-1900</t>
  </si>
  <si>
    <t>Inlet, flh type 6B</t>
  </si>
  <si>
    <t>INLET, FLH TYPE 6B</t>
  </si>
  <si>
    <t>60403-2200</t>
  </si>
  <si>
    <t>Inlet, flh type 7A</t>
  </si>
  <si>
    <t>INLET, FLH TYPE 7A</t>
  </si>
  <si>
    <t>60403-2300</t>
  </si>
  <si>
    <t>Inlet, flh type 7B</t>
  </si>
  <si>
    <t>INLET, FLH TYPE 7B</t>
  </si>
  <si>
    <t>60404-0000</t>
  </si>
  <si>
    <t>Catch basin</t>
  </si>
  <si>
    <t>CATCH BASIN</t>
  </si>
  <si>
    <t>60404-1000</t>
  </si>
  <si>
    <t>Catch basin, flh type 1</t>
  </si>
  <si>
    <t>CATCH BASIN, FLH TYPE 1</t>
  </si>
  <si>
    <t>60404-2000</t>
  </si>
  <si>
    <t>Catch basin, flh type 2</t>
  </si>
  <si>
    <t>CATCH BASIN, FLH TYPE 2</t>
  </si>
  <si>
    <t>60405-0000</t>
  </si>
  <si>
    <t>Manhole adjustment</t>
  </si>
  <si>
    <t>MANHOLE ADJUSTMENT</t>
  </si>
  <si>
    <t>60406-0000</t>
  </si>
  <si>
    <t>Inlet adjustment</t>
  </si>
  <si>
    <t>INLET ADJUSTMENT</t>
  </si>
  <si>
    <t>60407-0000</t>
  </si>
  <si>
    <t>Capping inlets and manholes</t>
  </si>
  <si>
    <t>CAPPING INLETS AND MANHOLES</t>
  </si>
  <si>
    <t>60408-0000</t>
  </si>
  <si>
    <t>Junction box</t>
  </si>
  <si>
    <t>JUNCTION BOX</t>
  </si>
  <si>
    <t>60409-0000</t>
  </si>
  <si>
    <t>Inlet top</t>
  </si>
  <si>
    <t>INLET TOP</t>
  </si>
  <si>
    <t>60409-0050</t>
  </si>
  <si>
    <t>Inlet top, metal frame and grate</t>
  </si>
  <si>
    <t>INLET TOP, METAL FRAME AND GRATE</t>
  </si>
  <si>
    <t>60409-0100</t>
  </si>
  <si>
    <t>Inlet top, metal frame and grate, flh type A</t>
  </si>
  <si>
    <t>INLET TOP, METAL FRAME AND GRATE, FLH TYPE A</t>
  </si>
  <si>
    <t>60409-0200</t>
  </si>
  <si>
    <t>Inlet top, metal frame and grate, flh type B</t>
  </si>
  <si>
    <t>INLET TOP, METAL FRAME AND GRATE, FLH TYPE B</t>
  </si>
  <si>
    <t>60409-0600</t>
  </si>
  <si>
    <t>Inlet top, metal frame and grate, FLH type 5</t>
  </si>
  <si>
    <t>INLET TOP, METAL FRAME AND GRATE, FLH TYPE 5</t>
  </si>
  <si>
    <t>60409-0700</t>
  </si>
  <si>
    <t>Inlet top, metal frame and grate, FLH type 6A</t>
  </si>
  <si>
    <t>INLET TOP, METAL FRAME AND GRATE, FLH TYPE 6A</t>
  </si>
  <si>
    <t>60409-0800</t>
  </si>
  <si>
    <t>Inlet top, metal frame and grate, FLH type 6B</t>
  </si>
  <si>
    <t>INLET TOP, METAL FRAME AND GRATE , FLH TYPE 6B</t>
  </si>
  <si>
    <t>60409-0900</t>
  </si>
  <si>
    <t>Inlet top, metal frame and grate, FLH type 7</t>
  </si>
  <si>
    <t>INLET TOP, METAL FRAME AND GRATE, FLH TYPE 7</t>
  </si>
  <si>
    <t>60409-1000</t>
  </si>
  <si>
    <t>Inlet top, concrete</t>
  </si>
  <si>
    <t>INLET TOP, CONCRETE</t>
  </si>
  <si>
    <t>60409-1100</t>
  </si>
  <si>
    <t>Inlet top, granite</t>
  </si>
  <si>
    <t>INLET TOP, GRANITE</t>
  </si>
  <si>
    <t>60409-1200</t>
  </si>
  <si>
    <t>Inlet top, metal grate, FLH type 6A</t>
  </si>
  <si>
    <t>INLET TOP, METAL GRATE, FLH TYPE 6A</t>
  </si>
  <si>
    <t>60409-1300</t>
  </si>
  <si>
    <t>Inlet top, metal grate, FLH type 6B</t>
  </si>
  <si>
    <t>INLET TOP, METAL GRATE, FLH TYPE 6B</t>
  </si>
  <si>
    <t>60410-0000</t>
  </si>
  <si>
    <t>Spring box</t>
  </si>
  <si>
    <t>SPRING BOX</t>
  </si>
  <si>
    <t>60411-0000</t>
  </si>
  <si>
    <t>Inlet modification</t>
  </si>
  <si>
    <t>INLET MODIFICATION</t>
  </si>
  <si>
    <t>60412-1000</t>
  </si>
  <si>
    <t>Remove and reset metal frame and grate</t>
  </si>
  <si>
    <t>REMOVE AND RESET METAL FRAME AND GRATE</t>
  </si>
  <si>
    <t>60412-2000</t>
  </si>
  <si>
    <t>Remove and reset manhole frame and cover</t>
  </si>
  <si>
    <t>REMOVE AND RESET MANHOLE FRAME AND COVER</t>
  </si>
  <si>
    <t>60412-3000</t>
  </si>
  <si>
    <t>Remove and reset inlet</t>
  </si>
  <si>
    <t>REMOVE AND RESET INLET</t>
  </si>
  <si>
    <t>60413-0000</t>
  </si>
  <si>
    <t>Trench drain</t>
  </si>
  <si>
    <t>TRENCH DRAIN</t>
  </si>
  <si>
    <t>60414-0000</t>
  </si>
  <si>
    <t>60415-0000</t>
  </si>
  <si>
    <t>60417-0000</t>
  </si>
  <si>
    <t>Cleanout</t>
  </si>
  <si>
    <t>CLEANOUT</t>
  </si>
  <si>
    <t>60418-0000</t>
  </si>
  <si>
    <t>Storm water detention vault</t>
  </si>
  <si>
    <t>STORM WATER DETENTION VAULT</t>
  </si>
  <si>
    <t>60419-0000</t>
  </si>
  <si>
    <t>Level spreader</t>
  </si>
  <si>
    <t>LEVEL SPREADER</t>
  </si>
  <si>
    <t>60420-0000</t>
  </si>
  <si>
    <t>Outlet structure</t>
  </si>
  <si>
    <t>OUTLET STRUCTURE</t>
  </si>
  <si>
    <t>60421-0000</t>
  </si>
  <si>
    <t>Oil/grit separator</t>
  </si>
  <si>
    <t>OIL/GRIT SEPARATOR</t>
  </si>
  <si>
    <t>60422-0000</t>
  </si>
  <si>
    <t>Inlet trash screen</t>
  </si>
  <si>
    <t>INLET TRASH SCREEN</t>
  </si>
  <si>
    <t>Section 605 - UNDERDRAINS, SHEET DRAINS, AND PAVEMENT EDGE DRAINS</t>
  </si>
  <si>
    <t>60501-0000</t>
  </si>
  <si>
    <t>Standard underdrain system</t>
  </si>
  <si>
    <t>STANDARD UNDERDRAIN SYSTEM</t>
  </si>
  <si>
    <t>60502-0000</t>
  </si>
  <si>
    <t>Geocomposite underdrain system</t>
  </si>
  <si>
    <t>GEOCOMPOSITE UNDERDRAIN SYSTEM</t>
  </si>
  <si>
    <t>60503-0000</t>
  </si>
  <si>
    <t>Geocomposite pavement edge drain system</t>
  </si>
  <si>
    <t>GEOCOMPOSITE PAVEMENT EDGE DRAIN SYSTEM</t>
  </si>
  <si>
    <t>60504-0000</t>
  </si>
  <si>
    <t>Geocomposite sheet drain system</t>
  </si>
  <si>
    <t>GEOCOMPOSITE SHEET DRAIN SYSTEM</t>
  </si>
  <si>
    <t>60505-0000</t>
  </si>
  <si>
    <t>Geocomposite capillary break system</t>
  </si>
  <si>
    <t>GEOCOMPOSITE CAPILLARY BREAK SYSTEM</t>
  </si>
  <si>
    <t>60506-0000</t>
  </si>
  <si>
    <t>Standard or geocomposite underdrain system</t>
  </si>
  <si>
    <t>STANDARD OR GEOCOMPOSITE UNDERDRAIN SYSTEM</t>
  </si>
  <si>
    <t>60510-0100</t>
  </si>
  <si>
    <t>75mm collector pipe</t>
  </si>
  <si>
    <t>3-INCH COLLECTOR PIPE</t>
  </si>
  <si>
    <t>60510-0200</t>
  </si>
  <si>
    <t>75mm outlet pipe</t>
  </si>
  <si>
    <t>3-INCH OUTLET PIPE</t>
  </si>
  <si>
    <t>60510-0300</t>
  </si>
  <si>
    <t>100mm collector pipe</t>
  </si>
  <si>
    <t>4-INCH COLLECTOR PIPE</t>
  </si>
  <si>
    <t>60510-0400</t>
  </si>
  <si>
    <t>100mm outlet pipe</t>
  </si>
  <si>
    <t>4-INCH OUTLET PIPE</t>
  </si>
  <si>
    <t>60510-0500</t>
  </si>
  <si>
    <t>125mm collector pipe</t>
  </si>
  <si>
    <t>5-INCH COLLECTOR PIPE</t>
  </si>
  <si>
    <t>60510-0600</t>
  </si>
  <si>
    <t>125mm outlet pipe</t>
  </si>
  <si>
    <t>5-INCH OUTLET PIPE</t>
  </si>
  <si>
    <t>60510-0700</t>
  </si>
  <si>
    <t>150mm collector pipe</t>
  </si>
  <si>
    <t>6-INCH COLLECTOR PIPE</t>
  </si>
  <si>
    <t>60510-0800</t>
  </si>
  <si>
    <t>150mm outlet pipe</t>
  </si>
  <si>
    <t>6-INCH OUTLET PIPE</t>
  </si>
  <si>
    <t>60510-0900</t>
  </si>
  <si>
    <t>200mm collector pipe</t>
  </si>
  <si>
    <t>8-INCH COLLECTOR PIPE</t>
  </si>
  <si>
    <t>60510-1000</t>
  </si>
  <si>
    <t>200mm outlet pipe</t>
  </si>
  <si>
    <t>8-INCH OUTLET PIPE</t>
  </si>
  <si>
    <t>60510-1050</t>
  </si>
  <si>
    <t>250mm collector pipe</t>
  </si>
  <si>
    <t>10-INCH COLLECTOR PIPE</t>
  </si>
  <si>
    <t>60510-1060</t>
  </si>
  <si>
    <t>250mm outlet pipe</t>
  </si>
  <si>
    <t>10-INCH OUTLET PIPE</t>
  </si>
  <si>
    <t>60510-1100</t>
  </si>
  <si>
    <t>300mm collector pipe</t>
  </si>
  <si>
    <t>12-INCH COLLECTOR PIPE</t>
  </si>
  <si>
    <t>60510-1200</t>
  </si>
  <si>
    <t>300mm outlet pipe</t>
  </si>
  <si>
    <t>12-INCH OUTLET PIPE</t>
  </si>
  <si>
    <t>60510-1500</t>
  </si>
  <si>
    <t>450mm outlet pipe</t>
  </si>
  <si>
    <t>18-INCH OUTLET PIPE</t>
  </si>
  <si>
    <t>60514-0000</t>
  </si>
  <si>
    <t>Underdrain valve</t>
  </si>
  <si>
    <t>UNDERDRAIN VALVE</t>
  </si>
  <si>
    <t>60515-0000</t>
  </si>
  <si>
    <t>Underdrain cleanout</t>
  </si>
  <si>
    <t>UNDERDRAIN CLEANOUT</t>
  </si>
  <si>
    <t>60515-0100</t>
  </si>
  <si>
    <t>Underdrain cleanout, 75mm</t>
  </si>
  <si>
    <t>UNDERDRAIN CLEANOUT, 3-INCH</t>
  </si>
  <si>
    <t>60515-0200</t>
  </si>
  <si>
    <t>Underdrain cleanout, 100mm</t>
  </si>
  <si>
    <t>UNDERDRAIN CLEANOUT, 4-INCH</t>
  </si>
  <si>
    <t>60515-0300</t>
  </si>
  <si>
    <t>Underdrain cleanout, 125mm</t>
  </si>
  <si>
    <t>UNDERDRAIN CLEANOUT, 5-INCH</t>
  </si>
  <si>
    <t>60515-0400</t>
  </si>
  <si>
    <t>Underdrain cleanout, 150mm</t>
  </si>
  <si>
    <t>UNDERDRAIN CLEANOUT, 6-INCH</t>
  </si>
  <si>
    <t>60515-0500</t>
  </si>
  <si>
    <t>Underdrain cleanout, 200mm</t>
  </si>
  <si>
    <t>UNDERDRAIN CLEANOUT, 8-INCH</t>
  </si>
  <si>
    <t>60515-0550</t>
  </si>
  <si>
    <t>Underdrain cleanout, 250mm</t>
  </si>
  <si>
    <t>UNDERDRAIN CLEANOUT, 10-INCH</t>
  </si>
  <si>
    <t>60515-0600</t>
  </si>
  <si>
    <t>Underdrain cleanout, 300mm</t>
  </si>
  <si>
    <t>UNDERDRAIN CLEANOUT, 12-INCH</t>
  </si>
  <si>
    <t>60520-0000</t>
  </si>
  <si>
    <t>Underdrain backfill</t>
  </si>
  <si>
    <t>UNDERDRAIN BACKFILL</t>
  </si>
  <si>
    <t>60521-0000</t>
  </si>
  <si>
    <t>60522-0000</t>
  </si>
  <si>
    <t>Sand</t>
  </si>
  <si>
    <t>SAND</t>
  </si>
  <si>
    <t>60525-0000</t>
  </si>
  <si>
    <t>Subdrainage blanket</t>
  </si>
  <si>
    <t>SUBDRAINAGE BLANKET</t>
  </si>
  <si>
    <t>60526-0000</t>
  </si>
  <si>
    <t>Drainage chase</t>
  </si>
  <si>
    <t>DRAINAGE CHASE</t>
  </si>
  <si>
    <t>Section 606 - CORRUGATED METAL SPILLWAYS</t>
  </si>
  <si>
    <t>60601-0000</t>
  </si>
  <si>
    <t>Spillway assembly</t>
  </si>
  <si>
    <t>SPILLWAY ASSEMBLY</t>
  </si>
  <si>
    <t>60602-0100</t>
  </si>
  <si>
    <t>Pipe anchor assembly, 150mm</t>
  </si>
  <si>
    <t>PIPE ANCHOR ASSEMBLY, 6-INCH</t>
  </si>
  <si>
    <t>60602-0200</t>
  </si>
  <si>
    <t>Pipe anchor assembly, 200mm</t>
  </si>
  <si>
    <t>PIPE ANCHOR ASSEMBLY, 8-INCH</t>
  </si>
  <si>
    <t>60602-0300</t>
  </si>
  <si>
    <t>Pipe anchor assembly, 300mm</t>
  </si>
  <si>
    <t>PIPE ANCHOR ASSEMBLY, 12-INCH</t>
  </si>
  <si>
    <t>60602-0400</t>
  </si>
  <si>
    <t>Pipe anchor assembly, 375mm</t>
  </si>
  <si>
    <t>PIPE ANCHOR ASSEMBLY, 15-INCH</t>
  </si>
  <si>
    <t>60602-0500</t>
  </si>
  <si>
    <t>Pipe anchor assembly, 450mm</t>
  </si>
  <si>
    <t>PIPE ANCHOR ASSEMBLY, 18-INCH</t>
  </si>
  <si>
    <t>60602-0600</t>
  </si>
  <si>
    <t>Pipe anchor assembly, 525mm</t>
  </si>
  <si>
    <t>PIPE ANCHOR ASSEMBLY, 21-INCH</t>
  </si>
  <si>
    <t>60602-0700</t>
  </si>
  <si>
    <t>Pipe anchor assembly, 600mm</t>
  </si>
  <si>
    <t>PIPE ANCHOR ASSEMBLY, 24-INCH</t>
  </si>
  <si>
    <t>60602-0800</t>
  </si>
  <si>
    <t>Pipe anchor assembly, 750mm</t>
  </si>
  <si>
    <t>PIPE ANCHOR ASSEMBLY, 30-INCH</t>
  </si>
  <si>
    <t>60602-0900</t>
  </si>
  <si>
    <t>Pipe anchor assembly, 900mm</t>
  </si>
  <si>
    <t>PIPE ANCHOR ASSEMBLY, 36-INCH</t>
  </si>
  <si>
    <t>60602-1000</t>
  </si>
  <si>
    <t>Pipe anchor assembly, 1050mm</t>
  </si>
  <si>
    <t>PIPE ANCHOR ASSEMBLY, 42-INCH</t>
  </si>
  <si>
    <t>60602-1100</t>
  </si>
  <si>
    <t>Pipe anchor assembly, 1200mm</t>
  </si>
  <si>
    <t>PIPE ANCHOR ASSEMBLY, 48-INCH</t>
  </si>
  <si>
    <t>60602-1150</t>
  </si>
  <si>
    <t>Pipe anchor assembly, 1350mm</t>
  </si>
  <si>
    <t>PIPE ANCHOR ASSEMBLY, 54-INCH</t>
  </si>
  <si>
    <t>60602-1200</t>
  </si>
  <si>
    <t>Pipe anchor assembly, 1500mm</t>
  </si>
  <si>
    <t>PIPE ANCHOR ASSEMBLY, 60-INCH</t>
  </si>
  <si>
    <t>60602-1300</t>
  </si>
  <si>
    <t>Pipe anchor assembly, 1800mm</t>
  </si>
  <si>
    <t>PIPE ANCHOR ASSEMBLY, 72-INCH</t>
  </si>
  <si>
    <t>60602-1400</t>
  </si>
  <si>
    <t>Pipe anchor assembly, 2100mm</t>
  </si>
  <si>
    <t>PIPE ANCHOR ASSEMBLY, 84-INCH</t>
  </si>
  <si>
    <t>Section 607 - CLEANING, RELAYING, AND REPAIRING EXISTING DRAINAGE STRUCTURES</t>
  </si>
  <si>
    <t>60701-1000</t>
  </si>
  <si>
    <t>Removing, cleaning, and stockpiling culvert</t>
  </si>
  <si>
    <t>REMOVING, CLEANING, AND STOCKPILING CULVERT</t>
  </si>
  <si>
    <t>60702-1000</t>
  </si>
  <si>
    <t>Removing, cleaning, and relaying culvert</t>
  </si>
  <si>
    <t>REMOVING, CLEANING, AND RELAYING CULVERT</t>
  </si>
  <si>
    <t>60703-0000</t>
  </si>
  <si>
    <t>Cleaning culverts in place</t>
  </si>
  <si>
    <t>CLEANING CULVERTS IN PLACE</t>
  </si>
  <si>
    <t>60704-0000</t>
  </si>
  <si>
    <t>Cleaning culvert in place</t>
  </si>
  <si>
    <t>CLEANING CULVERT IN PLACE</t>
  </si>
  <si>
    <t>60705-0000</t>
  </si>
  <si>
    <t>Repairing drainage structure</t>
  </si>
  <si>
    <t>REPAIRING DRAINAGE STRUCTURE</t>
  </si>
  <si>
    <t>60706-0000</t>
  </si>
  <si>
    <t>Cleaning drainage structure</t>
  </si>
  <si>
    <t>CLEANING DRAINAGE STRUCTURE</t>
  </si>
  <si>
    <t>60707-0200</t>
  </si>
  <si>
    <t>Lining 375mm pipe culvert</t>
  </si>
  <si>
    <t>LINING 15-INCH PIPE CULVERT</t>
  </si>
  <si>
    <t>60707-0300</t>
  </si>
  <si>
    <t>Lining 450mm pipe culvert</t>
  </si>
  <si>
    <t>LINING 18-INCH PIPE CULVERT</t>
  </si>
  <si>
    <t>60707-0400</t>
  </si>
  <si>
    <t>Lining 525mm pipe culvert</t>
  </si>
  <si>
    <t>LINING 21-INCH PIPE CULVERT</t>
  </si>
  <si>
    <t>60707-0500</t>
  </si>
  <si>
    <t>Lining 600mm pipe culvert</t>
  </si>
  <si>
    <t>LINING 24-INCH PIPE CULVERT</t>
  </si>
  <si>
    <t>60707-0600</t>
  </si>
  <si>
    <t>Lining 750mm pipe culvert</t>
  </si>
  <si>
    <t>LINING 30-INCH PIPE CULVERT</t>
  </si>
  <si>
    <t>60707-0700</t>
  </si>
  <si>
    <t>Lining 900mm pipe culvert</t>
  </si>
  <si>
    <t>LINING 36-INCH PIPE CULVERT</t>
  </si>
  <si>
    <t>60707-0800</t>
  </si>
  <si>
    <t>Lining 1050mm pipe culvert</t>
  </si>
  <si>
    <t>LINING 42-INCH PIPE CULVERT</t>
  </si>
  <si>
    <t>60707-0900</t>
  </si>
  <si>
    <t>Lining 1200mm pipe culvert</t>
  </si>
  <si>
    <t>LINING 48-INCH PIPE CULVERT</t>
  </si>
  <si>
    <t>60707-1000</t>
  </si>
  <si>
    <t>Lining 1350mm pipe culvert</t>
  </si>
  <si>
    <t>LINING 54-INCH PIPE CULVERT</t>
  </si>
  <si>
    <t>60707-1100</t>
  </si>
  <si>
    <t>Lining 1500mm pipe culvert</t>
  </si>
  <si>
    <t>LINING 60-INCH PIPE CULVERT</t>
  </si>
  <si>
    <t>60707-1200</t>
  </si>
  <si>
    <t>Lining 1650mm pipe culvert</t>
  </si>
  <si>
    <t>LINING 66-INCH PIPE CULVERT</t>
  </si>
  <si>
    <t>60707-1300</t>
  </si>
  <si>
    <t>Lining 1800mm pipe culvert</t>
  </si>
  <si>
    <t>LINING 72-INCH PIPE CULVERT</t>
  </si>
  <si>
    <t>60708-0000</t>
  </si>
  <si>
    <t>Concrete pipe joint repair</t>
  </si>
  <si>
    <t>CONCRETE PIPE JOINT REPAIR</t>
  </si>
  <si>
    <t>60709-0000</t>
  </si>
  <si>
    <t>Cleaning drainage structures in place</t>
  </si>
  <si>
    <t>CLEANING DRAINAGE STRUCTURES IN PLACE</t>
  </si>
  <si>
    <t>60711-0000</t>
  </si>
  <si>
    <t>Section 608 - PAVED WATERWAYS</t>
  </si>
  <si>
    <t>60801-0100</t>
  </si>
  <si>
    <t>Paved waterway, type 1</t>
  </si>
  <si>
    <t>PAVED WATERWAY, TYPE 1</t>
  </si>
  <si>
    <t>60801-0200</t>
  </si>
  <si>
    <t>Paved waterway, type 2</t>
  </si>
  <si>
    <t>PAVED WATERWAY, TYPE 2</t>
  </si>
  <si>
    <t>60801-0300</t>
  </si>
  <si>
    <t>Paved waterway, type 3</t>
  </si>
  <si>
    <t>PAVED WATERWAY, TYPE 3</t>
  </si>
  <si>
    <t>60801-0400</t>
  </si>
  <si>
    <t>Paved waterway, type 4</t>
  </si>
  <si>
    <t>PAVED WATERWAY, TYPE 4</t>
  </si>
  <si>
    <t>60801-0500</t>
  </si>
  <si>
    <t>Paved waterway, type 5</t>
  </si>
  <si>
    <t>PAVED WATERWAY, TYPE 5</t>
  </si>
  <si>
    <t>60802-0100</t>
  </si>
  <si>
    <t>60802-0200</t>
  </si>
  <si>
    <t>60802-0300</t>
  </si>
  <si>
    <t>60802-0400</t>
  </si>
  <si>
    <t>60802-0500</t>
  </si>
  <si>
    <t>60803-0500</t>
  </si>
  <si>
    <t>60810-0000</t>
  </si>
  <si>
    <t>Drainage chute</t>
  </si>
  <si>
    <t>DRAINAGE CHUTES</t>
  </si>
  <si>
    <t>60811-0000</t>
  </si>
  <si>
    <t>DRAINAGE CHUTE</t>
  </si>
  <si>
    <t>60815-0100</t>
  </si>
  <si>
    <t>Recondition paved waterway, type 1</t>
  </si>
  <si>
    <t>RECONDITION PAVED WATERWAY, TYPE 1</t>
  </si>
  <si>
    <t>60815-0200</t>
  </si>
  <si>
    <t>Recondition paved waterway, type 2</t>
  </si>
  <si>
    <t>RECONDITION PAVED WATERWAY, TYPE 2</t>
  </si>
  <si>
    <t>60815-0300</t>
  </si>
  <si>
    <t>Recondition paved waterway, type 3</t>
  </si>
  <si>
    <t>RECONDITION PAVED WATERWAY, TYPE 3</t>
  </si>
  <si>
    <t>60815-0400</t>
  </si>
  <si>
    <t>Recondition paved waterway, type 4</t>
  </si>
  <si>
    <t>RECONDITION PAVED WATERWAY, TYPE 4</t>
  </si>
  <si>
    <t>60815-0500</t>
  </si>
  <si>
    <t>Recondition paved waterway, type 5</t>
  </si>
  <si>
    <t>RECONDITION PAVED WATERWAY, TYPE 5</t>
  </si>
  <si>
    <t>Section 609 - CURB AND GUTTER</t>
  </si>
  <si>
    <t>60901-0000</t>
  </si>
  <si>
    <t>Curb, concrete</t>
  </si>
  <si>
    <t>CURB, CONCRETE</t>
  </si>
  <si>
    <t>60901-0100</t>
  </si>
  <si>
    <t>Curb, concrete, 75mm depth</t>
  </si>
  <si>
    <t>CURB, CONCRETE, 3-INCH DEPTH</t>
  </si>
  <si>
    <t>60901-0200</t>
  </si>
  <si>
    <t>Curb, concrete, 100mm depth</t>
  </si>
  <si>
    <t>CURB, CONCRETE, 4-INCH DEPTH</t>
  </si>
  <si>
    <t>60901-0300</t>
  </si>
  <si>
    <t>Curb, concrete, 125mm depth</t>
  </si>
  <si>
    <t>CURB, CONCRETE, 5-INCH DEPTH</t>
  </si>
  <si>
    <t>60901-0400</t>
  </si>
  <si>
    <t>Curb, concrete, 150mm depth</t>
  </si>
  <si>
    <t>CURB, CONCRETE, 6-INCH DEPTH</t>
  </si>
  <si>
    <t>60901-0500</t>
  </si>
  <si>
    <t>Curb, concrete, 175mm depth</t>
  </si>
  <si>
    <t>CURB, CONCRETE, 7-INCH DEPTH</t>
  </si>
  <si>
    <t>60901-0600</t>
  </si>
  <si>
    <t>Curb, concrete, 200mm depth</t>
  </si>
  <si>
    <t>CURB, CONCRETE, 8-INCH DEPTH</t>
  </si>
  <si>
    <t>60901-0700</t>
  </si>
  <si>
    <t>Curb, concrete, 225mm depth</t>
  </si>
  <si>
    <t>CURB, CONCRETE, 9-INCH DEPTH</t>
  </si>
  <si>
    <t>60901-0800</t>
  </si>
  <si>
    <t>Curb, concrete, 250mm depth</t>
  </si>
  <si>
    <t>CURB, CONCRETE, 10-INCH DEPTH</t>
  </si>
  <si>
    <t>60901-0900</t>
  </si>
  <si>
    <t>Curb, concrete, 275mm depth</t>
  </si>
  <si>
    <t>CURB, CONCRETE, 11-INCH DEPTH</t>
  </si>
  <si>
    <t>60901-1000</t>
  </si>
  <si>
    <t>Curb, concrete, 300mm depth</t>
  </si>
  <si>
    <t>CURB, CONCRETE, 12-INCH DEPTH</t>
  </si>
  <si>
    <t>60901-1100</t>
  </si>
  <si>
    <t>Curb, concrete, 325mm depth</t>
  </si>
  <si>
    <t>CURB, CONCRETE, 13-INCH DEPTH</t>
  </si>
  <si>
    <t>60901-1200</t>
  </si>
  <si>
    <t>Curb, concrete, 350mm depth</t>
  </si>
  <si>
    <t>CURB, CONCRETE, 14-INCH DEPTH</t>
  </si>
  <si>
    <t>60901-1300</t>
  </si>
  <si>
    <t>Curb, concrete, 375mm depth</t>
  </si>
  <si>
    <t>CURB, CONCRETE, 15-INCH DEPTH</t>
  </si>
  <si>
    <t>60901-1500</t>
  </si>
  <si>
    <t>Curb, concrete, 400mm depth</t>
  </si>
  <si>
    <t>CURB, CONCRETE, 16-INCH DEPTH</t>
  </si>
  <si>
    <t>60901-1600</t>
  </si>
  <si>
    <t>Curb, concrete, 425mm depth</t>
  </si>
  <si>
    <t>CURB, CONCRETE, 17-INCH DEPTH</t>
  </si>
  <si>
    <t>60901-1700</t>
  </si>
  <si>
    <t>Curb, concrete, 450mm depth</t>
  </si>
  <si>
    <t>CURB, CONCRETE, 18-INCH DEPTH</t>
  </si>
  <si>
    <t>60901-1800</t>
  </si>
  <si>
    <t>Curb, concrete, 475mm depth</t>
  </si>
  <si>
    <t>CURB, CONCRETE, 19-INCH DEPTH</t>
  </si>
  <si>
    <t>60901-1900</t>
  </si>
  <si>
    <t>Curb, concrete, 500mm depth</t>
  </si>
  <si>
    <t>CURB, CONCRETE, 20-INCH DEPTH</t>
  </si>
  <si>
    <t>60901-2000</t>
  </si>
  <si>
    <t>Curb, asphalt, 75mm depth</t>
  </si>
  <si>
    <t>CURB, ASPHALT, 3-INCH DEPTH</t>
  </si>
  <si>
    <t>60901-2100</t>
  </si>
  <si>
    <t>Curb, asphalt, 100mm depth</t>
  </si>
  <si>
    <t>CURB, ASPHALT, 4-INCH DEPTH</t>
  </si>
  <si>
    <t>60901-2200</t>
  </si>
  <si>
    <t>Curb, asphalt, 125mm depth</t>
  </si>
  <si>
    <t>CURB, ASPHALT, 5-INCH DEPTH</t>
  </si>
  <si>
    <t>60901-2300</t>
  </si>
  <si>
    <t>Curb, asphalt, 150mm depth</t>
  </si>
  <si>
    <t>CURB, ASPHALT, 6-INCH DEPTH</t>
  </si>
  <si>
    <t>60901-2400</t>
  </si>
  <si>
    <t>Curb, asphalt, 175mm depth</t>
  </si>
  <si>
    <t>CURB, ASPHALT, 7-INCH DEPTH</t>
  </si>
  <si>
    <t>60901-2500</t>
  </si>
  <si>
    <t>Curb, asphalt, 200mm depth</t>
  </si>
  <si>
    <t>CURB, ASPHALT, 8-INCH DEPTH</t>
  </si>
  <si>
    <t>60901-2550</t>
  </si>
  <si>
    <t>Curb, asphalt, 250mm depth</t>
  </si>
  <si>
    <t>CURB, ASPHALT, 10-INCH DEPTH</t>
  </si>
  <si>
    <t>60901-2600</t>
  </si>
  <si>
    <t>Curb, stone, type 1, 75mm depth</t>
  </si>
  <si>
    <t>CURB, STONE, TYPE 1, 3-INCH DEPTH</t>
  </si>
  <si>
    <t>60901-2700</t>
  </si>
  <si>
    <t>Curb, stone, type 1, 100mm depth</t>
  </si>
  <si>
    <t>CURB, STONE, TYPE 1, 4-INCH DEPTH</t>
  </si>
  <si>
    <t>60901-2800</t>
  </si>
  <si>
    <t>Curb, stone, type 1, 125mm depth</t>
  </si>
  <si>
    <t>CURB, STONE, TYPE 1, 5-INCH DEPTH</t>
  </si>
  <si>
    <t>60901-2900</t>
  </si>
  <si>
    <t>Curb, stone, type 1, 150mm depth</t>
  </si>
  <si>
    <t>CURB, STONE, TYPE 1, 6-INCH DEPTH</t>
  </si>
  <si>
    <t>60901-3000</t>
  </si>
  <si>
    <t>Curb, stone, type 1, 175mm depth</t>
  </si>
  <si>
    <t>CURB, STONE, TYPE 1, 7-INCH DEPTH</t>
  </si>
  <si>
    <t>60901-3100</t>
  </si>
  <si>
    <t>Curb, stone, type 1, 200mm depth</t>
  </si>
  <si>
    <t>CURB, STONE, TYPE 1, 8-INCH DEPTH</t>
  </si>
  <si>
    <t>60901-3200</t>
  </si>
  <si>
    <t>Curb, stone, type 1, 225mm depth</t>
  </si>
  <si>
    <t>CURB, STONE, TYPE 1, 9-INCH DEPTH</t>
  </si>
  <si>
    <t>60901-3300</t>
  </si>
  <si>
    <t>Curb, stone, type 1, 250mm depth</t>
  </si>
  <si>
    <t>CURB, STONE, TYPE 1, 10-INCH DEPTH</t>
  </si>
  <si>
    <t>60901-3400</t>
  </si>
  <si>
    <t>Curb, stone, type 1, 275mm depth</t>
  </si>
  <si>
    <t>CURB, STONE, TYPE 1, 11-INCH DEPTH</t>
  </si>
  <si>
    <t>60901-3500</t>
  </si>
  <si>
    <t>Curb, stone, type 1, 300mm depth</t>
  </si>
  <si>
    <t>CURB, STONE, TYPE 1, 12-INCH DEPTH</t>
  </si>
  <si>
    <t>60901-3600</t>
  </si>
  <si>
    <t>Curb, stone, type 1, 325mm depth</t>
  </si>
  <si>
    <t>CURB, STONE, TYPE 1, 13-INCH DEPTH</t>
  </si>
  <si>
    <t>60901-3700</t>
  </si>
  <si>
    <t>Curb, stone, type 1, 350mm depth</t>
  </si>
  <si>
    <t>CURB, STONE, TYPE 1, 14-INCH DEPTH</t>
  </si>
  <si>
    <t>60901-3800</t>
  </si>
  <si>
    <t>Curb, stone, type 1, 375mm depth</t>
  </si>
  <si>
    <t>CURB, STONE, TYPE 1, 15-INCH DEPTH</t>
  </si>
  <si>
    <t>60901-4000</t>
  </si>
  <si>
    <t>Curb, stone, type 1, 400mm depth</t>
  </si>
  <si>
    <t>CURB, STONE, TYPE 1, 16-INCH DEPTH</t>
  </si>
  <si>
    <t>60901-4100</t>
  </si>
  <si>
    <t>Curb, stone, type 1, 425mm depth</t>
  </si>
  <si>
    <t>CURB, STONE, TYPE 1, 17-INCH DEPTH</t>
  </si>
  <si>
    <t>60901-4200</t>
  </si>
  <si>
    <t>Curb, stone, type 1, 450mm depth</t>
  </si>
  <si>
    <t>CURB, STONE, TYPE 1, 18-INCH DEPTH</t>
  </si>
  <si>
    <t>60901-4300</t>
  </si>
  <si>
    <t>Curb, stone, type 1, 475mm depth</t>
  </si>
  <si>
    <t>CURB, STONE, TYPE 1, 19-INCH DEPTH</t>
  </si>
  <si>
    <t>60901-4400</t>
  </si>
  <si>
    <t>Curb, stone, type 1, 500mm depth</t>
  </si>
  <si>
    <t>CURB, STONE, TYPE 1, 20-INCH DEPTH</t>
  </si>
  <si>
    <t>60901-4450</t>
  </si>
  <si>
    <t>Curb, stone, type 1, 600mm depth</t>
  </si>
  <si>
    <t>CURB, STONE, TYPE 1, 24-INCH DEPTH</t>
  </si>
  <si>
    <t>60901-4500</t>
  </si>
  <si>
    <t>Curb, stone, type 2, 75mm depth</t>
  </si>
  <si>
    <t>CURB, STONE, TYPE 2, 3-INCH DEPTH</t>
  </si>
  <si>
    <t>60901-4600</t>
  </si>
  <si>
    <t>Curb, stone, type 2, 100mm depth</t>
  </si>
  <si>
    <t>CURB, STONE, TYPE 2, 4-INCH DEPTH</t>
  </si>
  <si>
    <t>60901-4700</t>
  </si>
  <si>
    <t>Curb, stone, type 2, 125mm depth</t>
  </si>
  <si>
    <t>CURB, STONE, TYPE 2, 5-INCH DEPTH</t>
  </si>
  <si>
    <t>60901-4800</t>
  </si>
  <si>
    <t>Curb, stone, type 2, 150mm depth</t>
  </si>
  <si>
    <t>CURB, STONE, TYPE 2, 6-INCH DEPTH</t>
  </si>
  <si>
    <t>60901-4900</t>
  </si>
  <si>
    <t>Curb, stone, type 2, 175mm depth</t>
  </si>
  <si>
    <t>CURB, STONE, TYPE 2, 7-INCH DEPTH</t>
  </si>
  <si>
    <t>60901-5000</t>
  </si>
  <si>
    <t>Curb, stone, type 2, 200mm depth</t>
  </si>
  <si>
    <t>CURB, STONE, TYPE 2, 8-INCH DEPTH</t>
  </si>
  <si>
    <t>60901-5100</t>
  </si>
  <si>
    <t>Curb, stone, type 2, 225mm depth</t>
  </si>
  <si>
    <t>CURB, STONE, TYPE 2, 9-INCH DEPTH</t>
  </si>
  <si>
    <t>60901-5200</t>
  </si>
  <si>
    <t>Curb, stone, type 2, 250mm depth</t>
  </si>
  <si>
    <t>CURB, STONE, TYPE 2, 10-INCH DEPTH</t>
  </si>
  <si>
    <t>60901-5300</t>
  </si>
  <si>
    <t>Curb, stone, type 2, 275mm depth</t>
  </si>
  <si>
    <t>CURB, STONE, TYPE 2, 11-INCH DEPTH</t>
  </si>
  <si>
    <t>60901-5400</t>
  </si>
  <si>
    <t>Curb, stone, type 2, 300mm depth</t>
  </si>
  <si>
    <t>CURB, STONE, TYPE 2, 12-INCH DEPTH</t>
  </si>
  <si>
    <t>60901-5500</t>
  </si>
  <si>
    <t>Curb, stone, type 2, 325mm depth</t>
  </si>
  <si>
    <t>CURB, STONE, TYPE 2, 13-INCH DEPTH</t>
  </si>
  <si>
    <t>60901-5600</t>
  </si>
  <si>
    <t>Curb, stone, type 2, 350mm depth</t>
  </si>
  <si>
    <t>CURB, STONE, TYPE 2, 14-INCH DEPTH</t>
  </si>
  <si>
    <t>60901-5700</t>
  </si>
  <si>
    <t>Curb, stone, type 2, 375mm depth</t>
  </si>
  <si>
    <t>CURB, STONE, TYPE 2, 15-INCH DEPTH</t>
  </si>
  <si>
    <t>60901-5900</t>
  </si>
  <si>
    <t>Curb, stone, type 2, 400mm depth</t>
  </si>
  <si>
    <t>CURB, STONE, TYPE 2, 16-INCH DEPTH</t>
  </si>
  <si>
    <t>60901-6000</t>
  </si>
  <si>
    <t>Curb, stone, type 2, 425mm depth</t>
  </si>
  <si>
    <t>CURB, STONE, TYPE 2, 17-INCH DEPTH</t>
  </si>
  <si>
    <t>60901-6100</t>
  </si>
  <si>
    <t>Curb, stone, type 2, 450mm depth</t>
  </si>
  <si>
    <t>CURB, STONE, TYPE 2, 18-INCH DEPTH</t>
  </si>
  <si>
    <t>60901-6200</t>
  </si>
  <si>
    <t>Curb, stone, type 2, 475mm depth</t>
  </si>
  <si>
    <t>CURB, STONE, TYPE 2, 19-INCH DEPTH</t>
  </si>
  <si>
    <t>60901-6300</t>
  </si>
  <si>
    <t>Curb, stone, type 2, 500mm depth</t>
  </si>
  <si>
    <t>CURB, STONE, TYPE 2, 20-INCH DEPTH</t>
  </si>
  <si>
    <t>60901-6350</t>
  </si>
  <si>
    <t>Curb, stone, type 2, 600mm depth</t>
  </si>
  <si>
    <t>CURB, STONE, TYPE 2, 24-INCH DEPTH</t>
  </si>
  <si>
    <t>60901-7000</t>
  </si>
  <si>
    <t>Curb, log</t>
  </si>
  <si>
    <t>CURB, LOG</t>
  </si>
  <si>
    <t>60901-8000</t>
  </si>
  <si>
    <t>Curb, timber</t>
  </si>
  <si>
    <t>CURB, TIMBER</t>
  </si>
  <si>
    <t>60901-9000</t>
  </si>
  <si>
    <t>Curb, plastic</t>
  </si>
  <si>
    <t>CURB, PLASTIC</t>
  </si>
  <si>
    <t>60902-0500</t>
  </si>
  <si>
    <t>Curb and gutter, concrete, 175mm depth</t>
  </si>
  <si>
    <t>CURB AND GUTTER, CONCRETE, 7-INCH DEPTH</t>
  </si>
  <si>
    <t>60902-0600</t>
  </si>
  <si>
    <t>Curb and gutter, concrete, 200mm depth</t>
  </si>
  <si>
    <t>CURB AND GUTTER, CONCRETE, 8-INCH DEPTH</t>
  </si>
  <si>
    <t>60902-0700</t>
  </si>
  <si>
    <t>Curb and gutter, concrete, 225mm depth</t>
  </si>
  <si>
    <t>CURB AND GUTTER, CONCRETE, 9-INCH DEPTH</t>
  </si>
  <si>
    <t>60902-0800</t>
  </si>
  <si>
    <t>Curb and gutter, concrete, 250mm depth</t>
  </si>
  <si>
    <t>CURB AND GUTTER, CONCRETE, 10-INCH DEPTH</t>
  </si>
  <si>
    <t>60902-0900</t>
  </si>
  <si>
    <t>Curb and gutter, concrete, 275mm depth</t>
  </si>
  <si>
    <t>CURB AND GUTTER, CONCRETE, 11-INCH DEPTH</t>
  </si>
  <si>
    <t>60902-1000</t>
  </si>
  <si>
    <t>Curb and gutter, concrete, 300mm depth</t>
  </si>
  <si>
    <t>CURB AND GUTTER, CONCRETE, 12-INCH DEPTH</t>
  </si>
  <si>
    <t>60902-1100</t>
  </si>
  <si>
    <t>Curb and gutter, concrete, 325mm depth</t>
  </si>
  <si>
    <t>CURB AND GUTTER, CONCRETE, 13-INCH DEPTH</t>
  </si>
  <si>
    <t>60902-1200</t>
  </si>
  <si>
    <t>Curb and gutter, concrete, 350mm depth</t>
  </si>
  <si>
    <t>CURB AND GUTTER, CONCRETE, 14-INCH DEPTH</t>
  </si>
  <si>
    <t>60902-1300</t>
  </si>
  <si>
    <t>Curb and gutter, concrete, 375mm depth</t>
  </si>
  <si>
    <t>CURB AND GUTTER, CONCRETE, 15-INCH DEPTH</t>
  </si>
  <si>
    <t>60902-1500</t>
  </si>
  <si>
    <t>Curb and gutter, concrete, 400mm depth</t>
  </si>
  <si>
    <t>CURB AND GUTTER, CONCRETE, 16-INCH DEPTH</t>
  </si>
  <si>
    <t>60902-1600</t>
  </si>
  <si>
    <t>Curb and gutter, concrete, 425mm depth</t>
  </si>
  <si>
    <t>CURB AND GUTTER, CONCRETE, 17-INCH DEPTH</t>
  </si>
  <si>
    <t>60902-1700</t>
  </si>
  <si>
    <t>Curb and gutter, concrete, 450mm depth</t>
  </si>
  <si>
    <t>CURB AND GUTTER, CONCRETE, 18-INCH DEPTH</t>
  </si>
  <si>
    <t>60902-1800</t>
  </si>
  <si>
    <t>Curb and gutter, concrete, 475mm depth</t>
  </si>
  <si>
    <t>CURB AND GUTTER, CONCRETE, 19-INCH DEPTH</t>
  </si>
  <si>
    <t>60902-1900</t>
  </si>
  <si>
    <t>Curb and gutter, concrete, 500mm depth</t>
  </si>
  <si>
    <t>CURB AND GUTTER, CONCRETE, 20-INCH DEPTH</t>
  </si>
  <si>
    <t>60902-2500</t>
  </si>
  <si>
    <t>Curb and gutter, exposed aggregate, 300mm depth</t>
  </si>
  <si>
    <t>CURB AND GUTTER, EXPOSED AGGREGATE, 12-INCH DEPTH</t>
  </si>
  <si>
    <t>60905-1000</t>
  </si>
  <si>
    <t>Gutter, concrete</t>
  </si>
  <si>
    <t>GUTTER, CONCRETE</t>
  </si>
  <si>
    <t>60905-2000</t>
  </si>
  <si>
    <t>Gutter, brick</t>
  </si>
  <si>
    <t>GUTTER, BRICK</t>
  </si>
  <si>
    <t>60905-3000</t>
  </si>
  <si>
    <t>Gutter, asphalt</t>
  </si>
  <si>
    <t>GUTTER, ASPHALT</t>
  </si>
  <si>
    <t>60906-1000</t>
  </si>
  <si>
    <t>60906-2000</t>
  </si>
  <si>
    <t>60906-3000</t>
  </si>
  <si>
    <t>60910-0000</t>
  </si>
  <si>
    <t>Reset curb</t>
  </si>
  <si>
    <t>RESET CURB</t>
  </si>
  <si>
    <t>60911-0500</t>
  </si>
  <si>
    <t>Recondition curb</t>
  </si>
  <si>
    <t>RECONDITION CURB</t>
  </si>
  <si>
    <t>60911-1000</t>
  </si>
  <si>
    <t>Recondition gutter</t>
  </si>
  <si>
    <t>RECONDITION GUTTER</t>
  </si>
  <si>
    <t>60912-1000</t>
  </si>
  <si>
    <t>60915-1000</t>
  </si>
  <si>
    <t>Wheelstop, concrete</t>
  </si>
  <si>
    <t>WHEELSTOP, CONCRETE</t>
  </si>
  <si>
    <t>60915-2000</t>
  </si>
  <si>
    <t>Wheelstop, timber</t>
  </si>
  <si>
    <t>WHEELSTOP, TIMBER</t>
  </si>
  <si>
    <t>60915-3000</t>
  </si>
  <si>
    <t>Wheelstop, recycled plastic</t>
  </si>
  <si>
    <t>WHEELSTOP, RECYCLED PLASTIC</t>
  </si>
  <si>
    <t>60915-4000</t>
  </si>
  <si>
    <t>Wheelstop, rubber</t>
  </si>
  <si>
    <t>WHEELSTOP, RUBBER</t>
  </si>
  <si>
    <t>60920-0000</t>
  </si>
  <si>
    <t>Reset wheelstop</t>
  </si>
  <si>
    <t>RESET WHEELSTOP</t>
  </si>
  <si>
    <t>60925-0000</t>
  </si>
  <si>
    <t>Bedding material</t>
  </si>
  <si>
    <t>BEDDING MATERIAL</t>
  </si>
  <si>
    <t>60926-0000</t>
  </si>
  <si>
    <t>Section 610 - SIDEWALKS, PADS, AND MEDIANS</t>
  </si>
  <si>
    <t>61001-0100</t>
  </si>
  <si>
    <t>Sidewalk, concrete</t>
  </si>
  <si>
    <t>SIDEWALK, CONCRETE</t>
  </si>
  <si>
    <t>61001-0200</t>
  </si>
  <si>
    <t>Sidewalk, colored concrete</t>
  </si>
  <si>
    <t>SIDEWALK, COLORED CONCRETE</t>
  </si>
  <si>
    <t>61001-0300</t>
  </si>
  <si>
    <t>Sidewalk, fiber reinforced colored concrete</t>
  </si>
  <si>
    <t>SIDEWALK, FIBER REINFORCED COLORED CONCRETE</t>
  </si>
  <si>
    <t>61001-0400</t>
  </si>
  <si>
    <t>Sidewalk, precast concrete pavers</t>
  </si>
  <si>
    <t>SIDEWALK, PRECAST CONCRETE PAVERS</t>
  </si>
  <si>
    <t>61001-0500</t>
  </si>
  <si>
    <t>Sidewalk, exposed aggregate concrete</t>
  </si>
  <si>
    <t>SIDEWALK, EXPOSED AGGREGATE CONCRETE</t>
  </si>
  <si>
    <t>61001-0600</t>
  </si>
  <si>
    <t>Sidewalk, exposed aggregate colored concrete</t>
  </si>
  <si>
    <t>SIDEWALK, EXPOSED AGGREGATE COLORED CONCRETE</t>
  </si>
  <si>
    <t>61001-0700</t>
  </si>
  <si>
    <t>Sidewalk, decomposed granite</t>
  </si>
  <si>
    <t>SIDEWALK, DECOMPOSED GRANITE</t>
  </si>
  <si>
    <t>61001-0800</t>
  </si>
  <si>
    <t>Sidewalk, aggregate</t>
  </si>
  <si>
    <t>SIDEWALK, AGGREGATE</t>
  </si>
  <si>
    <t>61001-0900</t>
  </si>
  <si>
    <t>Sidewalk, stone</t>
  </si>
  <si>
    <t>SIDEWALK, STONE</t>
  </si>
  <si>
    <t>61001-1000</t>
  </si>
  <si>
    <t>Sidewalk, brick</t>
  </si>
  <si>
    <t>SIDEWALK, BRICK</t>
  </si>
  <si>
    <t>61001-1100</t>
  </si>
  <si>
    <t>Sidewalk, asphalt</t>
  </si>
  <si>
    <t>SIDEWALK, ASPHALT</t>
  </si>
  <si>
    <t>61001-1200</t>
  </si>
  <si>
    <t>Sidewalk, porous asphalt</t>
  </si>
  <si>
    <t>SIDEWALK, POROUS ASPHALT</t>
  </si>
  <si>
    <t>61002-1000</t>
  </si>
  <si>
    <t>Pad, concrete</t>
  </si>
  <si>
    <t>PAD, CONCRETE</t>
  </si>
  <si>
    <t>61002-2000</t>
  </si>
  <si>
    <t>Pad, asphalt concrete</t>
  </si>
  <si>
    <t>PAD, ASPHALT CONCRETE</t>
  </si>
  <si>
    <t>61002-3000</t>
  </si>
  <si>
    <t>Pad, stone</t>
  </si>
  <si>
    <t>PAD, STONE</t>
  </si>
  <si>
    <t>61002-4000</t>
  </si>
  <si>
    <t>Pad, brick</t>
  </si>
  <si>
    <t>PAD, BRICK</t>
  </si>
  <si>
    <t>61002-5000</t>
  </si>
  <si>
    <t>Pad, grass paving</t>
  </si>
  <si>
    <t>PAD, GRASS PAVING</t>
  </si>
  <si>
    <t>61003-1000</t>
  </si>
  <si>
    <t>Median, concrete</t>
  </si>
  <si>
    <t>MEDIAN, CONCRETE</t>
  </si>
  <si>
    <t>61003-2000</t>
  </si>
  <si>
    <t>Median, exposed aggregate concrete</t>
  </si>
  <si>
    <t>MEDIAN, EXPOSED AGGREGATE CONCRETE</t>
  </si>
  <si>
    <t>61003-3000</t>
  </si>
  <si>
    <t>Median, asphalt</t>
  </si>
  <si>
    <t>MEDIAN, ASPHALT</t>
  </si>
  <si>
    <t>61003-4000</t>
  </si>
  <si>
    <t>Median, grass paving</t>
  </si>
  <si>
    <t>MEDIAN, GRASS PAVING</t>
  </si>
  <si>
    <t>61003-5000</t>
  </si>
  <si>
    <t>Median, stone</t>
  </si>
  <si>
    <t>MEDIAN, STONE</t>
  </si>
  <si>
    <t>61003-6000</t>
  </si>
  <si>
    <t>Median, brick</t>
  </si>
  <si>
    <t>MEDIAN, BRICK</t>
  </si>
  <si>
    <t>61004-1000</t>
  </si>
  <si>
    <t>Accessibility ramp, concrete</t>
  </si>
  <si>
    <t>ACCESSIBILITY RAMP, CONCRETE</t>
  </si>
  <si>
    <t>61004-2000</t>
  </si>
  <si>
    <t>Accessibility ramp, exposed aggregate concrete</t>
  </si>
  <si>
    <t>ACCESSIBILITY RAMP, EXPOSED AGGREGATE CONCRETE</t>
  </si>
  <si>
    <t>61004-3000</t>
  </si>
  <si>
    <t>Accessibility ramp, asphalt</t>
  </si>
  <si>
    <t>ACCESSIBILITY RAMP, ASPHALT</t>
  </si>
  <si>
    <t>61004-4000</t>
  </si>
  <si>
    <t>Accessibility ramp, stone</t>
  </si>
  <si>
    <t>ACCESSIBILITY RAMP, STONE</t>
  </si>
  <si>
    <t>61004-5000</t>
  </si>
  <si>
    <t>Accessibility ramp, brick</t>
  </si>
  <si>
    <t>ACCESSIBILITY RAMP, BRICK</t>
  </si>
  <si>
    <t>61005-1000</t>
  </si>
  <si>
    <t>61005-2000</t>
  </si>
  <si>
    <t>Accessibility ramp, timber</t>
  </si>
  <si>
    <t>ACCESSIBILITY RAMP, TIMBER</t>
  </si>
  <si>
    <t>61006-1000</t>
  </si>
  <si>
    <t>Paving, Brick</t>
  </si>
  <si>
    <t>PAVING, BRICK</t>
  </si>
  <si>
    <t>61006-2000</t>
  </si>
  <si>
    <t>Paving, cobblestone</t>
  </si>
  <si>
    <t>PAVING, COBBLESTONE</t>
  </si>
  <si>
    <t>61007-1000</t>
  </si>
  <si>
    <t>Feature strip, granite</t>
  </si>
  <si>
    <t>FEATURE STRIP, GRANITE</t>
  </si>
  <si>
    <t>61007-1010</t>
  </si>
  <si>
    <t>Feature strip, stone masonry</t>
  </si>
  <si>
    <t>FEATURE STRIP, STONE MASONRY</t>
  </si>
  <si>
    <t>61008-0100</t>
  </si>
  <si>
    <t>Reset cobblestone pavers</t>
  </si>
  <si>
    <t>RESET COBBLESTONE PAVERS</t>
  </si>
  <si>
    <t>61008-0200</t>
  </si>
  <si>
    <t>Reset brick sidewalk</t>
  </si>
  <si>
    <t>RESET BRICK SIDEWALK</t>
  </si>
  <si>
    <t>61009-0000</t>
  </si>
  <si>
    <t>Detectable warning panels</t>
  </si>
  <si>
    <t>DETECTABLE WARNING PANELS</t>
  </si>
  <si>
    <t>Section 611 - WATER SYSTEMS</t>
  </si>
  <si>
    <t>61101-0000</t>
  </si>
  <si>
    <t>Water system</t>
  </si>
  <si>
    <t>WATER SYSTEM</t>
  </si>
  <si>
    <t>61102-0050</t>
  </si>
  <si>
    <t>13mm waterline</t>
  </si>
  <si>
    <t>1/2-INCH WATERLINE</t>
  </si>
  <si>
    <t>61102-0100</t>
  </si>
  <si>
    <t>13mm waterline, copper</t>
  </si>
  <si>
    <t>1/2-INCH WATERLINE, COPPER</t>
  </si>
  <si>
    <t>61102-0150</t>
  </si>
  <si>
    <t>13mm waterline, galvanized steel</t>
  </si>
  <si>
    <t>1/2-INCH WATERLINE, GALVANIZED STEEL</t>
  </si>
  <si>
    <t>61102-0200</t>
  </si>
  <si>
    <t>13mm waterline, polyvinyl chloride (PVC)</t>
  </si>
  <si>
    <t>1/2-INCH WATERLINE, POLYVINYL CHLORIDE (PVC)</t>
  </si>
  <si>
    <t>61102-0325</t>
  </si>
  <si>
    <t>20mm waterline</t>
  </si>
  <si>
    <t>3/4-INCH WATERLINE</t>
  </si>
  <si>
    <t>61102-0350</t>
  </si>
  <si>
    <t>20mm waterline, copper</t>
  </si>
  <si>
    <t>3/4-INCH WATERLINE, COPPER</t>
  </si>
  <si>
    <t>61102-0400</t>
  </si>
  <si>
    <t>20mm waterline, galvanized steel</t>
  </si>
  <si>
    <t>3/4-INCH WATERLINE, GALVANIZED STEEL</t>
  </si>
  <si>
    <t>61102-0450</t>
  </si>
  <si>
    <t>20mm waterline, polyvinyl chloride (PVC)</t>
  </si>
  <si>
    <t>3/4-INCH WATERLINE, POLYVINYL CHLORIDE (PVC)</t>
  </si>
  <si>
    <t>61102-0545</t>
  </si>
  <si>
    <t>25mm waterline</t>
  </si>
  <si>
    <t>1-INCH WATERLINE</t>
  </si>
  <si>
    <t>61102-0600</t>
  </si>
  <si>
    <t>25mm waterline, copper</t>
  </si>
  <si>
    <t>1-INCH WATERLINE, COPPER</t>
  </si>
  <si>
    <t>61102-0650</t>
  </si>
  <si>
    <t>25mm waterline, galvanized steel</t>
  </si>
  <si>
    <t>1-INCH WATERLINE, GALVANIZED STEEL</t>
  </si>
  <si>
    <t>61102-0700</t>
  </si>
  <si>
    <t>25mm waterline, polyvinyl chloride (PVC)</t>
  </si>
  <si>
    <t>1-INCH WATERLINE, POLYVINYL CHLORIDE (PVC)</t>
  </si>
  <si>
    <t>61102-0825</t>
  </si>
  <si>
    <t>32mm waterline</t>
  </si>
  <si>
    <t>1 1/4-INCH WATERLINE</t>
  </si>
  <si>
    <t>61102-0850</t>
  </si>
  <si>
    <t>32mm waterline, copper</t>
  </si>
  <si>
    <t>1 1/4-INCH WATERLINE, COPPER</t>
  </si>
  <si>
    <t>61102-0900</t>
  </si>
  <si>
    <t>32mm waterline, galvanized steel</t>
  </si>
  <si>
    <t>1 1/4-INCH WATERLINE, GALVANIZED STEEL</t>
  </si>
  <si>
    <t>61102-0950</t>
  </si>
  <si>
    <t>32mm waterline, polyvinyl chloride (PVC)</t>
  </si>
  <si>
    <t>1 1/4-INCH WATERLINE, POLYVINYL CHLORIDE (PVC)</t>
  </si>
  <si>
    <t>61102-1075</t>
  </si>
  <si>
    <t>40mm waterline</t>
  </si>
  <si>
    <t>1 1/2-INCH WATERLINE</t>
  </si>
  <si>
    <t>61102-1100</t>
  </si>
  <si>
    <t>40mm waterline, copper</t>
  </si>
  <si>
    <t>1 1/2-INCH WATERLINE, COPPER</t>
  </si>
  <si>
    <t>61102-1150</t>
  </si>
  <si>
    <t>40mm waterline, galvanized steel</t>
  </si>
  <si>
    <t>1 1/2-INCH WATERLINE, GALVANIZED STEEL</t>
  </si>
  <si>
    <t>61102-1200</t>
  </si>
  <si>
    <t>40mm waterline, polyvinyl chloride (PVC)</t>
  </si>
  <si>
    <t>1 1/2-INCH WATERLINE, POLYVINYL CHLORIDE (PVC)</t>
  </si>
  <si>
    <t>61102-1545</t>
  </si>
  <si>
    <t>50mm waterline</t>
  </si>
  <si>
    <t>2-INCH WATERLINE</t>
  </si>
  <si>
    <t>61102-1600</t>
  </si>
  <si>
    <t>50mm waterline, copper</t>
  </si>
  <si>
    <t>2-INCH WATERLINE, COPPER</t>
  </si>
  <si>
    <t>61102-1650</t>
  </si>
  <si>
    <t>50mm waterline, galvanized steel</t>
  </si>
  <si>
    <t>2-INCH WATERLINE, GALVANIZED STEEL</t>
  </si>
  <si>
    <t>61102-1700</t>
  </si>
  <si>
    <t>50mm waterline, polyvinyl chloride (PVC)</t>
  </si>
  <si>
    <t>2-INCH WATERLINE, POLYVINYL CHLORIDE (PVC)</t>
  </si>
  <si>
    <t>61102-1750</t>
  </si>
  <si>
    <t>50mm waterline, ductile iron</t>
  </si>
  <si>
    <t>2-INCH WATERLINE, DUCTILE IRON</t>
  </si>
  <si>
    <t>61102-1825</t>
  </si>
  <si>
    <t>65mm waterline</t>
  </si>
  <si>
    <t>2 1/2-INCH WATERLINE</t>
  </si>
  <si>
    <t>61102-1850</t>
  </si>
  <si>
    <t>65mm waterline, copper</t>
  </si>
  <si>
    <t>2 1/2-INCH WATERLINE, COPPER</t>
  </si>
  <si>
    <t>61102-1900</t>
  </si>
  <si>
    <t>65mm waterline, galvanized steel</t>
  </si>
  <si>
    <t>2 1/2-INCH WATERLINE, GALVANIZED STEEL</t>
  </si>
  <si>
    <t>61102-1950</t>
  </si>
  <si>
    <t>65mm waterline, polyvinyl chloride (PVC)</t>
  </si>
  <si>
    <t>2 1/2-INCH WATERLINE, POLYVINYL CHLORIDE (PVC)</t>
  </si>
  <si>
    <t>61102-2075</t>
  </si>
  <si>
    <t>75mm waterline</t>
  </si>
  <si>
    <t>3-INCH WATERLINE</t>
  </si>
  <si>
    <t>61102-2100</t>
  </si>
  <si>
    <t>75mm waterline, copper</t>
  </si>
  <si>
    <t>3-INCH WATERLINE, COPPER</t>
  </si>
  <si>
    <t>61102-2150</t>
  </si>
  <si>
    <t>75mm waterline, galvanized steel</t>
  </si>
  <si>
    <t>3-INCH WATERLINE, GALVANIZED STEEL</t>
  </si>
  <si>
    <t>61102-2200</t>
  </si>
  <si>
    <t>75mm waterline, polyvinyl chloride (PVC)</t>
  </si>
  <si>
    <t>3-INCH WATERLINE, POLYVINYL CHLORIDE (PVC)</t>
  </si>
  <si>
    <t>61102-2250</t>
  </si>
  <si>
    <t>75mm waterline, ductile iron</t>
  </si>
  <si>
    <t>3-INCH WATERLINE, DUCTILE IRON</t>
  </si>
  <si>
    <t>61102-2545</t>
  </si>
  <si>
    <t>100mm waterline</t>
  </si>
  <si>
    <t>4-INCH WATERLINE</t>
  </si>
  <si>
    <t>61102-2600</t>
  </si>
  <si>
    <t>100mm waterline, copper</t>
  </si>
  <si>
    <t>4-INCH WATERLINE, COPPER</t>
  </si>
  <si>
    <t>61102-2650</t>
  </si>
  <si>
    <t>100mm waterline, galvanized steel</t>
  </si>
  <si>
    <t>4-INCH WATERLINE, GALVANIZED STEEL</t>
  </si>
  <si>
    <t>61102-2700</t>
  </si>
  <si>
    <t>100mm waterline, polyvinyl chloride (PVC)</t>
  </si>
  <si>
    <t>4-INCH WATERLINE, POLYVINYL CHLORIDE (PVC)</t>
  </si>
  <si>
    <t>61102-2750</t>
  </si>
  <si>
    <t>100mm waterline, ductile iron</t>
  </si>
  <si>
    <t>4-INCH WATERLINE, DUCTILE IRON</t>
  </si>
  <si>
    <t>61102-2825</t>
  </si>
  <si>
    <t>150mm waterline</t>
  </si>
  <si>
    <t>6-INCH WATERLINE</t>
  </si>
  <si>
    <t>61102-2850</t>
  </si>
  <si>
    <t>150mm waterline, copper</t>
  </si>
  <si>
    <t>6-INCH WATERLINE, COPPER</t>
  </si>
  <si>
    <t>61102-2900</t>
  </si>
  <si>
    <t>150mm waterline, galvanized steel</t>
  </si>
  <si>
    <t>6-INCH WATERLINE, GALVANIZED STEEL</t>
  </si>
  <si>
    <t>61102-2950</t>
  </si>
  <si>
    <t>150mm waterline, polyvinyl chloride (PVC)</t>
  </si>
  <si>
    <t>6-INCH WATERLINE, POLYVINYL CHLORIDE (PVC)</t>
  </si>
  <si>
    <t>61102-3000</t>
  </si>
  <si>
    <t>150mm waterline, ductile iron</t>
  </si>
  <si>
    <t>6-INCH WATERLINE, DUCTILE IRON</t>
  </si>
  <si>
    <t>61102-3075</t>
  </si>
  <si>
    <t>200mm waterline</t>
  </si>
  <si>
    <t>8-INCH WATERLINE</t>
  </si>
  <si>
    <t>61102-3100</t>
  </si>
  <si>
    <t>200mm waterline, copper</t>
  </si>
  <si>
    <t>8-INCH WATERLINE, COPPER</t>
  </si>
  <si>
    <t>61102-3150</t>
  </si>
  <si>
    <t>200mm waterline, galvanized steel</t>
  </si>
  <si>
    <t>8-INCH WATERLINE, GALVANIZED STEEL</t>
  </si>
  <si>
    <t>61102-3200</t>
  </si>
  <si>
    <t>200mm waterline, polyvinyl chloride (PVC)</t>
  </si>
  <si>
    <t>8-INCH WATERLINE, POLYVINYL CHLORIDE (PVC)</t>
  </si>
  <si>
    <t>61102-3250</t>
  </si>
  <si>
    <t>200mm waterline, ductile iron</t>
  </si>
  <si>
    <t>8-INCH WATERLINE, DUCTILE IRON</t>
  </si>
  <si>
    <t>61102-3325</t>
  </si>
  <si>
    <t>250mm waterline</t>
  </si>
  <si>
    <t>10-INCH WATERLINE</t>
  </si>
  <si>
    <t>61102-3350</t>
  </si>
  <si>
    <t>250mm waterline, copper</t>
  </si>
  <si>
    <t>10-INCH WATERLINE, COPPER</t>
  </si>
  <si>
    <t>61102-3400</t>
  </si>
  <si>
    <t>250mm waterline, galvanized steel</t>
  </si>
  <si>
    <t>10-INCH WATERLINE, GALVANIZED STEEL</t>
  </si>
  <si>
    <t>61102-3450</t>
  </si>
  <si>
    <t>250mm waterline, polyvinyl chloride (PVC)</t>
  </si>
  <si>
    <t>10-INCH WATERLINE, POLYVINYL CHLORIDE (PVC)</t>
  </si>
  <si>
    <t>61102-3500</t>
  </si>
  <si>
    <t>250mm waterline, ductile iron</t>
  </si>
  <si>
    <t>10-INCH WATERLINE, DUCTILE IRON</t>
  </si>
  <si>
    <t>61102-3575</t>
  </si>
  <si>
    <t>300mm waterline</t>
  </si>
  <si>
    <t>12-INCH WATERLINE</t>
  </si>
  <si>
    <t>61102-3600</t>
  </si>
  <si>
    <t>300mm waterline, copper</t>
  </si>
  <si>
    <t>12-INCH WATERLINE, COPPER</t>
  </si>
  <si>
    <t>61102-3650</t>
  </si>
  <si>
    <t>300mm waterline, galvanized steel</t>
  </si>
  <si>
    <t>12-INCH WATERLINE, GALVANIZED STEEL</t>
  </si>
  <si>
    <t>61102-3700</t>
  </si>
  <si>
    <t>300mm waterline, polyvinyl chloride (PVC)</t>
  </si>
  <si>
    <t>12-INCH WATERLINE, POLYVINYL CHLORIDE (PVC)</t>
  </si>
  <si>
    <t>61102-3750</t>
  </si>
  <si>
    <t>300mm waterline, ductile iron</t>
  </si>
  <si>
    <t>12-INCH WATERLINE, DUCTILE IRON</t>
  </si>
  <si>
    <t>61102-3825</t>
  </si>
  <si>
    <t>350mm waterline</t>
  </si>
  <si>
    <t>14-INCH WATERLINE</t>
  </si>
  <si>
    <t>61102-3850</t>
  </si>
  <si>
    <t>350mm waterline, copper</t>
  </si>
  <si>
    <t>14-INCH WATERLINE, COPPER</t>
  </si>
  <si>
    <t>61102-3900</t>
  </si>
  <si>
    <t>350mm waterline, galvanized steel</t>
  </si>
  <si>
    <t>14-INCH WATERLINE, GALVANIZED STEEL</t>
  </si>
  <si>
    <t>61102-3950</t>
  </si>
  <si>
    <t>350mm waterline, polyvinyl chloride (PVC)</t>
  </si>
  <si>
    <t>14-INCH WATERLINE, POLYVINYL CHLORIDE (PVC)</t>
  </si>
  <si>
    <t>61102-4000</t>
  </si>
  <si>
    <t>350mm waterline, ductile iron</t>
  </si>
  <si>
    <t>14-INCH WATERLINE, DUCTILE IRON</t>
  </si>
  <si>
    <t>61102-4075</t>
  </si>
  <si>
    <t>400mm waterline</t>
  </si>
  <si>
    <t>16-INCH WATERLINE</t>
  </si>
  <si>
    <t>61102-4100</t>
  </si>
  <si>
    <t>400mm waterline, copper</t>
  </si>
  <si>
    <t>16-INCH WATERLINE, COPPER</t>
  </si>
  <si>
    <t>61102-4150</t>
  </si>
  <si>
    <t>400mm waterline, galvanized steel</t>
  </si>
  <si>
    <t>16-INCH WATERLINE, GALVANIZED STEEL</t>
  </si>
  <si>
    <t>61102-4200</t>
  </si>
  <si>
    <t>400mm waterline, polyvinyl chloride (PVC)</t>
  </si>
  <si>
    <t>16-INCH WATERLINE, POLYVINYL CHLORIDE (PVC)</t>
  </si>
  <si>
    <t>61102-4250</t>
  </si>
  <si>
    <t>400mm waterline, ductile iron</t>
  </si>
  <si>
    <t>16-INCH WATERLINE, DUCTILE IRON</t>
  </si>
  <si>
    <t>61102-4325</t>
  </si>
  <si>
    <t>500mm waterline</t>
  </si>
  <si>
    <t>20-INCH WATERLINE</t>
  </si>
  <si>
    <t>61102-4350</t>
  </si>
  <si>
    <t>500mm waterline, copper</t>
  </si>
  <si>
    <t>20-INCH WATERLINE, COPPER</t>
  </si>
  <si>
    <t>61102-4400</t>
  </si>
  <si>
    <t>500mm waterline, galvanized steel</t>
  </si>
  <si>
    <t>20-INCH WATERLINE, GALVANIZED STEEL</t>
  </si>
  <si>
    <t>61102-4450</t>
  </si>
  <si>
    <t>500mm waterline, polyvinyl chloride (PVC)</t>
  </si>
  <si>
    <t>20-INCH WATERLINE, POLYVINYL CHLORIDE (PVC)</t>
  </si>
  <si>
    <t>61102-4500</t>
  </si>
  <si>
    <t>500mm waterline, ductile iron</t>
  </si>
  <si>
    <t>20-INCH WATERLINE, DUCTILE IRON</t>
  </si>
  <si>
    <t>61102-4575</t>
  </si>
  <si>
    <t>600mm waterline</t>
  </si>
  <si>
    <t>24-INCH WATERLINE</t>
  </si>
  <si>
    <t>61102-4600</t>
  </si>
  <si>
    <t>600mm waterline, copper</t>
  </si>
  <si>
    <t>24-INCH WATERLINE, COPPER</t>
  </si>
  <si>
    <t>61102-4650</t>
  </si>
  <si>
    <t>600mm waterline, galvanized steel</t>
  </si>
  <si>
    <t>24-INCH WATERLINE, GALVANIZED STEEL</t>
  </si>
  <si>
    <t>61102-4700</t>
  </si>
  <si>
    <t>600mm waterline, polyvinyl chloride (PVC)</t>
  </si>
  <si>
    <t>24-INCH WATERLINE, POLYVINYL CHLORIDE (PVC)</t>
  </si>
  <si>
    <t>61102-4750</t>
  </si>
  <si>
    <t>600mm waterline, ductile iron</t>
  </si>
  <si>
    <t>24-INCH WATERLINE, DUCTILE IRON</t>
  </si>
  <si>
    <t>61102-4825</t>
  </si>
  <si>
    <t>750mm waterline</t>
  </si>
  <si>
    <t>30-INCH WATERLINE</t>
  </si>
  <si>
    <t>61102-4850</t>
  </si>
  <si>
    <t>750mm waterline, copper</t>
  </si>
  <si>
    <t>30-INCH WATERLINE, COPPER</t>
  </si>
  <si>
    <t>61102-4900</t>
  </si>
  <si>
    <t>750mm waterline, galvanized steel</t>
  </si>
  <si>
    <t>30-INCH WATERLINE, GALVANIZED STEEL</t>
  </si>
  <si>
    <t>61102-4950</t>
  </si>
  <si>
    <t>750mm waterline, polyvinyl chloride (PVC)</t>
  </si>
  <si>
    <t>30-INCH WATERLINE, POLYVINYL CHLORIDE (PVC)</t>
  </si>
  <si>
    <t>61102-5000</t>
  </si>
  <si>
    <t>750mm waterline, ductile iron</t>
  </si>
  <si>
    <t>30-INCH WATERLINE, DUCTILE IRON</t>
  </si>
  <si>
    <t>61102-5075</t>
  </si>
  <si>
    <t>900mm waterline</t>
  </si>
  <si>
    <t>36-INCH WATERLINE</t>
  </si>
  <si>
    <t>61102-5100</t>
  </si>
  <si>
    <t>900mm waterline, copper</t>
  </si>
  <si>
    <t>36-INCH WATERLINE, COPPER</t>
  </si>
  <si>
    <t>61102-5150</t>
  </si>
  <si>
    <t>900mm waterline, galvanized steel</t>
  </si>
  <si>
    <t>36-INCH WATERLINE, GALVANIZED STEEL</t>
  </si>
  <si>
    <t>61102-5200</t>
  </si>
  <si>
    <t>900mm waterline, polyvinyl chloride (PVC)</t>
  </si>
  <si>
    <t>36-INCH WATERLINE, POLYVINYL CHLORIDE (PVC)</t>
  </si>
  <si>
    <t>61102-5250</t>
  </si>
  <si>
    <t>900mm waterline, ductile iron</t>
  </si>
  <si>
    <t>36-INCH WATERLINE, DUCTILE IRON</t>
  </si>
  <si>
    <t>61102-5325</t>
  </si>
  <si>
    <t>1050mm waterline</t>
  </si>
  <si>
    <t>42-INCH WATERLINE</t>
  </si>
  <si>
    <t>61102-5350</t>
  </si>
  <si>
    <t>1050mm waterline, copper</t>
  </si>
  <si>
    <t>42-INCH WATERLINE, COPPER</t>
  </si>
  <si>
    <t>61102-5400</t>
  </si>
  <si>
    <t>1050mm waterline, galvanized steel</t>
  </si>
  <si>
    <t>42-INCH WATERLINE, GALVANIZED STEEL</t>
  </si>
  <si>
    <t>61102-5450</t>
  </si>
  <si>
    <t>1050mm waterline, polyvinyl chloride (PVC)</t>
  </si>
  <si>
    <t>42-INCH WATERLINE, POLYVINYL CHLORIDE (PVC)</t>
  </si>
  <si>
    <t>61102-5500</t>
  </si>
  <si>
    <t>1050mm waterline, ductile iron</t>
  </si>
  <si>
    <t>42-INCH WATERLINE, DUCTILE IRON</t>
  </si>
  <si>
    <t>61103-0100</t>
  </si>
  <si>
    <t>100mm encasement pipe, galvanized steel</t>
  </si>
  <si>
    <t>4-INCH ENCASEMENT PIPE, GALVANIZED STEEL</t>
  </si>
  <si>
    <t>61103-0200</t>
  </si>
  <si>
    <t>100mm encasement pipe, polyvinyl chloride (PVC)</t>
  </si>
  <si>
    <t>4-INCH ENCASEMENT PIPE, POLYVINYL CHLORIDE (PVC)</t>
  </si>
  <si>
    <t>61103-0300</t>
  </si>
  <si>
    <t>125mm encasement pipe, galvanized steel</t>
  </si>
  <si>
    <t>5-INCH ENCASEMENT PIPE, GALVANIZED STEEL</t>
  </si>
  <si>
    <t>61103-0400</t>
  </si>
  <si>
    <t>125mm encasement pipe, polyvinyl chloride (PVC)</t>
  </si>
  <si>
    <t>5-INCH ENCASEMENT PIPE, POLYVINYL CHLORIDE (PVC)</t>
  </si>
  <si>
    <t>61103-0500</t>
  </si>
  <si>
    <t>150mm encasement pipe, galvanized steel</t>
  </si>
  <si>
    <t>6-INCH ENCASEMENT PIPE, GALVANIZED STEEL</t>
  </si>
  <si>
    <t>61103-0600</t>
  </si>
  <si>
    <t>150mm encasement pipe, polyvinyl chloride (PVC)</t>
  </si>
  <si>
    <t>6-INCH ENCASEMENT PIPE, POLYVINYL CHLORIDE (PVC)</t>
  </si>
  <si>
    <t>61103-0700</t>
  </si>
  <si>
    <t>200mm encasement pipe, galvanized steel</t>
  </si>
  <si>
    <t>8-INCH ENCASEMENT PIPE, GALVANIZED STEEL</t>
  </si>
  <si>
    <t>61103-0800</t>
  </si>
  <si>
    <t>200mm encasement pipe, polyvinyl chloride (PVC)</t>
  </si>
  <si>
    <t>8-INCH ENCASEMENT PIPE, POLYVINYL CHLORIDE (PVC)</t>
  </si>
  <si>
    <t>61103-0900</t>
  </si>
  <si>
    <t>250mm encasement pipe, galvanized steel</t>
  </si>
  <si>
    <t>10-INCH ENCASEMENT PIPE, GALVANIZED STEEL</t>
  </si>
  <si>
    <t>61103-1000</t>
  </si>
  <si>
    <t>250mm encasement pipe, polyvinyl chloride (PVC)</t>
  </si>
  <si>
    <t>10-INCH ENCASEMENT PIPE, POLYVINYL CHLORIDE (PVC)</t>
  </si>
  <si>
    <t>61103-1100</t>
  </si>
  <si>
    <t>300mm encasement pipe, galvanized steel</t>
  </si>
  <si>
    <t>12-INCH ENCASEMENT PIPE, GALVANIZED STEEL</t>
  </si>
  <si>
    <t>61103-1200</t>
  </si>
  <si>
    <t>300mm encasement pipe, polyvinyl chloride (PVC)</t>
  </si>
  <si>
    <t>12-INCH ENCASEMENT PIPE, POLYVINYL CHLORIDE (PVC)</t>
  </si>
  <si>
    <t>61103-1300</t>
  </si>
  <si>
    <t>350mm encasement pipe, galvanized steel</t>
  </si>
  <si>
    <t>14-INCH ENCASEMENT PIPE, GALVANIZED STEEL</t>
  </si>
  <si>
    <t>61103-1400</t>
  </si>
  <si>
    <t>350mm encasement pipe, polyvinyl chloride (PVC)</t>
  </si>
  <si>
    <t>14-INCH ENCASEMENT PIPE, POLYVINYL CHLORIDE (PVC)</t>
  </si>
  <si>
    <t>61103-1450</t>
  </si>
  <si>
    <t>400mm encasement pipe, galvanized steel</t>
  </si>
  <si>
    <t>16-INCH ENCASEMENT PIPE, GALVANIZED STEEL</t>
  </si>
  <si>
    <t>61103-1455</t>
  </si>
  <si>
    <t>400mm encasement pipe, steel</t>
  </si>
  <si>
    <t>16-INCH ENCASEMENT PIPE, STEEL</t>
  </si>
  <si>
    <t>61103-1480</t>
  </si>
  <si>
    <t>500mm encasement pipe, steel</t>
  </si>
  <si>
    <t>20-INCH ENCASEMENT PIPE, STEEL</t>
  </si>
  <si>
    <t>61103-1500</t>
  </si>
  <si>
    <t>600mm encasement pipe, galvanized steel</t>
  </si>
  <si>
    <t>24-INCH ENCASEMENT PIPE, GALVANIZED STEEL</t>
  </si>
  <si>
    <t>61103-1600</t>
  </si>
  <si>
    <t>600mm encasement pipe, polyvinyl chloride (PVC)</t>
  </si>
  <si>
    <t>24-INCH ENCASEMENT PIPE, POLYVINYL CHLORIDE (PVC)</t>
  </si>
  <si>
    <t>61103-2200</t>
  </si>
  <si>
    <t>1050mm encasement pipe, galvanized steel</t>
  </si>
  <si>
    <t>42-INCH ENCASEMENT PIPE, GALVANIZED STEEL</t>
  </si>
  <si>
    <t>61104-0100</t>
  </si>
  <si>
    <t>Valve, butterfly</t>
  </si>
  <si>
    <t>VALVE, BUTTERFLY</t>
  </si>
  <si>
    <t>61104-0200</t>
  </si>
  <si>
    <t>Valve, air release</t>
  </si>
  <si>
    <t>VALVE, AIR RELEASE</t>
  </si>
  <si>
    <t>61104-0300</t>
  </si>
  <si>
    <t>Valve, blow-off</t>
  </si>
  <si>
    <t>VALVE, BLOW-OFF</t>
  </si>
  <si>
    <t>61104-0400</t>
  </si>
  <si>
    <t>Valve, gate</t>
  </si>
  <si>
    <t>VALVE, GATE</t>
  </si>
  <si>
    <t>61104-0500</t>
  </si>
  <si>
    <t>Valve, gate, 40mm</t>
  </si>
  <si>
    <t>VALVE, GATE, 1 1/2-INCH</t>
  </si>
  <si>
    <t>61104-0600</t>
  </si>
  <si>
    <t>Valve, gate, 50mm</t>
  </si>
  <si>
    <t>VALVE, GATE, 2-INCH</t>
  </si>
  <si>
    <t>61104-0700</t>
  </si>
  <si>
    <t>Valve, gate, 100mm</t>
  </si>
  <si>
    <t>VALVE, GATE, 4-INCH</t>
  </si>
  <si>
    <t>61104-0800</t>
  </si>
  <si>
    <t>Valve, gate, 150mm</t>
  </si>
  <si>
    <t>VALVE, GATE, 6-INCH</t>
  </si>
  <si>
    <t>61104-0900</t>
  </si>
  <si>
    <t>Valve, gate, 200mm</t>
  </si>
  <si>
    <t>VALVE, GATE, 8-INCH</t>
  </si>
  <si>
    <t>61104-0950</t>
  </si>
  <si>
    <t>Valve, gate, 250mm</t>
  </si>
  <si>
    <t>VALVE, GATE, 10-INCH</t>
  </si>
  <si>
    <t>61104-1000</t>
  </si>
  <si>
    <t>Valve, gate, 300mm</t>
  </si>
  <si>
    <t>VALVE, GATE, 12-INCH</t>
  </si>
  <si>
    <t>61104-1100</t>
  </si>
  <si>
    <t>Valve, gate, 600mm</t>
  </si>
  <si>
    <t>VALVE, GATE, 24-INCH</t>
  </si>
  <si>
    <t>61104-1200</t>
  </si>
  <si>
    <t>Valve, backflow prevention</t>
  </si>
  <si>
    <t>VALVE, BACKFLOW PREVENTION</t>
  </si>
  <si>
    <t>61104-1300</t>
  </si>
  <si>
    <t>Valve, plug</t>
  </si>
  <si>
    <t>VALVE, PLUG</t>
  </si>
  <si>
    <t>61104-1400</t>
  </si>
  <si>
    <t>Valve, check</t>
  </si>
  <si>
    <t>VALVE, CHECK</t>
  </si>
  <si>
    <t>61105-0000</t>
  </si>
  <si>
    <t>Valve box</t>
  </si>
  <si>
    <t>VALVE BOX</t>
  </si>
  <si>
    <t>61106-0000</t>
  </si>
  <si>
    <t>Fire hydrant</t>
  </si>
  <si>
    <t>FIRE HYDRANT</t>
  </si>
  <si>
    <t>61106-1000</t>
  </si>
  <si>
    <t>Fire hydrant, dry</t>
  </si>
  <si>
    <t>FIRE HYDRANT, DRY</t>
  </si>
  <si>
    <t>61107-0000</t>
  </si>
  <si>
    <t>Water meter</t>
  </si>
  <si>
    <t>WATER METER</t>
  </si>
  <si>
    <t>61108-1000</t>
  </si>
  <si>
    <t>Adjust water valve</t>
  </si>
  <si>
    <t>ADJUST WATER VALVE</t>
  </si>
  <si>
    <t>61108-2000</t>
  </si>
  <si>
    <t>Adjust fire hydrant</t>
  </si>
  <si>
    <t>ADJUST FIRE HYDRANT</t>
  </si>
  <si>
    <t>61108-3000</t>
  </si>
  <si>
    <t>Adjust water meter</t>
  </si>
  <si>
    <t>ADJUST WATER METER</t>
  </si>
  <si>
    <t>61108-4000</t>
  </si>
  <si>
    <t>Adjust valve box</t>
  </si>
  <si>
    <t>ADJUST VALVE BOX</t>
  </si>
  <si>
    <t>61109-1000</t>
  </si>
  <si>
    <t>Relocate manhole</t>
  </si>
  <si>
    <t>RELOCATE MANHOLE</t>
  </si>
  <si>
    <t>61109-2000</t>
  </si>
  <si>
    <t>Relocate water valve</t>
  </si>
  <si>
    <t>RELOCATE WATER VALVE</t>
  </si>
  <si>
    <t>61109-3000</t>
  </si>
  <si>
    <t>Relocate water fountain</t>
  </si>
  <si>
    <t>RELOCATE WATER FOUNTAIN</t>
  </si>
  <si>
    <t>61109-4000</t>
  </si>
  <si>
    <t>Relocate fire hydrant</t>
  </si>
  <si>
    <t>RELOCATE FIRE HYDRANT</t>
  </si>
  <si>
    <t>61109-5000</t>
  </si>
  <si>
    <t>Relocate water meter</t>
  </si>
  <si>
    <t>RELOCATE WATER METER</t>
  </si>
  <si>
    <t>61110-0000</t>
  </si>
  <si>
    <t>Cathodic protection system</t>
  </si>
  <si>
    <t>CATHODIC PROTECTION SYSTEM</t>
  </si>
  <si>
    <t>61110-1000</t>
  </si>
  <si>
    <t>Irrigation system</t>
  </si>
  <si>
    <t>IRRIGATION SYSTEM</t>
  </si>
  <si>
    <t>61110-2000</t>
  </si>
  <si>
    <t>Siphon system</t>
  </si>
  <si>
    <t>SIPHON SYSTEM</t>
  </si>
  <si>
    <t>61111-0000</t>
  </si>
  <si>
    <t>Yard hydrant</t>
  </si>
  <si>
    <t>YARD HYDRANT</t>
  </si>
  <si>
    <t>61112-0000</t>
  </si>
  <si>
    <t>Water fountain</t>
  </si>
  <si>
    <t>WATER FOUNTAIN</t>
  </si>
  <si>
    <t>61113-0100</t>
  </si>
  <si>
    <t>Water system, utility company compensation</t>
  </si>
  <si>
    <t>CTSM</t>
  </si>
  <si>
    <t>WATER SYSTEM, UTILITY COMPANY COMPENSATION</t>
  </si>
  <si>
    <t>61114-0000</t>
  </si>
  <si>
    <t>Water system accessory</t>
  </si>
  <si>
    <t>WATER SYSTEM ACCESSORY</t>
  </si>
  <si>
    <t>61114-0500</t>
  </si>
  <si>
    <t>Water system accessory, branch</t>
  </si>
  <si>
    <t>WATER SYSTEM ACCESSORY, BRANCH</t>
  </si>
  <si>
    <t>61114-1000</t>
  </si>
  <si>
    <t>Water system accessory, bend</t>
  </si>
  <si>
    <t>WATER SYSTEM ACCESSORY, BEND</t>
  </si>
  <si>
    <t>61114-1500</t>
  </si>
  <si>
    <t>Water system accessory, tie-in</t>
  </si>
  <si>
    <t>WATER SYSTEM ACCESSORY, TIE-IN</t>
  </si>
  <si>
    <t>61114-4000</t>
  </si>
  <si>
    <t>Water system accessory, blow-off assembly</t>
  </si>
  <si>
    <t>WATER SYSTEM ACCESSORY, BLOW-OFF ASSEMBLY</t>
  </si>
  <si>
    <t>61114-5000</t>
  </si>
  <si>
    <t>Water system accessory, curb stop</t>
  </si>
  <si>
    <t>WATER SYSTEM ACCESSORY, CURB STOP</t>
  </si>
  <si>
    <t>61114-6000</t>
  </si>
  <si>
    <t>Water system accessory, concrete thrust collar</t>
  </si>
  <si>
    <t>WATER SYSTEM ACCESSORY, CONCRETE THRUST COLLAR</t>
  </si>
  <si>
    <t>61114-7000</t>
  </si>
  <si>
    <t>Water system accessory, coupling</t>
  </si>
  <si>
    <t>WATER SYSTEM ACCESSORY, COUPLING</t>
  </si>
  <si>
    <t>61114-8000</t>
  </si>
  <si>
    <t>Water system accessory, reducer</t>
  </si>
  <si>
    <t>WATER SYSTEM ACCESSORY, REDUCER</t>
  </si>
  <si>
    <t>61120-1000</t>
  </si>
  <si>
    <t>Irrigation, control structure</t>
  </si>
  <si>
    <t>IRRIGATION, CONTROL STRUCTURE</t>
  </si>
  <si>
    <t>61120-2000</t>
  </si>
  <si>
    <t>Irrigation, slide gate</t>
  </si>
  <si>
    <t>IRRIGATION, SLIDE GATE</t>
  </si>
  <si>
    <t>61120-3000</t>
  </si>
  <si>
    <t>Irrigation, screw gate</t>
  </si>
  <si>
    <t>IRRIGATION, SCREW GATE</t>
  </si>
  <si>
    <t>61120-4000</t>
  </si>
  <si>
    <t>Irrigation, flash board riser</t>
  </si>
  <si>
    <t>IRRIGATION, FLASH BOARD RISER</t>
  </si>
  <si>
    <t>Section 612 - SANITARY SEWER SYSTEMS</t>
  </si>
  <si>
    <t>61201-0000</t>
  </si>
  <si>
    <t>Sewer system</t>
  </si>
  <si>
    <t>SEWER SYSTEM</t>
  </si>
  <si>
    <t>61202-0075</t>
  </si>
  <si>
    <t>100mm sewer line</t>
  </si>
  <si>
    <t>4-INCH SEWER LINE</t>
  </si>
  <si>
    <t>61202-0100</t>
  </si>
  <si>
    <t>100mm sewer line, plastic</t>
  </si>
  <si>
    <t>4-INCH SEWER LINE, PLASTIC</t>
  </si>
  <si>
    <t>61202-0200</t>
  </si>
  <si>
    <t>100mm sewer line, ductile iron</t>
  </si>
  <si>
    <t>4-INCH SEWER LINE, DUCTILE IRON</t>
  </si>
  <si>
    <t>61202-0300</t>
  </si>
  <si>
    <t>100mm sewer line, cast iron</t>
  </si>
  <si>
    <t>4-INCH SEWER LINE, CAST IRON</t>
  </si>
  <si>
    <t>61202-0375</t>
  </si>
  <si>
    <t>150mm sewer line</t>
  </si>
  <si>
    <t>6-INCH SEWER LINE</t>
  </si>
  <si>
    <t>61202-0400</t>
  </si>
  <si>
    <t>150mm sewer line, plastic</t>
  </si>
  <si>
    <t>6-INCH SEWER LINE, PLASTIC</t>
  </si>
  <si>
    <t>61202-0500</t>
  </si>
  <si>
    <t>150mm sewer line, ductile iron</t>
  </si>
  <si>
    <t>6-INCH SEWER LINE, DUCTILE IRON</t>
  </si>
  <si>
    <t>61202-0600</t>
  </si>
  <si>
    <t>150mm sewer line, cast iron</t>
  </si>
  <si>
    <t>6-INCH SEWER LINE, CAST IRON</t>
  </si>
  <si>
    <t>61202-0675</t>
  </si>
  <si>
    <t>200mm sewer line</t>
  </si>
  <si>
    <t>8-INCH SEWER LINE</t>
  </si>
  <si>
    <t>61202-0700</t>
  </si>
  <si>
    <t>200mm sewer line, plastic</t>
  </si>
  <si>
    <t>8-INCH SEWER LINE, PLASTIC</t>
  </si>
  <si>
    <t>61202-0800</t>
  </si>
  <si>
    <t>200mm sewer line, ductile iron</t>
  </si>
  <si>
    <t>8-INCH SEWER LINE, DUCTILE IRON</t>
  </si>
  <si>
    <t>61202-0900</t>
  </si>
  <si>
    <t>200mm sewer line, cast iron</t>
  </si>
  <si>
    <t>8-INCH SEWER LINE, CAST IRON</t>
  </si>
  <si>
    <t>61202-0975</t>
  </si>
  <si>
    <t>250mm sewer line</t>
  </si>
  <si>
    <t>10-INCH SEWER LINE, PLASTIC</t>
  </si>
  <si>
    <t>61202-1000</t>
  </si>
  <si>
    <t>250mm sewer line, plastic</t>
  </si>
  <si>
    <t>61202-1175</t>
  </si>
  <si>
    <t>300mm sewer line</t>
  </si>
  <si>
    <t>12-INCH SEWER LINE, DUCTILE IRON</t>
  </si>
  <si>
    <t>61202-1200</t>
  </si>
  <si>
    <t>300mm sewer line, ductile iron</t>
  </si>
  <si>
    <t>12-INCH SEWER LINE</t>
  </si>
  <si>
    <t>61202-3975</t>
  </si>
  <si>
    <t>525mm sewer line, plastic</t>
  </si>
  <si>
    <t>21-INCH SEWER LINE, PLASTIC</t>
  </si>
  <si>
    <t>61202-4000</t>
  </si>
  <si>
    <t>61204-0500</t>
  </si>
  <si>
    <t>Sanitary sewer, manhole</t>
  </si>
  <si>
    <t>SANITARY SEWER, MANHOLE</t>
  </si>
  <si>
    <t>61204-1000</t>
  </si>
  <si>
    <t>Sanitary sewer, interior drop</t>
  </si>
  <si>
    <t>SANITARY SEWER, INTERIOR DROP</t>
  </si>
  <si>
    <t>61205-1000</t>
  </si>
  <si>
    <t>300mm sewer encasement pipe, galvanized steel</t>
  </si>
  <si>
    <t>12-INCH SEWER ENCASEMENT PIPE, GALVANIZED STEEL</t>
  </si>
  <si>
    <t>61206-0000</t>
  </si>
  <si>
    <t>Relocate sanitary service</t>
  </si>
  <si>
    <t>RELOCATE SANITARY SERVICE</t>
  </si>
  <si>
    <t>61207-0000</t>
  </si>
  <si>
    <t>61208-0000</t>
  </si>
  <si>
    <t>Vent scrubber</t>
  </si>
  <si>
    <t>VENT SCRUBBER</t>
  </si>
  <si>
    <t>61210-0000</t>
  </si>
  <si>
    <t>Sanitary sewer system, utility company compensation</t>
  </si>
  <si>
    <t>SANITARY SEWER SYSTEM, UTILITY COMPANY COMPENSATION</t>
  </si>
  <si>
    <t>Section 613 - SIMULATED STONE MASONRY SURFACE</t>
  </si>
  <si>
    <t>61301-0000</t>
  </si>
  <si>
    <t>Simulated stone masonry surface treatment</t>
  </si>
  <si>
    <t>SIMULATED STONE MASONRY SURFACE TREATMENT</t>
  </si>
  <si>
    <t>61302-0000</t>
  </si>
  <si>
    <t>Simulated stone masonry test wall</t>
  </si>
  <si>
    <t>SIMULATED STONE MASONRY TEST WALL</t>
  </si>
  <si>
    <t>61303-0000</t>
  </si>
  <si>
    <t>Simulated stone masonry surface staining</t>
  </si>
  <si>
    <t>SIMULATED STONE MASONRY SURFACE STAINING</t>
  </si>
  <si>
    <t>Section 614 - FLOWABLE BACKFILL</t>
  </si>
  <si>
    <t>61401-0000</t>
  </si>
  <si>
    <t>Flowable backfill</t>
  </si>
  <si>
    <t>FLOWABLE BACKFILL</t>
  </si>
  <si>
    <t>Section 616 - SLOPE PAVING</t>
  </si>
  <si>
    <t>61601-1000</t>
  </si>
  <si>
    <t>Slope paving, concrete</t>
  </si>
  <si>
    <t>SLOPE PAVING, CONCRETE</t>
  </si>
  <si>
    <t>61601-3000</t>
  </si>
  <si>
    <t>Slope paving, stone</t>
  </si>
  <si>
    <t>SLOPE PAVING, STONE</t>
  </si>
  <si>
    <t>61601-4000</t>
  </si>
  <si>
    <t>Slope paving, brick</t>
  </si>
  <si>
    <t>SLOPE PAVING, BRICK</t>
  </si>
  <si>
    <t>61601-5000</t>
  </si>
  <si>
    <t>Slope paving, masonry block</t>
  </si>
  <si>
    <t>SLOPE PAVING, MASONRY BLOCK</t>
  </si>
  <si>
    <t>61601-6000</t>
  </si>
  <si>
    <t>Slope paving, rubble</t>
  </si>
  <si>
    <t>SLOPE PAVING, RUBBLE</t>
  </si>
  <si>
    <t>Section 617 - GUARDRAIL</t>
  </si>
  <si>
    <t>61701-0050</t>
  </si>
  <si>
    <t>Guardrail system G1, type 1, class A, steel posts</t>
  </si>
  <si>
    <t>GUARDRAIL SYSTEM G1, TYPE 1, CLASS A, STEEL POSTS</t>
  </si>
  <si>
    <t>61701-0150</t>
  </si>
  <si>
    <t>Guardrail system G2, type 1, class A, steel posts</t>
  </si>
  <si>
    <t>GUARDRAIL SYSTEM G2, TYPE 1, CLASS A, STEEL POSTS</t>
  </si>
  <si>
    <t>61701-0250</t>
  </si>
  <si>
    <t>Guardrail system G2, type 2, class A, steel posts</t>
  </si>
  <si>
    <t>GUARDRAIL SYSTEM G2, TYPE 2, CLASS A, STEEL POSTS</t>
  </si>
  <si>
    <t>61701-0400</t>
  </si>
  <si>
    <t>Guardrail system G2, type 2, class B, steel posts</t>
  </si>
  <si>
    <t>GUARDRAIL SYSTEM G2, TYPE 2, CLASS B, STEEL POSTS</t>
  </si>
  <si>
    <t>61701-0550</t>
  </si>
  <si>
    <t>Guardrail system G2, type 3, class A, steel posts</t>
  </si>
  <si>
    <t>GUARDRAIL SYSTEM G2, TYPE 3, CLASS A, STEEL POSTS</t>
  </si>
  <si>
    <t>61701-0700</t>
  </si>
  <si>
    <t>Guardrail system G2, type 3, class B, steel posts</t>
  </si>
  <si>
    <t>GUARDRAIL SYSTEM G2, TYPE 3, CLASS B, STEEL POSTS</t>
  </si>
  <si>
    <t>61701-1000</t>
  </si>
  <si>
    <t>Guardrail system G2, type 4, class B, steel posts</t>
  </si>
  <si>
    <t>GUARDRAIL SYSTEM G2, TYPE 4, CLASS B, STEEL POSTS</t>
  </si>
  <si>
    <t>61701-1150</t>
  </si>
  <si>
    <t>Guardrail system G3</t>
  </si>
  <si>
    <t>GUARDRAIL SYSTEM G3</t>
  </si>
  <si>
    <t>61701-1200</t>
  </si>
  <si>
    <t>Guardrail system G4, type 2, class A, steel posts</t>
  </si>
  <si>
    <t>GUARDRAIL SYSTEM G4, TYPE 2, CLASS A, STEEL POSTS</t>
  </si>
  <si>
    <t>61701-1250</t>
  </si>
  <si>
    <t>Guardrail system G4, type 2, class A, wood posts</t>
  </si>
  <si>
    <t>GUARDRAIL SYSTEM G4, TYPE 2, CLASS A, WOOD POSTS</t>
  </si>
  <si>
    <t>61701-1300</t>
  </si>
  <si>
    <t>Guardrail system G4, type 2, class A, steel or wood posts</t>
  </si>
  <si>
    <t>GUARDRAIL SYSTEM G4, TYPE 2, CLASS A, STEEL OR WOOD POSTS</t>
  </si>
  <si>
    <t>61701-1350</t>
  </si>
  <si>
    <t>Guardrail system G4, type 2, class B, steel posts</t>
  </si>
  <si>
    <t>GUARDRAIL SYSTEM G4, TYPE 2, CLASS B, STEEL POSTS</t>
  </si>
  <si>
    <t>61701-1400</t>
  </si>
  <si>
    <t>Guardrail system G4, type 2, class B, wood posts</t>
  </si>
  <si>
    <t>GUARDRAIL SYSTEM G4, TYPE 2, CLASS B, WOOD POSTS</t>
  </si>
  <si>
    <t>61701-1450</t>
  </si>
  <si>
    <t>Guardrail system G4, type 2, class B, steel or wood posts</t>
  </si>
  <si>
    <t>GUARDRAIL SYSTEM G4, TYPE 2, CLASS B, STEEL OR WOOD POSTS</t>
  </si>
  <si>
    <t>61701-1500</t>
  </si>
  <si>
    <t>Guardrail system G4, type 3, class A, steel posts</t>
  </si>
  <si>
    <t>GUARDRAIL SYSTEM G4, TYPE 3, CLASS A, STEEL POSTS</t>
  </si>
  <si>
    <t>61701-1550</t>
  </si>
  <si>
    <t>Guardrail system G4, type 3, class A, wood posts</t>
  </si>
  <si>
    <t>GUARDRAIL SYSTEM G4, TYPE 3, CLASS A, WOOD POSTS</t>
  </si>
  <si>
    <t>61701-1600</t>
  </si>
  <si>
    <t>Guardrail system G4, type 3, class A, steel or wood posts</t>
  </si>
  <si>
    <t>GUARDRAIL SYSTEM G4, TYPE 3, CLASS A, STEEL OR WOOD POSTS</t>
  </si>
  <si>
    <t>61701-1650</t>
  </si>
  <si>
    <t>Guardrail system G4, type 3, class B, steel posts</t>
  </si>
  <si>
    <t>GUARDRAIL SYSTEM G4, TYPE 3, CLASS B, STEEL POSTS</t>
  </si>
  <si>
    <t>61701-1700</t>
  </si>
  <si>
    <t>Guardrail system G4, type 3, class B, wood posts</t>
  </si>
  <si>
    <t>GUARDRAIL SYSTEM G4, TYPE 3, CLASS B, WOOD POSTS</t>
  </si>
  <si>
    <t>61701-1750</t>
  </si>
  <si>
    <t>Guardrail system G4, type 3, class B, steel or wood posts</t>
  </si>
  <si>
    <t>GUARDRAIL SYSTEM G4, TYPE 3, CLASS B, STEEL OR WOOD POSTS</t>
  </si>
  <si>
    <t>61701-1950</t>
  </si>
  <si>
    <t>Guardrail system G4, type 4, class B, steel posts</t>
  </si>
  <si>
    <t>GUARDRAIL SYSTEM G4, TYPE 4, CLASS B, STEEL POSTS</t>
  </si>
  <si>
    <t>61701-2000</t>
  </si>
  <si>
    <t>Guardrail system G4, type 4, class B, wood posts</t>
  </si>
  <si>
    <t>GUARDRAIL SYSTEM G4, TYPE 4, CLASS B, WOOD POSTS</t>
  </si>
  <si>
    <t>61701-2050</t>
  </si>
  <si>
    <t>Guardrail system G4, type 4, class B, steel or wood posts</t>
  </si>
  <si>
    <t>GUARDRAIL SYSTEM G4, TYPE 4, CLASS B, STEEL OR WOOD POSTS</t>
  </si>
  <si>
    <t>61701-2100</t>
  </si>
  <si>
    <t>Guardrail system G9, type 2, class A, steel posts</t>
  </si>
  <si>
    <t>GUARDRAIL SYSTEM G9, TYPE 2, CLASS A, STEEL POSTS</t>
  </si>
  <si>
    <t>61701-2150</t>
  </si>
  <si>
    <t>Guardrail system G9, type 2, class A, wood posts</t>
  </si>
  <si>
    <t>GUARDRAIL SYSTEM G9, TYPE 2, CLASS A, WOOD POSTS</t>
  </si>
  <si>
    <t>61701-2200</t>
  </si>
  <si>
    <t>Guardrail system G9, type 2, class A, steel or wood posts</t>
  </si>
  <si>
    <t>GUARDRAIL SYSTEM G9, TYPE 2, CLASS A, STEEL OR WOOD POSTS</t>
  </si>
  <si>
    <t>61701-2250</t>
  </si>
  <si>
    <t>Guardrail system G9, type 2, class B, steel posts</t>
  </si>
  <si>
    <t>GUARDRAIL SYSTEM G9, TYPE 2, CLASS B, STEEL POSTS</t>
  </si>
  <si>
    <t>61701-2300</t>
  </si>
  <si>
    <t>Guardrail system G9, type 2, class B, wood posts</t>
  </si>
  <si>
    <t>GUARDRAIL SYSTEM G9, TYPE 2, CLASS B, WOOD POSTS</t>
  </si>
  <si>
    <t>61701-2350</t>
  </si>
  <si>
    <t>Guardrail system G9, type 2, class B, steel or wood posts</t>
  </si>
  <si>
    <t>GUARDRAIL SYSTEM G9, TYPE 2, CLASS B,STEEL OR WOOD POSTS</t>
  </si>
  <si>
    <t>61701-2400</t>
  </si>
  <si>
    <t>Guardrail system G9, type 3, class A, steel posts</t>
  </si>
  <si>
    <t>GUARDRAIL SYSTEM G9, TYPE 3, CLASS A, STEEL POSTS</t>
  </si>
  <si>
    <t>61701-2450</t>
  </si>
  <si>
    <t>Guardrail system G9, type 3, class A, wood posts</t>
  </si>
  <si>
    <t>GUARDRAIL SYSTEM G9, TYPE 3, CLASS A, WOOD POSTS</t>
  </si>
  <si>
    <t>61701-2500</t>
  </si>
  <si>
    <t>Guardrail system G9, type 3, class A, steel or wood posts</t>
  </si>
  <si>
    <t>GUARDRAIL SYSTEM G9, TYPE 3, CLASS A, STEEL OR WOOD POSTS</t>
  </si>
  <si>
    <t>61701-2550</t>
  </si>
  <si>
    <t>Guardrail system G9, type 3, class B, steel posts</t>
  </si>
  <si>
    <t>GUARDRAIL SYSTEM G9, TYPE 3, CLASS B, STEEL POSTS</t>
  </si>
  <si>
    <t>61701-2600</t>
  </si>
  <si>
    <t>Guardrail system G9, type 3, class B, wood posts</t>
  </si>
  <si>
    <t>GUARDRAIL SYSTEM G9, TYPE 3, CLASS B, WOOD POSTS</t>
  </si>
  <si>
    <t>61701-2650</t>
  </si>
  <si>
    <t>Guardrail system G9, type 3, class B, steel or wood posts</t>
  </si>
  <si>
    <t>GUARDRAIL SYSTEM G9, TYPE 3, CLASS B, STEEL OR WOOD POSTS</t>
  </si>
  <si>
    <t>61701-2850</t>
  </si>
  <si>
    <t>Guardrail system G9, type 4, class B, steel posts</t>
  </si>
  <si>
    <t>GUARDRAIL SYSTEM G9, TYPE 4, CLASS B, STEEL POSTS</t>
  </si>
  <si>
    <t>61701-2900</t>
  </si>
  <si>
    <t>Guardrail system G9, type 4, class B, wood posts</t>
  </si>
  <si>
    <t>GUARDRAIL SYSTEM G9, TYPE 4, CLASS B, WOOD POSTS</t>
  </si>
  <si>
    <t>61701-2950</t>
  </si>
  <si>
    <t>Guardrail system G9, type 4, class B, steel or wood posts</t>
  </si>
  <si>
    <t>GUARDRAIL SYSTEM G9, TYPE 4, CLASS B, STEEL OR WOOD POSTS</t>
  </si>
  <si>
    <t>61701-3000</t>
  </si>
  <si>
    <t>Guardrail system MB4, type 2, class A, steel posts</t>
  </si>
  <si>
    <t>GUARDRAIL SYSTEM MB4, TYPE 2, CLASS A, STEEL POSTS</t>
  </si>
  <si>
    <t>61701-3050</t>
  </si>
  <si>
    <t>Guardrail system MB4, type 2, class A, wood posts</t>
  </si>
  <si>
    <t>GUARDRAIL SYSTEM MB4, TYPE 2, CLASS A, WOOD POSTS</t>
  </si>
  <si>
    <t>61701-3100</t>
  </si>
  <si>
    <t>Guardrail system MB4, type 2, class A, steel or wood posts</t>
  </si>
  <si>
    <t>GUARDRAIL SYSTEM MB4, TYPE 2, CLASS A, STEEL OR WOOD POSTS</t>
  </si>
  <si>
    <t>61701-3150</t>
  </si>
  <si>
    <t>Guardrail system MB4, type 2, class B, steel posts</t>
  </si>
  <si>
    <t>GUARDRAIL SYSTEM MB4, TYPE 2, CLASS B, STEEL POSTS</t>
  </si>
  <si>
    <t>61701-3200</t>
  </si>
  <si>
    <t>Guardrail system MB4, type 2, class B, wood posts</t>
  </si>
  <si>
    <t>GUARDRAIL SYSTEM MB4, TYPE 2, CLASS B, WOOD POSTS</t>
  </si>
  <si>
    <t>61701-3250</t>
  </si>
  <si>
    <t>Guardrail system MB4, type 2, class B, steel or wood posts</t>
  </si>
  <si>
    <t>GUARDRAIL SYSTEM MB4, TYPE 2, CLASS B, STEEL OR WOOD POSTS</t>
  </si>
  <si>
    <t>61701-3300</t>
  </si>
  <si>
    <t>Guardrail system MB4, type 3, class A, steel posts</t>
  </si>
  <si>
    <t>GUARDRAIL SYSTEM MB4, TYPE 3, CLASS A, STEEL POSTS</t>
  </si>
  <si>
    <t>61701-3350</t>
  </si>
  <si>
    <t>Guardrail system MB4, type 3, class A, wood posts</t>
  </si>
  <si>
    <t>GUARDRAIL SYSTEM MB4, TYPE 3, CLASS A, WOOD POSTS</t>
  </si>
  <si>
    <t>61701-3400</t>
  </si>
  <si>
    <t>Guardrail system MB4, type 3, class A, steel or wood posts</t>
  </si>
  <si>
    <t>GUARDRAIL SYSTEM MB4, TYPE 3, CLASS A, STEEL OR WOOD POSTS</t>
  </si>
  <si>
    <t>61701-3450</t>
  </si>
  <si>
    <t>Guardrail system MB4, type 3, class B, steel posts</t>
  </si>
  <si>
    <t>GUARDRAIL SYSTEM MB4, TYPE 3, CLASS B, STEEL POSTS</t>
  </si>
  <si>
    <t>61701-3500</t>
  </si>
  <si>
    <t>Guardrail system MB4, type 3, class B, wood posts</t>
  </si>
  <si>
    <t>GUARDRAIL SYSTEM MB4, TYPE 3, CLASS B, WOOD POSTS</t>
  </si>
  <si>
    <t>61701-3550</t>
  </si>
  <si>
    <t>Guardrail system MB4, type 3, class B, steel or wood posts</t>
  </si>
  <si>
    <t>GUARDRAIL SYSTEM MB4, TYPE 3, CLASS B, STEEL OR WOOD POSTS</t>
  </si>
  <si>
    <t>61701-3750</t>
  </si>
  <si>
    <t>Guardrail system MB4, type 4, class B, steel posts</t>
  </si>
  <si>
    <t>GUARDRAIL SYSTEM MB4, TYPE 4, CLASS B, STEEL POSTS</t>
  </si>
  <si>
    <t>61701-3800</t>
  </si>
  <si>
    <t>Guardrail system MB4, type 4, class B, wood posts</t>
  </si>
  <si>
    <t>GUARDRAIL SYSTEM MB4, TYPE 4, CLASS B, WOOD POSTS</t>
  </si>
  <si>
    <t>61701-3850</t>
  </si>
  <si>
    <t>Guardrail system MB4, type 4, class B, steel or wood posts</t>
  </si>
  <si>
    <t>GUARDRAIL SYSTEM MB4, TYPE 4, CLASS B, STEEL OR WOOD POSTS</t>
  </si>
  <si>
    <t>61701-3900</t>
  </si>
  <si>
    <t>Guardrail system SBTA</t>
  </si>
  <si>
    <t>GUARDRAIL SYSTEM SBTA</t>
  </si>
  <si>
    <t>61701-3950</t>
  </si>
  <si>
    <t>Guardrail system SBTA, Merritt Parkway Guiderail</t>
  </si>
  <si>
    <t>GUARDRAIL SYSTEM SBTA, MERRITT PARKWAY GUIDERAIL</t>
  </si>
  <si>
    <t>61701-4000</t>
  </si>
  <si>
    <t>Guardrail system SBTB</t>
  </si>
  <si>
    <t>GUARDRAIL SYSTEM SBTB</t>
  </si>
  <si>
    <t>61701-4010</t>
  </si>
  <si>
    <t>Guardrail system SBTB, Merritt Parkway Guiderail</t>
  </si>
  <si>
    <t>GUARDRAIL SYSTEM SBTB, MERRITT PARKWAY GUIDERAIL</t>
  </si>
  <si>
    <t>61701-4050</t>
  </si>
  <si>
    <t>Guardrail system SBTB, Median</t>
  </si>
  <si>
    <t>GUARDRAIL SYSTEM SBTB, MEDIAN</t>
  </si>
  <si>
    <t>61701-4075</t>
  </si>
  <si>
    <t>Guardrail system SBTA, Median</t>
  </si>
  <si>
    <t>GUARDRAIL SYSTEM SBTA, MEDIAN</t>
  </si>
  <si>
    <t>61701-4100</t>
  </si>
  <si>
    <t>Guardrail system CRG, type 2, class A</t>
  </si>
  <si>
    <t>GUARDRAIL SYSTEM CRG, TYPE 2, CLASS A</t>
  </si>
  <si>
    <t>61701-4150</t>
  </si>
  <si>
    <t>Guardrail system CRG, type 2, class B</t>
  </si>
  <si>
    <t>GUARDRAIL SYSTEM CRG, TYPE 2, CLASS B</t>
  </si>
  <si>
    <t>61701-4200</t>
  </si>
  <si>
    <t>Guardrail system CRG, type 3, class A</t>
  </si>
  <si>
    <t>GUARDRAIL SYSTEM CRG, TYPE 3, CLASS A</t>
  </si>
  <si>
    <t>61701-4250</t>
  </si>
  <si>
    <t>Guardrail system CRG, type 3, class B</t>
  </si>
  <si>
    <t>GUARDRAIL SYSTEM CRG, TYPE 3, CLASS B</t>
  </si>
  <si>
    <t>61701-4350</t>
  </si>
  <si>
    <t>Guardrail system CRG, type 4, class B</t>
  </si>
  <si>
    <t>GUARDRAIL SYSTEM CRG, TYPE 4, CLASS B</t>
  </si>
  <si>
    <t>61701-4400</t>
  </si>
  <si>
    <t>Guardrail system SBL</t>
  </si>
  <si>
    <t>GUARDRAIL SYSTEM SBL</t>
  </si>
  <si>
    <t>61701-4450</t>
  </si>
  <si>
    <t>Guardrail system SBL, removable rail</t>
  </si>
  <si>
    <t>GUARDRAIL SYSTEM SBL, REMOVABLE RAIL</t>
  </si>
  <si>
    <t>61701-4500</t>
  </si>
  <si>
    <t>Guardrail system MGS, type 2, class A, steel posts</t>
  </si>
  <si>
    <t>GUARDRAIL SYSTEM MGS, TYPE 2, CLASS A, STEEL POSTS</t>
  </si>
  <si>
    <t>61701-4550</t>
  </si>
  <si>
    <t>Guardrail system MGS, type 2, class A, wood posts</t>
  </si>
  <si>
    <t>GUARDRAIL SYSTEM MGS, TYPE 2, CLASS A, WOOD POSTS</t>
  </si>
  <si>
    <t>61701-4600</t>
  </si>
  <si>
    <t>Guardrail system MGS, type 2, class A, steel or wood posts</t>
  </si>
  <si>
    <t>GUARDRAIL SYSTEM MGS, TYPE 2, CLASS A, STEEL OR WOOD POSTS</t>
  </si>
  <si>
    <t>61701-4650</t>
  </si>
  <si>
    <t>Guardrail system MGS, type 2, class B, steel posts</t>
  </si>
  <si>
    <t>GUARDRAIL SYSTEM MGS, TYPE 2, CLASS B, STEEL POSTS</t>
  </si>
  <si>
    <t>61701-4700</t>
  </si>
  <si>
    <t>Guardrail system MGS, type 2, class B, wood posts</t>
  </si>
  <si>
    <t>GUARDRAIL SYSTEM MGS, TYPE 2, CLASS B, WOOD POSTS</t>
  </si>
  <si>
    <t>61701-4750</t>
  </si>
  <si>
    <t>Guardrail system MGS, type 2, class B, steel or wood posts</t>
  </si>
  <si>
    <t>GUARDRAIL SYSTEM MGS, TYPE 2, CLASS B, STEEL OR WOOD POSTS</t>
  </si>
  <si>
    <t>61701-4800</t>
  </si>
  <si>
    <t>Guardrail system MGS, type 3, class A, steel posts</t>
  </si>
  <si>
    <t>GUARDRAIL SYSTEM MGS, TYPE 3, CLASS A, STEEL POSTS</t>
  </si>
  <si>
    <t>61701-4850</t>
  </si>
  <si>
    <t>Guardrail system MGS, type 3, class A, wood posts</t>
  </si>
  <si>
    <t>GUARDRAIL SYSTEM MGS, TYPE 3, CLASS A, WOOD POSTS</t>
  </si>
  <si>
    <t>61701-4900</t>
  </si>
  <si>
    <t>Guardrail system MGS, type 3, class A, steel or wood posts</t>
  </si>
  <si>
    <t>GUARDRAIL SYSTEM MGS, TYPE 3, CLASS A, STEEL OR WOOD POSTS</t>
  </si>
  <si>
    <t>61701-4950</t>
  </si>
  <si>
    <t>Guardrail system MGS, type 3, class B, steel posts</t>
  </si>
  <si>
    <t>GUARDRAIL SYSTEM MGS, TYPE 3, CLASS B, STEEL POSTS</t>
  </si>
  <si>
    <t>61701-5000</t>
  </si>
  <si>
    <t>Guardrail system MGS, type 3, class B, wood posts</t>
  </si>
  <si>
    <t>GUARDRAIL SYSTEM MGS, TYPE 3, CLASS B, WOOD POSTS</t>
  </si>
  <si>
    <t>61701-5050</t>
  </si>
  <si>
    <t>Guardrail system MGS, type 3, class B, steel or wood posts</t>
  </si>
  <si>
    <t>GUARDRAIL SYSTEM MGS, TYPE 3, CLASS B, STEEL OR WOOD POSTS</t>
  </si>
  <si>
    <t>61701-5100</t>
  </si>
  <si>
    <t>Guardrail system MGS, type 4, class B, steel posts</t>
  </si>
  <si>
    <t>GUARDRAIL SYSTEM MGS, TYPE 4, CLASS B, STEEL POSTS</t>
  </si>
  <si>
    <t>61701-5150</t>
  </si>
  <si>
    <t>Guardrail system MGS, type 4, class B, wood posts</t>
  </si>
  <si>
    <t>GUARDRAIL SYSTEM MGS, TYPE 4, CLASS B, WOOD POSTS</t>
  </si>
  <si>
    <t>61701-5200</t>
  </si>
  <si>
    <t>Guardrail system MGS, type 4, class B, steel or wood posts</t>
  </si>
  <si>
    <t>GUARDRAIL SYSTEM MGS, TYPE 4, CLASS B, STEEL OR WOOD POSTS</t>
  </si>
  <si>
    <t>61702-0000</t>
  </si>
  <si>
    <t>Terminal system</t>
  </si>
  <si>
    <t>TERMINAL SYSTEM</t>
  </si>
  <si>
    <t>61702-0100</t>
  </si>
  <si>
    <t>Terminal system, type SBT-BAT</t>
  </si>
  <si>
    <t>TERMINAL SYSTEM, TYPE SBT-BAT</t>
  </si>
  <si>
    <t>61702-0300</t>
  </si>
  <si>
    <t>Terminal system, type G4-BAT</t>
  </si>
  <si>
    <t>TERMINAL SYSTEM, TYPE G4-BAT</t>
  </si>
  <si>
    <t>61702-0400</t>
  </si>
  <si>
    <t>Terminal system, type G4-CRT</t>
  </si>
  <si>
    <t>TERMINAL SYSTEM, TYPE G4-CRT</t>
  </si>
  <si>
    <t>61702-0510</t>
  </si>
  <si>
    <t>Terminal system, type SBT-FAT</t>
  </si>
  <si>
    <t>TERMINAL SYSTEM, TYPE SBT-FAT</t>
  </si>
  <si>
    <t>61702-0600</t>
  </si>
  <si>
    <t>Terminal system, type flared</t>
  </si>
  <si>
    <t>TERMINAL SYSTEM, TYPE FLARED</t>
  </si>
  <si>
    <t>61702-0800</t>
  </si>
  <si>
    <t>Terminal system, type tangent</t>
  </si>
  <si>
    <t>TERMINAL SYSTEM, TYPE TANGENT</t>
  </si>
  <si>
    <t>61702-0900</t>
  </si>
  <si>
    <t>Terminal system, type BAT-Merritt Parkway Guiderail</t>
  </si>
  <si>
    <t>TERMINAL SYSTEM, TYPE BAT-MERRITT PARKWAY GUIDERAIL</t>
  </si>
  <si>
    <t>61702-1000</t>
  </si>
  <si>
    <t>Terminal system, type FAT-Merritt Parkway Guiderail</t>
  </si>
  <si>
    <t>TERMINAL SYSTEM, TYPE FAT-MERRITT PARKWAY GUIDERAIL</t>
  </si>
  <si>
    <t>61702-1100</t>
  </si>
  <si>
    <t>Terminal system, type G3</t>
  </si>
  <si>
    <t>TERMINAL SYSTEM, TYPE G3</t>
  </si>
  <si>
    <t>61702-1400</t>
  </si>
  <si>
    <t>Terminal system, type SBT tangent</t>
  </si>
  <si>
    <t>TERMINAL SYSTEM, TYPE SBT TANGENT</t>
  </si>
  <si>
    <t>61702-1500</t>
  </si>
  <si>
    <t>Terminal system, type MGS tangent</t>
  </si>
  <si>
    <t>TERMINAL SYSTEM, TYPE MGS TANGENT</t>
  </si>
  <si>
    <t>61702-1600</t>
  </si>
  <si>
    <t>Terminal system, type MGS flared</t>
  </si>
  <si>
    <t>TERMINAL SYSTEM, TYPE MGS FLARED</t>
  </si>
  <si>
    <t>61702-1700</t>
  </si>
  <si>
    <t>Terminal system, type MGS-BAT</t>
  </si>
  <si>
    <t>TERMINAL SYSTEM, TYPE MGS-BAT</t>
  </si>
  <si>
    <t>61702-1800</t>
  </si>
  <si>
    <t>Terminal system, type MGS-LST</t>
  </si>
  <si>
    <t>TERMINAL SYSTEM, TYPE MGS-LST</t>
  </si>
  <si>
    <t>61703-0000</t>
  </si>
  <si>
    <t>Terminal end</t>
  </si>
  <si>
    <t>TERMINAL END</t>
  </si>
  <si>
    <t>61703-1000</t>
  </si>
  <si>
    <t>Terminal end, type flared end section</t>
  </si>
  <si>
    <t>TERMINAL END, TYPE FLARED END SECTION</t>
  </si>
  <si>
    <t>61703-2000</t>
  </si>
  <si>
    <t>Terminal end, type round end section</t>
  </si>
  <si>
    <t>TERMINAL END, TYPE ROUND END SECTION</t>
  </si>
  <si>
    <t>61704-1000</t>
  </si>
  <si>
    <t>Replacement post, steel</t>
  </si>
  <si>
    <t>REPLACEMENT POST, STEEL</t>
  </si>
  <si>
    <t>61704-2000</t>
  </si>
  <si>
    <t>Replacement post, wood</t>
  </si>
  <si>
    <t>REPLACEMENT POST, WOOD</t>
  </si>
  <si>
    <t>61704-4000</t>
  </si>
  <si>
    <t>Replacement blockout</t>
  </si>
  <si>
    <t>REPLACEMENT BLOCKOUT</t>
  </si>
  <si>
    <t>61705-0100</t>
  </si>
  <si>
    <t>Replacement guardrail W-beam rail element, type 2, class A</t>
  </si>
  <si>
    <t>REPLACEMENT GUARDRAIL W-BEAM RAIL ELEMENT, TYPE 2, CLASS A</t>
  </si>
  <si>
    <t>61705-0200</t>
  </si>
  <si>
    <t>Replacement guardrail W-beam rail element, type 2, class B</t>
  </si>
  <si>
    <t>REPLACEMENT GUARDRAIL W-BEAM RAIL ELEMENT, TYPE 2, CLASS B</t>
  </si>
  <si>
    <t>61705-0300</t>
  </si>
  <si>
    <t>Replacement guardrail W-beam rail element, type 3, class A</t>
  </si>
  <si>
    <t>REPLACEMENT GUARDRAIL W-BEAM RAIL ELEMENT, TYPE 3, CLASS A</t>
  </si>
  <si>
    <t>61705-0400</t>
  </si>
  <si>
    <t>Replacement guardrail W-beam rail element, type 3, class B</t>
  </si>
  <si>
    <t>REPLACEMENT GUARDRAIL W-BEAM RAIL ELEMENT, TYPE 3, CLASS B</t>
  </si>
  <si>
    <t>61705-0600</t>
  </si>
  <si>
    <t>Replacement guardrail W-beam rail element, type 4, class B</t>
  </si>
  <si>
    <t>REPLACEMENT GUARDRAIL W-BEAM RAIL ELEMENT, TYPE 4, CLASS B</t>
  </si>
  <si>
    <t>61705-0700</t>
  </si>
  <si>
    <t>Replacement guardrail thrie-beam rail element, type 2, class A</t>
  </si>
  <si>
    <t>REPLACEMENT GUARDRAIL THRIE-BEAM RAIL ELEMENT, TYPE 2, CLASS A</t>
  </si>
  <si>
    <t>61705-0800</t>
  </si>
  <si>
    <t>Replacement guardrail thrie-beam rail element, type 2, class B</t>
  </si>
  <si>
    <t>REPLACEMENT GUARDRAIL THRIE-BEAM RAIL ELEMENT, TYPE 2, CLASS B</t>
  </si>
  <si>
    <t>61705-0900</t>
  </si>
  <si>
    <t>Replacement guardrail thrie-beam rail element, type 3, class A</t>
  </si>
  <si>
    <t>REPLACEMENT GUARDRAIL THRIE-BEAM RAIL ELEMENT, TYPE 3, CLASS A</t>
  </si>
  <si>
    <t>61705-1000</t>
  </si>
  <si>
    <t>Replacement guardrail thrie-beam rail element, type 3, class B</t>
  </si>
  <si>
    <t>REPLACEMENT GUARDRAIL THRIE-BEAM RAIL ELEMENT, TYPE 3, CLASS B</t>
  </si>
  <si>
    <t>61705-1200</t>
  </si>
  <si>
    <t>Replacement guardrail thrie-beam rail element, type 4, class B</t>
  </si>
  <si>
    <t>REPLACEMENT GUARDRAIL THRIE-BEAM RAIL ELEMENT, TYPE 4, CLASS B</t>
  </si>
  <si>
    <t>61705-1700</t>
  </si>
  <si>
    <t>Replacement guardrail MB4 rail element, type 4, class B</t>
  </si>
  <si>
    <t>REPLACEMENT GUARDRAIL MB4 RAIL ELEMENT, TYPE 4, CLASS B</t>
  </si>
  <si>
    <t>61706-1000</t>
  </si>
  <si>
    <t>61706-2000</t>
  </si>
  <si>
    <t>61707-0000</t>
  </si>
  <si>
    <t>Structure transition railing</t>
  </si>
  <si>
    <t>STRUCTURE TRANSITION RAILING</t>
  </si>
  <si>
    <t>61707-1000</t>
  </si>
  <si>
    <t>Structure transition railing, G4 system</t>
  </si>
  <si>
    <t>STRUCTURE TRANSITION RAILING, G4 SYSTEM</t>
  </si>
  <si>
    <t>61707-2000</t>
  </si>
  <si>
    <t>Structure transition railing, SBT system</t>
  </si>
  <si>
    <t>STRUCTURE TRANSITION RAILING, SBT SYSTEM</t>
  </si>
  <si>
    <t>61707-3000</t>
  </si>
  <si>
    <t>Structure transition railing, SBT system, median</t>
  </si>
  <si>
    <t>STRUCTURE TRANSITION RAILING, SBT SYSTEM, MEDIAN</t>
  </si>
  <si>
    <t>61707-4000</t>
  </si>
  <si>
    <t>Structure transition railing, MGS system</t>
  </si>
  <si>
    <t>STRUCTURE TRANSITION RAILING, MGS SYSTEM</t>
  </si>
  <si>
    <t>61708-1000</t>
  </si>
  <si>
    <t>Remove and reset guardrail</t>
  </si>
  <si>
    <t>REMOVE AND RESET GUARDRAIL</t>
  </si>
  <si>
    <t>61709-1000</t>
  </si>
  <si>
    <t>Remove and reset post</t>
  </si>
  <si>
    <t>REMOVE AND RESET POST</t>
  </si>
  <si>
    <t>61709-2000</t>
  </si>
  <si>
    <t>Remove and reset rail section</t>
  </si>
  <si>
    <t>REMOVE AND RESET RAIL SECTION</t>
  </si>
  <si>
    <t>61709-3000</t>
  </si>
  <si>
    <t>Remove and reset crash cushion</t>
  </si>
  <si>
    <t>REMOVE AND RESET CRASH CUSHION</t>
  </si>
  <si>
    <t>61709-4000</t>
  </si>
  <si>
    <t>Remove and reset terminal system</t>
  </si>
  <si>
    <t>REMOVE AND RESET TERMINAL SYSTEM</t>
  </si>
  <si>
    <t>61710-0000</t>
  </si>
  <si>
    <t>Raise guardrail</t>
  </si>
  <si>
    <t>RAISE GUARDRAIL</t>
  </si>
  <si>
    <t>61711-0000</t>
  </si>
  <si>
    <t>Crash cushion</t>
  </si>
  <si>
    <t>CRASH CUSHION</t>
  </si>
  <si>
    <t>Section 618 - CONCRETE BARRIERS</t>
  </si>
  <si>
    <t>61801-0000</t>
  </si>
  <si>
    <t>Concrete barrier</t>
  </si>
  <si>
    <t>CONCRETE BARRIER</t>
  </si>
  <si>
    <t>61802-0000</t>
  </si>
  <si>
    <t>Concrete guardwall</t>
  </si>
  <si>
    <t>CONCRETE GUARDWALL</t>
  </si>
  <si>
    <t>61803-1000</t>
  </si>
  <si>
    <t>Precast concrete guardwall, type 1</t>
  </si>
  <si>
    <t>PRECAST CONCRETE GUARDWALL, TYPE 1</t>
  </si>
  <si>
    <t>61803-2000</t>
  </si>
  <si>
    <t>Precast concrete guardwall, type 2</t>
  </si>
  <si>
    <t>PRECAST CONCRETE GUARDWALL, TYPE 2</t>
  </si>
  <si>
    <t>61803-3000</t>
  </si>
  <si>
    <t>Precast concrete guardwall, type 3</t>
  </si>
  <si>
    <t>PRECAST CONCRETE GUARDWALL, TYPE 3</t>
  </si>
  <si>
    <t>61803-4000</t>
  </si>
  <si>
    <t>Precast concrete guardwall, type 4</t>
  </si>
  <si>
    <t>PRECAST CONCRETE GUARDWALL, TYPE 4</t>
  </si>
  <si>
    <t>61804-0000</t>
  </si>
  <si>
    <t>61805-1000</t>
  </si>
  <si>
    <t>Remove and reset barrier</t>
  </si>
  <si>
    <t>REMOVE AND RESET BARRIER</t>
  </si>
  <si>
    <t>61806-1000</t>
  </si>
  <si>
    <t>61807-0000</t>
  </si>
  <si>
    <t>Concrete parapet</t>
  </si>
  <si>
    <t>CONCRETE PARAPET</t>
  </si>
  <si>
    <t>Section 619 - FENCES, GATES, CATTLE GUARDS AND BOLLARD</t>
  </si>
  <si>
    <t>61901-0000</t>
  </si>
  <si>
    <t>Fence</t>
  </si>
  <si>
    <t>FENCE</t>
  </si>
  <si>
    <t>61901-0100</t>
  </si>
  <si>
    <t>Fence, woven wire</t>
  </si>
  <si>
    <t>FENCE, WOVEN WIRE</t>
  </si>
  <si>
    <t>61901-0200</t>
  </si>
  <si>
    <t>Fence, woven wire, 1200mm height</t>
  </si>
  <si>
    <t>FENCE, WOVEN WIRE, 48-INCH HEIGHT</t>
  </si>
  <si>
    <t>61901-0300</t>
  </si>
  <si>
    <t>Fence, woven wire, 1350mm height</t>
  </si>
  <si>
    <t>FENCE, WOVEN WIRE, 54-INCH HEIGHT</t>
  </si>
  <si>
    <t>61901-0400</t>
  </si>
  <si>
    <t>Fence, woven wire, 1800mm height</t>
  </si>
  <si>
    <t>FENCE, WOVEN WIRE, 72-INCH HEIGHT</t>
  </si>
  <si>
    <t>61901-0500</t>
  </si>
  <si>
    <t>Fence, woven wire, 2400mm height</t>
  </si>
  <si>
    <t>FENCE, WOVEN WIRE, 96-INCH HEIGHT</t>
  </si>
  <si>
    <t>61901-0550</t>
  </si>
  <si>
    <t>Fence, smooth wire</t>
  </si>
  <si>
    <t>FENCE, SMOOTH WIRE</t>
  </si>
  <si>
    <t>61901-0553</t>
  </si>
  <si>
    <t>Fence, smooth wire, 4 strand</t>
  </si>
  <si>
    <t>FENCE, SMOOTH WIRE, 4 STRAND</t>
  </si>
  <si>
    <t>61901-0600</t>
  </si>
  <si>
    <t>Fence, barbed wire</t>
  </si>
  <si>
    <t>FENCE, BARBED WIRE</t>
  </si>
  <si>
    <t>61901-0700</t>
  </si>
  <si>
    <t>Fence, barbed wire, 2 strand</t>
  </si>
  <si>
    <t>FENCE, BARBED WIRE, 2 STRAND</t>
  </si>
  <si>
    <t>61901-0800</t>
  </si>
  <si>
    <t>Fence, barbed wire, 3 strand</t>
  </si>
  <si>
    <t>FENCE, BARBED WIRE, 3 STRAND</t>
  </si>
  <si>
    <t>61901-0900</t>
  </si>
  <si>
    <t>Fence, barbed wire, 4 strand</t>
  </si>
  <si>
    <t>FENCE, BARBED WIRE, 4 STRAND</t>
  </si>
  <si>
    <t>61901-1000</t>
  </si>
  <si>
    <t>Fence, barbed wire, 5 strand</t>
  </si>
  <si>
    <t>FENCE, BARBED WIRE, 5 STRAND</t>
  </si>
  <si>
    <t>61901-1100</t>
  </si>
  <si>
    <t>Fence, barbed wire, 5 strand, laydown</t>
  </si>
  <si>
    <t>FENCE, BARBED WIRE, 5 STRAND, LAYDOWN</t>
  </si>
  <si>
    <t>61901-1200</t>
  </si>
  <si>
    <t>Fence, barbed wire, 6 strand</t>
  </si>
  <si>
    <t>FENCE, BARBED WIRE, 6 STRAND</t>
  </si>
  <si>
    <t>61901-1300</t>
  </si>
  <si>
    <t>Fence, chain link</t>
  </si>
  <si>
    <t>FENCE, CHAIN LINK</t>
  </si>
  <si>
    <t>61901-1400</t>
  </si>
  <si>
    <t>Fence, chain link, 900mm height</t>
  </si>
  <si>
    <t>FENCE, CHAIN LINK, 36-INCH HEIGHT</t>
  </si>
  <si>
    <t>61901-1500</t>
  </si>
  <si>
    <t>Fence, chain link, 1050mm height</t>
  </si>
  <si>
    <t>FENCE, CHAIN LINK, 42-INCH HEIGHT</t>
  </si>
  <si>
    <t>61901-1600</t>
  </si>
  <si>
    <t>Fence, chain link, 1200mm height</t>
  </si>
  <si>
    <t>FENCE, CHAIN LINK, 48-INCH HEIGHT</t>
  </si>
  <si>
    <t>61901-1700</t>
  </si>
  <si>
    <t>Fence, chain link, 1350mm height</t>
  </si>
  <si>
    <t>FENCE, CHAIN LINK, 54-INCH HEIGHT</t>
  </si>
  <si>
    <t>61901-1800</t>
  </si>
  <si>
    <t>Fence, chain link, 1500mm height</t>
  </si>
  <si>
    <t>FENCE, CHAIN LINK, 60-INCH HEIGHT</t>
  </si>
  <si>
    <t>61901-1900</t>
  </si>
  <si>
    <t>Fence, chain link, 1650mm height</t>
  </si>
  <si>
    <t>FENCE, CHAIN LINK, 66-INCH HEIGHT</t>
  </si>
  <si>
    <t>61901-2000</t>
  </si>
  <si>
    <t>Fence, chain link, 1800mm height</t>
  </si>
  <si>
    <t>FENCE, CHAIN LINK, 72-INCH HEIGHT</t>
  </si>
  <si>
    <t>61901-2100</t>
  </si>
  <si>
    <t>Fence, chain link, 2400mm height</t>
  </si>
  <si>
    <t>FENCE, CHAIN LINK, 96-INCH HEIGHT</t>
  </si>
  <si>
    <t>61901-2200</t>
  </si>
  <si>
    <t>Fence, chain link, 3000mm height</t>
  </si>
  <si>
    <t>FENCE, CHAIN LINK, 120-INCH HEIGHT</t>
  </si>
  <si>
    <t>61901-2250</t>
  </si>
  <si>
    <t>Fence, rail</t>
  </si>
  <si>
    <t>FENCE, RAIL</t>
  </si>
  <si>
    <t>61901-2253</t>
  </si>
  <si>
    <t>Fence, rail, 4 rail</t>
  </si>
  <si>
    <t>FENCE, RAIL, 4 RAIL</t>
  </si>
  <si>
    <t>61901-2300</t>
  </si>
  <si>
    <t>Fence, split rail</t>
  </si>
  <si>
    <t>FENCE, SPLIT RAIL</t>
  </si>
  <si>
    <t>61901-2400</t>
  </si>
  <si>
    <t>Fence, split rail, 2 rail</t>
  </si>
  <si>
    <t>FENCE, SPLIT RAIL, 2 RAIL</t>
  </si>
  <si>
    <t>61901-2500</t>
  </si>
  <si>
    <t>Fence, split rail, 3 rail</t>
  </si>
  <si>
    <t>FENCE, SPLIT RAIL, 3 RAIL</t>
  </si>
  <si>
    <t>61901-2600</t>
  </si>
  <si>
    <t>Fence, split rail, 4 rail</t>
  </si>
  <si>
    <t>FENCE, SPLIT RAIL, 4 RAIL</t>
  </si>
  <si>
    <t>61901-2700</t>
  </si>
  <si>
    <t>Fence, split rail, 5 rail</t>
  </si>
  <si>
    <t>FENCE, SPLIT RAIL, 5 RAIL</t>
  </si>
  <si>
    <t>61901-2800</t>
  </si>
  <si>
    <t>Fence, split rail, 6 rail</t>
  </si>
  <si>
    <t>FENCE, SPLIT RAIL, 6 RAIL</t>
  </si>
  <si>
    <t>61901-2900</t>
  </si>
  <si>
    <t>Fence, split rail, 7 rail</t>
  </si>
  <si>
    <t>FENCE, SPLIT RAIL, 7 RAIL</t>
  </si>
  <si>
    <t>61901-3000</t>
  </si>
  <si>
    <t>Fence, wood stockade</t>
  </si>
  <si>
    <t>FENCE, WOOD STOCKADE</t>
  </si>
  <si>
    <t>61901-3100</t>
  </si>
  <si>
    <t>Fence, wood stockade, 1800mm height</t>
  </si>
  <si>
    <t>FENCE, WOOD STOCKADE, 72-INCH HEIGHT</t>
  </si>
  <si>
    <t>61901-3200</t>
  </si>
  <si>
    <t>Fence, wood stockade, 2400mm height</t>
  </si>
  <si>
    <t>FENCE, WOOD STOCKADE, 96-INCH HEIGHT</t>
  </si>
  <si>
    <t>61901-3300</t>
  </si>
  <si>
    <t>Fence, tortoise barrier</t>
  </si>
  <si>
    <t>FENCE, TORTOISE BARRIER</t>
  </si>
  <si>
    <t>61901-3400</t>
  </si>
  <si>
    <t>Fence, combination wire</t>
  </si>
  <si>
    <t>FENCE, COMBINATION WIRE</t>
  </si>
  <si>
    <t>61902-0000</t>
  </si>
  <si>
    <t>Gate</t>
  </si>
  <si>
    <t>GATE</t>
  </si>
  <si>
    <t>61902-0100</t>
  </si>
  <si>
    <t>Gate, wood</t>
  </si>
  <si>
    <t>GATE, WOOD</t>
  </si>
  <si>
    <t>61902-0200</t>
  </si>
  <si>
    <t>Gate, wood, 900mm width</t>
  </si>
  <si>
    <t>GATE, WOOD, 3 FEET WIDTH</t>
  </si>
  <si>
    <t>61902-0300</t>
  </si>
  <si>
    <t>Gate, wood, 3000mm width</t>
  </si>
  <si>
    <t>GATE, WOOD, 10 FEET WIDTH</t>
  </si>
  <si>
    <t>61902-0400</t>
  </si>
  <si>
    <t>Gate, wood, 4200mm width</t>
  </si>
  <si>
    <t>GATE, WOOD, 12 FEET WIDTH</t>
  </si>
  <si>
    <t>61902-0500</t>
  </si>
  <si>
    <t>Gate, wood, 4800mm width</t>
  </si>
  <si>
    <t>GATE, WOOD, 16 FEET WIDTH</t>
  </si>
  <si>
    <t>61902-0600</t>
  </si>
  <si>
    <t>Gate, wood, 6000mm width</t>
  </si>
  <si>
    <t>GATE, WOOD, 20 FEET WIDTH</t>
  </si>
  <si>
    <t>61902-0700</t>
  </si>
  <si>
    <t>Gate, wood, 6600mm width</t>
  </si>
  <si>
    <t>GATE, WOOD, 22 FEET WIDTH</t>
  </si>
  <si>
    <t>61902-0800</t>
  </si>
  <si>
    <t>Gate, wood, 8400mm width</t>
  </si>
  <si>
    <t>GATE, WOOD, 28 FEET WIDTH</t>
  </si>
  <si>
    <t>61902-0900</t>
  </si>
  <si>
    <t>Gate, metal</t>
  </si>
  <si>
    <t>GATE, METAL</t>
  </si>
  <si>
    <t>61902-1000</t>
  </si>
  <si>
    <t>Gate, metal, 900mm width</t>
  </si>
  <si>
    <t>GATE, METAL, 3 FEET WIDTH</t>
  </si>
  <si>
    <t>61902-1100</t>
  </si>
  <si>
    <t>Gate, metal, 3000mm width</t>
  </si>
  <si>
    <t>GATE, METAL, 10 FEET WIDTH</t>
  </si>
  <si>
    <t>61902-1200</t>
  </si>
  <si>
    <t>Gate, metal, 3600mm width</t>
  </si>
  <si>
    <t>GATE, METAL, 12 FEET WIDTH</t>
  </si>
  <si>
    <t>61902-1300</t>
  </si>
  <si>
    <t>Gate, metal, 4200mm width</t>
  </si>
  <si>
    <t>GATE, METAL, 14 FEET WIDTH</t>
  </si>
  <si>
    <t>61902-1400</t>
  </si>
  <si>
    <t>Gate, metal, 4800mm width</t>
  </si>
  <si>
    <t>GATE, METAL, 16 FEET WIDTH</t>
  </si>
  <si>
    <t>61902-1500</t>
  </si>
  <si>
    <t>Gate, metal, 5400mm width</t>
  </si>
  <si>
    <t>GATE, METAL, 18 FEET WIDTH</t>
  </si>
  <si>
    <t>61902-1600</t>
  </si>
  <si>
    <t>Gate, metal, 6000mm width</t>
  </si>
  <si>
    <t>GATE, METAL, 20 FEET WIDTH</t>
  </si>
  <si>
    <t>61902-1700</t>
  </si>
  <si>
    <t>Gate, metal, 6600mm width</t>
  </si>
  <si>
    <t>GATE, METAL, 22 FEET WIDTH</t>
  </si>
  <si>
    <t>61902-1800</t>
  </si>
  <si>
    <t>Gate, metal, 7200mm width</t>
  </si>
  <si>
    <t>GATE, METAL, 24 FEET WIDTH</t>
  </si>
  <si>
    <t>61902-1900</t>
  </si>
  <si>
    <t>Gate, metal, 7800mm width</t>
  </si>
  <si>
    <t>GATE, METAL, 26 FEET WIDTH</t>
  </si>
  <si>
    <t>61902-2000</t>
  </si>
  <si>
    <t>Gate, metal, 8400mm width</t>
  </si>
  <si>
    <t>GATE, METAL, 28 FEET WIDTH</t>
  </si>
  <si>
    <t>61902-2100</t>
  </si>
  <si>
    <t>Gate, metal, 9000mm width</t>
  </si>
  <si>
    <t>GATE, METAL, 30 FEET WIDTH</t>
  </si>
  <si>
    <t>61902-2150</t>
  </si>
  <si>
    <t>Gate, metal, 9600mm width</t>
  </si>
  <si>
    <t>GATE, METAL, 32 FEET WIDTH</t>
  </si>
  <si>
    <t>61902-2200</t>
  </si>
  <si>
    <t>Gate, metal, 10200mm width</t>
  </si>
  <si>
    <t>GATE, METAL, 34 FEET WIDTH</t>
  </si>
  <si>
    <t>61902-2300</t>
  </si>
  <si>
    <t>Gate, barbed wire</t>
  </si>
  <si>
    <t>GATE, BARBED WIRE</t>
  </si>
  <si>
    <t>61902-2400</t>
  </si>
  <si>
    <t>Gate, barbed wire, 3-strand</t>
  </si>
  <si>
    <t>GATE, BARBED WIRE, 3-STRAND</t>
  </si>
  <si>
    <t>61902-2500</t>
  </si>
  <si>
    <t>Gate, barbed wire, 4-strand</t>
  </si>
  <si>
    <t>GATE, BARBED WIRE, 4-STRAND</t>
  </si>
  <si>
    <t>61902-2600</t>
  </si>
  <si>
    <t>Gate, barbed wire, 5-strand</t>
  </si>
  <si>
    <t>GATE, BARBED WIRE, 5-STRAND</t>
  </si>
  <si>
    <t>61902-2700</t>
  </si>
  <si>
    <t>Gate, chain link</t>
  </si>
  <si>
    <t>GATE, CHAIN LINK</t>
  </si>
  <si>
    <t>61902-2800</t>
  </si>
  <si>
    <t>Gate, chain link, 900mm width</t>
  </si>
  <si>
    <t>GATE, CHAIN LINK, 3 FEET WIDTH</t>
  </si>
  <si>
    <t>61902-2900</t>
  </si>
  <si>
    <t>Gate, chain link, 1200mm width</t>
  </si>
  <si>
    <t>GATE, CHAIN LINK, 4 FEET WIDTH</t>
  </si>
  <si>
    <t>61902-3000</t>
  </si>
  <si>
    <t>Gate, chain link, 1800mm width</t>
  </si>
  <si>
    <t>GATE, CHAIN LINK, 6 FEET WIDTH</t>
  </si>
  <si>
    <t>61902-3100</t>
  </si>
  <si>
    <t>Gate, chain link, 2400mm width</t>
  </si>
  <si>
    <t>GATE, CHAIN LINK, 8 FEET WIDTH</t>
  </si>
  <si>
    <t>61902-3200</t>
  </si>
  <si>
    <t>Gate, chain link, 3000mm width</t>
  </si>
  <si>
    <t>GATE, CHAIN LINK, 10 FEET WIDTH</t>
  </si>
  <si>
    <t>61902-3300</t>
  </si>
  <si>
    <t>Gate, chain link, 3600mm width</t>
  </si>
  <si>
    <t>GATE, CHAIN LINK, 12 FEET WIDTH</t>
  </si>
  <si>
    <t>61902-3400</t>
  </si>
  <si>
    <t>Gate, chain link, 4200mm width</t>
  </si>
  <si>
    <t>GATE, CHAIN LINK, 14 FEET WIDTH</t>
  </si>
  <si>
    <t>61902-3500</t>
  </si>
  <si>
    <t>Gate, chain link, 4800mm width</t>
  </si>
  <si>
    <t>GATE, CHAIN LINK, 16 FEET WIDTH</t>
  </si>
  <si>
    <t>61902-3600</t>
  </si>
  <si>
    <t>Gate, chain link, 5400mm width</t>
  </si>
  <si>
    <t>GATE, CHAIN LINK, 18 FEET WIDTH</t>
  </si>
  <si>
    <t>61902-3700</t>
  </si>
  <si>
    <t>Gate, chain link, 6000mm width</t>
  </si>
  <si>
    <t>GATE, CHAIN LINK, 20 FEET WIDTH</t>
  </si>
  <si>
    <t>61902-3800</t>
  </si>
  <si>
    <t>Gate, chain link, 6600mm width</t>
  </si>
  <si>
    <t>GATE, CHAIN LINK, 22 FEET WIDTH</t>
  </si>
  <si>
    <t>61902-3900</t>
  </si>
  <si>
    <t>Gate, chain link, 7200mm width</t>
  </si>
  <si>
    <t>GATE, CHAIN LINK, 24 FEET WIDTH</t>
  </si>
  <si>
    <t>61902-4000</t>
  </si>
  <si>
    <t>Gate, chain link, 7800mm width</t>
  </si>
  <si>
    <t>GATE, CHAIN LINK, 26 FEET WIDTH</t>
  </si>
  <si>
    <t>61902-4100</t>
  </si>
  <si>
    <t>Gate, chain link, 8400mm width</t>
  </si>
  <si>
    <t>GATE, CHAIN LINK, 28 FEET WIDTH</t>
  </si>
  <si>
    <t>61902-4200</t>
  </si>
  <si>
    <t>Gate, chain link, 9000mm width</t>
  </si>
  <si>
    <t>GATE, CHAIN LINK, 30 FEET WIDTH</t>
  </si>
  <si>
    <t>61902-4300</t>
  </si>
  <si>
    <t>Gate, woven wire</t>
  </si>
  <si>
    <t>GATE, WOVEN WIRE</t>
  </si>
  <si>
    <t>61902-4400</t>
  </si>
  <si>
    <t>Gate, woven wire, 900mm width</t>
  </si>
  <si>
    <t>GATE, WOVEN WIRE, 3 FEET WIDTH</t>
  </si>
  <si>
    <t>61902-4500</t>
  </si>
  <si>
    <t>Gate, woven wire, 1200mm width</t>
  </si>
  <si>
    <t>GATE, WOVEN WIRE, 4 FEET WIDTH</t>
  </si>
  <si>
    <t>61902-4600</t>
  </si>
  <si>
    <t>Gate, woven wire, 1800mm width</t>
  </si>
  <si>
    <t>GATE, WOVEN WIRE, 6 FEET WIDTH</t>
  </si>
  <si>
    <t>61902-4700</t>
  </si>
  <si>
    <t>Gate, woven wire, 2400mm width</t>
  </si>
  <si>
    <t>GATE, WOVEN WIRE, 8 FEET WIDTH</t>
  </si>
  <si>
    <t>61902-4800</t>
  </si>
  <si>
    <t>Gate, woven wire, 3000mm width</t>
  </si>
  <si>
    <t>GATE, WOVEN WIRE, 10 FEET WIDTH</t>
  </si>
  <si>
    <t>61902-4900</t>
  </si>
  <si>
    <t>Gate, woven wire, 3600mm width</t>
  </si>
  <si>
    <t>GATE, WOVEN WIRE, 12 FEET WIDTH</t>
  </si>
  <si>
    <t>61902-5000</t>
  </si>
  <si>
    <t>Gate, woven wire, 4200mm width</t>
  </si>
  <si>
    <t>GATE, WOVEN WIRE, 14 FEET WIDTH</t>
  </si>
  <si>
    <t>61902-5100</t>
  </si>
  <si>
    <t>Gate, woven wire, 4800mm width</t>
  </si>
  <si>
    <t>GATE, WOVEN WIRE, 16 FEET WIDTH</t>
  </si>
  <si>
    <t>61902-5200</t>
  </si>
  <si>
    <t>Gate, woven wire, 5400mm width</t>
  </si>
  <si>
    <t>GATE, WOVEN WIRE, 18 FEET WIDTH</t>
  </si>
  <si>
    <t>61902-5300</t>
  </si>
  <si>
    <t>Gate, combination wire</t>
  </si>
  <si>
    <t>GATE, COMBINATION WIRE</t>
  </si>
  <si>
    <t>61903-0000</t>
  </si>
  <si>
    <t>Cattle guard</t>
  </si>
  <si>
    <t>CATTLE GUARD</t>
  </si>
  <si>
    <t>61903-0100</t>
  </si>
  <si>
    <t>Cattle guard, 3600mm</t>
  </si>
  <si>
    <t>CATTLE GUARD, 12 FEET</t>
  </si>
  <si>
    <t>61903-0200</t>
  </si>
  <si>
    <t>Cattle guard, 4200mm</t>
  </si>
  <si>
    <t>CATTLE GUARD, 14 FEET</t>
  </si>
  <si>
    <t>61903-0300</t>
  </si>
  <si>
    <t>Cattle guard, 4800mm</t>
  </si>
  <si>
    <t>CATTLE GUARD, 16 FEET</t>
  </si>
  <si>
    <t>61903-0400</t>
  </si>
  <si>
    <t>Cattle guard, 5400mm</t>
  </si>
  <si>
    <t>CATTLE GUARD, 18 FEET</t>
  </si>
  <si>
    <t>61903-0500</t>
  </si>
  <si>
    <t>Cattle guard, 6000mm</t>
  </si>
  <si>
    <t>CATTLE GUARD, 20 FEET</t>
  </si>
  <si>
    <t>61903-0600</t>
  </si>
  <si>
    <t>Cattle guard, 6600mm</t>
  </si>
  <si>
    <t>CATTLE GUARD, 22 FEET</t>
  </si>
  <si>
    <t>61903-0700</t>
  </si>
  <si>
    <t>Cattle guard, 7200mm</t>
  </si>
  <si>
    <t>CATTLE GUARD, 24 FEET</t>
  </si>
  <si>
    <t>61903-0800</t>
  </si>
  <si>
    <t>Cattle guard, 7800mm</t>
  </si>
  <si>
    <t>CATTLE GUARD, 26 FEET</t>
  </si>
  <si>
    <t>61903-0900</t>
  </si>
  <si>
    <t>Cattle guard, 8400mm</t>
  </si>
  <si>
    <t>CATTLE GUARD, 28 FEET</t>
  </si>
  <si>
    <t>61903-1000</t>
  </si>
  <si>
    <t>Cattle guard, 9000mm</t>
  </si>
  <si>
    <t>CATTLE GUARD, 30 FEET</t>
  </si>
  <si>
    <t>61903-1100</t>
  </si>
  <si>
    <t>Cattle guard, 9600mm</t>
  </si>
  <si>
    <t>CATTLE GUARD, 32 FEET</t>
  </si>
  <si>
    <t>61903-1300</t>
  </si>
  <si>
    <t>Cattle guard, 10800mm</t>
  </si>
  <si>
    <t>CATTLE GUARD, 36 FEET</t>
  </si>
  <si>
    <t>61903-1500</t>
  </si>
  <si>
    <t>Cattle guard, 12000mm</t>
  </si>
  <si>
    <t>CATTLE GUARD, 40 FEET</t>
  </si>
  <si>
    <t>61904-0000</t>
  </si>
  <si>
    <t>Bollard</t>
  </si>
  <si>
    <t>BOLLARD</t>
  </si>
  <si>
    <t>61905-0000</t>
  </si>
  <si>
    <t>Tree planking</t>
  </si>
  <si>
    <t>TREE PLANKING</t>
  </si>
  <si>
    <t>61906-0000</t>
  </si>
  <si>
    <t>Stile</t>
  </si>
  <si>
    <t>STILE</t>
  </si>
  <si>
    <t>61907-0000</t>
  </si>
  <si>
    <t>Fence post</t>
  </si>
  <si>
    <t>FENCE POST</t>
  </si>
  <si>
    <t>61907-1000</t>
  </si>
  <si>
    <t>Fence post, concrete</t>
  </si>
  <si>
    <t>FENCE POST, CONCRETE</t>
  </si>
  <si>
    <t>61920-1000</t>
  </si>
  <si>
    <t>Remove and reset bollard</t>
  </si>
  <si>
    <t>REMOVE AND RESET BOLLARD</t>
  </si>
  <si>
    <t>61920-2000</t>
  </si>
  <si>
    <t>Remove and reset gate</t>
  </si>
  <si>
    <t>REMOVE AND RESET GATE</t>
  </si>
  <si>
    <t>61920-3000</t>
  </si>
  <si>
    <t>Remove and reset cattle guard</t>
  </si>
  <si>
    <t>REMOVE AND RESET CATTLE GUARD</t>
  </si>
  <si>
    <t>61920-4000</t>
  </si>
  <si>
    <t>Remove and reset stile</t>
  </si>
  <si>
    <t>REMOVE AND RESET STILE</t>
  </si>
  <si>
    <t>61921-1000</t>
  </si>
  <si>
    <t>Remove and reset fence</t>
  </si>
  <si>
    <t>REMOVE AND RESET FENCE</t>
  </si>
  <si>
    <t>Section 620 - STONE MASONRY</t>
  </si>
  <si>
    <t>62001-0000</t>
  </si>
  <si>
    <t>Stone masonry</t>
  </si>
  <si>
    <t>STONE MASONRY</t>
  </si>
  <si>
    <t>62001-0100</t>
  </si>
  <si>
    <t>Class A masonry, fine pointed finish</t>
  </si>
  <si>
    <t>CLASS A MASONRY, FINE POINTED FINISH</t>
  </si>
  <si>
    <t>62001-0200</t>
  </si>
  <si>
    <t>Class A masonry, medium pointed finish</t>
  </si>
  <si>
    <t>CLASS A MASONRY, MEDIUM POINTED FINISH</t>
  </si>
  <si>
    <t>62001-0300</t>
  </si>
  <si>
    <t>Class A masonry, course pointed finish</t>
  </si>
  <si>
    <t>CLASS A MASONRY, COURSE POINTED FINISH</t>
  </si>
  <si>
    <t>62001-0400</t>
  </si>
  <si>
    <t>Class A masonry, split face finish</t>
  </si>
  <si>
    <t>CLASS A MASONRY, SPLIT FACE FINISH</t>
  </si>
  <si>
    <t>62001-0500</t>
  </si>
  <si>
    <t>Class A masonry, rock face finish</t>
  </si>
  <si>
    <t>CLASS A MASONRY, ROCK FACE FINISH</t>
  </si>
  <si>
    <t>62001-0600</t>
  </si>
  <si>
    <t>Class B masonry, fine pointed finish</t>
  </si>
  <si>
    <t>CLASS B MASONRY, FINE POINTED FINISH</t>
  </si>
  <si>
    <t>62001-0700</t>
  </si>
  <si>
    <t>Class B masonry, medium pointed finish</t>
  </si>
  <si>
    <t>CLASS B MASONRY, MEDIUM POINTED FINISH</t>
  </si>
  <si>
    <t>62001-0800</t>
  </si>
  <si>
    <t>Class B masonry, course pointed finish</t>
  </si>
  <si>
    <t>CLASS B MASONRY, COURSE POINTED FINISH</t>
  </si>
  <si>
    <t>62001-0900</t>
  </si>
  <si>
    <t>Class B masonry, split face finish</t>
  </si>
  <si>
    <t>CLASS B MASONRY, SPLIT FACE FINISH</t>
  </si>
  <si>
    <t>62001-1000</t>
  </si>
  <si>
    <t>Class B masonry, rock face finish</t>
  </si>
  <si>
    <t>CLASS B MASONRY, ROCK FACE FINISH</t>
  </si>
  <si>
    <t>62001-1100</t>
  </si>
  <si>
    <t>Rubble masonry, fine pointed finish</t>
  </si>
  <si>
    <t>RUBBLE MASONRY, FINE POINTED FINISH</t>
  </si>
  <si>
    <t>62001-1200</t>
  </si>
  <si>
    <t>Rubble masonry, medium pointed finish</t>
  </si>
  <si>
    <t>RUBBLE MASONRY, MEDIUM POINTED FINISH</t>
  </si>
  <si>
    <t>62001-1300</t>
  </si>
  <si>
    <t>Rubble masonry, course pointed finish</t>
  </si>
  <si>
    <t>RUBBLE MASONRY, COURSE POINTED FINISH</t>
  </si>
  <si>
    <t>62001-1400</t>
  </si>
  <si>
    <t>Rubble masonry, split face finish</t>
  </si>
  <si>
    <t>RUBBLE MASONRY, SPLIT FACE FINISH</t>
  </si>
  <si>
    <t>62001-1500</t>
  </si>
  <si>
    <t>Rubble masonry, rock face finish</t>
  </si>
  <si>
    <t>RUBBLE MASONRY, ROCK FACE FINISH</t>
  </si>
  <si>
    <t>62001-1600</t>
  </si>
  <si>
    <t>Dimensioned masonry, fine pointed finish</t>
  </si>
  <si>
    <t>DIMENSIONED MASONRY, FINE POINTED FINISH</t>
  </si>
  <si>
    <t>62001-1700</t>
  </si>
  <si>
    <t>Dimensioned masonry, medium pointed finish</t>
  </si>
  <si>
    <t>DIMENSIONED MASONRY, MEDIUM POINTED FINISH</t>
  </si>
  <si>
    <t>62001-1800</t>
  </si>
  <si>
    <t>Dimensioned masonry, course pointed finish</t>
  </si>
  <si>
    <t>DIMENSIONED MASONRY, COURSE POINTED FINISH</t>
  </si>
  <si>
    <t>62001-1900</t>
  </si>
  <si>
    <t>Dimensioned masonry, split face finish</t>
  </si>
  <si>
    <t>DIMENSIONED MASONRY, SPLIT FACE FINISH</t>
  </si>
  <si>
    <t>62001-2000</t>
  </si>
  <si>
    <t>Dimensioned masonry, rock face finish</t>
  </si>
  <si>
    <t>DIMENSIONED MASONRY, ROCK FACE FINISH</t>
  </si>
  <si>
    <t>62002-0000</t>
  </si>
  <si>
    <t>62002-0100</t>
  </si>
  <si>
    <t>62002-0200</t>
  </si>
  <si>
    <t>62002-0300</t>
  </si>
  <si>
    <t>62002-0400</t>
  </si>
  <si>
    <t>62002-0500</t>
  </si>
  <si>
    <t>62002-0600</t>
  </si>
  <si>
    <t>62002-0700</t>
  </si>
  <si>
    <t>62002-0800</t>
  </si>
  <si>
    <t>62002-0900</t>
  </si>
  <si>
    <t>62002-1000</t>
  </si>
  <si>
    <t>62003-0000</t>
  </si>
  <si>
    <t>62005-0000</t>
  </si>
  <si>
    <t>Concrete masonry units</t>
  </si>
  <si>
    <t>CONCRETE MASONRY UNITS</t>
  </si>
  <si>
    <t>62006-0000</t>
  </si>
  <si>
    <t>62010-0000</t>
  </si>
  <si>
    <t>62010-1000</t>
  </si>
  <si>
    <t>Stone masonry guardwall</t>
  </si>
  <si>
    <t>STONE MASONRY GUARDWALL</t>
  </si>
  <si>
    <t>62010-2000</t>
  </si>
  <si>
    <t>Stone masonry anchor slab guardwall</t>
  </si>
  <si>
    <t>STONE MASONRY ANCHOR SLAB GUARDWALL</t>
  </si>
  <si>
    <t>62010-3000</t>
  </si>
  <si>
    <t>Stone masonry guardwall type 1</t>
  </si>
  <si>
    <t>STONE MASONRY GUARDWALL TYPE 1</t>
  </si>
  <si>
    <t>62010-4000</t>
  </si>
  <si>
    <t>Stone masonry guardwall type 2</t>
  </si>
  <si>
    <t>STONE MASONRY GUARDWALL TYPE 2</t>
  </si>
  <si>
    <t>62010-5000</t>
  </si>
  <si>
    <t>Stone masonry guardwall type 3</t>
  </si>
  <si>
    <t>STONE MASONRY GUARDWALL TYPE 3</t>
  </si>
  <si>
    <t>62010-6000</t>
  </si>
  <si>
    <t>Stone masonry guardwall type 4</t>
  </si>
  <si>
    <t>STONE MASONRY GUARDWALL TYPE 4</t>
  </si>
  <si>
    <t>62010-7000</t>
  </si>
  <si>
    <t>Stone masonry parapet</t>
  </si>
  <si>
    <t>STONE MASONRY PARAPET</t>
  </si>
  <si>
    <t>62011-0100</t>
  </si>
  <si>
    <t>Stone masonry headwall for 300mm pipe culvert</t>
  </si>
  <si>
    <t>STONE MASONRY HEADWALL FOR 12-INCH PIPE CULVERT</t>
  </si>
  <si>
    <t>62011-0200</t>
  </si>
  <si>
    <t>Stone masonry headwall for 375mm pipe culvert</t>
  </si>
  <si>
    <t>STONE MASONRY HEADWALL FOR 15-INCH PIPE CULVERT</t>
  </si>
  <si>
    <t>62011-0300</t>
  </si>
  <si>
    <t>Stone masonry headwall for 450mm pipe culvert</t>
  </si>
  <si>
    <t>STONE MASONRY HEADWALL FOR 18-INCH PIPE CULVERT</t>
  </si>
  <si>
    <t>62011-0400</t>
  </si>
  <si>
    <t>Stone masonry headwall for 525mm pipe culvert</t>
  </si>
  <si>
    <t>STONE MASONRY HEADWALL FOR 21-INCH PIPE CULVERT</t>
  </si>
  <si>
    <t>62011-0500</t>
  </si>
  <si>
    <t>Stone masonry headwall for 600mm pipe culvert</t>
  </si>
  <si>
    <t>STONE MASONRY HEADWALL FOR 24-INCH PIPE CULVERT</t>
  </si>
  <si>
    <t>62011-0600</t>
  </si>
  <si>
    <t>Stone masonry headwall for 750mm pipe culvert</t>
  </si>
  <si>
    <t>STONE MASONRY HEADWALL FOR 30-INCH PIPE CULVERT</t>
  </si>
  <si>
    <t>62011-0700</t>
  </si>
  <si>
    <t>Stone masonry headwall for 900mm pipe culvert</t>
  </si>
  <si>
    <t>STONE MASONRY HEADWALL FOR 36-INCH PIPE CULVERT</t>
  </si>
  <si>
    <t>62011-0800</t>
  </si>
  <si>
    <t>Stone masonry headwall for 1050mm pipe culvert</t>
  </si>
  <si>
    <t>STONE MASONRY HEADWALL FOR 42-INCH PIPE CULVERT</t>
  </si>
  <si>
    <t>62011-0900</t>
  </si>
  <si>
    <t>Stone masonry headwall for 1200mm pipe culvert</t>
  </si>
  <si>
    <t>STONE MASONRY HEADWALL FOR 48-INCH PIPE CULVERT</t>
  </si>
  <si>
    <t>62011-1000</t>
  </si>
  <si>
    <t>Stone masonry headwall for 1350mm pipe culvert</t>
  </si>
  <si>
    <t>STONE MASONRY HEADWALL FOR 54-INCH PIPE CULVERT</t>
  </si>
  <si>
    <t>62011-1100</t>
  </si>
  <si>
    <t>Stone masonry headwall for 1500mm pipe culvert</t>
  </si>
  <si>
    <t>STONE MASONRY HEADWALL FOR 60-INCH PIPE CULVERT</t>
  </si>
  <si>
    <t>62011-1200</t>
  </si>
  <si>
    <t>Stone masonry headwall for 1650mm pipe culvert</t>
  </si>
  <si>
    <t>STONE MASONRY HEADWALL FOR 66-INCH PIPE CULVERT</t>
  </si>
  <si>
    <t>62011-1300</t>
  </si>
  <si>
    <t>Stone masonry headwall for 1800mm pipe culvert</t>
  </si>
  <si>
    <t>STONE MASONRY HEADWALL FOR 72-INCH PIPE CULVERT</t>
  </si>
  <si>
    <t>62011-1400</t>
  </si>
  <si>
    <t>Stone masonry headwall for double 300mm pipe culvert</t>
  </si>
  <si>
    <t>STONE MASONRY HEADWALL FOR DOUBLE 12-INCH PIPE CULVERT</t>
  </si>
  <si>
    <t>62011-1500</t>
  </si>
  <si>
    <t>Stone masonry headwall for double 375mm pipe culvert</t>
  </si>
  <si>
    <t>STONE MASONRY HEADWALL FOR DOUBLE 15-INCH PIPE CULVERT</t>
  </si>
  <si>
    <t>62011-1600</t>
  </si>
  <si>
    <t>Stone masonry headwall for double 450mm pipe culvert</t>
  </si>
  <si>
    <t>STONE MASONRY HEADWALL FOR DOUBLE 18-INCH PIPE CULVERT</t>
  </si>
  <si>
    <t>62011-1700</t>
  </si>
  <si>
    <t>Stone masonry headwall for double 525mm pipe culvert</t>
  </si>
  <si>
    <t>STONE MASONRY HEADWALL FOR DOUBLE 21-INCH PIPE CULVERT</t>
  </si>
  <si>
    <t>62011-1800</t>
  </si>
  <si>
    <t>Stone masonry headwall for double 600mm pipe culvert</t>
  </si>
  <si>
    <t>STONE MASONRY HEADWALL FOR DOUBLE 24-INCH PIPE CULVERT</t>
  </si>
  <si>
    <t>62011-1900</t>
  </si>
  <si>
    <t>Stone masonry headwall for double 750mm pipe culvert</t>
  </si>
  <si>
    <t>STONE MASONRY HEADWALL FOR DOUBLE 30-INCH PIPE CULVERT</t>
  </si>
  <si>
    <t>62011-2000</t>
  </si>
  <si>
    <t>Stone masonry headwall for double 900mm pipe culvert</t>
  </si>
  <si>
    <t>STONE MASONRY HEADWALL FOR DOUBLE 36-INCH PIPE CULVERT</t>
  </si>
  <si>
    <t>62011-2100</t>
  </si>
  <si>
    <t>Stone masonry headwall for double 1050mm pipe culvert</t>
  </si>
  <si>
    <t>STONE MASONRY HEADWALL FOR DOUBLE 42-INCH PIPE CULVERT</t>
  </si>
  <si>
    <t>62011-2200</t>
  </si>
  <si>
    <t>Stone masonry headwall for double 1200mm pipe culvert</t>
  </si>
  <si>
    <t>STONE MASONRY HEADWALL FOR DOUBLE 48-INCH PIPE CULVERT</t>
  </si>
  <si>
    <t>62011-2300</t>
  </si>
  <si>
    <t>Stone masonry headwall for double 1350mm pipe culvert</t>
  </si>
  <si>
    <t>STONE MASONRY HEADWALL FOR DOUBLE 54-INCH PIPE CULVERT</t>
  </si>
  <si>
    <t>62011-2400</t>
  </si>
  <si>
    <t>Stone masonry headwall for double 1500mm pipe culvert</t>
  </si>
  <si>
    <t>STONE MASONRY HEADWALL FOR DOUBLE 60-INCH PIPE CULVERT</t>
  </si>
  <si>
    <t>62011-2500</t>
  </si>
  <si>
    <t>Stone masonry headwall for double 1650mm pipe culvert</t>
  </si>
  <si>
    <t>STONE MASONRY HEADWALL FOR DOUBLE 66-INCH PIPE CULVERT</t>
  </si>
  <si>
    <t>62011-2600</t>
  </si>
  <si>
    <t>Stone masonry headwall for double 1800mm pipe culvert</t>
  </si>
  <si>
    <t>STONE MASONRY HEADWALL FOR DOUBLE 72-INCH PIPE CULVERT</t>
  </si>
  <si>
    <t>62011-2710</t>
  </si>
  <si>
    <t>Stone masonry headwall for triple 600mm pipe culvert</t>
  </si>
  <si>
    <t>STONE MASONRY HEADWALL FOR TRIPLE 24-INCH PIPE CULVERT</t>
  </si>
  <si>
    <t>62011-2720</t>
  </si>
  <si>
    <t>Stone masonry headwall for triple 750mm pipe culvert</t>
  </si>
  <si>
    <t>STONE MASONRY HEADWALL FOR TRIPLE 30-INCH PIPE CULVERT</t>
  </si>
  <si>
    <t>62011-2730</t>
  </si>
  <si>
    <t>Stone masonry headwall for triple 900mm pipe culvert</t>
  </si>
  <si>
    <t>STONE MASONRY HEADWALL FOR TRIPLE 36-INCH PIPE CULVERT</t>
  </si>
  <si>
    <t>62011-2740</t>
  </si>
  <si>
    <t>Stone masonry headwall for triple 1050mm pipe culvert</t>
  </si>
  <si>
    <t>STONE MASONRY HEADWALL FOR TRIPLE 42-INCH PIPE CULVERT</t>
  </si>
  <si>
    <t>62011-2750</t>
  </si>
  <si>
    <t>Stone masonry headwall for triple 1200mm pipe culvert</t>
  </si>
  <si>
    <t>STONE MASONRY HEADWALL FOR TRIPLE 48-INCH PIPE CULVERT</t>
  </si>
  <si>
    <t>62011-3090</t>
  </si>
  <si>
    <t>Stone masonry headwall for 1350mm equivalent diameter arch or elliptical pipe culvert</t>
  </si>
  <si>
    <t>STONE MASONRY HEADWALL FOR 54-INCH EQUIVALENT DIAMETER ARCH OR ELLIPTICAL PIPE CULVERT</t>
  </si>
  <si>
    <t>62011-3120</t>
  </si>
  <si>
    <t>Stone masonry headwall for 1800mm equivalent diameter arch or elliptical pipe culvert</t>
  </si>
  <si>
    <t>STONE MASONRY HEADWALL FOR 72-INCH EQUIVALENT DIAMETER ARCH OR ELLIPTICAL PIPE CULVERT</t>
  </si>
  <si>
    <t>62011-3170</t>
  </si>
  <si>
    <t>Stone masonry headwall for 2550mm equivalent diameter arch or elliptical pipe culvert</t>
  </si>
  <si>
    <t>STONE MASONRY HEADWALL FOR 102-INCH EQUIVALENT DIAMETER ARCH OR ELLIPTICAL PIPE CULVERT</t>
  </si>
  <si>
    <t>62011-5000</t>
  </si>
  <si>
    <t>Stone masonry pillar</t>
  </si>
  <si>
    <t>STONE MASONRY PILLAR</t>
  </si>
  <si>
    <t>62011-5100</t>
  </si>
  <si>
    <t>Stone masonry cap</t>
  </si>
  <si>
    <t>STONE MASONRY CAP</t>
  </si>
  <si>
    <t>62012-1000</t>
  </si>
  <si>
    <t>Stone masonry wall</t>
  </si>
  <si>
    <t>STONE MASONRY WALL</t>
  </si>
  <si>
    <t>62012-2000</t>
  </si>
  <si>
    <t>Stone masonry sign base</t>
  </si>
  <si>
    <t>STONE MASONRY SIGN BASE</t>
  </si>
  <si>
    <t>62012-3000</t>
  </si>
  <si>
    <t>Stone masonry headwall for box culvert</t>
  </si>
  <si>
    <t>STONE MASONRY HEADWALL FOR BOX CULVERT</t>
  </si>
  <si>
    <t>62013-1000</t>
  </si>
  <si>
    <t>Stone masonry apron</t>
  </si>
  <si>
    <t>STONE MASONRY APRON</t>
  </si>
  <si>
    <t>62013-2000</t>
  </si>
  <si>
    <t>62014-0000</t>
  </si>
  <si>
    <t>Sample wall</t>
  </si>
  <si>
    <t>SAMPLE WALL</t>
  </si>
  <si>
    <t>62015-1000</t>
  </si>
  <si>
    <t>Masonry, brick, wall</t>
  </si>
  <si>
    <t>MASONRY, BRICK, WALL</t>
  </si>
  <si>
    <t>62016-1000</t>
  </si>
  <si>
    <t>62017-0200</t>
  </si>
  <si>
    <t>Dry stacked stone masonry headwall for 375mm pipe culvert</t>
  </si>
  <si>
    <t>DRY STACKED STONE MASONRY HEADWALL FOR 15-INCH PIPE CULVERT</t>
  </si>
  <si>
    <t>62017-0300</t>
  </si>
  <si>
    <t>Dry stacked stone masonry headwall for 450mm pipe culvert</t>
  </si>
  <si>
    <t>DRY STACKED STONE MASONRY HEADWALL FOR 18-INCH PIPE CULVERT</t>
  </si>
  <si>
    <t>62017-0500</t>
  </si>
  <si>
    <t>Dry stacked stone masonry headwall for 600mm pipe culvert</t>
  </si>
  <si>
    <t>DRY STACKED STONE MASONRY HEADWALL FOR 24-INCH PIPE CULVERT</t>
  </si>
  <si>
    <t>62017-0600</t>
  </si>
  <si>
    <t>Dry stacked stone masonry headwall for 750mm pipe culvert</t>
  </si>
  <si>
    <t>DRY STACKED STONE MASONRY HEADWALL FOR 30-INCH PIPE CULVERT</t>
  </si>
  <si>
    <t>62017-0700</t>
  </si>
  <si>
    <t>Dry stacked stone masonry headwall for 900mm pipe culvert</t>
  </si>
  <si>
    <t>DRY STACKED STONE MASONRY HEADWALL FOR 36-INCH PIPE CULVERT</t>
  </si>
  <si>
    <t>62017-0800</t>
  </si>
  <si>
    <t>Dry stacked stone masonry headwall for 1050mm pipe culvert</t>
  </si>
  <si>
    <t>DRY STACKED STONE MASONRY HEADWALL FOR 42-INCH PIPE CULVERT</t>
  </si>
  <si>
    <t>62017-0900</t>
  </si>
  <si>
    <t>Dry stacked stone masonry headwall for 1200mm pipe culvert</t>
  </si>
  <si>
    <t>DRY STACKED STONE MASONRY HEADWALL FOR 48-INCH PIPE CULVERT</t>
  </si>
  <si>
    <t>62017-3000</t>
  </si>
  <si>
    <t>Dry stacked stone masonry headwall for box culvert</t>
  </si>
  <si>
    <t>DRY STACKED STONE MASONRY HEADWALL FOR BOX CULVERT</t>
  </si>
  <si>
    <t>62018-0700</t>
  </si>
  <si>
    <t>Dry stacked stone masonry headwall for 900mm equivalent diameter arch or elliptical pipe culvert</t>
  </si>
  <si>
    <t>DRY STACKED STONE MASONRY HEADWALL FOR 36-INCH EQUIVALENT DIAMETER ARCH OR ELLIPTICAL PIPE CULVERT</t>
  </si>
  <si>
    <t>62018-0900</t>
  </si>
  <si>
    <t>Dry stacked stone masonry headwall for 1200mm equivalent diameter arch or elliptical pipe culvert</t>
  </si>
  <si>
    <t>DRY STACKED STONE MASONRY HEADWALL FOR 48-INCH EQUIVALENT DIAMETER ARCH OR ELLIPTICAL PIPE CULVERT</t>
  </si>
  <si>
    <t>62025-1000</t>
  </si>
  <si>
    <t>Remove and reset stone masonry</t>
  </si>
  <si>
    <t>REMOVE AND RESET STONE MASONRY</t>
  </si>
  <si>
    <t>62026-1000</t>
  </si>
  <si>
    <t>62027-0000</t>
  </si>
  <si>
    <t>62027-1000</t>
  </si>
  <si>
    <t>Remove and reset stone masonry guardwall</t>
  </si>
  <si>
    <t>REMOVE AND RESET STONE MASONRY GUARDWALL</t>
  </si>
  <si>
    <t>62027-2000</t>
  </si>
  <si>
    <t>Remove and reset dry laid wall</t>
  </si>
  <si>
    <t>REMOVE AND RESET DRY LAID WALL</t>
  </si>
  <si>
    <t>62028-1000</t>
  </si>
  <si>
    <t>Remove and reset stone masonry headwall</t>
  </si>
  <si>
    <t>REMOVE AND RESET STONE MASONRY HEADWALL</t>
  </si>
  <si>
    <t>62030-0000</t>
  </si>
  <si>
    <t>Repoint stone masonry</t>
  </si>
  <si>
    <t>REPOINT STONE MASONRY</t>
  </si>
  <si>
    <t>62031-0000</t>
  </si>
  <si>
    <t>62032-0000</t>
  </si>
  <si>
    <t>62035-0000</t>
  </si>
  <si>
    <t>Clean stone masonry surfaces</t>
  </si>
  <si>
    <t>CLEAN STONE MASONRY SURFACES</t>
  </si>
  <si>
    <t>62036-0000</t>
  </si>
  <si>
    <t>Joint sealant</t>
  </si>
  <si>
    <t>JOINT SEALANT</t>
  </si>
  <si>
    <t>62038-0000</t>
  </si>
  <si>
    <t>Rock for masonry structures</t>
  </si>
  <si>
    <t>ROCK FOR MASONRY STRUCTURES</t>
  </si>
  <si>
    <t>Section 621 - MONUMENTS AND MARKERS</t>
  </si>
  <si>
    <t>62101-0000</t>
  </si>
  <si>
    <t>Monument</t>
  </si>
  <si>
    <t>MONUMENT</t>
  </si>
  <si>
    <t>62102-0000</t>
  </si>
  <si>
    <t>Marker</t>
  </si>
  <si>
    <t>MARKER</t>
  </si>
  <si>
    <t>Section 622 - RENTAL EQUIPMENT</t>
  </si>
  <si>
    <t>62201-0000</t>
  </si>
  <si>
    <t>Equipment</t>
  </si>
  <si>
    <t>EQUIPMENT</t>
  </si>
  <si>
    <t>62201-0025</t>
  </si>
  <si>
    <t>Dump truck</t>
  </si>
  <si>
    <t>DUMP TRUCK</t>
  </si>
  <si>
    <t>62201-0050</t>
  </si>
  <si>
    <t>Dump truck, 5 cubic meter minimum capacity</t>
  </si>
  <si>
    <t>DUMP TRUCK, 5 CUBIC YARD MINIMUM CAPACITY</t>
  </si>
  <si>
    <t>62201-0100</t>
  </si>
  <si>
    <t>Dump truck, 6 cubic meter minimum capacity</t>
  </si>
  <si>
    <t>DUMP TRUCK, 6 CUBIC YARD MINIMUM CAPACITY</t>
  </si>
  <si>
    <t>62201-0150</t>
  </si>
  <si>
    <t>Dump truck, 7 cubic meter minimum capacity</t>
  </si>
  <si>
    <t>DUMP TRUCK, 7 CUBIC YARD MINIMUM CAPACITY</t>
  </si>
  <si>
    <t>62201-0200</t>
  </si>
  <si>
    <t>Dump truck, 8 cubic meter minimum capacity</t>
  </si>
  <si>
    <t>DUMP TRUCK, 8 CUBIC YARD MINIMUM CAPACITY</t>
  </si>
  <si>
    <t>62201-0250</t>
  </si>
  <si>
    <t>Dump truck, 10 cubic meter minimum capacity</t>
  </si>
  <si>
    <t>DUMP TRUCK, 10 CUBIC YARD MINIMUM CAPACITY</t>
  </si>
  <si>
    <t>62201-0300</t>
  </si>
  <si>
    <t>Dump truck, 12 cubic meter minimum capacity</t>
  </si>
  <si>
    <t>DUMP TRUCK, 12 CUBIC YARD MINIMUM CAPACITY</t>
  </si>
  <si>
    <t>62201-0310</t>
  </si>
  <si>
    <t>Dump truck, 17 cubic meter minimum capacity</t>
  </si>
  <si>
    <t>DUMP TRUCK, 17 CUBIC YARD MINIMUM CAPACITY</t>
  </si>
  <si>
    <t>62201-0350</t>
  </si>
  <si>
    <t>Backhoe loader</t>
  </si>
  <si>
    <t>BACKHOE LOADER</t>
  </si>
  <si>
    <t>62201-0400</t>
  </si>
  <si>
    <t>Backhoe loader, 60 liter minimum rated capacity bucket, 300mm width</t>
  </si>
  <si>
    <t>BACKHOE LOADER, 2 CUBIC FOOT MINIMUM RATED CAPACITY BUCKET, 12-INCH WIDTH</t>
  </si>
  <si>
    <t>62201-0450</t>
  </si>
  <si>
    <t>Backhoe loader, 120 liter minimum rated capacity bucket, 450mm width</t>
  </si>
  <si>
    <t>BACKHOE LOADER, 4 CUBIC FOOT MINIMUM RATED CAPACITY BUCKET, 18-INCH WIDTH</t>
  </si>
  <si>
    <t>62201-0500</t>
  </si>
  <si>
    <t>Backhoe loader, 120 liter minimum rated capacity bucket, 4-wheel drive</t>
  </si>
  <si>
    <t>BACKHOE LOADER, 4 CUBIC FOOT MINIMUM RATED CAPACITY BUCKET, 4-WHEEL DRIVE</t>
  </si>
  <si>
    <t>62201-0550</t>
  </si>
  <si>
    <t>Backhoe loader, 180 liter minimum rated capacity bucket, 600mm width</t>
  </si>
  <si>
    <t>BACKHOE LOADER, 6 CUBIC FOOT MINIMUM RATED CAPACITY BUCKET, 24-INCH WIDTH</t>
  </si>
  <si>
    <t>62201-0600</t>
  </si>
  <si>
    <t>Backhoe loader, 240 liter minimum rated capacity bucket, 750mm width</t>
  </si>
  <si>
    <t>BACKHOE LOADER, 8 CUBIC FOOT MINIMUM RATED CAPACITY BUCKET, 30-INCH WIDTH</t>
  </si>
  <si>
    <t>62201-0650</t>
  </si>
  <si>
    <t>Backhoe loader, 300 liter minimum rated capacity bucket, 900mm width</t>
  </si>
  <si>
    <t>BACKHOE LOADER, 10 CUBIC FOOT MINIMUM RATED CAPACITY BUCKET, 36-INCH WIDTH</t>
  </si>
  <si>
    <t>62201-0700</t>
  </si>
  <si>
    <t>Backhoe loader, 1 cubic meter minimum capacity frontend bucket, 0.3 cubic meter minimum capacity backhoe bucket, 65 kW minimum flywheel</t>
  </si>
  <si>
    <t>BACKHOE LOADER, 1 CUBIC YARD MINIMUM CAPACITY FRONTEND BUCKET, 10 CUBIC FOOT MINIMUM CAPACITY BACKHOE BUCKET, 90 HP MINIMUM FLYWHEEL</t>
  </si>
  <si>
    <t>62201-0725</t>
  </si>
  <si>
    <t>Wheel loader</t>
  </si>
  <si>
    <t>WHEEL LOADER</t>
  </si>
  <si>
    <t>62201-0750</t>
  </si>
  <si>
    <t>Wheel loader, 0.4 cubic meter minimum rated capacity</t>
  </si>
  <si>
    <t>WHEEL LOADER, 0.4 CUBIC YARD MINIMUM RATED CAPACITY</t>
  </si>
  <si>
    <t>62201-0800</t>
  </si>
  <si>
    <t>Wheel loader, 0.7 cubic meter minimum rated capacity</t>
  </si>
  <si>
    <t>WHEEL LOADER, 0.7 CUBIC YARD MINIMUM RATED CAPACITY</t>
  </si>
  <si>
    <t>62201-0850</t>
  </si>
  <si>
    <t>Wheel loader, 1 cubic meter minimum rated capacity</t>
  </si>
  <si>
    <t>WHEEL LOADER, 1 CUBIC YARD MINIMUM RATED CAPACITY</t>
  </si>
  <si>
    <t>62201-0900</t>
  </si>
  <si>
    <t>Wheel loader, 2 cubic meter minimum rated capacity</t>
  </si>
  <si>
    <t>WHEEL LOADER, 2 CUBIC YARD MINIMUM RATED CAPACITY</t>
  </si>
  <si>
    <t>62201-0950</t>
  </si>
  <si>
    <t>Wheel loader, 3 cubic meter minimum rated capacity</t>
  </si>
  <si>
    <t>WHEEL LOADER, 3 CUBIC YARD MINIMUM RATED CAPACITY</t>
  </si>
  <si>
    <t>62201-1000</t>
  </si>
  <si>
    <t>Wheel loader, 4 cubic meter minimum rated capacity</t>
  </si>
  <si>
    <t>WHEEL LOADER, 4 CUBIC YARD MINIMUM RATED CAPACITY</t>
  </si>
  <si>
    <t>62201-1050</t>
  </si>
  <si>
    <t>Wheel loader, 5 cubic meter minimum rated capacity</t>
  </si>
  <si>
    <t>WHEEL LOADER, 5 CUBIC YARD MINIMUM RATED CAPACITY</t>
  </si>
  <si>
    <t>62201-1100</t>
  </si>
  <si>
    <t>Wheel loader, 6 cubic meter minimum rated capacity</t>
  </si>
  <si>
    <t>WHEEL LOADER, 6 CUBIC YARD MINIMUM RATED CAPACITY</t>
  </si>
  <si>
    <t>62201-1125</t>
  </si>
  <si>
    <t>Bulldozer</t>
  </si>
  <si>
    <t>BULLDOZER</t>
  </si>
  <si>
    <t>62201-1150</t>
  </si>
  <si>
    <t>Bulldozer, 50kW minimum flywheel power</t>
  </si>
  <si>
    <t>BULLDOZER, 70HP MINIMUM FLYWHEEL POWER</t>
  </si>
  <si>
    <t>62201-1200</t>
  </si>
  <si>
    <t>Bulldozer, 60kW minimum flywheel power</t>
  </si>
  <si>
    <t>BULLDOZER, 80HP MINIMUM FLYWHEEL POWER</t>
  </si>
  <si>
    <t>62201-1250</t>
  </si>
  <si>
    <t>Bulldozer, 90kW minimum flywheel power</t>
  </si>
  <si>
    <t>BULLDOZER, 120HP MINIMUM FLYWHEEL POWER</t>
  </si>
  <si>
    <t>62201-1300</t>
  </si>
  <si>
    <t>Bulldozer, 120kW minimum flywheel power</t>
  </si>
  <si>
    <t>BULLDOZER, 160HP MINIMUM FLYWHEEL POWER</t>
  </si>
  <si>
    <t>62201-1350</t>
  </si>
  <si>
    <t>Bulldozer, 150kW minimum flywheel power</t>
  </si>
  <si>
    <t>BULLDOZER, 200HP MINIMUM FLYWHEEL POWER</t>
  </si>
  <si>
    <t>62201-1400</t>
  </si>
  <si>
    <t>Bulldozer, 200kW minimum flywheel power</t>
  </si>
  <si>
    <t>BULLDOZER, 250HP MINIMUM FLYWHEEL POWER</t>
  </si>
  <si>
    <t>62201-1450</t>
  </si>
  <si>
    <t>Bulldozer, 250kW minimum flywheel power</t>
  </si>
  <si>
    <t>BULLDOZER, 350HP MINIMUM FLYWHEEL POWER</t>
  </si>
  <si>
    <t>62201-1500</t>
  </si>
  <si>
    <t>Bulldozer, 300kW minimum flywheel power</t>
  </si>
  <si>
    <t>BULLDOZER, 400HP MINIMUM FLYWHEEL POWER</t>
  </si>
  <si>
    <t>62201-1550</t>
  </si>
  <si>
    <t>Bulldozer, power angle and power tilt blade, 45kW minimum</t>
  </si>
  <si>
    <t>BULLDOZER, POWER ANGLE AND POWER TILT BLADE, 60HP MINIMUM</t>
  </si>
  <si>
    <t>62201-1600</t>
  </si>
  <si>
    <t>Bulldozer, universal blade, 80kW minimum</t>
  </si>
  <si>
    <t>BULLDOZER, UNIVERSAL BLADE, 100HP MINIMUM</t>
  </si>
  <si>
    <t>62201-1650</t>
  </si>
  <si>
    <t>Bulldozer, universal blade, 125kW minimum</t>
  </si>
  <si>
    <t>BULLDOZER, UNIVERSAL BLADE, 170HP MINIMUM</t>
  </si>
  <si>
    <t>62201-1700</t>
  </si>
  <si>
    <t>Bulldozer, straight blade, 125kW</t>
  </si>
  <si>
    <t>BULLDOZER, STRAIGHT BLADE, 170HP</t>
  </si>
  <si>
    <t>62201-1750</t>
  </si>
  <si>
    <t>Bulldozer, 150kW minimum</t>
  </si>
  <si>
    <t>BULLDOZER, 200HP MINIMUM</t>
  </si>
  <si>
    <t>62201-1800</t>
  </si>
  <si>
    <t>Bulldozer, universal blade, 150kW minimum</t>
  </si>
  <si>
    <t>BULLDOZER, UNIVERSAL BLADE, 200HP MINIMUM</t>
  </si>
  <si>
    <t>62201-1850</t>
  </si>
  <si>
    <t>Bulldozer, universal blade, 210kW minimum, with winch and cable</t>
  </si>
  <si>
    <t>BULLDOZER, UNIVERSAL BLADE, 250HP MINIMUM, WITH WINCH AND CABLE</t>
  </si>
  <si>
    <t>62201-1900</t>
  </si>
  <si>
    <t>Bulldozer, ripper, 225kW minimum</t>
  </si>
  <si>
    <t>BULLDOZER, RIPPER, 300HP MINIMUM</t>
  </si>
  <si>
    <t>62201-1950</t>
  </si>
  <si>
    <t>Bulldozer, universal blade, 225kW minimum</t>
  </si>
  <si>
    <t>BULLDOZER, UNIVERSAL BLADE, 300HP MINIMUM</t>
  </si>
  <si>
    <t>62201-2000</t>
  </si>
  <si>
    <t>Bulldozer, universal blade and ripper, 225kW minimum</t>
  </si>
  <si>
    <t>BULLDOZER, UNIVERSAL BLADE AND RIPPER, 300HP MINIMUM</t>
  </si>
  <si>
    <t>62201-2050</t>
  </si>
  <si>
    <t>Roller</t>
  </si>
  <si>
    <t>ROLLER</t>
  </si>
  <si>
    <t>62201-2100</t>
  </si>
  <si>
    <t>Compactor</t>
  </si>
  <si>
    <t>COMPACTOR</t>
  </si>
  <si>
    <t>62201-2150</t>
  </si>
  <si>
    <t>Tractor, with 1500mm bar mower</t>
  </si>
  <si>
    <t>TRACTOR, WITH 60-INCH BAR MOWER</t>
  </si>
  <si>
    <t>62201-2200</t>
  </si>
  <si>
    <t>Tractor, with 1800mm bar mower</t>
  </si>
  <si>
    <t>TRACTOR, WITH 72-INCH BAR MOWER</t>
  </si>
  <si>
    <t>62201-2250</t>
  </si>
  <si>
    <t>Tractor, with 1800mm diameter rotary mower, 12HP</t>
  </si>
  <si>
    <t>TRACTOR, WITH 72-INCH DIAMETER ROTARY MOWER, 12HP</t>
  </si>
  <si>
    <t>62201-2300</t>
  </si>
  <si>
    <t>Brush mower, with 1800mm diameter rotary mower, 50HP</t>
  </si>
  <si>
    <t>BRUSH MOWER, WITH 72-INCH DIAMETER ROTARY MOWER, 50HP</t>
  </si>
  <si>
    <t>62201-2350</t>
  </si>
  <si>
    <t>Power broom</t>
  </si>
  <si>
    <t>POWER BROOM</t>
  </si>
  <si>
    <t>62201-2360</t>
  </si>
  <si>
    <t>Vacuum sweeper</t>
  </si>
  <si>
    <t>VACUUM SWEEPER</t>
  </si>
  <si>
    <t>62201-2370</t>
  </si>
  <si>
    <t>Vacuum truck</t>
  </si>
  <si>
    <t>VACUUM TRUCK</t>
  </si>
  <si>
    <t>62201-2400</t>
  </si>
  <si>
    <t>Crane</t>
  </si>
  <si>
    <t>CRANE</t>
  </si>
  <si>
    <t>62201-2450</t>
  </si>
  <si>
    <t>Crane, truck mounted, 40 metric ton minimum capacity, 33 meter minimum boom with clam bucket</t>
  </si>
  <si>
    <t>CRANE, TRUCK MOUNTED, 40 TON MINIMUM CAPACITY, 100 FOOT MINIMUM BOOM WITH CLAM BUCKET</t>
  </si>
  <si>
    <t>62201-2500</t>
  </si>
  <si>
    <t>Crane, truck mounted, 45 metric ton minimum capacity, 27 meter minimum boom, with dragline bucket</t>
  </si>
  <si>
    <t>CRANE, TRUCK MOUNTED, 45 TON MINIMUM CAPACITY, 90 FOOT MINIMUM BOOM, WITH DRAGLINE BUCKET</t>
  </si>
  <si>
    <t>62201-2550</t>
  </si>
  <si>
    <t>Crane, truck mounted, 45 metric ton minimum capacity, 30 meter minimum boom, with dragline bucket</t>
  </si>
  <si>
    <t>CRANE, TRUCK MOUNTED, 45 TON MINIMUM CAPACITY, 100 FOOT MINIMUM BOOM, WITH DRAGLINE BUCKET</t>
  </si>
  <si>
    <t>62201-2600</t>
  </si>
  <si>
    <t>Crane, truck mounted or self-propelled, 90 metric tons minimum capacity, 55m min. boom, with dragline bucket, wrecking ball, 6m dozer track</t>
  </si>
  <si>
    <t>CRANE, TRUCK MOUNTED OR SELF-PROPELLED, 90 TONS MINIMUM CAPACITY, 180 FOOT MIN. BOOM, WITH DRAGLINE BUCKET, WRECKING BALL, 20 FOOT DOZER TRACK</t>
  </si>
  <si>
    <t>62201-2650</t>
  </si>
  <si>
    <t>Crane, truck mounted, 65 metric ton minimum capacity, 55m minimum boom, with dragline bucket and 6m dozer track drag</t>
  </si>
  <si>
    <t>CRANE, TRUCK MOUNTED, 65 TON MINIMUM CAPACITY, 180 FOOT MINIMUM BOOM, WITH DRAGLINE BUCKET AND 20 FOOT DOZER TRACK DRAG</t>
  </si>
  <si>
    <t>62201-2700</t>
  </si>
  <si>
    <t>Crane, truck mounted, 90 metric ton minimum capacity, 55m minimum boom, with dragline bucket and 3m dozer track drag</t>
  </si>
  <si>
    <t>CRANE, TRUCK MOUNTED, 90 TON MINIMUM CAPACITY, 180 FOOT MINIMUM BOOM, WITH DRAGLINE BUCKET AND 10 FOOT DOZER TRACK DRAG</t>
  </si>
  <si>
    <t>62201-2750</t>
  </si>
  <si>
    <t>Motor grader</t>
  </si>
  <si>
    <t>MOTOR GRADER</t>
  </si>
  <si>
    <t>62201-2800</t>
  </si>
  <si>
    <t>Motor grader, 2.4 meter minimum blade</t>
  </si>
  <si>
    <t>MOTOR GRADER, 8 FOOT MINIMUM BLADE</t>
  </si>
  <si>
    <t>62201-2850</t>
  </si>
  <si>
    <t>Motor grader, 3.6 meter minimum blade</t>
  </si>
  <si>
    <t>MOTOR GRADER, 12 FOOT MINIMUM BLADE</t>
  </si>
  <si>
    <t>62201-2950</t>
  </si>
  <si>
    <t>Motor grader, 4.2 meter minimum blade</t>
  </si>
  <si>
    <t>MOTOR GRADER, 14 FOOT MINIMUM BLADE</t>
  </si>
  <si>
    <t>62201-3000</t>
  </si>
  <si>
    <t>Hydraulic excavator</t>
  </si>
  <si>
    <t>HYDRAULIC EXCAVATOR</t>
  </si>
  <si>
    <t>62201-3050</t>
  </si>
  <si>
    <t>Hydraulic excavator, rubber tired</t>
  </si>
  <si>
    <t>HYDRAULIC EXCAVATOR, RUBBER TIRED</t>
  </si>
  <si>
    <t>62201-3100</t>
  </si>
  <si>
    <t>Hydraulic excavator, 0.6 cubic meter minimum capacity with thumb attachment</t>
  </si>
  <si>
    <t>HYDRAULIC EXCAVATOR, 3/4 CUBIC YARD MINIMUM CAPACITY WITH THUMB ATTACHMENT</t>
  </si>
  <si>
    <t>62201-3150</t>
  </si>
  <si>
    <t>Hydraulic excavator, 0.8 cubic meter minimum capacity with thumb attachment</t>
  </si>
  <si>
    <t>HYDRAULIC EXCAVATOR, 1.0 CUBIC YARD MINIMUM CAPACITY WITH THUMB ATTACHMENT</t>
  </si>
  <si>
    <t>62201-3200</t>
  </si>
  <si>
    <t>Hydraulic excavator, 1.1 cubic meter minimum capacity with thumb attachment</t>
  </si>
  <si>
    <t>HYDRAULIC EXCAVATOR, 1.5 CUBIC YARD MINIMUM CAPACITY WITH THUMB ATTACHMENT</t>
  </si>
  <si>
    <t>62201-3250</t>
  </si>
  <si>
    <t>Hydraulic excavator, 1.5 cubic meter minimum capacity with thumb attachment</t>
  </si>
  <si>
    <t>HYDRAULIC EXCAVATOR, 2.0 CUBIC YARD MINIMUM CAPACITY WITH THUMB ATTACHMENT</t>
  </si>
  <si>
    <t>62201-3300</t>
  </si>
  <si>
    <t>Hydraulic excavator, 2.2 cubic meter minimum capacity with thumb attachment</t>
  </si>
  <si>
    <t>HYDRAULIC EXCAVATOR, 3.0 CUBIC YARD MINIMUM CAPACITY WITH THUMB ATTACHMENT</t>
  </si>
  <si>
    <t>62201-3450</t>
  </si>
  <si>
    <t>Track loader</t>
  </si>
  <si>
    <t>TRACK LOADER</t>
  </si>
  <si>
    <t>62201-3550</t>
  </si>
  <si>
    <t>Four wheel all terrain vehicle</t>
  </si>
  <si>
    <t>FOUR WHEEL ALL TERRAIN VEHICLE</t>
  </si>
  <si>
    <t>62201-3600</t>
  </si>
  <si>
    <t>Manlift</t>
  </si>
  <si>
    <t>MANLIFT</t>
  </si>
  <si>
    <t>62201-3650</t>
  </si>
  <si>
    <t>Chipper</t>
  </si>
  <si>
    <t>CHIPPER</t>
  </si>
  <si>
    <t>62201-3700</t>
  </si>
  <si>
    <t>Stump cutter</t>
  </si>
  <si>
    <t>STUMP CUTTER</t>
  </si>
  <si>
    <t>62201-3750</t>
  </si>
  <si>
    <t>Chain saw</t>
  </si>
  <si>
    <t>CHAIN SAW</t>
  </si>
  <si>
    <t>62201-3800</t>
  </si>
  <si>
    <t>Pickup truck</t>
  </si>
  <si>
    <t>PICKUP TRUCK</t>
  </si>
  <si>
    <t>62201-3850</t>
  </si>
  <si>
    <t>Water truck</t>
  </si>
  <si>
    <t>WATER TRUCK</t>
  </si>
  <si>
    <t>62201-3900</t>
  </si>
  <si>
    <t>Snow plow</t>
  </si>
  <si>
    <t>SNOW PLOW</t>
  </si>
  <si>
    <t>62201-3950</t>
  </si>
  <si>
    <t>Scraper, 15 cubic meter minimum capacity</t>
  </si>
  <si>
    <t>SCRAPER, 15 CUBIC YARD MINIMUM CAPACITY</t>
  </si>
  <si>
    <t>62201-4050</t>
  </si>
  <si>
    <t>Air equipment, bushhammer, including bits and fittings</t>
  </si>
  <si>
    <t>AIR EQUIPMENT, BUSHHAMMER, INCLUDING BITS AND FITTINGS</t>
  </si>
  <si>
    <t>62201-4100</t>
  </si>
  <si>
    <t>Air equipment, paving breaker, 20 kg minimum</t>
  </si>
  <si>
    <t>AIR EQUIPMENT, PAVING BREAKER, 50 POUND MINIMUM</t>
  </si>
  <si>
    <t>62201-4150</t>
  </si>
  <si>
    <t>Power tool, saw, chain, gasoline powered, 600 mm bar length</t>
  </si>
  <si>
    <t>POWER TOOL, SAW, CHAIN, GASOLINE POWERED, 2 FOOT BAR LENGTH</t>
  </si>
  <si>
    <t>62201-4200</t>
  </si>
  <si>
    <t>Cutting torch, oxygen-acetylene, portable, including hose and tips</t>
  </si>
  <si>
    <t>CUTTING TORCH, OXYGEN-ACETYLENE, PORTABLE, INCLUDING HOSE AND TIPS</t>
  </si>
  <si>
    <t>62201-4300</t>
  </si>
  <si>
    <t>Pump, water, trash, 150mm</t>
  </si>
  <si>
    <t>PUMP, WATER, TRASH, 6-INCH</t>
  </si>
  <si>
    <t>Section 623 - GENERAL LABOR</t>
  </si>
  <si>
    <t>62301-0000</t>
  </si>
  <si>
    <t>General labor</t>
  </si>
  <si>
    <t>GENERAL LABOR</t>
  </si>
  <si>
    <t>62302-0000</t>
  </si>
  <si>
    <t>Special labor</t>
  </si>
  <si>
    <t>SPECIAL LABOR</t>
  </si>
  <si>
    <t>62302-1000</t>
  </si>
  <si>
    <t>Special labor, hired technical services</t>
  </si>
  <si>
    <t>SPECIAL LABOR, HIRED TECHNICAL SERVICES</t>
  </si>
  <si>
    <t>62302-1010</t>
  </si>
  <si>
    <t>Special labor, hired technical services, biological services</t>
  </si>
  <si>
    <t>SPECIAL LABOR, HIRED TECHNICAL SERVICES, BIOLOGICAL SERVICES</t>
  </si>
  <si>
    <t>62302-1020</t>
  </si>
  <si>
    <t>Special labor, hired technical services, archeological services</t>
  </si>
  <si>
    <t>SPECIAL LABOR, HIRED TECHNICAL SERVICES, ARCHEOLOGICAL SERVICES</t>
  </si>
  <si>
    <t>62302-1100</t>
  </si>
  <si>
    <t>Special labor, hired survey services</t>
  </si>
  <si>
    <t>SPECIAL LABOR, HIRED SURVEY SERVICES</t>
  </si>
  <si>
    <t>62303-1000</t>
  </si>
  <si>
    <t>62303-1010</t>
  </si>
  <si>
    <t>62303-1020</t>
  </si>
  <si>
    <t>62304-0000</t>
  </si>
  <si>
    <t>day</t>
  </si>
  <si>
    <t>DAY</t>
  </si>
  <si>
    <t>Section 624 - TOPSOIL</t>
  </si>
  <si>
    <t>62401-0100</t>
  </si>
  <si>
    <t>Providing and placing topsoil, 50mm depth</t>
  </si>
  <si>
    <t>PROVIDING AND PLACING TOPSOIL, 2-INCH DEPTH</t>
  </si>
  <si>
    <t>62401-0200</t>
  </si>
  <si>
    <t>Providing and placing topsoil, 75mm depth</t>
  </si>
  <si>
    <t>PROVIDING AND PLACING TOPSOIL, 3-INCH DEPTH</t>
  </si>
  <si>
    <t>62401-0300</t>
  </si>
  <si>
    <t>Providing and placing topsoil, 100mm depth</t>
  </si>
  <si>
    <t>PROVIDING AND PLACING TOPSOIL, 4-INCH DEPTH</t>
  </si>
  <si>
    <t>62401-0400</t>
  </si>
  <si>
    <t>Providing and placing topsoil, 150mm depth</t>
  </si>
  <si>
    <t>PROVIDING AND PLACING TOPSOIL, 6-INCH DEPTH</t>
  </si>
  <si>
    <t>62401-0500</t>
  </si>
  <si>
    <t>Providing and placing topsoil, 200mm depth</t>
  </si>
  <si>
    <t>PROVIDING AND PLACING TOPSOIL, 8-INCH DEPTH</t>
  </si>
  <si>
    <t>62401-0600</t>
  </si>
  <si>
    <t>Providing and placing topsoil, 250mm depth</t>
  </si>
  <si>
    <t>PROVIDING AND PLACING TOPSOIL, 10-INCH DEPTH</t>
  </si>
  <si>
    <t>62401-0700</t>
  </si>
  <si>
    <t>Providing and placing topsoil, 300mm depth</t>
  </si>
  <si>
    <t>PROVIDING AND PLACING TOPSOIL, 12-INCH DEPTH</t>
  </si>
  <si>
    <t>62402-0100</t>
  </si>
  <si>
    <t>62402-0200</t>
  </si>
  <si>
    <t>62402-0300</t>
  </si>
  <si>
    <t>62402-0400</t>
  </si>
  <si>
    <t>62402-0500</t>
  </si>
  <si>
    <t>62402-0600</t>
  </si>
  <si>
    <t>62402-0700</t>
  </si>
  <si>
    <t>62403-0000</t>
  </si>
  <si>
    <t>Providing and placing topsoil</t>
  </si>
  <si>
    <t>PROVIDING AND PLACING TOPSOIL</t>
  </si>
  <si>
    <t>62404-0000</t>
  </si>
  <si>
    <t>62405-0000</t>
  </si>
  <si>
    <t>Placing conserved topsoil</t>
  </si>
  <si>
    <t>PLACING CONSERVED TOPSOIL</t>
  </si>
  <si>
    <t>62405-0100</t>
  </si>
  <si>
    <t>Placing conserved topsoil, 50mm depth</t>
  </si>
  <si>
    <t>PLACING CONSERVED TOPSOIL, 2-INCH DEPTH</t>
  </si>
  <si>
    <t>62405-0200</t>
  </si>
  <si>
    <t>Placing conserved topsoil, 75mm depth</t>
  </si>
  <si>
    <t>PLACING CONSERVED TOPSOIL, 3-INCH DEPTH</t>
  </si>
  <si>
    <t>62405-0300</t>
  </si>
  <si>
    <t>Placing conserved topsoil, 100mm depth</t>
  </si>
  <si>
    <t>62405-0350</t>
  </si>
  <si>
    <t>Placing conserved topsoil, 125mm depth</t>
  </si>
  <si>
    <t>PLACING CONSERVED TOPSOIL, 5-INCH DEPTH</t>
  </si>
  <si>
    <t>62405-0400</t>
  </si>
  <si>
    <t>Placing conserved topsoil, 150mm depth</t>
  </si>
  <si>
    <t>PLACING CONSERVED TOPSOIL, 6-INCH DEPTH</t>
  </si>
  <si>
    <t>62405-0500</t>
  </si>
  <si>
    <t>Placing conserved topsoil, 200mm depth</t>
  </si>
  <si>
    <t>PLACING CONSERVED TOPSOIL, 8-INCH DEPTH</t>
  </si>
  <si>
    <t>62405-0600</t>
  </si>
  <si>
    <t>Placing conserved topsoil, 250mm depth</t>
  </si>
  <si>
    <t>PLACING CONSERVED TOPSOIL, 10-INCH DEPTH</t>
  </si>
  <si>
    <t>62405-0700</t>
  </si>
  <si>
    <t>Placing conserved topsoil, 300mm depth</t>
  </si>
  <si>
    <t>PLACING CONSERVED TOPSOIL, 12-INCH DEPTH</t>
  </si>
  <si>
    <t>62405-1300</t>
  </si>
  <si>
    <t>Placing conserved topsoil, 600mm depth</t>
  </si>
  <si>
    <t>PLACING CONSERVED TOPSOIL, 24-INCH DEPTH</t>
  </si>
  <si>
    <t>62406-0100</t>
  </si>
  <si>
    <t>62406-0200</t>
  </si>
  <si>
    <t>62406-0350</t>
  </si>
  <si>
    <t>62406-0400</t>
  </si>
  <si>
    <t>62406-0500</t>
  </si>
  <si>
    <t>62406-0600</t>
  </si>
  <si>
    <t>62406-0700</t>
  </si>
  <si>
    <t>62406-1300</t>
  </si>
  <si>
    <t>62407-0000</t>
  </si>
  <si>
    <t>62408-0000</t>
  </si>
  <si>
    <t>62409-0000</t>
  </si>
  <si>
    <t>Placing manufactured topsoil</t>
  </si>
  <si>
    <t>PLACING MANUFACTURED TOPSOIL</t>
  </si>
  <si>
    <t>62410-0000</t>
  </si>
  <si>
    <t>62411-0350</t>
  </si>
  <si>
    <t>Placing Government-furnished topsoil</t>
  </si>
  <si>
    <t>PLACING GOVERNMENT-FURNISHED TOPSOIL</t>
  </si>
  <si>
    <t>62415-0000</t>
  </si>
  <si>
    <t>Conserve and place forest duff</t>
  </si>
  <si>
    <t>CONSERVE AND PLACE FOREST DUFF</t>
  </si>
  <si>
    <t>Section 625 - TURF ESTABLISHMENT</t>
  </si>
  <si>
    <t>62501-0000</t>
  </si>
  <si>
    <t>Turf establishment</t>
  </si>
  <si>
    <t>TURF ESTABLISHMENT</t>
  </si>
  <si>
    <t>62502-0000</t>
  </si>
  <si>
    <t>62510-1000</t>
  </si>
  <si>
    <t>Seeding, dry method</t>
  </si>
  <si>
    <t>SEEDING, DRY METHOD</t>
  </si>
  <si>
    <t>62510-2000</t>
  </si>
  <si>
    <t>Seeding, hydraulic method</t>
  </si>
  <si>
    <t>SEEDING, HYDRAULIC METHOD</t>
  </si>
  <si>
    <t>62511-1000</t>
  </si>
  <si>
    <t>62511-2000</t>
  </si>
  <si>
    <t>62515-1000</t>
  </si>
  <si>
    <t>Mulching, dry method</t>
  </si>
  <si>
    <t>MULCHING, DRY METHOD</t>
  </si>
  <si>
    <t>62515-2000</t>
  </si>
  <si>
    <t>Mulching, hydraulic method</t>
  </si>
  <si>
    <t>MULCHING, HYDRAULIC METHOD</t>
  </si>
  <si>
    <t>62515-3000</t>
  </si>
  <si>
    <t>Mulching, hydraulic method, bonded fiber matrix</t>
  </si>
  <si>
    <t>MULCHING, HYDRAULIC METHOD, BONDED FIBER MATRIX</t>
  </si>
  <si>
    <t>62515-4000</t>
  </si>
  <si>
    <t>Mulching, hand method</t>
  </si>
  <si>
    <t>MULCHING, HAND METHOD</t>
  </si>
  <si>
    <t>62516-1000</t>
  </si>
  <si>
    <t>62516-2000</t>
  </si>
  <si>
    <t>62516-3000</t>
  </si>
  <si>
    <t>62516-4000</t>
  </si>
  <si>
    <t>62520-0000</t>
  </si>
  <si>
    <t>Fertilizer</t>
  </si>
  <si>
    <t>FERTILIZER</t>
  </si>
  <si>
    <t>62521-0000</t>
  </si>
  <si>
    <t>62525-0000</t>
  </si>
  <si>
    <t>Water</t>
  </si>
  <si>
    <t>WATER</t>
  </si>
  <si>
    <t>62535-0000</t>
  </si>
  <si>
    <t>Herbicide</t>
  </si>
  <si>
    <t>L</t>
  </si>
  <si>
    <t>HERBICIDE</t>
  </si>
  <si>
    <t>62542-1000</t>
  </si>
  <si>
    <t>Seeding supplements, seed</t>
  </si>
  <si>
    <t>SEEDING SUPPLEMENTS, SEED</t>
  </si>
  <si>
    <t>62550-2000</t>
  </si>
  <si>
    <t>Biotic soil amendment, hydraulic method</t>
  </si>
  <si>
    <t>BIOTIC SOIL AMENDMENT, HYDRAULIC METHOD</t>
  </si>
  <si>
    <t>Section 626 - PLANTS, TREES, SHRUBS, VINES, AND GROUND COVERS</t>
  </si>
  <si>
    <t>62601-0000</t>
  </si>
  <si>
    <t>Plantings</t>
  </si>
  <si>
    <t>PLANTINGS</t>
  </si>
  <si>
    <t>62601-1000</t>
  </si>
  <si>
    <t>Plantings, balled and burlapped</t>
  </si>
  <si>
    <t>PLANTINGS, BALLED AND BURLAPPED</t>
  </si>
  <si>
    <t>62601-2000</t>
  </si>
  <si>
    <t>Plantings, container grown</t>
  </si>
  <si>
    <t>PLANTINGS, CONTAINER GROWN</t>
  </si>
  <si>
    <t>62601-3000</t>
  </si>
  <si>
    <t>Plantings, seedlings, bare root</t>
  </si>
  <si>
    <t>PLANTINGS, SEEDLINGS, BARE ROOT</t>
  </si>
  <si>
    <t>62601-4000</t>
  </si>
  <si>
    <t>Plantings, seedlings, balled and burlapped</t>
  </si>
  <si>
    <t>PLANTINGS, SEEDLINGS, BALLED AND BURLAPPED</t>
  </si>
  <si>
    <t>62601-5000</t>
  </si>
  <si>
    <t>Plantings, seedlings, container grown</t>
  </si>
  <si>
    <t>PLANTINGS, SEEDLINGS, CONTAINER GROWN</t>
  </si>
  <si>
    <t>62601-6000</t>
  </si>
  <si>
    <t>Plantings, trees, balled and burlapped</t>
  </si>
  <si>
    <t>PLANTINGS, TREES, BALLED AND BURLAPPED</t>
  </si>
  <si>
    <t>62601-7000</t>
  </si>
  <si>
    <t>Plantings, wetland plant, container grown</t>
  </si>
  <si>
    <t>PLANTINGS, WETLAND PLANT, CONTAINER GROWN</t>
  </si>
  <si>
    <t>62602-0000</t>
  </si>
  <si>
    <t>62603-0000</t>
  </si>
  <si>
    <t>62604-1000</t>
  </si>
  <si>
    <t>Cuttings, alder</t>
  </si>
  <si>
    <t>CUTTINGS, ALDER</t>
  </si>
  <si>
    <t>62604-2000</t>
  </si>
  <si>
    <t>Cuttings, cottonwood pole</t>
  </si>
  <si>
    <t>CUTTINGS, COTTONWOOD POLE</t>
  </si>
  <si>
    <t>62604-3000</t>
  </si>
  <si>
    <t>Cuttings, red osier dogwood</t>
  </si>
  <si>
    <t>CUTTINGS, RED OSIER DOGWOOD</t>
  </si>
  <si>
    <t>62604-4000</t>
  </si>
  <si>
    <t>Cuttings, willow staking</t>
  </si>
  <si>
    <t>CUTTINGS, WILLOW STAKING</t>
  </si>
  <si>
    <t>62604-5000</t>
  </si>
  <si>
    <t>Cuttings, willow pole</t>
  </si>
  <si>
    <t>CUTTINGS, WILLOW POLE</t>
  </si>
  <si>
    <t>62605-1000</t>
  </si>
  <si>
    <t>Bundles, alder</t>
  </si>
  <si>
    <t>BUNDLES, ALDER</t>
  </si>
  <si>
    <t>62605-2000</t>
  </si>
  <si>
    <t>Bundles, willow</t>
  </si>
  <si>
    <t>BUNDLES, WILLOW</t>
  </si>
  <si>
    <t>62606-0000</t>
  </si>
  <si>
    <t>62610-0000</t>
  </si>
  <si>
    <t>Tree grate</t>
  </si>
  <si>
    <t>TREE GRATE</t>
  </si>
  <si>
    <t>62611-0000</t>
  </si>
  <si>
    <t>Tree well</t>
  </si>
  <si>
    <t>TREE WELL</t>
  </si>
  <si>
    <t>62612-0000</t>
  </si>
  <si>
    <t>Root barrier</t>
  </si>
  <si>
    <t>ROOT BARRIER</t>
  </si>
  <si>
    <t>62613-0500</t>
  </si>
  <si>
    <t>Landscape edging, metal</t>
  </si>
  <si>
    <t>LANDSCAPE EDGING, METAL</t>
  </si>
  <si>
    <t>62620-1000</t>
  </si>
  <si>
    <t>Remove and replant tree and shrub</t>
  </si>
  <si>
    <t>REMOVE AND REPLANT TREE AND SHRUB</t>
  </si>
  <si>
    <t>Section 627 - SOD</t>
  </si>
  <si>
    <t>62701-0000</t>
  </si>
  <si>
    <t>Sod</t>
  </si>
  <si>
    <t>SOD</t>
  </si>
  <si>
    <t>62701-1000</t>
  </si>
  <si>
    <t>Sod, solid</t>
  </si>
  <si>
    <t>SOD, SOLID</t>
  </si>
  <si>
    <t>62701-2000</t>
  </si>
  <si>
    <t>Sod, strip</t>
  </si>
  <si>
    <t>SOD, STRIP</t>
  </si>
  <si>
    <t>62701-3000</t>
  </si>
  <si>
    <t>Sod, spot</t>
  </si>
  <si>
    <t>SOD, SPOT</t>
  </si>
  <si>
    <t>Section 628 - TEMPORARY STREAM DIVERSIONS</t>
  </si>
  <si>
    <t>62801-0000</t>
  </si>
  <si>
    <t>Temporary stream diversion</t>
  </si>
  <si>
    <t>TEMPORARY STREAM DIVERSION</t>
  </si>
  <si>
    <t>62802-0000</t>
  </si>
  <si>
    <t>Temporary stream turbidity monitoring</t>
  </si>
  <si>
    <t>TEMPORARY STREAM TURBIDITY MONITORING</t>
  </si>
  <si>
    <t>62803-0000</t>
  </si>
  <si>
    <t>62805-0000</t>
  </si>
  <si>
    <t>Floating turbidity curtain</t>
  </si>
  <si>
    <t>FLOATING TURBIDITY CURTAIN</t>
  </si>
  <si>
    <t>Section 629 - ROLLED EROSION CONTROL PRODUCTS AND CELLUAR CONFINEMENT SYSTEMS</t>
  </si>
  <si>
    <t>62901-0000</t>
  </si>
  <si>
    <t>Rolled erosion control product</t>
  </si>
  <si>
    <t>ROLLED EROSION CONTROL PRODUCT</t>
  </si>
  <si>
    <t>62901-0100</t>
  </si>
  <si>
    <t>Rolled erosion control product, type 1.A</t>
  </si>
  <si>
    <t>ROLLED EROSION CONTROL PRODUCT, TYPE 1.A</t>
  </si>
  <si>
    <t>62901-0200</t>
  </si>
  <si>
    <t>Rolled erosion control product, type 1.B</t>
  </si>
  <si>
    <t>ROLLED EROSION CONTROL PRODUCT, TYPE 1.B</t>
  </si>
  <si>
    <t>62901-0300</t>
  </si>
  <si>
    <t>Rolled erosion control product, type 1.C</t>
  </si>
  <si>
    <t>ROLLED EROSION CONTROL PRODUCT, TYPE 1.C</t>
  </si>
  <si>
    <t>62901-0400</t>
  </si>
  <si>
    <t>Rolled erosion control product, type 1.D</t>
  </si>
  <si>
    <t>ROLLED EROSION CONTROL PRODUCT, TYPE 1.D</t>
  </si>
  <si>
    <t>62901-0500</t>
  </si>
  <si>
    <t>Rolled erosion control product, type 2.A</t>
  </si>
  <si>
    <t>ROLLED EROSION CONTROL PRODUCT, TYPE 2.A</t>
  </si>
  <si>
    <t>62901-0600</t>
  </si>
  <si>
    <t>Rolled erosion control product, type 2.B</t>
  </si>
  <si>
    <t>ROLLED EROSION CONTROL PRODUCT, TYPE 2.B</t>
  </si>
  <si>
    <t>62901-0700</t>
  </si>
  <si>
    <t>Rolled erosion control product, type 2.C</t>
  </si>
  <si>
    <t>ROLLED EROSION CONTROL PRODUCT, TYPE 2.C</t>
  </si>
  <si>
    <t>62901-0800</t>
  </si>
  <si>
    <t>Rolled erosion control product, type 2.D</t>
  </si>
  <si>
    <t>ROLLED EROSION CONTROL PRODUCT, TYPE 2.D</t>
  </si>
  <si>
    <t>62901-0900</t>
  </si>
  <si>
    <t>Rolled erosion control product, type 3.A</t>
  </si>
  <si>
    <t>ROLLED EROSION CONTROL PRODUCT, TYPE 3.A</t>
  </si>
  <si>
    <t>62901-1000</t>
  </si>
  <si>
    <t>Rolled erosion control product, type 3.B</t>
  </si>
  <si>
    <t>ROLLED EROSION CONTROL PRODUCT, TYPE 3.B</t>
  </si>
  <si>
    <t>62901-1050</t>
  </si>
  <si>
    <t>Rolled erosion control product, type 4.A</t>
  </si>
  <si>
    <t>ROLLED EROSION CONTROL PRODUCT, TYPE 4.A</t>
  </si>
  <si>
    <t>62901-1100</t>
  </si>
  <si>
    <t>Rolled erosion control product, type 4.B</t>
  </si>
  <si>
    <t>ROLLED EROSION CONTROL PRODUCT, TYPE 4.B</t>
  </si>
  <si>
    <t>62901-1200</t>
  </si>
  <si>
    <t>Rolled erosion control product, type 5.A</t>
  </si>
  <si>
    <t>ROLLED EROSION CONTROL PRODUCT, TYPE 5.A</t>
  </si>
  <si>
    <t>62901-1300</t>
  </si>
  <si>
    <t>Rolled erosion control product, type 5.B</t>
  </si>
  <si>
    <t>ROLLED EROSION CONTROL PRODUCT, TYPE 5.B</t>
  </si>
  <si>
    <t>62901-1400</t>
  </si>
  <si>
    <t>Rolled erosion control product, type 5.C</t>
  </si>
  <si>
    <t>ROLLED EROSION CONTROL PRODUCT, TYPE 5.C</t>
  </si>
  <si>
    <t>62901-1500</t>
  </si>
  <si>
    <t>Rolled erosion control product, type 5.D</t>
  </si>
  <si>
    <t>ROLLED EROSION CONTROL PRODUCT, TYPE 5.D</t>
  </si>
  <si>
    <t>62901-1600</t>
  </si>
  <si>
    <t>Rolled erosion control product, type 5.E</t>
  </si>
  <si>
    <t>ROLLED EROSION CONTROL PRODUCT, TYPE 5.E</t>
  </si>
  <si>
    <t>62901-1700</t>
  </si>
  <si>
    <t>Rolled erosion control product, type 5.F</t>
  </si>
  <si>
    <t>ROLLED EROSION CONTROL PRODUCT, TYPE 5.F</t>
  </si>
  <si>
    <t>62902-0000</t>
  </si>
  <si>
    <t>62902-0100</t>
  </si>
  <si>
    <t>62902-0200</t>
  </si>
  <si>
    <t>62902-0300</t>
  </si>
  <si>
    <t>62902-0400</t>
  </si>
  <si>
    <t>62902-0500</t>
  </si>
  <si>
    <t>62902-0600</t>
  </si>
  <si>
    <t>62902-0700</t>
  </si>
  <si>
    <t>62902-0800</t>
  </si>
  <si>
    <t>62902-0900</t>
  </si>
  <si>
    <t>62902-1000</t>
  </si>
  <si>
    <t>62902-1050</t>
  </si>
  <si>
    <t>62902-1100</t>
  </si>
  <si>
    <t>62902-1200</t>
  </si>
  <si>
    <t>62902-1300</t>
  </si>
  <si>
    <t>62902-1400</t>
  </si>
  <si>
    <t>62902-1500</t>
  </si>
  <si>
    <t>62902-1600</t>
  </si>
  <si>
    <t>Fixed Duplicate #</t>
  </si>
  <si>
    <t>62902-1700</t>
  </si>
  <si>
    <t>62903-0000</t>
  </si>
  <si>
    <t>Cellular confinement system</t>
  </si>
  <si>
    <t>CELLULAR CONFINEMENT SYSTEM</t>
  </si>
  <si>
    <t>62910-1000</t>
  </si>
  <si>
    <t>Cellular confinement system backfill, granular</t>
  </si>
  <si>
    <t>CELLULAR CONFINEMENT SYSTEM BACKFILL, GRANULAR</t>
  </si>
  <si>
    <t>Section 632 - LOCATING UTILITIES</t>
  </si>
  <si>
    <t>63201-0000</t>
  </si>
  <si>
    <t>Locate utilities</t>
  </si>
  <si>
    <t>LOCATE UTILITIES</t>
  </si>
  <si>
    <t>63202-0000</t>
  </si>
  <si>
    <t>63203-0000</t>
  </si>
  <si>
    <t>63210-0000</t>
  </si>
  <si>
    <t>Utility company compensation</t>
  </si>
  <si>
    <t>UTILITY COMPANY COMPENSATION</t>
  </si>
  <si>
    <t>Section 633 - PERMANENT TRAFFIC CONTROL</t>
  </si>
  <si>
    <t>63301-0000</t>
  </si>
  <si>
    <t>Sign system</t>
  </si>
  <si>
    <t>SIGN SYSTEM</t>
  </si>
  <si>
    <t>63301-1000</t>
  </si>
  <si>
    <t>Sign system, Government-furnished sign</t>
  </si>
  <si>
    <t>SIGN SYSTEM, GOVERNMENT-FURNISHED SIGN</t>
  </si>
  <si>
    <t>63302-0000</t>
  </si>
  <si>
    <t>63302-1000</t>
  </si>
  <si>
    <t>63303-0100</t>
  </si>
  <si>
    <t>Sign, steel panel, type 3 sheeting</t>
  </si>
  <si>
    <t>SIGN, STEEL PANEL, TYPE 3 SHEETING</t>
  </si>
  <si>
    <t>63303-0300</t>
  </si>
  <si>
    <t>Sign, steel panel, type 8 sheeting</t>
  </si>
  <si>
    <t>SIGN, STEEL PANEL, TYPE 8 SHEETING</t>
  </si>
  <si>
    <t>63303-0400</t>
  </si>
  <si>
    <t>Sign, steel panel, type 9 sheeting</t>
  </si>
  <si>
    <t>SIGN, STEEL PANEL, TYPE 9 SHEETING</t>
  </si>
  <si>
    <t>63303-0900</t>
  </si>
  <si>
    <t>Sign, aluminum panel, type 3 sheeting</t>
  </si>
  <si>
    <t>SIGN, ALUMINUM PANEL, TYPE 3 SHEETING</t>
  </si>
  <si>
    <t>63303-1100</t>
  </si>
  <si>
    <t>Sign, aluminum panel, type 8 sheeting</t>
  </si>
  <si>
    <t>SIGN, ALUMINUM PANEL, TYPE 8 SHEETING</t>
  </si>
  <si>
    <t>63303-1200</t>
  </si>
  <si>
    <t>Sign, aluminum panel, type 9 sheeting</t>
  </si>
  <si>
    <t>SIGN, ALUMINUM PANEL, TYPE 9 SHEETING</t>
  </si>
  <si>
    <t>63303-1300</t>
  </si>
  <si>
    <t>Sign, plastic panel, type 3 sheeting</t>
  </si>
  <si>
    <t>SIGN, PLASTIC PANEL, TYPE 3 SHEETING</t>
  </si>
  <si>
    <t>63303-1500</t>
  </si>
  <si>
    <t>Sign, plastic panel, type 8 sheeting</t>
  </si>
  <si>
    <t>SIGN, PLASTIC PANEL, TYPE 8 SHEETING</t>
  </si>
  <si>
    <t>63303-1600</t>
  </si>
  <si>
    <t>Sign, plastic panel, type 9 sheeting</t>
  </si>
  <si>
    <t>SIGN, PLASTIC PANEL, TYPE 9 SHEETING</t>
  </si>
  <si>
    <t>63304-0100</t>
  </si>
  <si>
    <t>Signs, steel panels, type 3 sheeting</t>
  </si>
  <si>
    <t>SIGNS, STEEL PANELS, TYPE 3 SHEETING</t>
  </si>
  <si>
    <t>63304-0300</t>
  </si>
  <si>
    <t>Signs, steel panels, type 8 sheeting</t>
  </si>
  <si>
    <t>SIGNS, STEEL PANELS, TYPE 8 SHEETING</t>
  </si>
  <si>
    <t>63304-0400</t>
  </si>
  <si>
    <t>Signs, steel panels, type 9 sheeting</t>
  </si>
  <si>
    <t>SIGNS, STEEL PANELS, TYPE 9 SHEETING</t>
  </si>
  <si>
    <t>63304-0900</t>
  </si>
  <si>
    <t>Signs, aluminum panels, type 3 sheeting</t>
  </si>
  <si>
    <t>SIGNS, ALUMINUM PANELS, TYPE 3 SHEETING</t>
  </si>
  <si>
    <t>63304-1100</t>
  </si>
  <si>
    <t>Signs, aluminum panels, type 8 sheeting</t>
  </si>
  <si>
    <t>SIGNS, ALUMINUM PANELS, TYPE 8 SHEETING</t>
  </si>
  <si>
    <t>63304-1200</t>
  </si>
  <si>
    <t>Signs, aluminum panels, type 9 sheeting</t>
  </si>
  <si>
    <t>SIGNS, ALUMINUM PANELS, TYPE 9 SHEETING</t>
  </si>
  <si>
    <t>63304-1300</t>
  </si>
  <si>
    <t>Signs, plastic panels, type 3 sheeting</t>
  </si>
  <si>
    <t>SIGNS, PLASTIC PANELS, TYPE 3 SHEETING</t>
  </si>
  <si>
    <t>63304-1500</t>
  </si>
  <si>
    <t>Signs, plastic panels, type 8 sheeting</t>
  </si>
  <si>
    <t>SIGNS, PLASTIC PANELS, TYPE 8 SHEETING</t>
  </si>
  <si>
    <t>63304-1600</t>
  </si>
  <si>
    <t>Signs, plastic panels, type 9 sheeting</t>
  </si>
  <si>
    <t>SIGNS, PLASTIC PANELS, TYPE 9 SHEETING</t>
  </si>
  <si>
    <t>63305-0100</t>
  </si>
  <si>
    <t>Posts, steel, U-channel</t>
  </si>
  <si>
    <t>POSTS, STEEL, U-CHANNEL</t>
  </si>
  <si>
    <t>63305-0200</t>
  </si>
  <si>
    <t>Posts, steel, 50mm diameter</t>
  </si>
  <si>
    <t>POSTS, STEEL, 2-INCH DIAMETER</t>
  </si>
  <si>
    <t>63305-0300</t>
  </si>
  <si>
    <t>Posts, steel, 100mm diameter</t>
  </si>
  <si>
    <t>POSTS, STEEL, 4-INCH DIAMETER</t>
  </si>
  <si>
    <t>63305-0400</t>
  </si>
  <si>
    <t>Posts, steel, 50mm x 50mm</t>
  </si>
  <si>
    <t>POSTS, STEEL, 2-INCH X 2-INCH</t>
  </si>
  <si>
    <t>63305-0500</t>
  </si>
  <si>
    <t>Posts, steel, 75mm x 100mm</t>
  </si>
  <si>
    <t>POSTS, STEEL, 3-INCH X 4-INCH</t>
  </si>
  <si>
    <t>63305-0600</t>
  </si>
  <si>
    <t>Posts, steel, 100mm x 150mm</t>
  </si>
  <si>
    <t>POSTS, STEEL, 4-INCH X 6-INCH</t>
  </si>
  <si>
    <t>63305-0700</t>
  </si>
  <si>
    <t>Posts, steel, pipe</t>
  </si>
  <si>
    <t>POSTS, STEEL, PIPE</t>
  </si>
  <si>
    <t>63305-0800</t>
  </si>
  <si>
    <t>Posts, steel, w150 x 14</t>
  </si>
  <si>
    <t>POSTS, STEEL, W6 X 9</t>
  </si>
  <si>
    <t>63305-0900</t>
  </si>
  <si>
    <t>Posts, steel, w150 x 18</t>
  </si>
  <si>
    <t>POSTS, STEEL, W6 X 12</t>
  </si>
  <si>
    <t>63305-1000</t>
  </si>
  <si>
    <t>Posts, steel, w150 x 22</t>
  </si>
  <si>
    <t>POSTS, STEEL, W6 X 15</t>
  </si>
  <si>
    <t>63305-1100</t>
  </si>
  <si>
    <t>Posts, steel, w200 x 27</t>
  </si>
  <si>
    <t>POSTS, STEEL, W8 X 18</t>
  </si>
  <si>
    <t>63305-1200</t>
  </si>
  <si>
    <t>Posts, steel, w200 x 31</t>
  </si>
  <si>
    <t>POSTS, STEEL, W8 X 21</t>
  </si>
  <si>
    <t>63305-1300</t>
  </si>
  <si>
    <t>Posts, steel, w250 x 33</t>
  </si>
  <si>
    <t>POSTS, STEEL, W10 X 22</t>
  </si>
  <si>
    <t>63305-1400</t>
  </si>
  <si>
    <t>Posts, steel, w250 x 39</t>
  </si>
  <si>
    <t>POSTS, STEEL, W10 X 26</t>
  </si>
  <si>
    <t>63305-1500</t>
  </si>
  <si>
    <t>Posts, steel, w310 x 24</t>
  </si>
  <si>
    <t>POSTS, STEEL, W12 X 16</t>
  </si>
  <si>
    <t>63305-1600</t>
  </si>
  <si>
    <t>Posts, steel, w310 x 28</t>
  </si>
  <si>
    <t>POSTS, STEEL, W12 X 19</t>
  </si>
  <si>
    <t>63305-1650</t>
  </si>
  <si>
    <t>Posts, wood, 50mm x 50mm</t>
  </si>
  <si>
    <t>POSTS, WOOD, 2-INCH X 2-INCH</t>
  </si>
  <si>
    <t>63305-1700</t>
  </si>
  <si>
    <t>Posts, wood, 100mm x 100mm</t>
  </si>
  <si>
    <t>POSTS, WOOD, 4-INCH X 4-INCH</t>
  </si>
  <si>
    <t>63305-1800</t>
  </si>
  <si>
    <t>Posts, wood, 100mm x 150mm</t>
  </si>
  <si>
    <t>POSTS, WOOD, 4-INCH X 6-INCH</t>
  </si>
  <si>
    <t>63305-1900</t>
  </si>
  <si>
    <t>Posts, wood, 150mm x 150mm</t>
  </si>
  <si>
    <t>POSTS, WOOD, 6-INCH X 6-INCH</t>
  </si>
  <si>
    <t>63305-2000</t>
  </si>
  <si>
    <t>Posts, wood, 200mm x 150mm</t>
  </si>
  <si>
    <t>POSTS, WOOD, 8-INCH X 6-INCH</t>
  </si>
  <si>
    <t>63306-0100</t>
  </si>
  <si>
    <t>Post, steel, U-channel</t>
  </si>
  <si>
    <t>POST, STEEL, U-CHANNEL</t>
  </si>
  <si>
    <t>63306-0200</t>
  </si>
  <si>
    <t>Post, steel, 50mm diameter</t>
  </si>
  <si>
    <t>POST, STEEL, 2-INCH DIAMETER</t>
  </si>
  <si>
    <t>63306-0300</t>
  </si>
  <si>
    <t>Post, steel, 100mm diameter</t>
  </si>
  <si>
    <t>POST, STEEL, 4-INCH DIAMETER</t>
  </si>
  <si>
    <t>63306-0400</t>
  </si>
  <si>
    <t>Post, steel, 50mm x 50mm</t>
  </si>
  <si>
    <t>POST, STEEL, 2-INCH X 2-INCH</t>
  </si>
  <si>
    <t>63306-0450</t>
  </si>
  <si>
    <t>Post, steel, 75mm x 75mm</t>
  </si>
  <si>
    <t>POST, STEEL, 3-INCH X 3-INCH</t>
  </si>
  <si>
    <t>63306-0500</t>
  </si>
  <si>
    <t>Post, steel, 75mm x 100mm</t>
  </si>
  <si>
    <t>POST, STEEL, 3-INCH X 4-INCH</t>
  </si>
  <si>
    <t>63306-0600</t>
  </si>
  <si>
    <t>Post, steel, 100mm x 150mm</t>
  </si>
  <si>
    <t>POST, STEEL, 4-INCH X 6-INCH</t>
  </si>
  <si>
    <t>63306-0700</t>
  </si>
  <si>
    <t>Post, steel, pipe</t>
  </si>
  <si>
    <t>POST, STEEL, PIPE</t>
  </si>
  <si>
    <t>63306-0800</t>
  </si>
  <si>
    <t>Post, steel, w150 x 14</t>
  </si>
  <si>
    <t>POST, STEEL, W6 X 9</t>
  </si>
  <si>
    <t>63306-0900</t>
  </si>
  <si>
    <t>Post, steel, w150 x 18</t>
  </si>
  <si>
    <t>POST, STEEL, W6 X 12</t>
  </si>
  <si>
    <t>63306-1000</t>
  </si>
  <si>
    <t>Post, steel, w150 x 22</t>
  </si>
  <si>
    <t>POST, STEEL, W6 X 15</t>
  </si>
  <si>
    <t>63306-1100</t>
  </si>
  <si>
    <t>Post, steel, w200 x 27</t>
  </si>
  <si>
    <t>POST, STEEL, W8 X 18</t>
  </si>
  <si>
    <t>63306-1200</t>
  </si>
  <si>
    <t>Post, steel, w200 x 31</t>
  </si>
  <si>
    <t>POST, STEEL, W8 X 21</t>
  </si>
  <si>
    <t>63306-1300</t>
  </si>
  <si>
    <t>Post, steel, w250 x 33</t>
  </si>
  <si>
    <t>POST, STEEL, W10 X 22</t>
  </si>
  <si>
    <t>63306-1400</t>
  </si>
  <si>
    <t>Post, steel, w250 x 39</t>
  </si>
  <si>
    <t>POST, STEEL, W10 X 26</t>
  </si>
  <si>
    <t>63306-1500</t>
  </si>
  <si>
    <t>Post, steel, w310 x 24</t>
  </si>
  <si>
    <t>POST, STEEL, W12 X 16</t>
  </si>
  <si>
    <t>63306-1600</t>
  </si>
  <si>
    <t>Post, steel, w310 x 28</t>
  </si>
  <si>
    <t>POST, STEEL, W12 X 19</t>
  </si>
  <si>
    <t>63306-1700</t>
  </si>
  <si>
    <t>Post, wood, 100mm x 100mm</t>
  </si>
  <si>
    <t>POST, WOOD, 4-INCH X 4-INCH</t>
  </si>
  <si>
    <t>63306-1800</t>
  </si>
  <si>
    <t>Post, wood, 100mm x 150mm</t>
  </si>
  <si>
    <t>POST, WOOD, 4-INCH X 6-INCH</t>
  </si>
  <si>
    <t>63306-1900</t>
  </si>
  <si>
    <t>Post, wood, 150mm x 150mm</t>
  </si>
  <si>
    <t>POST, WOOD, 6-INCH X 6-INCH</t>
  </si>
  <si>
    <t>63306-2000</t>
  </si>
  <si>
    <t>Post, wood, 200mm x 150mm</t>
  </si>
  <si>
    <t>POST, WOOD, 8-INCH X 6-INCH</t>
  </si>
  <si>
    <t>63306-2100</t>
  </si>
  <si>
    <t>Post, wood, 200mm diameter</t>
  </si>
  <si>
    <t>POST, WOOD, 8-INCH DIAMETER</t>
  </si>
  <si>
    <t>63307-0000</t>
  </si>
  <si>
    <t>Sign structure, overhead</t>
  </si>
  <si>
    <t>SIGN STRUCTURE, OVERHEAD</t>
  </si>
  <si>
    <t>63308-0000</t>
  </si>
  <si>
    <t>Object marker</t>
  </si>
  <si>
    <t>OBJECT MARKER</t>
  </si>
  <si>
    <t>63308-1000</t>
  </si>
  <si>
    <t>Object marker, type 1</t>
  </si>
  <si>
    <t>OBJECT MARKER, TYPE 1</t>
  </si>
  <si>
    <t>63308-2000</t>
  </si>
  <si>
    <t>Object marker, type 2</t>
  </si>
  <si>
    <t>OBJECT MARKER, TYPE 2</t>
  </si>
  <si>
    <t>63308-3000</t>
  </si>
  <si>
    <t>Object marker, type 3</t>
  </si>
  <si>
    <t>OBJECT MARKER, TYPE 3</t>
  </si>
  <si>
    <t>63308-3400</t>
  </si>
  <si>
    <t>Object marker, type 4</t>
  </si>
  <si>
    <t>OBJECT MARKER, TYPE 4</t>
  </si>
  <si>
    <t>63308-4000</t>
  </si>
  <si>
    <t>Object marker, type CALTRANS type L</t>
  </si>
  <si>
    <t>OBJECT MARKER, TYPE CALTRANS TYPE L</t>
  </si>
  <si>
    <t>63308-5000</t>
  </si>
  <si>
    <t>Object marker, type CALTRANS type P</t>
  </si>
  <si>
    <t>OBJECT MARKER, TYPE CALTRANS TYPE P</t>
  </si>
  <si>
    <t>63309-0000</t>
  </si>
  <si>
    <t>Delineator</t>
  </si>
  <si>
    <t>DELINEATOR</t>
  </si>
  <si>
    <t>63309-0100</t>
  </si>
  <si>
    <t>Delineator, type 1</t>
  </si>
  <si>
    <t>DELINEATOR, TYPE 1</t>
  </si>
  <si>
    <t>63309-0200</t>
  </si>
  <si>
    <t>Delineator, type 2</t>
  </si>
  <si>
    <t>DELINEATOR, TYPE 2</t>
  </si>
  <si>
    <t>63309-0300</t>
  </si>
  <si>
    <t>Delineator, type 3</t>
  </si>
  <si>
    <t>DELINEATOR, TYPE 3</t>
  </si>
  <si>
    <t>63309-0400</t>
  </si>
  <si>
    <t>Delineator, type 4</t>
  </si>
  <si>
    <t>DELINEATOR, TYPE 4</t>
  </si>
  <si>
    <t>63309-0500</t>
  </si>
  <si>
    <t>Delineator, type 5</t>
  </si>
  <si>
    <t>DELINEATOR, TYPE 5</t>
  </si>
  <si>
    <t>63309-0600</t>
  </si>
  <si>
    <t>Delineator, type 6</t>
  </si>
  <si>
    <t>DELINEATOR, TYPE 6</t>
  </si>
  <si>
    <t>63309-0900</t>
  </si>
  <si>
    <t>Delineator, type flexible</t>
  </si>
  <si>
    <t>DELINEATOR, TYPE FLEXIBLE</t>
  </si>
  <si>
    <t>63309-1000</t>
  </si>
  <si>
    <t>Delineator, type snow pole</t>
  </si>
  <si>
    <t>DELINEATOR, TYPE SNOW POLE</t>
  </si>
  <si>
    <t>63309-1100</t>
  </si>
  <si>
    <t>Delineator, type snow pole, 2400mm</t>
  </si>
  <si>
    <t>DELINEATOR, TYPE SNOW POLE, 8 FEET</t>
  </si>
  <si>
    <t>63309-1200</t>
  </si>
  <si>
    <t>Delineator, type snow pole, 3000mm</t>
  </si>
  <si>
    <t>DELINEATOR, TYPE SNOW POLE, 10 FEET</t>
  </si>
  <si>
    <t>63309-1300</t>
  </si>
  <si>
    <t>Delineator, type snow pole, 3600mm</t>
  </si>
  <si>
    <t>DELINEATOR, TYPE SNOW POLE, 12 FEET</t>
  </si>
  <si>
    <t>63310-0000</t>
  </si>
  <si>
    <t>Channelizing device</t>
  </si>
  <si>
    <t>CHANNELIZING DEVICE</t>
  </si>
  <si>
    <t>63311-0000</t>
  </si>
  <si>
    <t>Speed hump</t>
  </si>
  <si>
    <t>SPEED HUMP</t>
  </si>
  <si>
    <t>63312-0000</t>
  </si>
  <si>
    <t>63313-0000</t>
  </si>
  <si>
    <t>Rumble strip</t>
  </si>
  <si>
    <t>RUMBLE STRIP</t>
  </si>
  <si>
    <t>63314-0000</t>
  </si>
  <si>
    <t>63315-1000</t>
  </si>
  <si>
    <t>Rumble strip, transverse</t>
  </si>
  <si>
    <t>RUMBLE STRIP, TRANSVERSE</t>
  </si>
  <si>
    <t>63316-1000</t>
  </si>
  <si>
    <t>Remove and reset sign system</t>
  </si>
  <si>
    <t>REMOVE AND RESET SIGN SYSTEM</t>
  </si>
  <si>
    <t>63316-2000</t>
  </si>
  <si>
    <t>Remove and reset delineator</t>
  </si>
  <si>
    <t>REMOVE AND RESET DELINEATOR</t>
  </si>
  <si>
    <t>63316-3000</t>
  </si>
  <si>
    <t>Remove and reset object marker</t>
  </si>
  <si>
    <t>REMOVE AND RESET OBJECT MARKER</t>
  </si>
  <si>
    <t>63317-1000</t>
  </si>
  <si>
    <t>63318-0000</t>
  </si>
  <si>
    <t>Snow pole holder</t>
  </si>
  <si>
    <t>SNOW POLE HOLDER</t>
  </si>
  <si>
    <t>63319-0000</t>
  </si>
  <si>
    <t>Post sleeve</t>
  </si>
  <si>
    <t>POST SLEEVE</t>
  </si>
  <si>
    <t>63320-0000</t>
  </si>
  <si>
    <t>Speed cushion</t>
  </si>
  <si>
    <t>SPEED CUSHION</t>
  </si>
  <si>
    <t>63325-0000</t>
  </si>
  <si>
    <t>Mumble strip</t>
  </si>
  <si>
    <t>MUMBLE STRIP</t>
  </si>
  <si>
    <t>63326-0000</t>
  </si>
  <si>
    <t>63327-1000</t>
  </si>
  <si>
    <t>Mumble strip, transverse</t>
  </si>
  <si>
    <t>M2</t>
  </si>
  <si>
    <t>MUMBLE STRIP, TRANSVERSE</t>
  </si>
  <si>
    <t>63328-0000</t>
  </si>
  <si>
    <t>Speed bump</t>
  </si>
  <si>
    <t>SPEED BUMP</t>
  </si>
  <si>
    <t>63330-0000</t>
  </si>
  <si>
    <t>Road closure gate</t>
  </si>
  <si>
    <t>ROAD CLOSURE GATE</t>
  </si>
  <si>
    <t>63331-0000</t>
  </si>
  <si>
    <t>Traffic spikes</t>
  </si>
  <si>
    <t>TRAFFIC SPIKES</t>
  </si>
  <si>
    <t>Section 634 - PERMANENT PAVEMENT MARKINGS</t>
  </si>
  <si>
    <t>63401-0000</t>
  </si>
  <si>
    <t>Pavement markings</t>
  </si>
  <si>
    <t>PAVEMENT MARKINGS</t>
  </si>
  <si>
    <t>63401-0100</t>
  </si>
  <si>
    <t>Pavement markings, type A, solid</t>
  </si>
  <si>
    <t>PAVEMENT MARKINGS, TYPE A, SOLID</t>
  </si>
  <si>
    <t>63401-0200</t>
  </si>
  <si>
    <t>Pavement markings, type A, broken</t>
  </si>
  <si>
    <t>PAVEMENT MARKINGS, TYPE A, BROKEN</t>
  </si>
  <si>
    <t>63401-0300</t>
  </si>
  <si>
    <t>Pavement markings, type B, solid</t>
  </si>
  <si>
    <t>PAVEMENT MARKINGS, TYPE B, SOLID</t>
  </si>
  <si>
    <t>63401-0400</t>
  </si>
  <si>
    <t>Pavement markings, type B, broken</t>
  </si>
  <si>
    <t>PAVEMENT MARKINGS, TYPE B, BROKEN</t>
  </si>
  <si>
    <t>63401-0450</t>
  </si>
  <si>
    <t>Pavement markings, type B, dotted</t>
  </si>
  <si>
    <t>PAVEMENT MARKINGS, TYPE B, DOTTED</t>
  </si>
  <si>
    <t>63401-0500</t>
  </si>
  <si>
    <t>Pavement markings, type C, solid</t>
  </si>
  <si>
    <t>PAVEMENT MARKINGS, TYPE C, SOLID</t>
  </si>
  <si>
    <t>63401-0600</t>
  </si>
  <si>
    <t>Pavement markings, type C, broken</t>
  </si>
  <si>
    <t>PAVEMENT MARKINGS, TYPE C, BROKEN</t>
  </si>
  <si>
    <t>63401-0700</t>
  </si>
  <si>
    <t>Pavement markings, type D, solid</t>
  </si>
  <si>
    <t>PAVEMENT MARKINGS, TYPE D, SOLID</t>
  </si>
  <si>
    <t>63401-0800</t>
  </si>
  <si>
    <t>Pavement markings, type D, broken</t>
  </si>
  <si>
    <t>PAVEMENT MARKINGS, TYPE D, BROKEN</t>
  </si>
  <si>
    <t>63401-0850</t>
  </si>
  <si>
    <t>Pavement markings, type D, dotted</t>
  </si>
  <si>
    <t>PAVEMENT MARKINGS, TYPE D, DOTTED</t>
  </si>
  <si>
    <t>63401-1500</t>
  </si>
  <si>
    <t>Pavement markings, type H, solid</t>
  </si>
  <si>
    <t>PAVEMENT MARKINGS, TYPE H, SOLID</t>
  </si>
  <si>
    <t>63401-1600</t>
  </si>
  <si>
    <t>Pavement markings, type H, broken</t>
  </si>
  <si>
    <t>PAVEMENT MARKINGS, TYPE H, BROKEN</t>
  </si>
  <si>
    <t>63401-1650</t>
  </si>
  <si>
    <t>Pavement markings, type H, dotted</t>
  </si>
  <si>
    <t>PAVEMENT MARKINGS, TYPE H, DOTTED</t>
  </si>
  <si>
    <t>63401-1900</t>
  </si>
  <si>
    <t>Pavement markings, type J, solid</t>
  </si>
  <si>
    <t>PAVEMENT MARKINGS, TYPE J, SOLID</t>
  </si>
  <si>
    <t>63401-2000</t>
  </si>
  <si>
    <t>Pavement markings, type J, broken</t>
  </si>
  <si>
    <t>PAVEMENT MARKINGS, TYPE J, BROKEN</t>
  </si>
  <si>
    <t>63401-2300</t>
  </si>
  <si>
    <t>Pavement markings, type L, solid</t>
  </si>
  <si>
    <t>PAVEMENT MARKINGS, TYPE L, SOLID</t>
  </si>
  <si>
    <t>63401-2400</t>
  </si>
  <si>
    <t>Pavement markings, type L, broken</t>
  </si>
  <si>
    <t>PAVEMENT MARKINGS, TYPE L, BROKEN</t>
  </si>
  <si>
    <t>63401-2500</t>
  </si>
  <si>
    <t>Pavement markings, type L, dotted</t>
  </si>
  <si>
    <t>PAVEMENT MARKINGS, TYPE L, DOTTED</t>
  </si>
  <si>
    <t>63402-0000</t>
  </si>
  <si>
    <t>63402-0100</t>
  </si>
  <si>
    <t>63402-0200</t>
  </si>
  <si>
    <t>63402-0300</t>
  </si>
  <si>
    <t>63402-0400</t>
  </si>
  <si>
    <t>63402-0500</t>
  </si>
  <si>
    <t>63402-0600</t>
  </si>
  <si>
    <t>63402-0700</t>
  </si>
  <si>
    <t>63402-0800</t>
  </si>
  <si>
    <t>63402-1500</t>
  </si>
  <si>
    <t>63402-1600</t>
  </si>
  <si>
    <t>63402-1900</t>
  </si>
  <si>
    <t>63402-2000</t>
  </si>
  <si>
    <t>63402-2300</t>
  </si>
  <si>
    <t>63402-2400</t>
  </si>
  <si>
    <t>63403-0100</t>
  </si>
  <si>
    <t>Pavement markings, type A</t>
  </si>
  <si>
    <t>PAVEMENT MARKINGS, TYPE A</t>
  </si>
  <si>
    <t>63403-0200</t>
  </si>
  <si>
    <t>Pavement markings, type B</t>
  </si>
  <si>
    <t>PAVEMENT MARKINGS, TYPE B</t>
  </si>
  <si>
    <t>63403-0300</t>
  </si>
  <si>
    <t>Pavement markings, type C</t>
  </si>
  <si>
    <t>PAVEMENT MARKINGS, TYPE C</t>
  </si>
  <si>
    <t>63403-0400</t>
  </si>
  <si>
    <t>Pavement markings, type D</t>
  </si>
  <si>
    <t>PAVEMENT MARKINGS, TYPE D</t>
  </si>
  <si>
    <t>63403-0800</t>
  </si>
  <si>
    <t>Pavement markings, type H</t>
  </si>
  <si>
    <t>PAVEMENT MARKINGS, TYPE H</t>
  </si>
  <si>
    <t>63403-1000</t>
  </si>
  <si>
    <t>Pavement markings, type J</t>
  </si>
  <si>
    <t>PAVEMENT MARKINGS, TYPE J</t>
  </si>
  <si>
    <t>63403-1200</t>
  </si>
  <si>
    <t>Pavement markings, type L</t>
  </si>
  <si>
    <t>PAVEMENT MARKINGS, TYPE L</t>
  </si>
  <si>
    <t>63403-1300</t>
  </si>
  <si>
    <t>Pavement markings, type bike lane surface</t>
  </si>
  <si>
    <t>PAVEMENT MARKINGS, TYPE BIKE LANE SURFACE</t>
  </si>
  <si>
    <t>63404-0100</t>
  </si>
  <si>
    <t>63404-0200</t>
  </si>
  <si>
    <t>63404-0300</t>
  </si>
  <si>
    <t>63404-0400</t>
  </si>
  <si>
    <t>63404-0800</t>
  </si>
  <si>
    <t>63404-1000</t>
  </si>
  <si>
    <t>63404-1200</t>
  </si>
  <si>
    <t>63405-0050</t>
  </si>
  <si>
    <t>Pavement markings, symbols</t>
  </si>
  <si>
    <t>PAVEMENT MARKINGS, SYMBOLS</t>
  </si>
  <si>
    <t>63405-0100</t>
  </si>
  <si>
    <t>Pavement markings, type A, turn arrow</t>
  </si>
  <si>
    <t>PAVEMENT MARKINGS, TYPE A, TURN ARROW</t>
  </si>
  <si>
    <t>63405-0150</t>
  </si>
  <si>
    <t>Pavement markings, type A, straight arrow</t>
  </si>
  <si>
    <t>PAVEMENT MARKINGS, TYPE A, STRAIGHT ARROW</t>
  </si>
  <si>
    <t>63405-0200</t>
  </si>
  <si>
    <t>Pavement markings, type A, straight/turn arrow combination</t>
  </si>
  <si>
    <t>PAVEMENT MARKINGS, TYPE A, STRAIGHT/TURN ARROW COMBINATION</t>
  </si>
  <si>
    <t>63405-0250</t>
  </si>
  <si>
    <t>Pavement markings, type A, "ONLY" word message</t>
  </si>
  <si>
    <t>PAVEMENT MARKINGS, TYPE A, "ONLY" WORD MESSAGE</t>
  </si>
  <si>
    <t>63405-0300</t>
  </si>
  <si>
    <t>Pavement markings, type A, "STOP" word message</t>
  </si>
  <si>
    <t>PAVEMENT MARKINGS, TYPE A, "STOP" WORD MESSAGE</t>
  </si>
  <si>
    <t>63405-0350</t>
  </si>
  <si>
    <t>Pavement markings, type A, "SCHOOL" word message</t>
  </si>
  <si>
    <t>PAVEMENT MARKINGS, TYPE A, "SCHOOL" WORD MESSAGE</t>
  </si>
  <si>
    <t>63405-0400</t>
  </si>
  <si>
    <t>Pavement markings, type A, railroad symbol</t>
  </si>
  <si>
    <t>PAVEMENT MARKINGS, TYPE A, RAILROAD SYMBOL</t>
  </si>
  <si>
    <t>63405-0450</t>
  </si>
  <si>
    <t>Pavement markings, type A, accessibility symbol</t>
  </si>
  <si>
    <t>PAVEMENT MARKINGS, TYPE A, ACCESSIBILITY SYMBOL</t>
  </si>
  <si>
    <t>63405-0500</t>
  </si>
  <si>
    <t>Pavement markings, type B, turn arrow</t>
  </si>
  <si>
    <t>PAVEMENT MARKINGS, TYPE B, TURN ARROW</t>
  </si>
  <si>
    <t>63405-0550</t>
  </si>
  <si>
    <t>Pavement markings, type B, straight arrow</t>
  </si>
  <si>
    <t>PAVEMENT MARKINGS, TYPE B, STRAIGHT ARROW</t>
  </si>
  <si>
    <t>63405-0600</t>
  </si>
  <si>
    <t>Pavement markings, type B, straight/turn arrow combination</t>
  </si>
  <si>
    <t>PAVEMENT MARKINGS, TYPE B, STRAIGHT/TURN ARROW COMBINATION</t>
  </si>
  <si>
    <t>63405-0650</t>
  </si>
  <si>
    <t>Pavement markings, type B, "ONLY" word message</t>
  </si>
  <si>
    <t>PAVEMENT MARKINGS, TYPE B, "ONLY" WORD MESSAGE</t>
  </si>
  <si>
    <t>63405-0700</t>
  </si>
  <si>
    <t>Pavement markings, type B, "STOP" word message</t>
  </si>
  <si>
    <t>PAVEMENT MARKINGS, TYPE B, "STOP" WORD MESSAGE</t>
  </si>
  <si>
    <t>63405-0750</t>
  </si>
  <si>
    <t>Pavement markings, type B, "SCHOOL" word message</t>
  </si>
  <si>
    <t>PAVEMENT MARKINGS, TYPE B, "SCHOOL" WORD MESSAGE</t>
  </si>
  <si>
    <t>63405-0800</t>
  </si>
  <si>
    <t>Pavement markings, type B, railroad symbol</t>
  </si>
  <si>
    <t>PAVEMENT MARKINGS, TYPE B, RAILROAD SYMBOL</t>
  </si>
  <si>
    <t>63405-0850</t>
  </si>
  <si>
    <t>Pavement markings, type B, accessibility symbol</t>
  </si>
  <si>
    <t>PAVEMENT MARKINGS, TYPE B, ACCESSIBILITY SYMBOL</t>
  </si>
  <si>
    <t>63405-0855</t>
  </si>
  <si>
    <t>Pavement markings, type B, speed hump markings</t>
  </si>
  <si>
    <t>PAVEMENT MARKINGS, TYPE B, SPEED HUMP MARKINGS</t>
  </si>
  <si>
    <t>63405-0900</t>
  </si>
  <si>
    <t>Pavement markings, type C, turn arrow</t>
  </si>
  <si>
    <t>PAVEMENT MARKINGS, TYPE C, TURN ARROW</t>
  </si>
  <si>
    <t>63405-0950</t>
  </si>
  <si>
    <t>Pavement markings, type C, straight arrow</t>
  </si>
  <si>
    <t>PAVEMENT MARKINGS, TYPE C, STRAIGHT ARROW</t>
  </si>
  <si>
    <t>63405-1000</t>
  </si>
  <si>
    <t>Pavement markings, type C, straight/turn arrow combination</t>
  </si>
  <si>
    <t>PAVEMENT MARKINGS, TYPE C, STRAIGHT/TURN ARROW COMBINATION</t>
  </si>
  <si>
    <t>63405-1050</t>
  </si>
  <si>
    <t>Pavement markings, type C, "ONLY" word message</t>
  </si>
  <si>
    <t>PAVEMENT MARKINGS, TYPE C, "ONLY" WORD MESSAGE</t>
  </si>
  <si>
    <t>63405-1100</t>
  </si>
  <si>
    <t>Pavement markings, type C, "STOP" word message</t>
  </si>
  <si>
    <t>PAVEMENT MARKINGS, TYPE C, "STOP" WORD MESSAGE</t>
  </si>
  <si>
    <t>63405-1150</t>
  </si>
  <si>
    <t>Pavement markings, type C, "SCHOOL" word message</t>
  </si>
  <si>
    <t>PAVEMENT MARKINGS, TYPE C, "SCHOOL" WORD MESSAGE</t>
  </si>
  <si>
    <t>63405-1200</t>
  </si>
  <si>
    <t>Pavement markings, type C, railroad symbol</t>
  </si>
  <si>
    <t>PAVEMENT MARKINGS, TYPE C, RAILROAD SYMBOL</t>
  </si>
  <si>
    <t>63405-1250</t>
  </si>
  <si>
    <t>Pavement markings, type C, accessibility symbol</t>
  </si>
  <si>
    <t>PAVEMENT MARKINGS, TYPE C, ACCESSIBILITY SYMBOL</t>
  </si>
  <si>
    <t>63405-1300</t>
  </si>
  <si>
    <t>Pavement markings, type D, turn arrow</t>
  </si>
  <si>
    <t>PAVEMENT MARKINGS, TYPE D, TURN ARROW</t>
  </si>
  <si>
    <t>63405-1350</t>
  </si>
  <si>
    <t>Pavement markings, type D, straight arrow</t>
  </si>
  <si>
    <t>PAVEMENT MARKINGS, TYPE D, STRAIGHT ARROW</t>
  </si>
  <si>
    <t>63405-1400</t>
  </si>
  <si>
    <t>Pavement markings, type D, straight/turn arrow combination</t>
  </si>
  <si>
    <t>PAVEMENT MARKINGS, TYPE D, STRAIGHT/TURN ARROW COMBINATION</t>
  </si>
  <si>
    <t>63405-1450</t>
  </si>
  <si>
    <t>Pavement markings, type D, "ONLY" word message</t>
  </si>
  <si>
    <t>PAVEMENT MARKINGS, TYPE D, "ONLY" WORD MESSAGE</t>
  </si>
  <si>
    <t>63405-1500</t>
  </si>
  <si>
    <t>Pavement markings, type D, "STOP" word message</t>
  </si>
  <si>
    <t>PAVEMENT MARKINGS, TYPE D, "STOP" WORD MESSAGE</t>
  </si>
  <si>
    <t>63405-1550</t>
  </si>
  <si>
    <t>Pavement markings, type D, "SCHOOL" word message</t>
  </si>
  <si>
    <t>PAVEMENT MARKINGS, TYPE D, "SCHOOL" WORD MESSAGE</t>
  </si>
  <si>
    <t>63405-1600</t>
  </si>
  <si>
    <t>Pavement markings, type D, railroad symbol</t>
  </si>
  <si>
    <t>PAVEMENT MARKINGS, TYPE D, RAILROAD SYMBOL</t>
  </si>
  <si>
    <t>63405-1650</t>
  </si>
  <si>
    <t>Pavement markings, type D, accessibility symbol</t>
  </si>
  <si>
    <t>PAVEMENT MARKINGS, TYPE D, ACCESSIBILITY SYMBOL</t>
  </si>
  <si>
    <t>63405-2890</t>
  </si>
  <si>
    <t>63405-2900</t>
  </si>
  <si>
    <t>Pavement markings, type H, turn arrow</t>
  </si>
  <si>
    <t>PAVEMENT MARKINGS, TYPE H, TURN ARROW</t>
  </si>
  <si>
    <t>63405-2950</t>
  </si>
  <si>
    <t>Pavement markings, type H, straight arrow</t>
  </si>
  <si>
    <t>PAVEMENT MARKINGS, TYPE H, STRAIGHT ARROW</t>
  </si>
  <si>
    <t>63405-3000</t>
  </si>
  <si>
    <t>Pavement markings, type H, straight/turn arrow combination</t>
  </si>
  <si>
    <t>PAVEMENT MARKINGS, TYPE H, STRAIGHT/TURN ARROW COMBINATION</t>
  </si>
  <si>
    <t>63405-3050</t>
  </si>
  <si>
    <t>Pavement markings, type H, "ONLY" word message</t>
  </si>
  <si>
    <t>PAVEMENT MARKINGS, TYPE H, "ONLY" WORD MESSAGE</t>
  </si>
  <si>
    <t>63405-3100</t>
  </si>
  <si>
    <t>Pavement markings, type H, "STOP" word message</t>
  </si>
  <si>
    <t>PAVEMENT MARKINGS, TYPE H, "STOP" WORD MESSAGE</t>
  </si>
  <si>
    <t>63405-3150</t>
  </si>
  <si>
    <t>Pavement markings, type H, "SCHOOL" word message</t>
  </si>
  <si>
    <t>PAVEMENT MARKINGS, TYPE H, "SCHOOL" WORD MESSAGE</t>
  </si>
  <si>
    <t>63405-3200</t>
  </si>
  <si>
    <t>Pavement markings, type H, railroad symbol</t>
  </si>
  <si>
    <t>PAVEMENT MARKINGS, TYPE H, RAILROAD SYMBOL</t>
  </si>
  <si>
    <t>63405-3250</t>
  </si>
  <si>
    <t>Pavement markings, type H, accessibility symbol</t>
  </si>
  <si>
    <t>PAVEMENT MARKINGS, TYPE H, ACCESSIBILITY SYMBOL</t>
  </si>
  <si>
    <t>63405-3700</t>
  </si>
  <si>
    <t>Pavement markings, type J, turn arrow</t>
  </si>
  <si>
    <t>PAVEMENT MARKINGS, TYPE J, TURN ARROW</t>
  </si>
  <si>
    <t>63405-3750</t>
  </si>
  <si>
    <t>Pavement markings, type J, straight arrow</t>
  </si>
  <si>
    <t>PAVEMENT MARKINGS, TYPE J, STRAIGHT ARROW</t>
  </si>
  <si>
    <t>63405-3800</t>
  </si>
  <si>
    <t>Pavement markings, type J, straight/turn arrow combination</t>
  </si>
  <si>
    <t>PAVEMENT MARKINGS, TYPE J, STRAIGHT/TURN ARROW COMBINATION</t>
  </si>
  <si>
    <t>63405-3850</t>
  </si>
  <si>
    <t>Pavement markings, type J, "ONLY" word message</t>
  </si>
  <si>
    <t>PAVEMENT MARKINGS, TYPE J, "ONLY" WORD MESSAGE</t>
  </si>
  <si>
    <t>63405-3900</t>
  </si>
  <si>
    <t>Pavement markings, type J, "STOP" word message</t>
  </si>
  <si>
    <t>PAVEMENT MARKINGS, TYPE J, "STOP" WORD MESSAGE</t>
  </si>
  <si>
    <t>63405-3950</t>
  </si>
  <si>
    <t>Pavement markings, type J, "SCHOOL" word message</t>
  </si>
  <si>
    <t>PAVEMENT MARKINGS, TYPE J, "SCHOOL" WORD MESSAGE</t>
  </si>
  <si>
    <t>63405-4000</t>
  </si>
  <si>
    <t>Pavement markings, type J, railroad symbol</t>
  </si>
  <si>
    <t>PAVEMENT MARKINGS, TYPE J, RAILROAD SYMBOL</t>
  </si>
  <si>
    <t>63405-4050</t>
  </si>
  <si>
    <t>Pavement markings, type J, accessibility symbol</t>
  </si>
  <si>
    <t>PAVEMENT MARKINGS, TYPE J, ACCESSIBILITY SYMBOL</t>
  </si>
  <si>
    <t>63405-4500</t>
  </si>
  <si>
    <t>Pavement markings, type L, turn arrow</t>
  </si>
  <si>
    <t>PAVEMENT MARKINGS, TYPE L, TURN ARROW</t>
  </si>
  <si>
    <t>63405-4550</t>
  </si>
  <si>
    <t>Pavement markings, type L, straight arrow</t>
  </si>
  <si>
    <t>PAVEMENT MARKINGS, TYPE L, STRAIGHT ARROW</t>
  </si>
  <si>
    <t>63405-4600</t>
  </si>
  <si>
    <t>Pavement markings, type L, straight/turn arrow combination</t>
  </si>
  <si>
    <t>PAVEMENT MARKINGS, TYPE L, STRAIGHT/TURN ARROW COMBINATION</t>
  </si>
  <si>
    <t>63405-4650</t>
  </si>
  <si>
    <t>Pavement markings, type L, "ONLY" word message</t>
  </si>
  <si>
    <t>PAVEMENT MARKINGS, TYPE L, "ONLY" WORD MESSAGE</t>
  </si>
  <si>
    <t>63405-4700</t>
  </si>
  <si>
    <t>Pavement markings, type L, "STOP" word message</t>
  </si>
  <si>
    <t>PAVEMENT MARKINGS, TYPE L, "STOP" WORD MESSAGE</t>
  </si>
  <si>
    <t>63405-4750</t>
  </si>
  <si>
    <t>Pavement markings, type L, "SCHOOL" word message</t>
  </si>
  <si>
    <t>PAVEMENT MARKINGS, TYPE L, "SCHOOL" WORD MESSAGE</t>
  </si>
  <si>
    <t>63405-4800</t>
  </si>
  <si>
    <t>Pavement markings, type L, railroad symbol</t>
  </si>
  <si>
    <t>PAVEMENT MARKINGS, TYPE L, RAILROAD SYMBOL</t>
  </si>
  <si>
    <t>63405-4850</t>
  </si>
  <si>
    <t>Pavement markings, type L, accessibility symbol</t>
  </si>
  <si>
    <t>PAVEMENT MARKINGS, TYPE L, ACCESSIBILITY SYMBOL</t>
  </si>
  <si>
    <t>63406-0000</t>
  </si>
  <si>
    <t>Raised pavement marker</t>
  </si>
  <si>
    <t>RAISED PAVEMENT MARKER</t>
  </si>
  <si>
    <t>63406-0100</t>
  </si>
  <si>
    <t>Raised pavement marker, non-reflective</t>
  </si>
  <si>
    <t>RAISED PAVEMENT MARKER, NON-REFLECTIVE</t>
  </si>
  <si>
    <t>63406-0200</t>
  </si>
  <si>
    <t>Raised pavement marker, non-plowable, bi-directional reflective</t>
  </si>
  <si>
    <t>RAISED PAVEMENT MARKER, NON-PLOWABLE, BI-DIRECTIONAL REFLECTIVE</t>
  </si>
  <si>
    <t>63406-0300</t>
  </si>
  <si>
    <t>Raised pavement marker, non-plowable, mono-directional reflective</t>
  </si>
  <si>
    <t>RAISED PAVEMENT MARKER, NON-PLOWABLE, MONO-DIRECTIONAL REFLECTIVE</t>
  </si>
  <si>
    <t>63406-0400</t>
  </si>
  <si>
    <t>Raised pavement marker, bi-directional reflective</t>
  </si>
  <si>
    <t>RAISED PAVEMENT MARKER, PLOWABLE, BI-DIRECTIONAL REFLECTIVE</t>
  </si>
  <si>
    <t>63406-0500</t>
  </si>
  <si>
    <t>Raised pavement marker, plowable, mono-directional reflective</t>
  </si>
  <si>
    <t>RAISED PAVEMENT MARKER, PLOWABLE, MONO-DIRECTIONAL REFLECTIVE</t>
  </si>
  <si>
    <t>63407-0000</t>
  </si>
  <si>
    <t>Recessed pavement marker</t>
  </si>
  <si>
    <t>RECESSED PAVEMENT MARKER</t>
  </si>
  <si>
    <t>63407-0200</t>
  </si>
  <si>
    <t>Recessed pavement marker, bi-directional reflective</t>
  </si>
  <si>
    <t>RECESSED PAVEMENT MARKER, BI-DIRECTIONAL REFLECTIVE</t>
  </si>
  <si>
    <t>63407-0300</t>
  </si>
  <si>
    <t>Recessed pavement marker, mono-directional reflective</t>
  </si>
  <si>
    <t>RECESSED PAVEMENT MARKER, MONO-DIRECTIONAL REFLECTIVE</t>
  </si>
  <si>
    <t>63411-0000</t>
  </si>
  <si>
    <t>Recessed pavement markings</t>
  </si>
  <si>
    <t>RECESSED PAVEMENT MARKINGS</t>
  </si>
  <si>
    <t>63411-1500</t>
  </si>
  <si>
    <t>Recessed pavement markings, type H, solid</t>
  </si>
  <si>
    <t>RECESSED PAVEMENT MARKINGS, TYPE H, SOLID</t>
  </si>
  <si>
    <t>63411-1600</t>
  </si>
  <si>
    <t>Recessed pavement markings, type H, broken</t>
  </si>
  <si>
    <t>RECESSED PAVEMENT MARKINGS, TYPE H, BROKEN</t>
  </si>
  <si>
    <t>63411-1650</t>
  </si>
  <si>
    <t>Recessed pavement markings, type H, dotted</t>
  </si>
  <si>
    <t>RECESSED PAVEMENT MARKINGS, TYPE H, DOTTED</t>
  </si>
  <si>
    <t>63412-0700</t>
  </si>
  <si>
    <t>Recessed pavement markings, type D, solid</t>
  </si>
  <si>
    <t>RECESSED PAVEMENT MARKINGS, TYPE D, SOLID</t>
  </si>
  <si>
    <t>63412-0800</t>
  </si>
  <si>
    <t>Recessed pavement markings, type D, broken</t>
  </si>
  <si>
    <t>RECESSED PAVEMENT MARKINGS, TYPE D, BROKEN</t>
  </si>
  <si>
    <t>63413-0050</t>
  </si>
  <si>
    <t>Recessed pavement markings, symbols</t>
  </si>
  <si>
    <t>each</t>
  </si>
  <si>
    <t>RECESSED PAVEMENT MARKINGS, SYMBOLS</t>
  </si>
  <si>
    <t>63415-0000</t>
  </si>
  <si>
    <t>Section 635 - TEMPORARY TRAFFIC CONTROL</t>
  </si>
  <si>
    <t>63501-0000</t>
  </si>
  <si>
    <t>Temporary traffic control</t>
  </si>
  <si>
    <t>TEMPORARY TRAFFIC CONTROL</t>
  </si>
  <si>
    <t>63501-1000</t>
  </si>
  <si>
    <t>Temporary traffic control, traffic control supervisor</t>
  </si>
  <si>
    <t>TEMPORARY TRAFFIC CONTROL, TRAFFIC CONTROL SUPERVISOR</t>
  </si>
  <si>
    <t>63501-2000</t>
  </si>
  <si>
    <t>Temporary traffic control, traffic signal system</t>
  </si>
  <si>
    <t>TEMPORARY TRAFFIC CONTROL, TRAFFIC SIGNAL SYSTEM</t>
  </si>
  <si>
    <t>63501-3000</t>
  </si>
  <si>
    <t>Temporary traffic control, transportation management plan</t>
  </si>
  <si>
    <t>TEMPORARY TRAFFIC CONTROL, TRANSPORTATION MANAGEMENT PLAN</t>
  </si>
  <si>
    <t>63501-3500</t>
  </si>
  <si>
    <t>Temporary traffic control, public information program</t>
  </si>
  <si>
    <t>TEMPORARY TRAFFIC CONTROL, PUBLIC INFORMATION PROGRAM</t>
  </si>
  <si>
    <t>63501-4000</t>
  </si>
  <si>
    <t>Temporary traffic control, lane rental</t>
  </si>
  <si>
    <t>TEMPORARY TRAFFIC CONTROL, LANE RENTAL</t>
  </si>
  <si>
    <t>63502-0100</t>
  </si>
  <si>
    <t>Temporary traffic control, arrow board, type A</t>
  </si>
  <si>
    <t>TEMPORARY TRAFFIC CONTROL, ARROW BOARD, TYPE A</t>
  </si>
  <si>
    <t>63502-0200</t>
  </si>
  <si>
    <t>Temporary traffic control, arrow board, type B</t>
  </si>
  <si>
    <t>TEMPORARY TRAFFIC CONTROL, ARROW BOARD, TYPE B</t>
  </si>
  <si>
    <t>63502-0300</t>
  </si>
  <si>
    <t>Temporary traffic control, arrow board, type C</t>
  </si>
  <si>
    <t>TEMPORARY TRAFFIC CONTROL, ARROW BOARD, TYPE C</t>
  </si>
  <si>
    <t>63502-0400</t>
  </si>
  <si>
    <t>Temporary traffic control, barricade type 1</t>
  </si>
  <si>
    <t>TEMPORARY TRAFFIC CONTROL, BARRICADE TYPE 1</t>
  </si>
  <si>
    <t>63502-0500</t>
  </si>
  <si>
    <t>Temporary traffic control, barricade type 2</t>
  </si>
  <si>
    <t>TEMPORARY TRAFFIC CONTROL, BARRICADE TYPE 2</t>
  </si>
  <si>
    <t>63502-0600</t>
  </si>
  <si>
    <t>Temporary traffic control, barricade type 3</t>
  </si>
  <si>
    <t>TEMPORARY TRAFFIC CONTROL, BARRICADE TYPE 3</t>
  </si>
  <si>
    <t>63502-0700</t>
  </si>
  <si>
    <t>Temporary traffic control, cone</t>
  </si>
  <si>
    <t>TEMPORARY TRAFFIC CONTROL, CONE</t>
  </si>
  <si>
    <t>63502-0800</t>
  </si>
  <si>
    <t>Temporary traffic control, cone, type 450mm</t>
  </si>
  <si>
    <t>TEMPORARY TRAFFIC CONTROL, CONE, TYPE 18-INCH</t>
  </si>
  <si>
    <t>63502-0900</t>
  </si>
  <si>
    <t>Temporary traffic control, cone, type 700mm</t>
  </si>
  <si>
    <t>TEMPORARY TRAFFIC CONTROL, CONE, TYPE 28-INCH</t>
  </si>
  <si>
    <t>63502-1000</t>
  </si>
  <si>
    <t>Temporary traffic control, cone, type 900mm</t>
  </si>
  <si>
    <t>TEMPORARY TRAFFIC CONTROL, CONE, TYPE 36-INCH</t>
  </si>
  <si>
    <t>63502-1050</t>
  </si>
  <si>
    <t>Temporary traffic control, tubular marker</t>
  </si>
  <si>
    <t>TEMPORARY TRAFFIC CONTROL, TUBULAR MARKER</t>
  </si>
  <si>
    <t>63502-1100</t>
  </si>
  <si>
    <t>Temporary traffic control, tubular marker, type 450mm</t>
  </si>
  <si>
    <t>TEMPORARY TRAFFIC CONTROL, TUBULAR MARKER, TYPE 18-INCH</t>
  </si>
  <si>
    <t>63502-1200</t>
  </si>
  <si>
    <t>Temporary traffic control, tubular marker, type 700mm</t>
  </si>
  <si>
    <t>TEMPORARY TRAFFIC CONTROL, TUBULAR MARKER, TYPE 28-INCH</t>
  </si>
  <si>
    <t>63502-1250</t>
  </si>
  <si>
    <t>Temporary traffic control, tubular marker, type 1050mm</t>
  </si>
  <si>
    <t>TEMPORARY TRAFFIC CONTROL, TUBULAR MARKER, TYPE 42-INCH</t>
  </si>
  <si>
    <t>63502-1300</t>
  </si>
  <si>
    <t>Temporary traffic control, drum</t>
  </si>
  <si>
    <t>TEMPORARY TRAFFIC CONTROL, DRUM</t>
  </si>
  <si>
    <t>63502-1400</t>
  </si>
  <si>
    <t>Temporary traffic control, vertical panel</t>
  </si>
  <si>
    <t>TEMPORARY TRAFFIC CONTROL, VERTICAL PANEL</t>
  </si>
  <si>
    <t>63502-1500</t>
  </si>
  <si>
    <t>Temporary traffic control, warning light type A</t>
  </si>
  <si>
    <t>TEMPORARY TRAFFIC CONTROL, WARNING LIGHT TYPE A</t>
  </si>
  <si>
    <t>63502-1600</t>
  </si>
  <si>
    <t>Temporary traffic control, warning light type B</t>
  </si>
  <si>
    <t>TEMPORARY TRAFFIC CONTROL, WARNING LIGHT TYPE B</t>
  </si>
  <si>
    <t>63502-1700</t>
  </si>
  <si>
    <t>Temporary traffic control, warning light type C</t>
  </si>
  <si>
    <t>TEMPORARY TRAFFIC CONTROL, WARNING LIGHT TYPE C</t>
  </si>
  <si>
    <t>63502-1800</t>
  </si>
  <si>
    <t>Temporary traffic control, warning light type D</t>
  </si>
  <si>
    <t>TEMPORARY TRAFFIC CONTROL, WARNING LIGHT TYPE D</t>
  </si>
  <si>
    <t>63502-1900</t>
  </si>
  <si>
    <t>Temporary traffic control, shadow vehicle</t>
  </si>
  <si>
    <t>TEMPORARY TRAFFIC CONTROL, SHADOW VEHICLE</t>
  </si>
  <si>
    <t>63502-2000</t>
  </si>
  <si>
    <t>Temporary traffic control, portable changeable message sign</t>
  </si>
  <si>
    <t>TEMPORARY TRAFFIC CONTROL, PORTABLE CHANGEABLE MESSAGE SIGN</t>
  </si>
  <si>
    <t>63502-2050</t>
  </si>
  <si>
    <t>Temporary traffic control, speed feedback sign</t>
  </si>
  <si>
    <t>TEMPORARY TRAFFIC CONTROL, SPEED FEEDBACK SIGN</t>
  </si>
  <si>
    <t>63502-2100</t>
  </si>
  <si>
    <t>Temporary traffic control, crash cushion</t>
  </si>
  <si>
    <t>TEMPORARY TRAFFIC CONTROL, CRASH CUSHION</t>
  </si>
  <si>
    <t>63502-2600</t>
  </si>
  <si>
    <t>Temporary traffic control, moving temporary crash cushion</t>
  </si>
  <si>
    <t>TEMPORARY TRAFFIC CONTROL, MOVING TEMPORARY CRASH CUSHION</t>
  </si>
  <si>
    <t>63502-2700</t>
  </si>
  <si>
    <t>Temporary traffic control, replacement cartridges for crash cushion</t>
  </si>
  <si>
    <t>TEMPORARY TRAFFIC CONTROL, REPLACEMENT CARTRIDGES FOR CRASH CUSHION</t>
  </si>
  <si>
    <t>63502-2800</t>
  </si>
  <si>
    <t>Temporary traffic control, replacement barrels for crash cushion</t>
  </si>
  <si>
    <t>TEMPORARY TRAFFIC CONTROL, REPLACEMENT BARRELS FOR CRASH CUSHION</t>
  </si>
  <si>
    <t>63502-2900</t>
  </si>
  <si>
    <t>Temporary traffic control, pavement markings, symbols, and letters</t>
  </si>
  <si>
    <t>TEMPORARY TRAFFIC CONTROL, PAVEMENT MARKINGS, SYMBOLS, AND LETTERS</t>
  </si>
  <si>
    <t>63502-3000</t>
  </si>
  <si>
    <t>Temporary traffic control, raised pavement marker</t>
  </si>
  <si>
    <t>TEMPORARY TRAFFIC CONTROL, RAISED PAVEMENT MARKER</t>
  </si>
  <si>
    <t>63502-3100</t>
  </si>
  <si>
    <t>63502-3200</t>
  </si>
  <si>
    <t>Temporary traffic control, relocating traffic signal system</t>
  </si>
  <si>
    <t>TEMPORARY TRAFFIC CONTROL, RELOCATING TRAFFIC SIGNAL SYSTEM</t>
  </si>
  <si>
    <t>63502-3300</t>
  </si>
  <si>
    <t>Temporary traffic control, portable rumble strip</t>
  </si>
  <si>
    <t>TEMPORARY TRAFFIC CONTROL, PORTABLE RUMBLE STRIP</t>
  </si>
  <si>
    <t>63502-3400</t>
  </si>
  <si>
    <t>Temporary traffic control, opposing traffic lane divider</t>
  </si>
  <si>
    <t>TEMPORARY TRAFFIC CONTROL, OPPOSING TRAFFIC LANE DIVIDER</t>
  </si>
  <si>
    <t>63502-3500</t>
  </si>
  <si>
    <t>Temporary traffic control, vehicle positioning guide</t>
  </si>
  <si>
    <t>TEMPORARY TRAFFIC CONTROL, VEHICLE POSITIONING GUIDE</t>
  </si>
  <si>
    <t>63502-3700</t>
  </si>
  <si>
    <t>Temporary traffic control, snow pole</t>
  </si>
  <si>
    <t>TEMPORARY TRAFFIC CONTROL, SNOW POLE</t>
  </si>
  <si>
    <t>63502-3800</t>
  </si>
  <si>
    <t>Temporary traffic control, towing</t>
  </si>
  <si>
    <t>TEMPORARY TRAFFIC CONTROL, TOWING</t>
  </si>
  <si>
    <t>63502-3900</t>
  </si>
  <si>
    <t>Temporary traffic control, construction sign</t>
  </si>
  <si>
    <t>TEMPORARY TRAFFIC CONTROL, CONSTRUCTION SIGN</t>
  </si>
  <si>
    <t>63503-0100</t>
  </si>
  <si>
    <t>63503-0200</t>
  </si>
  <si>
    <t>63503-0300</t>
  </si>
  <si>
    <t>63503-0380</t>
  </si>
  <si>
    <t>Temporary traffic control, crowd control barricade</t>
  </si>
  <si>
    <t>TEMPORARY TRAFFIC CONTROL, CROWD CONTROL BARRICADE</t>
  </si>
  <si>
    <t>63503-0400</t>
  </si>
  <si>
    <t>Temporary traffic control, portable traffic barrier</t>
  </si>
  <si>
    <t>TEMPORARY TRAFFIC CONTROL, PORTABLE TRAFFIC BARRIER</t>
  </si>
  <si>
    <t>63503-0450</t>
  </si>
  <si>
    <t>Temporary traffic control, water-filled barrier</t>
  </si>
  <si>
    <t>TEMPORARY TRAFFIC CONTROL, WATER-FILLED BARRIER</t>
  </si>
  <si>
    <t>63503-0500</t>
  </si>
  <si>
    <t>Temporary traffic control, moving portable traffic barrier</t>
  </si>
  <si>
    <t>TEMPORARY TRAFFIC CONTROL, MOVING PORTABLE TRAFFIC BARRIER</t>
  </si>
  <si>
    <t>63503-0550</t>
  </si>
  <si>
    <t>Temporary traffic control, moving water-filled barrier</t>
  </si>
  <si>
    <t>TEMPORARY TRAFFIC CONTROL, MOVING WATER-FILLED BARRIER</t>
  </si>
  <si>
    <t>63503-0700</t>
  </si>
  <si>
    <t>Temporary traffic control, pavement markings</t>
  </si>
  <si>
    <t>TEMPORARY TRAFFIC CONTROL, PAVEMENT MARKINGS</t>
  </si>
  <si>
    <t>63503-0800</t>
  </si>
  <si>
    <t>Temporary traffic control, pavement marking removal</t>
  </si>
  <si>
    <t>TEMPORARY TRAFFIC CONTROL, PAVEMENT MARKING REMOVAL</t>
  </si>
  <si>
    <t>63503-0900</t>
  </si>
  <si>
    <t>Temporary traffic control, snow fence</t>
  </si>
  <si>
    <t>TEMPORARY TRAFFIC CONTROL, SNOW FENCE</t>
  </si>
  <si>
    <t>63503-1000</t>
  </si>
  <si>
    <t>Temporary traffic control, plastic fence</t>
  </si>
  <si>
    <t>TEMPORARY TRAFFIC CONTROL, PLASTIC FENCE</t>
  </si>
  <si>
    <t>63504-1000</t>
  </si>
  <si>
    <t>63504-2000</t>
  </si>
  <si>
    <t>Temporary traffic control, pavement markings, symbols and letters</t>
  </si>
  <si>
    <t>TEMPORARY TRAFFIC CONTROL, PAVEMENT MARKINGS, SYMBOLS AND LETTERS</t>
  </si>
  <si>
    <t>63504-3000</t>
  </si>
  <si>
    <t>Temporary traffic control, steel plates</t>
  </si>
  <si>
    <t>TEMPORARY TRAFFIC CONTROL, STEEL PLATES</t>
  </si>
  <si>
    <t>63505-1000</t>
  </si>
  <si>
    <t>63505-1500</t>
  </si>
  <si>
    <t>Temporary traffic control, vehicle positioning guides</t>
  </si>
  <si>
    <t>TEMPORARY TRAFFIC CONTROL, VEHICLE POSITIONING GUIDES</t>
  </si>
  <si>
    <t>63506-0400</t>
  </si>
  <si>
    <t>Temporary traffic control, police officer</t>
  </si>
  <si>
    <t>TEMPORARY TRAFFIC CONTROL, POLICE OFFICER</t>
  </si>
  <si>
    <t>63506-0500</t>
  </si>
  <si>
    <t>Temporary traffic control, flagger</t>
  </si>
  <si>
    <t>TEMPORARY TRAFFIC CONTROL, FLAGGER</t>
  </si>
  <si>
    <t>63506-0600</t>
  </si>
  <si>
    <t>Temporary traffic control, pilot car</t>
  </si>
  <si>
    <t>TEMPORARY TRAFFIC CONTROL, PILOT CAR</t>
  </si>
  <si>
    <t>63506-0700</t>
  </si>
  <si>
    <t>63506-0800</t>
  </si>
  <si>
    <t>63507-0100</t>
  </si>
  <si>
    <t>Temporary traffic control, advance warning arrow panel, type A</t>
  </si>
  <si>
    <t>Day</t>
  </si>
  <si>
    <t>TEMPORARY TRAFFIC CONTROL, ADVANCE WARNING ARROW PANEL, TYPE A</t>
  </si>
  <si>
    <t>63507-0200</t>
  </si>
  <si>
    <t>Temporary traffic control, advance warning arrow panel, type B</t>
  </si>
  <si>
    <t>TEMPORARY TRAFFIC CONTROL, ADVANCE WARNING ARROW PANEL, TYPE B</t>
  </si>
  <si>
    <t>63507-0300</t>
  </si>
  <si>
    <t>Temporary traffic control, advance warning arrow panel, type C</t>
  </si>
  <si>
    <t>TEMPORARY TRAFFIC CONTROL, ADVANCE WARNING ARROW PANEL, TYPE C</t>
  </si>
  <si>
    <t>63507-0400</t>
  </si>
  <si>
    <t>63507-0500</t>
  </si>
  <si>
    <t>63507-0600</t>
  </si>
  <si>
    <t>63507-0700</t>
  </si>
  <si>
    <t>63507-0800</t>
  </si>
  <si>
    <t>63508-1000</t>
  </si>
  <si>
    <t>Temporary traffic control, maintenance of traffic, pavement patch</t>
  </si>
  <si>
    <t>TEMPORARY TRAFFIC CONTROL, MAINTENANCE OF TRAFFIC, PAVEMENT PATCH</t>
  </si>
  <si>
    <t>63509-1000</t>
  </si>
  <si>
    <t>Fxhr</t>
  </si>
  <si>
    <t>FXHR</t>
  </si>
  <si>
    <t>63510-0100</t>
  </si>
  <si>
    <t>Week</t>
  </si>
  <si>
    <t>WEEK</t>
  </si>
  <si>
    <t>63511-0100</t>
  </si>
  <si>
    <t>Temporary traffic control, railroad flagger</t>
  </si>
  <si>
    <t>TEMPORARY TRAFFIC CONTROL, RAILROAD FLAGGER</t>
  </si>
  <si>
    <t>Section 636 - TRAFFIC SIGNAL, TRAFFIC COUNTER, LIGHTING, AND ELECTRICAL SYSTEMS</t>
  </si>
  <si>
    <t>63601-1000</t>
  </si>
  <si>
    <t>System installation, traffic signal</t>
  </si>
  <si>
    <t>SYSTEM INSTALLATION, TRAFFIC SIGNAL</t>
  </si>
  <si>
    <t>63601-2000</t>
  </si>
  <si>
    <t>System installation, lighting</t>
  </si>
  <si>
    <t>SYSTEM INSTALLATION, LIGHTING</t>
  </si>
  <si>
    <t>63601-3000</t>
  </si>
  <si>
    <t>System installation, electrical</t>
  </si>
  <si>
    <t>SYSTEM INSTALLATION, ELECTRICAL</t>
  </si>
  <si>
    <t>63601-3100</t>
  </si>
  <si>
    <t>System installation, telephone</t>
  </si>
  <si>
    <t>SYSTEM INSTALLATION, TELEPHONE</t>
  </si>
  <si>
    <t>63601-3200</t>
  </si>
  <si>
    <t>System installation, cable television</t>
  </si>
  <si>
    <t>SYSTEM INSTALLATION, CABLE TELEVISION</t>
  </si>
  <si>
    <t>63601-4000</t>
  </si>
  <si>
    <t>System installation, railroad crossing</t>
  </si>
  <si>
    <t>SYSTEM INSTALLATION, RAILROAD CROSSING</t>
  </si>
  <si>
    <t>63601-5000</t>
  </si>
  <si>
    <t>System installation, changeable message sign</t>
  </si>
  <si>
    <t>SYSTEM INSTALLATION, CHANGEABLE MESSAGE SIGN</t>
  </si>
  <si>
    <t>63601-6000</t>
  </si>
  <si>
    <t>System installation, traffic detector system</t>
  </si>
  <si>
    <t>SYSTEM INSTALLATION, TRAFFIC DETECTOR SYSTEM</t>
  </si>
  <si>
    <t>63601-7000</t>
  </si>
  <si>
    <t>System installation, speed feedback sign</t>
  </si>
  <si>
    <t>SYSTEM INSTALLATION, SPEED FEEDBACK SIGN</t>
  </si>
  <si>
    <t>63601-8000</t>
  </si>
  <si>
    <t>System installation, rectangular rapid-flashing beacon</t>
  </si>
  <si>
    <t>SYSTEM INSTALLATION, RECTANGULAR RAPID-FLASHING BEACON</t>
  </si>
  <si>
    <t>63602-1000</t>
  </si>
  <si>
    <t>63602-2000</t>
  </si>
  <si>
    <t>63602-3000</t>
  </si>
  <si>
    <t>63602-4000</t>
  </si>
  <si>
    <t>63602-5000</t>
  </si>
  <si>
    <t>63602-6000</t>
  </si>
  <si>
    <t>63602-6020</t>
  </si>
  <si>
    <t>System installation, traffic detector wire loop</t>
  </si>
  <si>
    <t>SYSTEM INSTALLATION, TRAFFIC DETECTOR WIRE LOOP</t>
  </si>
  <si>
    <t>63602-6100</t>
  </si>
  <si>
    <t>System installation, scour monitoring system</t>
  </si>
  <si>
    <t>SYSTEM INSTALLATION, SCOUR MONITORING SYSTEM</t>
  </si>
  <si>
    <t>63602-7000</t>
  </si>
  <si>
    <t>63602-8000</t>
  </si>
  <si>
    <t>63603-0100</t>
  </si>
  <si>
    <t>System installation, electrical company compensation</t>
  </si>
  <si>
    <t>SYSTEM INSTALLATION, ELECTRICAL COMPANY COMPENSATION</t>
  </si>
  <si>
    <t>63603-0200</t>
  </si>
  <si>
    <t>System installation, telephone company compensation</t>
  </si>
  <si>
    <t>SYSTEM INSTALLATION, TELEPHONE COMPANY COMPENSATION</t>
  </si>
  <si>
    <t>63610-0000</t>
  </si>
  <si>
    <t>Conduit</t>
  </si>
  <si>
    <t>CONDUIT</t>
  </si>
  <si>
    <t>63610-0100</t>
  </si>
  <si>
    <t>Conduit, 20mm, PVC</t>
  </si>
  <si>
    <t>CONDUIT, 3/4-INCH, PVC</t>
  </si>
  <si>
    <t>63610-0200</t>
  </si>
  <si>
    <t>Conduit, 20mm, rigid galvanized steel</t>
  </si>
  <si>
    <t>CONDUIT, 3/4-INCH, RIGID GALVANIZED STEEL</t>
  </si>
  <si>
    <t>63610-0300</t>
  </si>
  <si>
    <t>Conduit, 20mm, fiberglass</t>
  </si>
  <si>
    <t>CONDUIT, 3/4-INCH, FIBERGLASS</t>
  </si>
  <si>
    <t>63610-0400</t>
  </si>
  <si>
    <t>Conduit, 25mm, PVC</t>
  </si>
  <si>
    <t>CONDUIT, 1-INCH, PVC</t>
  </si>
  <si>
    <t>63610-0500</t>
  </si>
  <si>
    <t>Conduit, 25mm, rigid galvanized steel</t>
  </si>
  <si>
    <t>CONDUIT, 1-INCH, RIGID GALVANIZED STEEL</t>
  </si>
  <si>
    <t>63610-0600</t>
  </si>
  <si>
    <t>Conduit, 25mm, fiberglass</t>
  </si>
  <si>
    <t>CONDUIT, 1-INCH, FIBERGLASS</t>
  </si>
  <si>
    <t>63610-0700</t>
  </si>
  <si>
    <t>Conduit, 32mm, PVC</t>
  </si>
  <si>
    <t>CONDUIT, 1 1/4-INCH, PVC</t>
  </si>
  <si>
    <t>63610-0800</t>
  </si>
  <si>
    <t>Conduit, 32mm, rigid galvanized steel</t>
  </si>
  <si>
    <t>CONDUIT, 1 1/4-INCH, RIGID GALVANIZED STEEL</t>
  </si>
  <si>
    <t>63610-0900</t>
  </si>
  <si>
    <t>Conduit, 32mm, fiberglass</t>
  </si>
  <si>
    <t>CONDUIT, 1 1/4-INCH, FIBERGLASS</t>
  </si>
  <si>
    <t>63610-1000</t>
  </si>
  <si>
    <t>Conduit, 40mm, PVC</t>
  </si>
  <si>
    <t>CONDUIT, 1 1/2-INCH, PVC</t>
  </si>
  <si>
    <t>63610-1100</t>
  </si>
  <si>
    <t>Conduit, 40mm, rigid galvanized steel</t>
  </si>
  <si>
    <t>CONDUIT, 1 1/2-INCH, RIGID GALVANIZED STEEL</t>
  </si>
  <si>
    <t>63610-1200</t>
  </si>
  <si>
    <t>Conduit, 40mm, fiberglass</t>
  </si>
  <si>
    <t>CONDUIT, 1 1/2-INCH, FIBERGLASS</t>
  </si>
  <si>
    <t>63610-1300</t>
  </si>
  <si>
    <t>Conduit, 45mm, PVC</t>
  </si>
  <si>
    <t>CONDUIT, 1 3/4-INCH, PVC</t>
  </si>
  <si>
    <t>63610-1400</t>
  </si>
  <si>
    <t>Conduit, 45mm, rigid galvanized steel</t>
  </si>
  <si>
    <t>CONDUIT, 1 3/4-INCH, RIGID GALVANIZED STEEL</t>
  </si>
  <si>
    <t>63610-1500</t>
  </si>
  <si>
    <t>Conduit, 45mm, fiberglass</t>
  </si>
  <si>
    <t>CONDUIT, 1 3/4-INCH, FIBERGLASS</t>
  </si>
  <si>
    <t>63610-1600</t>
  </si>
  <si>
    <t>Conduit, 50mm, PVC</t>
  </si>
  <si>
    <t>CONDUIT, 2-INCH, PVC</t>
  </si>
  <si>
    <t>63610-1700</t>
  </si>
  <si>
    <t>Conduit, 50mm, rigid galvanized steel</t>
  </si>
  <si>
    <t>CONDUIT, 2-INCH, RIGID GALVANIZED STEEL</t>
  </si>
  <si>
    <t>63610-1800</t>
  </si>
  <si>
    <t>Conduit, 50mm, fiberglass</t>
  </si>
  <si>
    <t>CONDUIT, 2-INCH, FIBERGLASS</t>
  </si>
  <si>
    <t>63610-1900</t>
  </si>
  <si>
    <t>Conduit, 65mm, PVC</t>
  </si>
  <si>
    <t>CONDUIT, 2 1/2-INCH, PVC</t>
  </si>
  <si>
    <t>63610-2000</t>
  </si>
  <si>
    <t>Conduit, 65mm, rigid galvanized steel</t>
  </si>
  <si>
    <t>CONDUIT, 2 1/2-INCH, RIGID GALVANIZED STEEL</t>
  </si>
  <si>
    <t>63610-2100</t>
  </si>
  <si>
    <t>Conduit, 65mm, fiberglass</t>
  </si>
  <si>
    <t>CONDUIT, 2 1/2-INCH, FIBERGLASS</t>
  </si>
  <si>
    <t>63610-2200</t>
  </si>
  <si>
    <t>Conduit, 75mm, PVC</t>
  </si>
  <si>
    <t>CONDUIT, 3-INCH, PVC</t>
  </si>
  <si>
    <t>63610-2300</t>
  </si>
  <si>
    <t>Conduit, 75mm, rigid galvanized steel</t>
  </si>
  <si>
    <t>CONDUIT, 3-INCH, RIGID GALVANIZED STEEL</t>
  </si>
  <si>
    <t>63610-2400</t>
  </si>
  <si>
    <t>Conduit, 75mm, fiberglass</t>
  </si>
  <si>
    <t>CONDUIT, 3-INCH, FIBERGLASS</t>
  </si>
  <si>
    <t>63610-2500</t>
  </si>
  <si>
    <t>Conduit, 90mm, PVC</t>
  </si>
  <si>
    <t>CONDUIT, 3 1/2-INCH, PVC</t>
  </si>
  <si>
    <t>63610-2600</t>
  </si>
  <si>
    <t>Conduit, 90mm, rigid galvanized steel</t>
  </si>
  <si>
    <t>CONDUIT, 3 1/2-INCH, RIGID GALVANIZED STEEL</t>
  </si>
  <si>
    <t>63610-2700</t>
  </si>
  <si>
    <t>Conduit, 90mm, fiberglass</t>
  </si>
  <si>
    <t>CONDUIT, 3 1/2-INCH, FIBERGLASS</t>
  </si>
  <si>
    <t>63610-2800</t>
  </si>
  <si>
    <t>Conduit, 100mm, PVC</t>
  </si>
  <si>
    <t>CONDUIT, 4-INCH, PVC</t>
  </si>
  <si>
    <t>63610-2900</t>
  </si>
  <si>
    <t>Conduit, 100mm, rigid galvanized steel</t>
  </si>
  <si>
    <t>CONDUIT, 4-INCH, RIGID GALVANIZED STEEL</t>
  </si>
  <si>
    <t>63610-3000</t>
  </si>
  <si>
    <t>Conduit, 100mm, fiberglass</t>
  </si>
  <si>
    <t>CONDUIT, 4-INCH, FIBERGLASS</t>
  </si>
  <si>
    <t>63610-3010</t>
  </si>
  <si>
    <t>Conduit, 100mm, HDPE</t>
  </si>
  <si>
    <t>CONDUIT, 4-INCH, HDPE</t>
  </si>
  <si>
    <t>63610-3100</t>
  </si>
  <si>
    <t>Conduit, 125mm, PVC</t>
  </si>
  <si>
    <t>CONDUIT, 5-INCH, PVC</t>
  </si>
  <si>
    <t>63610-3200</t>
  </si>
  <si>
    <t>Conduit, 150mm, PVC</t>
  </si>
  <si>
    <t>CONDUIT, 6-INCH, PVC</t>
  </si>
  <si>
    <t>63610-3300</t>
  </si>
  <si>
    <t>Conduit, 150mm, rigid galvanized steel</t>
  </si>
  <si>
    <t>CONDUIT, 6-INCH, RIGID GALVANIZED STEEL</t>
  </si>
  <si>
    <t>63610-3400</t>
  </si>
  <si>
    <t>Conduit, 150mm, fiberglass</t>
  </si>
  <si>
    <t>CONDUIT, 6-INCH, FIBERGLASS</t>
  </si>
  <si>
    <t>63610-3410</t>
  </si>
  <si>
    <t>Conduit, 150mm, HDPE</t>
  </si>
  <si>
    <t>CONDUIT, 6-INCH, HDPE</t>
  </si>
  <si>
    <t>63610-3500</t>
  </si>
  <si>
    <t>Conduit, 200mm, PVC</t>
  </si>
  <si>
    <t>CONDUIT, 8-INCH, PVC</t>
  </si>
  <si>
    <t>63610-3600</t>
  </si>
  <si>
    <t>Conduit, 200mm, rigid galvanized steel</t>
  </si>
  <si>
    <t>CONDUIT, 8-INCH, RIGID GALVANIZED STEEL</t>
  </si>
  <si>
    <t>63610-3700</t>
  </si>
  <si>
    <t>Conduit, 200mm, fiberglass</t>
  </si>
  <si>
    <t>CONDUIT, 8-INCH, FIBERGLASS</t>
  </si>
  <si>
    <t>63610-3800</t>
  </si>
  <si>
    <t>Conduit, 250mm, PVC</t>
  </si>
  <si>
    <t>CONDUIT, 10-INCH, PVC</t>
  </si>
  <si>
    <t>63610-3900</t>
  </si>
  <si>
    <t>Conduit, 250mm, rigid galvanized steel</t>
  </si>
  <si>
    <t>CONDUIT, 10-INCH, RIGID GALVANIZED STEEL</t>
  </si>
  <si>
    <t>63610-4000</t>
  </si>
  <si>
    <t>Conduit, 250mm, fiberglass</t>
  </si>
  <si>
    <t>CONDUIT, 10-INCH, FIBERGLASS</t>
  </si>
  <si>
    <t>63610-4100</t>
  </si>
  <si>
    <t>Conduit, 300mm, PVC</t>
  </si>
  <si>
    <t>CONDUIT, 12-INCH, PVC</t>
  </si>
  <si>
    <t>63610-4200</t>
  </si>
  <si>
    <t>Conduit, 300mm, rigid galvanized steel</t>
  </si>
  <si>
    <t>CONDUIT, 12-INCH, RIGID GALVANIZED STEEL</t>
  </si>
  <si>
    <t>63610-4300</t>
  </si>
  <si>
    <t>Conduit, 300mm, fiberglass</t>
  </si>
  <si>
    <t>CONDUIT, 12-INCH, FIBERGLASS</t>
  </si>
  <si>
    <t>63610-4310</t>
  </si>
  <si>
    <t>Conduit, 300mm, HDPE</t>
  </si>
  <si>
    <t>CONDUIT, 12-INCH, HDPE</t>
  </si>
  <si>
    <t>63611-0000</t>
  </si>
  <si>
    <t>Wire, electrical conductors</t>
  </si>
  <si>
    <t>WIRE, ELECTRICAL CONDUCTORS</t>
  </si>
  <si>
    <t>63611-0100</t>
  </si>
  <si>
    <t>Wire, electrical conductors, 14 awg</t>
  </si>
  <si>
    <t>WIRE, ELECTRICAL CONDUCTORS, 14 AWG</t>
  </si>
  <si>
    <t>63611-0200</t>
  </si>
  <si>
    <t>Wire, electrical conductors, 12 awg</t>
  </si>
  <si>
    <t>WIRE, ELECTRICAL CONDUCTORS, 12 AWG</t>
  </si>
  <si>
    <t>63611-0300</t>
  </si>
  <si>
    <t>Wire, electrical conductors, 10 awg</t>
  </si>
  <si>
    <t>WIRE, ELECTRICAL CONDUCTORS, 10 AWG</t>
  </si>
  <si>
    <t>63611-0400</t>
  </si>
  <si>
    <t>Wire, electrical conductors, 8 awg</t>
  </si>
  <si>
    <t>WIRE, ELECTRICAL CONDUCTORS, 8 AWG</t>
  </si>
  <si>
    <t>63611-0500</t>
  </si>
  <si>
    <t>Wire, electrical conductors, 6 awg</t>
  </si>
  <si>
    <t>WIRE, ELECTRICAL CONDUCTORS, 6 AWG</t>
  </si>
  <si>
    <t>63611-0600</t>
  </si>
  <si>
    <t>Wire, electrical conductors, 4 awg</t>
  </si>
  <si>
    <t>WIRE, ELECTRICAL CONDUCTORS, 4 AWG</t>
  </si>
  <si>
    <t>63611-0700</t>
  </si>
  <si>
    <t>Wire, electrical conductors, 3 awg</t>
  </si>
  <si>
    <t>WIRE, ELECTRICAL CONDUCTORS, 3 AWG</t>
  </si>
  <si>
    <t>63611-0800</t>
  </si>
  <si>
    <t>Wire, electrical conductors, 2 awg</t>
  </si>
  <si>
    <t>WIRE, ELECTRICAL CONDUCTORS, 2 AWG</t>
  </si>
  <si>
    <t>63611-0900</t>
  </si>
  <si>
    <t>Wire, electrical conductors, 1 awg</t>
  </si>
  <si>
    <t>WIRE, ELECTRICAL CONDUCTORS, 1 AWG</t>
  </si>
  <si>
    <t>63611-1000</t>
  </si>
  <si>
    <t>Wire, electrical conductors, 0 awg</t>
  </si>
  <si>
    <t>WIRE, ELECTRICAL CONDUCTORS, 0 AWG</t>
  </si>
  <si>
    <t>63611-1100</t>
  </si>
  <si>
    <t>Wire, electrical conductors, 00 awg</t>
  </si>
  <si>
    <t>WIRE, ELECTRICAL CONDUCTORS, 00 AWG</t>
  </si>
  <si>
    <t>63611-1120</t>
  </si>
  <si>
    <t>Wire, electrical conductors, 0000 awg</t>
  </si>
  <si>
    <t>WIRE, ELECTRICAL CONDUCTORS, 0000 AWG</t>
  </si>
  <si>
    <t>63611-1200</t>
  </si>
  <si>
    <t>Wire, telephone, 3 pair, 19 awg</t>
  </si>
  <si>
    <t>WIRE, TELEPHONE, 3 PAIR, 19 AWG</t>
  </si>
  <si>
    <t>63611-1300</t>
  </si>
  <si>
    <t>Wire, coaxial cable type 1</t>
  </si>
  <si>
    <t>WIRE, COAXIAL CABLE TYPE 1</t>
  </si>
  <si>
    <t>63611-1400</t>
  </si>
  <si>
    <t>Wire, coaxial cable type 2</t>
  </si>
  <si>
    <t>WIRE, COAXIAL CABLE TYPE 2</t>
  </si>
  <si>
    <t>63611-1500</t>
  </si>
  <si>
    <t>Wire, coaxial cable, type 3</t>
  </si>
  <si>
    <t>WIRE, COAXIAL CABLE, TYPE 3</t>
  </si>
  <si>
    <t>63611-1600</t>
  </si>
  <si>
    <t>Wire, fiber optic cable</t>
  </si>
  <si>
    <t>WIRE, FIBER OPTIC CABLE</t>
  </si>
  <si>
    <t>63612-0000</t>
  </si>
  <si>
    <t>Luminaire</t>
  </si>
  <si>
    <t>LUMINAIRE</t>
  </si>
  <si>
    <t>63612-0100</t>
  </si>
  <si>
    <t>Luminaire, type A</t>
  </si>
  <si>
    <t>LUMINAIRE, TYPE A</t>
  </si>
  <si>
    <t>63612-0200</t>
  </si>
  <si>
    <t>Luminaire, type B</t>
  </si>
  <si>
    <t>LUMINAIRE, TYPE B</t>
  </si>
  <si>
    <t>63612-0300</t>
  </si>
  <si>
    <t>Luminaire, type C</t>
  </si>
  <si>
    <t>LUMINAIRE, TYPE C</t>
  </si>
  <si>
    <t>63612-0400</t>
  </si>
  <si>
    <t>Luminaire, type Washington Style</t>
  </si>
  <si>
    <t>LUMINAIRE, TYPE WASHINGTON STYLE</t>
  </si>
  <si>
    <t>63612-0500</t>
  </si>
  <si>
    <t>Luminaire, type Frederick Law Olmsted Style</t>
  </si>
  <si>
    <t>LUMINAIRE, TYPE FREDERICK LAW OLMSTED STYLE</t>
  </si>
  <si>
    <t>63612-0600</t>
  </si>
  <si>
    <t>Luminaire, Lamps, type Twin 20 Light Standard</t>
  </si>
  <si>
    <t>LUMINAIRE, LAMPS, TYPE TWIN 20 LIGHT STANDARD</t>
  </si>
  <si>
    <t>63612-0700</t>
  </si>
  <si>
    <t>Luminaire, Globe, type Twin 20 Light Standard</t>
  </si>
  <si>
    <t>LUMINAIRE, GLOBE, TYPE TWIN 20 LIGHT STANDARD</t>
  </si>
  <si>
    <t>63612-0800</t>
  </si>
  <si>
    <t>Luminaire, Conversion kit, type Twin 20 Light Standard</t>
  </si>
  <si>
    <t>LUMINAIRE, CONVERSION KIT, TYPE TWIN 20 LIGHT STANDARD</t>
  </si>
  <si>
    <t>63612-0900</t>
  </si>
  <si>
    <t>Luminaire, Cutoff luminaire, high pressure sodium, 400 watt with lamp</t>
  </si>
  <si>
    <t>LUMINAIRE, CUTOFF LUMINAIRE, HIGH PRESSURE SODIUM, 400 WATT WITH LAMP</t>
  </si>
  <si>
    <t>63612-1000</t>
  </si>
  <si>
    <t>Luminaire, Cutoff luminaire, high pressure sodium, 250 watt with lamp</t>
  </si>
  <si>
    <t>LUMINAIRE, CUTOFF LUMINAIRE, HIGH PRESSURE SODIUM, 250 WATT WITH LAMP</t>
  </si>
  <si>
    <t>63612-1100</t>
  </si>
  <si>
    <t>Luminaire, Cutoff luminaire, high pressure sodium, 150 watt with lamp</t>
  </si>
  <si>
    <t>LUMINAIRE, CUTOFF LUMINAIRE, HIGH PRESSURE SODIUM, 150 WATT WITH LAMP</t>
  </si>
  <si>
    <t>63612-1200</t>
  </si>
  <si>
    <t>Luminaire, Photocontrols, type Twin 20 Light Standard</t>
  </si>
  <si>
    <t>LUMINAIRE, PHOTOCONTROLS, TYPE TWIN 20 LIGHT STANDARD</t>
  </si>
  <si>
    <t>63613-0000</t>
  </si>
  <si>
    <t>Signal head</t>
  </si>
  <si>
    <t>SIGNAL HEAD</t>
  </si>
  <si>
    <t>63614-0000</t>
  </si>
  <si>
    <t>Transformer</t>
  </si>
  <si>
    <t>TRANSFORMER</t>
  </si>
  <si>
    <t>63615-0000</t>
  </si>
  <si>
    <t>Switch</t>
  </si>
  <si>
    <t>SWITCH</t>
  </si>
  <si>
    <t>63616-0000</t>
  </si>
  <si>
    <t>Electric vehicle charging station</t>
  </si>
  <si>
    <t>ELECTRIC VEHICLE CHARGING STATION</t>
  </si>
  <si>
    <t>63620-0000</t>
  </si>
  <si>
    <t>Pole</t>
  </si>
  <si>
    <t>POLE</t>
  </si>
  <si>
    <t>63620-0400</t>
  </si>
  <si>
    <t>Pole, type Twin 20 Light Standard</t>
  </si>
  <si>
    <t>POLE, TYPE TWIN 20 LIGHT STANDARD</t>
  </si>
  <si>
    <t>63620-0500</t>
  </si>
  <si>
    <t>Pole, type Washington Globe No. 16 Light Standard</t>
  </si>
  <si>
    <t>POLE, TYPE WASHINGTON GLOBE NO. 16 LIGHT STANDARD</t>
  </si>
  <si>
    <t>63620-0600</t>
  </si>
  <si>
    <t>Pole, type Washington Globe No. 14N Light Standard</t>
  </si>
  <si>
    <t>POLE, TYPE WASHINGTON GLOBE NO. 14N LIGHT STANDARD</t>
  </si>
  <si>
    <t>63620-0700</t>
  </si>
  <si>
    <t>Pole, type Frederick Law Olmsted Light Standard</t>
  </si>
  <si>
    <t>POLE, TYPE FREDERICK LAW OLMSTED LIGHT STANDARD</t>
  </si>
  <si>
    <t>63620-0800</t>
  </si>
  <si>
    <t>Pole, type traffic signal</t>
  </si>
  <si>
    <t>POLE, TYPE TRAFFIC SIGNAL</t>
  </si>
  <si>
    <t>63621-1000</t>
  </si>
  <si>
    <t>Utility box, pullbox</t>
  </si>
  <si>
    <t>UTILITY BOX, PULLBOX</t>
  </si>
  <si>
    <t>63621-2000</t>
  </si>
  <si>
    <t>Utility box, telephone pullbox</t>
  </si>
  <si>
    <t>UTILITY BOX, TELEPHONE PULLBOX</t>
  </si>
  <si>
    <t>63621-3000</t>
  </si>
  <si>
    <t>Utility box, junction box</t>
  </si>
  <si>
    <t>UTILITY BOX, JUNCTION BOX</t>
  </si>
  <si>
    <t>63621-4000</t>
  </si>
  <si>
    <t>Utility box, telephone intercept box</t>
  </si>
  <si>
    <t>UTILITY BOX, TELEPHONE INTERCEPT BOX</t>
  </si>
  <si>
    <t>63621-5000</t>
  </si>
  <si>
    <t>Utility box, concrete</t>
  </si>
  <si>
    <t>UTILITY BOX, CONCRETE</t>
  </si>
  <si>
    <t>63622-0000</t>
  </si>
  <si>
    <t>Utility trench</t>
  </si>
  <si>
    <t>UTILITY TRENCH</t>
  </si>
  <si>
    <t>63623-1000</t>
  </si>
  <si>
    <t>Manhole, electrical</t>
  </si>
  <si>
    <t>MANHOLE, ELECTRICAL</t>
  </si>
  <si>
    <t>63623-2000</t>
  </si>
  <si>
    <t>Manhole, telephone</t>
  </si>
  <si>
    <t>MANHOLE, TELEPHONE</t>
  </si>
  <si>
    <t>63624-0050</t>
  </si>
  <si>
    <t>Bollard, solar light</t>
  </si>
  <si>
    <t>BOLLARD, SOLAR LIGHT</t>
  </si>
  <si>
    <t>63640-0100</t>
  </si>
  <si>
    <t>Relocate luminaires</t>
  </si>
  <si>
    <t>RELOCATE LUMINAIRES</t>
  </si>
  <si>
    <t>63640-0200</t>
  </si>
  <si>
    <t>Relocate signal system</t>
  </si>
  <si>
    <t>RELOCATE SIGNAL SYSTEM</t>
  </si>
  <si>
    <t>63640-0300</t>
  </si>
  <si>
    <t>Relocate railroad crossing</t>
  </si>
  <si>
    <t>RELOCATE RAILROAD CROSSING</t>
  </si>
  <si>
    <t>63640-0400</t>
  </si>
  <si>
    <t>Relocate pole</t>
  </si>
  <si>
    <t>RELOCATE POLE</t>
  </si>
  <si>
    <t>63640-0500</t>
  </si>
  <si>
    <t>Relocate call box</t>
  </si>
  <si>
    <t>RELOCATE CALL BOX</t>
  </si>
  <si>
    <t>63640-0600</t>
  </si>
  <si>
    <t>Relocate communication line</t>
  </si>
  <si>
    <t>RELOCATE COMMUNICATION LINE</t>
  </si>
  <si>
    <t>63640-0700</t>
  </si>
  <si>
    <t>Relocate electrical line</t>
  </si>
  <si>
    <t>RELOCATE ELECTRICAL LINE</t>
  </si>
  <si>
    <t>63641-0100</t>
  </si>
  <si>
    <t>Relocate luminaire</t>
  </si>
  <si>
    <t>RELOCATE LUMINAIRE</t>
  </si>
  <si>
    <t>63641-0200</t>
  </si>
  <si>
    <t>63641-0300</t>
  </si>
  <si>
    <t>63641-0400</t>
  </si>
  <si>
    <t>63641-0500</t>
  </si>
  <si>
    <t>63641-0600</t>
  </si>
  <si>
    <t>Relocate signal head</t>
  </si>
  <si>
    <t>RELOCATE SIGNAL HEAD</t>
  </si>
  <si>
    <t>63641-0900</t>
  </si>
  <si>
    <t>Relocate electrical cable</t>
  </si>
  <si>
    <t>RELOCATE ELECTRICAL CABLE</t>
  </si>
  <si>
    <t>63641-1000</t>
  </si>
  <si>
    <t>Relocate CATV pedestal</t>
  </si>
  <si>
    <t>RELOCATE CATV PEDESTAL</t>
  </si>
  <si>
    <t>63642-0100</t>
  </si>
  <si>
    <t>Relocate CATV line</t>
  </si>
  <si>
    <t>RELOCATE CATV LINE</t>
  </si>
  <si>
    <t>Section 637 - FACILITIES AND SERVICES</t>
  </si>
  <si>
    <t>63701-0000</t>
  </si>
  <si>
    <t>Field office</t>
  </si>
  <si>
    <t>FIELD OFFICE</t>
  </si>
  <si>
    <t>63702-0000</t>
  </si>
  <si>
    <t>Mo</t>
  </si>
  <si>
    <t>63704-0000</t>
  </si>
  <si>
    <t>Vehicle</t>
  </si>
  <si>
    <t>VEHICLE</t>
  </si>
  <si>
    <t>63705-0000</t>
  </si>
  <si>
    <t>63706-0000</t>
  </si>
  <si>
    <t>Residential housing</t>
  </si>
  <si>
    <t>RESIDENTIAL HOUSING</t>
  </si>
  <si>
    <t>63707-0000</t>
  </si>
  <si>
    <t>63708-0000</t>
  </si>
  <si>
    <t>Cellular phone service</t>
  </si>
  <si>
    <t>CELLULAR PHONE SERVICE</t>
  </si>
  <si>
    <t>63709-0000</t>
  </si>
  <si>
    <t>Field office equipment</t>
  </si>
  <si>
    <t>FIELD OFFICE EQUIPMENT</t>
  </si>
  <si>
    <t>63710-0000</t>
  </si>
  <si>
    <t>63711-0000</t>
  </si>
  <si>
    <t>63712-0000</t>
  </si>
  <si>
    <t>Field office services</t>
  </si>
  <si>
    <t>FIELD OFFICE SERVICES</t>
  </si>
  <si>
    <t>63713-0000</t>
  </si>
  <si>
    <t>63714-0000</t>
  </si>
  <si>
    <t>Storage facility</t>
  </si>
  <si>
    <t>STORAGE FACILITY</t>
  </si>
  <si>
    <t>63715-0000</t>
  </si>
  <si>
    <t>Section 646 - ROADSIDE DEVELOPMENT - Not in FP24</t>
  </si>
  <si>
    <t>64601-1000</t>
  </si>
  <si>
    <t>Building, restroom facility</t>
  </si>
  <si>
    <t>BUILDING, RESTROOM FACILITY</t>
  </si>
  <si>
    <t>64602-1000</t>
  </si>
  <si>
    <t>64602-2000</t>
  </si>
  <si>
    <t>Building, support building</t>
  </si>
  <si>
    <t>BUILDING, SUPPORT BUILDING</t>
  </si>
  <si>
    <t>64603-0000</t>
  </si>
  <si>
    <t>Fixture</t>
  </si>
  <si>
    <t>FIXTURE</t>
  </si>
  <si>
    <t>64603-0100</t>
  </si>
  <si>
    <t>Fixture, trash receptacle</t>
  </si>
  <si>
    <t>FIXTURE, TRASH RECEPTACLE</t>
  </si>
  <si>
    <t>64603-0200</t>
  </si>
  <si>
    <t>Fixture, mailbox</t>
  </si>
  <si>
    <t>FIXTURE, MAILBOX</t>
  </si>
  <si>
    <t>64603-0300</t>
  </si>
  <si>
    <t>Fixture, bench</t>
  </si>
  <si>
    <t>FIXTURE, BENCH</t>
  </si>
  <si>
    <t>64603-0500</t>
  </si>
  <si>
    <t>Fixture, bicycle storage rack</t>
  </si>
  <si>
    <t>FIXTURE, BICYCLE STORAGE RACK</t>
  </si>
  <si>
    <t>64603-0600</t>
  </si>
  <si>
    <t>Fixture, flag pole</t>
  </si>
  <si>
    <t>FIXTURE, FLAG POLE</t>
  </si>
  <si>
    <t>64603-0700</t>
  </si>
  <si>
    <t>Fixture, picnic table</t>
  </si>
  <si>
    <t>FIXTURE, PICNIC TABLE</t>
  </si>
  <si>
    <t>64603-0800</t>
  </si>
  <si>
    <t>Fixture, kiosk</t>
  </si>
  <si>
    <t>FIXTURE, KIOSK</t>
  </si>
  <si>
    <t>64603-0900</t>
  </si>
  <si>
    <t>Fixture, portable toilet</t>
  </si>
  <si>
    <t>FIXTURE, PORTABLE TOILET</t>
  </si>
  <si>
    <t>64603-1000</t>
  </si>
  <si>
    <t>Fixture, vault toilet</t>
  </si>
  <si>
    <t>FIXTURE, VAULT TOILET</t>
  </si>
  <si>
    <t>64603-1100</t>
  </si>
  <si>
    <t>Fixture, picnic pad</t>
  </si>
  <si>
    <t>FIXTURE, PICNIC PAD</t>
  </si>
  <si>
    <t>64603-1200</t>
  </si>
  <si>
    <t>Fixture, wayside exhibit</t>
  </si>
  <si>
    <t>FIXTURE, WAYSIDE EXHIBIT</t>
  </si>
  <si>
    <t>64603-1400</t>
  </si>
  <si>
    <t>Fixture, information box</t>
  </si>
  <si>
    <t>FIXTURE, INFORMATION BOX</t>
  </si>
  <si>
    <t>64603-1500</t>
  </si>
  <si>
    <t>Fixture, shelter</t>
  </si>
  <si>
    <t>FIXTURE, SHELTER</t>
  </si>
  <si>
    <t>64603-1600</t>
  </si>
  <si>
    <t>Fixture, fire ring</t>
  </si>
  <si>
    <t>FIXTURE, FIRE RING</t>
  </si>
  <si>
    <t>64603-1700</t>
  </si>
  <si>
    <t>Fixture, monitoring well</t>
  </si>
  <si>
    <t>FIXTURE, MONITORING WELL</t>
  </si>
  <si>
    <t>64603-1800</t>
  </si>
  <si>
    <t>Fixture, roof drain connection</t>
  </si>
  <si>
    <t>FIXTURE, ROOF DRAIN CONNECTION</t>
  </si>
  <si>
    <t>64603-1900</t>
  </si>
  <si>
    <t>Fixture, parking meter</t>
  </si>
  <si>
    <t>FIXTURE, PARKING METER</t>
  </si>
  <si>
    <t>64603-2100</t>
  </si>
  <si>
    <t>Fixture, Stairway</t>
  </si>
  <si>
    <t>FIXTURE, STAIRWAY</t>
  </si>
  <si>
    <t>64604-1000</t>
  </si>
  <si>
    <t>Fixture, handrail</t>
  </si>
  <si>
    <t>FIXTURE, HANDRAIL</t>
  </si>
  <si>
    <t>64604-3000</t>
  </si>
  <si>
    <t>Fixture, pedestrian railing</t>
  </si>
  <si>
    <t>FIXTURE, PEDESTRIAN RAILING</t>
  </si>
  <si>
    <t>64604-4000</t>
  </si>
  <si>
    <t>Fixture, log planter</t>
  </si>
  <si>
    <t>FIXTURE, LOG PLANTER</t>
  </si>
  <si>
    <t>64605-0000</t>
  </si>
  <si>
    <t>64605-1000</t>
  </si>
  <si>
    <t>64605-2000</t>
  </si>
  <si>
    <t>64605-3000</t>
  </si>
  <si>
    <t>Fixture, boat ramp</t>
  </si>
  <si>
    <t>FIXTURE, BOAT RAMP</t>
  </si>
  <si>
    <t>64605-3100</t>
  </si>
  <si>
    <t>Fixture, floating dock</t>
  </si>
  <si>
    <t>FIXTURE, FLOATING DOCK</t>
  </si>
  <si>
    <t>64605-3200</t>
  </si>
  <si>
    <t>Fixture, stream gauging station</t>
  </si>
  <si>
    <t>FIXTURE, STREAM GAUGING STATION</t>
  </si>
  <si>
    <t>64620-0000</t>
  </si>
  <si>
    <t>Remove and reset</t>
  </si>
  <si>
    <t>REMOVE AND RESET</t>
  </si>
  <si>
    <t>64620-0100</t>
  </si>
  <si>
    <t>Remove and reset litter barrel pad</t>
  </si>
  <si>
    <t>REMOVE AND RESET LITTER BARREL PAD</t>
  </si>
  <si>
    <t>64620-0200</t>
  </si>
  <si>
    <t>Remove and reset sanitary facility</t>
  </si>
  <si>
    <t>REMOVE AND RESET SANITARY FACILITY</t>
  </si>
  <si>
    <t>64620-0300</t>
  </si>
  <si>
    <t>Remove and reset bench</t>
  </si>
  <si>
    <t>REMOVE AND RESET BENCH</t>
  </si>
  <si>
    <t>64620-0400</t>
  </si>
  <si>
    <t>Remove and reset mailbox</t>
  </si>
  <si>
    <t>REMOVE AND RESET MAILBOX</t>
  </si>
  <si>
    <t>64620-0500</t>
  </si>
  <si>
    <t>Remove and reset flag pole</t>
  </si>
  <si>
    <t>REMOVE AND RESET FLAG POLE</t>
  </si>
  <si>
    <t>64620-0600</t>
  </si>
  <si>
    <t>Remove and reset trash receptacle</t>
  </si>
  <si>
    <t>REMOVE AND RESET TRASH RECEPTACLE</t>
  </si>
  <si>
    <t>64620-0700</t>
  </si>
  <si>
    <t>Remove and reset concrete planter</t>
  </si>
  <si>
    <t>REMOVE AND RESET CONCRETE PLANTER</t>
  </si>
  <si>
    <t>64620-0800</t>
  </si>
  <si>
    <t>Remove and reset vault toilet</t>
  </si>
  <si>
    <t>REMOVE AND RESET VAULT TOILET</t>
  </si>
  <si>
    <t>64620-0900</t>
  </si>
  <si>
    <t>Remove and reset bus shelter</t>
  </si>
  <si>
    <t>REMOVE AND RESET BUS SHELTER</t>
  </si>
  <si>
    <t>64620-1000</t>
  </si>
  <si>
    <t>Remove and reset historic marker</t>
  </si>
  <si>
    <t>REMOVE AND RESET HISTORIC MARKER</t>
  </si>
  <si>
    <t>64620-1100</t>
  </si>
  <si>
    <t>Remove and reset kiosk</t>
  </si>
  <si>
    <t>REMOVE AND RESET KIOSK</t>
  </si>
  <si>
    <t>64630-0000</t>
  </si>
  <si>
    <t>Roadside development</t>
  </si>
  <si>
    <t>ROADSIDE DEVELOPMENT</t>
  </si>
  <si>
    <t>64631-0000</t>
  </si>
  <si>
    <t>64632-0000</t>
  </si>
  <si>
    <t>64633-0000</t>
  </si>
  <si>
    <t>Section 647 - ENVIRONMENTAL DESIGN - Not in FP24</t>
  </si>
  <si>
    <t>64701-1000</t>
  </si>
  <si>
    <t>Environmental design, wetlands mitigation</t>
  </si>
  <si>
    <t>ENVIRONMENTAL DESIGN, WETLANDS MITIGATION</t>
  </si>
  <si>
    <t>64701-2000</t>
  </si>
  <si>
    <t>Environmental design, stormwater management, bioretention cell</t>
  </si>
  <si>
    <t>ENVIRONMENTAL DESIGN, STORMWATER MANAGEMENT, BIORETENTION CELL</t>
  </si>
  <si>
    <t>64702-1000</t>
  </si>
  <si>
    <t>Environmental design, landscaping log</t>
  </si>
  <si>
    <t>ENVIRONMENTAL DESIGN, LANDSCAPING LOG</t>
  </si>
  <si>
    <t>64702-2000</t>
  </si>
  <si>
    <t>Environmental design, log barrier</t>
  </si>
  <si>
    <t>ENVIRONMENTAL DESIGN, LOG BARRIER</t>
  </si>
  <si>
    <t>64702-3000</t>
  </si>
  <si>
    <t>Environmental design, small mammal crossing structure</t>
  </si>
  <si>
    <t>ENVIRONMENTAL DESIGN, SMALL MAMMAL CROSSING STRUCTURE</t>
  </si>
  <si>
    <t>64702-3100</t>
  </si>
  <si>
    <t>Environmental design, tortoise crossing structure</t>
  </si>
  <si>
    <t>ENVIRONMENTAL DESIGN, TORTOISE CROSSING STRUCTURE</t>
  </si>
  <si>
    <t>64702-3200</t>
  </si>
  <si>
    <t>Environmental design, tortoise guard</t>
  </si>
  <si>
    <t>ENVIRONMENTAL DESIGN, TORTOISE GUARD</t>
  </si>
  <si>
    <t>64702-3500</t>
  </si>
  <si>
    <t>Environmental design, stormwater management, dry swale</t>
  </si>
  <si>
    <t>ENVIRONMENTAL DESIGN, STORMWATER MANAGEMENT, DRY SWALE</t>
  </si>
  <si>
    <t>64702-3600</t>
  </si>
  <si>
    <t>Environmental design, streambed channel reconstruction</t>
  </si>
  <si>
    <t>ENVIRONMENTAL DESIGN, STREAMBED CHANNEL RECONSTRUCTION</t>
  </si>
  <si>
    <t>64702-3700</t>
  </si>
  <si>
    <t>Environmental design, bank stabilization</t>
  </si>
  <si>
    <t>ENVIRONMENTAL DESIGN, BANK STABILIZATION</t>
  </si>
  <si>
    <t>64703-1000</t>
  </si>
  <si>
    <t>64703-2000</t>
  </si>
  <si>
    <t>Environmental design, log deflector</t>
  </si>
  <si>
    <t>ENVIRONMENTAL DESIGN, LOG DEFLECTOR</t>
  </si>
  <si>
    <t>64703-3000</t>
  </si>
  <si>
    <t>Environmental design, log weir</t>
  </si>
  <si>
    <t>ENVIRONMENTAL DESIGN, LOG WEIR</t>
  </si>
  <si>
    <t>64703-3010</t>
  </si>
  <si>
    <t>Environmental design, rock weir</t>
  </si>
  <si>
    <t>ENVIRONMENTAL DESIGN, ROCK WEIR</t>
  </si>
  <si>
    <t>64703-3020</t>
  </si>
  <si>
    <t>Environmental design, wicker weir</t>
  </si>
  <si>
    <t>ENVIRONMENTAL DESIGN, WICKER WEIR</t>
  </si>
  <si>
    <t>64703-4000</t>
  </si>
  <si>
    <t>64703-5000</t>
  </si>
  <si>
    <t>Environmental design, root wad</t>
  </si>
  <si>
    <t>ENVIRONMENTAL DESIGN, ROOT WAD</t>
  </si>
  <si>
    <t>64703-6000</t>
  </si>
  <si>
    <t>Environmental design, fish passage boulder</t>
  </si>
  <si>
    <t>ENVIRONMENTAL DESIGN, FISH PASSAGE BOULDER</t>
  </si>
  <si>
    <t>64703-6500</t>
  </si>
  <si>
    <t>Environmental design, small wildlife escape ramp</t>
  </si>
  <si>
    <t>ENVIRONMENTAL DESIGN, SMALL WILDLIFE ESCAPE RAMP</t>
  </si>
  <si>
    <t>64703-7000</t>
  </si>
  <si>
    <t>Environmental design, baffle</t>
  </si>
  <si>
    <t>ENVIRONMENTAL DESIGN, BAFFLE</t>
  </si>
  <si>
    <t>64703-8000</t>
  </si>
  <si>
    <t>64703-9000</t>
  </si>
  <si>
    <t>Environmental design, stream ford</t>
  </si>
  <si>
    <t>ENVIRONMENTAL DESIGN, STREAM FORD</t>
  </si>
  <si>
    <t>64703-9050</t>
  </si>
  <si>
    <t>Environmental design, water bar</t>
  </si>
  <si>
    <t>ENVIRONMENTAL DESIGN, WATER BAR</t>
  </si>
  <si>
    <t>64704-1000</t>
  </si>
  <si>
    <t>Environmental design, streambed material</t>
  </si>
  <si>
    <t>ENVIRONMENTAL DESIGN, STREAMBED MATERIAL</t>
  </si>
  <si>
    <t>64704-1500</t>
  </si>
  <si>
    <t>Environmental design, streambed channel realignment</t>
  </si>
  <si>
    <t>ENVIRONMENTAL DESIGN, STREAMBED CHANNEL REALIGNMENT</t>
  </si>
  <si>
    <t>64704-1600</t>
  </si>
  <si>
    <t>64704-1700</t>
  </si>
  <si>
    <t>64704-2000</t>
  </si>
  <si>
    <t>64706-1000</t>
  </si>
  <si>
    <t>64706-2000</t>
  </si>
  <si>
    <t>64706-3000</t>
  </si>
  <si>
    <t>Section 648 - PIPELINE ENERGY UTILITIES - Not in FP24</t>
  </si>
  <si>
    <t>64801-1000</t>
  </si>
  <si>
    <t>System installation, natural gas</t>
  </si>
  <si>
    <t>SYSTEM INSTALLATION, NATURAL GAS</t>
  </si>
  <si>
    <t>64803-0100</t>
  </si>
  <si>
    <t>System installation, natural gas utility company compensation</t>
  </si>
  <si>
    <t>SYSTEM INSTALLATION, NATURAL GAS UTILITY COMPANY COMPENSATION</t>
  </si>
  <si>
    <t>64805-0000</t>
  </si>
  <si>
    <t>Utility protection structure</t>
  </si>
  <si>
    <t>UTILITY PROTECTION STRUCTURE</t>
  </si>
  <si>
    <t>64810-1000</t>
  </si>
  <si>
    <t>Pipeline, natural gas 50mm</t>
  </si>
  <si>
    <t>PIPELINE, NATURAL GAS 2-INCH</t>
  </si>
  <si>
    <t>64811-1000</t>
  </si>
  <si>
    <t>Valve, adjust gas</t>
  </si>
  <si>
    <t>VALVE, ADJUST GAS</t>
  </si>
  <si>
    <t>64820-0100</t>
  </si>
  <si>
    <t>Remove and rest propane tank</t>
  </si>
  <si>
    <t>REMOVE AND RESET PROPANE TANK</t>
  </si>
  <si>
    <t>Section 649 - HAZARDOUS MATERIAL MITIGATION - Not in FP24</t>
  </si>
  <si>
    <t>64901-1000</t>
  </si>
  <si>
    <t>Hazardous material mitigation</t>
  </si>
  <si>
    <t>HAZARDOUS MATERIAL MITIGATION</t>
  </si>
  <si>
    <t>64905-0000</t>
  </si>
  <si>
    <t>Asbestos compliance</t>
  </si>
  <si>
    <t>ASBESTOS COMPLIANCE</t>
  </si>
  <si>
    <t>Section 650 - TEMPORARY TRAFFIC DIVERSIONS - Not in FP24</t>
  </si>
  <si>
    <t>65001-1000</t>
  </si>
  <si>
    <t>Temporary traffic diversion</t>
  </si>
  <si>
    <t>TEMPORARY TRAFFIC DIVERSION</t>
  </si>
  <si>
    <t>Section 652 - RAILROAD WORK - Not in FP24</t>
  </si>
  <si>
    <t>65201-3000</t>
  </si>
  <si>
    <t>Remove existing rails and ties</t>
  </si>
  <si>
    <t>REMOVE EXISTING RAILS AND TIES</t>
  </si>
  <si>
    <t>65202-3000</t>
  </si>
  <si>
    <t>Remove existing railroad ballast and sub ballast</t>
  </si>
  <si>
    <t>REMOVE EXISTING RAILROAD BALLAST AND SUB BALLAST</t>
  </si>
  <si>
    <t>65210-1000</t>
  </si>
  <si>
    <t>Place railroad ballast</t>
  </si>
  <si>
    <t>PLACE RAILROAD BALLAST</t>
  </si>
  <si>
    <t>65210-2000</t>
  </si>
  <si>
    <t>Place railroad sub ballast</t>
  </si>
  <si>
    <t>PLACE RAILROAD SUB BALLAST</t>
  </si>
  <si>
    <t>65211-3000</t>
  </si>
  <si>
    <t>Place railroad rails and ties</t>
  </si>
  <si>
    <t>PLACE RAILROAD RAILS AND TIES</t>
  </si>
  <si>
    <t>65212-1000</t>
  </si>
  <si>
    <t>Place railroad precast concrete railroad crossing panel</t>
  </si>
  <si>
    <t>PLACE RAILROAD PRECAST CONCRETE RAILROAD CROSSING PANEL</t>
  </si>
  <si>
    <t>65215-3000</t>
  </si>
  <si>
    <t>Reset railroad rails and ties</t>
  </si>
  <si>
    <t>RESET RAILROAD RAILS AND TIES</t>
  </si>
  <si>
    <t>65216-1000</t>
  </si>
  <si>
    <t>Remove and reset railroad ballast and sub ballast</t>
  </si>
  <si>
    <t>REMOVE AND RESET RAILROAD BALLAST AND SUB BALLAST</t>
  </si>
  <si>
    <t>65220-1000</t>
  </si>
  <si>
    <t>Place bridge timbers, guardrails, and approach ties</t>
  </si>
  <si>
    <t>PLACE BRIDGE TIMBERS, GUARDRAILS, AND APPROACH TIES</t>
  </si>
  <si>
    <t>Section 666 - CONTRACT MODIFICATION WORK - Not in FP24</t>
  </si>
  <si>
    <t>66601-0000</t>
  </si>
  <si>
    <t>Contract modification work</t>
  </si>
  <si>
    <t>CONTRACT MODIFICATION WORK</t>
  </si>
  <si>
    <t>66602-0000</t>
  </si>
  <si>
    <t>66603-0000</t>
  </si>
  <si>
    <t>66604-0000</t>
  </si>
  <si>
    <t>66605-0000</t>
  </si>
  <si>
    <t>66606-0000</t>
  </si>
  <si>
    <t>66607-0000</t>
  </si>
  <si>
    <t>66608-0000</t>
  </si>
  <si>
    <t>66609-0000</t>
  </si>
  <si>
    <t>66610-0000</t>
  </si>
  <si>
    <t>66611-0000</t>
  </si>
  <si>
    <t>66612-0000</t>
  </si>
  <si>
    <t>66613-0000</t>
  </si>
  <si>
    <t>66620-0000</t>
  </si>
  <si>
    <t>Claim settlement</t>
  </si>
  <si>
    <t>CLAIM SETTLEMENT</t>
  </si>
  <si>
    <t>66621-0000</t>
  </si>
  <si>
    <t>Settlement agreement</t>
  </si>
  <si>
    <t>SETTLEMENT AGREEMENT</t>
  </si>
  <si>
    <t>66622-0000</t>
  </si>
  <si>
    <t>Contracting officer's decision</t>
  </si>
  <si>
    <t>CONTRACTING OFFICER'S DECISION</t>
  </si>
  <si>
    <t>Section 667 - NEGOTIATED PAY ITEMS - Not in FP24</t>
  </si>
  <si>
    <t>66701-0000</t>
  </si>
  <si>
    <t>Negotiated pay item</t>
  </si>
  <si>
    <t>NEGOTIATED PAY ITEM</t>
  </si>
  <si>
    <t>66702-0000</t>
  </si>
  <si>
    <t>66703-0000</t>
  </si>
  <si>
    <t>66704-0000</t>
  </si>
  <si>
    <t>66705-0000</t>
  </si>
  <si>
    <t>66706-0000</t>
  </si>
  <si>
    <t>66707-0000</t>
  </si>
  <si>
    <t>66708-0000</t>
  </si>
  <si>
    <t>66709-0000</t>
  </si>
  <si>
    <t>66710-0000</t>
  </si>
  <si>
    <t>66711-0000</t>
  </si>
  <si>
    <t>66712-0000</t>
  </si>
  <si>
    <t>Section 668 - DESIGN BUILD - Not in FP24</t>
  </si>
  <si>
    <t>66801-0000</t>
  </si>
  <si>
    <t>Design-Build</t>
  </si>
  <si>
    <t>DESIGN-BUILD</t>
  </si>
  <si>
    <t>66802-0000</t>
  </si>
  <si>
    <t>Section 669 - CMGC - Not in FP24</t>
  </si>
  <si>
    <t>66901-0000</t>
  </si>
  <si>
    <t>CMGC</t>
  </si>
  <si>
    <t>Section 670 - LUMPSUM PROJECT - Not in FP24</t>
  </si>
  <si>
    <t>67001-0000</t>
  </si>
  <si>
    <t>Project lump sum</t>
  </si>
  <si>
    <t>PROJECT LUMP SUM</t>
  </si>
  <si>
    <t>67002-0000</t>
  </si>
  <si>
    <t>Section 999 - NON PAY ITEMS - Not in FP24</t>
  </si>
  <si>
    <t>99901-0000</t>
  </si>
  <si>
    <t>Partnering</t>
  </si>
  <si>
    <t>PARTNERING</t>
  </si>
  <si>
    <t>Fixed Pay Item Type</t>
  </si>
  <si>
    <t>99902-0000</t>
  </si>
  <si>
    <t>Performance Incentives</t>
  </si>
  <si>
    <t>PERFORMANCE INCENTIVES</t>
  </si>
  <si>
    <t>99903-0000</t>
  </si>
  <si>
    <t>99904-0000</t>
  </si>
  <si>
    <t>Asphalt Escalation</t>
  </si>
  <si>
    <t>ASPHALT ESCALATION</t>
  </si>
  <si>
    <t>99905-0000</t>
  </si>
  <si>
    <t>Fuel Escalation</t>
  </si>
  <si>
    <t>FUEL ESCALATION</t>
  </si>
  <si>
    <t>99906-0000</t>
  </si>
  <si>
    <t>Steel Escalation</t>
  </si>
  <si>
    <t>STEEL ESCALATION</t>
  </si>
  <si>
    <t>99920-0000</t>
  </si>
  <si>
    <t>Design Contingency</t>
  </si>
  <si>
    <t>DESIGN CONTINGENCY</t>
  </si>
  <si>
    <t>99930-0000</t>
  </si>
  <si>
    <t>Project Adjustment</t>
  </si>
  <si>
    <t>PROJECT ADJUSTMENT</t>
  </si>
  <si>
    <t>CI</t>
  </si>
  <si>
    <t>99935-0000</t>
  </si>
  <si>
    <t>Materials Disincentive</t>
  </si>
  <si>
    <t>MATERIALS DISINCENTIVE</t>
  </si>
  <si>
    <t>99950-0000</t>
  </si>
  <si>
    <t>Liquidated damages</t>
  </si>
  <si>
    <t>LIQUIDATED DAMAGES</t>
  </si>
  <si>
    <t>99951-0000</t>
  </si>
  <si>
    <t>Interest</t>
  </si>
  <si>
    <t>INTEREST</t>
  </si>
  <si>
    <t>99952-0000</t>
  </si>
  <si>
    <t>Lab trailer payment</t>
  </si>
  <si>
    <t>LAB TRAILER PAYMENT</t>
  </si>
  <si>
    <t>99953-0000</t>
  </si>
  <si>
    <t>Contingencies</t>
  </si>
  <si>
    <t>CONTINGENCIES</t>
  </si>
  <si>
    <t>99954-0000</t>
  </si>
  <si>
    <t>Project Retainages</t>
  </si>
  <si>
    <t>PROJECT RETAINAGES</t>
  </si>
  <si>
    <t>99955-0000</t>
  </si>
  <si>
    <t>99956-0000</t>
  </si>
  <si>
    <t>Funding reclassification</t>
  </si>
  <si>
    <t>FUNDING RECLASSIFICATION</t>
  </si>
  <si>
    <r>
      <t>Supplemental Descriptions:</t>
    </r>
    <r>
      <rPr>
        <sz val="10"/>
        <color rgb="FF000000"/>
        <rFont val="Arial"/>
        <family val="2"/>
      </rPr>
      <t xml:space="preserve"> If no supplemental description is required, either </t>
    </r>
    <r>
      <rPr>
        <b/>
        <sz val="10"/>
        <color rgb="FF000000"/>
        <rFont val="Arial"/>
        <family val="2"/>
      </rPr>
      <t>merge</t>
    </r>
    <r>
      <rPr>
        <sz val="10"/>
        <color rgb="FF000000"/>
        <rFont val="Arial"/>
        <family val="2"/>
      </rPr>
      <t xml:space="preserve"> the Pay Item Description and Supplemental Description cells or </t>
    </r>
    <r>
      <rPr>
        <b/>
        <sz val="10"/>
        <color rgb="FF000000"/>
        <rFont val="Arial"/>
        <family val="2"/>
      </rPr>
      <t>hide</t>
    </r>
    <r>
      <rPr>
        <sz val="10"/>
        <color rgb="FF000000"/>
        <rFont val="Arial"/>
        <family val="2"/>
      </rPr>
      <t xml:space="preserve"> the entire row.</t>
    </r>
  </si>
  <si>
    <r>
      <rPr>
        <b/>
        <sz val="10"/>
        <color rgb="FF000000"/>
        <rFont val="Arial"/>
        <family val="2"/>
      </rPr>
      <t>Additonal Rows:</t>
    </r>
    <r>
      <rPr>
        <sz val="10"/>
        <color rgb="FF000000"/>
        <rFont val="Arial"/>
        <family val="2"/>
      </rPr>
      <t xml:space="preserve">  If additional rows are needed </t>
    </r>
    <r>
      <rPr>
        <b/>
        <sz val="10"/>
        <color rgb="FF000000"/>
        <rFont val="Arial"/>
        <family val="2"/>
      </rPr>
      <t>insert</t>
    </r>
    <r>
      <rPr>
        <sz val="10"/>
        <color rgb="FF000000"/>
        <rFont val="Arial"/>
        <family val="2"/>
      </rPr>
      <t xml:space="preserve"> above the total row and copy down the formulas.</t>
    </r>
  </si>
  <si>
    <r>
      <t>Clean Layout:</t>
    </r>
    <r>
      <rPr>
        <sz val="10"/>
        <color rgb="FF000000"/>
        <rFont val="Arial"/>
        <family val="2"/>
      </rPr>
      <t xml:space="preserve"> Hide all empty columns and rows within the summary.</t>
    </r>
  </si>
  <si>
    <r>
      <t>Additional Schedules/Options:  Unhide</t>
    </r>
    <r>
      <rPr>
        <sz val="10"/>
        <color rgb="FF000000"/>
        <rFont val="Arial"/>
        <family val="2"/>
      </rPr>
      <t xml:space="preserve"> rows for additional Schedules and Options.  A totals row is included for every 30 rows.</t>
    </r>
  </si>
  <si>
    <r>
      <t>Cell Fitting:</t>
    </r>
    <r>
      <rPr>
        <sz val="10"/>
        <color rgb="FF000000"/>
        <rFont val="Arial"/>
        <family val="2"/>
      </rPr>
      <t xml:space="preserve"> </t>
    </r>
    <r>
      <rPr>
        <b/>
        <sz val="10"/>
        <color rgb="FF000000"/>
        <rFont val="Arial"/>
        <family val="2"/>
      </rPr>
      <t>Manually</t>
    </r>
    <r>
      <rPr>
        <sz val="10"/>
        <color rgb="FF000000"/>
        <rFont val="Arial"/>
        <family val="2"/>
      </rPr>
      <t xml:space="preserve"> adjust column widths as necessary to ensure all descriptions are fully visible; Insert rows with the summary if additonal rows are needed within a schedule</t>
    </r>
  </si>
  <si>
    <t>(SQYD)</t>
  </si>
  <si>
    <t>Surfacing</t>
  </si>
  <si>
    <t>Values used for estimating purposes:</t>
  </si>
  <si>
    <t>Aggregate base . . . .</t>
  </si>
  <si>
    <t>Asphalt concrete pavement . . . .</t>
  </si>
  <si>
    <t>Antistrip . . . .</t>
  </si>
  <si>
    <t>Fog seal . . . .</t>
  </si>
  <si>
    <t>Prime coat . . . .</t>
  </si>
  <si>
    <t>Tack coat . . . .</t>
  </si>
  <si>
    <t>Surfacing_Secondary</t>
  </si>
  <si>
    <r>
      <t>Schedule/Option Column:</t>
    </r>
    <r>
      <rPr>
        <sz val="10"/>
        <color rgb="FF000000"/>
        <rFont val="Arial"/>
        <family val="2"/>
      </rPr>
      <t xml:space="preserve"> </t>
    </r>
    <r>
      <rPr>
        <b/>
        <sz val="10"/>
        <color rgb="FF000000"/>
        <rFont val="Arial"/>
        <family val="2"/>
      </rPr>
      <t>Add</t>
    </r>
    <r>
      <rPr>
        <sz val="10"/>
        <color rgb="FF000000"/>
        <rFont val="Arial"/>
        <family val="2"/>
      </rPr>
      <t xml:space="preserve"> desired schedule or option letter or </t>
    </r>
    <r>
      <rPr>
        <b/>
        <sz val="10"/>
        <color rgb="FF000000"/>
        <rFont val="Arial"/>
        <family val="2"/>
      </rPr>
      <t>hide</t>
    </r>
    <r>
      <rPr>
        <sz val="10"/>
        <color rgb="FF000000"/>
        <rFont val="Arial"/>
        <family val="2"/>
      </rPr>
      <t xml:space="preserve"> the "Schedule/Option" column if it does not apply.</t>
    </r>
    <r>
      <rPr>
        <b/>
        <sz val="10"/>
        <color rgb="FF000000"/>
        <rFont val="Arial"/>
        <family val="2"/>
      </rPr>
      <t xml:space="preserve"> [COLUMN E]</t>
    </r>
  </si>
  <si>
    <t>1. Added data sorting tab to easily reference data needed for the other tabs.
2.  Updated surfacing tab with new formulas
3. Added Pay Item Search Tab
4. Updated surfacing summary so it searches for pay items on the Pay Item Search Tab and populates the pay item as well as the related quantity from the surfacing tab.</t>
  </si>
  <si>
    <t>Go to the "Manual Inputs" page. Add structural section and existing pavement depth (if required).  Add Prime Coat type (cutbacks or emulsion).</t>
  </si>
  <si>
    <t>Add Pay items on the Pay Item Search Tab.</t>
  </si>
  <si>
    <t>Pay Item and quantities should populate in the Surfacing Summary tab.  If a quantity is not included in the report manually override formula in the surfacing summary tab to add the correct quantitity.</t>
  </si>
  <si>
    <t xml:space="preserve">Pavement Layer 1: </t>
  </si>
  <si>
    <t>1. Updated instructions</t>
  </si>
  <si>
    <t>Ex Pavement used as FDR?</t>
  </si>
  <si>
    <t>Total Aggregate Base
CUYD</t>
  </si>
  <si>
    <t>Total Aggregate Base
SQYD</t>
  </si>
  <si>
    <t>Total Asphalt Concrete Pavement
CUYD</t>
  </si>
  <si>
    <t>Total Asphalt Concrete Pavement
SQYD</t>
  </si>
  <si>
    <t>Fog Seal - Asphalt Emulsion
SQYD</t>
  </si>
  <si>
    <t>Tack Coat - Asphalt Emulsion
SQYD</t>
  </si>
  <si>
    <t>Blotter
SQYD</t>
  </si>
  <si>
    <t>(SQFT)</t>
  </si>
  <si>
    <t>Total Layer 1 (SQFT)</t>
  </si>
  <si>
    <t>Total Layer 2 (SQFT)</t>
  </si>
  <si>
    <t>Total Layer 3 (SQFT)</t>
  </si>
  <si>
    <t>Total Layer 4 (SQFT)</t>
  </si>
  <si>
    <t>Total Layer 5 (SQFT)</t>
  </si>
  <si>
    <t>&lt;---Type Beginning Row Number</t>
  </si>
  <si>
    <t>&lt;---Automatic calculates except for last row</t>
  </si>
  <si>
    <t>Exist Pvmt Layer 1:</t>
  </si>
  <si>
    <t>Blotter . . . .</t>
  </si>
  <si>
    <t>1. Add columns and formulas to search for TONs, CUYDs and SQYDs</t>
  </si>
  <si>
    <t>1. Updated formulas to search for correct volumes
2. Added FDR</t>
  </si>
  <si>
    <t>Yes</t>
  </si>
  <si>
    <t>(TON)</t>
  </si>
  <si>
    <t>Paste data in the quantities report tab in the Surfacing summary spreadsheet.</t>
  </si>
  <si>
    <t>Report Length</t>
  </si>
  <si>
    <t>rows</t>
  </si>
  <si>
    <t>1. Fixed Fog seal units formula
2. Updated instructions
3. Added a formula and a note regarding adding formula to addition cells for larger projects</t>
  </si>
  <si>
    <t>No</t>
  </si>
  <si>
    <t>1. Updated Prime Coat Formula</t>
  </si>
  <si>
    <t>Do not paste data into this sheet. This sheet formats the data from the Quantities Report for use elsewhere in this spreadsheet. If you have more than 3,000 rows of data in the 'Quantities Report' tab, you will need to copy the formulas down to ensure all data is being pulled into this 'Data Sorting' tab.</t>
  </si>
  <si>
    <t>Run Quantities by Named boundary report.</t>
  </si>
  <si>
    <t>Save the report as an excel spreadsheet.</t>
  </si>
  <si>
    <t>Open the xlsx file and select entire sheet in the Quantities By Named Boundary excel spreadsheet.  (CTRL-A or select the select all button)</t>
  </si>
  <si>
    <t>If your data is more than 3,000 rows, you will need to copy down formulas in the 'Data Sorting' and 'Manual Inputs'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</si>
</sst>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
    <numFmt numFmtId="165" formatCode="0."/>
    <numFmt numFmtId="166" formatCode="00\+00.00"/>
    <numFmt numFmtId="167" formatCode="0\+00"/>
    <numFmt numFmtId="168" formatCode="0.000"/>
    <numFmt numFmtId="169" formatCode="0.0"/>
    <numFmt numFmtId="170" formatCode="0.0%"/>
  </numFmts>
  <fonts count="92">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family val="2"/>
    </font>
    <font>
      <b/>
      <sz val="10"/>
      <color rgb="FF000000"/>
      <name val="Arial"/>
      <family val="2"/>
    </font>
    <font>
      <sz val="10"/>
      <name val="Arial"/>
      <family val="2"/>
    </font>
    <font>
      <sz val="10"/>
      <name val="Arial"/>
      <family val="2"/>
    </font>
    <font>
      <b/>
      <sz val="10"/>
      <name val="Arial"/>
      <family val="2"/>
    </font>
    <font>
      <b/>
      <sz val="12"/>
      <name val="Arial"/>
      <family val="2"/>
    </font>
    <font>
      <sz val="10"/>
      <name val="Verdana"/>
      <family val="2"/>
    </font>
    <font>
      <sz val="8"/>
      <name val="Verdana"/>
      <family val="2"/>
    </font>
    <font>
      <b/>
      <sz val="16"/>
      <name val="Verdana"/>
      <family val="2"/>
    </font>
    <font>
      <i/>
      <sz val="8"/>
      <name val="Verdana"/>
      <family val="2"/>
    </font>
    <font>
      <b/>
      <sz val="11"/>
      <color rgb="FF000000"/>
      <name val="Calibri"/>
      <family val="2"/>
      <scheme val="minor"/>
    </font>
    <font>
      <sz val="10"/>
      <name val="Arial"/>
      <family val="2"/>
    </font>
    <font>
      <sz val="11"/>
      <color rgb="FF9C5700"/>
      <name val="Calibri"/>
      <family val="2"/>
      <scheme val="minor"/>
    </font>
    <font>
      <sz val="11"/>
      <color rgb="FF000000"/>
      <name val="Britannic Bold"/>
      <family val="2"/>
    </font>
    <font>
      <i/>
      <sz val="10"/>
      <name val="Verdana"/>
      <family val="2"/>
    </font>
    <font>
      <sz val="8"/>
      <name val="Calibri"/>
      <family val="2"/>
      <scheme val="minor"/>
    </font>
    <font>
      <b/>
      <sz val="12"/>
      <color rgb="FF000000"/>
      <name val="Arial"/>
      <family val="2"/>
    </font>
    <font>
      <sz val="11"/>
      <color rgb="FF000000"/>
      <name val="Calibri"/>
      <family val="2"/>
      <scheme val="minor"/>
    </font>
    <font>
      <b/>
      <sz val="10"/>
      <color theme="9"/>
      <name val="Arial"/>
      <family val="2"/>
    </font>
    <font>
      <sz val="10"/>
      <color rgb="FFFF0000"/>
      <name val="Arial"/>
      <family val="2"/>
    </font>
    <font>
      <sz val="10"/>
      <color theme="4" tint="-0.499984740745262"/>
      <name val="Arial"/>
      <family val="2"/>
    </font>
    <font>
      <sz val="10"/>
      <color theme="9"/>
      <name val="Arial"/>
      <family val="2"/>
    </font>
    <font>
      <sz val="10"/>
      <color rgb="FF000000"/>
      <name val="Calibri"/>
      <scheme val="minor"/>
    </font>
    <font>
      <b/>
      <sz val="14"/>
      <name val="Calibri"/>
      <family val="2"/>
      <scheme val="minor"/>
    </font>
    <font>
      <b/>
      <u/>
      <sz val="12"/>
      <color theme="5" tint="-0.499984740745262"/>
      <name val="Calibri"/>
      <family val="2"/>
      <scheme val="minor"/>
    </font>
    <font>
      <sz val="10"/>
      <color theme="1"/>
      <name val="Verdana"/>
    </font>
    <font>
      <sz val="10"/>
      <color rgb="FF000000"/>
      <name val="Calibri"/>
      <family val="2"/>
      <scheme val="minor"/>
    </font>
    <font>
      <sz val="10"/>
      <color theme="1"/>
      <name val="Calibri"/>
      <scheme val="minor"/>
    </font>
    <font>
      <b/>
      <u/>
      <sz val="10"/>
      <color theme="5" tint="-0.499984740745262"/>
      <name val="Calibri"/>
      <family val="2"/>
      <scheme val="minor"/>
    </font>
    <font>
      <b/>
      <sz val="12"/>
      <color rgb="FF000000"/>
      <name val="Calibri"/>
      <family val="2"/>
      <scheme val="minor"/>
    </font>
    <font>
      <sz val="10"/>
      <color rgb="FF1F1F1F"/>
      <name val="&quot;Google Sans Mono&quot;"/>
    </font>
    <font>
      <b/>
      <sz val="10"/>
      <color rgb="FF000000"/>
      <name val="Calibri"/>
      <family val="2"/>
      <scheme val="minor"/>
    </font>
    <font>
      <sz val="10"/>
      <name val="Arial"/>
    </font>
    <font>
      <sz val="10"/>
      <color theme="1"/>
      <name val="Calibri"/>
    </font>
    <font>
      <b/>
      <sz val="12"/>
      <name val="Calibri"/>
      <family val="2"/>
      <scheme val="minor"/>
    </font>
    <font>
      <b/>
      <sz val="10"/>
      <name val="Calibri"/>
      <family val="2"/>
      <scheme val="minor"/>
    </font>
    <font>
      <b/>
      <sz val="10"/>
      <color theme="5" tint="-0.499984740745262"/>
      <name val="Calibri"/>
      <family val="2"/>
      <scheme val="minor"/>
    </font>
    <font>
      <b/>
      <sz val="11"/>
      <color theme="5" tint="-0.499984740745262"/>
      <name val="Calibri"/>
      <family val="2"/>
      <scheme val="minor"/>
    </font>
    <font>
      <b/>
      <sz val="10"/>
      <color theme="5" tint="-0.499984740745262"/>
      <name val="Calibri"/>
      <family val="2"/>
    </font>
    <font>
      <sz val="9"/>
      <color theme="5" tint="-0.499984740745262"/>
      <name val="Verdana"/>
      <family val="2"/>
    </font>
    <font>
      <sz val="8"/>
      <color theme="1"/>
      <name val="Verdana"/>
    </font>
    <font>
      <sz val="8"/>
      <color theme="1"/>
      <name val="Verdana"/>
      <family val="2"/>
    </font>
    <font>
      <sz val="8"/>
      <name val="Arial"/>
      <family val="2"/>
    </font>
    <font>
      <b/>
      <sz val="10"/>
      <color theme="1"/>
      <name val="Verdana"/>
    </font>
    <font>
      <u/>
      <sz val="10"/>
      <color theme="10"/>
      <name val="Calibri"/>
      <family val="2"/>
      <scheme val="minor"/>
    </font>
    <font>
      <b/>
      <u/>
      <sz val="10"/>
      <color theme="4" tint="-0.249977111117893"/>
      <name val="Calibri"/>
      <family val="2"/>
      <scheme val="minor"/>
    </font>
    <font>
      <b/>
      <sz val="8"/>
      <color theme="1"/>
      <name val="Verdana"/>
    </font>
    <font>
      <b/>
      <i/>
      <sz val="16"/>
      <name val="Verdana"/>
      <family val="2"/>
    </font>
    <font>
      <b/>
      <i/>
      <sz val="10"/>
      <color theme="1"/>
      <name val="Verdana"/>
      <family val="2"/>
    </font>
    <font>
      <i/>
      <sz val="10"/>
      <color rgb="FF000000"/>
      <name val="Calibri"/>
      <family val="2"/>
      <scheme val="minor"/>
    </font>
    <font>
      <i/>
      <sz val="10"/>
      <color theme="1"/>
      <name val="Verdana"/>
      <family val="2"/>
    </font>
    <font>
      <i/>
      <sz val="8"/>
      <color theme="1"/>
      <name val="Verdana"/>
      <family val="2"/>
    </font>
    <font>
      <i/>
      <sz val="10"/>
      <name val="Arial"/>
      <family val="2"/>
    </font>
    <font>
      <b/>
      <i/>
      <sz val="8"/>
      <color theme="1"/>
      <name val="Verdana"/>
      <family val="2"/>
    </font>
    <font>
      <b/>
      <sz val="14"/>
      <color rgb="FF000000"/>
      <name val="Arial"/>
      <family val="2"/>
    </font>
    <font>
      <sz val="11"/>
      <color rgb="FF000000"/>
      <name val="Arial"/>
      <family val="2"/>
    </font>
    <font>
      <sz val="7"/>
      <name val="Arial"/>
      <family val="2"/>
    </font>
    <font>
      <b/>
      <sz val="13"/>
      <color rgb="FF000000"/>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indexed="41"/>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99"/>
        <bgColor rgb="FF000000"/>
      </patternFill>
    </fill>
    <fill>
      <patternFill patternType="solid">
        <fgColor rgb="FFF0F4F9"/>
        <bgColor rgb="FFF0F4F9"/>
      </patternFill>
    </fill>
    <fill>
      <patternFill patternType="solid">
        <fgColor rgb="FFFFFFFF"/>
        <bgColor rgb="FFFFFFF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bgColor indexed="64"/>
      </patternFill>
    </fill>
  </fills>
  <borders count="1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top style="medium">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medium">
        <color indexed="64"/>
      </top>
      <bottom style="medium">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rgb="FF000000"/>
      </right>
      <top style="medium">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indexed="64"/>
      </right>
      <top/>
      <bottom style="double">
        <color rgb="FF000000"/>
      </bottom>
      <diagonal/>
    </border>
    <border>
      <left style="medium">
        <color indexed="64"/>
      </left>
      <right style="thin">
        <color rgb="FF000000"/>
      </right>
      <top/>
      <bottom style="thin">
        <color rgb="FF000000"/>
      </bottom>
      <diagonal/>
    </border>
    <border>
      <left/>
      <right style="thin">
        <color rgb="FF000000"/>
      </right>
      <top style="double">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medium">
        <color indexed="64"/>
      </right>
      <top style="thin">
        <color rgb="FF000000"/>
      </top>
      <bottom style="double">
        <color rgb="FF000000"/>
      </bottom>
      <diagonal/>
    </border>
    <border>
      <left style="medium">
        <color indexed="64"/>
      </left>
      <right/>
      <top style="double">
        <color rgb="FF000000"/>
      </top>
      <bottom style="medium">
        <color indexed="64"/>
      </bottom>
      <diagonal/>
    </border>
    <border>
      <left/>
      <right/>
      <top style="double">
        <color rgb="FF000000"/>
      </top>
      <bottom style="medium">
        <color indexed="64"/>
      </bottom>
      <diagonal/>
    </border>
    <border>
      <left/>
      <right style="thin">
        <color rgb="FF000000"/>
      </right>
      <top style="double">
        <color rgb="FF000000"/>
      </top>
      <bottom style="medium">
        <color indexed="64"/>
      </bottom>
      <diagonal/>
    </border>
    <border>
      <left/>
      <right style="medium">
        <color indexed="64"/>
      </right>
      <top style="double">
        <color rgb="FF000000"/>
      </top>
      <bottom style="medium">
        <color indexed="64"/>
      </bottom>
      <diagonal/>
    </border>
    <border>
      <left/>
      <right style="thin">
        <color indexed="64"/>
      </right>
      <top style="double">
        <color rgb="FF000000"/>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indexed="64"/>
      </top>
      <bottom/>
      <diagonal/>
    </border>
    <border>
      <left style="medium">
        <color rgb="FF000000"/>
      </left>
      <right style="medium">
        <color rgb="FF000000"/>
      </right>
      <top style="thin">
        <color indexed="64"/>
      </top>
      <bottom style="medium">
        <color indexed="64"/>
      </bottom>
      <diagonal/>
    </border>
    <border>
      <left/>
      <right style="thin">
        <color indexed="64"/>
      </right>
      <top/>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bottom/>
      <diagonal/>
    </border>
    <border>
      <left style="thin">
        <color theme="0" tint="-0.24994659260841701"/>
      </left>
      <right/>
      <top/>
      <bottom/>
      <diagonal/>
    </border>
    <border>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s>
  <cellStyleXfs count="87">
    <xf numFmtId="0" fontId="0" fillId="0" borderId="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3" fillId="32" borderId="0" applyNumberFormat="0" applyBorder="0" applyAlignment="0" applyProtection="0"/>
    <xf numFmtId="0" fontId="37" fillId="0" borderId="0"/>
    <xf numFmtId="0" fontId="45" fillId="0" borderId="0"/>
    <xf numFmtId="0" fontId="16" fillId="0" borderId="0"/>
    <xf numFmtId="0" fontId="46" fillId="4" borderId="0" applyNumberFormat="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36" fillId="0" borderId="0"/>
    <xf numFmtId="0" fontId="15" fillId="0" borderId="0"/>
    <xf numFmtId="0" fontId="14" fillId="0" borderId="0"/>
    <xf numFmtId="0" fontId="13" fillId="0" borderId="0"/>
    <xf numFmtId="0" fontId="12" fillId="0" borderId="0"/>
    <xf numFmtId="0" fontId="11" fillId="0" borderId="0"/>
    <xf numFmtId="0" fontId="10" fillId="0" borderId="0"/>
    <xf numFmtId="0" fontId="36" fillId="0" borderId="0"/>
    <xf numFmtId="0" fontId="9" fillId="0" borderId="0"/>
    <xf numFmtId="0" fontId="8" fillId="0" borderId="0"/>
    <xf numFmtId="0" fontId="7" fillId="0" borderId="0"/>
    <xf numFmtId="0" fontId="6" fillId="0" borderId="0"/>
    <xf numFmtId="0" fontId="5" fillId="0" borderId="0"/>
    <xf numFmtId="9" fontId="51" fillId="0" borderId="0" applyFont="0" applyFill="0" applyBorder="0" applyAlignment="0" applyProtection="0"/>
    <xf numFmtId="43" fontId="51" fillId="0" borderId="0" applyFont="0" applyFill="0" applyBorder="0" applyAlignment="0" applyProtection="0"/>
    <xf numFmtId="0" fontId="4" fillId="0" borderId="0"/>
    <xf numFmtId="0" fontId="56" fillId="0" borderId="0"/>
    <xf numFmtId="0" fontId="78" fillId="0" borderId="0" applyNumberFormat="0" applyFill="0" applyBorder="0" applyAlignment="0" applyProtection="0"/>
    <xf numFmtId="0" fontId="60" fillId="0" borderId="0"/>
    <xf numFmtId="0" fontId="3" fillId="0" borderId="0"/>
    <xf numFmtId="0" fontId="2" fillId="0" borderId="0"/>
    <xf numFmtId="0" fontId="1" fillId="0" borderId="0"/>
  </cellStyleXfs>
  <cellXfs count="368">
    <xf numFmtId="0" fontId="0" fillId="0" borderId="0" xfId="0"/>
    <xf numFmtId="0" fontId="37" fillId="0" borderId="0" xfId="42"/>
    <xf numFmtId="0" fontId="40" fillId="0" borderId="0" xfId="42" applyFont="1"/>
    <xf numFmtId="0" fontId="40" fillId="0" borderId="0" xfId="42" applyFont="1" applyBorder="1"/>
    <xf numFmtId="0" fontId="42" fillId="0" borderId="0" xfId="42" applyFont="1" applyBorder="1" applyAlignment="1">
      <alignment horizontal="center" vertical="center"/>
    </xf>
    <xf numFmtId="0" fontId="43" fillId="0" borderId="0" xfId="42" applyFont="1" applyBorder="1" applyAlignment="1">
      <alignment horizontal="right" textRotation="90"/>
    </xf>
    <xf numFmtId="0" fontId="40" fillId="0" borderId="0" xfId="42" applyFont="1" applyFill="1" applyAlignment="1" applyProtection="1">
      <alignment horizontal="center"/>
    </xf>
    <xf numFmtId="0" fontId="40" fillId="35" borderId="0" xfId="42" applyFont="1" applyFill="1" applyAlignment="1" applyProtection="1">
      <alignment horizontal="center"/>
    </xf>
    <xf numFmtId="0" fontId="43" fillId="0" borderId="0" xfId="42" applyFont="1" applyBorder="1" applyAlignment="1" applyProtection="1">
      <alignment textRotation="90"/>
    </xf>
    <xf numFmtId="0" fontId="37" fillId="0" borderId="0" xfId="42" applyAlignment="1">
      <alignment horizontal="center"/>
    </xf>
    <xf numFmtId="0" fontId="36" fillId="0" borderId="0" xfId="42" applyFont="1" applyAlignment="1">
      <alignment horizontal="right"/>
    </xf>
    <xf numFmtId="165" fontId="0" fillId="0" borderId="0" xfId="0" quotePrefix="1" applyNumberFormat="1"/>
    <xf numFmtId="165" fontId="0" fillId="0" borderId="0" xfId="0" applyNumberFormat="1"/>
    <xf numFmtId="0" fontId="0" fillId="0" borderId="0" xfId="0" applyAlignment="1">
      <alignment horizontal="center" vertical="center"/>
    </xf>
    <xf numFmtId="165" fontId="0" fillId="0" borderId="0" xfId="0" applyNumberFormat="1" applyAlignment="1">
      <alignment horizontal="left"/>
    </xf>
    <xf numFmtId="166" fontId="0" fillId="0" borderId="0" xfId="0" applyNumberFormat="1" applyAlignment="1">
      <alignment horizontal="center"/>
    </xf>
    <xf numFmtId="0" fontId="44" fillId="39" borderId="39" xfId="0" applyFont="1" applyFill="1" applyBorder="1" applyAlignment="1">
      <alignment horizontal="center" vertical="center" wrapText="1"/>
    </xf>
    <xf numFmtId="0" fontId="48" fillId="0" borderId="0" xfId="42" applyFont="1" applyBorder="1" applyAlignment="1">
      <alignment horizontal="center" vertical="center"/>
    </xf>
    <xf numFmtId="0" fontId="48" fillId="0" borderId="0" xfId="42" applyFont="1" applyBorder="1" applyAlignment="1">
      <alignment horizontal="center" vertical="center" wrapText="1"/>
    </xf>
    <xf numFmtId="0" fontId="40" fillId="0" borderId="0" xfId="42" applyFont="1" applyFill="1" applyAlignment="1" applyProtection="1">
      <alignment horizontal="center"/>
      <protection locked="0"/>
    </xf>
    <xf numFmtId="0" fontId="0" fillId="0" borderId="0" xfId="0" applyAlignment="1">
      <alignment vertical="center"/>
    </xf>
    <xf numFmtId="0" fontId="0" fillId="0" borderId="13" xfId="0" applyBorder="1" applyAlignment="1">
      <alignment horizontal="center" vertical="center" wrapText="1"/>
    </xf>
    <xf numFmtId="0" fontId="38" fillId="0" borderId="0" xfId="42" applyFont="1" applyAlignment="1">
      <alignment horizontal="right"/>
    </xf>
    <xf numFmtId="166" fontId="36" fillId="0" borderId="0" xfId="65" applyNumberFormat="1" applyAlignment="1">
      <alignment horizontal="center"/>
    </xf>
    <xf numFmtId="166" fontId="34" fillId="40" borderId="49" xfId="0" applyNumberFormat="1" applyFont="1" applyFill="1" applyBorder="1" applyAlignment="1">
      <alignment horizontal="center" vertical="center"/>
    </xf>
    <xf numFmtId="0" fontId="36" fillId="0" borderId="47" xfId="65" applyBorder="1" applyAlignment="1">
      <alignment horizontal="center"/>
    </xf>
    <xf numFmtId="0" fontId="36" fillId="0" borderId="0" xfId="65" applyAlignment="1">
      <alignment horizontal="center"/>
    </xf>
    <xf numFmtId="0" fontId="40" fillId="35" borderId="0" xfId="65" applyFont="1" applyFill="1" applyAlignment="1" applyProtection="1">
      <alignment horizontal="center"/>
      <protection locked="0"/>
    </xf>
    <xf numFmtId="0" fontId="40" fillId="35" borderId="0" xfId="65" applyFont="1" applyFill="1" applyAlignment="1">
      <alignment horizontal="center"/>
    </xf>
    <xf numFmtId="166" fontId="44" fillId="0" borderId="0" xfId="0" applyNumberFormat="1" applyFont="1" applyAlignment="1">
      <alignment horizontal="center"/>
    </xf>
    <xf numFmtId="0" fontId="0" fillId="0" borderId="0" xfId="0" applyAlignment="1">
      <alignment horizontal="left"/>
    </xf>
    <xf numFmtId="0" fontId="44" fillId="0" borderId="0" xfId="0" applyFont="1" applyAlignment="1">
      <alignment horizontal="left"/>
    </xf>
    <xf numFmtId="168" fontId="0" fillId="0" borderId="0" xfId="0" applyNumberFormat="1"/>
    <xf numFmtId="168" fontId="44" fillId="0" borderId="0" xfId="0" applyNumberFormat="1" applyFont="1"/>
    <xf numFmtId="166" fontId="34" fillId="33" borderId="51" xfId="0" applyNumberFormat="1" applyFont="1" applyFill="1" applyBorder="1" applyAlignment="1">
      <alignment horizontal="center" vertical="center"/>
    </xf>
    <xf numFmtId="0" fontId="0" fillId="0" borderId="39" xfId="0" applyBorder="1" applyAlignment="1">
      <alignment horizontal="center" vertical="center" wrapText="1"/>
    </xf>
    <xf numFmtId="0" fontId="38" fillId="0" borderId="52" xfId="65" applyFont="1" applyBorder="1" applyAlignment="1">
      <alignment horizontal="center" vertical="center" wrapText="1"/>
    </xf>
    <xf numFmtId="164" fontId="36" fillId="0" borderId="22" xfId="65" applyNumberFormat="1" applyBorder="1" applyAlignment="1">
      <alignment horizontal="center"/>
    </xf>
    <xf numFmtId="169" fontId="36" fillId="0" borderId="44" xfId="65" applyNumberFormat="1" applyBorder="1" applyAlignment="1">
      <alignment horizontal="center"/>
    </xf>
    <xf numFmtId="0" fontId="36" fillId="0" borderId="44" xfId="65" applyBorder="1" applyAlignment="1">
      <alignment horizontal="center"/>
    </xf>
    <xf numFmtId="9" fontId="36" fillId="0" borderId="44" xfId="78" applyFont="1" applyFill="1" applyBorder="1" applyAlignment="1">
      <alignment horizontal="center"/>
    </xf>
    <xf numFmtId="0" fontId="36" fillId="0" borderId="44" xfId="78" applyNumberFormat="1" applyFont="1" applyFill="1" applyBorder="1" applyAlignment="1">
      <alignment horizontal="center"/>
    </xf>
    <xf numFmtId="164" fontId="36" fillId="0" borderId="44" xfId="65" applyNumberFormat="1" applyBorder="1" applyAlignment="1">
      <alignment horizontal="center"/>
    </xf>
    <xf numFmtId="164" fontId="36" fillId="0" borderId="40" xfId="65" applyNumberFormat="1" applyBorder="1" applyAlignment="1">
      <alignment horizontal="center"/>
    </xf>
    <xf numFmtId="164" fontId="38" fillId="0" borderId="40" xfId="65" applyNumberFormat="1" applyFont="1" applyBorder="1" applyAlignment="1">
      <alignment horizontal="center"/>
    </xf>
    <xf numFmtId="0" fontId="52" fillId="38" borderId="44" xfId="65" applyFont="1" applyFill="1" applyBorder="1" applyAlignment="1">
      <alignment horizontal="center"/>
    </xf>
    <xf numFmtId="164" fontId="55" fillId="0" borderId="44" xfId="65" applyNumberFormat="1" applyFont="1" applyBorder="1" applyAlignment="1">
      <alignment horizontal="center"/>
    </xf>
    <xf numFmtId="1" fontId="52" fillId="38" borderId="44" xfId="65" applyNumberFormat="1" applyFont="1" applyFill="1" applyBorder="1" applyAlignment="1">
      <alignment horizontal="center"/>
    </xf>
    <xf numFmtId="164" fontId="52" fillId="38" borderId="44" xfId="65" applyNumberFormat="1" applyFont="1" applyFill="1" applyBorder="1" applyAlignment="1">
      <alignment horizontal="center"/>
    </xf>
    <xf numFmtId="1" fontId="52" fillId="38" borderId="22" xfId="65" applyNumberFormat="1" applyFont="1" applyFill="1" applyBorder="1" applyAlignment="1">
      <alignment horizontal="center"/>
    </xf>
    <xf numFmtId="168" fontId="36" fillId="0" borderId="24" xfId="65" applyNumberFormat="1" applyBorder="1" applyAlignment="1">
      <alignment horizontal="center"/>
    </xf>
    <xf numFmtId="164" fontId="36" fillId="0" borderId="53" xfId="65" applyNumberFormat="1" applyBorder="1" applyAlignment="1">
      <alignment horizontal="center"/>
    </xf>
    <xf numFmtId="0" fontId="0" fillId="0" borderId="0" xfId="0"/>
    <xf numFmtId="0" fontId="0" fillId="0" borderId="0" xfId="0" applyAlignment="1">
      <alignment horizontal="center"/>
    </xf>
    <xf numFmtId="0" fontId="40" fillId="35" borderId="0" xfId="42" applyFont="1" applyFill="1" applyAlignment="1" applyProtection="1">
      <alignment horizontal="center"/>
    </xf>
    <xf numFmtId="0" fontId="56" fillId="0" borderId="0" xfId="81"/>
    <xf numFmtId="0" fontId="57" fillId="0" borderId="0" xfId="81" applyFont="1"/>
    <xf numFmtId="0" fontId="59" fillId="0" borderId="0" xfId="81" applyFont="1"/>
    <xf numFmtId="0" fontId="60" fillId="0" borderId="0" xfId="81" applyFont="1" applyAlignment="1">
      <alignment vertical="center" wrapText="1"/>
    </xf>
    <xf numFmtId="0" fontId="58" fillId="0" borderId="15" xfId="81" applyFont="1" applyBorder="1"/>
    <xf numFmtId="0" fontId="58" fillId="0" borderId="16" xfId="81" applyFont="1" applyBorder="1"/>
    <xf numFmtId="0" fontId="58" fillId="0" borderId="17" xfId="81" applyFont="1" applyBorder="1"/>
    <xf numFmtId="0" fontId="61" fillId="0" borderId="0" xfId="81" applyFont="1" applyAlignment="1">
      <alignment horizontal="center"/>
    </xf>
    <xf numFmtId="0" fontId="63" fillId="0" borderId="0" xfId="81" applyFont="1" applyAlignment="1">
      <alignment vertical="center"/>
    </xf>
    <xf numFmtId="0" fontId="60" fillId="0" borderId="0" xfId="81" applyFont="1" applyAlignment="1">
      <alignment vertical="center"/>
    </xf>
    <xf numFmtId="0" fontId="65" fillId="0" borderId="0" xfId="81" applyFont="1" applyAlignment="1">
      <alignment horizontal="left" vertical="center" indent="1"/>
    </xf>
    <xf numFmtId="0" fontId="61" fillId="0" borderId="20" xfId="81" applyFont="1" applyBorder="1"/>
    <xf numFmtId="0" fontId="67" fillId="0" borderId="20" xfId="81" applyFont="1" applyBorder="1"/>
    <xf numFmtId="0" fontId="67" fillId="0" borderId="0" xfId="81" applyFont="1"/>
    <xf numFmtId="0" fontId="67" fillId="0" borderId="21" xfId="81" applyFont="1" applyBorder="1"/>
    <xf numFmtId="0" fontId="68" fillId="0" borderId="0" xfId="81" applyFont="1"/>
    <xf numFmtId="0" fontId="69" fillId="0" borderId="0" xfId="81" applyFont="1"/>
    <xf numFmtId="0" fontId="70" fillId="0" borderId="0" xfId="81" applyFont="1" applyAlignment="1">
      <alignment wrapText="1"/>
    </xf>
    <xf numFmtId="0" fontId="67" fillId="0" borderId="11" xfId="81" applyFont="1" applyBorder="1"/>
    <xf numFmtId="0" fontId="67" fillId="0" borderId="26" xfId="81" applyFont="1" applyBorder="1"/>
    <xf numFmtId="0" fontId="72" fillId="0" borderId="0" xfId="81" applyFont="1"/>
    <xf numFmtId="0" fontId="73" fillId="0" borderId="18" xfId="81" applyFont="1" applyBorder="1" applyAlignment="1">
      <alignment horizontal="center" vertical="center"/>
    </xf>
    <xf numFmtId="0" fontId="73" fillId="0" borderId="19" xfId="81" applyFont="1" applyBorder="1" applyAlignment="1">
      <alignment horizontal="center" vertical="center"/>
    </xf>
    <xf numFmtId="0" fontId="74" fillId="42" borderId="22" xfId="81" applyFont="1" applyFill="1" applyBorder="1" applyAlignment="1">
      <alignment horizontal="center"/>
    </xf>
    <xf numFmtId="0" fontId="74" fillId="0" borderId="23" xfId="81" applyFont="1" applyBorder="1" applyAlignment="1">
      <alignment horizontal="center" wrapText="1"/>
    </xf>
    <xf numFmtId="0" fontId="60" fillId="0" borderId="0" xfId="81" applyFont="1" applyAlignment="1">
      <alignment horizontal="left" vertical="center" indent="1"/>
    </xf>
    <xf numFmtId="0" fontId="56" fillId="0" borderId="0" xfId="81" applyAlignment="1">
      <alignment horizontal="left" vertical="center" indent="1"/>
    </xf>
    <xf numFmtId="0" fontId="65" fillId="0" borderId="0" xfId="81" applyFont="1" applyAlignment="1">
      <alignment horizontal="left" vertical="center" indent="2"/>
    </xf>
    <xf numFmtId="0" fontId="56" fillId="0" borderId="0" xfId="81" applyAlignment="1">
      <alignment horizontal="left" vertical="center" indent="2"/>
    </xf>
    <xf numFmtId="0" fontId="75" fillId="42" borderId="22" xfId="81" applyFont="1" applyFill="1" applyBorder="1" applyAlignment="1">
      <alignment horizontal="center"/>
    </xf>
    <xf numFmtId="0" fontId="56" fillId="0" borderId="0" xfId="81" applyAlignment="1">
      <alignment horizontal="left" vertical="center" indent="3"/>
    </xf>
    <xf numFmtId="0" fontId="65" fillId="0" borderId="0" xfId="81" applyFont="1" applyAlignment="1">
      <alignment horizontal="left" vertical="center" indent="3"/>
    </xf>
    <xf numFmtId="0" fontId="77" fillId="42" borderId="0" xfId="81" applyFont="1" applyFill="1" applyAlignment="1">
      <alignment horizontal="center"/>
    </xf>
    <xf numFmtId="0" fontId="59" fillId="0" borderId="0" xfId="81" applyFont="1" applyAlignment="1">
      <alignment horizontal="center"/>
    </xf>
    <xf numFmtId="0" fontId="74" fillId="0" borderId="0" xfId="81" applyFont="1" applyAlignment="1">
      <alignment horizontal="center" vertical="center" wrapText="1"/>
    </xf>
    <xf numFmtId="0" fontId="74" fillId="0" borderId="0" xfId="81" applyFont="1" applyAlignment="1">
      <alignment horizontal="center"/>
    </xf>
    <xf numFmtId="0" fontId="60" fillId="0" borderId="0" xfId="81" applyFont="1"/>
    <xf numFmtId="0" fontId="74" fillId="42" borderId="33" xfId="81" applyFont="1" applyFill="1" applyBorder="1" applyAlignment="1">
      <alignment horizontal="center"/>
    </xf>
    <xf numFmtId="0" fontId="80" fillId="0" borderId="0" xfId="81" applyFont="1" applyAlignment="1">
      <alignment horizontal="center"/>
    </xf>
    <xf numFmtId="0" fontId="78" fillId="0" borderId="0" xfId="82" applyAlignment="1">
      <alignment vertical="center"/>
    </xf>
    <xf numFmtId="0" fontId="79" fillId="0" borderId="0" xfId="81" applyFont="1" applyAlignment="1">
      <alignment vertical="center"/>
    </xf>
    <xf numFmtId="0" fontId="81" fillId="0" borderId="0" xfId="42" applyFont="1" applyBorder="1" applyAlignment="1">
      <alignment horizontal="center" vertical="center"/>
    </xf>
    <xf numFmtId="0" fontId="48" fillId="0" borderId="0" xfId="42" applyFont="1"/>
    <xf numFmtId="0" fontId="48" fillId="0" borderId="0" xfId="42" applyFont="1" applyBorder="1"/>
    <xf numFmtId="0" fontId="83" fillId="0" borderId="0" xfId="0" applyFont="1"/>
    <xf numFmtId="0" fontId="84" fillId="0" borderId="56" xfId="0" applyFont="1" applyBorder="1" applyAlignment="1">
      <alignment horizontal="center"/>
    </xf>
    <xf numFmtId="0" fontId="85" fillId="42" borderId="60" xfId="0" applyFont="1" applyFill="1" applyBorder="1" applyAlignment="1">
      <alignment horizontal="center"/>
    </xf>
    <xf numFmtId="0" fontId="84" fillId="42" borderId="61" xfId="0" applyFont="1" applyFill="1" applyBorder="1"/>
    <xf numFmtId="0" fontId="85" fillId="0" borderId="64" xfId="0" applyFont="1" applyBorder="1" applyAlignment="1">
      <alignment horizontal="center" vertical="center" wrapText="1"/>
    </xf>
    <xf numFmtId="0" fontId="83" fillId="0" borderId="0" xfId="0" applyFont="1"/>
    <xf numFmtId="0" fontId="85" fillId="0" borderId="68" xfId="0" applyFont="1" applyBorder="1" applyAlignment="1">
      <alignment horizontal="center" wrapText="1"/>
    </xf>
    <xf numFmtId="0" fontId="85" fillId="0" borderId="73" xfId="0" applyFont="1" applyBorder="1" applyAlignment="1">
      <alignment horizontal="center" vertical="center" wrapText="1"/>
    </xf>
    <xf numFmtId="0" fontId="85" fillId="0" borderId="75" xfId="0" applyFont="1" applyBorder="1" applyAlignment="1">
      <alignment horizontal="center"/>
    </xf>
    <xf numFmtId="167" fontId="85" fillId="0" borderId="57" xfId="0" applyNumberFormat="1" applyFont="1" applyBorder="1"/>
    <xf numFmtId="167" fontId="85" fillId="0" borderId="58" xfId="0" applyNumberFormat="1" applyFont="1" applyBorder="1"/>
    <xf numFmtId="167" fontId="85" fillId="0" borderId="59" xfId="0" applyNumberFormat="1" applyFont="1" applyBorder="1"/>
    <xf numFmtId="1" fontId="85" fillId="0" borderId="76" xfId="0" applyNumberFormat="1" applyFont="1" applyBorder="1" applyAlignment="1">
      <alignment horizontal="center"/>
    </xf>
    <xf numFmtId="0" fontId="85" fillId="42" borderId="61" xfId="0" applyFont="1" applyFill="1" applyBorder="1"/>
    <xf numFmtId="167" fontId="87" fillId="0" borderId="57" xfId="0" applyNumberFormat="1" applyFont="1" applyBorder="1"/>
    <xf numFmtId="1" fontId="85" fillId="0" borderId="59" xfId="0" applyNumberFormat="1" applyFont="1" applyBorder="1" applyAlignment="1">
      <alignment horizontal="center"/>
    </xf>
    <xf numFmtId="0" fontId="85" fillId="0" borderId="77" xfId="0" applyFont="1" applyBorder="1" applyAlignment="1">
      <alignment horizontal="center"/>
    </xf>
    <xf numFmtId="167" fontId="85" fillId="0" borderId="78" xfId="0" applyNumberFormat="1" applyFont="1" applyBorder="1" applyAlignment="1">
      <alignment horizontal="right"/>
    </xf>
    <xf numFmtId="167" fontId="85" fillId="0" borderId="79" xfId="0" applyNumberFormat="1" applyFont="1" applyBorder="1" applyAlignment="1">
      <alignment horizontal="center"/>
    </xf>
    <xf numFmtId="167" fontId="85" fillId="0" borderId="80" xfId="0" applyNumberFormat="1" applyFont="1" applyBorder="1" applyAlignment="1">
      <alignment horizontal="left"/>
    </xf>
    <xf numFmtId="1" fontId="85" fillId="0" borderId="81" xfId="0" applyNumberFormat="1" applyFont="1" applyBorder="1" applyAlignment="1">
      <alignment horizontal="center"/>
    </xf>
    <xf numFmtId="0" fontId="85" fillId="42" borderId="82" xfId="0" applyFont="1" applyFill="1" applyBorder="1"/>
    <xf numFmtId="0" fontId="85" fillId="0" borderId="83" xfId="0" applyFont="1" applyBorder="1" applyAlignment="1">
      <alignment horizontal="center"/>
    </xf>
    <xf numFmtId="167" fontId="85" fillId="0" borderId="84" xfId="0" applyNumberFormat="1" applyFont="1" applyBorder="1"/>
    <xf numFmtId="167" fontId="85" fillId="0" borderId="85" xfId="0" applyNumberFormat="1" applyFont="1" applyBorder="1"/>
    <xf numFmtId="167" fontId="85" fillId="0" borderId="86" xfId="0" applyNumberFormat="1" applyFont="1" applyBorder="1"/>
    <xf numFmtId="1" fontId="85" fillId="0" borderId="86" xfId="0" applyNumberFormat="1" applyFont="1" applyBorder="1" applyAlignment="1">
      <alignment horizontal="center"/>
    </xf>
    <xf numFmtId="0" fontId="85" fillId="42" borderId="87" xfId="0" applyFont="1" applyFill="1" applyBorder="1"/>
    <xf numFmtId="0" fontId="84" fillId="42" borderId="91" xfId="0" applyFont="1" applyFill="1" applyBorder="1"/>
    <xf numFmtId="0" fontId="84" fillId="0" borderId="0" xfId="0" applyFont="1" applyAlignment="1">
      <alignment horizontal="center"/>
    </xf>
    <xf numFmtId="0" fontId="84" fillId="0" borderId="0" xfId="0" applyFont="1"/>
    <xf numFmtId="0" fontId="60" fillId="0" borderId="0" xfId="83"/>
    <xf numFmtId="14" fontId="60" fillId="0" borderId="0" xfId="83" applyNumberFormat="1"/>
    <xf numFmtId="0" fontId="88" fillId="0" borderId="0" xfId="0" applyFont="1" applyAlignment="1">
      <alignment vertical="center"/>
    </xf>
    <xf numFmtId="0" fontId="89" fillId="0" borderId="0" xfId="0" applyFont="1"/>
    <xf numFmtId="0" fontId="34" fillId="0" borderId="0" xfId="0" applyFont="1" applyAlignment="1">
      <alignment horizontal="left" vertical="center" indent="1"/>
    </xf>
    <xf numFmtId="0" fontId="35" fillId="0" borderId="0" xfId="0" applyFont="1" applyAlignment="1">
      <alignment horizontal="left" vertical="center" indent="1"/>
    </xf>
    <xf numFmtId="0" fontId="50" fillId="0" borderId="0" xfId="0" applyFont="1" applyAlignment="1">
      <alignment vertical="center"/>
    </xf>
    <xf numFmtId="0" fontId="41" fillId="0" borderId="0" xfId="65" applyFont="1" applyAlignment="1">
      <alignment horizontal="left"/>
    </xf>
    <xf numFmtId="0" fontId="41" fillId="0" borderId="0" xfId="65" applyFont="1"/>
    <xf numFmtId="0" fontId="40" fillId="0" borderId="0" xfId="65" applyFont="1" applyAlignment="1">
      <alignment horizontal="center" vertical="center"/>
    </xf>
    <xf numFmtId="0" fontId="40" fillId="0" borderId="0" xfId="65" applyFont="1"/>
    <xf numFmtId="165" fontId="41" fillId="0" borderId="0" xfId="65" applyNumberFormat="1" applyFont="1" applyAlignment="1">
      <alignment vertical="top" wrapText="1"/>
    </xf>
    <xf numFmtId="0" fontId="41" fillId="0" borderId="0" xfId="0" applyFont="1" applyAlignment="1">
      <alignment horizontal="right"/>
    </xf>
    <xf numFmtId="0" fontId="41" fillId="0" borderId="0" xfId="0" applyFont="1"/>
    <xf numFmtId="170" fontId="41" fillId="0" borderId="0" xfId="0" applyNumberFormat="1" applyFont="1"/>
    <xf numFmtId="0" fontId="35" fillId="0" borderId="0" xfId="0" applyFont="1" applyAlignment="1">
      <alignment vertical="center"/>
    </xf>
    <xf numFmtId="0" fontId="35" fillId="0" borderId="0" xfId="0" applyFont="1" applyAlignment="1">
      <alignment horizontal="left" vertical="center"/>
    </xf>
    <xf numFmtId="164" fontId="36" fillId="0" borderId="40" xfId="65" applyNumberFormat="1" applyBorder="1" applyAlignment="1">
      <alignment horizontal="center"/>
    </xf>
    <xf numFmtId="164" fontId="36" fillId="0" borderId="24" xfId="65" applyNumberFormat="1" applyBorder="1" applyAlignment="1">
      <alignment horizontal="center"/>
    </xf>
    <xf numFmtId="0" fontId="43" fillId="0" borderId="0" xfId="42" applyFont="1" applyFill="1" applyBorder="1" applyAlignment="1">
      <alignment horizontal="right" textRotation="90"/>
    </xf>
    <xf numFmtId="0" fontId="48" fillId="0" borderId="0" xfId="42" applyFont="1" applyFill="1" applyBorder="1"/>
    <xf numFmtId="0" fontId="85" fillId="0" borderId="77" xfId="0" applyFont="1" applyFill="1" applyBorder="1" applyAlignment="1">
      <alignment horizontal="center"/>
    </xf>
    <xf numFmtId="167" fontId="85" fillId="0" borderId="78" xfId="0" applyNumberFormat="1" applyFont="1" applyFill="1" applyBorder="1" applyAlignment="1">
      <alignment horizontal="right"/>
    </xf>
    <xf numFmtId="167" fontId="85" fillId="0" borderId="79" xfId="0" applyNumberFormat="1" applyFont="1" applyFill="1" applyBorder="1" applyAlignment="1">
      <alignment horizontal="center"/>
    </xf>
    <xf numFmtId="167" fontId="85" fillId="0" borderId="80" xfId="0" applyNumberFormat="1" applyFont="1" applyFill="1" applyBorder="1" applyAlignment="1">
      <alignment horizontal="left"/>
    </xf>
    <xf numFmtId="0" fontId="85" fillId="0" borderId="61" xfId="0" applyFont="1" applyFill="1" applyBorder="1"/>
    <xf numFmtId="0" fontId="83" fillId="0" borderId="0" xfId="0" applyFont="1" applyFill="1"/>
    <xf numFmtId="0" fontId="40" fillId="0" borderId="0" xfId="42" applyFont="1" applyFill="1"/>
    <xf numFmtId="165" fontId="0" fillId="0" borderId="0" xfId="0" applyNumberFormat="1" applyAlignment="1">
      <alignment wrapText="1"/>
    </xf>
    <xf numFmtId="165" fontId="0" fillId="0" borderId="0" xfId="0" applyNumberFormat="1" applyAlignment="1">
      <alignment vertical="top"/>
    </xf>
    <xf numFmtId="166" fontId="0" fillId="0" borderId="11" xfId="0" applyNumberFormat="1" applyBorder="1" applyAlignment="1">
      <alignment horizontal="center"/>
    </xf>
    <xf numFmtId="2" fontId="0" fillId="0" borderId="11" xfId="0" applyNumberFormat="1" applyBorder="1" applyAlignment="1">
      <alignment horizontal="center"/>
    </xf>
    <xf numFmtId="1" fontId="0" fillId="39" borderId="11" xfId="0" applyNumberFormat="1" applyFill="1" applyBorder="1" applyAlignment="1">
      <alignment horizontal="center"/>
    </xf>
    <xf numFmtId="0" fontId="0" fillId="0" borderId="0" xfId="0" applyAlignment="1">
      <alignment horizontal="center" vertical="center" wrapText="1"/>
    </xf>
    <xf numFmtId="164" fontId="36" fillId="0" borderId="37" xfId="65" applyNumberFormat="1" applyBorder="1" applyAlignment="1">
      <alignment horizontal="center"/>
    </xf>
    <xf numFmtId="164" fontId="36" fillId="0" borderId="93" xfId="65" applyNumberFormat="1" applyBorder="1" applyAlignment="1">
      <alignment horizontal="center"/>
    </xf>
    <xf numFmtId="166" fontId="34" fillId="40" borderId="97" xfId="0" applyNumberFormat="1" applyFont="1" applyFill="1" applyBorder="1" applyAlignment="1">
      <alignment horizontal="center" vertical="center"/>
    </xf>
    <xf numFmtId="166" fontId="34" fillId="33" borderId="96" xfId="0" applyNumberFormat="1" applyFont="1" applyFill="1" applyBorder="1" applyAlignment="1">
      <alignment horizontal="center" vertical="center"/>
    </xf>
    <xf numFmtId="166" fontId="34" fillId="33" borderId="48" xfId="0" applyNumberFormat="1" applyFont="1" applyFill="1" applyBorder="1" applyAlignment="1">
      <alignment horizontal="center" vertical="center"/>
    </xf>
    <xf numFmtId="166" fontId="34" fillId="33" borderId="98" xfId="0" applyNumberFormat="1" applyFont="1" applyFill="1" applyBorder="1" applyAlignment="1">
      <alignment horizontal="center" vertical="center"/>
    </xf>
    <xf numFmtId="0" fontId="44" fillId="39" borderId="0" xfId="0" applyFont="1" applyFill="1" applyBorder="1" applyAlignment="1">
      <alignment horizontal="center" vertical="center" wrapText="1"/>
    </xf>
    <xf numFmtId="0" fontId="67" fillId="0" borderId="0" xfId="81" applyFont="1" applyBorder="1"/>
    <xf numFmtId="0" fontId="56" fillId="0" borderId="0" xfId="81" applyBorder="1"/>
    <xf numFmtId="0" fontId="67" fillId="0" borderId="25" xfId="81" applyFont="1" applyBorder="1"/>
    <xf numFmtId="0" fontId="83" fillId="0" borderId="0" xfId="0" applyFont="1"/>
    <xf numFmtId="3" fontId="87" fillId="0" borderId="90" xfId="0" applyNumberFormat="1" applyFont="1" applyBorder="1" applyAlignment="1">
      <alignment horizontal="center"/>
    </xf>
    <xf numFmtId="0" fontId="41" fillId="0" borderId="0" xfId="65" applyFont="1" applyAlignment="1">
      <alignment textRotation="90" wrapText="1"/>
    </xf>
    <xf numFmtId="0" fontId="40" fillId="0" borderId="0" xfId="42" applyFont="1" applyAlignment="1"/>
    <xf numFmtId="14" fontId="0" fillId="0" borderId="101" xfId="0" applyNumberFormat="1" applyBorder="1" applyAlignment="1">
      <alignment horizontal="center" vertical="center"/>
    </xf>
    <xf numFmtId="0" fontId="0" fillId="0" borderId="103" xfId="0" applyBorder="1" applyAlignment="1">
      <alignment horizontal="left" vertical="center" wrapText="1"/>
    </xf>
    <xf numFmtId="14" fontId="0" fillId="0" borderId="104" xfId="0" applyNumberFormat="1" applyBorder="1" applyAlignment="1">
      <alignment horizontal="center" vertical="center"/>
    </xf>
    <xf numFmtId="0" fontId="0" fillId="0" borderId="105" xfId="0" applyBorder="1" applyAlignment="1">
      <alignment horizontal="left" vertical="center" wrapText="1"/>
    </xf>
    <xf numFmtId="0" fontId="90" fillId="0" borderId="0" xfId="65" applyFont="1"/>
    <xf numFmtId="0" fontId="36" fillId="0" borderId="0" xfId="65"/>
    <xf numFmtId="0" fontId="38" fillId="0" borderId="106" xfId="0" applyFont="1" applyBorder="1" applyAlignment="1">
      <alignment horizontal="center"/>
    </xf>
    <xf numFmtId="0" fontId="38" fillId="0" borderId="107" xfId="0" applyFont="1" applyBorder="1" applyAlignment="1">
      <alignment horizontal="center" vertical="center"/>
    </xf>
    <xf numFmtId="0" fontId="0" fillId="0" borderId="0" xfId="0" applyAlignment="1">
      <alignment horizontal="center" vertical="center" wrapText="1"/>
    </xf>
    <xf numFmtId="0" fontId="0" fillId="0" borderId="36" xfId="0" applyBorder="1" applyAlignment="1">
      <alignment horizontal="center" vertical="center" wrapText="1"/>
    </xf>
    <xf numFmtId="1" fontId="0" fillId="36" borderId="11" xfId="0" applyNumberFormat="1" applyFill="1" applyBorder="1" applyAlignment="1">
      <alignment horizontal="center"/>
    </xf>
    <xf numFmtId="0" fontId="0" fillId="0" borderId="0" xfId="0" applyBorder="1"/>
    <xf numFmtId="166" fontId="0" fillId="0" borderId="0" xfId="0" applyNumberFormat="1" applyBorder="1" applyAlignment="1">
      <alignment horizontal="center"/>
    </xf>
    <xf numFmtId="2" fontId="0" fillId="0" borderId="0" xfId="0" applyNumberFormat="1" applyBorder="1" applyAlignment="1">
      <alignment horizontal="center"/>
    </xf>
    <xf numFmtId="1" fontId="44" fillId="36" borderId="0" xfId="0" applyNumberFormat="1" applyFont="1" applyFill="1" applyBorder="1" applyAlignment="1">
      <alignment horizontal="center"/>
    </xf>
    <xf numFmtId="1" fontId="44" fillId="43" borderId="0" xfId="0" applyNumberFormat="1" applyFont="1" applyFill="1" applyBorder="1" applyAlignment="1">
      <alignment horizontal="center"/>
    </xf>
    <xf numFmtId="2" fontId="44" fillId="44" borderId="0" xfId="0" applyNumberFormat="1" applyFont="1" applyFill="1" applyBorder="1" applyAlignment="1">
      <alignment horizontal="center"/>
    </xf>
    <xf numFmtId="1" fontId="44" fillId="45" borderId="0" xfId="0" applyNumberFormat="1" applyFont="1" applyFill="1" applyBorder="1" applyAlignment="1">
      <alignment horizontal="center"/>
    </xf>
    <xf numFmtId="2" fontId="44" fillId="45" borderId="0" xfId="0" applyNumberFormat="1" applyFont="1" applyFill="1" applyBorder="1" applyAlignment="1">
      <alignment horizontal="center"/>
    </xf>
    <xf numFmtId="2" fontId="0" fillId="39" borderId="11" xfId="0" applyNumberFormat="1" applyFill="1" applyBorder="1" applyAlignment="1">
      <alignment horizontal="center"/>
    </xf>
    <xf numFmtId="1" fontId="44" fillId="36" borderId="11" xfId="0" applyNumberFormat="1" applyFont="1" applyFill="1" applyBorder="1" applyAlignment="1">
      <alignment horizontal="center"/>
    </xf>
    <xf numFmtId="1" fontId="44" fillId="43" borderId="11" xfId="0" applyNumberFormat="1" applyFont="1" applyFill="1" applyBorder="1" applyAlignment="1">
      <alignment horizontal="center"/>
    </xf>
    <xf numFmtId="2" fontId="44" fillId="44" borderId="11" xfId="0" applyNumberFormat="1" applyFont="1" applyFill="1" applyBorder="1" applyAlignment="1">
      <alignment horizontal="center"/>
    </xf>
    <xf numFmtId="1" fontId="44" fillId="45" borderId="11" xfId="0" applyNumberFormat="1" applyFont="1" applyFill="1" applyBorder="1" applyAlignment="1">
      <alignment horizontal="center"/>
    </xf>
    <xf numFmtId="2" fontId="44" fillId="45" borderId="11" xfId="0" applyNumberFormat="1" applyFont="1" applyFill="1" applyBorder="1" applyAlignment="1">
      <alignment horizontal="center"/>
    </xf>
    <xf numFmtId="1" fontId="44" fillId="46" borderId="11" xfId="0" applyNumberFormat="1" applyFont="1" applyFill="1" applyBorder="1" applyAlignment="1">
      <alignment horizontal="center"/>
    </xf>
    <xf numFmtId="2" fontId="44" fillId="46" borderId="11" xfId="0" applyNumberFormat="1" applyFont="1" applyFill="1" applyBorder="1" applyAlignment="1">
      <alignment horizontal="center"/>
    </xf>
    <xf numFmtId="1" fontId="44" fillId="47" borderId="11" xfId="0" applyNumberFormat="1" applyFont="1" applyFill="1" applyBorder="1" applyAlignment="1">
      <alignment horizontal="center"/>
    </xf>
    <xf numFmtId="2" fontId="44" fillId="47" borderId="11" xfId="0" applyNumberFormat="1" applyFont="1" applyFill="1" applyBorder="1" applyAlignment="1">
      <alignment horizontal="center"/>
    </xf>
    <xf numFmtId="1" fontId="44" fillId="48" borderId="11" xfId="0" applyNumberFormat="1" applyFont="1" applyFill="1" applyBorder="1" applyAlignment="1">
      <alignment horizontal="center"/>
    </xf>
    <xf numFmtId="2" fontId="44" fillId="48" borderId="11" xfId="0" applyNumberFormat="1" applyFont="1" applyFill="1" applyBorder="1" applyAlignment="1">
      <alignment horizontal="center"/>
    </xf>
    <xf numFmtId="0" fontId="0" fillId="0" borderId="38" xfId="0" applyBorder="1" applyAlignment="1">
      <alignment horizontal="center" vertical="center" wrapText="1"/>
    </xf>
    <xf numFmtId="2" fontId="0" fillId="49" borderId="11" xfId="0" applyNumberFormat="1" applyFill="1" applyBorder="1" applyAlignment="1">
      <alignment horizontal="center"/>
    </xf>
    <xf numFmtId="1" fontId="0" fillId="49" borderId="11" xfId="0" applyNumberFormat="1" applyFill="1" applyBorder="1" applyAlignment="1">
      <alignment horizontal="center"/>
    </xf>
    <xf numFmtId="2" fontId="44" fillId="0" borderId="108" xfId="0" applyNumberFormat="1" applyFont="1" applyBorder="1" applyAlignment="1">
      <alignment horizontal="center" vertical="center"/>
    </xf>
    <xf numFmtId="0" fontId="0" fillId="36" borderId="35" xfId="0" applyFill="1" applyBorder="1" applyAlignment="1">
      <alignment horizontal="center" vertical="center"/>
    </xf>
    <xf numFmtId="0" fontId="0" fillId="43" borderId="35" xfId="0" applyFill="1" applyBorder="1" applyAlignment="1">
      <alignment horizontal="center" vertical="center"/>
    </xf>
    <xf numFmtId="0" fontId="0" fillId="44" borderId="35" xfId="0" applyFill="1" applyBorder="1" applyAlignment="1">
      <alignment horizontal="center" vertical="center"/>
    </xf>
    <xf numFmtId="0" fontId="0" fillId="45" borderId="35" xfId="0" applyFill="1" applyBorder="1" applyAlignment="1">
      <alignment horizontal="center" vertical="center"/>
    </xf>
    <xf numFmtId="0" fontId="0" fillId="46" borderId="35" xfId="0" applyFill="1" applyBorder="1" applyAlignment="1">
      <alignment horizontal="center" vertical="center"/>
    </xf>
    <xf numFmtId="0" fontId="0" fillId="47" borderId="35" xfId="0" applyFill="1" applyBorder="1" applyAlignment="1">
      <alignment horizontal="center" vertical="center"/>
    </xf>
    <xf numFmtId="0" fontId="0" fillId="48" borderId="35" xfId="0" applyFill="1" applyBorder="1" applyAlignment="1">
      <alignment horizontal="center" vertical="center"/>
    </xf>
    <xf numFmtId="0" fontId="0" fillId="0" borderId="0" xfId="0" applyFill="1" applyBorder="1" applyAlignment="1">
      <alignment horizontal="center"/>
    </xf>
    <xf numFmtId="0" fontId="44" fillId="0" borderId="20" xfId="0" applyFont="1" applyBorder="1" applyAlignment="1">
      <alignment horizontal="center" vertical="center"/>
    </xf>
    <xf numFmtId="166" fontId="0" fillId="0" borderId="0" xfId="0" applyNumberFormat="1" applyBorder="1" applyAlignment="1">
      <alignment horizontal="center" vertical="center"/>
    </xf>
    <xf numFmtId="0" fontId="44" fillId="0" borderId="20" xfId="0" applyFont="1" applyBorder="1" applyAlignment="1">
      <alignment horizontal="center" vertical="center" wrapText="1"/>
    </xf>
    <xf numFmtId="166" fontId="0" fillId="0" borderId="0" xfId="0" applyNumberFormat="1" applyBorder="1" applyAlignment="1">
      <alignment horizontal="center" vertical="center" wrapText="1"/>
    </xf>
    <xf numFmtId="0" fontId="0" fillId="0" borderId="20" xfId="0" applyBorder="1"/>
    <xf numFmtId="0" fontId="44" fillId="43" borderId="0" xfId="0" applyFont="1" applyFill="1" applyBorder="1" applyAlignment="1">
      <alignment horizontal="center"/>
    </xf>
    <xf numFmtId="2" fontId="0" fillId="39" borderId="0" xfId="0" applyNumberFormat="1" applyFill="1" applyBorder="1" applyAlignment="1">
      <alignment horizontal="center"/>
    </xf>
    <xf numFmtId="1" fontId="44" fillId="46" borderId="0" xfId="0" applyNumberFormat="1" applyFont="1" applyFill="1" applyBorder="1" applyAlignment="1">
      <alignment horizontal="center"/>
    </xf>
    <xf numFmtId="2" fontId="44" fillId="46" borderId="0" xfId="0" applyNumberFormat="1" applyFont="1" applyFill="1" applyBorder="1" applyAlignment="1">
      <alignment horizontal="center"/>
    </xf>
    <xf numFmtId="1" fontId="44" fillId="47" borderId="0" xfId="0" applyNumberFormat="1" applyFont="1" applyFill="1" applyBorder="1" applyAlignment="1">
      <alignment horizontal="center"/>
    </xf>
    <xf numFmtId="2" fontId="44" fillId="47" borderId="0" xfId="0" applyNumberFormat="1" applyFont="1" applyFill="1" applyBorder="1" applyAlignment="1">
      <alignment horizontal="center"/>
    </xf>
    <xf numFmtId="1" fontId="44" fillId="48" borderId="0" xfId="0" applyNumberFormat="1" applyFont="1" applyFill="1" applyBorder="1" applyAlignment="1">
      <alignment horizontal="center"/>
    </xf>
    <xf numFmtId="2" fontId="44" fillId="48" borderId="0" xfId="0" applyNumberFormat="1" applyFont="1" applyFill="1" applyBorder="1" applyAlignment="1">
      <alignment horizontal="center"/>
    </xf>
    <xf numFmtId="2" fontId="0" fillId="49" borderId="0" xfId="0" applyNumberFormat="1" applyFill="1" applyBorder="1" applyAlignment="1">
      <alignment horizontal="center"/>
    </xf>
    <xf numFmtId="1" fontId="0" fillId="49" borderId="0" xfId="0" applyNumberFormat="1" applyFill="1" applyBorder="1" applyAlignment="1">
      <alignment horizontal="center"/>
    </xf>
    <xf numFmtId="0" fontId="0" fillId="0" borderId="25" xfId="0" applyBorder="1"/>
    <xf numFmtId="0" fontId="0" fillId="43" borderId="0" xfId="0" applyFill="1" applyBorder="1" applyAlignment="1">
      <alignment horizontal="center"/>
    </xf>
    <xf numFmtId="0" fontId="0" fillId="49" borderId="21" xfId="0" applyFill="1" applyBorder="1" applyAlignment="1">
      <alignment horizontal="center"/>
    </xf>
    <xf numFmtId="0" fontId="0" fillId="0" borderId="19" xfId="0" applyBorder="1" applyAlignment="1">
      <alignment horizontal="center" wrapText="1"/>
    </xf>
    <xf numFmtId="0" fontId="0" fillId="43" borderId="21" xfId="0" applyFill="1" applyBorder="1" applyAlignment="1">
      <alignment horizontal="center"/>
    </xf>
    <xf numFmtId="0" fontId="0" fillId="49" borderId="26" xfId="0" applyFill="1" applyBorder="1" applyAlignment="1">
      <alignment horizontal="center"/>
    </xf>
    <xf numFmtId="2" fontId="0" fillId="50" borderId="112" xfId="0" applyNumberFormat="1" applyFill="1" applyBorder="1" applyAlignment="1">
      <alignment horizontal="center"/>
    </xf>
    <xf numFmtId="2" fontId="0" fillId="50" borderId="113" xfId="0" applyNumberFormat="1" applyFill="1" applyBorder="1" applyAlignment="1">
      <alignment horizontal="center"/>
    </xf>
    <xf numFmtId="1" fontId="0" fillId="50" borderId="113" xfId="0" applyNumberFormat="1" applyFill="1" applyBorder="1" applyAlignment="1">
      <alignment horizontal="center"/>
    </xf>
    <xf numFmtId="169" fontId="0" fillId="50" borderId="113" xfId="0" applyNumberFormat="1" applyFill="1" applyBorder="1" applyAlignment="1">
      <alignment horizontal="center"/>
    </xf>
    <xf numFmtId="1" fontId="0" fillId="50" borderId="112" xfId="0" applyNumberFormat="1" applyFill="1" applyBorder="1" applyAlignment="1">
      <alignment horizontal="center"/>
    </xf>
    <xf numFmtId="37" fontId="0" fillId="50" borderId="112" xfId="79" applyNumberFormat="1" applyFont="1" applyFill="1" applyBorder="1" applyAlignment="1">
      <alignment horizontal="center"/>
    </xf>
    <xf numFmtId="39" fontId="0" fillId="50" borderId="112" xfId="79" applyNumberFormat="1" applyFont="1" applyFill="1" applyBorder="1" applyAlignment="1">
      <alignment horizontal="center"/>
    </xf>
    <xf numFmtId="1" fontId="0" fillId="50" borderId="111" xfId="0" applyNumberFormat="1" applyFill="1" applyBorder="1" applyAlignment="1">
      <alignment horizontal="center"/>
    </xf>
    <xf numFmtId="37" fontId="0" fillId="50" borderId="113" xfId="79" applyNumberFormat="1" applyFont="1" applyFill="1" applyBorder="1" applyAlignment="1">
      <alignment horizontal="center"/>
    </xf>
    <xf numFmtId="39" fontId="0" fillId="50" borderId="113" xfId="79" applyNumberFormat="1" applyFont="1" applyFill="1" applyBorder="1" applyAlignment="1">
      <alignment horizontal="center"/>
    </xf>
    <xf numFmtId="165" fontId="0" fillId="0" borderId="0" xfId="0" applyNumberFormat="1" applyFont="1" applyAlignment="1">
      <alignment horizontal="left"/>
    </xf>
    <xf numFmtId="165" fontId="0" fillId="0" borderId="0" xfId="0" quotePrefix="1" applyNumberFormat="1" applyAlignment="1">
      <alignment vertical="top"/>
    </xf>
    <xf numFmtId="0" fontId="47" fillId="0" borderId="0" xfId="0" applyFont="1" applyAlignment="1">
      <alignment horizontal="left"/>
    </xf>
    <xf numFmtId="165" fontId="0" fillId="0" borderId="0" xfId="0" applyNumberFormat="1" applyAlignment="1">
      <alignment horizontal="center"/>
    </xf>
    <xf numFmtId="166" fontId="44" fillId="0" borderId="0" xfId="0" applyNumberFormat="1" applyFont="1" applyAlignment="1">
      <alignment horizontal="center" wrapText="1"/>
    </xf>
    <xf numFmtId="0" fontId="91" fillId="0" borderId="0" xfId="0" applyFont="1" applyAlignment="1">
      <alignment horizontal="left" vertical="center" wrapText="1"/>
    </xf>
    <xf numFmtId="0" fontId="35" fillId="0" borderId="45" xfId="0" applyFont="1" applyBorder="1" applyAlignment="1">
      <alignment horizontal="center" vertical="center" wrapText="1"/>
    </xf>
    <xf numFmtId="0" fontId="35" fillId="0" borderId="46" xfId="0" applyFont="1" applyBorder="1" applyAlignment="1">
      <alignment horizontal="center" vertical="center" wrapText="1"/>
    </xf>
    <xf numFmtId="0" fontId="35" fillId="0" borderId="48" xfId="0" applyFont="1" applyBorder="1" applyAlignment="1">
      <alignment horizontal="center" vertical="center" wrapText="1"/>
    </xf>
    <xf numFmtId="0" fontId="36" fillId="38" borderId="11" xfId="65" applyFill="1" applyBorder="1" applyAlignment="1">
      <alignment horizontal="center"/>
    </xf>
    <xf numFmtId="0" fontId="39" fillId="34" borderId="15" xfId="65" applyFont="1" applyFill="1" applyBorder="1" applyAlignment="1">
      <alignment horizontal="center" vertical="center" wrapText="1"/>
    </xf>
    <xf numFmtId="0" fontId="39" fillId="34" borderId="16" xfId="65" applyFont="1" applyFill="1" applyBorder="1" applyAlignment="1">
      <alignment horizontal="center" vertical="center" wrapText="1"/>
    </xf>
    <xf numFmtId="0" fontId="39" fillId="34" borderId="17" xfId="65" applyFont="1" applyFill="1" applyBorder="1" applyAlignment="1">
      <alignment horizontal="center" vertical="center" wrapText="1"/>
    </xf>
    <xf numFmtId="0" fontId="38" fillId="0" borderId="27" xfId="65" applyFont="1" applyBorder="1" applyAlignment="1">
      <alignment horizontal="center" vertical="center" wrapText="1"/>
    </xf>
    <xf numFmtId="0" fontId="38" fillId="0" borderId="14" xfId="65" applyFont="1" applyBorder="1" applyAlignment="1">
      <alignment horizontal="center" vertical="center" wrapText="1"/>
    </xf>
    <xf numFmtId="164" fontId="36" fillId="0" borderId="50" xfId="65" applyNumberFormat="1" applyBorder="1" applyAlignment="1">
      <alignment horizontal="center"/>
    </xf>
    <xf numFmtId="164" fontId="36" fillId="0" borderId="23" xfId="65" applyNumberFormat="1" applyBorder="1" applyAlignment="1">
      <alignment horizontal="center"/>
    </xf>
    <xf numFmtId="164" fontId="36" fillId="0" borderId="42" xfId="65" applyNumberFormat="1" applyBorder="1" applyAlignment="1">
      <alignment horizontal="center"/>
    </xf>
    <xf numFmtId="164" fontId="36" fillId="0" borderId="19" xfId="65" applyNumberFormat="1" applyBorder="1" applyAlignment="1">
      <alignment horizontal="center"/>
    </xf>
    <xf numFmtId="0" fontId="36" fillId="0" borderId="40" xfId="65" applyBorder="1" applyAlignment="1">
      <alignment horizontal="center"/>
    </xf>
    <xf numFmtId="0" fontId="36" fillId="0" borderId="24" xfId="65" applyBorder="1" applyAlignment="1">
      <alignment horizontal="center"/>
    </xf>
    <xf numFmtId="0" fontId="36" fillId="0" borderId="54" xfId="65" applyBorder="1" applyAlignment="1">
      <alignment horizontal="center"/>
    </xf>
    <xf numFmtId="0" fontId="36" fillId="0" borderId="34" xfId="65" applyBorder="1" applyAlignment="1">
      <alignment horizontal="center"/>
    </xf>
    <xf numFmtId="164" fontId="36" fillId="0" borderId="40" xfId="65" applyNumberFormat="1" applyBorder="1" applyAlignment="1">
      <alignment horizontal="center"/>
    </xf>
    <xf numFmtId="164" fontId="36" fillId="0" borderId="24" xfId="65" applyNumberFormat="1" applyBorder="1" applyAlignment="1">
      <alignment horizontal="center"/>
    </xf>
    <xf numFmtId="0" fontId="36" fillId="0" borderId="50" xfId="65" applyBorder="1" applyAlignment="1">
      <alignment horizontal="center"/>
    </xf>
    <xf numFmtId="0" fontId="36" fillId="0" borderId="23" xfId="65" applyBorder="1" applyAlignment="1">
      <alignment horizontal="center"/>
    </xf>
    <xf numFmtId="0" fontId="44" fillId="36" borderId="35" xfId="0" applyFont="1" applyFill="1" applyBorder="1" applyAlignment="1">
      <alignment horizontal="center" vertical="center" wrapText="1"/>
    </xf>
    <xf numFmtId="0" fontId="44" fillId="36" borderId="38" xfId="0" applyFont="1" applyFill="1" applyBorder="1" applyAlignment="1">
      <alignment horizontal="center" vertical="center" wrapText="1"/>
    </xf>
    <xf numFmtId="0" fontId="44" fillId="43" borderId="35" xfId="0" applyFont="1" applyFill="1" applyBorder="1" applyAlignment="1">
      <alignment horizontal="center" vertical="center" wrapText="1"/>
    </xf>
    <xf numFmtId="0" fontId="44" fillId="43" borderId="38" xfId="0" applyFont="1" applyFill="1" applyBorder="1" applyAlignment="1">
      <alignment horizontal="center" vertical="center" wrapText="1"/>
    </xf>
    <xf numFmtId="2" fontId="0" fillId="50" borderId="114" xfId="0" applyNumberFormat="1" applyFill="1" applyBorder="1" applyAlignment="1">
      <alignment horizontal="center"/>
    </xf>
    <xf numFmtId="2" fontId="0" fillId="50" borderId="113" xfId="0" applyNumberFormat="1" applyFill="1" applyBorder="1" applyAlignment="1">
      <alignment horizontal="center"/>
    </xf>
    <xf numFmtId="2" fontId="44" fillId="0" borderId="25" xfId="0" applyNumberFormat="1" applyFont="1" applyBorder="1" applyAlignment="1">
      <alignment horizontal="center" vertical="center"/>
    </xf>
    <xf numFmtId="2" fontId="44" fillId="0" borderId="11" xfId="0" applyNumberFormat="1" applyFont="1" applyBorder="1" applyAlignment="1">
      <alignment horizontal="center" vertical="center"/>
    </xf>
    <xf numFmtId="0" fontId="0" fillId="39" borderId="12" xfId="0" applyFill="1" applyBorder="1" applyAlignment="1">
      <alignment horizontal="center" vertical="center" wrapText="1"/>
    </xf>
    <xf numFmtId="0" fontId="0" fillId="39" borderId="32" xfId="0" applyFill="1" applyBorder="1" applyAlignment="1">
      <alignment horizontal="center" vertical="center" wrapText="1"/>
    </xf>
    <xf numFmtId="0" fontId="0" fillId="39" borderId="39" xfId="0" applyFill="1" applyBorder="1" applyAlignment="1">
      <alignment horizontal="center" vertical="center" wrapText="1"/>
    </xf>
    <xf numFmtId="0" fontId="0" fillId="0" borderId="36" xfId="0" applyBorder="1" applyAlignment="1">
      <alignment horizontal="center" vertical="center" wrapText="1"/>
    </xf>
    <xf numFmtId="0" fontId="0" fillId="0" borderId="55" xfId="0" applyBorder="1" applyAlignment="1">
      <alignment horizontal="center" vertical="center" wrapText="1"/>
    </xf>
    <xf numFmtId="0" fontId="44" fillId="44" borderId="35" xfId="0" applyFont="1" applyFill="1" applyBorder="1" applyAlignment="1">
      <alignment horizontal="center" vertical="center" wrapText="1"/>
    </xf>
    <xf numFmtId="0" fontId="44" fillId="44" borderId="38" xfId="0" applyFont="1" applyFill="1" applyBorder="1" applyAlignment="1">
      <alignment horizontal="center" vertical="center" wrapText="1"/>
    </xf>
    <xf numFmtId="0" fontId="0" fillId="0" borderId="20" xfId="0" applyBorder="1" applyAlignment="1">
      <alignment horizontal="center" vertical="center" wrapText="1"/>
    </xf>
    <xf numFmtId="0" fontId="44" fillId="36" borderId="99" xfId="0" applyFont="1" applyFill="1" applyBorder="1" applyAlignment="1">
      <alignment horizontal="center" vertical="center" wrapText="1"/>
    </xf>
    <xf numFmtId="0" fontId="44" fillId="36" borderId="42" xfId="0" applyFont="1" applyFill="1" applyBorder="1" applyAlignment="1">
      <alignment horizontal="center" vertical="center" wrapText="1"/>
    </xf>
    <xf numFmtId="0" fontId="44" fillId="45" borderId="35" xfId="0" applyFont="1" applyFill="1" applyBorder="1" applyAlignment="1">
      <alignment horizontal="center" vertical="center" wrapText="1"/>
    </xf>
    <xf numFmtId="0" fontId="44" fillId="45" borderId="38" xfId="0" applyFont="1" applyFill="1" applyBorder="1" applyAlignment="1">
      <alignment horizontal="center" vertical="center" wrapText="1"/>
    </xf>
    <xf numFmtId="2" fontId="44" fillId="0" borderId="20" xfId="0" applyNumberFormat="1" applyFont="1" applyBorder="1" applyAlignment="1">
      <alignment horizontal="center" vertical="center"/>
    </xf>
    <xf numFmtId="2" fontId="44" fillId="0" borderId="0" xfId="0" applyNumberFormat="1" applyFont="1" applyBorder="1" applyAlignment="1">
      <alignment horizontal="center" vertical="center"/>
    </xf>
    <xf numFmtId="2" fontId="44" fillId="0" borderId="21" xfId="0" applyNumberFormat="1" applyFont="1" applyBorder="1" applyAlignment="1">
      <alignment horizontal="center" vertical="center"/>
    </xf>
    <xf numFmtId="2" fontId="44" fillId="0" borderId="26" xfId="0" applyNumberFormat="1" applyFont="1" applyBorder="1" applyAlignment="1">
      <alignment horizontal="center" vertical="center"/>
    </xf>
    <xf numFmtId="0" fontId="0" fillId="0" borderId="35" xfId="0" applyBorder="1" applyAlignment="1">
      <alignment horizontal="center" vertical="center" wrapText="1"/>
    </xf>
    <xf numFmtId="0" fontId="0" fillId="0" borderId="0" xfId="0" applyBorder="1" applyAlignment="1">
      <alignment horizontal="center" vertical="center" wrapText="1"/>
    </xf>
    <xf numFmtId="0" fontId="0" fillId="0" borderId="21" xfId="0" applyBorder="1" applyAlignment="1">
      <alignment horizontal="center" vertical="center" wrapText="1"/>
    </xf>
    <xf numFmtId="0" fontId="0" fillId="0" borderId="38" xfId="0" applyBorder="1" applyAlignment="1">
      <alignment horizontal="center" vertical="center" wrapText="1"/>
    </xf>
    <xf numFmtId="0" fontId="0" fillId="0" borderId="37" xfId="0" applyBorder="1" applyAlignment="1">
      <alignment horizontal="center" vertical="center" wrapText="1"/>
    </xf>
    <xf numFmtId="0" fontId="0" fillId="0" borderId="93" xfId="0" applyBorder="1" applyAlignment="1">
      <alignment horizontal="center" vertical="center" wrapText="1"/>
    </xf>
    <xf numFmtId="0" fontId="44" fillId="46" borderId="35" xfId="0" applyFont="1" applyFill="1" applyBorder="1" applyAlignment="1">
      <alignment horizontal="center" vertical="center" wrapText="1"/>
    </xf>
    <xf numFmtId="0" fontId="44" fillId="46" borderId="38" xfId="0" applyFont="1" applyFill="1" applyBorder="1" applyAlignment="1">
      <alignment horizontal="center" vertical="center" wrapText="1"/>
    </xf>
    <xf numFmtId="0" fontId="44" fillId="48" borderId="35" xfId="0" applyFont="1" applyFill="1" applyBorder="1" applyAlignment="1">
      <alignment horizontal="center" vertical="center" wrapText="1"/>
    </xf>
    <xf numFmtId="0" fontId="44" fillId="48" borderId="38" xfId="0" applyFont="1" applyFill="1" applyBorder="1" applyAlignment="1">
      <alignment horizontal="center" vertical="center" wrapText="1"/>
    </xf>
    <xf numFmtId="0" fontId="44" fillId="47" borderId="35" xfId="0" applyFont="1" applyFill="1" applyBorder="1" applyAlignment="1">
      <alignment horizontal="center" vertical="center" wrapText="1"/>
    </xf>
    <xf numFmtId="0" fontId="44" fillId="47" borderId="38" xfId="0" applyFont="1" applyFill="1" applyBorder="1" applyAlignment="1">
      <alignment horizontal="center" vertical="center" wrapText="1"/>
    </xf>
    <xf numFmtId="0" fontId="75" fillId="0" borderId="10" xfId="81" applyFont="1" applyBorder="1" applyAlignment="1">
      <alignment horizontal="left"/>
    </xf>
    <xf numFmtId="0" fontId="76" fillId="0" borderId="10" xfId="81" applyFont="1" applyBorder="1" applyAlignment="1">
      <alignment horizontal="left"/>
    </xf>
    <xf numFmtId="0" fontId="58" fillId="0" borderId="0" xfId="81" applyFont="1" applyAlignment="1">
      <alignment horizontal="center"/>
    </xf>
    <xf numFmtId="0" fontId="62" fillId="0" borderId="20" xfId="81" applyFont="1" applyBorder="1" applyAlignment="1">
      <alignment horizontal="left" vertical="center" wrapText="1"/>
    </xf>
    <xf numFmtId="0" fontId="62" fillId="0" borderId="0" xfId="81" applyFont="1" applyBorder="1" applyAlignment="1">
      <alignment horizontal="left" vertical="center" wrapText="1"/>
    </xf>
    <xf numFmtId="0" fontId="62" fillId="0" borderId="21" xfId="81" applyFont="1" applyBorder="1" applyAlignment="1">
      <alignment horizontal="left" vertical="center" wrapText="1"/>
    </xf>
    <xf numFmtId="0" fontId="32" fillId="0" borderId="20" xfId="81" applyFont="1" applyBorder="1" applyAlignment="1">
      <alignment horizontal="left" wrapText="1"/>
    </xf>
    <xf numFmtId="0" fontId="64" fillId="41" borderId="0" xfId="0" applyFont="1" applyFill="1" applyBorder="1" applyAlignment="1">
      <alignment horizontal="center"/>
    </xf>
    <xf numFmtId="0" fontId="64" fillId="41" borderId="21" xfId="0" applyFont="1" applyFill="1" applyBorder="1" applyAlignment="1">
      <alignment horizontal="center"/>
    </xf>
    <xf numFmtId="0" fontId="61" fillId="0" borderId="0" xfId="81" applyFont="1" applyBorder="1"/>
    <xf numFmtId="0" fontId="56" fillId="0" borderId="0" xfId="81" applyBorder="1"/>
    <xf numFmtId="0" fontId="61" fillId="0" borderId="0" xfId="81" applyFont="1" applyBorder="1" applyAlignment="1">
      <alignment horizontal="center"/>
    </xf>
    <xf numFmtId="0" fontId="66" fillId="0" borderId="21" xfId="81" applyFont="1" applyBorder="1"/>
    <xf numFmtId="0" fontId="69" fillId="0" borderId="0" xfId="81" applyFont="1" applyAlignment="1">
      <alignment horizontal="left" wrapText="1"/>
    </xf>
    <xf numFmtId="0" fontId="58" fillId="0" borderId="11" xfId="81" applyFont="1" applyBorder="1" applyAlignment="1">
      <alignment horizontal="center"/>
    </xf>
    <xf numFmtId="0" fontId="73" fillId="37" borderId="29" xfId="81" applyFont="1" applyFill="1" applyBorder="1" applyAlignment="1">
      <alignment horizontal="center"/>
    </xf>
    <xf numFmtId="0" fontId="73" fillId="37" borderId="30" xfId="81" applyFont="1" applyFill="1" applyBorder="1" applyAlignment="1">
      <alignment horizontal="center"/>
    </xf>
    <xf numFmtId="0" fontId="73" fillId="37" borderId="31" xfId="81" applyFont="1" applyFill="1" applyBorder="1" applyAlignment="1">
      <alignment horizontal="center"/>
    </xf>
    <xf numFmtId="0" fontId="73" fillId="0" borderId="43" xfId="81" applyFont="1" applyBorder="1" applyAlignment="1">
      <alignment horizontal="center" vertical="center"/>
    </xf>
    <xf numFmtId="0" fontId="73" fillId="0" borderId="41" xfId="81" applyFont="1" applyBorder="1" applyAlignment="1">
      <alignment horizontal="center" vertical="center"/>
    </xf>
    <xf numFmtId="0" fontId="73" fillId="0" borderId="50" xfId="81" applyFont="1" applyBorder="1" applyAlignment="1">
      <alignment horizontal="center" vertical="center"/>
    </xf>
    <xf numFmtId="0" fontId="65" fillId="0" borderId="0" xfId="81" applyFont="1" applyAlignment="1">
      <alignment horizontal="left" vertical="center" wrapText="1" indent="1"/>
    </xf>
    <xf numFmtId="0" fontId="87" fillId="0" borderId="88" xfId="0" applyFont="1" applyBorder="1" applyAlignment="1">
      <alignment horizontal="center"/>
    </xf>
    <xf numFmtId="0" fontId="86" fillId="0" borderId="89" xfId="0" applyFont="1" applyBorder="1"/>
    <xf numFmtId="0" fontId="86" fillId="0" borderId="92" xfId="0" applyFont="1" applyBorder="1"/>
    <xf numFmtId="0" fontId="85" fillId="0" borderId="62" xfId="0" applyFont="1" applyBorder="1" applyAlignment="1">
      <alignment horizontal="center" vertical="center" wrapText="1"/>
    </xf>
    <xf numFmtId="0" fontId="86" fillId="0" borderId="66" xfId="0" applyFont="1" applyBorder="1"/>
    <xf numFmtId="0" fontId="86" fillId="0" borderId="70" xfId="0" applyFont="1" applyBorder="1"/>
    <xf numFmtId="0" fontId="82" fillId="42" borderId="15" xfId="0" applyFont="1" applyFill="1" applyBorder="1" applyAlignment="1">
      <alignment horizontal="center"/>
    </xf>
    <xf numFmtId="0" fontId="82" fillId="42" borderId="28" xfId="0" applyFont="1" applyFill="1" applyBorder="1" applyAlignment="1">
      <alignment horizontal="center"/>
    </xf>
    <xf numFmtId="0" fontId="82" fillId="42" borderId="14" xfId="0" applyFont="1" applyFill="1" applyBorder="1" applyAlignment="1">
      <alignment horizontal="center"/>
    </xf>
    <xf numFmtId="0" fontId="85" fillId="42" borderId="57" xfId="0" applyFont="1" applyFill="1" applyBorder="1" applyAlignment="1">
      <alignment horizontal="right"/>
    </xf>
    <xf numFmtId="0" fontId="86" fillId="0" borderId="58" xfId="0" applyFont="1" applyBorder="1"/>
    <xf numFmtId="0" fontId="85" fillId="0" borderId="63" xfId="0" applyFont="1" applyBorder="1" applyAlignment="1">
      <alignment horizontal="center" vertical="center" wrapText="1"/>
    </xf>
    <xf numFmtId="0" fontId="86" fillId="0" borderId="63" xfId="0" applyFont="1" applyBorder="1"/>
    <xf numFmtId="0" fontId="86" fillId="0" borderId="64" xfId="0" applyFont="1" applyBorder="1"/>
    <xf numFmtId="0" fontId="83" fillId="0" borderId="0" xfId="0" applyFont="1"/>
    <xf numFmtId="0" fontId="86" fillId="0" borderId="67" xfId="0" applyFont="1" applyBorder="1"/>
    <xf numFmtId="0" fontId="86" fillId="0" borderId="71" xfId="0" applyFont="1" applyBorder="1"/>
    <xf numFmtId="0" fontId="86" fillId="0" borderId="72" xfId="0" applyFont="1" applyBorder="1"/>
    <xf numFmtId="0" fontId="41" fillId="0" borderId="0" xfId="65" applyFont="1" applyAlignment="1">
      <alignment horizontal="center" textRotation="90" wrapText="1"/>
    </xf>
    <xf numFmtId="0" fontId="85" fillId="42" borderId="65" xfId="0" applyFont="1" applyFill="1" applyBorder="1" applyAlignment="1">
      <alignment horizontal="center" vertical="center"/>
    </xf>
    <xf numFmtId="0" fontId="86" fillId="0" borderId="69" xfId="0" applyFont="1" applyBorder="1"/>
    <xf numFmtId="0" fontId="86" fillId="0" borderId="74" xfId="0" applyFont="1" applyBorder="1"/>
    <xf numFmtId="164" fontId="36" fillId="0" borderId="94" xfId="65" applyNumberFormat="1" applyBorder="1" applyAlignment="1">
      <alignment horizontal="center"/>
    </xf>
    <xf numFmtId="164" fontId="36" fillId="0" borderId="95" xfId="65" applyNumberFormat="1" applyBorder="1" applyAlignment="1">
      <alignment horizontal="center"/>
    </xf>
    <xf numFmtId="0" fontId="39" fillId="34" borderId="27" xfId="65" applyFont="1" applyFill="1" applyBorder="1" applyAlignment="1">
      <alignment horizontal="center" vertical="center" wrapText="1"/>
    </xf>
    <xf numFmtId="0" fontId="39" fillId="34" borderId="28" xfId="65" applyFont="1" applyFill="1" applyBorder="1" applyAlignment="1">
      <alignment horizontal="center" vertical="center" wrapText="1"/>
    </xf>
    <xf numFmtId="0" fontId="39" fillId="34" borderId="14" xfId="65" applyFont="1" applyFill="1" applyBorder="1" applyAlignment="1">
      <alignment horizontal="center" vertical="center" wrapText="1"/>
    </xf>
    <xf numFmtId="2" fontId="0" fillId="50" borderId="109" xfId="0" applyNumberFormat="1" applyFill="1" applyBorder="1" applyAlignment="1">
      <alignment horizontal="center"/>
    </xf>
    <xf numFmtId="2" fontId="0" fillId="50" borderId="110" xfId="0" applyNumberFormat="1" applyFill="1" applyBorder="1" applyAlignment="1">
      <alignment horizontal="center"/>
    </xf>
    <xf numFmtId="0" fontId="38" fillId="0" borderId="102" xfId="0" applyFont="1" applyBorder="1" applyAlignment="1">
      <alignment horizontal="center"/>
    </xf>
    <xf numFmtId="0" fontId="38" fillId="0" borderId="100" xfId="0" applyFont="1" applyBorder="1" applyAlignment="1">
      <alignment horizontal="center"/>
    </xf>
  </cellXfs>
  <cellStyles count="87">
    <cellStyle name="20% - Accent1" xfId="19" builtinId="30" customBuiltin="1"/>
    <cellStyle name="20% - Accent1 2" xfId="47" xr:uid="{00000000-0005-0000-0000-000001000000}"/>
    <cellStyle name="20% - Accent2" xfId="23" builtinId="34" customBuiltin="1"/>
    <cellStyle name="20% - Accent2 2" xfId="50" xr:uid="{00000000-0005-0000-0000-000003000000}"/>
    <cellStyle name="20% - Accent3" xfId="27" builtinId="38" customBuiltin="1"/>
    <cellStyle name="20% - Accent3 2" xfId="53" xr:uid="{00000000-0005-0000-0000-000005000000}"/>
    <cellStyle name="20% - Accent4" xfId="31" builtinId="42" customBuiltin="1"/>
    <cellStyle name="20% - Accent4 2" xfId="56" xr:uid="{00000000-0005-0000-0000-000007000000}"/>
    <cellStyle name="20% - Accent5" xfId="35" builtinId="46" customBuiltin="1"/>
    <cellStyle name="20% - Accent5 2" xfId="59" xr:uid="{00000000-0005-0000-0000-000009000000}"/>
    <cellStyle name="20% - Accent6" xfId="39" builtinId="50" customBuiltin="1"/>
    <cellStyle name="20% - Accent6 2" xfId="62" xr:uid="{00000000-0005-0000-0000-00000B000000}"/>
    <cellStyle name="40% - Accent1" xfId="20" builtinId="31" customBuiltin="1"/>
    <cellStyle name="40% - Accent1 2" xfId="48" xr:uid="{00000000-0005-0000-0000-00000D000000}"/>
    <cellStyle name="40% - Accent2" xfId="24" builtinId="35" customBuiltin="1"/>
    <cellStyle name="40% - Accent2 2" xfId="51" xr:uid="{00000000-0005-0000-0000-00000F000000}"/>
    <cellStyle name="40% - Accent3" xfId="28" builtinId="39" customBuiltin="1"/>
    <cellStyle name="40% - Accent3 2" xfId="54" xr:uid="{00000000-0005-0000-0000-000011000000}"/>
    <cellStyle name="40% - Accent4" xfId="32" builtinId="43" customBuiltin="1"/>
    <cellStyle name="40% - Accent4 2" xfId="57" xr:uid="{00000000-0005-0000-0000-000013000000}"/>
    <cellStyle name="40% - Accent5" xfId="36" builtinId="47" customBuiltin="1"/>
    <cellStyle name="40% - Accent5 2" xfId="60" xr:uid="{00000000-0005-0000-0000-000015000000}"/>
    <cellStyle name="40% - Accent6" xfId="40" builtinId="51" customBuiltin="1"/>
    <cellStyle name="40% - Accent6 2" xfId="63" xr:uid="{00000000-0005-0000-0000-000017000000}"/>
    <cellStyle name="60% - Accent1" xfId="21" builtinId="32" customBuiltin="1"/>
    <cellStyle name="60% - Accent1 2" xfId="49" xr:uid="{00000000-0005-0000-0000-000019000000}"/>
    <cellStyle name="60% - Accent2" xfId="25" builtinId="36" customBuiltin="1"/>
    <cellStyle name="60% - Accent2 2" xfId="52" xr:uid="{00000000-0005-0000-0000-00001B000000}"/>
    <cellStyle name="60% - Accent3" xfId="29" builtinId="40" customBuiltin="1"/>
    <cellStyle name="60% - Accent3 2" xfId="55" xr:uid="{00000000-0005-0000-0000-00001D000000}"/>
    <cellStyle name="60% - Accent4" xfId="33" builtinId="44" customBuiltin="1"/>
    <cellStyle name="60% - Accent4 2" xfId="58" xr:uid="{00000000-0005-0000-0000-00001F000000}"/>
    <cellStyle name="60% - Accent5" xfId="37" builtinId="48" customBuiltin="1"/>
    <cellStyle name="60% - Accent5 2" xfId="61" xr:uid="{00000000-0005-0000-0000-000021000000}"/>
    <cellStyle name="60% - Accent6" xfId="41" builtinId="52" customBuiltin="1"/>
    <cellStyle name="60% - Accent6 2" xfId="64" xr:uid="{00000000-0005-0000-0000-000023000000}"/>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79"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82" builtinId="8"/>
    <cellStyle name="Input" xfId="9" builtinId="20" customBuiltin="1"/>
    <cellStyle name="Linked Cell" xfId="12" builtinId="24" customBuiltin="1"/>
    <cellStyle name="Neutral" xfId="8" builtinId="28" customBuiltin="1"/>
    <cellStyle name="Neutral 2" xfId="45" xr:uid="{00000000-0005-0000-0000-000036000000}"/>
    <cellStyle name="Normal" xfId="0" builtinId="0"/>
    <cellStyle name="Normal 10" xfId="71" xr:uid="{AA76220B-F310-48C5-A42D-EB4B1BB90735}"/>
    <cellStyle name="Normal 11" xfId="73" xr:uid="{E5B46D03-41BD-4D51-8CB2-9B9264890E13}"/>
    <cellStyle name="Normal 12" xfId="74" xr:uid="{1E5CE414-0379-4E96-B106-3B28453E2A9A}"/>
    <cellStyle name="Normal 13" xfId="75" xr:uid="{4E05FD39-7F23-43C4-A70B-3A9AF9D71D01}"/>
    <cellStyle name="Normal 14" xfId="76" xr:uid="{2D2160CF-F3DA-4258-918C-660B06E1F80B}"/>
    <cellStyle name="Normal 15" xfId="77" xr:uid="{1D1A4180-7948-473C-8634-5DBFADC3AE98}"/>
    <cellStyle name="Normal 16" xfId="80" xr:uid="{72367CB2-5B85-4F33-95C7-625660DF0703}"/>
    <cellStyle name="Normal 17" xfId="81" xr:uid="{674452A2-4820-4FDE-9E6A-AEDAEB177F20}"/>
    <cellStyle name="Normal 18" xfId="83" xr:uid="{2A2FAAAC-D702-4175-8771-DA77FA76CF33}"/>
    <cellStyle name="Normal 19" xfId="84" xr:uid="{D97FADE0-ED9A-491C-ACCE-F0F349937D8C}"/>
    <cellStyle name="Normal 2" xfId="42" xr:uid="{00000000-0005-0000-0000-000038000000}"/>
    <cellStyle name="Normal 2 2" xfId="65" xr:uid="{00000000-0005-0000-0000-000039000000}"/>
    <cellStyle name="Normal 20" xfId="85" xr:uid="{0294E4AE-B7F0-447A-8270-718D870D8454}"/>
    <cellStyle name="Normal 21" xfId="86" xr:uid="{4638657F-9768-48A2-AC64-46B7893E9E8D}"/>
    <cellStyle name="Normal 3" xfId="43" xr:uid="{00000000-0005-0000-0000-00003A000000}"/>
    <cellStyle name="Normal 3 2" xfId="72" xr:uid="{22F429D6-1AD7-4666-88EB-6F981C07E1D3}"/>
    <cellStyle name="Normal 4" xfId="44" xr:uid="{00000000-0005-0000-0000-00003B000000}"/>
    <cellStyle name="Normal 5" xfId="66" xr:uid="{00000000-0005-0000-0000-00003C000000}"/>
    <cellStyle name="Normal 6" xfId="67" xr:uid="{00000000-0005-0000-0000-00003D000000}"/>
    <cellStyle name="Normal 7" xfId="68" xr:uid="{00000000-0005-0000-0000-00003E000000}"/>
    <cellStyle name="Normal 8" xfId="69" xr:uid="{00000000-0005-0000-0000-00003F000000}"/>
    <cellStyle name="Normal 9" xfId="70" xr:uid="{00000000-0005-0000-0000-000040000000}"/>
    <cellStyle name="Note" xfId="15" builtinId="10" customBuiltin="1"/>
    <cellStyle name="Note 2" xfId="46" xr:uid="{00000000-0005-0000-0000-000042000000}"/>
    <cellStyle name="Output" xfId="10" builtinId="21" customBuiltin="1"/>
    <cellStyle name="Percent" xfId="78" builtinId="5"/>
    <cellStyle name="Title" xfId="1" builtinId="15" customBuiltin="1"/>
    <cellStyle name="Total" xfId="17" builtinId="25" customBuiltin="1"/>
    <cellStyle name="Warning Text" xfId="14" builtinId="11" customBuiltin="1"/>
  </cellStyles>
  <dxfs count="26">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alignment horizontal="left" vertical="center" textRotation="0" wrapText="1" indent="0" justifyLastLine="0" shrinkToFit="0" readingOrder="0"/>
      <border diagonalUp="0" diagonalDown="0">
        <left style="thin">
          <color theme="0" tint="-0.24994659260841701"/>
        </left>
        <right/>
        <top/>
        <bottom style="thin">
          <color theme="0" tint="-0.24994659260841701"/>
        </bottom>
        <vertical/>
        <horizontal/>
      </border>
    </dxf>
    <dxf>
      <numFmt numFmtId="19" formatCode="m/d/yyyy"/>
      <alignment horizontal="center" vertical="center" textRotation="0" wrapText="0" indent="0" justifyLastLine="0" shrinkToFit="0" readingOrder="0"/>
      <border diagonalUp="0" diagonalDown="0">
        <left/>
        <right style="thin">
          <color theme="0" tint="-0.24994659260841701"/>
        </right>
        <top/>
        <bottom/>
        <vertical/>
        <horizontal/>
      </border>
    </dxf>
    <dxf>
      <border outline="0">
        <left style="thin">
          <color theme="0" tint="-0.24994659260841701"/>
        </left>
        <right style="thin">
          <color theme="0" tint="-0.24994659260841701"/>
        </right>
        <top style="medium">
          <color indexed="64"/>
        </top>
        <bottom style="thin">
          <color theme="0" tint="-0.24994659260841701"/>
        </bottom>
      </border>
    </dxf>
    <dxf>
      <border outline="0">
        <bottom style="thin">
          <color indexed="64"/>
        </bottom>
      </border>
    </dxf>
    <dxf>
      <font>
        <b val="0"/>
        <i val="0"/>
        <strike val="0"/>
        <condense val="0"/>
        <extend val="0"/>
        <outline val="0"/>
        <shadow val="0"/>
        <u val="none"/>
        <vertAlign val="baseline"/>
        <sz val="10"/>
        <color rgb="FF000000"/>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scheme val="minor"/>
      </font>
      <numFmt numFmtId="0" formatCode="General"/>
      <alignment horizontal="general" vertical="bottom" textRotation="0" wrapText="0" indent="0" justifyLastLine="0" shrinkToFit="0" readingOrder="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66675</xdr:colOff>
      <xdr:row>5</xdr:row>
      <xdr:rowOff>57150</xdr:rowOff>
    </xdr:from>
    <xdr:to>
      <xdr:col>2</xdr:col>
      <xdr:colOff>7715250</xdr:colOff>
      <xdr:row>27</xdr:row>
      <xdr:rowOff>128207</xdr:rowOff>
    </xdr:to>
    <xdr:pic>
      <xdr:nvPicPr>
        <xdr:cNvPr id="4" name="Picture 3">
          <a:extLst>
            <a:ext uri="{FF2B5EF4-FFF2-40B4-BE49-F238E27FC236}">
              <a16:creationId xmlns:a16="http://schemas.microsoft.com/office/drawing/2014/main" id="{3CD21637-8877-C000-A1CE-C3C49BCB2833}"/>
            </a:ext>
          </a:extLst>
        </xdr:cNvPr>
        <xdr:cNvPicPr>
          <a:picLocks noChangeAspect="1"/>
        </xdr:cNvPicPr>
      </xdr:nvPicPr>
      <xdr:blipFill>
        <a:blip xmlns:r="http://schemas.openxmlformats.org/officeDocument/2006/relationships" r:embed="rId1"/>
        <a:stretch>
          <a:fillRect/>
        </a:stretch>
      </xdr:blipFill>
      <xdr:spPr>
        <a:xfrm>
          <a:off x="914400" y="1009650"/>
          <a:ext cx="7648575" cy="4262057"/>
        </a:xfrm>
        <a:prstGeom prst="rect">
          <a:avLst/>
        </a:prstGeom>
      </xdr:spPr>
    </xdr:pic>
    <xdr:clientData/>
  </xdr:twoCellAnchor>
  <xdr:twoCellAnchor editAs="oneCell">
    <xdr:from>
      <xdr:col>2</xdr:col>
      <xdr:colOff>95250</xdr:colOff>
      <xdr:row>29</xdr:row>
      <xdr:rowOff>180975</xdr:rowOff>
    </xdr:from>
    <xdr:to>
      <xdr:col>5</xdr:col>
      <xdr:colOff>407632</xdr:colOff>
      <xdr:row>29</xdr:row>
      <xdr:rowOff>2686050</xdr:rowOff>
    </xdr:to>
    <xdr:pic>
      <xdr:nvPicPr>
        <xdr:cNvPr id="2" name="Picture 1">
          <a:extLst>
            <a:ext uri="{FF2B5EF4-FFF2-40B4-BE49-F238E27FC236}">
              <a16:creationId xmlns:a16="http://schemas.microsoft.com/office/drawing/2014/main" id="{09614883-4907-9BA5-C821-02A9083DFFF7}"/>
            </a:ext>
          </a:extLst>
        </xdr:cNvPr>
        <xdr:cNvPicPr>
          <a:picLocks noChangeAspect="1"/>
        </xdr:cNvPicPr>
      </xdr:nvPicPr>
      <xdr:blipFill>
        <a:blip xmlns:r="http://schemas.openxmlformats.org/officeDocument/2006/relationships" r:embed="rId2"/>
        <a:stretch>
          <a:fillRect/>
        </a:stretch>
      </xdr:blipFill>
      <xdr:spPr>
        <a:xfrm>
          <a:off x="942975" y="5705475"/>
          <a:ext cx="10075507" cy="250507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B116590E-819E-4556-80BF-877C7BA4E132}" autoFormatId="16" applyNumberFormats="0" applyBorderFormats="0" applyFontFormats="0" applyPatternFormats="0" applyAlignmentFormats="0" applyWidthHeightFormats="0">
  <queryTableRefresh nextId="11">
    <queryTableFields count="10">
      <queryTableField id="1" name="Pay Item" tableColumnId="1"/>
      <queryTableField id="2" name="Item Description MET" tableColumnId="2"/>
      <queryTableField id="3" name="Unit MET" tableColumnId="3"/>
      <queryTableField id="4" name="Item Description USC" tableColumnId="4"/>
      <queryTableField id="5" name="UNIT USC" tableColumnId="5"/>
      <queryTableField id="6" name="BidDec" tableColumnId="6"/>
      <queryTableField id="7" name="PayDec" tableColumnId="7"/>
      <queryTableField id="8" name="Pay Item Type" tableColumnId="8"/>
      <queryTableField id="9" name="Changed" tableColumnId="9"/>
      <queryTableField id="10" name="Comments"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2C5ABF-470F-40E4-9B92-95746C17F1E6}" name="Pay_Item_Listing" displayName="Pay_Item_Listing" ref="A1:J3697" tableType="queryTable" totalsRowShown="0">
  <autoFilter ref="A1:J3697" xr:uid="{6C567479-4012-4944-9644-94867D6C00FE}"/>
  <tableColumns count="10">
    <tableColumn id="1" xr3:uid="{E6BC36BC-0E42-46FC-9269-D108A5271B04}" uniqueName="1" name="Pay Item" queryTableFieldId="1" dataDxfId="25" dataCellStyle="Normal 18"/>
    <tableColumn id="2" xr3:uid="{252D1BDD-3B8B-41C0-9C62-755A9B9BB185}" uniqueName="2" name="Item Description MET" queryTableFieldId="2" dataDxfId="24" dataCellStyle="Normal 18"/>
    <tableColumn id="3" xr3:uid="{71433E41-9112-4FD7-9D21-A2207B81C933}" uniqueName="3" name="Unit MET" queryTableFieldId="3" dataDxfId="23" dataCellStyle="Normal 18"/>
    <tableColumn id="4" xr3:uid="{E29FF332-D8B0-470E-9C0F-FDFFF9D139C5}" uniqueName="4" name="Item Description USC" queryTableFieldId="4" dataDxfId="22" dataCellStyle="Normal 18"/>
    <tableColumn id="5" xr3:uid="{8C3D76C4-6E37-4239-B728-2D7C1696BB2D}" uniqueName="5" name="UNIT USC" queryTableFieldId="5" dataDxfId="21" dataCellStyle="Normal 18"/>
    <tableColumn id="6" xr3:uid="{BF5E1874-8140-441D-B743-F5DBBD668F7A}" uniqueName="6" name="BidDec" queryTableFieldId="6" dataDxfId="20" dataCellStyle="Normal 18"/>
    <tableColumn id="7" xr3:uid="{E7A4D883-355C-40D3-87B6-46D1EF913678}" uniqueName="7" name="PayDec" queryTableFieldId="7" dataDxfId="19" dataCellStyle="Normal 18"/>
    <tableColumn id="8" xr3:uid="{6F84A5DC-F56B-419F-B077-EE8B9D5AA45E}" uniqueName="8" name="Pay Item Type" queryTableFieldId="8" dataDxfId="18" dataCellStyle="Normal 18"/>
    <tableColumn id="9" xr3:uid="{4E0BF5E0-E7D8-4113-9C0F-DF397278DBDE}" uniqueName="9" name="Changed" queryTableFieldId="9" dataDxfId="17" dataCellStyle="Normal 18"/>
    <tableColumn id="10" xr3:uid="{BED51EFF-BCA5-42F7-8000-6D6A6AFB24AA}" uniqueName="10" name="Comments" queryTableFieldId="10" dataDxfId="16" dataCellStyle="Normal 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EA6E4C3-7676-4187-A395-B2642A1718CD}" name="Table3" displayName="Table3" ref="B3:C9" totalsRowShown="0" headerRowBorderDxfId="15" tableBorderDxfId="14">
  <autoFilter ref="B3:C9" xr:uid="{8EA6E4C3-7676-4187-A395-B2642A1718CD}"/>
  <tableColumns count="2">
    <tableColumn id="1" xr3:uid="{FACF9877-7EB7-4AE0-9C73-648B8F97E327}" name="Date" dataDxfId="13"/>
    <tableColumn id="2" xr3:uid="{351DE42E-7658-4195-A593-47FDF786ABCB}" name="Revisions" dataDxfId="1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C38"/>
  <sheetViews>
    <sheetView showGridLines="0" tabSelected="1" workbookViewId="0"/>
  </sheetViews>
  <sheetFormatPr defaultRowHeight="15"/>
  <cols>
    <col min="2" max="2" width="3.5703125" bestFit="1" customWidth="1"/>
    <col min="3" max="3" width="128.140625" bestFit="1" customWidth="1"/>
  </cols>
  <sheetData>
    <row r="1" spans="1:3">
      <c r="A1" t="s">
        <v>16</v>
      </c>
    </row>
    <row r="2" spans="1:3">
      <c r="B2" s="254" t="s">
        <v>13</v>
      </c>
      <c r="C2" s="254"/>
    </row>
    <row r="3" spans="1:3">
      <c r="B3" s="11">
        <v>1</v>
      </c>
      <c r="C3" s="12" t="s">
        <v>14</v>
      </c>
    </row>
    <row r="4" spans="1:3">
      <c r="B4" s="12">
        <v>2</v>
      </c>
      <c r="C4" s="12" t="s">
        <v>9987</v>
      </c>
    </row>
    <row r="5" spans="1:3">
      <c r="B5" s="12">
        <v>3</v>
      </c>
      <c r="C5" s="12" t="s">
        <v>15</v>
      </c>
    </row>
    <row r="6" spans="1:3">
      <c r="B6" s="12"/>
      <c r="C6" s="255"/>
    </row>
    <row r="7" spans="1:3">
      <c r="B7" s="12"/>
      <c r="C7" s="255"/>
    </row>
    <row r="8" spans="1:3">
      <c r="B8" s="12"/>
      <c r="C8" s="255"/>
    </row>
    <row r="9" spans="1:3">
      <c r="B9" s="12"/>
      <c r="C9" s="255"/>
    </row>
    <row r="10" spans="1:3">
      <c r="B10" s="12"/>
      <c r="C10" s="255"/>
    </row>
    <row r="11" spans="1:3">
      <c r="B11" s="12"/>
      <c r="C11" s="255"/>
    </row>
    <row r="12" spans="1:3">
      <c r="B12" s="12"/>
      <c r="C12" s="255"/>
    </row>
    <row r="13" spans="1:3">
      <c r="B13" s="12"/>
      <c r="C13" s="255"/>
    </row>
    <row r="14" spans="1:3">
      <c r="B14" s="12"/>
      <c r="C14" s="255"/>
    </row>
    <row r="15" spans="1:3">
      <c r="B15" s="12"/>
      <c r="C15" s="255"/>
    </row>
    <row r="16" spans="1:3">
      <c r="B16" s="12"/>
      <c r="C16" s="255"/>
    </row>
    <row r="17" spans="2:3">
      <c r="B17" s="12"/>
      <c r="C17" s="255"/>
    </row>
    <row r="18" spans="2:3">
      <c r="B18" s="12"/>
      <c r="C18" s="255"/>
    </row>
    <row r="19" spans="2:3">
      <c r="B19" s="12"/>
      <c r="C19" s="255"/>
    </row>
    <row r="20" spans="2:3">
      <c r="B20" s="12"/>
      <c r="C20" s="255"/>
    </row>
    <row r="21" spans="2:3">
      <c r="C21" s="255"/>
    </row>
    <row r="22" spans="2:3">
      <c r="C22" s="255"/>
    </row>
    <row r="23" spans="2:3">
      <c r="C23" s="255"/>
    </row>
    <row r="24" spans="2:3">
      <c r="C24" s="255"/>
    </row>
    <row r="25" spans="2:3">
      <c r="C25" s="255"/>
    </row>
    <row r="26" spans="2:3">
      <c r="C26" s="255"/>
    </row>
    <row r="27" spans="2:3">
      <c r="C27" s="255"/>
    </row>
    <row r="28" spans="2:3">
      <c r="C28" s="255"/>
    </row>
    <row r="29" spans="2:3">
      <c r="B29" s="12">
        <v>4</v>
      </c>
      <c r="C29" s="252" t="s">
        <v>9988</v>
      </c>
    </row>
    <row r="30" spans="2:3" ht="218.25" customHeight="1">
      <c r="C30" s="14"/>
    </row>
    <row r="31" spans="2:3">
      <c r="B31" s="12">
        <v>5</v>
      </c>
      <c r="C31" t="s">
        <v>9989</v>
      </c>
    </row>
    <row r="32" spans="2:3">
      <c r="B32" s="11">
        <v>6</v>
      </c>
      <c r="C32" t="s">
        <v>9980</v>
      </c>
    </row>
    <row r="33" spans="2:3" s="52" customFormat="1">
      <c r="B33" s="12">
        <v>7</v>
      </c>
      <c r="C33" s="52" t="s">
        <v>9990</v>
      </c>
    </row>
    <row r="34" spans="2:3">
      <c r="B34" s="11">
        <v>8</v>
      </c>
      <c r="C34" t="s">
        <v>9953</v>
      </c>
    </row>
    <row r="35" spans="2:3">
      <c r="B35" s="159">
        <v>9</v>
      </c>
      <c r="C35" s="12" t="s">
        <v>9954</v>
      </c>
    </row>
    <row r="36" spans="2:3" s="52" customFormat="1" ht="30">
      <c r="B36" s="253">
        <v>10</v>
      </c>
      <c r="C36" s="158" t="s">
        <v>9955</v>
      </c>
    </row>
    <row r="37" spans="2:3">
      <c r="B37" s="253">
        <v>11</v>
      </c>
      <c r="C37" t="s">
        <v>17</v>
      </c>
    </row>
    <row r="38" spans="2:3">
      <c r="B38" s="12"/>
    </row>
  </sheetData>
  <sheetProtection sheet="1" objects="1" scenarios="1"/>
  <mergeCells count="2">
    <mergeCell ref="B2:C2"/>
    <mergeCell ref="C6:C2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6666A-0FE4-4E5A-A7EE-7FECE0F1AFB4}">
  <dimension ref="B1:W2800"/>
  <sheetViews>
    <sheetView workbookViewId="0">
      <selection activeCell="N1" sqref="N1"/>
    </sheetView>
  </sheetViews>
  <sheetFormatPr defaultRowHeight="15"/>
  <cols>
    <col min="1" max="1" width="9.140625" style="1"/>
    <col min="2" max="2" width="21.140625" style="26" customWidth="1"/>
    <col min="3" max="3" width="24.5703125" style="1" customWidth="1"/>
    <col min="4" max="4" width="12.7109375" style="23" customWidth="1"/>
    <col min="5" max="7" width="9.140625" style="1"/>
    <col min="8" max="8" width="27.28515625" style="52" bestFit="1" customWidth="1"/>
    <col min="9" max="9" width="26.7109375" style="52" bestFit="1" customWidth="1"/>
    <col min="10" max="10" width="9.140625" style="1"/>
    <col min="11" max="11" width="6.42578125" style="1" bestFit="1" customWidth="1"/>
    <col min="12" max="257" width="9.140625" style="1"/>
    <col min="258" max="258" width="18.42578125" style="1" customWidth="1"/>
    <col min="259" max="259" width="40.140625" style="1" customWidth="1"/>
    <col min="260" max="260" width="13.7109375" style="1" customWidth="1"/>
    <col min="261" max="513" width="9.140625" style="1"/>
    <col min="514" max="514" width="18.42578125" style="1" customWidth="1"/>
    <col min="515" max="515" width="40.140625" style="1" customWidth="1"/>
    <col min="516" max="516" width="13.7109375" style="1" customWidth="1"/>
    <col min="517" max="769" width="9.140625" style="1"/>
    <col min="770" max="770" width="18.42578125" style="1" customWidth="1"/>
    <col min="771" max="771" width="40.140625" style="1" customWidth="1"/>
    <col min="772" max="772" width="13.7109375" style="1" customWidth="1"/>
    <col min="773" max="1025" width="9.140625" style="1"/>
    <col min="1026" max="1026" width="18.42578125" style="1" customWidth="1"/>
    <col min="1027" max="1027" width="40.140625" style="1" customWidth="1"/>
    <col min="1028" max="1028" width="13.7109375" style="1" customWidth="1"/>
    <col min="1029" max="1281" width="9.140625" style="1"/>
    <col min="1282" max="1282" width="18.42578125" style="1" customWidth="1"/>
    <col min="1283" max="1283" width="40.140625" style="1" customWidth="1"/>
    <col min="1284" max="1284" width="13.7109375" style="1" customWidth="1"/>
    <col min="1285" max="1537" width="9.140625" style="1"/>
    <col min="1538" max="1538" width="18.42578125" style="1" customWidth="1"/>
    <col min="1539" max="1539" width="40.140625" style="1" customWidth="1"/>
    <col min="1540" max="1540" width="13.7109375" style="1" customWidth="1"/>
    <col min="1541" max="1793" width="9.140625" style="1"/>
    <col min="1794" max="1794" width="18.42578125" style="1" customWidth="1"/>
    <col min="1795" max="1795" width="40.140625" style="1" customWidth="1"/>
    <col min="1796" max="1796" width="13.7109375" style="1" customWidth="1"/>
    <col min="1797" max="2049" width="9.140625" style="1"/>
    <col min="2050" max="2050" width="18.42578125" style="1" customWidth="1"/>
    <col min="2051" max="2051" width="40.140625" style="1" customWidth="1"/>
    <col min="2052" max="2052" width="13.7109375" style="1" customWidth="1"/>
    <col min="2053" max="2305" width="9.140625" style="1"/>
    <col min="2306" max="2306" width="18.42578125" style="1" customWidth="1"/>
    <col min="2307" max="2307" width="40.140625" style="1" customWidth="1"/>
    <col min="2308" max="2308" width="13.7109375" style="1" customWidth="1"/>
    <col min="2309" max="2561" width="9.140625" style="1"/>
    <col min="2562" max="2562" width="18.42578125" style="1" customWidth="1"/>
    <col min="2563" max="2563" width="40.140625" style="1" customWidth="1"/>
    <col min="2564" max="2564" width="13.7109375" style="1" customWidth="1"/>
    <col min="2565" max="2817" width="9.140625" style="1"/>
    <col min="2818" max="2818" width="18.42578125" style="1" customWidth="1"/>
    <col min="2819" max="2819" width="40.140625" style="1" customWidth="1"/>
    <col min="2820" max="2820" width="13.7109375" style="1" customWidth="1"/>
    <col min="2821" max="3073" width="9.140625" style="1"/>
    <col min="3074" max="3074" width="18.42578125" style="1" customWidth="1"/>
    <col min="3075" max="3075" width="40.140625" style="1" customWidth="1"/>
    <col min="3076" max="3076" width="13.7109375" style="1" customWidth="1"/>
    <col min="3077" max="3329" width="9.140625" style="1"/>
    <col min="3330" max="3330" width="18.42578125" style="1" customWidth="1"/>
    <col min="3331" max="3331" width="40.140625" style="1" customWidth="1"/>
    <col min="3332" max="3332" width="13.7109375" style="1" customWidth="1"/>
    <col min="3333" max="3585" width="9.140625" style="1"/>
    <col min="3586" max="3586" width="18.42578125" style="1" customWidth="1"/>
    <col min="3587" max="3587" width="40.140625" style="1" customWidth="1"/>
    <col min="3588" max="3588" width="13.7109375" style="1" customWidth="1"/>
    <col min="3589" max="3841" width="9.140625" style="1"/>
    <col min="3842" max="3842" width="18.42578125" style="1" customWidth="1"/>
    <col min="3843" max="3843" width="40.140625" style="1" customWidth="1"/>
    <col min="3844" max="3844" width="13.7109375" style="1" customWidth="1"/>
    <col min="3845" max="4097" width="9.140625" style="1"/>
    <col min="4098" max="4098" width="18.42578125" style="1" customWidth="1"/>
    <col min="4099" max="4099" width="40.140625" style="1" customWidth="1"/>
    <col min="4100" max="4100" width="13.7109375" style="1" customWidth="1"/>
    <col min="4101" max="4353" width="9.140625" style="1"/>
    <col min="4354" max="4354" width="18.42578125" style="1" customWidth="1"/>
    <col min="4355" max="4355" width="40.140625" style="1" customWidth="1"/>
    <col min="4356" max="4356" width="13.7109375" style="1" customWidth="1"/>
    <col min="4357" max="4609" width="9.140625" style="1"/>
    <col min="4610" max="4610" width="18.42578125" style="1" customWidth="1"/>
    <col min="4611" max="4611" width="40.140625" style="1" customWidth="1"/>
    <col min="4612" max="4612" width="13.7109375" style="1" customWidth="1"/>
    <col min="4613" max="4865" width="9.140625" style="1"/>
    <col min="4866" max="4866" width="18.42578125" style="1" customWidth="1"/>
    <col min="4867" max="4867" width="40.140625" style="1" customWidth="1"/>
    <col min="4868" max="4868" width="13.7109375" style="1" customWidth="1"/>
    <col min="4869" max="5121" width="9.140625" style="1"/>
    <col min="5122" max="5122" width="18.42578125" style="1" customWidth="1"/>
    <col min="5123" max="5123" width="40.140625" style="1" customWidth="1"/>
    <col min="5124" max="5124" width="13.7109375" style="1" customWidth="1"/>
    <col min="5125" max="5377" width="9.140625" style="1"/>
    <col min="5378" max="5378" width="18.42578125" style="1" customWidth="1"/>
    <col min="5379" max="5379" width="40.140625" style="1" customWidth="1"/>
    <col min="5380" max="5380" width="13.7109375" style="1" customWidth="1"/>
    <col min="5381" max="5633" width="9.140625" style="1"/>
    <col min="5634" max="5634" width="18.42578125" style="1" customWidth="1"/>
    <col min="5635" max="5635" width="40.140625" style="1" customWidth="1"/>
    <col min="5636" max="5636" width="13.7109375" style="1" customWidth="1"/>
    <col min="5637" max="5889" width="9.140625" style="1"/>
    <col min="5890" max="5890" width="18.42578125" style="1" customWidth="1"/>
    <col min="5891" max="5891" width="40.140625" style="1" customWidth="1"/>
    <col min="5892" max="5892" width="13.7109375" style="1" customWidth="1"/>
    <col min="5893" max="6145" width="9.140625" style="1"/>
    <col min="6146" max="6146" width="18.42578125" style="1" customWidth="1"/>
    <col min="6147" max="6147" width="40.140625" style="1" customWidth="1"/>
    <col min="6148" max="6148" width="13.7109375" style="1" customWidth="1"/>
    <col min="6149" max="6401" width="9.140625" style="1"/>
    <col min="6402" max="6402" width="18.42578125" style="1" customWidth="1"/>
    <col min="6403" max="6403" width="40.140625" style="1" customWidth="1"/>
    <col min="6404" max="6404" width="13.7109375" style="1" customWidth="1"/>
    <col min="6405" max="6657" width="9.140625" style="1"/>
    <col min="6658" max="6658" width="18.42578125" style="1" customWidth="1"/>
    <col min="6659" max="6659" width="40.140625" style="1" customWidth="1"/>
    <col min="6660" max="6660" width="13.7109375" style="1" customWidth="1"/>
    <col min="6661" max="6913" width="9.140625" style="1"/>
    <col min="6914" max="6914" width="18.42578125" style="1" customWidth="1"/>
    <col min="6915" max="6915" width="40.140625" style="1" customWidth="1"/>
    <col min="6916" max="6916" width="13.7109375" style="1" customWidth="1"/>
    <col min="6917" max="7169" width="9.140625" style="1"/>
    <col min="7170" max="7170" width="18.42578125" style="1" customWidth="1"/>
    <col min="7171" max="7171" width="40.140625" style="1" customWidth="1"/>
    <col min="7172" max="7172" width="13.7109375" style="1" customWidth="1"/>
    <col min="7173" max="7425" width="9.140625" style="1"/>
    <col min="7426" max="7426" width="18.42578125" style="1" customWidth="1"/>
    <col min="7427" max="7427" width="40.140625" style="1" customWidth="1"/>
    <col min="7428" max="7428" width="13.7109375" style="1" customWidth="1"/>
    <col min="7429" max="7681" width="9.140625" style="1"/>
    <col min="7682" max="7682" width="18.42578125" style="1" customWidth="1"/>
    <col min="7683" max="7683" width="40.140625" style="1" customWidth="1"/>
    <col min="7684" max="7684" width="13.7109375" style="1" customWidth="1"/>
    <col min="7685" max="7937" width="9.140625" style="1"/>
    <col min="7938" max="7938" width="18.42578125" style="1" customWidth="1"/>
    <col min="7939" max="7939" width="40.140625" style="1" customWidth="1"/>
    <col min="7940" max="7940" width="13.7109375" style="1" customWidth="1"/>
    <col min="7941" max="8193" width="9.140625" style="1"/>
    <col min="8194" max="8194" width="18.42578125" style="1" customWidth="1"/>
    <col min="8195" max="8195" width="40.140625" style="1" customWidth="1"/>
    <col min="8196" max="8196" width="13.7109375" style="1" customWidth="1"/>
    <col min="8197" max="8449" width="9.140625" style="1"/>
    <col min="8450" max="8450" width="18.42578125" style="1" customWidth="1"/>
    <col min="8451" max="8451" width="40.140625" style="1" customWidth="1"/>
    <col min="8452" max="8452" width="13.7109375" style="1" customWidth="1"/>
    <col min="8453" max="8705" width="9.140625" style="1"/>
    <col min="8706" max="8706" width="18.42578125" style="1" customWidth="1"/>
    <col min="8707" max="8707" width="40.140625" style="1" customWidth="1"/>
    <col min="8708" max="8708" width="13.7109375" style="1" customWidth="1"/>
    <col min="8709" max="8961" width="9.140625" style="1"/>
    <col min="8962" max="8962" width="18.42578125" style="1" customWidth="1"/>
    <col min="8963" max="8963" width="40.140625" style="1" customWidth="1"/>
    <col min="8964" max="8964" width="13.7109375" style="1" customWidth="1"/>
    <col min="8965" max="9217" width="9.140625" style="1"/>
    <col min="9218" max="9218" width="18.42578125" style="1" customWidth="1"/>
    <col min="9219" max="9219" width="40.140625" style="1" customWidth="1"/>
    <col min="9220" max="9220" width="13.7109375" style="1" customWidth="1"/>
    <col min="9221" max="9473" width="9.140625" style="1"/>
    <col min="9474" max="9474" width="18.42578125" style="1" customWidth="1"/>
    <col min="9475" max="9475" width="40.140625" style="1" customWidth="1"/>
    <col min="9476" max="9476" width="13.7109375" style="1" customWidth="1"/>
    <col min="9477" max="9729" width="9.140625" style="1"/>
    <col min="9730" max="9730" width="18.42578125" style="1" customWidth="1"/>
    <col min="9731" max="9731" width="40.140625" style="1" customWidth="1"/>
    <col min="9732" max="9732" width="13.7109375" style="1" customWidth="1"/>
    <col min="9733" max="9985" width="9.140625" style="1"/>
    <col min="9986" max="9986" width="18.42578125" style="1" customWidth="1"/>
    <col min="9987" max="9987" width="40.140625" style="1" customWidth="1"/>
    <col min="9988" max="9988" width="13.7109375" style="1" customWidth="1"/>
    <col min="9989" max="10241" width="9.140625" style="1"/>
    <col min="10242" max="10242" width="18.42578125" style="1" customWidth="1"/>
    <col min="10243" max="10243" width="40.140625" style="1" customWidth="1"/>
    <col min="10244" max="10244" width="13.7109375" style="1" customWidth="1"/>
    <col min="10245" max="10497" width="9.140625" style="1"/>
    <col min="10498" max="10498" width="18.42578125" style="1" customWidth="1"/>
    <col min="10499" max="10499" width="40.140625" style="1" customWidth="1"/>
    <col min="10500" max="10500" width="13.7109375" style="1" customWidth="1"/>
    <col min="10501" max="10753" width="9.140625" style="1"/>
    <col min="10754" max="10754" width="18.42578125" style="1" customWidth="1"/>
    <col min="10755" max="10755" width="40.140625" style="1" customWidth="1"/>
    <col min="10756" max="10756" width="13.7109375" style="1" customWidth="1"/>
    <col min="10757" max="11009" width="9.140625" style="1"/>
    <col min="11010" max="11010" width="18.42578125" style="1" customWidth="1"/>
    <col min="11011" max="11011" width="40.140625" style="1" customWidth="1"/>
    <col min="11012" max="11012" width="13.7109375" style="1" customWidth="1"/>
    <col min="11013" max="11265" width="9.140625" style="1"/>
    <col min="11266" max="11266" width="18.42578125" style="1" customWidth="1"/>
    <col min="11267" max="11267" width="40.140625" style="1" customWidth="1"/>
    <col min="11268" max="11268" width="13.7109375" style="1" customWidth="1"/>
    <col min="11269" max="11521" width="9.140625" style="1"/>
    <col min="11522" max="11522" width="18.42578125" style="1" customWidth="1"/>
    <col min="11523" max="11523" width="40.140625" style="1" customWidth="1"/>
    <col min="11524" max="11524" width="13.7109375" style="1" customWidth="1"/>
    <col min="11525" max="11777" width="9.140625" style="1"/>
    <col min="11778" max="11778" width="18.42578125" style="1" customWidth="1"/>
    <col min="11779" max="11779" width="40.140625" style="1" customWidth="1"/>
    <col min="11780" max="11780" width="13.7109375" style="1" customWidth="1"/>
    <col min="11781" max="12033" width="9.140625" style="1"/>
    <col min="12034" max="12034" width="18.42578125" style="1" customWidth="1"/>
    <col min="12035" max="12035" width="40.140625" style="1" customWidth="1"/>
    <col min="12036" max="12036" width="13.7109375" style="1" customWidth="1"/>
    <col min="12037" max="12289" width="9.140625" style="1"/>
    <col min="12290" max="12290" width="18.42578125" style="1" customWidth="1"/>
    <col min="12291" max="12291" width="40.140625" style="1" customWidth="1"/>
    <col min="12292" max="12292" width="13.7109375" style="1" customWidth="1"/>
    <col min="12293" max="12545" width="9.140625" style="1"/>
    <col min="12546" max="12546" width="18.42578125" style="1" customWidth="1"/>
    <col min="12547" max="12547" width="40.140625" style="1" customWidth="1"/>
    <col min="12548" max="12548" width="13.7109375" style="1" customWidth="1"/>
    <col min="12549" max="12801" width="9.140625" style="1"/>
    <col min="12802" max="12802" width="18.42578125" style="1" customWidth="1"/>
    <col min="12803" max="12803" width="40.140625" style="1" customWidth="1"/>
    <col min="12804" max="12804" width="13.7109375" style="1" customWidth="1"/>
    <col min="12805" max="13057" width="9.140625" style="1"/>
    <col min="13058" max="13058" width="18.42578125" style="1" customWidth="1"/>
    <col min="13059" max="13059" width="40.140625" style="1" customWidth="1"/>
    <col min="13060" max="13060" width="13.7109375" style="1" customWidth="1"/>
    <col min="13061" max="13313" width="9.140625" style="1"/>
    <col min="13314" max="13314" width="18.42578125" style="1" customWidth="1"/>
    <col min="13315" max="13315" width="40.140625" style="1" customWidth="1"/>
    <col min="13316" max="13316" width="13.7109375" style="1" customWidth="1"/>
    <col min="13317" max="13569" width="9.140625" style="1"/>
    <col min="13570" max="13570" width="18.42578125" style="1" customWidth="1"/>
    <col min="13571" max="13571" width="40.140625" style="1" customWidth="1"/>
    <col min="13572" max="13572" width="13.7109375" style="1" customWidth="1"/>
    <col min="13573" max="13825" width="9.140625" style="1"/>
    <col min="13826" max="13826" width="18.42578125" style="1" customWidth="1"/>
    <col min="13827" max="13827" width="40.140625" style="1" customWidth="1"/>
    <col min="13828" max="13828" width="13.7109375" style="1" customWidth="1"/>
    <col min="13829" max="14081" width="9.140625" style="1"/>
    <col min="14082" max="14082" width="18.42578125" style="1" customWidth="1"/>
    <col min="14083" max="14083" width="40.140625" style="1" customWidth="1"/>
    <col min="14084" max="14084" width="13.7109375" style="1" customWidth="1"/>
    <col min="14085" max="14337" width="9.140625" style="1"/>
    <col min="14338" max="14338" width="18.42578125" style="1" customWidth="1"/>
    <col min="14339" max="14339" width="40.140625" style="1" customWidth="1"/>
    <col min="14340" max="14340" width="13.7109375" style="1" customWidth="1"/>
    <col min="14341" max="14593" width="9.140625" style="1"/>
    <col min="14594" max="14594" width="18.42578125" style="1" customWidth="1"/>
    <col min="14595" max="14595" width="40.140625" style="1" customWidth="1"/>
    <col min="14596" max="14596" width="13.7109375" style="1" customWidth="1"/>
    <col min="14597" max="14849" width="9.140625" style="1"/>
    <col min="14850" max="14850" width="18.42578125" style="1" customWidth="1"/>
    <col min="14851" max="14851" width="40.140625" style="1" customWidth="1"/>
    <col min="14852" max="14852" width="13.7109375" style="1" customWidth="1"/>
    <col min="14853" max="15105" width="9.140625" style="1"/>
    <col min="15106" max="15106" width="18.42578125" style="1" customWidth="1"/>
    <col min="15107" max="15107" width="40.140625" style="1" customWidth="1"/>
    <col min="15108" max="15108" width="13.7109375" style="1" customWidth="1"/>
    <col min="15109" max="15361" width="9.140625" style="1"/>
    <col min="15362" max="15362" width="18.42578125" style="1" customWidth="1"/>
    <col min="15363" max="15363" width="40.140625" style="1" customWidth="1"/>
    <col min="15364" max="15364" width="13.7109375" style="1" customWidth="1"/>
    <col min="15365" max="15617" width="9.140625" style="1"/>
    <col min="15618" max="15618" width="18.42578125" style="1" customWidth="1"/>
    <col min="15619" max="15619" width="40.140625" style="1" customWidth="1"/>
    <col min="15620" max="15620" width="13.7109375" style="1" customWidth="1"/>
    <col min="15621" max="15873" width="9.140625" style="1"/>
    <col min="15874" max="15874" width="18.42578125" style="1" customWidth="1"/>
    <col min="15875" max="15875" width="40.140625" style="1" customWidth="1"/>
    <col min="15876" max="15876" width="13.7109375" style="1" customWidth="1"/>
    <col min="15877" max="16129" width="9.140625" style="1"/>
    <col min="16130" max="16130" width="18.42578125" style="1" customWidth="1"/>
    <col min="16131" max="16131" width="40.140625" style="1" customWidth="1"/>
    <col min="16132" max="16132" width="13.7109375" style="1" customWidth="1"/>
    <col min="16133" max="16384" width="9.140625" style="1"/>
  </cols>
  <sheetData>
    <row r="1" spans="2:23" ht="15.75" thickBot="1">
      <c r="B1" s="258" t="s">
        <v>29</v>
      </c>
      <c r="D1" s="258" t="s">
        <v>28</v>
      </c>
      <c r="H1" s="261" t="s">
        <v>32</v>
      </c>
      <c r="I1" s="261"/>
      <c r="J1" s="261"/>
      <c r="K1" s="261"/>
      <c r="M1" s="182" t="s">
        <v>9981</v>
      </c>
      <c r="N1" s="183">
        <f>MAX(IFERROR(MATCH("zzzzzzzzzz", 'Quantities Report_Secondary'!$A:$A, 1), 0), IFERROR(MATCH(9.9E+307, 'Quantities Report_Secondary'!$A:$A, 1), 0))</f>
        <v>0</v>
      </c>
      <c r="O1" s="52" t="s">
        <v>9982</v>
      </c>
      <c r="P1" s="52"/>
      <c r="Q1" s="183"/>
      <c r="R1" s="183"/>
      <c r="S1" s="183"/>
      <c r="T1" s="183"/>
      <c r="U1" s="183"/>
      <c r="V1" s="183"/>
      <c r="W1" s="183"/>
    </row>
    <row r="2" spans="2:23" ht="31.5" customHeight="1" thickBot="1">
      <c r="B2" s="259"/>
      <c r="D2" s="260"/>
      <c r="H2" s="361" t="s">
        <v>33</v>
      </c>
      <c r="I2" s="362"/>
      <c r="J2" s="362"/>
      <c r="K2" s="363"/>
      <c r="M2" s="183"/>
      <c r="N2" s="257" t="str">
        <f>IF(AND($N$1 &gt; 3000, ROW() &lt;= $N$1), "The Quantities Report has additional data that is not currently being shown.  Copy the formulas in Column B down to Row "&amp;$N$1 &amp;".  Data should also be copy down in Columns A, B, and C in the Data Sorting Tab (the sheet will need to be unprotected.)", "")</f>
        <v/>
      </c>
      <c r="O2" s="257"/>
      <c r="P2" s="257"/>
      <c r="Q2" s="257"/>
      <c r="R2" s="257"/>
      <c r="S2" s="257"/>
      <c r="T2" s="257"/>
      <c r="U2" s="257"/>
      <c r="V2" s="257"/>
      <c r="W2" s="257"/>
    </row>
    <row r="3" spans="2:23" ht="25.5" customHeight="1" thickBot="1">
      <c r="B3" s="25" t="str">
        <f>IFERROR(IF('Quantities Report_Secondary'!A2="","",VALUE(SUBSTITUTE('Quantities Report_Secondary'!A2,"+",""))),"")</f>
        <v/>
      </c>
      <c r="C3" s="22" t="s">
        <v>27</v>
      </c>
      <c r="D3" s="24"/>
      <c r="H3" s="36" t="s">
        <v>34</v>
      </c>
      <c r="I3" s="36" t="s">
        <v>4</v>
      </c>
      <c r="J3" s="265"/>
      <c r="K3" s="266"/>
      <c r="M3" s="183"/>
      <c r="N3" s="257"/>
      <c r="O3" s="257"/>
      <c r="P3" s="257"/>
      <c r="Q3" s="257"/>
      <c r="R3" s="257"/>
      <c r="S3" s="257"/>
      <c r="T3" s="257"/>
      <c r="U3" s="257"/>
      <c r="V3" s="257"/>
      <c r="W3" s="257"/>
    </row>
    <row r="4" spans="2:23" ht="15" customHeight="1" thickBot="1">
      <c r="B4" s="25" t="str">
        <f>IFERROR(IF('Quantities Report_Secondary'!A3="","",VALUE(SUBSTITUTE('Quantities Report_Secondary'!A3,"+",""))),"")</f>
        <v/>
      </c>
      <c r="C4" s="10"/>
      <c r="D4" s="34" t="str" cm="1">
        <f t="array" ref="D4">IFERROR(INDEX($B$1:$B$5001, MATCH(1, (ISNUMBER($B$3:$B$5001))*(COUNTIF($D$3:D3, $B$3:$B$5001)=0), 0)+ROW($B$3)-1), "")</f>
        <v/>
      </c>
      <c r="H4" s="37" t="s">
        <v>6</v>
      </c>
      <c r="I4" s="38">
        <v>139</v>
      </c>
      <c r="J4" s="359" t="s">
        <v>35</v>
      </c>
      <c r="K4" s="360"/>
    </row>
    <row r="5" spans="2:23" ht="15" customHeight="1" thickBot="1">
      <c r="B5" s="25" t="str">
        <f>IFERROR(IF('Quantities Report_Secondary'!A4="","",VALUE(SUBSTITUTE('Quantities Report_Secondary'!A4,"+",""))),"")</f>
        <v/>
      </c>
      <c r="D5" s="34" t="str" cm="1">
        <f t="array" ref="D5">IFERROR(INDEX($B$1:$B$5001, MATCH(1, (ISNUMBER($B$3:$B$5001))*(COUNTIF($D$3:D4, $B$3:$B$5001)=0), 0)+ROW($B$3)-1), "")</f>
        <v/>
      </c>
      <c r="H5" s="37" t="s">
        <v>36</v>
      </c>
      <c r="I5" s="39">
        <v>145.19999999999999</v>
      </c>
      <c r="J5" s="275" t="s">
        <v>35</v>
      </c>
      <c r="K5" s="276"/>
    </row>
    <row r="6" spans="2:23" ht="15" customHeight="1" thickBot="1">
      <c r="B6" s="25" t="str">
        <f>IFERROR(IF('Quantities Report_Secondary'!A5="","",VALUE(SUBSTITUTE('Quantities Report_Secondary'!A5,"+",""))),"")</f>
        <v/>
      </c>
      <c r="D6" s="34" t="str" cm="1">
        <f t="array" ref="D6">IFERROR(INDEX($B$1:$B$5001, MATCH(1, (ISNUMBER($B$3:$B$5001))*(COUNTIF($D$3:D5, $B$3:$B$5001)=0), 0)+ROW($B$3)-1), "")</f>
        <v/>
      </c>
      <c r="H6" s="37" t="s">
        <v>37</v>
      </c>
      <c r="I6" s="40">
        <v>0.01</v>
      </c>
      <c r="J6" s="275"/>
      <c r="K6" s="276"/>
    </row>
    <row r="7" spans="2:23" ht="15" customHeight="1" thickBot="1">
      <c r="B7" s="25" t="str">
        <f>IFERROR(IF('Quantities Report_Secondary'!A6="","",VALUE(SUBSTITUTE('Quantities Report_Secondary'!A6,"+",""))),"")</f>
        <v/>
      </c>
      <c r="D7" s="34" t="str" cm="1">
        <f t="array" ref="D7">IFERROR(INDEX($B$1:$B$5001, MATCH(1, (ISNUMBER($B$3:$B$5001))*(COUNTIF($D$3:D6, $B$3:$B$5001)=0), 0)+ROW($B$3)-1), "")</f>
        <v/>
      </c>
      <c r="H7" s="37" t="s">
        <v>38</v>
      </c>
      <c r="I7" s="41">
        <v>0.33</v>
      </c>
      <c r="J7" s="275" t="s">
        <v>39</v>
      </c>
      <c r="K7" s="276"/>
    </row>
    <row r="8" spans="2:23" ht="15" customHeight="1" thickBot="1">
      <c r="B8" s="25" t="str">
        <f>IFERROR(IF('Quantities Report_Secondary'!A7="","",VALUE(SUBSTITUTE('Quantities Report_Secondary'!A7,"+",""))),"")</f>
        <v/>
      </c>
      <c r="D8" s="34" t="str" cm="1">
        <f t="array" ref="D8">IFERROR(INDEX($B$1:$B$5001, MATCH(1, (ISNUMBER($B$3:$B$5001))*(COUNTIF($D$3:D7, $B$3:$B$5001)=0), 0)+ROW($B$3)-1), "")</f>
        <v/>
      </c>
      <c r="H8" s="37" t="s">
        <v>38</v>
      </c>
      <c r="I8" s="41">
        <v>251</v>
      </c>
      <c r="J8" s="275" t="s">
        <v>40</v>
      </c>
      <c r="K8" s="276"/>
    </row>
    <row r="9" spans="2:23" ht="15" customHeight="1" thickBot="1">
      <c r="B9" s="25" t="str">
        <f>IFERROR(IF('Quantities Report_Secondary'!A8="","",VALUE(SUBSTITUTE('Quantities Report_Secondary'!A8,"+",""))),"")</f>
        <v/>
      </c>
      <c r="D9" s="34" t="str" cm="1">
        <f t="array" ref="D9">IFERROR(INDEX($B$1:$B$5001, MATCH(1, (ISNUMBER($B$3:$B$5001))*(COUNTIF($D$3:D8, $B$3:$B$5001)=0), 0)+ROW($B$3)-1), "")</f>
        <v/>
      </c>
      <c r="H9" s="37" t="s">
        <v>41</v>
      </c>
      <c r="I9" s="41">
        <v>0.27</v>
      </c>
      <c r="J9" s="275" t="s">
        <v>39</v>
      </c>
      <c r="K9" s="276"/>
    </row>
    <row r="10" spans="2:23" ht="15" customHeight="1" thickBot="1">
      <c r="B10" s="25" t="str">
        <f>IFERROR(IF('Quantities Report_Secondary'!A9="","",VALUE(SUBSTITUTE('Quantities Report_Secondary'!A9,"+",""))),"")</f>
        <v/>
      </c>
      <c r="D10" s="34" t="str" cm="1">
        <f t="array" ref="D10">IFERROR(INDEX($B$1:$B$5001, MATCH(1, (ISNUMBER($B$3:$B$5001))*(COUNTIF($D$3:D9, $B$3:$B$5001)=0), 0)+ROW($B$3)-1), "")</f>
        <v/>
      </c>
      <c r="H10" s="37" t="s">
        <v>41</v>
      </c>
      <c r="I10" s="41">
        <v>233</v>
      </c>
      <c r="J10" s="275" t="s">
        <v>40</v>
      </c>
      <c r="K10" s="276"/>
    </row>
    <row r="11" spans="2:23" ht="15" customHeight="1" thickBot="1">
      <c r="B11" s="25" t="str">
        <f>IFERROR(IF('Quantities Report_Secondary'!A10="","",VALUE(SUBSTITUTE('Quantities Report_Secondary'!A10,"+",""))),"")</f>
        <v/>
      </c>
      <c r="D11" s="34" t="str" cm="1">
        <f t="array" ref="D11">IFERROR(INDEX($B$1:$B$5001, MATCH(1, (ISNUMBER($B$3:$B$5001))*(COUNTIF($D$3:D10, $B$3:$B$5001)=0), 0)+ROW($B$3)-1), "")</f>
        <v/>
      </c>
      <c r="H11" s="37" t="s">
        <v>42</v>
      </c>
      <c r="I11" s="39">
        <v>14.75</v>
      </c>
      <c r="J11" s="275" t="s">
        <v>43</v>
      </c>
      <c r="K11" s="276"/>
    </row>
    <row r="12" spans="2:23" ht="15" customHeight="1" thickBot="1">
      <c r="B12" s="25" t="str">
        <f>IFERROR(IF('Quantities Report_Secondary'!A11="","",VALUE(SUBSTITUTE('Quantities Report_Secondary'!A11,"+",""))),"")</f>
        <v/>
      </c>
      <c r="D12" s="34" t="str" cm="1">
        <f t="array" ref="D12">IFERROR(INDEX($B$1:$B$5001, MATCH(1, (ISNUMBER($B$3:$B$5001))*(COUNTIF($D$3:D11, $B$3:$B$5001)=0), 0)+ROW($B$3)-1), "")</f>
        <v/>
      </c>
      <c r="H12" s="42" t="s">
        <v>42</v>
      </c>
      <c r="I12" s="40">
        <v>0.2</v>
      </c>
      <c r="J12" s="271" t="s">
        <v>44</v>
      </c>
      <c r="K12" s="272"/>
    </row>
    <row r="13" spans="2:23" ht="15" customHeight="1" thickBot="1">
      <c r="B13" s="25" t="str">
        <f>IFERROR(IF('Quantities Report_Secondary'!A12="","",VALUE(SUBSTITUTE('Quantities Report_Secondary'!A12,"+",""))),"")</f>
        <v/>
      </c>
      <c r="D13" s="34" t="str" cm="1">
        <f t="array" ref="D13">IFERROR(INDEX($B$1:$B$5001, MATCH(1, (ISNUMBER($B$3:$B$5001))*(COUNTIF($D$3:D12, $B$3:$B$5001)=0), 0)+ROW($B$3)-1), "")</f>
        <v/>
      </c>
      <c r="H13" s="37" t="s">
        <v>45</v>
      </c>
      <c r="I13" s="39">
        <v>0.1</v>
      </c>
      <c r="J13" s="275" t="s">
        <v>39</v>
      </c>
      <c r="K13" s="276"/>
    </row>
    <row r="14" spans="2:23" ht="15" customHeight="1" thickBot="1">
      <c r="B14" s="25" t="str">
        <f>IFERROR(IF('Quantities Report_Secondary'!A13="","",VALUE(SUBSTITUTE('Quantities Report_Secondary'!A13,"+",""))),"")</f>
        <v/>
      </c>
      <c r="D14" s="34" t="str" cm="1">
        <f t="array" ref="D14">IFERROR(INDEX($B$1:$B$5001, MATCH(1, (ISNUMBER($B$3:$B$5001))*(COUNTIF($D$3:D13, $B$3:$B$5001)=0), 0)+ROW($B$3)-1), "")</f>
        <v/>
      </c>
      <c r="H14" s="37" t="s">
        <v>45</v>
      </c>
      <c r="I14" s="41">
        <v>233</v>
      </c>
      <c r="J14" s="275" t="s">
        <v>40</v>
      </c>
      <c r="K14" s="276"/>
    </row>
    <row r="15" spans="2:23" ht="15" customHeight="1" thickBot="1">
      <c r="B15" s="25" t="str">
        <f>IFERROR(IF('Quantities Report_Secondary'!A14="","",VALUE(SUBSTITUTE('Quantities Report_Secondary'!A14,"+",""))),"")</f>
        <v/>
      </c>
      <c r="D15" s="34" t="str" cm="1">
        <f t="array" ref="D15">IFERROR(INDEX($B$1:$B$5001, MATCH(1, (ISNUMBER($B$3:$B$5001))*(COUNTIF($D$3:D14, $B$3:$B$5001)=0), 0)+ROW($B$3)-1), "")</f>
        <v/>
      </c>
      <c r="H15" s="37" t="s">
        <v>46</v>
      </c>
      <c r="I15" s="39">
        <v>0.1</v>
      </c>
      <c r="J15" s="275" t="s">
        <v>39</v>
      </c>
      <c r="K15" s="276"/>
    </row>
    <row r="16" spans="2:23" ht="15" customHeight="1" thickBot="1">
      <c r="B16" s="25" t="str">
        <f>IFERROR(IF('Quantities Report_Secondary'!A15="","",VALUE(SUBSTITUTE('Quantities Report_Secondary'!A15,"+",""))),"")</f>
        <v/>
      </c>
      <c r="D16" s="34" t="str" cm="1">
        <f t="array" ref="D16">IFERROR(INDEX($B$1:$B$5001, MATCH(1, (ISNUMBER($B$3:$B$5001))*(COUNTIF($D$3:D15, $B$3:$B$5001)=0), 0)+ROW($B$3)-1), "")</f>
        <v/>
      </c>
      <c r="H16" s="37" t="s">
        <v>46</v>
      </c>
      <c r="I16" s="41">
        <v>233</v>
      </c>
      <c r="J16" s="275" t="s">
        <v>40</v>
      </c>
      <c r="K16" s="276"/>
    </row>
    <row r="17" spans="2:11" ht="15" customHeight="1" thickBot="1">
      <c r="B17" s="25" t="str">
        <f>IFERROR(IF('Quantities Report_Secondary'!A16="","",VALUE(SUBSTITUTE('Quantities Report_Secondary'!A16,"+",""))),"")</f>
        <v/>
      </c>
      <c r="D17" s="34" t="str" cm="1">
        <f t="array" ref="D17">IFERROR(INDEX($B$1:$B$5001, MATCH(1, (ISNUMBER($B$3:$B$5001))*(COUNTIF($D$3:D16, $B$3:$B$5001)=0), 0)+ROW($B$3)-1), "")</f>
        <v/>
      </c>
      <c r="H17" s="37"/>
      <c r="I17" s="39">
        <v>2000</v>
      </c>
      <c r="J17" s="275" t="s">
        <v>47</v>
      </c>
      <c r="K17" s="276"/>
    </row>
    <row r="18" spans="2:11" ht="15" customHeight="1" thickBot="1">
      <c r="B18" s="25" t="str">
        <f>IFERROR(IF('Quantities Report_Secondary'!A17="","",VALUE(SUBSTITUTE('Quantities Report_Secondary'!A17,"+",""))),"")</f>
        <v/>
      </c>
      <c r="D18" s="34" t="str" cm="1">
        <f t="array" ref="D18">IFERROR(INDEX($B$1:$B$5001, MATCH(1, (ISNUMBER($B$3:$B$5001))*(COUNTIF($D$3:D17, $B$3:$B$5001)=0), 0)+ROW($B$3)-1), "")</f>
        <v/>
      </c>
      <c r="H18" s="147"/>
      <c r="I18" s="39"/>
      <c r="J18" s="275"/>
      <c r="K18" s="276"/>
    </row>
    <row r="19" spans="2:11" ht="15" customHeight="1" thickBot="1">
      <c r="B19" s="25" t="str">
        <f>IFERROR(IF('Quantities Report_Secondary'!A18="","",VALUE(SUBSTITUTE('Quantities Report_Secondary'!A18,"+",""))),"")</f>
        <v/>
      </c>
      <c r="D19" s="34" t="str" cm="1">
        <f t="array" ref="D19">IFERROR(INDEX($B$1:$B$5001, MATCH(1, (ISNUMBER($B$3:$B$5001))*(COUNTIF($D$3:D18, $B$3:$B$5001)=0), 0)+ROW($B$3)-1), "")</f>
        <v/>
      </c>
      <c r="H19" s="44" t="s">
        <v>48</v>
      </c>
      <c r="I19" s="45" t="s">
        <v>49</v>
      </c>
      <c r="J19" s="275"/>
      <c r="K19" s="276"/>
    </row>
    <row r="20" spans="2:11" ht="15" customHeight="1" thickBot="1">
      <c r="B20" s="25" t="str">
        <f>IFERROR(IF('Quantities Report_Secondary'!A19="","",VALUE(SUBSTITUTE('Quantities Report_Secondary'!A19,"+",""))),"")</f>
        <v/>
      </c>
      <c r="D20" s="34" t="str" cm="1">
        <f t="array" ref="D20">IFERROR(INDEX($B$1:$B$5001, MATCH(1, (ISNUMBER($B$3:$B$5001))*(COUNTIF($D$3:D19, $B$3:$B$5001)=0), 0)+ROW($B$3)-1), "")</f>
        <v/>
      </c>
      <c r="H20" s="42"/>
      <c r="I20" s="46"/>
      <c r="J20" s="271"/>
      <c r="K20" s="272"/>
    </row>
    <row r="21" spans="2:11" ht="15" customHeight="1" thickBot="1">
      <c r="B21" s="25" t="str">
        <f>IFERROR(IF('Quantities Report_Secondary'!A20="","",VALUE(SUBSTITUTE('Quantities Report_Secondary'!A20,"+",""))),"")</f>
        <v/>
      </c>
      <c r="D21" s="34" t="str" cm="1">
        <f t="array" ref="D21">IFERROR(INDEX($B$1:$B$5001, MATCH(1, (ISNUMBER($B$3:$B$5001))*(COUNTIF($D$3:D20, $B$3:$B$5001)=0), 0)+ROW($B$3)-1), "")</f>
        <v/>
      </c>
      <c r="H21" s="42" t="s">
        <v>50</v>
      </c>
      <c r="I21" s="47"/>
      <c r="J21" s="275" t="s">
        <v>51</v>
      </c>
      <c r="K21" s="276"/>
    </row>
    <row r="22" spans="2:11" ht="15" customHeight="1" thickBot="1">
      <c r="B22" s="25" t="str">
        <f>IFERROR(IF('Quantities Report_Secondary'!A21="","",VALUE(SUBSTITUTE('Quantities Report_Secondary'!A21,"+",""))),"")</f>
        <v/>
      </c>
      <c r="D22" s="34" t="str" cm="1">
        <f t="array" ref="D22">IFERROR(INDEX($B$1:$B$5001, MATCH(1, (ISNUMBER($B$3:$B$5001))*(COUNTIF($D$3:D21, $B$3:$B$5001)=0), 0)+ROW($B$3)-1), "")</f>
        <v/>
      </c>
      <c r="H22" s="42" t="s">
        <v>9958</v>
      </c>
      <c r="I22" s="47" t="s">
        <v>9984</v>
      </c>
      <c r="J22" s="147"/>
      <c r="K22" s="148"/>
    </row>
    <row r="23" spans="2:11" ht="15" customHeight="1" thickBot="1">
      <c r="B23" s="25" t="str">
        <f>IFERROR(IF('Quantities Report_Secondary'!A22="","",VALUE(SUBSTITUTE('Quantities Report_Secondary'!A22,"+",""))),"")</f>
        <v/>
      </c>
      <c r="D23" s="34" t="str" cm="1">
        <f t="array" ref="D23">IFERROR(INDEX($B$1:$B$5001, MATCH(1, (ISNUMBER($B$3:$B$5001))*(COUNTIF($D$3:D22, $B$3:$B$5001)=0), 0)+ROW($B$3)-1), "")</f>
        <v/>
      </c>
      <c r="H23" s="42"/>
      <c r="I23" s="46"/>
      <c r="J23" s="271"/>
      <c r="K23" s="272"/>
    </row>
    <row r="24" spans="2:11" ht="15" customHeight="1" thickBot="1">
      <c r="B24" s="25" t="str">
        <f>IFERROR(IF('Quantities Report_Secondary'!A23="","",VALUE(SUBSTITUTE('Quantities Report_Secondary'!A23,"+",""))),"")</f>
        <v/>
      </c>
      <c r="D24" s="34" t="str" cm="1">
        <f t="array" ref="D24">IFERROR(INDEX($B$1:$B$5001, MATCH(1, (ISNUMBER($B$3:$B$5001))*(COUNTIF($D$3:D23, $B$3:$B$5001)=0), 0)+ROW($B$3)-1), "")</f>
        <v/>
      </c>
      <c r="H24" s="42" t="s">
        <v>52</v>
      </c>
      <c r="I24" s="48" t="s">
        <v>53</v>
      </c>
      <c r="J24" s="49"/>
      <c r="K24" s="50" t="s">
        <v>51</v>
      </c>
    </row>
    <row r="25" spans="2:11" ht="15" customHeight="1" thickBot="1">
      <c r="B25" s="25" t="str">
        <f>IFERROR(IF('Quantities Report_Secondary'!A24="","",VALUE(SUBSTITUTE('Quantities Report_Secondary'!A24,"+",""))),"")</f>
        <v/>
      </c>
      <c r="D25" s="34" t="str" cm="1">
        <f t="array" ref="D25">IFERROR(INDEX($B$1:$B$5001, MATCH(1, (ISNUMBER($B$3:$B$5001))*(COUNTIF($D$3:D24, $B$3:$B$5001)=0), 0)+ROW($B$3)-1), "")</f>
        <v/>
      </c>
      <c r="H25" s="42" t="s">
        <v>54</v>
      </c>
      <c r="I25" s="48" t="s">
        <v>53</v>
      </c>
      <c r="J25" s="49"/>
      <c r="K25" s="50" t="s">
        <v>51</v>
      </c>
    </row>
    <row r="26" spans="2:11" ht="15" customHeight="1" thickBot="1">
      <c r="B26" s="25" t="str">
        <f>IFERROR(IF('Quantities Report_Secondary'!A25="","",VALUE(SUBSTITUTE('Quantities Report_Secondary'!A25,"+",""))),"")</f>
        <v/>
      </c>
      <c r="D26" s="34" t="str" cm="1">
        <f t="array" ref="D26">IFERROR(INDEX($B$1:$B$5001, MATCH(1, (ISNUMBER($B$3:$B$5001))*(COUNTIF($D$3:D25, $B$3:$B$5001)=0), 0)+ROW($B$3)-1), "")</f>
        <v/>
      </c>
      <c r="H26" s="42" t="s">
        <v>55</v>
      </c>
      <c r="I26" s="48" t="s">
        <v>53</v>
      </c>
      <c r="J26" s="49"/>
      <c r="K26" s="50" t="s">
        <v>51</v>
      </c>
    </row>
    <row r="27" spans="2:11" ht="15" customHeight="1" thickBot="1">
      <c r="B27" s="25" t="str">
        <f>IFERROR(IF('Quantities Report_Secondary'!A26="","",VALUE(SUBSTITUTE('Quantities Report_Secondary'!A26,"+",""))),"")</f>
        <v/>
      </c>
      <c r="D27" s="34" t="str" cm="1">
        <f t="array" ref="D27">IFERROR(INDEX($B$1:$B$5001, MATCH(1, (ISNUMBER($B$3:$B$5001))*(COUNTIF($D$3:D26, $B$3:$B$5001)=0), 0)+ROW($B$3)-1), "")</f>
        <v/>
      </c>
      <c r="H27" s="42" t="s">
        <v>56</v>
      </c>
      <c r="I27" s="48" t="s">
        <v>53</v>
      </c>
      <c r="J27" s="49"/>
      <c r="K27" s="50" t="s">
        <v>51</v>
      </c>
    </row>
    <row r="28" spans="2:11" ht="15" customHeight="1" thickBot="1">
      <c r="B28" s="25" t="str">
        <f>IFERROR(IF('Quantities Report_Secondary'!A27="","",VALUE(SUBSTITUTE('Quantities Report_Secondary'!A27,"+",""))),"")</f>
        <v/>
      </c>
      <c r="D28" s="34" t="str" cm="1">
        <f t="array" ref="D28">IFERROR(INDEX($B$1:$B$5001, MATCH(1, (ISNUMBER($B$3:$B$5001))*(COUNTIF($D$3:D27, $B$3:$B$5001)=0), 0)+ROW($B$3)-1), "")</f>
        <v/>
      </c>
      <c r="H28" s="42" t="s">
        <v>57</v>
      </c>
      <c r="I28" s="48" t="s">
        <v>53</v>
      </c>
      <c r="J28" s="49"/>
      <c r="K28" s="50" t="s">
        <v>51</v>
      </c>
    </row>
    <row r="29" spans="2:11" ht="15" customHeight="1" thickBot="1">
      <c r="B29" s="25" t="str">
        <f>IFERROR(IF('Quantities Report_Secondary'!A28="","",VALUE(SUBSTITUTE('Quantities Report_Secondary'!A28,"+",""))),"")</f>
        <v/>
      </c>
      <c r="D29" s="34" t="str" cm="1">
        <f t="array" ref="D29">IFERROR(INDEX($B$1:$B$5001, MATCH(1, (ISNUMBER($B$3:$B$5001))*(COUNTIF($D$3:D28, $B$3:$B$5001)=0), 0)+ROW($B$3)-1), "")</f>
        <v/>
      </c>
      <c r="H29" s="51"/>
      <c r="I29" s="51"/>
      <c r="J29" s="273"/>
      <c r="K29" s="274"/>
    </row>
    <row r="30" spans="2:11" ht="15" customHeight="1" thickBot="1">
      <c r="B30" s="25" t="str">
        <f>IFERROR(IF('Quantities Report_Secondary'!A29="","",VALUE(SUBSTITUTE('Quantities Report_Secondary'!A29,"+",""))),"")</f>
        <v/>
      </c>
      <c r="D30" s="34" t="str" cm="1">
        <f t="array" ref="D30">IFERROR(INDEX($B$1:$B$5001, MATCH(1, (ISNUMBER($B$3:$B$5001))*(COUNTIF($D$3:D29, $B$3:$B$5001)=0), 0)+ROW($B$3)-1), "")</f>
        <v/>
      </c>
    </row>
    <row r="31" spans="2:11" ht="15" customHeight="1" thickBot="1">
      <c r="B31" s="25" t="str">
        <f>IFERROR(IF('Quantities Report_Secondary'!A30="","",VALUE(SUBSTITUTE('Quantities Report_Secondary'!A30,"+",""))),"")</f>
        <v/>
      </c>
      <c r="D31" s="34" t="str" cm="1">
        <f t="array" ref="D31">IFERROR(INDEX($B$1:$B$5001, MATCH(1, (ISNUMBER($B$3:$B$5001))*(COUNTIF($D$3:D30, $B$3:$B$5001)=0), 0)+ROW($B$3)-1), "")</f>
        <v/>
      </c>
    </row>
    <row r="32" spans="2:11" ht="15" customHeight="1" thickBot="1">
      <c r="B32" s="25" t="str">
        <f>IFERROR(IF('Quantities Report_Secondary'!A31="","",VALUE(SUBSTITUTE('Quantities Report_Secondary'!A31,"+",""))),"")</f>
        <v/>
      </c>
      <c r="D32" s="34" t="str" cm="1">
        <f t="array" ref="D32">IFERROR(INDEX($B$1:$B$5001, MATCH(1, (ISNUMBER($B$3:$B$5001))*(COUNTIF($D$3:D31, $B$3:$B$5001)=0), 0)+ROW($B$3)-1), "")</f>
        <v/>
      </c>
    </row>
    <row r="33" spans="2:4" ht="15" customHeight="1" thickBot="1">
      <c r="B33" s="25" t="str">
        <f>IFERROR(IF('Quantities Report_Secondary'!A32="","",VALUE(SUBSTITUTE('Quantities Report_Secondary'!A32,"+",""))),"")</f>
        <v/>
      </c>
      <c r="D33" s="34" t="str" cm="1">
        <f t="array" ref="D33">IFERROR(INDEX($B$1:$B$5001, MATCH(1, (ISNUMBER($B$3:$B$5001))*(COUNTIF($D$3:D32, $B$3:$B$5001)=0), 0)+ROW($B$3)-1), "")</f>
        <v/>
      </c>
    </row>
    <row r="34" spans="2:4" ht="15" customHeight="1" thickBot="1">
      <c r="B34" s="25" t="str">
        <f>IFERROR(IF('Quantities Report_Secondary'!A33="","",VALUE(SUBSTITUTE('Quantities Report_Secondary'!A33,"+",""))),"")</f>
        <v/>
      </c>
      <c r="D34" s="34" t="str" cm="1">
        <f t="array" ref="D34">IFERROR(INDEX($B$1:$B$5001, MATCH(1, (ISNUMBER($B$3:$B$5001))*(COUNTIF($D$3:D33, $B$3:$B$5001)=0), 0)+ROW($B$3)-1), "")</f>
        <v/>
      </c>
    </row>
    <row r="35" spans="2:4" ht="15" customHeight="1" thickBot="1">
      <c r="B35" s="25" t="str">
        <f>IFERROR(IF('Quantities Report_Secondary'!A34="","",VALUE(SUBSTITUTE('Quantities Report_Secondary'!A34,"+",""))),"")</f>
        <v/>
      </c>
      <c r="D35" s="34" t="str" cm="1">
        <f t="array" ref="D35">IFERROR(INDEX($B$1:$B$5001, MATCH(1, (ISNUMBER($B$3:$B$5001))*(COUNTIF($D$3:D34, $B$3:$B$5001)=0), 0)+ROW($B$3)-1), "")</f>
        <v/>
      </c>
    </row>
    <row r="36" spans="2:4" ht="15" customHeight="1" thickBot="1">
      <c r="B36" s="25" t="str">
        <f>IFERROR(IF('Quantities Report_Secondary'!A35="","",VALUE(SUBSTITUTE('Quantities Report_Secondary'!A35,"+",""))),"")</f>
        <v/>
      </c>
      <c r="D36" s="34" t="str" cm="1">
        <f t="array" ref="D36">IFERROR(INDEX($B$1:$B$5001, MATCH(1, (ISNUMBER($B$3:$B$5001))*(COUNTIF($D$3:D35, $B$3:$B$5001)=0), 0)+ROW($B$3)-1), "")</f>
        <v/>
      </c>
    </row>
    <row r="37" spans="2:4" ht="15" customHeight="1" thickBot="1">
      <c r="B37" s="25" t="str">
        <f>IFERROR(IF('Quantities Report_Secondary'!A36="","",VALUE(SUBSTITUTE('Quantities Report_Secondary'!A36,"+",""))),"")</f>
        <v/>
      </c>
      <c r="D37" s="34" t="str" cm="1">
        <f t="array" ref="D37">IFERROR(INDEX($B$1:$B$5001, MATCH(1, (ISNUMBER($B$3:$B$5001))*(COUNTIF($D$3:D36, $B$3:$B$5001)=0), 0)+ROW($B$3)-1), "")</f>
        <v/>
      </c>
    </row>
    <row r="38" spans="2:4" ht="15" customHeight="1" thickBot="1">
      <c r="B38" s="25" t="str">
        <f>IFERROR(IF('Quantities Report_Secondary'!A37="","",VALUE(SUBSTITUTE('Quantities Report_Secondary'!A37,"+",""))),"")</f>
        <v/>
      </c>
      <c r="D38" s="34" t="str" cm="1">
        <f t="array" ref="D38">IFERROR(INDEX($B$1:$B$5001, MATCH(1, (ISNUMBER($B$3:$B$5001))*(COUNTIF($D$3:D37, $B$3:$B$5001)=0), 0)+ROW($B$3)-1), "")</f>
        <v/>
      </c>
    </row>
    <row r="39" spans="2:4" ht="15" customHeight="1" thickBot="1">
      <c r="B39" s="25" t="str">
        <f>IFERROR(IF('Quantities Report_Secondary'!A38="","",VALUE(SUBSTITUTE('Quantities Report_Secondary'!A38,"+",""))),"")</f>
        <v/>
      </c>
      <c r="D39" s="34" t="str" cm="1">
        <f t="array" ref="D39">IFERROR(INDEX($B$1:$B$5001, MATCH(1, (ISNUMBER($B$3:$B$5001))*(COUNTIF($D$3:D38, $B$3:$B$5001)=0), 0)+ROW($B$3)-1), "")</f>
        <v/>
      </c>
    </row>
    <row r="40" spans="2:4" ht="15" customHeight="1" thickBot="1">
      <c r="B40" s="25" t="str">
        <f>IFERROR(IF('Quantities Report_Secondary'!A39="","",VALUE(SUBSTITUTE('Quantities Report_Secondary'!A39,"+",""))),"")</f>
        <v/>
      </c>
      <c r="D40" s="34" t="str" cm="1">
        <f t="array" ref="D40">IFERROR(INDEX($B$1:$B$5001, MATCH(1, (ISNUMBER($B$3:$B$5001))*(COUNTIF($D$3:D39, $B$3:$B$5001)=0), 0)+ROW($B$3)-1), "")</f>
        <v/>
      </c>
    </row>
    <row r="41" spans="2:4" ht="15" customHeight="1" thickBot="1">
      <c r="B41" s="25" t="str">
        <f>IFERROR(IF('Quantities Report_Secondary'!A40="","",VALUE(SUBSTITUTE('Quantities Report_Secondary'!A40,"+",""))),"")</f>
        <v/>
      </c>
      <c r="D41" s="34" t="str" cm="1">
        <f t="array" ref="D41">IFERROR(INDEX($B$1:$B$5001, MATCH(1, (ISNUMBER($B$3:$B$5001))*(COUNTIF($D$3:D40, $B$3:$B$5001)=0), 0)+ROW($B$3)-1), "")</f>
        <v/>
      </c>
    </row>
    <row r="42" spans="2:4" ht="15" customHeight="1" thickBot="1">
      <c r="B42" s="25" t="str">
        <f>IFERROR(IF('Quantities Report_Secondary'!A41="","",VALUE(SUBSTITUTE('Quantities Report_Secondary'!A41,"+",""))),"")</f>
        <v/>
      </c>
      <c r="D42" s="34" t="str" cm="1">
        <f t="array" ref="D42">IFERROR(INDEX($B$1:$B$5001, MATCH(1, (ISNUMBER($B$3:$B$5001))*(COUNTIF($D$3:D41, $B$3:$B$5001)=0), 0)+ROW($B$3)-1), "")</f>
        <v/>
      </c>
    </row>
    <row r="43" spans="2:4" ht="15" customHeight="1" thickBot="1">
      <c r="B43" s="25" t="str">
        <f>IFERROR(IF('Quantities Report_Secondary'!A42="","",VALUE(SUBSTITUTE('Quantities Report_Secondary'!A42,"+",""))),"")</f>
        <v/>
      </c>
      <c r="D43" s="34" t="str" cm="1">
        <f t="array" ref="D43">IFERROR(INDEX($B$1:$B$5001, MATCH(1, (ISNUMBER($B$3:$B$5001))*(COUNTIF($D$3:D42, $B$3:$B$5001)=0), 0)+ROW($B$3)-1), "")</f>
        <v/>
      </c>
    </row>
    <row r="44" spans="2:4" ht="15" customHeight="1" thickBot="1">
      <c r="B44" s="25" t="str">
        <f>IFERROR(IF('Quantities Report_Secondary'!A43="","",VALUE(SUBSTITUTE('Quantities Report_Secondary'!A43,"+",""))),"")</f>
        <v/>
      </c>
      <c r="D44" s="34" t="str" cm="1">
        <f t="array" ref="D44">IFERROR(INDEX($B$1:$B$5001, MATCH(1, (ISNUMBER($B$3:$B$5001))*(COUNTIF($D$3:D43, $B$3:$B$5001)=0), 0)+ROW($B$3)-1), "")</f>
        <v/>
      </c>
    </row>
    <row r="45" spans="2:4" ht="15" customHeight="1" thickBot="1">
      <c r="B45" s="25" t="str">
        <f>IFERROR(IF('Quantities Report_Secondary'!A44="","",VALUE(SUBSTITUTE('Quantities Report_Secondary'!A44,"+",""))),"")</f>
        <v/>
      </c>
      <c r="D45" s="34" t="str" cm="1">
        <f t="array" ref="D45">IFERROR(INDEX($B$1:$B$5001, MATCH(1, (ISNUMBER($B$3:$B$5001))*(COUNTIF($D$3:D44, $B$3:$B$5001)=0), 0)+ROW($B$3)-1), "")</f>
        <v/>
      </c>
    </row>
    <row r="46" spans="2:4" ht="15" customHeight="1" thickBot="1">
      <c r="B46" s="25" t="str">
        <f>IFERROR(IF('Quantities Report_Secondary'!A45="","",VALUE(SUBSTITUTE('Quantities Report_Secondary'!A45,"+",""))),"")</f>
        <v/>
      </c>
      <c r="D46" s="34" t="str" cm="1">
        <f t="array" ref="D46">IFERROR(INDEX($B$1:$B$5001, MATCH(1, (ISNUMBER($B$3:$B$5001))*(COUNTIF($D$3:D45, $B$3:$B$5001)=0), 0)+ROW($B$3)-1), "")</f>
        <v/>
      </c>
    </row>
    <row r="47" spans="2:4" ht="15" customHeight="1" thickBot="1">
      <c r="B47" s="25" t="str">
        <f>IFERROR(IF('Quantities Report_Secondary'!A46="","",VALUE(SUBSTITUTE('Quantities Report_Secondary'!A46,"+",""))),"")</f>
        <v/>
      </c>
      <c r="D47" s="34" t="str" cm="1">
        <f t="array" ref="D47">IFERROR(INDEX($B$1:$B$5001, MATCH(1, (ISNUMBER($B$3:$B$5001))*(COUNTIF($D$3:D46, $B$3:$B$5001)=0), 0)+ROW($B$3)-1), "")</f>
        <v/>
      </c>
    </row>
    <row r="48" spans="2:4" ht="15" customHeight="1" thickBot="1">
      <c r="B48" s="25" t="str">
        <f>IFERROR(IF('Quantities Report_Secondary'!A47="","",VALUE(SUBSTITUTE('Quantities Report_Secondary'!A47,"+",""))),"")</f>
        <v/>
      </c>
      <c r="D48" s="34" t="str" cm="1">
        <f t="array" ref="D48">IFERROR(INDEX($B$1:$B$5001, MATCH(1, (ISNUMBER($B$3:$B$5001))*(COUNTIF($D$3:D47, $B$3:$B$5001)=0), 0)+ROW($B$3)-1), "")</f>
        <v/>
      </c>
    </row>
    <row r="49" spans="2:4" ht="15" customHeight="1" thickBot="1">
      <c r="B49" s="25" t="str">
        <f>IFERROR(IF('Quantities Report_Secondary'!A48="","",VALUE(SUBSTITUTE('Quantities Report_Secondary'!A48,"+",""))),"")</f>
        <v/>
      </c>
      <c r="D49" s="34" t="str" cm="1">
        <f t="array" ref="D49">IFERROR(INDEX($B$1:$B$5001, MATCH(1, (ISNUMBER($B$3:$B$5001))*(COUNTIF($D$3:D48, $B$3:$B$5001)=0), 0)+ROW($B$3)-1), "")</f>
        <v/>
      </c>
    </row>
    <row r="50" spans="2:4" ht="15" customHeight="1" thickBot="1">
      <c r="B50" s="25" t="str">
        <f>IFERROR(IF('Quantities Report_Secondary'!A49="","",VALUE(SUBSTITUTE('Quantities Report_Secondary'!A49,"+",""))),"")</f>
        <v/>
      </c>
      <c r="D50" s="34" t="str" cm="1">
        <f t="array" ref="D50">IFERROR(INDEX($B$1:$B$5001, MATCH(1, (ISNUMBER($B$3:$B$5001))*(COUNTIF($D$3:D49, $B$3:$B$5001)=0), 0)+ROW($B$3)-1), "")</f>
        <v/>
      </c>
    </row>
    <row r="51" spans="2:4" ht="15" customHeight="1" thickBot="1">
      <c r="B51" s="25" t="str">
        <f>IFERROR(IF('Quantities Report_Secondary'!A50="","",VALUE(SUBSTITUTE('Quantities Report_Secondary'!A50,"+",""))),"")</f>
        <v/>
      </c>
      <c r="D51" s="34" t="str" cm="1">
        <f t="array" ref="D51">IFERROR(INDEX($B$1:$B$5001, MATCH(1, (ISNUMBER($B$3:$B$5001))*(COUNTIF($D$3:D50, $B$3:$B$5001)=0), 0)+ROW($B$3)-1), "")</f>
        <v/>
      </c>
    </row>
    <row r="52" spans="2:4" ht="15" customHeight="1" thickBot="1">
      <c r="B52" s="25" t="str">
        <f>IFERROR(IF('Quantities Report_Secondary'!A51="","",VALUE(SUBSTITUTE('Quantities Report_Secondary'!A51,"+",""))),"")</f>
        <v/>
      </c>
      <c r="D52" s="34" t="str" cm="1">
        <f t="array" ref="D52">IFERROR(INDEX($B$1:$B$5001, MATCH(1, (ISNUMBER($B$3:$B$5001))*(COUNTIF($D$3:D51, $B$3:$B$5001)=0), 0)+ROW($B$3)-1), "")</f>
        <v/>
      </c>
    </row>
    <row r="53" spans="2:4" ht="15" customHeight="1">
      <c r="B53" s="25" t="str">
        <f>IFERROR(IF('Quantities Report_Secondary'!A52="","",VALUE(SUBSTITUTE('Quantities Report_Secondary'!A52,"+",""))),"")</f>
        <v/>
      </c>
      <c r="D53" s="34" t="str" cm="1">
        <f t="array" ref="D53">IFERROR(INDEX($B$1:$B$5001, MATCH(1, (ISNUMBER($B$3:$B$5001))*(COUNTIF($D$3:D52, $B$3:$B$5001)=0), 0)+ROW($B$3)-1), "")</f>
        <v/>
      </c>
    </row>
    <row r="54" spans="2:4" ht="15" customHeight="1">
      <c r="B54" s="25" t="str">
        <f>IFERROR(IF('Quantities Report_Secondary'!A53="","",VALUE(SUBSTITUTE('Quantities Report_Secondary'!A53,"+",""))),"")</f>
        <v/>
      </c>
    </row>
    <row r="55" spans="2:4" ht="15" customHeight="1">
      <c r="B55" s="25" t="str">
        <f>IFERROR(IF('Quantities Report_Secondary'!A54="","",VALUE(SUBSTITUTE('Quantities Report_Secondary'!A54,"+",""))),"")</f>
        <v/>
      </c>
    </row>
    <row r="56" spans="2:4" ht="15" customHeight="1">
      <c r="B56" s="25" t="str">
        <f>IFERROR(IF('Quantities Report_Secondary'!A55="","",VALUE(SUBSTITUTE('Quantities Report_Secondary'!A55,"+",""))),"")</f>
        <v/>
      </c>
    </row>
    <row r="57" spans="2:4" ht="15" customHeight="1">
      <c r="B57" s="25" t="str">
        <f>IFERROR(IF('Quantities Report_Secondary'!A56="","",VALUE(SUBSTITUTE('Quantities Report_Secondary'!A56,"+",""))),"")</f>
        <v/>
      </c>
    </row>
    <row r="58" spans="2:4" ht="15" customHeight="1">
      <c r="B58" s="25" t="str">
        <f>IFERROR(IF('Quantities Report_Secondary'!A57="","",VALUE(SUBSTITUTE('Quantities Report_Secondary'!A57,"+",""))),"")</f>
        <v/>
      </c>
    </row>
    <row r="59" spans="2:4" ht="15" customHeight="1">
      <c r="B59" s="25" t="str">
        <f>IFERROR(IF('Quantities Report_Secondary'!A58="","",VALUE(SUBSTITUTE('Quantities Report_Secondary'!A58,"+",""))),"")</f>
        <v/>
      </c>
    </row>
    <row r="60" spans="2:4" ht="15" customHeight="1">
      <c r="B60" s="25" t="str">
        <f>IFERROR(IF('Quantities Report_Secondary'!A59="","",VALUE(SUBSTITUTE('Quantities Report_Secondary'!A59,"+",""))),"")</f>
        <v/>
      </c>
    </row>
    <row r="61" spans="2:4" ht="15" customHeight="1">
      <c r="B61" s="25" t="str">
        <f>IFERROR(IF('Quantities Report_Secondary'!A60="","",VALUE(SUBSTITUTE('Quantities Report_Secondary'!A60,"+",""))),"")</f>
        <v/>
      </c>
    </row>
    <row r="62" spans="2:4" ht="15" customHeight="1">
      <c r="B62" s="25" t="str">
        <f>IFERROR(IF('Quantities Report_Secondary'!A61="","",VALUE(SUBSTITUTE('Quantities Report_Secondary'!A61,"+",""))),"")</f>
        <v/>
      </c>
    </row>
    <row r="63" spans="2:4" ht="15" customHeight="1">
      <c r="B63" s="25" t="str">
        <f>IFERROR(IF('Quantities Report_Secondary'!A62="","",VALUE(SUBSTITUTE('Quantities Report_Secondary'!A62,"+",""))),"")</f>
        <v/>
      </c>
    </row>
    <row r="64" spans="2:4" ht="15" customHeight="1">
      <c r="B64" s="25" t="str">
        <f>IFERROR(IF('Quantities Report_Secondary'!A63="","",VALUE(SUBSTITUTE('Quantities Report_Secondary'!A63,"+",""))),"")</f>
        <v/>
      </c>
    </row>
    <row r="65" spans="2:2" ht="15" customHeight="1">
      <c r="B65" s="25" t="str">
        <f>IFERROR(IF('Quantities Report_Secondary'!A64="","",VALUE(SUBSTITUTE('Quantities Report_Secondary'!A64,"+",""))),"")</f>
        <v/>
      </c>
    </row>
    <row r="66" spans="2:2" ht="15" customHeight="1">
      <c r="B66" s="25" t="str">
        <f>IFERROR(IF('Quantities Report_Secondary'!A65="","",VALUE(SUBSTITUTE('Quantities Report_Secondary'!A65,"+",""))),"")</f>
        <v/>
      </c>
    </row>
    <row r="67" spans="2:2" ht="15" customHeight="1">
      <c r="B67" s="25" t="str">
        <f>IFERROR(IF('Quantities Report_Secondary'!A66="","",VALUE(SUBSTITUTE('Quantities Report_Secondary'!A66,"+",""))),"")</f>
        <v/>
      </c>
    </row>
    <row r="68" spans="2:2" ht="15" customHeight="1">
      <c r="B68" s="25" t="str">
        <f>IFERROR(IF('Quantities Report_Secondary'!A67="","",VALUE(SUBSTITUTE('Quantities Report_Secondary'!A67,"+",""))),"")</f>
        <v/>
      </c>
    </row>
    <row r="69" spans="2:2" ht="15" customHeight="1">
      <c r="B69" s="25" t="str">
        <f>IFERROR(IF('Quantities Report_Secondary'!A68="","",VALUE(SUBSTITUTE('Quantities Report_Secondary'!A68,"+",""))),"")</f>
        <v/>
      </c>
    </row>
    <row r="70" spans="2:2" ht="15" customHeight="1">
      <c r="B70" s="25" t="str">
        <f>IFERROR(IF('Quantities Report_Secondary'!A69="","",VALUE(SUBSTITUTE('Quantities Report_Secondary'!A69,"+",""))),"")</f>
        <v/>
      </c>
    </row>
    <row r="71" spans="2:2" ht="15" customHeight="1">
      <c r="B71" s="25" t="str">
        <f>IFERROR(IF('Quantities Report_Secondary'!A70="","",VALUE(SUBSTITUTE('Quantities Report_Secondary'!A70,"+",""))),"")</f>
        <v/>
      </c>
    </row>
    <row r="72" spans="2:2" ht="15" customHeight="1">
      <c r="B72" s="25" t="str">
        <f>IFERROR(IF('Quantities Report_Secondary'!A71="","",VALUE(SUBSTITUTE('Quantities Report_Secondary'!A71,"+",""))),"")</f>
        <v/>
      </c>
    </row>
    <row r="73" spans="2:2" ht="15" customHeight="1">
      <c r="B73" s="25" t="str">
        <f>IFERROR(IF('Quantities Report_Secondary'!A72="","",VALUE(SUBSTITUTE('Quantities Report_Secondary'!A72,"+",""))),"")</f>
        <v/>
      </c>
    </row>
    <row r="74" spans="2:2">
      <c r="B74" s="25" t="str">
        <f>IFERROR(IF('Quantities Report_Secondary'!A73="","",VALUE(SUBSTITUTE('Quantities Report_Secondary'!A73,"+",""))),"")</f>
        <v/>
      </c>
    </row>
    <row r="75" spans="2:2">
      <c r="B75" s="25" t="str">
        <f>IFERROR(IF('Quantities Report_Secondary'!A74="","",VALUE(SUBSTITUTE('Quantities Report_Secondary'!A74,"+",""))),"")</f>
        <v/>
      </c>
    </row>
    <row r="76" spans="2:2">
      <c r="B76" s="25" t="str">
        <f>IFERROR(IF('Quantities Report_Secondary'!A75="","",VALUE(SUBSTITUTE('Quantities Report_Secondary'!A75,"+",""))),"")</f>
        <v/>
      </c>
    </row>
    <row r="77" spans="2:2">
      <c r="B77" s="25" t="str">
        <f>IFERROR(IF('Quantities Report_Secondary'!A76="","",VALUE(SUBSTITUTE('Quantities Report_Secondary'!A76,"+",""))),"")</f>
        <v/>
      </c>
    </row>
    <row r="78" spans="2:2">
      <c r="B78" s="25" t="str">
        <f>IFERROR(IF('Quantities Report_Secondary'!A77="","",VALUE(SUBSTITUTE('Quantities Report_Secondary'!A77,"+",""))),"")</f>
        <v/>
      </c>
    </row>
    <row r="79" spans="2:2">
      <c r="B79" s="25" t="str">
        <f>IFERROR(IF('Quantities Report_Secondary'!A78="","",VALUE(SUBSTITUTE('Quantities Report_Secondary'!A78,"+",""))),"")</f>
        <v/>
      </c>
    </row>
    <row r="80" spans="2:2">
      <c r="B80" s="25" t="str">
        <f>IFERROR(IF('Quantities Report_Secondary'!A79="","",VALUE(SUBSTITUTE('Quantities Report_Secondary'!A79,"+",""))),"")</f>
        <v/>
      </c>
    </row>
    <row r="81" spans="2:2">
      <c r="B81" s="25" t="str">
        <f>IFERROR(IF('Quantities Report_Secondary'!A80="","",VALUE(SUBSTITUTE('Quantities Report_Secondary'!A80,"+",""))),"")</f>
        <v/>
      </c>
    </row>
    <row r="82" spans="2:2">
      <c r="B82" s="25" t="str">
        <f>IFERROR(IF('Quantities Report_Secondary'!A81="","",VALUE(SUBSTITUTE('Quantities Report_Secondary'!A81,"+",""))),"")</f>
        <v/>
      </c>
    </row>
    <row r="83" spans="2:2">
      <c r="B83" s="25" t="str">
        <f>IFERROR(IF('Quantities Report_Secondary'!A82="","",VALUE(SUBSTITUTE('Quantities Report_Secondary'!A82,"+",""))),"")</f>
        <v/>
      </c>
    </row>
    <row r="84" spans="2:2">
      <c r="B84" s="25" t="str">
        <f>IFERROR(IF('Quantities Report_Secondary'!A83="","",VALUE(SUBSTITUTE('Quantities Report_Secondary'!A83,"+",""))),"")</f>
        <v/>
      </c>
    </row>
    <row r="85" spans="2:2">
      <c r="B85" s="25" t="str">
        <f>IFERROR(IF('Quantities Report_Secondary'!A84="","",VALUE(SUBSTITUTE('Quantities Report_Secondary'!A84,"+",""))),"")</f>
        <v/>
      </c>
    </row>
    <row r="86" spans="2:2">
      <c r="B86" s="25" t="str">
        <f>IFERROR(IF('Quantities Report_Secondary'!A85="","",VALUE(SUBSTITUTE('Quantities Report_Secondary'!A85,"+",""))),"")</f>
        <v/>
      </c>
    </row>
    <row r="87" spans="2:2">
      <c r="B87" s="25" t="str">
        <f>IFERROR(IF('Quantities Report_Secondary'!A86="","",VALUE(SUBSTITUTE('Quantities Report_Secondary'!A86,"+",""))),"")</f>
        <v/>
      </c>
    </row>
    <row r="88" spans="2:2">
      <c r="B88" s="25" t="str">
        <f>IFERROR(IF('Quantities Report_Secondary'!A87="","",VALUE(SUBSTITUTE('Quantities Report_Secondary'!A87,"+",""))),"")</f>
        <v/>
      </c>
    </row>
    <row r="89" spans="2:2">
      <c r="B89" s="25" t="str">
        <f>IFERROR(IF('Quantities Report_Secondary'!A88="","",VALUE(SUBSTITUTE('Quantities Report_Secondary'!A88,"+",""))),"")</f>
        <v/>
      </c>
    </row>
    <row r="90" spans="2:2">
      <c r="B90" s="25" t="str">
        <f>IFERROR(IF('Quantities Report_Secondary'!A89="","",VALUE(SUBSTITUTE('Quantities Report_Secondary'!A89,"+",""))),"")</f>
        <v/>
      </c>
    </row>
    <row r="91" spans="2:2">
      <c r="B91" s="25" t="str">
        <f>IFERROR(IF('Quantities Report_Secondary'!A90="","",VALUE(SUBSTITUTE('Quantities Report_Secondary'!A90,"+",""))),"")</f>
        <v/>
      </c>
    </row>
    <row r="92" spans="2:2">
      <c r="B92" s="25" t="str">
        <f>IFERROR(IF('Quantities Report_Secondary'!A91="","",VALUE(SUBSTITUTE('Quantities Report_Secondary'!A91,"+",""))),"")</f>
        <v/>
      </c>
    </row>
    <row r="93" spans="2:2">
      <c r="B93" s="25" t="str">
        <f>IFERROR(IF('Quantities Report_Secondary'!A92="","",VALUE(SUBSTITUTE('Quantities Report_Secondary'!A92,"+",""))),"")</f>
        <v/>
      </c>
    </row>
    <row r="94" spans="2:2">
      <c r="B94" s="25" t="str">
        <f>IFERROR(IF('Quantities Report_Secondary'!A93="","",VALUE(SUBSTITUTE('Quantities Report_Secondary'!A93,"+",""))),"")</f>
        <v/>
      </c>
    </row>
    <row r="95" spans="2:2">
      <c r="B95" s="25" t="str">
        <f>IFERROR(IF('Quantities Report_Secondary'!A94="","",VALUE(SUBSTITUTE('Quantities Report_Secondary'!A94,"+",""))),"")</f>
        <v/>
      </c>
    </row>
    <row r="96" spans="2:2">
      <c r="B96" s="25" t="str">
        <f>IFERROR(IF('Quantities Report_Secondary'!A95="","",VALUE(SUBSTITUTE('Quantities Report_Secondary'!A95,"+",""))),"")</f>
        <v/>
      </c>
    </row>
    <row r="97" spans="2:2">
      <c r="B97" s="25" t="str">
        <f>IFERROR(IF('Quantities Report_Secondary'!A96="","",VALUE(SUBSTITUTE('Quantities Report_Secondary'!A96,"+",""))),"")</f>
        <v/>
      </c>
    </row>
    <row r="98" spans="2:2">
      <c r="B98" s="25" t="str">
        <f>IFERROR(IF('Quantities Report_Secondary'!A97="","",VALUE(SUBSTITUTE('Quantities Report_Secondary'!A97,"+",""))),"")</f>
        <v/>
      </c>
    </row>
    <row r="99" spans="2:2">
      <c r="B99" s="25" t="str">
        <f>IFERROR(IF('Quantities Report_Secondary'!A98="","",VALUE(SUBSTITUTE('Quantities Report_Secondary'!A98,"+",""))),"")</f>
        <v/>
      </c>
    </row>
    <row r="100" spans="2:2">
      <c r="B100" s="25" t="str">
        <f>IFERROR(IF('Quantities Report_Secondary'!A99="","",VALUE(SUBSTITUTE('Quantities Report_Secondary'!A99,"+",""))),"")</f>
        <v/>
      </c>
    </row>
    <row r="101" spans="2:2">
      <c r="B101" s="25" t="str">
        <f>IFERROR(IF('Quantities Report_Secondary'!A100="","",VALUE(SUBSTITUTE('Quantities Report_Secondary'!A100,"+",""))),"")</f>
        <v/>
      </c>
    </row>
    <row r="102" spans="2:2">
      <c r="B102" s="25" t="str">
        <f>IFERROR(IF('Quantities Report_Secondary'!A101="","",VALUE(SUBSTITUTE('Quantities Report_Secondary'!A101,"+",""))),"")</f>
        <v/>
      </c>
    </row>
    <row r="103" spans="2:2">
      <c r="B103" s="25" t="str">
        <f>IFERROR(IF('Quantities Report_Secondary'!A102="","",VALUE(SUBSTITUTE('Quantities Report_Secondary'!A102,"+",""))),"")</f>
        <v/>
      </c>
    </row>
    <row r="104" spans="2:2">
      <c r="B104" s="25" t="str">
        <f>IFERROR(IF('Quantities Report_Secondary'!A103="","",VALUE(SUBSTITUTE('Quantities Report_Secondary'!A103,"+",""))),"")</f>
        <v/>
      </c>
    </row>
    <row r="105" spans="2:2">
      <c r="B105" s="25" t="str">
        <f>IFERROR(IF('Quantities Report_Secondary'!A104="","",VALUE(SUBSTITUTE('Quantities Report_Secondary'!A104,"+",""))),"")</f>
        <v/>
      </c>
    </row>
    <row r="106" spans="2:2">
      <c r="B106" s="25" t="str">
        <f>IFERROR(IF('Quantities Report_Secondary'!A105="","",VALUE(SUBSTITUTE('Quantities Report_Secondary'!A105,"+",""))),"")</f>
        <v/>
      </c>
    </row>
    <row r="107" spans="2:2">
      <c r="B107" s="25" t="str">
        <f>IFERROR(IF('Quantities Report_Secondary'!A106="","",VALUE(SUBSTITUTE('Quantities Report_Secondary'!A106,"+",""))),"")</f>
        <v/>
      </c>
    </row>
    <row r="108" spans="2:2">
      <c r="B108" s="25" t="str">
        <f>IFERROR(IF('Quantities Report_Secondary'!A107="","",VALUE(SUBSTITUTE('Quantities Report_Secondary'!A107,"+",""))),"")</f>
        <v/>
      </c>
    </row>
    <row r="109" spans="2:2">
      <c r="B109" s="25" t="str">
        <f>IFERROR(IF('Quantities Report_Secondary'!A108="","",VALUE(SUBSTITUTE('Quantities Report_Secondary'!A108,"+",""))),"")</f>
        <v/>
      </c>
    </row>
    <row r="110" spans="2:2">
      <c r="B110" s="25" t="str">
        <f>IFERROR(IF('Quantities Report_Secondary'!A109="","",VALUE(SUBSTITUTE('Quantities Report_Secondary'!A109,"+",""))),"")</f>
        <v/>
      </c>
    </row>
    <row r="111" spans="2:2">
      <c r="B111" s="25" t="str">
        <f>IFERROR(IF('Quantities Report_Secondary'!A110="","",VALUE(SUBSTITUTE('Quantities Report_Secondary'!A110,"+",""))),"")</f>
        <v/>
      </c>
    </row>
    <row r="112" spans="2:2">
      <c r="B112" s="25" t="str">
        <f>IFERROR(IF('Quantities Report_Secondary'!A111="","",VALUE(SUBSTITUTE('Quantities Report_Secondary'!A111,"+",""))),"")</f>
        <v/>
      </c>
    </row>
    <row r="113" spans="2:2">
      <c r="B113" s="25" t="str">
        <f>IFERROR(IF('Quantities Report_Secondary'!A112="","",VALUE(SUBSTITUTE('Quantities Report_Secondary'!A112,"+",""))),"")</f>
        <v/>
      </c>
    </row>
    <row r="114" spans="2:2">
      <c r="B114" s="25" t="str">
        <f>IFERROR(IF('Quantities Report_Secondary'!A113="","",VALUE(SUBSTITUTE('Quantities Report_Secondary'!A113,"+",""))),"")</f>
        <v/>
      </c>
    </row>
    <row r="115" spans="2:2">
      <c r="B115" s="25" t="str">
        <f>IFERROR(IF('Quantities Report_Secondary'!A114="","",VALUE(SUBSTITUTE('Quantities Report_Secondary'!A114,"+",""))),"")</f>
        <v/>
      </c>
    </row>
    <row r="116" spans="2:2">
      <c r="B116" s="25" t="str">
        <f>IFERROR(IF('Quantities Report_Secondary'!A115="","",VALUE(SUBSTITUTE('Quantities Report_Secondary'!A115,"+",""))),"")</f>
        <v/>
      </c>
    </row>
    <row r="117" spans="2:2">
      <c r="B117" s="25" t="str">
        <f>IFERROR(IF('Quantities Report_Secondary'!A116="","",VALUE(SUBSTITUTE('Quantities Report_Secondary'!A116,"+",""))),"")</f>
        <v/>
      </c>
    </row>
    <row r="118" spans="2:2">
      <c r="B118" s="25" t="str">
        <f>IFERROR(IF('Quantities Report_Secondary'!A117="","",VALUE(SUBSTITUTE('Quantities Report_Secondary'!A117,"+",""))),"")</f>
        <v/>
      </c>
    </row>
    <row r="119" spans="2:2">
      <c r="B119" s="25" t="str">
        <f>IFERROR(IF('Quantities Report_Secondary'!A118="","",VALUE(SUBSTITUTE('Quantities Report_Secondary'!A118,"+",""))),"")</f>
        <v/>
      </c>
    </row>
    <row r="120" spans="2:2">
      <c r="B120" s="25" t="str">
        <f>IFERROR(IF('Quantities Report_Secondary'!A119="","",VALUE(SUBSTITUTE('Quantities Report_Secondary'!A119,"+",""))),"")</f>
        <v/>
      </c>
    </row>
    <row r="121" spans="2:2">
      <c r="B121" s="25" t="str">
        <f>IFERROR(IF('Quantities Report_Secondary'!A120="","",VALUE(SUBSTITUTE('Quantities Report_Secondary'!A120,"+",""))),"")</f>
        <v/>
      </c>
    </row>
    <row r="122" spans="2:2">
      <c r="B122" s="25" t="str">
        <f>IFERROR(IF('Quantities Report_Secondary'!A121="","",VALUE(SUBSTITUTE('Quantities Report_Secondary'!A121,"+",""))),"")</f>
        <v/>
      </c>
    </row>
    <row r="123" spans="2:2">
      <c r="B123" s="25" t="str">
        <f>IFERROR(IF('Quantities Report_Secondary'!A122="","",VALUE(SUBSTITUTE('Quantities Report_Secondary'!A122,"+",""))),"")</f>
        <v/>
      </c>
    </row>
    <row r="124" spans="2:2">
      <c r="B124" s="25" t="str">
        <f>IFERROR(IF('Quantities Report_Secondary'!A123="","",VALUE(SUBSTITUTE('Quantities Report_Secondary'!A123,"+",""))),"")</f>
        <v/>
      </c>
    </row>
    <row r="125" spans="2:2">
      <c r="B125" s="25" t="str">
        <f>IFERROR(IF('Quantities Report_Secondary'!A124="","",VALUE(SUBSTITUTE('Quantities Report_Secondary'!A124,"+",""))),"")</f>
        <v/>
      </c>
    </row>
    <row r="126" spans="2:2">
      <c r="B126" s="25" t="str">
        <f>IFERROR(IF('Quantities Report_Secondary'!A125="","",VALUE(SUBSTITUTE('Quantities Report_Secondary'!A125,"+",""))),"")</f>
        <v/>
      </c>
    </row>
    <row r="127" spans="2:2">
      <c r="B127" s="25" t="str">
        <f>IFERROR(IF('Quantities Report_Secondary'!A126="","",VALUE(SUBSTITUTE('Quantities Report_Secondary'!A126,"+",""))),"")</f>
        <v/>
      </c>
    </row>
    <row r="128" spans="2:2">
      <c r="B128" s="25" t="str">
        <f>IFERROR(IF('Quantities Report_Secondary'!A127="","",VALUE(SUBSTITUTE('Quantities Report_Secondary'!A127,"+",""))),"")</f>
        <v/>
      </c>
    </row>
    <row r="129" spans="2:2">
      <c r="B129" s="25" t="str">
        <f>IFERROR(IF('Quantities Report_Secondary'!A128="","",VALUE(SUBSTITUTE('Quantities Report_Secondary'!A128,"+",""))),"")</f>
        <v/>
      </c>
    </row>
    <row r="130" spans="2:2">
      <c r="B130" s="25" t="str">
        <f>IFERROR(IF('Quantities Report_Secondary'!A129="","",VALUE(SUBSTITUTE('Quantities Report_Secondary'!A129,"+",""))),"")</f>
        <v/>
      </c>
    </row>
    <row r="131" spans="2:2">
      <c r="B131" s="25" t="str">
        <f>IFERROR(IF('Quantities Report_Secondary'!A130="","",VALUE(SUBSTITUTE('Quantities Report_Secondary'!A130,"+",""))),"")</f>
        <v/>
      </c>
    </row>
    <row r="132" spans="2:2">
      <c r="B132" s="25" t="str">
        <f>IFERROR(IF('Quantities Report_Secondary'!A131="","",VALUE(SUBSTITUTE('Quantities Report_Secondary'!A131,"+",""))),"")</f>
        <v/>
      </c>
    </row>
    <row r="133" spans="2:2">
      <c r="B133" s="25" t="str">
        <f>IFERROR(IF('Quantities Report_Secondary'!A132="","",VALUE(SUBSTITUTE('Quantities Report_Secondary'!A132,"+",""))),"")</f>
        <v/>
      </c>
    </row>
    <row r="134" spans="2:2">
      <c r="B134" s="25" t="str">
        <f>IFERROR(IF('Quantities Report_Secondary'!A133="","",VALUE(SUBSTITUTE('Quantities Report_Secondary'!A133,"+",""))),"")</f>
        <v/>
      </c>
    </row>
    <row r="135" spans="2:2">
      <c r="B135" s="25" t="str">
        <f>IFERROR(IF('Quantities Report_Secondary'!A134="","",VALUE(SUBSTITUTE('Quantities Report_Secondary'!A134,"+",""))),"")</f>
        <v/>
      </c>
    </row>
    <row r="136" spans="2:2">
      <c r="B136" s="25" t="str">
        <f>IFERROR(IF('Quantities Report_Secondary'!A135="","",VALUE(SUBSTITUTE('Quantities Report_Secondary'!A135,"+",""))),"")</f>
        <v/>
      </c>
    </row>
    <row r="137" spans="2:2">
      <c r="B137" s="25" t="str">
        <f>IFERROR(IF('Quantities Report_Secondary'!A136="","",VALUE(SUBSTITUTE('Quantities Report_Secondary'!A136,"+",""))),"")</f>
        <v/>
      </c>
    </row>
    <row r="138" spans="2:2">
      <c r="B138" s="25" t="str">
        <f>IFERROR(IF('Quantities Report_Secondary'!A137="","",VALUE(SUBSTITUTE('Quantities Report_Secondary'!A137,"+",""))),"")</f>
        <v/>
      </c>
    </row>
    <row r="139" spans="2:2">
      <c r="B139" s="25" t="str">
        <f>IFERROR(IF('Quantities Report_Secondary'!A138="","",VALUE(SUBSTITUTE('Quantities Report_Secondary'!A138,"+",""))),"")</f>
        <v/>
      </c>
    </row>
    <row r="140" spans="2:2">
      <c r="B140" s="25" t="str">
        <f>IFERROR(IF('Quantities Report_Secondary'!A139="","",VALUE(SUBSTITUTE('Quantities Report_Secondary'!A139,"+",""))),"")</f>
        <v/>
      </c>
    </row>
    <row r="141" spans="2:2">
      <c r="B141" s="25" t="str">
        <f>IFERROR(IF('Quantities Report_Secondary'!A140="","",VALUE(SUBSTITUTE('Quantities Report_Secondary'!A140,"+",""))),"")</f>
        <v/>
      </c>
    </row>
    <row r="142" spans="2:2">
      <c r="B142" s="25" t="str">
        <f>IFERROR(IF('Quantities Report_Secondary'!A141="","",VALUE(SUBSTITUTE('Quantities Report_Secondary'!A141,"+",""))),"")</f>
        <v/>
      </c>
    </row>
    <row r="143" spans="2:2">
      <c r="B143" s="25" t="str">
        <f>IFERROR(IF('Quantities Report_Secondary'!A142="","",VALUE(SUBSTITUTE('Quantities Report_Secondary'!A142,"+",""))),"")</f>
        <v/>
      </c>
    </row>
    <row r="144" spans="2:2">
      <c r="B144" s="25" t="str">
        <f>IFERROR(IF('Quantities Report_Secondary'!A143="","",VALUE(SUBSTITUTE('Quantities Report_Secondary'!A143,"+",""))),"")</f>
        <v/>
      </c>
    </row>
    <row r="145" spans="2:2">
      <c r="B145" s="25" t="str">
        <f>IFERROR(IF('Quantities Report_Secondary'!A144="","",VALUE(SUBSTITUTE('Quantities Report_Secondary'!A144,"+",""))),"")</f>
        <v/>
      </c>
    </row>
    <row r="146" spans="2:2">
      <c r="B146" s="25" t="str">
        <f>IFERROR(IF('Quantities Report_Secondary'!A145="","",VALUE(SUBSTITUTE('Quantities Report_Secondary'!A145,"+",""))),"")</f>
        <v/>
      </c>
    </row>
    <row r="147" spans="2:2">
      <c r="B147" s="25" t="str">
        <f>IFERROR(IF('Quantities Report_Secondary'!A146="","",VALUE(SUBSTITUTE('Quantities Report_Secondary'!A146,"+",""))),"")</f>
        <v/>
      </c>
    </row>
    <row r="148" spans="2:2">
      <c r="B148" s="25" t="str">
        <f>IFERROR(IF('Quantities Report_Secondary'!A147="","",VALUE(SUBSTITUTE('Quantities Report_Secondary'!A147,"+",""))),"")</f>
        <v/>
      </c>
    </row>
    <row r="149" spans="2:2">
      <c r="B149" s="25" t="str">
        <f>IFERROR(IF('Quantities Report_Secondary'!A148="","",VALUE(SUBSTITUTE('Quantities Report_Secondary'!A148,"+",""))),"")</f>
        <v/>
      </c>
    </row>
    <row r="150" spans="2:2">
      <c r="B150" s="25" t="str">
        <f>IFERROR(IF('Quantities Report_Secondary'!A149="","",VALUE(SUBSTITUTE('Quantities Report_Secondary'!A149,"+",""))),"")</f>
        <v/>
      </c>
    </row>
    <row r="151" spans="2:2">
      <c r="B151" s="25" t="str">
        <f>IFERROR(IF('Quantities Report_Secondary'!A150="","",VALUE(SUBSTITUTE('Quantities Report_Secondary'!A150,"+",""))),"")</f>
        <v/>
      </c>
    </row>
    <row r="152" spans="2:2">
      <c r="B152" s="25" t="str">
        <f>IFERROR(IF('Quantities Report_Secondary'!A151="","",VALUE(SUBSTITUTE('Quantities Report_Secondary'!A151,"+",""))),"")</f>
        <v/>
      </c>
    </row>
    <row r="153" spans="2:2">
      <c r="B153" s="25" t="str">
        <f>IFERROR(IF('Quantities Report_Secondary'!A152="","",VALUE(SUBSTITUTE('Quantities Report_Secondary'!A152,"+",""))),"")</f>
        <v/>
      </c>
    </row>
    <row r="154" spans="2:2">
      <c r="B154" s="25" t="str">
        <f>IFERROR(IF('Quantities Report_Secondary'!A153="","",VALUE(SUBSTITUTE('Quantities Report_Secondary'!A153,"+",""))),"")</f>
        <v/>
      </c>
    </row>
    <row r="155" spans="2:2">
      <c r="B155" s="25" t="str">
        <f>IFERROR(IF('Quantities Report_Secondary'!A154="","",VALUE(SUBSTITUTE('Quantities Report_Secondary'!A154,"+",""))),"")</f>
        <v/>
      </c>
    </row>
    <row r="156" spans="2:2">
      <c r="B156" s="25" t="str">
        <f>IFERROR(IF('Quantities Report_Secondary'!A155="","",VALUE(SUBSTITUTE('Quantities Report_Secondary'!A155,"+",""))),"")</f>
        <v/>
      </c>
    </row>
    <row r="157" spans="2:2">
      <c r="B157" s="25" t="str">
        <f>IFERROR(IF('Quantities Report_Secondary'!A156="","",VALUE(SUBSTITUTE('Quantities Report_Secondary'!A156,"+",""))),"")</f>
        <v/>
      </c>
    </row>
    <row r="158" spans="2:2">
      <c r="B158" s="25" t="str">
        <f>IFERROR(IF('Quantities Report_Secondary'!A157="","",VALUE(SUBSTITUTE('Quantities Report_Secondary'!A157,"+",""))),"")</f>
        <v/>
      </c>
    </row>
    <row r="159" spans="2:2">
      <c r="B159" s="25" t="str">
        <f>IFERROR(IF('Quantities Report_Secondary'!A158="","",VALUE(SUBSTITUTE('Quantities Report_Secondary'!A158,"+",""))),"")</f>
        <v/>
      </c>
    </row>
    <row r="160" spans="2:2">
      <c r="B160" s="25" t="str">
        <f>IFERROR(IF('Quantities Report_Secondary'!A159="","",VALUE(SUBSTITUTE('Quantities Report_Secondary'!A159,"+",""))),"")</f>
        <v/>
      </c>
    </row>
    <row r="161" spans="2:2">
      <c r="B161" s="25" t="str">
        <f>IFERROR(IF('Quantities Report_Secondary'!A160="","",VALUE(SUBSTITUTE('Quantities Report_Secondary'!A160,"+",""))),"")</f>
        <v/>
      </c>
    </row>
    <row r="162" spans="2:2">
      <c r="B162" s="25" t="str">
        <f>IFERROR(IF('Quantities Report_Secondary'!A161="","",VALUE(SUBSTITUTE('Quantities Report_Secondary'!A161,"+",""))),"")</f>
        <v/>
      </c>
    </row>
    <row r="163" spans="2:2">
      <c r="B163" s="25" t="str">
        <f>IFERROR(IF('Quantities Report_Secondary'!A162="","",VALUE(SUBSTITUTE('Quantities Report_Secondary'!A162,"+",""))),"")</f>
        <v/>
      </c>
    </row>
    <row r="164" spans="2:2">
      <c r="B164" s="25" t="str">
        <f>IFERROR(IF('Quantities Report_Secondary'!A163="","",VALUE(SUBSTITUTE('Quantities Report_Secondary'!A163,"+",""))),"")</f>
        <v/>
      </c>
    </row>
    <row r="165" spans="2:2">
      <c r="B165" s="25" t="str">
        <f>IFERROR(IF('Quantities Report_Secondary'!A164="","",VALUE(SUBSTITUTE('Quantities Report_Secondary'!A164,"+",""))),"")</f>
        <v/>
      </c>
    </row>
    <row r="166" spans="2:2">
      <c r="B166" s="25" t="str">
        <f>IFERROR(IF('Quantities Report_Secondary'!A165="","",VALUE(SUBSTITUTE('Quantities Report_Secondary'!A165,"+",""))),"")</f>
        <v/>
      </c>
    </row>
    <row r="167" spans="2:2">
      <c r="B167" s="25" t="str">
        <f>IFERROR(IF('Quantities Report_Secondary'!A166="","",VALUE(SUBSTITUTE('Quantities Report_Secondary'!A166,"+",""))),"")</f>
        <v/>
      </c>
    </row>
    <row r="168" spans="2:2">
      <c r="B168" s="25" t="str">
        <f>IFERROR(IF('Quantities Report_Secondary'!A167="","",VALUE(SUBSTITUTE('Quantities Report_Secondary'!A167,"+",""))),"")</f>
        <v/>
      </c>
    </row>
    <row r="169" spans="2:2">
      <c r="B169" s="25" t="str">
        <f>IFERROR(IF('Quantities Report_Secondary'!A168="","",VALUE(SUBSTITUTE('Quantities Report_Secondary'!A168,"+",""))),"")</f>
        <v/>
      </c>
    </row>
    <row r="170" spans="2:2">
      <c r="B170" s="25" t="str">
        <f>IFERROR(IF('Quantities Report_Secondary'!A169="","",VALUE(SUBSTITUTE('Quantities Report_Secondary'!A169,"+",""))),"")</f>
        <v/>
      </c>
    </row>
    <row r="171" spans="2:2">
      <c r="B171" s="25" t="str">
        <f>IFERROR(IF('Quantities Report_Secondary'!A170="","",VALUE(SUBSTITUTE('Quantities Report_Secondary'!A170,"+",""))),"")</f>
        <v/>
      </c>
    </row>
    <row r="172" spans="2:2">
      <c r="B172" s="25" t="str">
        <f>IFERROR(IF('Quantities Report_Secondary'!A171="","",VALUE(SUBSTITUTE('Quantities Report_Secondary'!A171,"+",""))),"")</f>
        <v/>
      </c>
    </row>
    <row r="173" spans="2:2">
      <c r="B173" s="25" t="str">
        <f>IFERROR(IF('Quantities Report_Secondary'!A172="","",VALUE(SUBSTITUTE('Quantities Report_Secondary'!A172,"+",""))),"")</f>
        <v/>
      </c>
    </row>
    <row r="174" spans="2:2">
      <c r="B174" s="25" t="str">
        <f>IFERROR(IF('Quantities Report_Secondary'!A173="","",VALUE(SUBSTITUTE('Quantities Report_Secondary'!A173,"+",""))),"")</f>
        <v/>
      </c>
    </row>
    <row r="175" spans="2:2">
      <c r="B175" s="25" t="str">
        <f>IFERROR(IF('Quantities Report_Secondary'!A174="","",VALUE(SUBSTITUTE('Quantities Report_Secondary'!A174,"+",""))),"")</f>
        <v/>
      </c>
    </row>
    <row r="176" spans="2:2">
      <c r="B176" s="25" t="str">
        <f>IFERROR(IF('Quantities Report_Secondary'!A175="","",VALUE(SUBSTITUTE('Quantities Report_Secondary'!A175,"+",""))),"")</f>
        <v/>
      </c>
    </row>
    <row r="177" spans="2:2">
      <c r="B177" s="25" t="str">
        <f>IFERROR(IF('Quantities Report_Secondary'!A176="","",VALUE(SUBSTITUTE('Quantities Report_Secondary'!A176,"+",""))),"")</f>
        <v/>
      </c>
    </row>
    <row r="178" spans="2:2">
      <c r="B178" s="25" t="str">
        <f>IFERROR(IF('Quantities Report_Secondary'!A177="","",VALUE(SUBSTITUTE('Quantities Report_Secondary'!A177,"+",""))),"")</f>
        <v/>
      </c>
    </row>
    <row r="179" spans="2:2">
      <c r="B179" s="25" t="str">
        <f>IFERROR(IF('Quantities Report_Secondary'!A178="","",VALUE(SUBSTITUTE('Quantities Report_Secondary'!A178,"+",""))),"")</f>
        <v/>
      </c>
    </row>
    <row r="180" spans="2:2">
      <c r="B180" s="25" t="str">
        <f>IFERROR(IF('Quantities Report_Secondary'!A179="","",VALUE(SUBSTITUTE('Quantities Report_Secondary'!A179,"+",""))),"")</f>
        <v/>
      </c>
    </row>
    <row r="181" spans="2:2">
      <c r="B181" s="25" t="str">
        <f>IFERROR(IF('Quantities Report_Secondary'!A180="","",VALUE(SUBSTITUTE('Quantities Report_Secondary'!A180,"+",""))),"")</f>
        <v/>
      </c>
    </row>
    <row r="182" spans="2:2">
      <c r="B182" s="25" t="str">
        <f>IFERROR(IF('Quantities Report_Secondary'!A181="","",VALUE(SUBSTITUTE('Quantities Report_Secondary'!A181,"+",""))),"")</f>
        <v/>
      </c>
    </row>
    <row r="183" spans="2:2">
      <c r="B183" s="25" t="str">
        <f>IFERROR(IF('Quantities Report_Secondary'!A182="","",VALUE(SUBSTITUTE('Quantities Report_Secondary'!A182,"+",""))),"")</f>
        <v/>
      </c>
    </row>
    <row r="184" spans="2:2">
      <c r="B184" s="25" t="str">
        <f>IFERROR(IF('Quantities Report_Secondary'!A183="","",VALUE(SUBSTITUTE('Quantities Report_Secondary'!A183,"+",""))),"")</f>
        <v/>
      </c>
    </row>
    <row r="185" spans="2:2">
      <c r="B185" s="25" t="str">
        <f>IFERROR(IF('Quantities Report_Secondary'!A184="","",VALUE(SUBSTITUTE('Quantities Report_Secondary'!A184,"+",""))),"")</f>
        <v/>
      </c>
    </row>
    <row r="186" spans="2:2">
      <c r="B186" s="25" t="str">
        <f>IFERROR(IF('Quantities Report_Secondary'!A185="","",VALUE(SUBSTITUTE('Quantities Report_Secondary'!A185,"+",""))),"")</f>
        <v/>
      </c>
    </row>
    <row r="187" spans="2:2">
      <c r="B187" s="25" t="str">
        <f>IFERROR(IF('Quantities Report_Secondary'!A186="","",VALUE(SUBSTITUTE('Quantities Report_Secondary'!A186,"+",""))),"")</f>
        <v/>
      </c>
    </row>
    <row r="188" spans="2:2">
      <c r="B188" s="25" t="str">
        <f>IFERROR(IF('Quantities Report_Secondary'!A187="","",VALUE(SUBSTITUTE('Quantities Report_Secondary'!A187,"+",""))),"")</f>
        <v/>
      </c>
    </row>
    <row r="189" spans="2:2">
      <c r="B189" s="25" t="str">
        <f>IFERROR(IF('Quantities Report_Secondary'!A188="","",VALUE(SUBSTITUTE('Quantities Report_Secondary'!A188,"+",""))),"")</f>
        <v/>
      </c>
    </row>
    <row r="190" spans="2:2">
      <c r="B190" s="25" t="str">
        <f>IFERROR(IF('Quantities Report_Secondary'!A189="","",VALUE(SUBSTITUTE('Quantities Report_Secondary'!A189,"+",""))),"")</f>
        <v/>
      </c>
    </row>
    <row r="191" spans="2:2">
      <c r="B191" s="25" t="str">
        <f>IFERROR(IF('Quantities Report_Secondary'!A190="","",VALUE(SUBSTITUTE('Quantities Report_Secondary'!A190,"+",""))),"")</f>
        <v/>
      </c>
    </row>
    <row r="192" spans="2:2">
      <c r="B192" s="25" t="str">
        <f>IFERROR(IF('Quantities Report_Secondary'!A191="","",VALUE(SUBSTITUTE('Quantities Report_Secondary'!A191,"+",""))),"")</f>
        <v/>
      </c>
    </row>
    <row r="193" spans="2:2">
      <c r="B193" s="25" t="str">
        <f>IFERROR(IF('Quantities Report_Secondary'!A192="","",VALUE(SUBSTITUTE('Quantities Report_Secondary'!A192,"+",""))),"")</f>
        <v/>
      </c>
    </row>
    <row r="194" spans="2:2">
      <c r="B194" s="25" t="str">
        <f>IFERROR(IF('Quantities Report_Secondary'!A193="","",VALUE(SUBSTITUTE('Quantities Report_Secondary'!A193,"+",""))),"")</f>
        <v/>
      </c>
    </row>
    <row r="195" spans="2:2">
      <c r="B195" s="25" t="str">
        <f>IFERROR(IF('Quantities Report_Secondary'!A194="","",VALUE(SUBSTITUTE('Quantities Report_Secondary'!A194,"+",""))),"")</f>
        <v/>
      </c>
    </row>
    <row r="196" spans="2:2">
      <c r="B196" s="25" t="str">
        <f>IFERROR(IF('Quantities Report_Secondary'!A195="","",VALUE(SUBSTITUTE('Quantities Report_Secondary'!A195,"+",""))),"")</f>
        <v/>
      </c>
    </row>
    <row r="197" spans="2:2">
      <c r="B197" s="25" t="str">
        <f>IFERROR(IF('Quantities Report_Secondary'!A196="","",VALUE(SUBSTITUTE('Quantities Report_Secondary'!A196,"+",""))),"")</f>
        <v/>
      </c>
    </row>
    <row r="198" spans="2:2">
      <c r="B198" s="25" t="str">
        <f>IFERROR(IF('Quantities Report_Secondary'!A197="","",VALUE(SUBSTITUTE('Quantities Report_Secondary'!A197,"+",""))),"")</f>
        <v/>
      </c>
    </row>
    <row r="199" spans="2:2">
      <c r="B199" s="25" t="str">
        <f>IFERROR(IF('Quantities Report_Secondary'!A198="","",VALUE(SUBSTITUTE('Quantities Report_Secondary'!A198,"+",""))),"")</f>
        <v/>
      </c>
    </row>
    <row r="200" spans="2:2">
      <c r="B200" s="25" t="str">
        <f>IFERROR(IF('Quantities Report_Secondary'!A199="","",VALUE(SUBSTITUTE('Quantities Report_Secondary'!A199,"+",""))),"")</f>
        <v/>
      </c>
    </row>
    <row r="201" spans="2:2">
      <c r="B201" s="25" t="str">
        <f>IFERROR(IF('Quantities Report_Secondary'!A200="","",VALUE(SUBSTITUTE('Quantities Report_Secondary'!A200,"+",""))),"")</f>
        <v/>
      </c>
    </row>
    <row r="202" spans="2:2">
      <c r="B202" s="25" t="str">
        <f>IFERROR(IF('Quantities Report_Secondary'!A201="","",VALUE(SUBSTITUTE('Quantities Report_Secondary'!A201,"+",""))),"")</f>
        <v/>
      </c>
    </row>
    <row r="203" spans="2:2">
      <c r="B203" s="25" t="str">
        <f>IFERROR(IF('Quantities Report_Secondary'!A202="","",VALUE(SUBSTITUTE('Quantities Report_Secondary'!A202,"+",""))),"")</f>
        <v/>
      </c>
    </row>
    <row r="204" spans="2:2">
      <c r="B204" s="25" t="str">
        <f>IFERROR(IF('Quantities Report_Secondary'!A203="","",VALUE(SUBSTITUTE('Quantities Report_Secondary'!A203,"+",""))),"")</f>
        <v/>
      </c>
    </row>
    <row r="205" spans="2:2">
      <c r="B205" s="25" t="str">
        <f>IFERROR(IF('Quantities Report_Secondary'!A204="","",VALUE(SUBSTITUTE('Quantities Report_Secondary'!A204,"+",""))),"")</f>
        <v/>
      </c>
    </row>
    <row r="206" spans="2:2">
      <c r="B206" s="25" t="str">
        <f>IFERROR(IF('Quantities Report_Secondary'!A205="","",VALUE(SUBSTITUTE('Quantities Report_Secondary'!A205,"+",""))),"")</f>
        <v/>
      </c>
    </row>
    <row r="207" spans="2:2">
      <c r="B207" s="25" t="str">
        <f>IFERROR(IF('Quantities Report_Secondary'!A206="","",VALUE(SUBSTITUTE('Quantities Report_Secondary'!A206,"+",""))),"")</f>
        <v/>
      </c>
    </row>
    <row r="208" spans="2:2">
      <c r="B208" s="25" t="str">
        <f>IFERROR(IF('Quantities Report_Secondary'!A207="","",VALUE(SUBSTITUTE('Quantities Report_Secondary'!A207,"+",""))),"")</f>
        <v/>
      </c>
    </row>
    <row r="209" spans="2:2">
      <c r="B209" s="25" t="str">
        <f>IFERROR(IF('Quantities Report_Secondary'!A208="","",VALUE(SUBSTITUTE('Quantities Report_Secondary'!A208,"+",""))),"")</f>
        <v/>
      </c>
    </row>
    <row r="210" spans="2:2">
      <c r="B210" s="25" t="str">
        <f>IFERROR(IF('Quantities Report_Secondary'!A209="","",VALUE(SUBSTITUTE('Quantities Report_Secondary'!A209,"+",""))),"")</f>
        <v/>
      </c>
    </row>
    <row r="211" spans="2:2">
      <c r="B211" s="25" t="str">
        <f>IFERROR(IF('Quantities Report_Secondary'!A210="","",VALUE(SUBSTITUTE('Quantities Report_Secondary'!A210,"+",""))),"")</f>
        <v/>
      </c>
    </row>
    <row r="212" spans="2:2">
      <c r="B212" s="25" t="str">
        <f>IFERROR(IF('Quantities Report_Secondary'!A211="","",VALUE(SUBSTITUTE('Quantities Report_Secondary'!A211,"+",""))),"")</f>
        <v/>
      </c>
    </row>
    <row r="213" spans="2:2">
      <c r="B213" s="25" t="str">
        <f>IFERROR(IF('Quantities Report_Secondary'!A212="","",VALUE(SUBSTITUTE('Quantities Report_Secondary'!A212,"+",""))),"")</f>
        <v/>
      </c>
    </row>
    <row r="214" spans="2:2">
      <c r="B214" s="25" t="str">
        <f>IFERROR(IF('Quantities Report_Secondary'!A213="","",VALUE(SUBSTITUTE('Quantities Report_Secondary'!A213,"+",""))),"")</f>
        <v/>
      </c>
    </row>
    <row r="215" spans="2:2">
      <c r="B215" s="25" t="str">
        <f>IFERROR(IF('Quantities Report_Secondary'!A214="","",VALUE(SUBSTITUTE('Quantities Report_Secondary'!A214,"+",""))),"")</f>
        <v/>
      </c>
    </row>
    <row r="216" spans="2:2">
      <c r="B216" s="25" t="str">
        <f>IFERROR(IF('Quantities Report_Secondary'!A215="","",VALUE(SUBSTITUTE('Quantities Report_Secondary'!A215,"+",""))),"")</f>
        <v/>
      </c>
    </row>
    <row r="217" spans="2:2">
      <c r="B217" s="25" t="str">
        <f>IFERROR(IF('Quantities Report_Secondary'!A216="","",VALUE(SUBSTITUTE('Quantities Report_Secondary'!A216,"+",""))),"")</f>
        <v/>
      </c>
    </row>
    <row r="218" spans="2:2">
      <c r="B218" s="25" t="str">
        <f>IFERROR(IF('Quantities Report_Secondary'!A217="","",VALUE(SUBSTITUTE('Quantities Report_Secondary'!A217,"+",""))),"")</f>
        <v/>
      </c>
    </row>
    <row r="219" spans="2:2">
      <c r="B219" s="25" t="str">
        <f>IFERROR(IF('Quantities Report_Secondary'!A218="","",VALUE(SUBSTITUTE('Quantities Report_Secondary'!A218,"+",""))),"")</f>
        <v/>
      </c>
    </row>
    <row r="220" spans="2:2">
      <c r="B220" s="25" t="str">
        <f>IFERROR(IF('Quantities Report_Secondary'!A219="","",VALUE(SUBSTITUTE('Quantities Report_Secondary'!A219,"+",""))),"")</f>
        <v/>
      </c>
    </row>
    <row r="221" spans="2:2">
      <c r="B221" s="25" t="str">
        <f>IFERROR(IF('Quantities Report_Secondary'!A220="","",VALUE(SUBSTITUTE('Quantities Report_Secondary'!A220,"+",""))),"")</f>
        <v/>
      </c>
    </row>
    <row r="222" spans="2:2">
      <c r="B222" s="25" t="str">
        <f>IFERROR(IF('Quantities Report_Secondary'!A221="","",VALUE(SUBSTITUTE('Quantities Report_Secondary'!A221,"+",""))),"")</f>
        <v/>
      </c>
    </row>
    <row r="223" spans="2:2">
      <c r="B223" s="25" t="str">
        <f>IFERROR(IF('Quantities Report_Secondary'!A222="","",VALUE(SUBSTITUTE('Quantities Report_Secondary'!A222,"+",""))),"")</f>
        <v/>
      </c>
    </row>
    <row r="224" spans="2:2">
      <c r="B224" s="25" t="str">
        <f>IFERROR(IF('Quantities Report_Secondary'!A223="","",VALUE(SUBSTITUTE('Quantities Report_Secondary'!A223,"+",""))),"")</f>
        <v/>
      </c>
    </row>
    <row r="225" spans="2:2">
      <c r="B225" s="25" t="str">
        <f>IFERROR(IF('Quantities Report_Secondary'!A224="","",VALUE(SUBSTITUTE('Quantities Report_Secondary'!A224,"+",""))),"")</f>
        <v/>
      </c>
    </row>
    <row r="226" spans="2:2">
      <c r="B226" s="25" t="str">
        <f>IFERROR(IF('Quantities Report_Secondary'!A225="","",VALUE(SUBSTITUTE('Quantities Report_Secondary'!A225,"+",""))),"")</f>
        <v/>
      </c>
    </row>
    <row r="227" spans="2:2">
      <c r="B227" s="25" t="str">
        <f>IFERROR(IF('Quantities Report_Secondary'!A226="","",VALUE(SUBSTITUTE('Quantities Report_Secondary'!A226,"+",""))),"")</f>
        <v/>
      </c>
    </row>
    <row r="228" spans="2:2">
      <c r="B228" s="25" t="str">
        <f>IFERROR(IF('Quantities Report_Secondary'!A227="","",VALUE(SUBSTITUTE('Quantities Report_Secondary'!A227,"+",""))),"")</f>
        <v/>
      </c>
    </row>
    <row r="229" spans="2:2">
      <c r="B229" s="25" t="str">
        <f>IFERROR(IF('Quantities Report_Secondary'!A228="","",VALUE(SUBSTITUTE('Quantities Report_Secondary'!A228,"+",""))),"")</f>
        <v/>
      </c>
    </row>
    <row r="230" spans="2:2">
      <c r="B230" s="25" t="str">
        <f>IFERROR(IF('Quantities Report_Secondary'!A229="","",VALUE(SUBSTITUTE('Quantities Report_Secondary'!A229,"+",""))),"")</f>
        <v/>
      </c>
    </row>
    <row r="231" spans="2:2">
      <c r="B231" s="25" t="str">
        <f>IFERROR(IF('Quantities Report_Secondary'!A230="","",VALUE(SUBSTITUTE('Quantities Report_Secondary'!A230,"+",""))),"")</f>
        <v/>
      </c>
    </row>
    <row r="232" spans="2:2">
      <c r="B232" s="25" t="str">
        <f>IFERROR(IF('Quantities Report_Secondary'!A231="","",VALUE(SUBSTITUTE('Quantities Report_Secondary'!A231,"+",""))),"")</f>
        <v/>
      </c>
    </row>
    <row r="233" spans="2:2">
      <c r="B233" s="25" t="str">
        <f>IFERROR(IF('Quantities Report_Secondary'!A232="","",VALUE(SUBSTITUTE('Quantities Report_Secondary'!A232,"+",""))),"")</f>
        <v/>
      </c>
    </row>
    <row r="234" spans="2:2">
      <c r="B234" s="25" t="str">
        <f>IFERROR(IF('Quantities Report_Secondary'!A233="","",VALUE(SUBSTITUTE('Quantities Report_Secondary'!A233,"+",""))),"")</f>
        <v/>
      </c>
    </row>
    <row r="235" spans="2:2">
      <c r="B235" s="25" t="str">
        <f>IFERROR(IF('Quantities Report_Secondary'!A234="","",VALUE(SUBSTITUTE('Quantities Report_Secondary'!A234,"+",""))),"")</f>
        <v/>
      </c>
    </row>
    <row r="236" spans="2:2">
      <c r="B236" s="25" t="str">
        <f>IFERROR(IF('Quantities Report_Secondary'!A235="","",VALUE(SUBSTITUTE('Quantities Report_Secondary'!A235,"+",""))),"")</f>
        <v/>
      </c>
    </row>
    <row r="237" spans="2:2">
      <c r="B237" s="25" t="str">
        <f>IFERROR(IF('Quantities Report_Secondary'!A236="","",VALUE(SUBSTITUTE('Quantities Report_Secondary'!A236,"+",""))),"")</f>
        <v/>
      </c>
    </row>
    <row r="238" spans="2:2">
      <c r="B238" s="25" t="str">
        <f>IFERROR(IF('Quantities Report_Secondary'!A237="","",VALUE(SUBSTITUTE('Quantities Report_Secondary'!A237,"+",""))),"")</f>
        <v/>
      </c>
    </row>
    <row r="239" spans="2:2">
      <c r="B239" s="25" t="str">
        <f>IFERROR(IF('Quantities Report_Secondary'!A238="","",VALUE(SUBSTITUTE('Quantities Report_Secondary'!A238,"+",""))),"")</f>
        <v/>
      </c>
    </row>
    <row r="240" spans="2:2">
      <c r="B240" s="25" t="str">
        <f>IFERROR(IF('Quantities Report_Secondary'!A239="","",VALUE(SUBSTITUTE('Quantities Report_Secondary'!A239,"+",""))),"")</f>
        <v/>
      </c>
    </row>
    <row r="241" spans="2:2">
      <c r="B241" s="25" t="str">
        <f>IFERROR(IF('Quantities Report_Secondary'!A240="","",VALUE(SUBSTITUTE('Quantities Report_Secondary'!A240,"+",""))),"")</f>
        <v/>
      </c>
    </row>
    <row r="242" spans="2:2">
      <c r="B242" s="25" t="str">
        <f>IFERROR(IF('Quantities Report_Secondary'!A241="","",VALUE(SUBSTITUTE('Quantities Report_Secondary'!A241,"+",""))),"")</f>
        <v/>
      </c>
    </row>
    <row r="243" spans="2:2">
      <c r="B243" s="25" t="str">
        <f>IFERROR(IF('Quantities Report_Secondary'!A242="","",VALUE(SUBSTITUTE('Quantities Report_Secondary'!A242,"+",""))),"")</f>
        <v/>
      </c>
    </row>
    <row r="244" spans="2:2">
      <c r="B244" s="25" t="str">
        <f>IFERROR(IF('Quantities Report_Secondary'!A243="","",VALUE(SUBSTITUTE('Quantities Report_Secondary'!A243,"+",""))),"")</f>
        <v/>
      </c>
    </row>
    <row r="245" spans="2:2">
      <c r="B245" s="25" t="str">
        <f>IFERROR(IF('Quantities Report_Secondary'!A244="","",VALUE(SUBSTITUTE('Quantities Report_Secondary'!A244,"+",""))),"")</f>
        <v/>
      </c>
    </row>
    <row r="246" spans="2:2">
      <c r="B246" s="25" t="str">
        <f>IFERROR(IF('Quantities Report_Secondary'!A245="","",VALUE(SUBSTITUTE('Quantities Report_Secondary'!A245,"+",""))),"")</f>
        <v/>
      </c>
    </row>
    <row r="247" spans="2:2">
      <c r="B247" s="25" t="str">
        <f>IFERROR(IF('Quantities Report_Secondary'!A246="","",VALUE(SUBSTITUTE('Quantities Report_Secondary'!A246,"+",""))),"")</f>
        <v/>
      </c>
    </row>
    <row r="248" spans="2:2">
      <c r="B248" s="25" t="str">
        <f>IFERROR(IF('Quantities Report_Secondary'!A247="","",VALUE(SUBSTITUTE('Quantities Report_Secondary'!A247,"+",""))),"")</f>
        <v/>
      </c>
    </row>
    <row r="249" spans="2:2">
      <c r="B249" s="25" t="str">
        <f>IFERROR(IF('Quantities Report_Secondary'!A248="","",VALUE(SUBSTITUTE('Quantities Report_Secondary'!A248,"+",""))),"")</f>
        <v/>
      </c>
    </row>
    <row r="250" spans="2:2">
      <c r="B250" s="25" t="str">
        <f>IFERROR(IF('Quantities Report_Secondary'!A249="","",VALUE(SUBSTITUTE('Quantities Report_Secondary'!A249,"+",""))),"")</f>
        <v/>
      </c>
    </row>
    <row r="251" spans="2:2">
      <c r="B251" s="25" t="str">
        <f>IFERROR(IF('Quantities Report_Secondary'!A250="","",VALUE(SUBSTITUTE('Quantities Report_Secondary'!A250,"+",""))),"")</f>
        <v/>
      </c>
    </row>
    <row r="252" spans="2:2">
      <c r="B252" s="25" t="str">
        <f>IFERROR(IF('Quantities Report_Secondary'!A251="","",VALUE(SUBSTITUTE('Quantities Report_Secondary'!A251,"+",""))),"")</f>
        <v/>
      </c>
    </row>
    <row r="253" spans="2:2">
      <c r="B253" s="25" t="str">
        <f>IFERROR(IF('Quantities Report_Secondary'!A252="","",VALUE(SUBSTITUTE('Quantities Report_Secondary'!A252,"+",""))),"")</f>
        <v/>
      </c>
    </row>
    <row r="254" spans="2:2">
      <c r="B254" s="25" t="str">
        <f>IFERROR(IF('Quantities Report_Secondary'!A253="","",VALUE(SUBSTITUTE('Quantities Report_Secondary'!A253,"+",""))),"")</f>
        <v/>
      </c>
    </row>
    <row r="255" spans="2:2">
      <c r="B255" s="25" t="str">
        <f>IFERROR(IF('Quantities Report_Secondary'!A254="","",VALUE(SUBSTITUTE('Quantities Report_Secondary'!A254,"+",""))),"")</f>
        <v/>
      </c>
    </row>
    <row r="256" spans="2:2">
      <c r="B256" s="25" t="str">
        <f>IFERROR(IF('Quantities Report_Secondary'!A255="","",VALUE(SUBSTITUTE('Quantities Report_Secondary'!A255,"+",""))),"")</f>
        <v/>
      </c>
    </row>
    <row r="257" spans="2:2">
      <c r="B257" s="25" t="str">
        <f>IFERROR(IF('Quantities Report_Secondary'!A256="","",VALUE(SUBSTITUTE('Quantities Report_Secondary'!A256,"+",""))),"")</f>
        <v/>
      </c>
    </row>
    <row r="258" spans="2:2">
      <c r="B258" s="25" t="str">
        <f>IFERROR(IF('Quantities Report_Secondary'!A257="","",VALUE(SUBSTITUTE('Quantities Report_Secondary'!A257,"+",""))),"")</f>
        <v/>
      </c>
    </row>
    <row r="259" spans="2:2">
      <c r="B259" s="25" t="str">
        <f>IFERROR(IF('Quantities Report_Secondary'!A258="","",VALUE(SUBSTITUTE('Quantities Report_Secondary'!A258,"+",""))),"")</f>
        <v/>
      </c>
    </row>
    <row r="260" spans="2:2">
      <c r="B260" s="25" t="str">
        <f>IFERROR(IF('Quantities Report_Secondary'!A259="","",VALUE(SUBSTITUTE('Quantities Report_Secondary'!A259,"+",""))),"")</f>
        <v/>
      </c>
    </row>
    <row r="261" spans="2:2">
      <c r="B261" s="25" t="str">
        <f>IFERROR(IF('Quantities Report_Secondary'!A260="","",VALUE(SUBSTITUTE('Quantities Report_Secondary'!A260,"+",""))),"")</f>
        <v/>
      </c>
    </row>
    <row r="262" spans="2:2">
      <c r="B262" s="25" t="str">
        <f>IFERROR(IF('Quantities Report_Secondary'!A261="","",VALUE(SUBSTITUTE('Quantities Report_Secondary'!A261,"+",""))),"")</f>
        <v/>
      </c>
    </row>
    <row r="263" spans="2:2">
      <c r="B263" s="25" t="str">
        <f>IFERROR(IF('Quantities Report_Secondary'!A262="","",VALUE(SUBSTITUTE('Quantities Report_Secondary'!A262,"+",""))),"")</f>
        <v/>
      </c>
    </row>
    <row r="264" spans="2:2">
      <c r="B264" s="25" t="str">
        <f>IFERROR(IF('Quantities Report_Secondary'!A263="","",VALUE(SUBSTITUTE('Quantities Report_Secondary'!A263,"+",""))),"")</f>
        <v/>
      </c>
    </row>
    <row r="265" spans="2:2">
      <c r="B265" s="25" t="str">
        <f>IFERROR(IF('Quantities Report_Secondary'!A264="","",VALUE(SUBSTITUTE('Quantities Report_Secondary'!A264,"+",""))),"")</f>
        <v/>
      </c>
    </row>
    <row r="266" spans="2:2">
      <c r="B266" s="25" t="str">
        <f>IFERROR(IF('Quantities Report_Secondary'!A265="","",VALUE(SUBSTITUTE('Quantities Report_Secondary'!A265,"+",""))),"")</f>
        <v/>
      </c>
    </row>
    <row r="267" spans="2:2">
      <c r="B267" s="25" t="str">
        <f>IFERROR(IF('Quantities Report_Secondary'!A266="","",VALUE(SUBSTITUTE('Quantities Report_Secondary'!A266,"+",""))),"")</f>
        <v/>
      </c>
    </row>
    <row r="268" spans="2:2">
      <c r="B268" s="25" t="str">
        <f>IFERROR(IF('Quantities Report_Secondary'!A267="","",VALUE(SUBSTITUTE('Quantities Report_Secondary'!A267,"+",""))),"")</f>
        <v/>
      </c>
    </row>
    <row r="269" spans="2:2">
      <c r="B269" s="25" t="str">
        <f>IFERROR(IF('Quantities Report_Secondary'!A268="","",VALUE(SUBSTITUTE('Quantities Report_Secondary'!A268,"+",""))),"")</f>
        <v/>
      </c>
    </row>
    <row r="270" spans="2:2">
      <c r="B270" s="25" t="str">
        <f>IFERROR(IF('Quantities Report_Secondary'!A269="","",VALUE(SUBSTITUTE('Quantities Report_Secondary'!A269,"+",""))),"")</f>
        <v/>
      </c>
    </row>
    <row r="271" spans="2:2">
      <c r="B271" s="25" t="str">
        <f>IFERROR(IF('Quantities Report_Secondary'!A270="","",VALUE(SUBSTITUTE('Quantities Report_Secondary'!A270,"+",""))),"")</f>
        <v/>
      </c>
    </row>
    <row r="272" spans="2:2">
      <c r="B272" s="25" t="str">
        <f>IFERROR(IF('Quantities Report_Secondary'!A271="","",VALUE(SUBSTITUTE('Quantities Report_Secondary'!A271,"+",""))),"")</f>
        <v/>
      </c>
    </row>
    <row r="273" spans="2:2">
      <c r="B273" s="25" t="str">
        <f>IFERROR(IF('Quantities Report_Secondary'!A272="","",VALUE(SUBSTITUTE('Quantities Report_Secondary'!A272,"+",""))),"")</f>
        <v/>
      </c>
    </row>
    <row r="274" spans="2:2">
      <c r="B274" s="25" t="str">
        <f>IFERROR(IF('Quantities Report_Secondary'!A273="","",VALUE(SUBSTITUTE('Quantities Report_Secondary'!A273,"+",""))),"")</f>
        <v/>
      </c>
    </row>
    <row r="275" spans="2:2">
      <c r="B275" s="25" t="str">
        <f>IFERROR(IF('Quantities Report_Secondary'!A274="","",VALUE(SUBSTITUTE('Quantities Report_Secondary'!A274,"+",""))),"")</f>
        <v/>
      </c>
    </row>
    <row r="276" spans="2:2">
      <c r="B276" s="25" t="str">
        <f>IFERROR(IF('Quantities Report_Secondary'!A275="","",VALUE(SUBSTITUTE('Quantities Report_Secondary'!A275,"+",""))),"")</f>
        <v/>
      </c>
    </row>
    <row r="277" spans="2:2">
      <c r="B277" s="25" t="str">
        <f>IFERROR(IF('Quantities Report_Secondary'!A276="","",VALUE(SUBSTITUTE('Quantities Report_Secondary'!A276,"+",""))),"")</f>
        <v/>
      </c>
    </row>
    <row r="278" spans="2:2">
      <c r="B278" s="25" t="str">
        <f>IFERROR(IF('Quantities Report_Secondary'!A277="","",VALUE(SUBSTITUTE('Quantities Report_Secondary'!A277,"+",""))),"")</f>
        <v/>
      </c>
    </row>
    <row r="279" spans="2:2">
      <c r="B279" s="25" t="str">
        <f>IFERROR(IF('Quantities Report_Secondary'!A278="","",VALUE(SUBSTITUTE('Quantities Report_Secondary'!A278,"+",""))),"")</f>
        <v/>
      </c>
    </row>
    <row r="280" spans="2:2">
      <c r="B280" s="25" t="str">
        <f>IFERROR(IF('Quantities Report_Secondary'!A279="","",VALUE(SUBSTITUTE('Quantities Report_Secondary'!A279,"+",""))),"")</f>
        <v/>
      </c>
    </row>
    <row r="281" spans="2:2">
      <c r="B281" s="25" t="str">
        <f>IFERROR(IF('Quantities Report_Secondary'!A280="","",VALUE(SUBSTITUTE('Quantities Report_Secondary'!A280,"+",""))),"")</f>
        <v/>
      </c>
    </row>
    <row r="282" spans="2:2">
      <c r="B282" s="25" t="str">
        <f>IFERROR(IF('Quantities Report_Secondary'!A281="","",VALUE(SUBSTITUTE('Quantities Report_Secondary'!A281,"+",""))),"")</f>
        <v/>
      </c>
    </row>
    <row r="283" spans="2:2">
      <c r="B283" s="25" t="str">
        <f>IFERROR(IF('Quantities Report_Secondary'!A282="","",VALUE(SUBSTITUTE('Quantities Report_Secondary'!A282,"+",""))),"")</f>
        <v/>
      </c>
    </row>
    <row r="284" spans="2:2">
      <c r="B284" s="25" t="str">
        <f>IFERROR(IF('Quantities Report_Secondary'!A283="","",VALUE(SUBSTITUTE('Quantities Report_Secondary'!A283,"+",""))),"")</f>
        <v/>
      </c>
    </row>
    <row r="285" spans="2:2">
      <c r="B285" s="25" t="str">
        <f>IFERROR(IF('Quantities Report_Secondary'!A284="","",VALUE(SUBSTITUTE('Quantities Report_Secondary'!A284,"+",""))),"")</f>
        <v/>
      </c>
    </row>
    <row r="286" spans="2:2">
      <c r="B286" s="25" t="str">
        <f>IFERROR(IF('Quantities Report_Secondary'!A285="","",VALUE(SUBSTITUTE('Quantities Report_Secondary'!A285,"+",""))),"")</f>
        <v/>
      </c>
    </row>
    <row r="287" spans="2:2">
      <c r="B287" s="25" t="str">
        <f>IFERROR(IF('Quantities Report_Secondary'!A286="","",VALUE(SUBSTITUTE('Quantities Report_Secondary'!A286,"+",""))),"")</f>
        <v/>
      </c>
    </row>
    <row r="288" spans="2:2">
      <c r="B288" s="25" t="str">
        <f>IFERROR(IF('Quantities Report_Secondary'!A287="","",VALUE(SUBSTITUTE('Quantities Report_Secondary'!A287,"+",""))),"")</f>
        <v/>
      </c>
    </row>
    <row r="289" spans="2:2">
      <c r="B289" s="25" t="str">
        <f>IFERROR(IF('Quantities Report_Secondary'!A288="","",VALUE(SUBSTITUTE('Quantities Report_Secondary'!A288,"+",""))),"")</f>
        <v/>
      </c>
    </row>
    <row r="290" spans="2:2">
      <c r="B290" s="25" t="str">
        <f>IFERROR(IF('Quantities Report_Secondary'!A289="","",VALUE(SUBSTITUTE('Quantities Report_Secondary'!A289,"+",""))),"")</f>
        <v/>
      </c>
    </row>
    <row r="291" spans="2:2">
      <c r="B291" s="25" t="str">
        <f>IFERROR(IF('Quantities Report_Secondary'!A290="","",VALUE(SUBSTITUTE('Quantities Report_Secondary'!A290,"+",""))),"")</f>
        <v/>
      </c>
    </row>
    <row r="292" spans="2:2">
      <c r="B292" s="25" t="str">
        <f>IFERROR(IF('Quantities Report_Secondary'!A291="","",VALUE(SUBSTITUTE('Quantities Report_Secondary'!A291,"+",""))),"")</f>
        <v/>
      </c>
    </row>
    <row r="293" spans="2:2">
      <c r="B293" s="25" t="str">
        <f>IFERROR(IF('Quantities Report_Secondary'!A292="","",VALUE(SUBSTITUTE('Quantities Report_Secondary'!A292,"+",""))),"")</f>
        <v/>
      </c>
    </row>
    <row r="294" spans="2:2">
      <c r="B294" s="25" t="str">
        <f>IFERROR(IF('Quantities Report_Secondary'!A293="","",VALUE(SUBSTITUTE('Quantities Report_Secondary'!A293,"+",""))),"")</f>
        <v/>
      </c>
    </row>
    <row r="295" spans="2:2">
      <c r="B295" s="25" t="str">
        <f>IFERROR(IF('Quantities Report_Secondary'!A294="","",VALUE(SUBSTITUTE('Quantities Report_Secondary'!A294,"+",""))),"")</f>
        <v/>
      </c>
    </row>
    <row r="296" spans="2:2">
      <c r="B296" s="25" t="str">
        <f>IFERROR(IF('Quantities Report_Secondary'!A295="","",VALUE(SUBSTITUTE('Quantities Report_Secondary'!A295,"+",""))),"")</f>
        <v/>
      </c>
    </row>
    <row r="297" spans="2:2">
      <c r="B297" s="25" t="str">
        <f>IFERROR(IF('Quantities Report_Secondary'!A296="","",VALUE(SUBSTITUTE('Quantities Report_Secondary'!A296,"+",""))),"")</f>
        <v/>
      </c>
    </row>
    <row r="298" spans="2:2">
      <c r="B298" s="25" t="str">
        <f>IFERROR(IF('Quantities Report_Secondary'!A297="","",VALUE(SUBSTITUTE('Quantities Report_Secondary'!A297,"+",""))),"")</f>
        <v/>
      </c>
    </row>
    <row r="299" spans="2:2">
      <c r="B299" s="25" t="str">
        <f>IFERROR(IF('Quantities Report_Secondary'!A298="","",VALUE(SUBSTITUTE('Quantities Report_Secondary'!A298,"+",""))),"")</f>
        <v/>
      </c>
    </row>
    <row r="300" spans="2:2">
      <c r="B300" s="25" t="str">
        <f>IFERROR(IF('Quantities Report_Secondary'!A299="","",VALUE(SUBSTITUTE('Quantities Report_Secondary'!A299,"+",""))),"")</f>
        <v/>
      </c>
    </row>
    <row r="301" spans="2:2">
      <c r="B301" s="25" t="str">
        <f>IFERROR(IF('Quantities Report_Secondary'!A300="","",VALUE(SUBSTITUTE('Quantities Report_Secondary'!A300,"+",""))),"")</f>
        <v/>
      </c>
    </row>
    <row r="302" spans="2:2">
      <c r="B302" s="25" t="str">
        <f>IFERROR(IF('Quantities Report_Secondary'!A301="","",VALUE(SUBSTITUTE('Quantities Report_Secondary'!A301,"+",""))),"")</f>
        <v/>
      </c>
    </row>
    <row r="303" spans="2:2">
      <c r="B303" s="25" t="str">
        <f>IFERROR(IF('Quantities Report_Secondary'!A302="","",VALUE(SUBSTITUTE('Quantities Report_Secondary'!A302,"+",""))),"")</f>
        <v/>
      </c>
    </row>
    <row r="304" spans="2:2">
      <c r="B304" s="25" t="str">
        <f>IFERROR(IF('Quantities Report_Secondary'!A303="","",VALUE(SUBSTITUTE('Quantities Report_Secondary'!A303,"+",""))),"")</f>
        <v/>
      </c>
    </row>
    <row r="305" spans="2:2">
      <c r="B305" s="25" t="str">
        <f>IFERROR(IF('Quantities Report_Secondary'!A304="","",VALUE(SUBSTITUTE('Quantities Report_Secondary'!A304,"+",""))),"")</f>
        <v/>
      </c>
    </row>
    <row r="306" spans="2:2">
      <c r="B306" s="25" t="str">
        <f>IFERROR(IF('Quantities Report_Secondary'!A305="","",VALUE(SUBSTITUTE('Quantities Report_Secondary'!A305,"+",""))),"")</f>
        <v/>
      </c>
    </row>
    <row r="307" spans="2:2">
      <c r="B307" s="25" t="str">
        <f>IFERROR(IF('Quantities Report_Secondary'!A306="","",VALUE(SUBSTITUTE('Quantities Report_Secondary'!A306,"+",""))),"")</f>
        <v/>
      </c>
    </row>
    <row r="308" spans="2:2">
      <c r="B308" s="25" t="str">
        <f>IFERROR(IF('Quantities Report_Secondary'!A307="","",VALUE(SUBSTITUTE('Quantities Report_Secondary'!A307,"+",""))),"")</f>
        <v/>
      </c>
    </row>
    <row r="309" spans="2:2">
      <c r="B309" s="25" t="str">
        <f>IFERROR(IF('Quantities Report_Secondary'!A308="","",VALUE(SUBSTITUTE('Quantities Report_Secondary'!A308,"+",""))),"")</f>
        <v/>
      </c>
    </row>
    <row r="310" spans="2:2">
      <c r="B310" s="25" t="str">
        <f>IFERROR(IF('Quantities Report_Secondary'!A309="","",VALUE(SUBSTITUTE('Quantities Report_Secondary'!A309,"+",""))),"")</f>
        <v/>
      </c>
    </row>
    <row r="311" spans="2:2">
      <c r="B311" s="25" t="str">
        <f>IFERROR(IF('Quantities Report_Secondary'!A310="","",VALUE(SUBSTITUTE('Quantities Report_Secondary'!A310,"+",""))),"")</f>
        <v/>
      </c>
    </row>
    <row r="312" spans="2:2">
      <c r="B312" s="25" t="str">
        <f>IFERROR(IF('Quantities Report_Secondary'!A311="","",VALUE(SUBSTITUTE('Quantities Report_Secondary'!A311,"+",""))),"")</f>
        <v/>
      </c>
    </row>
    <row r="313" spans="2:2">
      <c r="B313" s="25" t="str">
        <f>IFERROR(IF('Quantities Report_Secondary'!A312="","",VALUE(SUBSTITUTE('Quantities Report_Secondary'!A312,"+",""))),"")</f>
        <v/>
      </c>
    </row>
    <row r="314" spans="2:2">
      <c r="B314" s="25" t="str">
        <f>IFERROR(IF('Quantities Report_Secondary'!A313="","",VALUE(SUBSTITUTE('Quantities Report_Secondary'!A313,"+",""))),"")</f>
        <v/>
      </c>
    </row>
    <row r="315" spans="2:2">
      <c r="B315" s="25" t="str">
        <f>IFERROR(IF('Quantities Report_Secondary'!A314="","",VALUE(SUBSTITUTE('Quantities Report_Secondary'!A314,"+",""))),"")</f>
        <v/>
      </c>
    </row>
    <row r="316" spans="2:2">
      <c r="B316" s="25" t="str">
        <f>IFERROR(IF('Quantities Report_Secondary'!A315="","",VALUE(SUBSTITUTE('Quantities Report_Secondary'!A315,"+",""))),"")</f>
        <v/>
      </c>
    </row>
    <row r="317" spans="2:2">
      <c r="B317" s="25" t="str">
        <f>IFERROR(IF('Quantities Report_Secondary'!A316="","",VALUE(SUBSTITUTE('Quantities Report_Secondary'!A316,"+",""))),"")</f>
        <v/>
      </c>
    </row>
    <row r="318" spans="2:2">
      <c r="B318" s="25" t="str">
        <f>IFERROR(IF('Quantities Report_Secondary'!A317="","",VALUE(SUBSTITUTE('Quantities Report_Secondary'!A317,"+",""))),"")</f>
        <v/>
      </c>
    </row>
    <row r="319" spans="2:2">
      <c r="B319" s="25" t="str">
        <f>IFERROR(IF('Quantities Report_Secondary'!A318="","",VALUE(SUBSTITUTE('Quantities Report_Secondary'!A318,"+",""))),"")</f>
        <v/>
      </c>
    </row>
    <row r="320" spans="2:2">
      <c r="B320" s="25" t="str">
        <f>IFERROR(IF('Quantities Report_Secondary'!A319="","",VALUE(SUBSTITUTE('Quantities Report_Secondary'!A319,"+",""))),"")</f>
        <v/>
      </c>
    </row>
    <row r="321" spans="2:2">
      <c r="B321" s="25" t="str">
        <f>IFERROR(IF('Quantities Report_Secondary'!A320="","",VALUE(SUBSTITUTE('Quantities Report_Secondary'!A320,"+",""))),"")</f>
        <v/>
      </c>
    </row>
    <row r="322" spans="2:2">
      <c r="B322" s="25" t="str">
        <f>IFERROR(IF('Quantities Report_Secondary'!A321="","",VALUE(SUBSTITUTE('Quantities Report_Secondary'!A321,"+",""))),"")</f>
        <v/>
      </c>
    </row>
    <row r="323" spans="2:2">
      <c r="B323" s="25" t="str">
        <f>IFERROR(IF('Quantities Report_Secondary'!A322="","",VALUE(SUBSTITUTE('Quantities Report_Secondary'!A322,"+",""))),"")</f>
        <v/>
      </c>
    </row>
    <row r="324" spans="2:2">
      <c r="B324" s="25" t="str">
        <f>IFERROR(IF('Quantities Report_Secondary'!A323="","",VALUE(SUBSTITUTE('Quantities Report_Secondary'!A323,"+",""))),"")</f>
        <v/>
      </c>
    </row>
    <row r="325" spans="2:2">
      <c r="B325" s="25" t="str">
        <f>IFERROR(IF('Quantities Report_Secondary'!A324="","",VALUE(SUBSTITUTE('Quantities Report_Secondary'!A324,"+",""))),"")</f>
        <v/>
      </c>
    </row>
    <row r="326" spans="2:2">
      <c r="B326" s="25" t="str">
        <f>IFERROR(IF('Quantities Report_Secondary'!A325="","",VALUE(SUBSTITUTE('Quantities Report_Secondary'!A325,"+",""))),"")</f>
        <v/>
      </c>
    </row>
    <row r="327" spans="2:2">
      <c r="B327" s="25" t="str">
        <f>IFERROR(IF('Quantities Report_Secondary'!A326="","",VALUE(SUBSTITUTE('Quantities Report_Secondary'!A326,"+",""))),"")</f>
        <v/>
      </c>
    </row>
    <row r="328" spans="2:2">
      <c r="B328" s="25" t="str">
        <f>IFERROR(IF('Quantities Report_Secondary'!A327="","",VALUE(SUBSTITUTE('Quantities Report_Secondary'!A327,"+",""))),"")</f>
        <v/>
      </c>
    </row>
    <row r="329" spans="2:2">
      <c r="B329" s="25" t="str">
        <f>IFERROR(IF('Quantities Report_Secondary'!A328="","",VALUE(SUBSTITUTE('Quantities Report_Secondary'!A328,"+",""))),"")</f>
        <v/>
      </c>
    </row>
    <row r="330" spans="2:2">
      <c r="B330" s="25" t="str">
        <f>IFERROR(IF('Quantities Report_Secondary'!A329="","",VALUE(SUBSTITUTE('Quantities Report_Secondary'!A329,"+",""))),"")</f>
        <v/>
      </c>
    </row>
    <row r="331" spans="2:2">
      <c r="B331" s="25" t="str">
        <f>IFERROR(IF('Quantities Report_Secondary'!A330="","",VALUE(SUBSTITUTE('Quantities Report_Secondary'!A330,"+",""))),"")</f>
        <v/>
      </c>
    </row>
    <row r="332" spans="2:2">
      <c r="B332" s="25" t="str">
        <f>IFERROR(IF('Quantities Report_Secondary'!A331="","",VALUE(SUBSTITUTE('Quantities Report_Secondary'!A331,"+",""))),"")</f>
        <v/>
      </c>
    </row>
    <row r="333" spans="2:2">
      <c r="B333" s="25" t="str">
        <f>IFERROR(IF('Quantities Report_Secondary'!A332="","",VALUE(SUBSTITUTE('Quantities Report_Secondary'!A332,"+",""))),"")</f>
        <v/>
      </c>
    </row>
    <row r="334" spans="2:2">
      <c r="B334" s="25" t="str">
        <f>IFERROR(IF('Quantities Report_Secondary'!A333="","",VALUE(SUBSTITUTE('Quantities Report_Secondary'!A333,"+",""))),"")</f>
        <v/>
      </c>
    </row>
    <row r="335" spans="2:2">
      <c r="B335" s="25" t="str">
        <f>IFERROR(IF('Quantities Report_Secondary'!A334="","",VALUE(SUBSTITUTE('Quantities Report_Secondary'!A334,"+",""))),"")</f>
        <v/>
      </c>
    </row>
    <row r="336" spans="2:2">
      <c r="B336" s="25" t="str">
        <f>IFERROR(IF('Quantities Report_Secondary'!A335="","",VALUE(SUBSTITUTE('Quantities Report_Secondary'!A335,"+",""))),"")</f>
        <v/>
      </c>
    </row>
    <row r="337" spans="2:2">
      <c r="B337" s="25" t="str">
        <f>IFERROR(IF('Quantities Report_Secondary'!A336="","",VALUE(SUBSTITUTE('Quantities Report_Secondary'!A336,"+",""))),"")</f>
        <v/>
      </c>
    </row>
    <row r="338" spans="2:2">
      <c r="B338" s="25" t="str">
        <f>IFERROR(IF('Quantities Report_Secondary'!A337="","",VALUE(SUBSTITUTE('Quantities Report_Secondary'!A337,"+",""))),"")</f>
        <v/>
      </c>
    </row>
    <row r="339" spans="2:2">
      <c r="B339" s="25" t="str">
        <f>IFERROR(IF('Quantities Report_Secondary'!A338="","",VALUE(SUBSTITUTE('Quantities Report_Secondary'!A338,"+",""))),"")</f>
        <v/>
      </c>
    </row>
    <row r="340" spans="2:2">
      <c r="B340" s="25" t="str">
        <f>IFERROR(IF('Quantities Report_Secondary'!A339="","",VALUE(SUBSTITUTE('Quantities Report_Secondary'!A339,"+",""))),"")</f>
        <v/>
      </c>
    </row>
    <row r="341" spans="2:2">
      <c r="B341" s="25" t="str">
        <f>IFERROR(IF('Quantities Report_Secondary'!A340="","",VALUE(SUBSTITUTE('Quantities Report_Secondary'!A340,"+",""))),"")</f>
        <v/>
      </c>
    </row>
    <row r="342" spans="2:2">
      <c r="B342" s="25" t="str">
        <f>IFERROR(IF('Quantities Report_Secondary'!A341="","",VALUE(SUBSTITUTE('Quantities Report_Secondary'!A341,"+",""))),"")</f>
        <v/>
      </c>
    </row>
    <row r="343" spans="2:2">
      <c r="B343" s="25" t="str">
        <f>IFERROR(IF('Quantities Report_Secondary'!A342="","",VALUE(SUBSTITUTE('Quantities Report_Secondary'!A342,"+",""))),"")</f>
        <v/>
      </c>
    </row>
    <row r="344" spans="2:2">
      <c r="B344" s="25" t="str">
        <f>IFERROR(IF('Quantities Report_Secondary'!A343="","",VALUE(SUBSTITUTE('Quantities Report_Secondary'!A343,"+",""))),"")</f>
        <v/>
      </c>
    </row>
    <row r="345" spans="2:2">
      <c r="B345" s="25" t="str">
        <f>IFERROR(IF('Quantities Report_Secondary'!A344="","",VALUE(SUBSTITUTE('Quantities Report_Secondary'!A344,"+",""))),"")</f>
        <v/>
      </c>
    </row>
    <row r="346" spans="2:2">
      <c r="B346" s="25" t="str">
        <f>IFERROR(IF('Quantities Report_Secondary'!A345="","",VALUE(SUBSTITUTE('Quantities Report_Secondary'!A345,"+",""))),"")</f>
        <v/>
      </c>
    </row>
    <row r="347" spans="2:2">
      <c r="B347" s="25" t="str">
        <f>IFERROR(IF('Quantities Report_Secondary'!A346="","",VALUE(SUBSTITUTE('Quantities Report_Secondary'!A346,"+",""))),"")</f>
        <v/>
      </c>
    </row>
    <row r="348" spans="2:2">
      <c r="B348" s="25" t="str">
        <f>IFERROR(IF('Quantities Report_Secondary'!A347="","",VALUE(SUBSTITUTE('Quantities Report_Secondary'!A347,"+",""))),"")</f>
        <v/>
      </c>
    </row>
    <row r="349" spans="2:2">
      <c r="B349" s="25" t="str">
        <f>IFERROR(IF('Quantities Report_Secondary'!A348="","",VALUE(SUBSTITUTE('Quantities Report_Secondary'!A348,"+",""))),"")</f>
        <v/>
      </c>
    </row>
    <row r="350" spans="2:2">
      <c r="B350" s="25" t="str">
        <f>IFERROR(IF('Quantities Report_Secondary'!A349="","",VALUE(SUBSTITUTE('Quantities Report_Secondary'!A349,"+",""))),"")</f>
        <v/>
      </c>
    </row>
    <row r="351" spans="2:2">
      <c r="B351" s="25" t="str">
        <f>IFERROR(IF('Quantities Report_Secondary'!A350="","",VALUE(SUBSTITUTE('Quantities Report_Secondary'!A350,"+",""))),"")</f>
        <v/>
      </c>
    </row>
    <row r="352" spans="2:2">
      <c r="B352" s="25" t="str">
        <f>IFERROR(IF('Quantities Report_Secondary'!A351="","",VALUE(SUBSTITUTE('Quantities Report_Secondary'!A351,"+",""))),"")</f>
        <v/>
      </c>
    </row>
    <row r="353" spans="2:2">
      <c r="B353" s="25" t="str">
        <f>IFERROR(IF('Quantities Report_Secondary'!A352="","",VALUE(SUBSTITUTE('Quantities Report_Secondary'!A352,"+",""))),"")</f>
        <v/>
      </c>
    </row>
    <row r="354" spans="2:2">
      <c r="B354" s="25" t="str">
        <f>IFERROR(IF('Quantities Report_Secondary'!A353="","",VALUE(SUBSTITUTE('Quantities Report_Secondary'!A353,"+",""))),"")</f>
        <v/>
      </c>
    </row>
    <row r="355" spans="2:2">
      <c r="B355" s="25" t="str">
        <f>IFERROR(IF('Quantities Report_Secondary'!A354="","",VALUE(SUBSTITUTE('Quantities Report_Secondary'!A354,"+",""))),"")</f>
        <v/>
      </c>
    </row>
    <row r="356" spans="2:2">
      <c r="B356" s="25" t="str">
        <f>IFERROR(IF('Quantities Report_Secondary'!A355="","",VALUE(SUBSTITUTE('Quantities Report_Secondary'!A355,"+",""))),"")</f>
        <v/>
      </c>
    </row>
    <row r="357" spans="2:2">
      <c r="B357" s="25" t="str">
        <f>IFERROR(IF('Quantities Report_Secondary'!A356="","",VALUE(SUBSTITUTE('Quantities Report_Secondary'!A356,"+",""))),"")</f>
        <v/>
      </c>
    </row>
    <row r="358" spans="2:2">
      <c r="B358" s="25" t="str">
        <f>IFERROR(IF('Quantities Report_Secondary'!A357="","",VALUE(SUBSTITUTE('Quantities Report_Secondary'!A357,"+",""))),"")</f>
        <v/>
      </c>
    </row>
    <row r="359" spans="2:2">
      <c r="B359" s="25" t="str">
        <f>IFERROR(IF('Quantities Report_Secondary'!A358="","",VALUE(SUBSTITUTE('Quantities Report_Secondary'!A358,"+",""))),"")</f>
        <v/>
      </c>
    </row>
    <row r="360" spans="2:2">
      <c r="B360" s="25" t="str">
        <f>IFERROR(IF('Quantities Report_Secondary'!A359="","",VALUE(SUBSTITUTE('Quantities Report_Secondary'!A359,"+",""))),"")</f>
        <v/>
      </c>
    </row>
    <row r="361" spans="2:2">
      <c r="B361" s="25" t="str">
        <f>IFERROR(IF('Quantities Report_Secondary'!A360="","",VALUE(SUBSTITUTE('Quantities Report_Secondary'!A360,"+",""))),"")</f>
        <v/>
      </c>
    </row>
    <row r="362" spans="2:2">
      <c r="B362" s="25" t="str">
        <f>IFERROR(IF('Quantities Report_Secondary'!A361="","",VALUE(SUBSTITUTE('Quantities Report_Secondary'!A361,"+",""))),"")</f>
        <v/>
      </c>
    </row>
    <row r="363" spans="2:2">
      <c r="B363" s="25" t="str">
        <f>IFERROR(IF('Quantities Report_Secondary'!A362="","",VALUE(SUBSTITUTE('Quantities Report_Secondary'!A362,"+",""))),"")</f>
        <v/>
      </c>
    </row>
    <row r="364" spans="2:2">
      <c r="B364" s="25" t="str">
        <f>IFERROR(IF('Quantities Report_Secondary'!A363="","",VALUE(SUBSTITUTE('Quantities Report_Secondary'!A363,"+",""))),"")</f>
        <v/>
      </c>
    </row>
    <row r="365" spans="2:2">
      <c r="B365" s="25" t="str">
        <f>IFERROR(IF('Quantities Report_Secondary'!A364="","",VALUE(SUBSTITUTE('Quantities Report_Secondary'!A364,"+",""))),"")</f>
        <v/>
      </c>
    </row>
    <row r="366" spans="2:2">
      <c r="B366" s="25" t="str">
        <f>IFERROR(IF('Quantities Report_Secondary'!A365="","",VALUE(SUBSTITUTE('Quantities Report_Secondary'!A365,"+",""))),"")</f>
        <v/>
      </c>
    </row>
    <row r="367" spans="2:2">
      <c r="B367" s="25" t="str">
        <f>IFERROR(IF('Quantities Report_Secondary'!A366="","",VALUE(SUBSTITUTE('Quantities Report_Secondary'!A366,"+",""))),"")</f>
        <v/>
      </c>
    </row>
    <row r="368" spans="2:2">
      <c r="B368" s="25" t="str">
        <f>IFERROR(IF('Quantities Report_Secondary'!A367="","",VALUE(SUBSTITUTE('Quantities Report_Secondary'!A367,"+",""))),"")</f>
        <v/>
      </c>
    </row>
    <row r="369" spans="2:2">
      <c r="B369" s="25" t="str">
        <f>IFERROR(IF('Quantities Report_Secondary'!A368="","",VALUE(SUBSTITUTE('Quantities Report_Secondary'!A368,"+",""))),"")</f>
        <v/>
      </c>
    </row>
    <row r="370" spans="2:2">
      <c r="B370" s="25" t="str">
        <f>IFERROR(IF('Quantities Report_Secondary'!A369="","",VALUE(SUBSTITUTE('Quantities Report_Secondary'!A369,"+",""))),"")</f>
        <v/>
      </c>
    </row>
    <row r="371" spans="2:2">
      <c r="B371" s="25" t="str">
        <f>IFERROR(IF('Quantities Report_Secondary'!A370="","",VALUE(SUBSTITUTE('Quantities Report_Secondary'!A370,"+",""))),"")</f>
        <v/>
      </c>
    </row>
    <row r="372" spans="2:2">
      <c r="B372" s="25" t="str">
        <f>IFERROR(IF('Quantities Report_Secondary'!A371="","",VALUE(SUBSTITUTE('Quantities Report_Secondary'!A371,"+",""))),"")</f>
        <v/>
      </c>
    </row>
    <row r="373" spans="2:2">
      <c r="B373" s="25" t="str">
        <f>IFERROR(IF('Quantities Report_Secondary'!A372="","",VALUE(SUBSTITUTE('Quantities Report_Secondary'!A372,"+",""))),"")</f>
        <v/>
      </c>
    </row>
    <row r="374" spans="2:2">
      <c r="B374" s="25" t="str">
        <f>IFERROR(IF('Quantities Report_Secondary'!A373="","",VALUE(SUBSTITUTE('Quantities Report_Secondary'!A373,"+",""))),"")</f>
        <v/>
      </c>
    </row>
    <row r="375" spans="2:2">
      <c r="B375" s="25" t="str">
        <f>IFERROR(IF('Quantities Report_Secondary'!A374="","",VALUE(SUBSTITUTE('Quantities Report_Secondary'!A374,"+",""))),"")</f>
        <v/>
      </c>
    </row>
    <row r="376" spans="2:2">
      <c r="B376" s="25" t="str">
        <f>IFERROR(IF('Quantities Report_Secondary'!A375="","",VALUE(SUBSTITUTE('Quantities Report_Secondary'!A375,"+",""))),"")</f>
        <v/>
      </c>
    </row>
    <row r="377" spans="2:2">
      <c r="B377" s="25" t="str">
        <f>IFERROR(IF('Quantities Report_Secondary'!A376="","",VALUE(SUBSTITUTE('Quantities Report_Secondary'!A376,"+",""))),"")</f>
        <v/>
      </c>
    </row>
    <row r="378" spans="2:2">
      <c r="B378" s="25" t="str">
        <f>IFERROR(IF('Quantities Report_Secondary'!A377="","",VALUE(SUBSTITUTE('Quantities Report_Secondary'!A377,"+",""))),"")</f>
        <v/>
      </c>
    </row>
    <row r="379" spans="2:2">
      <c r="B379" s="25" t="str">
        <f>IFERROR(IF('Quantities Report_Secondary'!A378="","",VALUE(SUBSTITUTE('Quantities Report_Secondary'!A378,"+",""))),"")</f>
        <v/>
      </c>
    </row>
    <row r="380" spans="2:2">
      <c r="B380" s="25" t="str">
        <f>IFERROR(IF('Quantities Report_Secondary'!A379="","",VALUE(SUBSTITUTE('Quantities Report_Secondary'!A379,"+",""))),"")</f>
        <v/>
      </c>
    </row>
    <row r="381" spans="2:2">
      <c r="B381" s="25" t="str">
        <f>IFERROR(IF('Quantities Report_Secondary'!A380="","",VALUE(SUBSTITUTE('Quantities Report_Secondary'!A380,"+",""))),"")</f>
        <v/>
      </c>
    </row>
    <row r="382" spans="2:2">
      <c r="B382" s="25" t="str">
        <f>IFERROR(IF('Quantities Report_Secondary'!A381="","",VALUE(SUBSTITUTE('Quantities Report_Secondary'!A381,"+",""))),"")</f>
        <v/>
      </c>
    </row>
    <row r="383" spans="2:2">
      <c r="B383" s="25" t="str">
        <f>IFERROR(IF('Quantities Report_Secondary'!A382="","",VALUE(SUBSTITUTE('Quantities Report_Secondary'!A382,"+",""))),"")</f>
        <v/>
      </c>
    </row>
    <row r="384" spans="2:2">
      <c r="B384" s="25" t="str">
        <f>IFERROR(IF('Quantities Report_Secondary'!A383="","",VALUE(SUBSTITUTE('Quantities Report_Secondary'!A383,"+",""))),"")</f>
        <v/>
      </c>
    </row>
    <row r="385" spans="2:2">
      <c r="B385" s="25" t="str">
        <f>IFERROR(IF('Quantities Report_Secondary'!A384="","",VALUE(SUBSTITUTE('Quantities Report_Secondary'!A384,"+",""))),"")</f>
        <v/>
      </c>
    </row>
    <row r="386" spans="2:2">
      <c r="B386" s="25" t="str">
        <f>IFERROR(IF('Quantities Report_Secondary'!A385="","",VALUE(SUBSTITUTE('Quantities Report_Secondary'!A385,"+",""))),"")</f>
        <v/>
      </c>
    </row>
    <row r="387" spans="2:2">
      <c r="B387" s="25" t="str">
        <f>IFERROR(IF('Quantities Report_Secondary'!A386="","",VALUE(SUBSTITUTE('Quantities Report_Secondary'!A386,"+",""))),"")</f>
        <v/>
      </c>
    </row>
    <row r="388" spans="2:2">
      <c r="B388" s="25" t="str">
        <f>IFERROR(IF('Quantities Report_Secondary'!A387="","",VALUE(SUBSTITUTE('Quantities Report_Secondary'!A387,"+",""))),"")</f>
        <v/>
      </c>
    </row>
    <row r="389" spans="2:2">
      <c r="B389" s="25" t="str">
        <f>IFERROR(IF('Quantities Report_Secondary'!A388="","",VALUE(SUBSTITUTE('Quantities Report_Secondary'!A388,"+",""))),"")</f>
        <v/>
      </c>
    </row>
    <row r="390" spans="2:2">
      <c r="B390" s="25" t="str">
        <f>IFERROR(IF('Quantities Report_Secondary'!A389="","",VALUE(SUBSTITUTE('Quantities Report_Secondary'!A389,"+",""))),"")</f>
        <v/>
      </c>
    </row>
    <row r="391" spans="2:2">
      <c r="B391" s="25" t="str">
        <f>IFERROR(IF('Quantities Report_Secondary'!A390="","",VALUE(SUBSTITUTE('Quantities Report_Secondary'!A390,"+",""))),"")</f>
        <v/>
      </c>
    </row>
    <row r="392" spans="2:2">
      <c r="B392" s="25" t="str">
        <f>IFERROR(IF('Quantities Report_Secondary'!A391="","",VALUE(SUBSTITUTE('Quantities Report_Secondary'!A391,"+",""))),"")</f>
        <v/>
      </c>
    </row>
    <row r="393" spans="2:2">
      <c r="B393" s="25" t="str">
        <f>IFERROR(IF('Quantities Report_Secondary'!A392="","",VALUE(SUBSTITUTE('Quantities Report_Secondary'!A392,"+",""))),"")</f>
        <v/>
      </c>
    </row>
    <row r="394" spans="2:2">
      <c r="B394" s="25" t="str">
        <f>IFERROR(IF('Quantities Report_Secondary'!A393="","",VALUE(SUBSTITUTE('Quantities Report_Secondary'!A393,"+",""))),"")</f>
        <v/>
      </c>
    </row>
    <row r="395" spans="2:2">
      <c r="B395" s="25" t="str">
        <f>IFERROR(IF('Quantities Report_Secondary'!A394="","",VALUE(SUBSTITUTE('Quantities Report_Secondary'!A394,"+",""))),"")</f>
        <v/>
      </c>
    </row>
    <row r="396" spans="2:2">
      <c r="B396" s="25" t="str">
        <f>IFERROR(IF('Quantities Report_Secondary'!A395="","",VALUE(SUBSTITUTE('Quantities Report_Secondary'!A395,"+",""))),"")</f>
        <v/>
      </c>
    </row>
    <row r="397" spans="2:2">
      <c r="B397" s="25" t="str">
        <f>IFERROR(IF('Quantities Report_Secondary'!A396="","",VALUE(SUBSTITUTE('Quantities Report_Secondary'!A396,"+",""))),"")</f>
        <v/>
      </c>
    </row>
    <row r="398" spans="2:2">
      <c r="B398" s="25" t="str">
        <f>IFERROR(IF('Quantities Report_Secondary'!A397="","",VALUE(SUBSTITUTE('Quantities Report_Secondary'!A397,"+",""))),"")</f>
        <v/>
      </c>
    </row>
    <row r="399" spans="2:2">
      <c r="B399" s="25" t="str">
        <f>IFERROR(IF('Quantities Report_Secondary'!A398="","",VALUE(SUBSTITUTE('Quantities Report_Secondary'!A398,"+",""))),"")</f>
        <v/>
      </c>
    </row>
    <row r="400" spans="2:2">
      <c r="B400" s="25" t="str">
        <f>IFERROR(IF('Quantities Report_Secondary'!A399="","",VALUE(SUBSTITUTE('Quantities Report_Secondary'!A399,"+",""))),"")</f>
        <v/>
      </c>
    </row>
    <row r="401" spans="2:2">
      <c r="B401" s="25" t="str">
        <f>IFERROR(IF('Quantities Report_Secondary'!A400="","",VALUE(SUBSTITUTE('Quantities Report_Secondary'!A400,"+",""))),"")</f>
        <v/>
      </c>
    </row>
    <row r="402" spans="2:2">
      <c r="B402" s="25" t="str">
        <f>IFERROR(IF('Quantities Report_Secondary'!A401="","",VALUE(SUBSTITUTE('Quantities Report_Secondary'!A401,"+",""))),"")</f>
        <v/>
      </c>
    </row>
    <row r="403" spans="2:2">
      <c r="B403" s="25" t="str">
        <f>IFERROR(IF('Quantities Report_Secondary'!A402="","",VALUE(SUBSTITUTE('Quantities Report_Secondary'!A402,"+",""))),"")</f>
        <v/>
      </c>
    </row>
    <row r="404" spans="2:2">
      <c r="B404" s="25" t="str">
        <f>IFERROR(IF('Quantities Report_Secondary'!A403="","",VALUE(SUBSTITUTE('Quantities Report_Secondary'!A403,"+",""))),"")</f>
        <v/>
      </c>
    </row>
    <row r="405" spans="2:2">
      <c r="B405" s="25" t="str">
        <f>IFERROR(IF('Quantities Report_Secondary'!A404="","",VALUE(SUBSTITUTE('Quantities Report_Secondary'!A404,"+",""))),"")</f>
        <v/>
      </c>
    </row>
    <row r="406" spans="2:2">
      <c r="B406" s="25" t="str">
        <f>IFERROR(IF('Quantities Report_Secondary'!A405="","",VALUE(SUBSTITUTE('Quantities Report_Secondary'!A405,"+",""))),"")</f>
        <v/>
      </c>
    </row>
    <row r="407" spans="2:2">
      <c r="B407" s="25" t="str">
        <f>IFERROR(IF('Quantities Report_Secondary'!A406="","",VALUE(SUBSTITUTE('Quantities Report_Secondary'!A406,"+",""))),"")</f>
        <v/>
      </c>
    </row>
    <row r="408" spans="2:2">
      <c r="B408" s="25" t="str">
        <f>IFERROR(IF('Quantities Report_Secondary'!A407="","",VALUE(SUBSTITUTE('Quantities Report_Secondary'!A407,"+",""))),"")</f>
        <v/>
      </c>
    </row>
    <row r="409" spans="2:2">
      <c r="B409" s="25" t="str">
        <f>IFERROR(IF('Quantities Report_Secondary'!A408="","",VALUE(SUBSTITUTE('Quantities Report_Secondary'!A408,"+",""))),"")</f>
        <v/>
      </c>
    </row>
    <row r="410" spans="2:2">
      <c r="B410" s="25" t="str">
        <f>IFERROR(IF('Quantities Report_Secondary'!A409="","",VALUE(SUBSTITUTE('Quantities Report_Secondary'!A409,"+",""))),"")</f>
        <v/>
      </c>
    </row>
    <row r="411" spans="2:2">
      <c r="B411" s="25" t="str">
        <f>IFERROR(IF('Quantities Report_Secondary'!A410="","",VALUE(SUBSTITUTE('Quantities Report_Secondary'!A410,"+",""))),"")</f>
        <v/>
      </c>
    </row>
    <row r="412" spans="2:2">
      <c r="B412" s="25" t="str">
        <f>IFERROR(IF('Quantities Report_Secondary'!A411="","",VALUE(SUBSTITUTE('Quantities Report_Secondary'!A411,"+",""))),"")</f>
        <v/>
      </c>
    </row>
    <row r="413" spans="2:2">
      <c r="B413" s="25" t="str">
        <f>IFERROR(IF('Quantities Report_Secondary'!A412="","",VALUE(SUBSTITUTE('Quantities Report_Secondary'!A412,"+",""))),"")</f>
        <v/>
      </c>
    </row>
    <row r="414" spans="2:2">
      <c r="B414" s="25" t="str">
        <f>IFERROR(IF('Quantities Report_Secondary'!A413="","",VALUE(SUBSTITUTE('Quantities Report_Secondary'!A413,"+",""))),"")</f>
        <v/>
      </c>
    </row>
    <row r="415" spans="2:2">
      <c r="B415" s="25" t="str">
        <f>IFERROR(IF('Quantities Report_Secondary'!A414="","",VALUE(SUBSTITUTE('Quantities Report_Secondary'!A414,"+",""))),"")</f>
        <v/>
      </c>
    </row>
    <row r="416" spans="2:2">
      <c r="B416" s="25" t="str">
        <f>IFERROR(IF('Quantities Report_Secondary'!A415="","",VALUE(SUBSTITUTE('Quantities Report_Secondary'!A415,"+",""))),"")</f>
        <v/>
      </c>
    </row>
    <row r="417" spans="2:2">
      <c r="B417" s="25" t="str">
        <f>IFERROR(IF('Quantities Report_Secondary'!A416="","",VALUE(SUBSTITUTE('Quantities Report_Secondary'!A416,"+",""))),"")</f>
        <v/>
      </c>
    </row>
    <row r="418" spans="2:2">
      <c r="B418" s="25" t="str">
        <f>IFERROR(IF('Quantities Report_Secondary'!A417="","",VALUE(SUBSTITUTE('Quantities Report_Secondary'!A417,"+",""))),"")</f>
        <v/>
      </c>
    </row>
    <row r="419" spans="2:2">
      <c r="B419" s="25" t="str">
        <f>IFERROR(IF('Quantities Report_Secondary'!A418="","",VALUE(SUBSTITUTE('Quantities Report_Secondary'!A418,"+",""))),"")</f>
        <v/>
      </c>
    </row>
    <row r="420" spans="2:2">
      <c r="B420" s="25" t="str">
        <f>IFERROR(IF('Quantities Report_Secondary'!A419="","",VALUE(SUBSTITUTE('Quantities Report_Secondary'!A419,"+",""))),"")</f>
        <v/>
      </c>
    </row>
    <row r="421" spans="2:2">
      <c r="B421" s="25" t="str">
        <f>IFERROR(IF('Quantities Report_Secondary'!A420="","",VALUE(SUBSTITUTE('Quantities Report_Secondary'!A420,"+",""))),"")</f>
        <v/>
      </c>
    </row>
    <row r="422" spans="2:2">
      <c r="B422" s="25" t="str">
        <f>IFERROR(IF('Quantities Report_Secondary'!A421="","",VALUE(SUBSTITUTE('Quantities Report_Secondary'!A421,"+",""))),"")</f>
        <v/>
      </c>
    </row>
    <row r="423" spans="2:2">
      <c r="B423" s="25" t="str">
        <f>IFERROR(IF('Quantities Report_Secondary'!A422="","",VALUE(SUBSTITUTE('Quantities Report_Secondary'!A422,"+",""))),"")</f>
        <v/>
      </c>
    </row>
    <row r="424" spans="2:2">
      <c r="B424" s="25" t="str">
        <f>IFERROR(IF('Quantities Report_Secondary'!A423="","",VALUE(SUBSTITUTE('Quantities Report_Secondary'!A423,"+",""))),"")</f>
        <v/>
      </c>
    </row>
    <row r="425" spans="2:2">
      <c r="B425" s="25" t="str">
        <f>IFERROR(IF('Quantities Report_Secondary'!A424="","",VALUE(SUBSTITUTE('Quantities Report_Secondary'!A424,"+",""))),"")</f>
        <v/>
      </c>
    </row>
    <row r="426" spans="2:2">
      <c r="B426" s="25" t="str">
        <f>IFERROR(IF('Quantities Report_Secondary'!A425="","",VALUE(SUBSTITUTE('Quantities Report_Secondary'!A425,"+",""))),"")</f>
        <v/>
      </c>
    </row>
    <row r="427" spans="2:2">
      <c r="B427" s="25" t="str">
        <f>IFERROR(IF('Quantities Report_Secondary'!A426="","",VALUE(SUBSTITUTE('Quantities Report_Secondary'!A426,"+",""))),"")</f>
        <v/>
      </c>
    </row>
    <row r="428" spans="2:2">
      <c r="B428" s="25" t="str">
        <f>IFERROR(IF('Quantities Report_Secondary'!A427="","",VALUE(SUBSTITUTE('Quantities Report_Secondary'!A427,"+",""))),"")</f>
        <v/>
      </c>
    </row>
    <row r="429" spans="2:2">
      <c r="B429" s="25" t="str">
        <f>IFERROR(IF('Quantities Report_Secondary'!A428="","",VALUE(SUBSTITUTE('Quantities Report_Secondary'!A428,"+",""))),"")</f>
        <v/>
      </c>
    </row>
    <row r="430" spans="2:2">
      <c r="B430" s="25" t="str">
        <f>IFERROR(IF('Quantities Report_Secondary'!A429="","",VALUE(SUBSTITUTE('Quantities Report_Secondary'!A429,"+",""))),"")</f>
        <v/>
      </c>
    </row>
    <row r="431" spans="2:2">
      <c r="B431" s="25" t="str">
        <f>IFERROR(IF('Quantities Report_Secondary'!A430="","",VALUE(SUBSTITUTE('Quantities Report_Secondary'!A430,"+",""))),"")</f>
        <v/>
      </c>
    </row>
    <row r="432" spans="2:2">
      <c r="B432" s="25" t="str">
        <f>IFERROR(IF('Quantities Report_Secondary'!A431="","",VALUE(SUBSTITUTE('Quantities Report_Secondary'!A431,"+",""))),"")</f>
        <v/>
      </c>
    </row>
    <row r="433" spans="2:2">
      <c r="B433" s="25" t="str">
        <f>IFERROR(IF('Quantities Report_Secondary'!A432="","",VALUE(SUBSTITUTE('Quantities Report_Secondary'!A432,"+",""))),"")</f>
        <v/>
      </c>
    </row>
    <row r="434" spans="2:2">
      <c r="B434" s="25" t="str">
        <f>IFERROR(IF('Quantities Report_Secondary'!A433="","",VALUE(SUBSTITUTE('Quantities Report_Secondary'!A433,"+",""))),"")</f>
        <v/>
      </c>
    </row>
    <row r="435" spans="2:2">
      <c r="B435" s="25" t="str">
        <f>IFERROR(IF('Quantities Report_Secondary'!A434="","",VALUE(SUBSTITUTE('Quantities Report_Secondary'!A434,"+",""))),"")</f>
        <v/>
      </c>
    </row>
    <row r="436" spans="2:2">
      <c r="B436" s="25" t="str">
        <f>IFERROR(IF('Quantities Report_Secondary'!A435="","",VALUE(SUBSTITUTE('Quantities Report_Secondary'!A435,"+",""))),"")</f>
        <v/>
      </c>
    </row>
    <row r="437" spans="2:2">
      <c r="B437" s="25" t="str">
        <f>IFERROR(IF('Quantities Report_Secondary'!A436="","",VALUE(SUBSTITUTE('Quantities Report_Secondary'!A436,"+",""))),"")</f>
        <v/>
      </c>
    </row>
    <row r="438" spans="2:2">
      <c r="B438" s="25" t="str">
        <f>IFERROR(IF('Quantities Report_Secondary'!A437="","",VALUE(SUBSTITUTE('Quantities Report_Secondary'!A437,"+",""))),"")</f>
        <v/>
      </c>
    </row>
    <row r="439" spans="2:2">
      <c r="B439" s="25" t="str">
        <f>IFERROR(IF('Quantities Report_Secondary'!A438="","",VALUE(SUBSTITUTE('Quantities Report_Secondary'!A438,"+",""))),"")</f>
        <v/>
      </c>
    </row>
    <row r="440" spans="2:2">
      <c r="B440" s="25" t="str">
        <f>IFERROR(IF('Quantities Report_Secondary'!A439="","",VALUE(SUBSTITUTE('Quantities Report_Secondary'!A439,"+",""))),"")</f>
        <v/>
      </c>
    </row>
    <row r="441" spans="2:2">
      <c r="B441" s="25" t="str">
        <f>IFERROR(IF('Quantities Report_Secondary'!A440="","",VALUE(SUBSTITUTE('Quantities Report_Secondary'!A440,"+",""))),"")</f>
        <v/>
      </c>
    </row>
    <row r="442" spans="2:2">
      <c r="B442" s="25" t="str">
        <f>IFERROR(IF('Quantities Report_Secondary'!A441="","",VALUE(SUBSTITUTE('Quantities Report_Secondary'!A441,"+",""))),"")</f>
        <v/>
      </c>
    </row>
    <row r="443" spans="2:2">
      <c r="B443" s="25" t="str">
        <f>IFERROR(IF('Quantities Report_Secondary'!A442="","",VALUE(SUBSTITUTE('Quantities Report_Secondary'!A442,"+",""))),"")</f>
        <v/>
      </c>
    </row>
    <row r="444" spans="2:2">
      <c r="B444" s="25" t="str">
        <f>IFERROR(IF('Quantities Report_Secondary'!A443="","",VALUE(SUBSTITUTE('Quantities Report_Secondary'!A443,"+",""))),"")</f>
        <v/>
      </c>
    </row>
    <row r="445" spans="2:2">
      <c r="B445" s="25" t="str">
        <f>IFERROR(IF('Quantities Report_Secondary'!A444="","",VALUE(SUBSTITUTE('Quantities Report_Secondary'!A444,"+",""))),"")</f>
        <v/>
      </c>
    </row>
    <row r="446" spans="2:2">
      <c r="B446" s="25" t="str">
        <f>IFERROR(IF('Quantities Report_Secondary'!A445="","",VALUE(SUBSTITUTE('Quantities Report_Secondary'!A445,"+",""))),"")</f>
        <v/>
      </c>
    </row>
    <row r="447" spans="2:2">
      <c r="B447" s="25" t="str">
        <f>IFERROR(IF('Quantities Report_Secondary'!A446="","",VALUE(SUBSTITUTE('Quantities Report_Secondary'!A446,"+",""))),"")</f>
        <v/>
      </c>
    </row>
    <row r="448" spans="2:2">
      <c r="B448" s="25" t="str">
        <f>IFERROR(IF('Quantities Report_Secondary'!A447="","",VALUE(SUBSTITUTE('Quantities Report_Secondary'!A447,"+",""))),"")</f>
        <v/>
      </c>
    </row>
    <row r="449" spans="2:2">
      <c r="B449" s="25" t="str">
        <f>IFERROR(IF('Quantities Report_Secondary'!A448="","",VALUE(SUBSTITUTE('Quantities Report_Secondary'!A448,"+",""))),"")</f>
        <v/>
      </c>
    </row>
    <row r="450" spans="2:2">
      <c r="B450" s="25" t="str">
        <f>IFERROR(IF('Quantities Report_Secondary'!A449="","",VALUE(SUBSTITUTE('Quantities Report_Secondary'!A449,"+",""))),"")</f>
        <v/>
      </c>
    </row>
    <row r="451" spans="2:2">
      <c r="B451" s="25" t="str">
        <f>IFERROR(IF('Quantities Report_Secondary'!A450="","",VALUE(SUBSTITUTE('Quantities Report_Secondary'!A450,"+",""))),"")</f>
        <v/>
      </c>
    </row>
    <row r="452" spans="2:2">
      <c r="B452" s="25" t="str">
        <f>IFERROR(IF('Quantities Report_Secondary'!A451="","",VALUE(SUBSTITUTE('Quantities Report_Secondary'!A451,"+",""))),"")</f>
        <v/>
      </c>
    </row>
    <row r="453" spans="2:2">
      <c r="B453" s="25" t="str">
        <f>IFERROR(IF('Quantities Report_Secondary'!A452="","",VALUE(SUBSTITUTE('Quantities Report_Secondary'!A452,"+",""))),"")</f>
        <v/>
      </c>
    </row>
    <row r="454" spans="2:2">
      <c r="B454" s="25" t="str">
        <f>IFERROR(IF('Quantities Report_Secondary'!A453="","",VALUE(SUBSTITUTE('Quantities Report_Secondary'!A453,"+",""))),"")</f>
        <v/>
      </c>
    </row>
    <row r="455" spans="2:2">
      <c r="B455" s="25" t="str">
        <f>IFERROR(IF('Quantities Report_Secondary'!A454="","",VALUE(SUBSTITUTE('Quantities Report_Secondary'!A454,"+",""))),"")</f>
        <v/>
      </c>
    </row>
    <row r="456" spans="2:2">
      <c r="B456" s="25" t="str">
        <f>IFERROR(IF('Quantities Report_Secondary'!A455="","",VALUE(SUBSTITUTE('Quantities Report_Secondary'!A455,"+",""))),"")</f>
        <v/>
      </c>
    </row>
    <row r="457" spans="2:2">
      <c r="B457" s="25" t="str">
        <f>IFERROR(IF('Quantities Report_Secondary'!A456="","",VALUE(SUBSTITUTE('Quantities Report_Secondary'!A456,"+",""))),"")</f>
        <v/>
      </c>
    </row>
    <row r="458" spans="2:2">
      <c r="B458" s="25" t="str">
        <f>IFERROR(IF('Quantities Report_Secondary'!A457="","",VALUE(SUBSTITUTE('Quantities Report_Secondary'!A457,"+",""))),"")</f>
        <v/>
      </c>
    </row>
    <row r="459" spans="2:2">
      <c r="B459" s="25" t="str">
        <f>IFERROR(IF('Quantities Report_Secondary'!A458="","",VALUE(SUBSTITUTE('Quantities Report_Secondary'!A458,"+",""))),"")</f>
        <v/>
      </c>
    </row>
    <row r="460" spans="2:2">
      <c r="B460" s="25" t="str">
        <f>IFERROR(IF('Quantities Report_Secondary'!A459="","",VALUE(SUBSTITUTE('Quantities Report_Secondary'!A459,"+",""))),"")</f>
        <v/>
      </c>
    </row>
    <row r="461" spans="2:2">
      <c r="B461" s="25" t="str">
        <f>IFERROR(IF('Quantities Report_Secondary'!A460="","",VALUE(SUBSTITUTE('Quantities Report_Secondary'!A460,"+",""))),"")</f>
        <v/>
      </c>
    </row>
    <row r="462" spans="2:2">
      <c r="B462" s="25" t="str">
        <f>IFERROR(IF('Quantities Report_Secondary'!A461="","",VALUE(SUBSTITUTE('Quantities Report_Secondary'!A461,"+",""))),"")</f>
        <v/>
      </c>
    </row>
    <row r="463" spans="2:2">
      <c r="B463" s="25" t="str">
        <f>IFERROR(IF('Quantities Report_Secondary'!A462="","",VALUE(SUBSTITUTE('Quantities Report_Secondary'!A462,"+",""))),"")</f>
        <v/>
      </c>
    </row>
    <row r="464" spans="2:2">
      <c r="B464" s="25" t="str">
        <f>IFERROR(IF('Quantities Report_Secondary'!A463="","",VALUE(SUBSTITUTE('Quantities Report_Secondary'!A463,"+",""))),"")</f>
        <v/>
      </c>
    </row>
    <row r="465" spans="2:2">
      <c r="B465" s="25" t="str">
        <f>IFERROR(IF('Quantities Report_Secondary'!A464="","",VALUE(SUBSTITUTE('Quantities Report_Secondary'!A464,"+",""))),"")</f>
        <v/>
      </c>
    </row>
    <row r="466" spans="2:2">
      <c r="B466" s="25" t="str">
        <f>IFERROR(IF('Quantities Report_Secondary'!A465="","",VALUE(SUBSTITUTE('Quantities Report_Secondary'!A465,"+",""))),"")</f>
        <v/>
      </c>
    </row>
    <row r="467" spans="2:2">
      <c r="B467" s="25" t="str">
        <f>IFERROR(IF('Quantities Report_Secondary'!A466="","",VALUE(SUBSTITUTE('Quantities Report_Secondary'!A466,"+",""))),"")</f>
        <v/>
      </c>
    </row>
    <row r="468" spans="2:2">
      <c r="B468" s="25" t="str">
        <f>IFERROR(IF('Quantities Report_Secondary'!A467="","",VALUE(SUBSTITUTE('Quantities Report_Secondary'!A467,"+",""))),"")</f>
        <v/>
      </c>
    </row>
    <row r="469" spans="2:2">
      <c r="B469" s="25" t="str">
        <f>IFERROR(IF('Quantities Report_Secondary'!A468="","",VALUE(SUBSTITUTE('Quantities Report_Secondary'!A468,"+",""))),"")</f>
        <v/>
      </c>
    </row>
    <row r="470" spans="2:2">
      <c r="B470" s="25" t="str">
        <f>IFERROR(IF('Quantities Report_Secondary'!A469="","",VALUE(SUBSTITUTE('Quantities Report_Secondary'!A469,"+",""))),"")</f>
        <v/>
      </c>
    </row>
    <row r="471" spans="2:2">
      <c r="B471" s="25" t="str">
        <f>IFERROR(IF('Quantities Report_Secondary'!A470="","",VALUE(SUBSTITUTE('Quantities Report_Secondary'!A470,"+",""))),"")</f>
        <v/>
      </c>
    </row>
    <row r="472" spans="2:2">
      <c r="B472" s="25" t="str">
        <f>IFERROR(IF('Quantities Report_Secondary'!A471="","",VALUE(SUBSTITUTE('Quantities Report_Secondary'!A471,"+",""))),"")</f>
        <v/>
      </c>
    </row>
    <row r="473" spans="2:2">
      <c r="B473" s="25" t="str">
        <f>IFERROR(IF('Quantities Report_Secondary'!A472="","",VALUE(SUBSTITUTE('Quantities Report_Secondary'!A472,"+",""))),"")</f>
        <v/>
      </c>
    </row>
    <row r="474" spans="2:2">
      <c r="B474" s="25" t="str">
        <f>IFERROR(IF('Quantities Report_Secondary'!A473="","",VALUE(SUBSTITUTE('Quantities Report_Secondary'!A473,"+",""))),"")</f>
        <v/>
      </c>
    </row>
    <row r="475" spans="2:2">
      <c r="B475" s="25" t="str">
        <f>IFERROR(IF('Quantities Report_Secondary'!A474="","",VALUE(SUBSTITUTE('Quantities Report_Secondary'!A474,"+",""))),"")</f>
        <v/>
      </c>
    </row>
    <row r="476" spans="2:2">
      <c r="B476" s="25" t="str">
        <f>IFERROR(IF('Quantities Report_Secondary'!A475="","",VALUE(SUBSTITUTE('Quantities Report_Secondary'!A475,"+",""))),"")</f>
        <v/>
      </c>
    </row>
    <row r="477" spans="2:2">
      <c r="B477" s="25" t="str">
        <f>IFERROR(IF('Quantities Report_Secondary'!A476="","",VALUE(SUBSTITUTE('Quantities Report_Secondary'!A476,"+",""))),"")</f>
        <v/>
      </c>
    </row>
    <row r="478" spans="2:2">
      <c r="B478" s="25" t="str">
        <f>IFERROR(IF('Quantities Report_Secondary'!A477="","",VALUE(SUBSTITUTE('Quantities Report_Secondary'!A477,"+",""))),"")</f>
        <v/>
      </c>
    </row>
    <row r="479" spans="2:2">
      <c r="B479" s="25" t="str">
        <f>IFERROR(IF('Quantities Report_Secondary'!A478="","",VALUE(SUBSTITUTE('Quantities Report_Secondary'!A478,"+",""))),"")</f>
        <v/>
      </c>
    </row>
    <row r="480" spans="2:2">
      <c r="B480" s="25" t="str">
        <f>IFERROR(IF('Quantities Report_Secondary'!A479="","",VALUE(SUBSTITUTE('Quantities Report_Secondary'!A479,"+",""))),"")</f>
        <v/>
      </c>
    </row>
    <row r="481" spans="2:2">
      <c r="B481" s="25" t="str">
        <f>IFERROR(IF('Quantities Report_Secondary'!A480="","",VALUE(SUBSTITUTE('Quantities Report_Secondary'!A480,"+",""))),"")</f>
        <v/>
      </c>
    </row>
    <row r="482" spans="2:2">
      <c r="B482" s="25" t="str">
        <f>IFERROR(IF('Quantities Report_Secondary'!A481="","",VALUE(SUBSTITUTE('Quantities Report_Secondary'!A481,"+",""))),"")</f>
        <v/>
      </c>
    </row>
    <row r="483" spans="2:2">
      <c r="B483" s="25" t="str">
        <f>IFERROR(IF('Quantities Report_Secondary'!A482="","",VALUE(SUBSTITUTE('Quantities Report_Secondary'!A482,"+",""))),"")</f>
        <v/>
      </c>
    </row>
    <row r="484" spans="2:2">
      <c r="B484" s="25" t="str">
        <f>IFERROR(IF('Quantities Report_Secondary'!A483="","",VALUE(SUBSTITUTE('Quantities Report_Secondary'!A483,"+",""))),"")</f>
        <v/>
      </c>
    </row>
    <row r="485" spans="2:2">
      <c r="B485" s="25" t="str">
        <f>IFERROR(IF('Quantities Report_Secondary'!A484="","",VALUE(SUBSTITUTE('Quantities Report_Secondary'!A484,"+",""))),"")</f>
        <v/>
      </c>
    </row>
    <row r="486" spans="2:2">
      <c r="B486" s="25" t="str">
        <f>IFERROR(IF('Quantities Report_Secondary'!A485="","",VALUE(SUBSTITUTE('Quantities Report_Secondary'!A485,"+",""))),"")</f>
        <v/>
      </c>
    </row>
    <row r="487" spans="2:2">
      <c r="B487" s="25" t="str">
        <f>IFERROR(IF('Quantities Report_Secondary'!A486="","",VALUE(SUBSTITUTE('Quantities Report_Secondary'!A486,"+",""))),"")</f>
        <v/>
      </c>
    </row>
    <row r="488" spans="2:2">
      <c r="B488" s="25" t="str">
        <f>IFERROR(IF('Quantities Report_Secondary'!A487="","",VALUE(SUBSTITUTE('Quantities Report_Secondary'!A487,"+",""))),"")</f>
        <v/>
      </c>
    </row>
    <row r="489" spans="2:2">
      <c r="B489" s="25" t="str">
        <f>IFERROR(IF('Quantities Report_Secondary'!A488="","",VALUE(SUBSTITUTE('Quantities Report_Secondary'!A488,"+",""))),"")</f>
        <v/>
      </c>
    </row>
    <row r="490" spans="2:2">
      <c r="B490" s="25" t="str">
        <f>IFERROR(IF('Quantities Report_Secondary'!A489="","",VALUE(SUBSTITUTE('Quantities Report_Secondary'!A489,"+",""))),"")</f>
        <v/>
      </c>
    </row>
    <row r="491" spans="2:2">
      <c r="B491" s="25" t="str">
        <f>IFERROR(IF('Quantities Report_Secondary'!A490="","",VALUE(SUBSTITUTE('Quantities Report_Secondary'!A490,"+",""))),"")</f>
        <v/>
      </c>
    </row>
    <row r="492" spans="2:2">
      <c r="B492" s="25" t="str">
        <f>IFERROR(IF('Quantities Report_Secondary'!A491="","",VALUE(SUBSTITUTE('Quantities Report_Secondary'!A491,"+",""))),"")</f>
        <v/>
      </c>
    </row>
    <row r="493" spans="2:2">
      <c r="B493" s="25" t="str">
        <f>IFERROR(IF('Quantities Report_Secondary'!A492="","",VALUE(SUBSTITUTE('Quantities Report_Secondary'!A492,"+",""))),"")</f>
        <v/>
      </c>
    </row>
    <row r="494" spans="2:2">
      <c r="B494" s="25" t="str">
        <f>IFERROR(IF('Quantities Report_Secondary'!A493="","",VALUE(SUBSTITUTE('Quantities Report_Secondary'!A493,"+",""))),"")</f>
        <v/>
      </c>
    </row>
    <row r="495" spans="2:2">
      <c r="B495" s="25" t="str">
        <f>IFERROR(IF('Quantities Report_Secondary'!A494="","",VALUE(SUBSTITUTE('Quantities Report_Secondary'!A494,"+",""))),"")</f>
        <v/>
      </c>
    </row>
    <row r="496" spans="2:2">
      <c r="B496" s="25" t="str">
        <f>IFERROR(IF('Quantities Report_Secondary'!A495="","",VALUE(SUBSTITUTE('Quantities Report_Secondary'!A495,"+",""))),"")</f>
        <v/>
      </c>
    </row>
    <row r="497" spans="2:2">
      <c r="B497" s="25" t="str">
        <f>IFERROR(IF('Quantities Report_Secondary'!A496="","",VALUE(SUBSTITUTE('Quantities Report_Secondary'!A496,"+",""))),"")</f>
        <v/>
      </c>
    </row>
    <row r="498" spans="2:2">
      <c r="B498" s="25" t="str">
        <f>IFERROR(IF('Quantities Report_Secondary'!A497="","",VALUE(SUBSTITUTE('Quantities Report_Secondary'!A497,"+",""))),"")</f>
        <v/>
      </c>
    </row>
    <row r="499" spans="2:2">
      <c r="B499" s="25" t="str">
        <f>IFERROR(IF('Quantities Report_Secondary'!A498="","",VALUE(SUBSTITUTE('Quantities Report_Secondary'!A498,"+",""))),"")</f>
        <v/>
      </c>
    </row>
    <row r="500" spans="2:2">
      <c r="B500" s="25" t="str">
        <f>IFERROR(IF('Quantities Report_Secondary'!A499="","",VALUE(SUBSTITUTE('Quantities Report_Secondary'!A499,"+",""))),"")</f>
        <v/>
      </c>
    </row>
    <row r="501" spans="2:2">
      <c r="B501" s="25" t="str">
        <f>IFERROR(IF('Quantities Report_Secondary'!A500="","",VALUE(SUBSTITUTE('Quantities Report_Secondary'!A500,"+",""))),"")</f>
        <v/>
      </c>
    </row>
    <row r="502" spans="2:2">
      <c r="B502" s="25" t="str">
        <f>IFERROR(IF('Quantities Report_Secondary'!A501="","",VALUE(SUBSTITUTE('Quantities Report_Secondary'!A501,"+",""))),"")</f>
        <v/>
      </c>
    </row>
    <row r="503" spans="2:2">
      <c r="B503" s="25" t="str">
        <f>IFERROR(IF('Quantities Report_Secondary'!A502="","",VALUE(SUBSTITUTE('Quantities Report_Secondary'!A502,"+",""))),"")</f>
        <v/>
      </c>
    </row>
    <row r="504" spans="2:2">
      <c r="B504" s="25" t="str">
        <f>IFERROR(IF('Quantities Report_Secondary'!A503="","",VALUE(SUBSTITUTE('Quantities Report_Secondary'!A503,"+",""))),"")</f>
        <v/>
      </c>
    </row>
    <row r="505" spans="2:2">
      <c r="B505" s="25" t="str">
        <f>IFERROR(IF('Quantities Report_Secondary'!A504="","",VALUE(SUBSTITUTE('Quantities Report_Secondary'!A504,"+",""))),"")</f>
        <v/>
      </c>
    </row>
    <row r="506" spans="2:2">
      <c r="B506" s="25" t="str">
        <f>IFERROR(IF('Quantities Report_Secondary'!A505="","",VALUE(SUBSTITUTE('Quantities Report_Secondary'!A505,"+",""))),"")</f>
        <v/>
      </c>
    </row>
    <row r="507" spans="2:2">
      <c r="B507" s="25" t="str">
        <f>IFERROR(IF('Quantities Report_Secondary'!A506="","",VALUE(SUBSTITUTE('Quantities Report_Secondary'!A506,"+",""))),"")</f>
        <v/>
      </c>
    </row>
    <row r="508" spans="2:2">
      <c r="B508" s="25" t="str">
        <f>IFERROR(IF('Quantities Report_Secondary'!A507="","",VALUE(SUBSTITUTE('Quantities Report_Secondary'!A507,"+",""))),"")</f>
        <v/>
      </c>
    </row>
    <row r="509" spans="2:2">
      <c r="B509" s="25" t="str">
        <f>IFERROR(IF('Quantities Report_Secondary'!A508="","",VALUE(SUBSTITUTE('Quantities Report_Secondary'!A508,"+",""))),"")</f>
        <v/>
      </c>
    </row>
    <row r="510" spans="2:2">
      <c r="B510" s="25" t="str">
        <f>IFERROR(IF('Quantities Report_Secondary'!A509="","",VALUE(SUBSTITUTE('Quantities Report_Secondary'!A509,"+",""))),"")</f>
        <v/>
      </c>
    </row>
    <row r="511" spans="2:2">
      <c r="B511" s="25" t="str">
        <f>IFERROR(IF('Quantities Report_Secondary'!A510="","",VALUE(SUBSTITUTE('Quantities Report_Secondary'!A510,"+",""))),"")</f>
        <v/>
      </c>
    </row>
    <row r="512" spans="2:2">
      <c r="B512" s="25" t="str">
        <f>IFERROR(IF('Quantities Report_Secondary'!A511="","",VALUE(SUBSTITUTE('Quantities Report_Secondary'!A511,"+",""))),"")</f>
        <v/>
      </c>
    </row>
    <row r="513" spans="2:2">
      <c r="B513" s="25" t="str">
        <f>IFERROR(IF('Quantities Report_Secondary'!A512="","",VALUE(SUBSTITUTE('Quantities Report_Secondary'!A512,"+",""))),"")</f>
        <v/>
      </c>
    </row>
    <row r="514" spans="2:2">
      <c r="B514" s="25" t="str">
        <f>IFERROR(IF('Quantities Report_Secondary'!A513="","",VALUE(SUBSTITUTE('Quantities Report_Secondary'!A513,"+",""))),"")</f>
        <v/>
      </c>
    </row>
    <row r="515" spans="2:2">
      <c r="B515" s="25" t="str">
        <f>IFERROR(IF('Quantities Report_Secondary'!A514="","",VALUE(SUBSTITUTE('Quantities Report_Secondary'!A514,"+",""))),"")</f>
        <v/>
      </c>
    </row>
    <row r="516" spans="2:2">
      <c r="B516" s="25" t="str">
        <f>IFERROR(IF('Quantities Report_Secondary'!A515="","",VALUE(SUBSTITUTE('Quantities Report_Secondary'!A515,"+",""))),"")</f>
        <v/>
      </c>
    </row>
    <row r="517" spans="2:2">
      <c r="B517" s="25" t="str">
        <f>IFERROR(IF('Quantities Report_Secondary'!A516="","",VALUE(SUBSTITUTE('Quantities Report_Secondary'!A516,"+",""))),"")</f>
        <v/>
      </c>
    </row>
    <row r="518" spans="2:2">
      <c r="B518" s="25" t="str">
        <f>IFERROR(IF('Quantities Report_Secondary'!A517="","",VALUE(SUBSTITUTE('Quantities Report_Secondary'!A517,"+",""))),"")</f>
        <v/>
      </c>
    </row>
    <row r="519" spans="2:2">
      <c r="B519" s="25" t="str">
        <f>IFERROR(IF('Quantities Report_Secondary'!A518="","",VALUE(SUBSTITUTE('Quantities Report_Secondary'!A518,"+",""))),"")</f>
        <v/>
      </c>
    </row>
    <row r="520" spans="2:2">
      <c r="B520" s="25" t="str">
        <f>IFERROR(IF('Quantities Report_Secondary'!A519="","",VALUE(SUBSTITUTE('Quantities Report_Secondary'!A519,"+",""))),"")</f>
        <v/>
      </c>
    </row>
    <row r="521" spans="2:2">
      <c r="B521" s="25" t="str">
        <f>IFERROR(IF('Quantities Report_Secondary'!A520="","",VALUE(SUBSTITUTE('Quantities Report_Secondary'!A520,"+",""))),"")</f>
        <v/>
      </c>
    </row>
    <row r="522" spans="2:2">
      <c r="B522" s="25" t="str">
        <f>IFERROR(IF('Quantities Report_Secondary'!A521="","",VALUE(SUBSTITUTE('Quantities Report_Secondary'!A521,"+",""))),"")</f>
        <v/>
      </c>
    </row>
    <row r="523" spans="2:2">
      <c r="B523" s="25" t="str">
        <f>IFERROR(IF('Quantities Report_Secondary'!A522="","",VALUE(SUBSTITUTE('Quantities Report_Secondary'!A522,"+",""))),"")</f>
        <v/>
      </c>
    </row>
    <row r="524" spans="2:2">
      <c r="B524" s="25" t="str">
        <f>IFERROR(IF('Quantities Report_Secondary'!A523="","",VALUE(SUBSTITUTE('Quantities Report_Secondary'!A523,"+",""))),"")</f>
        <v/>
      </c>
    </row>
    <row r="525" spans="2:2">
      <c r="B525" s="25" t="str">
        <f>IFERROR(IF('Quantities Report_Secondary'!A524="","",VALUE(SUBSTITUTE('Quantities Report_Secondary'!A524,"+",""))),"")</f>
        <v/>
      </c>
    </row>
    <row r="526" spans="2:2">
      <c r="B526" s="25" t="str">
        <f>IFERROR(IF('Quantities Report_Secondary'!A525="","",VALUE(SUBSTITUTE('Quantities Report_Secondary'!A525,"+",""))),"")</f>
        <v/>
      </c>
    </row>
    <row r="527" spans="2:2">
      <c r="B527" s="25" t="str">
        <f>IFERROR(IF('Quantities Report_Secondary'!A526="","",VALUE(SUBSTITUTE('Quantities Report_Secondary'!A526,"+",""))),"")</f>
        <v/>
      </c>
    </row>
    <row r="528" spans="2:2">
      <c r="B528" s="25" t="str">
        <f>IFERROR(IF('Quantities Report_Secondary'!A527="","",VALUE(SUBSTITUTE('Quantities Report_Secondary'!A527,"+",""))),"")</f>
        <v/>
      </c>
    </row>
    <row r="529" spans="2:2">
      <c r="B529" s="25" t="str">
        <f>IFERROR(IF('Quantities Report_Secondary'!A528="","",VALUE(SUBSTITUTE('Quantities Report_Secondary'!A528,"+",""))),"")</f>
        <v/>
      </c>
    </row>
    <row r="530" spans="2:2">
      <c r="B530" s="25" t="str">
        <f>IFERROR(IF('Quantities Report_Secondary'!A529="","",VALUE(SUBSTITUTE('Quantities Report_Secondary'!A529,"+",""))),"")</f>
        <v/>
      </c>
    </row>
    <row r="531" spans="2:2">
      <c r="B531" s="25" t="str">
        <f>IFERROR(IF('Quantities Report_Secondary'!A530="","",VALUE(SUBSTITUTE('Quantities Report_Secondary'!A530,"+",""))),"")</f>
        <v/>
      </c>
    </row>
    <row r="532" spans="2:2">
      <c r="B532" s="25" t="str">
        <f>IFERROR(IF('Quantities Report_Secondary'!A531="","",VALUE(SUBSTITUTE('Quantities Report_Secondary'!A531,"+",""))),"")</f>
        <v/>
      </c>
    </row>
    <row r="533" spans="2:2">
      <c r="B533" s="25" t="str">
        <f>IFERROR(IF('Quantities Report_Secondary'!A532="","",VALUE(SUBSTITUTE('Quantities Report_Secondary'!A532,"+",""))),"")</f>
        <v/>
      </c>
    </row>
    <row r="534" spans="2:2">
      <c r="B534" s="25" t="str">
        <f>IFERROR(IF('Quantities Report_Secondary'!A533="","",VALUE(SUBSTITUTE('Quantities Report_Secondary'!A533,"+",""))),"")</f>
        <v/>
      </c>
    </row>
    <row r="535" spans="2:2">
      <c r="B535" s="25" t="str">
        <f>IFERROR(IF('Quantities Report_Secondary'!A534="","",VALUE(SUBSTITUTE('Quantities Report_Secondary'!A534,"+",""))),"")</f>
        <v/>
      </c>
    </row>
    <row r="536" spans="2:2">
      <c r="B536" s="25" t="str">
        <f>IFERROR(IF('Quantities Report_Secondary'!A535="","",VALUE(SUBSTITUTE('Quantities Report_Secondary'!A535,"+",""))),"")</f>
        <v/>
      </c>
    </row>
    <row r="537" spans="2:2">
      <c r="B537" s="25" t="str">
        <f>IFERROR(IF('Quantities Report_Secondary'!A536="","",VALUE(SUBSTITUTE('Quantities Report_Secondary'!A536,"+",""))),"")</f>
        <v/>
      </c>
    </row>
    <row r="538" spans="2:2">
      <c r="B538" s="25" t="str">
        <f>IFERROR(IF('Quantities Report_Secondary'!A537="","",VALUE(SUBSTITUTE('Quantities Report_Secondary'!A537,"+",""))),"")</f>
        <v/>
      </c>
    </row>
    <row r="539" spans="2:2">
      <c r="B539" s="25" t="str">
        <f>IFERROR(IF('Quantities Report_Secondary'!A538="","",VALUE(SUBSTITUTE('Quantities Report_Secondary'!A538,"+",""))),"")</f>
        <v/>
      </c>
    </row>
    <row r="540" spans="2:2">
      <c r="B540" s="25" t="str">
        <f>IFERROR(IF('Quantities Report_Secondary'!A539="","",VALUE(SUBSTITUTE('Quantities Report_Secondary'!A539,"+",""))),"")</f>
        <v/>
      </c>
    </row>
    <row r="541" spans="2:2">
      <c r="B541" s="25" t="str">
        <f>IFERROR(IF('Quantities Report_Secondary'!A540="","",VALUE(SUBSTITUTE('Quantities Report_Secondary'!A540,"+",""))),"")</f>
        <v/>
      </c>
    </row>
    <row r="542" spans="2:2">
      <c r="B542" s="25" t="str">
        <f>IFERROR(IF('Quantities Report_Secondary'!A541="","",VALUE(SUBSTITUTE('Quantities Report_Secondary'!A541,"+",""))),"")</f>
        <v/>
      </c>
    </row>
    <row r="543" spans="2:2">
      <c r="B543" s="25" t="str">
        <f>IFERROR(IF('Quantities Report_Secondary'!A542="","",VALUE(SUBSTITUTE('Quantities Report_Secondary'!A542,"+",""))),"")</f>
        <v/>
      </c>
    </row>
    <row r="544" spans="2:2">
      <c r="B544" s="25" t="str">
        <f>IFERROR(IF('Quantities Report_Secondary'!A543="","",VALUE(SUBSTITUTE('Quantities Report_Secondary'!A543,"+",""))),"")</f>
        <v/>
      </c>
    </row>
    <row r="545" spans="2:2">
      <c r="B545" s="25" t="str">
        <f>IFERROR(IF('Quantities Report_Secondary'!A544="","",VALUE(SUBSTITUTE('Quantities Report_Secondary'!A544,"+",""))),"")</f>
        <v/>
      </c>
    </row>
    <row r="546" spans="2:2">
      <c r="B546" s="25" t="str">
        <f>IFERROR(IF('Quantities Report_Secondary'!A545="","",VALUE(SUBSTITUTE('Quantities Report_Secondary'!A545,"+",""))),"")</f>
        <v/>
      </c>
    </row>
    <row r="547" spans="2:2">
      <c r="B547" s="25" t="str">
        <f>IFERROR(IF('Quantities Report_Secondary'!A546="","",VALUE(SUBSTITUTE('Quantities Report_Secondary'!A546,"+",""))),"")</f>
        <v/>
      </c>
    </row>
    <row r="548" spans="2:2">
      <c r="B548" s="25" t="str">
        <f>IFERROR(IF('Quantities Report_Secondary'!A547="","",VALUE(SUBSTITUTE('Quantities Report_Secondary'!A547,"+",""))),"")</f>
        <v/>
      </c>
    </row>
    <row r="549" spans="2:2">
      <c r="B549" s="25" t="str">
        <f>IFERROR(IF('Quantities Report_Secondary'!A548="","",VALUE(SUBSTITUTE('Quantities Report_Secondary'!A548,"+",""))),"")</f>
        <v/>
      </c>
    </row>
    <row r="550" spans="2:2">
      <c r="B550" s="25" t="str">
        <f>IFERROR(IF('Quantities Report_Secondary'!A549="","",VALUE(SUBSTITUTE('Quantities Report_Secondary'!A549,"+",""))),"")</f>
        <v/>
      </c>
    </row>
    <row r="551" spans="2:2">
      <c r="B551" s="25" t="str">
        <f>IFERROR(IF('Quantities Report_Secondary'!A550="","",VALUE(SUBSTITUTE('Quantities Report_Secondary'!A550,"+",""))),"")</f>
        <v/>
      </c>
    </row>
    <row r="552" spans="2:2">
      <c r="B552" s="25" t="str">
        <f>IFERROR(IF('Quantities Report_Secondary'!A551="","",VALUE(SUBSTITUTE('Quantities Report_Secondary'!A551,"+",""))),"")</f>
        <v/>
      </c>
    </row>
    <row r="553" spans="2:2">
      <c r="B553" s="25" t="str">
        <f>IFERROR(IF('Quantities Report_Secondary'!A552="","",VALUE(SUBSTITUTE('Quantities Report_Secondary'!A552,"+",""))),"")</f>
        <v/>
      </c>
    </row>
    <row r="554" spans="2:2">
      <c r="B554" s="25" t="str">
        <f>IFERROR(IF('Quantities Report_Secondary'!A553="","",VALUE(SUBSTITUTE('Quantities Report_Secondary'!A553,"+",""))),"")</f>
        <v/>
      </c>
    </row>
    <row r="555" spans="2:2">
      <c r="B555" s="25" t="str">
        <f>IFERROR(IF('Quantities Report_Secondary'!A554="","",VALUE(SUBSTITUTE('Quantities Report_Secondary'!A554,"+",""))),"")</f>
        <v/>
      </c>
    </row>
    <row r="556" spans="2:2">
      <c r="B556" s="25" t="str">
        <f>IFERROR(IF('Quantities Report_Secondary'!A555="","",VALUE(SUBSTITUTE('Quantities Report_Secondary'!A555,"+",""))),"")</f>
        <v/>
      </c>
    </row>
    <row r="557" spans="2:2">
      <c r="B557" s="25" t="str">
        <f>IFERROR(IF('Quantities Report_Secondary'!A556="","",VALUE(SUBSTITUTE('Quantities Report_Secondary'!A556,"+",""))),"")</f>
        <v/>
      </c>
    </row>
    <row r="558" spans="2:2">
      <c r="B558" s="25" t="str">
        <f>IFERROR(IF('Quantities Report_Secondary'!A557="","",VALUE(SUBSTITUTE('Quantities Report_Secondary'!A557,"+",""))),"")</f>
        <v/>
      </c>
    </row>
    <row r="559" spans="2:2">
      <c r="B559" s="25" t="str">
        <f>IFERROR(IF('Quantities Report_Secondary'!A558="","",VALUE(SUBSTITUTE('Quantities Report_Secondary'!A558,"+",""))),"")</f>
        <v/>
      </c>
    </row>
    <row r="560" spans="2:2">
      <c r="B560" s="25" t="str">
        <f>IFERROR(IF('Quantities Report_Secondary'!A559="","",VALUE(SUBSTITUTE('Quantities Report_Secondary'!A559,"+",""))),"")</f>
        <v/>
      </c>
    </row>
    <row r="561" spans="2:2">
      <c r="B561" s="25" t="str">
        <f>IFERROR(IF('Quantities Report_Secondary'!A560="","",VALUE(SUBSTITUTE('Quantities Report_Secondary'!A560,"+",""))),"")</f>
        <v/>
      </c>
    </row>
    <row r="562" spans="2:2">
      <c r="B562" s="25" t="str">
        <f>IFERROR(IF('Quantities Report_Secondary'!A561="","",VALUE(SUBSTITUTE('Quantities Report_Secondary'!A561,"+",""))),"")</f>
        <v/>
      </c>
    </row>
    <row r="563" spans="2:2">
      <c r="B563" s="25" t="str">
        <f>IFERROR(IF('Quantities Report_Secondary'!A562="","",VALUE(SUBSTITUTE('Quantities Report_Secondary'!A562,"+",""))),"")</f>
        <v/>
      </c>
    </row>
    <row r="564" spans="2:2">
      <c r="B564" s="25" t="str">
        <f>IFERROR(IF('Quantities Report_Secondary'!A563="","",VALUE(SUBSTITUTE('Quantities Report_Secondary'!A563,"+",""))),"")</f>
        <v/>
      </c>
    </row>
    <row r="565" spans="2:2">
      <c r="B565" s="25" t="str">
        <f>IFERROR(IF('Quantities Report_Secondary'!A564="","",VALUE(SUBSTITUTE('Quantities Report_Secondary'!A564,"+",""))),"")</f>
        <v/>
      </c>
    </row>
    <row r="566" spans="2:2">
      <c r="B566" s="25" t="str">
        <f>IFERROR(IF('Quantities Report_Secondary'!A565="","",VALUE(SUBSTITUTE('Quantities Report_Secondary'!A565,"+",""))),"")</f>
        <v/>
      </c>
    </row>
    <row r="567" spans="2:2">
      <c r="B567" s="25" t="str">
        <f>IFERROR(IF('Quantities Report_Secondary'!A566="","",VALUE(SUBSTITUTE('Quantities Report_Secondary'!A566,"+",""))),"")</f>
        <v/>
      </c>
    </row>
    <row r="568" spans="2:2">
      <c r="B568" s="25" t="str">
        <f>IFERROR(IF('Quantities Report_Secondary'!A567="","",VALUE(SUBSTITUTE('Quantities Report_Secondary'!A567,"+",""))),"")</f>
        <v/>
      </c>
    </row>
    <row r="569" spans="2:2">
      <c r="B569" s="25" t="str">
        <f>IFERROR(IF('Quantities Report_Secondary'!A568="","",VALUE(SUBSTITUTE('Quantities Report_Secondary'!A568,"+",""))),"")</f>
        <v/>
      </c>
    </row>
    <row r="570" spans="2:2">
      <c r="B570" s="25" t="str">
        <f>IFERROR(IF('Quantities Report_Secondary'!A569="","",VALUE(SUBSTITUTE('Quantities Report_Secondary'!A569,"+",""))),"")</f>
        <v/>
      </c>
    </row>
    <row r="571" spans="2:2">
      <c r="B571" s="25" t="str">
        <f>IFERROR(IF('Quantities Report_Secondary'!A570="","",VALUE(SUBSTITUTE('Quantities Report_Secondary'!A570,"+",""))),"")</f>
        <v/>
      </c>
    </row>
    <row r="572" spans="2:2">
      <c r="B572" s="25" t="str">
        <f>IFERROR(IF('Quantities Report_Secondary'!A571="","",VALUE(SUBSTITUTE('Quantities Report_Secondary'!A571,"+",""))),"")</f>
        <v/>
      </c>
    </row>
    <row r="573" spans="2:2">
      <c r="B573" s="25" t="str">
        <f>IFERROR(IF('Quantities Report_Secondary'!A572="","",VALUE(SUBSTITUTE('Quantities Report_Secondary'!A572,"+",""))),"")</f>
        <v/>
      </c>
    </row>
    <row r="574" spans="2:2">
      <c r="B574" s="25" t="str">
        <f>IFERROR(IF('Quantities Report_Secondary'!A573="","",VALUE(SUBSTITUTE('Quantities Report_Secondary'!A573,"+",""))),"")</f>
        <v/>
      </c>
    </row>
    <row r="575" spans="2:2">
      <c r="B575" s="25" t="str">
        <f>IFERROR(IF('Quantities Report_Secondary'!A574="","",VALUE(SUBSTITUTE('Quantities Report_Secondary'!A574,"+",""))),"")</f>
        <v/>
      </c>
    </row>
    <row r="576" spans="2:2">
      <c r="B576" s="25" t="str">
        <f>IFERROR(IF('Quantities Report_Secondary'!A575="","",VALUE(SUBSTITUTE('Quantities Report_Secondary'!A575,"+",""))),"")</f>
        <v/>
      </c>
    </row>
    <row r="577" spans="2:2">
      <c r="B577" s="25" t="str">
        <f>IFERROR(IF('Quantities Report_Secondary'!A576="","",VALUE(SUBSTITUTE('Quantities Report_Secondary'!A576,"+",""))),"")</f>
        <v/>
      </c>
    </row>
    <row r="578" spans="2:2">
      <c r="B578" s="25" t="str">
        <f>IFERROR(IF('Quantities Report_Secondary'!A577="","",VALUE(SUBSTITUTE('Quantities Report_Secondary'!A577,"+",""))),"")</f>
        <v/>
      </c>
    </row>
    <row r="579" spans="2:2">
      <c r="B579" s="25" t="str">
        <f>IFERROR(IF('Quantities Report_Secondary'!A578="","",VALUE(SUBSTITUTE('Quantities Report_Secondary'!A578,"+",""))),"")</f>
        <v/>
      </c>
    </row>
    <row r="580" spans="2:2">
      <c r="B580" s="25" t="str">
        <f>IFERROR(IF('Quantities Report_Secondary'!A579="","",VALUE(SUBSTITUTE('Quantities Report_Secondary'!A579,"+",""))),"")</f>
        <v/>
      </c>
    </row>
    <row r="581" spans="2:2">
      <c r="B581" s="25" t="str">
        <f>IFERROR(IF('Quantities Report_Secondary'!A580="","",VALUE(SUBSTITUTE('Quantities Report_Secondary'!A580,"+",""))),"")</f>
        <v/>
      </c>
    </row>
    <row r="582" spans="2:2">
      <c r="B582" s="25" t="str">
        <f>IFERROR(IF('Quantities Report_Secondary'!A581="","",VALUE(SUBSTITUTE('Quantities Report_Secondary'!A581,"+",""))),"")</f>
        <v/>
      </c>
    </row>
    <row r="583" spans="2:2">
      <c r="B583" s="25" t="str">
        <f>IFERROR(IF('Quantities Report_Secondary'!A582="","",VALUE(SUBSTITUTE('Quantities Report_Secondary'!A582,"+",""))),"")</f>
        <v/>
      </c>
    </row>
    <row r="584" spans="2:2">
      <c r="B584" s="25" t="str">
        <f>IFERROR(IF('Quantities Report_Secondary'!A583="","",VALUE(SUBSTITUTE('Quantities Report_Secondary'!A583,"+",""))),"")</f>
        <v/>
      </c>
    </row>
    <row r="585" spans="2:2">
      <c r="B585" s="25" t="str">
        <f>IFERROR(IF('Quantities Report_Secondary'!A584="","",VALUE(SUBSTITUTE('Quantities Report_Secondary'!A584,"+",""))),"")</f>
        <v/>
      </c>
    </row>
    <row r="586" spans="2:2">
      <c r="B586" s="25" t="str">
        <f>IFERROR(IF('Quantities Report_Secondary'!A585="","",VALUE(SUBSTITUTE('Quantities Report_Secondary'!A585,"+",""))),"")</f>
        <v/>
      </c>
    </row>
    <row r="587" spans="2:2">
      <c r="B587" s="25" t="str">
        <f>IFERROR(IF('Quantities Report_Secondary'!A586="","",VALUE(SUBSTITUTE('Quantities Report_Secondary'!A586,"+",""))),"")</f>
        <v/>
      </c>
    </row>
    <row r="588" spans="2:2">
      <c r="B588" s="25" t="str">
        <f>IFERROR(IF('Quantities Report_Secondary'!A587="","",VALUE(SUBSTITUTE('Quantities Report_Secondary'!A587,"+",""))),"")</f>
        <v/>
      </c>
    </row>
    <row r="589" spans="2:2">
      <c r="B589" s="25" t="str">
        <f>IFERROR(IF('Quantities Report_Secondary'!A588="","",VALUE(SUBSTITUTE('Quantities Report_Secondary'!A588,"+",""))),"")</f>
        <v/>
      </c>
    </row>
    <row r="590" spans="2:2">
      <c r="B590" s="25" t="str">
        <f>IFERROR(IF('Quantities Report_Secondary'!A589="","",VALUE(SUBSTITUTE('Quantities Report_Secondary'!A589,"+",""))),"")</f>
        <v/>
      </c>
    </row>
    <row r="591" spans="2:2">
      <c r="B591" s="25" t="str">
        <f>IFERROR(IF('Quantities Report_Secondary'!A590="","",VALUE(SUBSTITUTE('Quantities Report_Secondary'!A590,"+",""))),"")</f>
        <v/>
      </c>
    </row>
    <row r="592" spans="2:2">
      <c r="B592" s="25" t="str">
        <f>IFERROR(IF('Quantities Report_Secondary'!A591="","",VALUE(SUBSTITUTE('Quantities Report_Secondary'!A591,"+",""))),"")</f>
        <v/>
      </c>
    </row>
    <row r="593" spans="2:2">
      <c r="B593" s="25" t="str">
        <f>IFERROR(IF('Quantities Report_Secondary'!A592="","",VALUE(SUBSTITUTE('Quantities Report_Secondary'!A592,"+",""))),"")</f>
        <v/>
      </c>
    </row>
    <row r="594" spans="2:2">
      <c r="B594" s="25" t="str">
        <f>IFERROR(IF('Quantities Report_Secondary'!A593="","",VALUE(SUBSTITUTE('Quantities Report_Secondary'!A593,"+",""))),"")</f>
        <v/>
      </c>
    </row>
    <row r="595" spans="2:2">
      <c r="B595" s="25" t="str">
        <f>IFERROR(IF('Quantities Report_Secondary'!A594="","",VALUE(SUBSTITUTE('Quantities Report_Secondary'!A594,"+",""))),"")</f>
        <v/>
      </c>
    </row>
    <row r="596" spans="2:2">
      <c r="B596" s="25" t="str">
        <f>IFERROR(IF('Quantities Report_Secondary'!A595="","",VALUE(SUBSTITUTE('Quantities Report_Secondary'!A595,"+",""))),"")</f>
        <v/>
      </c>
    </row>
    <row r="597" spans="2:2">
      <c r="B597" s="25" t="str">
        <f>IFERROR(IF('Quantities Report_Secondary'!A596="","",VALUE(SUBSTITUTE('Quantities Report_Secondary'!A596,"+",""))),"")</f>
        <v/>
      </c>
    </row>
    <row r="598" spans="2:2">
      <c r="B598" s="25" t="str">
        <f>IFERROR(IF('Quantities Report_Secondary'!A597="","",VALUE(SUBSTITUTE('Quantities Report_Secondary'!A597,"+",""))),"")</f>
        <v/>
      </c>
    </row>
    <row r="599" spans="2:2">
      <c r="B599" s="25" t="str">
        <f>IFERROR(IF('Quantities Report_Secondary'!A598="","",VALUE(SUBSTITUTE('Quantities Report_Secondary'!A598,"+",""))),"")</f>
        <v/>
      </c>
    </row>
    <row r="600" spans="2:2">
      <c r="B600" s="25" t="str">
        <f>IFERROR(IF('Quantities Report_Secondary'!A599="","",VALUE(SUBSTITUTE('Quantities Report_Secondary'!A599,"+",""))),"")</f>
        <v/>
      </c>
    </row>
    <row r="601" spans="2:2">
      <c r="B601" s="25" t="str">
        <f>IFERROR(IF('Quantities Report_Secondary'!A600="","",VALUE(SUBSTITUTE('Quantities Report_Secondary'!A600,"+",""))),"")</f>
        <v/>
      </c>
    </row>
    <row r="602" spans="2:2">
      <c r="B602" s="25" t="str">
        <f>IFERROR(IF('Quantities Report_Secondary'!A601="","",VALUE(SUBSTITUTE('Quantities Report_Secondary'!A601,"+",""))),"")</f>
        <v/>
      </c>
    </row>
    <row r="603" spans="2:2">
      <c r="B603" s="25" t="str">
        <f>IFERROR(IF('Quantities Report_Secondary'!A602="","",VALUE(SUBSTITUTE('Quantities Report_Secondary'!A602,"+",""))),"")</f>
        <v/>
      </c>
    </row>
    <row r="604" spans="2:2">
      <c r="B604" s="25" t="str">
        <f>IFERROR(IF('Quantities Report_Secondary'!A603="","",VALUE(SUBSTITUTE('Quantities Report_Secondary'!A603,"+",""))),"")</f>
        <v/>
      </c>
    </row>
    <row r="605" spans="2:2">
      <c r="B605" s="25" t="str">
        <f>IFERROR(IF('Quantities Report_Secondary'!A604="","",VALUE(SUBSTITUTE('Quantities Report_Secondary'!A604,"+",""))),"")</f>
        <v/>
      </c>
    </row>
    <row r="606" spans="2:2">
      <c r="B606" s="25" t="str">
        <f>IFERROR(IF('Quantities Report_Secondary'!A605="","",VALUE(SUBSTITUTE('Quantities Report_Secondary'!A605,"+",""))),"")</f>
        <v/>
      </c>
    </row>
    <row r="607" spans="2:2">
      <c r="B607" s="25" t="str">
        <f>IFERROR(IF('Quantities Report_Secondary'!A606="","",VALUE(SUBSTITUTE('Quantities Report_Secondary'!A606,"+",""))),"")</f>
        <v/>
      </c>
    </row>
    <row r="608" spans="2:2">
      <c r="B608" s="25" t="str">
        <f>IFERROR(IF('Quantities Report_Secondary'!A607="","",VALUE(SUBSTITUTE('Quantities Report_Secondary'!A607,"+",""))),"")</f>
        <v/>
      </c>
    </row>
    <row r="609" spans="2:2">
      <c r="B609" s="25" t="str">
        <f>IFERROR(IF('Quantities Report_Secondary'!A608="","",VALUE(SUBSTITUTE('Quantities Report_Secondary'!A608,"+",""))),"")</f>
        <v/>
      </c>
    </row>
    <row r="610" spans="2:2">
      <c r="B610" s="25" t="str">
        <f>IFERROR(IF('Quantities Report_Secondary'!A609="","",VALUE(SUBSTITUTE('Quantities Report_Secondary'!A609,"+",""))),"")</f>
        <v/>
      </c>
    </row>
    <row r="611" spans="2:2">
      <c r="B611" s="25" t="str">
        <f>IFERROR(IF('Quantities Report_Secondary'!A610="","",VALUE(SUBSTITUTE('Quantities Report_Secondary'!A610,"+",""))),"")</f>
        <v/>
      </c>
    </row>
    <row r="612" spans="2:2">
      <c r="B612" s="25" t="str">
        <f>IFERROR(IF('Quantities Report_Secondary'!A611="","",VALUE(SUBSTITUTE('Quantities Report_Secondary'!A611,"+",""))),"")</f>
        <v/>
      </c>
    </row>
    <row r="613" spans="2:2">
      <c r="B613" s="25" t="str">
        <f>IFERROR(IF('Quantities Report_Secondary'!A612="","",VALUE(SUBSTITUTE('Quantities Report_Secondary'!A612,"+",""))),"")</f>
        <v/>
      </c>
    </row>
    <row r="614" spans="2:2">
      <c r="B614" s="25" t="str">
        <f>IFERROR(IF('Quantities Report_Secondary'!A613="","",VALUE(SUBSTITUTE('Quantities Report_Secondary'!A613,"+",""))),"")</f>
        <v/>
      </c>
    </row>
    <row r="615" spans="2:2">
      <c r="B615" s="25" t="str">
        <f>IFERROR(IF('Quantities Report_Secondary'!A614="","",VALUE(SUBSTITUTE('Quantities Report_Secondary'!A614,"+",""))),"")</f>
        <v/>
      </c>
    </row>
    <row r="616" spans="2:2">
      <c r="B616" s="25" t="str">
        <f>IFERROR(IF('Quantities Report_Secondary'!A615="","",VALUE(SUBSTITUTE('Quantities Report_Secondary'!A615,"+",""))),"")</f>
        <v/>
      </c>
    </row>
    <row r="617" spans="2:2">
      <c r="B617" s="25" t="str">
        <f>IFERROR(IF('Quantities Report_Secondary'!A616="","",VALUE(SUBSTITUTE('Quantities Report_Secondary'!A616,"+",""))),"")</f>
        <v/>
      </c>
    </row>
    <row r="618" spans="2:2">
      <c r="B618" s="25" t="str">
        <f>IFERROR(IF('Quantities Report_Secondary'!A617="","",VALUE(SUBSTITUTE('Quantities Report_Secondary'!A617,"+",""))),"")</f>
        <v/>
      </c>
    </row>
    <row r="619" spans="2:2">
      <c r="B619" s="25" t="str">
        <f>IFERROR(IF('Quantities Report_Secondary'!A618="","",VALUE(SUBSTITUTE('Quantities Report_Secondary'!A618,"+",""))),"")</f>
        <v/>
      </c>
    </row>
    <row r="620" spans="2:2">
      <c r="B620" s="25" t="str">
        <f>IFERROR(IF('Quantities Report_Secondary'!A619="","",VALUE(SUBSTITUTE('Quantities Report_Secondary'!A619,"+",""))),"")</f>
        <v/>
      </c>
    </row>
    <row r="621" spans="2:2">
      <c r="B621" s="25" t="str">
        <f>IFERROR(IF('Quantities Report_Secondary'!A620="","",VALUE(SUBSTITUTE('Quantities Report_Secondary'!A620,"+",""))),"")</f>
        <v/>
      </c>
    </row>
    <row r="622" spans="2:2">
      <c r="B622" s="25" t="str">
        <f>IFERROR(IF('Quantities Report_Secondary'!A621="","",VALUE(SUBSTITUTE('Quantities Report_Secondary'!A621,"+",""))),"")</f>
        <v/>
      </c>
    </row>
    <row r="623" spans="2:2">
      <c r="B623" s="25" t="str">
        <f>IFERROR(IF('Quantities Report_Secondary'!A622="","",VALUE(SUBSTITUTE('Quantities Report_Secondary'!A622,"+",""))),"")</f>
        <v/>
      </c>
    </row>
    <row r="624" spans="2:2">
      <c r="B624" s="25" t="str">
        <f>IFERROR(IF('Quantities Report_Secondary'!A623="","",VALUE(SUBSTITUTE('Quantities Report_Secondary'!A623,"+",""))),"")</f>
        <v/>
      </c>
    </row>
    <row r="625" spans="2:2">
      <c r="B625" s="25" t="str">
        <f>IFERROR(IF('Quantities Report_Secondary'!A624="","",VALUE(SUBSTITUTE('Quantities Report_Secondary'!A624,"+",""))),"")</f>
        <v/>
      </c>
    </row>
    <row r="626" spans="2:2">
      <c r="B626" s="25" t="str">
        <f>IFERROR(IF('Quantities Report_Secondary'!A625="","",VALUE(SUBSTITUTE('Quantities Report_Secondary'!A625,"+",""))),"")</f>
        <v/>
      </c>
    </row>
    <row r="627" spans="2:2">
      <c r="B627" s="25" t="str">
        <f>IFERROR(IF('Quantities Report_Secondary'!A626="","",VALUE(SUBSTITUTE('Quantities Report_Secondary'!A626,"+",""))),"")</f>
        <v/>
      </c>
    </row>
    <row r="628" spans="2:2">
      <c r="B628" s="25" t="str">
        <f>IFERROR(IF('Quantities Report_Secondary'!A627="","",VALUE(SUBSTITUTE('Quantities Report_Secondary'!A627,"+",""))),"")</f>
        <v/>
      </c>
    </row>
    <row r="629" spans="2:2">
      <c r="B629" s="25" t="str">
        <f>IFERROR(IF('Quantities Report_Secondary'!A628="","",VALUE(SUBSTITUTE('Quantities Report_Secondary'!A628,"+",""))),"")</f>
        <v/>
      </c>
    </row>
    <row r="630" spans="2:2">
      <c r="B630" s="25" t="str">
        <f>IFERROR(IF('Quantities Report_Secondary'!A629="","",VALUE(SUBSTITUTE('Quantities Report_Secondary'!A629,"+",""))),"")</f>
        <v/>
      </c>
    </row>
    <row r="631" spans="2:2">
      <c r="B631" s="25" t="str">
        <f>IFERROR(IF('Quantities Report_Secondary'!A630="","",VALUE(SUBSTITUTE('Quantities Report_Secondary'!A630,"+",""))),"")</f>
        <v/>
      </c>
    </row>
    <row r="632" spans="2:2">
      <c r="B632" s="25" t="str">
        <f>IFERROR(IF('Quantities Report_Secondary'!A631="","",VALUE(SUBSTITUTE('Quantities Report_Secondary'!A631,"+",""))),"")</f>
        <v/>
      </c>
    </row>
    <row r="633" spans="2:2">
      <c r="B633" s="25" t="str">
        <f>IFERROR(IF('Quantities Report_Secondary'!A632="","",VALUE(SUBSTITUTE('Quantities Report_Secondary'!A632,"+",""))),"")</f>
        <v/>
      </c>
    </row>
    <row r="634" spans="2:2">
      <c r="B634" s="25" t="str">
        <f>IFERROR(IF('Quantities Report_Secondary'!A633="","",VALUE(SUBSTITUTE('Quantities Report_Secondary'!A633,"+",""))),"")</f>
        <v/>
      </c>
    </row>
    <row r="635" spans="2:2">
      <c r="B635" s="25" t="str">
        <f>IFERROR(IF('Quantities Report_Secondary'!A634="","",VALUE(SUBSTITUTE('Quantities Report_Secondary'!A634,"+",""))),"")</f>
        <v/>
      </c>
    </row>
    <row r="636" spans="2:2">
      <c r="B636" s="25" t="str">
        <f>IFERROR(IF('Quantities Report_Secondary'!A635="","",VALUE(SUBSTITUTE('Quantities Report_Secondary'!A635,"+",""))),"")</f>
        <v/>
      </c>
    </row>
    <row r="637" spans="2:2">
      <c r="B637" s="25" t="str">
        <f>IFERROR(IF('Quantities Report_Secondary'!A636="","",VALUE(SUBSTITUTE('Quantities Report_Secondary'!A636,"+",""))),"")</f>
        <v/>
      </c>
    </row>
    <row r="638" spans="2:2">
      <c r="B638" s="25" t="str">
        <f>IFERROR(IF('Quantities Report_Secondary'!A637="","",VALUE(SUBSTITUTE('Quantities Report_Secondary'!A637,"+",""))),"")</f>
        <v/>
      </c>
    </row>
    <row r="639" spans="2:2">
      <c r="B639" s="25" t="str">
        <f>IFERROR(IF('Quantities Report_Secondary'!A638="","",VALUE(SUBSTITUTE('Quantities Report_Secondary'!A638,"+",""))),"")</f>
        <v/>
      </c>
    </row>
    <row r="640" spans="2:2">
      <c r="B640" s="25" t="str">
        <f>IFERROR(IF('Quantities Report_Secondary'!A639="","",VALUE(SUBSTITUTE('Quantities Report_Secondary'!A639,"+",""))),"")</f>
        <v/>
      </c>
    </row>
    <row r="641" spans="2:2">
      <c r="B641" s="25" t="str">
        <f>IFERROR(IF('Quantities Report_Secondary'!A640="","",VALUE(SUBSTITUTE('Quantities Report_Secondary'!A640,"+",""))),"")</f>
        <v/>
      </c>
    </row>
    <row r="642" spans="2:2">
      <c r="B642" s="25" t="str">
        <f>IFERROR(IF('Quantities Report_Secondary'!A641="","",VALUE(SUBSTITUTE('Quantities Report_Secondary'!A641,"+",""))),"")</f>
        <v/>
      </c>
    </row>
    <row r="643" spans="2:2">
      <c r="B643" s="25" t="str">
        <f>IFERROR(IF('Quantities Report_Secondary'!A642="","",VALUE(SUBSTITUTE('Quantities Report_Secondary'!A642,"+",""))),"")</f>
        <v/>
      </c>
    </row>
    <row r="644" spans="2:2">
      <c r="B644" s="25" t="str">
        <f>IFERROR(IF('Quantities Report_Secondary'!A643="","",VALUE(SUBSTITUTE('Quantities Report_Secondary'!A643,"+",""))),"")</f>
        <v/>
      </c>
    </row>
    <row r="645" spans="2:2">
      <c r="B645" s="25" t="str">
        <f>IFERROR(IF('Quantities Report_Secondary'!A644="","",VALUE(SUBSTITUTE('Quantities Report_Secondary'!A644,"+",""))),"")</f>
        <v/>
      </c>
    </row>
    <row r="646" spans="2:2">
      <c r="B646" s="25" t="str">
        <f>IFERROR(IF('Quantities Report_Secondary'!A645="","",VALUE(SUBSTITUTE('Quantities Report_Secondary'!A645,"+",""))),"")</f>
        <v/>
      </c>
    </row>
    <row r="647" spans="2:2">
      <c r="B647" s="25" t="str">
        <f>IFERROR(IF('Quantities Report_Secondary'!A646="","",VALUE(SUBSTITUTE('Quantities Report_Secondary'!A646,"+",""))),"")</f>
        <v/>
      </c>
    </row>
    <row r="648" spans="2:2">
      <c r="B648" s="25" t="str">
        <f>IFERROR(IF('Quantities Report_Secondary'!A647="","",VALUE(SUBSTITUTE('Quantities Report_Secondary'!A647,"+",""))),"")</f>
        <v/>
      </c>
    </row>
    <row r="649" spans="2:2">
      <c r="B649" s="25" t="str">
        <f>IFERROR(IF('Quantities Report_Secondary'!A648="","",VALUE(SUBSTITUTE('Quantities Report_Secondary'!A648,"+",""))),"")</f>
        <v/>
      </c>
    </row>
    <row r="650" spans="2:2">
      <c r="B650" s="25" t="str">
        <f>IFERROR(IF('Quantities Report_Secondary'!A649="","",VALUE(SUBSTITUTE('Quantities Report_Secondary'!A649,"+",""))),"")</f>
        <v/>
      </c>
    </row>
    <row r="651" spans="2:2">
      <c r="B651" s="25" t="str">
        <f>IFERROR(IF('Quantities Report_Secondary'!A650="","",VALUE(SUBSTITUTE('Quantities Report_Secondary'!A650,"+",""))),"")</f>
        <v/>
      </c>
    </row>
    <row r="652" spans="2:2">
      <c r="B652" s="25" t="str">
        <f>IFERROR(IF('Quantities Report_Secondary'!A651="","",VALUE(SUBSTITUTE('Quantities Report_Secondary'!A651,"+",""))),"")</f>
        <v/>
      </c>
    </row>
    <row r="653" spans="2:2">
      <c r="B653" s="25" t="str">
        <f>IFERROR(IF('Quantities Report_Secondary'!A652="","",VALUE(SUBSTITUTE('Quantities Report_Secondary'!A652,"+",""))),"")</f>
        <v/>
      </c>
    </row>
    <row r="654" spans="2:2">
      <c r="B654" s="25" t="str">
        <f>IFERROR(IF('Quantities Report_Secondary'!A653="","",VALUE(SUBSTITUTE('Quantities Report_Secondary'!A653,"+",""))),"")</f>
        <v/>
      </c>
    </row>
    <row r="655" spans="2:2">
      <c r="B655" s="25" t="str">
        <f>IFERROR(IF('Quantities Report_Secondary'!A654="","",VALUE(SUBSTITUTE('Quantities Report_Secondary'!A654,"+",""))),"")</f>
        <v/>
      </c>
    </row>
    <row r="656" spans="2:2">
      <c r="B656" s="25" t="str">
        <f>IFERROR(IF('Quantities Report_Secondary'!A655="","",VALUE(SUBSTITUTE('Quantities Report_Secondary'!A655,"+",""))),"")</f>
        <v/>
      </c>
    </row>
    <row r="657" spans="2:2">
      <c r="B657" s="25" t="str">
        <f>IFERROR(IF('Quantities Report_Secondary'!A656="","",VALUE(SUBSTITUTE('Quantities Report_Secondary'!A656,"+",""))),"")</f>
        <v/>
      </c>
    </row>
    <row r="658" spans="2:2">
      <c r="B658" s="25" t="str">
        <f>IFERROR(IF('Quantities Report_Secondary'!A657="","",VALUE(SUBSTITUTE('Quantities Report_Secondary'!A657,"+",""))),"")</f>
        <v/>
      </c>
    </row>
    <row r="659" spans="2:2">
      <c r="B659" s="25" t="str">
        <f>IFERROR(IF('Quantities Report_Secondary'!A658="","",VALUE(SUBSTITUTE('Quantities Report_Secondary'!A658,"+",""))),"")</f>
        <v/>
      </c>
    </row>
    <row r="660" spans="2:2">
      <c r="B660" s="25" t="str">
        <f>IFERROR(IF('Quantities Report_Secondary'!A659="","",VALUE(SUBSTITUTE('Quantities Report_Secondary'!A659,"+",""))),"")</f>
        <v/>
      </c>
    </row>
    <row r="661" spans="2:2">
      <c r="B661" s="25" t="str">
        <f>IFERROR(IF('Quantities Report_Secondary'!A660="","",VALUE(SUBSTITUTE('Quantities Report_Secondary'!A660,"+",""))),"")</f>
        <v/>
      </c>
    </row>
    <row r="662" spans="2:2">
      <c r="B662" s="25" t="str">
        <f>IFERROR(IF('Quantities Report_Secondary'!A661="","",VALUE(SUBSTITUTE('Quantities Report_Secondary'!A661,"+",""))),"")</f>
        <v/>
      </c>
    </row>
    <row r="663" spans="2:2">
      <c r="B663" s="25" t="str">
        <f>IFERROR(IF('Quantities Report_Secondary'!A662="","",VALUE(SUBSTITUTE('Quantities Report_Secondary'!A662,"+",""))),"")</f>
        <v/>
      </c>
    </row>
    <row r="664" spans="2:2">
      <c r="B664" s="25" t="str">
        <f>IFERROR(IF('Quantities Report_Secondary'!A663="","",VALUE(SUBSTITUTE('Quantities Report_Secondary'!A663,"+",""))),"")</f>
        <v/>
      </c>
    </row>
    <row r="665" spans="2:2">
      <c r="B665" s="25" t="str">
        <f>IFERROR(IF('Quantities Report_Secondary'!A664="","",VALUE(SUBSTITUTE('Quantities Report_Secondary'!A664,"+",""))),"")</f>
        <v/>
      </c>
    </row>
    <row r="666" spans="2:2">
      <c r="B666" s="25" t="str">
        <f>IFERROR(IF('Quantities Report_Secondary'!A665="","",VALUE(SUBSTITUTE('Quantities Report_Secondary'!A665,"+",""))),"")</f>
        <v/>
      </c>
    </row>
    <row r="667" spans="2:2">
      <c r="B667" s="25" t="str">
        <f>IFERROR(IF('Quantities Report_Secondary'!A666="","",VALUE(SUBSTITUTE('Quantities Report_Secondary'!A666,"+",""))),"")</f>
        <v/>
      </c>
    </row>
    <row r="668" spans="2:2">
      <c r="B668" s="25" t="str">
        <f>IFERROR(IF('Quantities Report_Secondary'!A667="","",VALUE(SUBSTITUTE('Quantities Report_Secondary'!A667,"+",""))),"")</f>
        <v/>
      </c>
    </row>
    <row r="669" spans="2:2">
      <c r="B669" s="25" t="str">
        <f>IFERROR(IF('Quantities Report_Secondary'!A668="","",VALUE(SUBSTITUTE('Quantities Report_Secondary'!A668,"+",""))),"")</f>
        <v/>
      </c>
    </row>
    <row r="670" spans="2:2">
      <c r="B670" s="25" t="str">
        <f>IFERROR(IF('Quantities Report_Secondary'!A669="","",VALUE(SUBSTITUTE('Quantities Report_Secondary'!A669,"+",""))),"")</f>
        <v/>
      </c>
    </row>
    <row r="671" spans="2:2">
      <c r="B671" s="25" t="str">
        <f>IFERROR(IF('Quantities Report_Secondary'!A670="","",VALUE(SUBSTITUTE('Quantities Report_Secondary'!A670,"+",""))),"")</f>
        <v/>
      </c>
    </row>
    <row r="672" spans="2:2">
      <c r="B672" s="25" t="str">
        <f>IFERROR(IF('Quantities Report_Secondary'!A671="","",VALUE(SUBSTITUTE('Quantities Report_Secondary'!A671,"+",""))),"")</f>
        <v/>
      </c>
    </row>
    <row r="673" spans="2:2">
      <c r="B673" s="25" t="str">
        <f>IFERROR(IF('Quantities Report_Secondary'!A672="","",VALUE(SUBSTITUTE('Quantities Report_Secondary'!A672,"+",""))),"")</f>
        <v/>
      </c>
    </row>
    <row r="674" spans="2:2">
      <c r="B674" s="25" t="str">
        <f>IFERROR(IF('Quantities Report_Secondary'!A673="","",VALUE(SUBSTITUTE('Quantities Report_Secondary'!A673,"+",""))),"")</f>
        <v/>
      </c>
    </row>
    <row r="675" spans="2:2">
      <c r="B675" s="25" t="str">
        <f>IFERROR(IF('Quantities Report_Secondary'!A674="","",VALUE(SUBSTITUTE('Quantities Report_Secondary'!A674,"+",""))),"")</f>
        <v/>
      </c>
    </row>
    <row r="676" spans="2:2">
      <c r="B676" s="25" t="str">
        <f>IFERROR(IF('Quantities Report_Secondary'!A675="","",VALUE(SUBSTITUTE('Quantities Report_Secondary'!A675,"+",""))),"")</f>
        <v/>
      </c>
    </row>
    <row r="677" spans="2:2">
      <c r="B677" s="25" t="str">
        <f>IFERROR(IF('Quantities Report_Secondary'!A676="","",VALUE(SUBSTITUTE('Quantities Report_Secondary'!A676,"+",""))),"")</f>
        <v/>
      </c>
    </row>
    <row r="678" spans="2:2">
      <c r="B678" s="25" t="str">
        <f>IFERROR(IF('Quantities Report_Secondary'!A677="","",VALUE(SUBSTITUTE('Quantities Report_Secondary'!A677,"+",""))),"")</f>
        <v/>
      </c>
    </row>
    <row r="679" spans="2:2">
      <c r="B679" s="25" t="str">
        <f>IFERROR(IF('Quantities Report_Secondary'!A678="","",VALUE(SUBSTITUTE('Quantities Report_Secondary'!A678,"+",""))),"")</f>
        <v/>
      </c>
    </row>
    <row r="680" spans="2:2">
      <c r="B680" s="25" t="str">
        <f>IFERROR(IF('Quantities Report_Secondary'!A679="","",VALUE(SUBSTITUTE('Quantities Report_Secondary'!A679,"+",""))),"")</f>
        <v/>
      </c>
    </row>
    <row r="681" spans="2:2">
      <c r="B681" s="25" t="str">
        <f>IFERROR(IF('Quantities Report_Secondary'!A680="","",VALUE(SUBSTITUTE('Quantities Report_Secondary'!A680,"+",""))),"")</f>
        <v/>
      </c>
    </row>
    <row r="682" spans="2:2">
      <c r="B682" s="25" t="str">
        <f>IFERROR(IF('Quantities Report_Secondary'!A681="","",VALUE(SUBSTITUTE('Quantities Report_Secondary'!A681,"+",""))),"")</f>
        <v/>
      </c>
    </row>
    <row r="683" spans="2:2">
      <c r="B683" s="25" t="str">
        <f>IFERROR(IF('Quantities Report_Secondary'!A682="","",VALUE(SUBSTITUTE('Quantities Report_Secondary'!A682,"+",""))),"")</f>
        <v/>
      </c>
    </row>
    <row r="684" spans="2:2">
      <c r="B684" s="25" t="str">
        <f>IFERROR(IF('Quantities Report_Secondary'!A683="","",VALUE(SUBSTITUTE('Quantities Report_Secondary'!A683,"+",""))),"")</f>
        <v/>
      </c>
    </row>
    <row r="685" spans="2:2">
      <c r="B685" s="25" t="str">
        <f>IFERROR(IF('Quantities Report_Secondary'!A684="","",VALUE(SUBSTITUTE('Quantities Report_Secondary'!A684,"+",""))),"")</f>
        <v/>
      </c>
    </row>
    <row r="686" spans="2:2">
      <c r="B686" s="25" t="str">
        <f>IFERROR(IF('Quantities Report_Secondary'!A685="","",VALUE(SUBSTITUTE('Quantities Report_Secondary'!A685,"+",""))),"")</f>
        <v/>
      </c>
    </row>
    <row r="687" spans="2:2">
      <c r="B687" s="25" t="str">
        <f>IFERROR(IF('Quantities Report_Secondary'!A686="","",VALUE(SUBSTITUTE('Quantities Report_Secondary'!A686,"+",""))),"")</f>
        <v/>
      </c>
    </row>
    <row r="688" spans="2:2">
      <c r="B688" s="25" t="str">
        <f>IFERROR(IF('Quantities Report_Secondary'!A687="","",VALUE(SUBSTITUTE('Quantities Report_Secondary'!A687,"+",""))),"")</f>
        <v/>
      </c>
    </row>
    <row r="689" spans="2:2">
      <c r="B689" s="25" t="str">
        <f>IFERROR(IF('Quantities Report_Secondary'!A688="","",VALUE(SUBSTITUTE('Quantities Report_Secondary'!A688,"+",""))),"")</f>
        <v/>
      </c>
    </row>
    <row r="690" spans="2:2">
      <c r="B690" s="25" t="str">
        <f>IFERROR(IF('Quantities Report_Secondary'!A689="","",VALUE(SUBSTITUTE('Quantities Report_Secondary'!A689,"+",""))),"")</f>
        <v/>
      </c>
    </row>
    <row r="691" spans="2:2">
      <c r="B691" s="25" t="str">
        <f>IFERROR(IF('Quantities Report_Secondary'!A690="","",VALUE(SUBSTITUTE('Quantities Report_Secondary'!A690,"+",""))),"")</f>
        <v/>
      </c>
    </row>
    <row r="692" spans="2:2">
      <c r="B692" s="25" t="str">
        <f>IFERROR(IF('Quantities Report_Secondary'!A691="","",VALUE(SUBSTITUTE('Quantities Report_Secondary'!A691,"+",""))),"")</f>
        <v/>
      </c>
    </row>
    <row r="693" spans="2:2">
      <c r="B693" s="25" t="str">
        <f>IFERROR(IF('Quantities Report_Secondary'!A692="","",VALUE(SUBSTITUTE('Quantities Report_Secondary'!A692,"+",""))),"")</f>
        <v/>
      </c>
    </row>
    <row r="694" spans="2:2">
      <c r="B694" s="25" t="str">
        <f>IFERROR(IF('Quantities Report_Secondary'!A693="","",VALUE(SUBSTITUTE('Quantities Report_Secondary'!A693,"+",""))),"")</f>
        <v/>
      </c>
    </row>
    <row r="695" spans="2:2">
      <c r="B695" s="25" t="str">
        <f>IFERROR(IF('Quantities Report_Secondary'!A694="","",VALUE(SUBSTITUTE('Quantities Report_Secondary'!A694,"+",""))),"")</f>
        <v/>
      </c>
    </row>
    <row r="696" spans="2:2">
      <c r="B696" s="25" t="str">
        <f>IFERROR(IF('Quantities Report_Secondary'!A695="","",VALUE(SUBSTITUTE('Quantities Report_Secondary'!A695,"+",""))),"")</f>
        <v/>
      </c>
    </row>
    <row r="697" spans="2:2">
      <c r="B697" s="25" t="str">
        <f>IFERROR(IF('Quantities Report_Secondary'!A696="","",VALUE(SUBSTITUTE('Quantities Report_Secondary'!A696,"+",""))),"")</f>
        <v/>
      </c>
    </row>
    <row r="698" spans="2:2">
      <c r="B698" s="25" t="str">
        <f>IFERROR(IF('Quantities Report_Secondary'!A697="","",VALUE(SUBSTITUTE('Quantities Report_Secondary'!A697,"+",""))),"")</f>
        <v/>
      </c>
    </row>
    <row r="699" spans="2:2">
      <c r="B699" s="25" t="str">
        <f>IFERROR(IF('Quantities Report_Secondary'!A698="","",VALUE(SUBSTITUTE('Quantities Report_Secondary'!A698,"+",""))),"")</f>
        <v/>
      </c>
    </row>
    <row r="700" spans="2:2">
      <c r="B700" s="25" t="str">
        <f>IFERROR(IF('Quantities Report_Secondary'!A699="","",VALUE(SUBSTITUTE('Quantities Report_Secondary'!A699,"+",""))),"")</f>
        <v/>
      </c>
    </row>
    <row r="701" spans="2:2">
      <c r="B701" s="25" t="str">
        <f>IFERROR(IF('Quantities Report_Secondary'!A700="","",VALUE(SUBSTITUTE('Quantities Report_Secondary'!A700,"+",""))),"")</f>
        <v/>
      </c>
    </row>
    <row r="702" spans="2:2">
      <c r="B702" s="25" t="str">
        <f>IFERROR(IF('Quantities Report_Secondary'!A701="","",VALUE(SUBSTITUTE('Quantities Report_Secondary'!A701,"+",""))),"")</f>
        <v/>
      </c>
    </row>
    <row r="703" spans="2:2">
      <c r="B703" s="25" t="str">
        <f>IFERROR(IF('Quantities Report_Secondary'!A702="","",VALUE(SUBSTITUTE('Quantities Report_Secondary'!A702,"+",""))),"")</f>
        <v/>
      </c>
    </row>
    <row r="704" spans="2:2">
      <c r="B704" s="25" t="str">
        <f>IFERROR(IF('Quantities Report_Secondary'!A703="","",VALUE(SUBSTITUTE('Quantities Report_Secondary'!A703,"+",""))),"")</f>
        <v/>
      </c>
    </row>
    <row r="705" spans="2:2">
      <c r="B705" s="25" t="str">
        <f>IFERROR(IF('Quantities Report_Secondary'!A704="","",VALUE(SUBSTITUTE('Quantities Report_Secondary'!A704,"+",""))),"")</f>
        <v/>
      </c>
    </row>
    <row r="706" spans="2:2">
      <c r="B706" s="25" t="str">
        <f>IFERROR(IF('Quantities Report_Secondary'!A705="","",VALUE(SUBSTITUTE('Quantities Report_Secondary'!A705,"+",""))),"")</f>
        <v/>
      </c>
    </row>
    <row r="707" spans="2:2">
      <c r="B707" s="25" t="str">
        <f>IFERROR(IF('Quantities Report_Secondary'!A706="","",VALUE(SUBSTITUTE('Quantities Report_Secondary'!A706,"+",""))),"")</f>
        <v/>
      </c>
    </row>
    <row r="708" spans="2:2">
      <c r="B708" s="25" t="str">
        <f>IFERROR(IF('Quantities Report_Secondary'!A707="","",VALUE(SUBSTITUTE('Quantities Report_Secondary'!A707,"+",""))),"")</f>
        <v/>
      </c>
    </row>
    <row r="709" spans="2:2">
      <c r="B709" s="25" t="str">
        <f>IFERROR(IF('Quantities Report_Secondary'!A708="","",VALUE(SUBSTITUTE('Quantities Report_Secondary'!A708,"+",""))),"")</f>
        <v/>
      </c>
    </row>
    <row r="710" spans="2:2">
      <c r="B710" s="25" t="str">
        <f>IFERROR(IF('Quantities Report_Secondary'!A709="","",VALUE(SUBSTITUTE('Quantities Report_Secondary'!A709,"+",""))),"")</f>
        <v/>
      </c>
    </row>
    <row r="711" spans="2:2">
      <c r="B711" s="25" t="str">
        <f>IFERROR(IF('Quantities Report_Secondary'!A710="","",VALUE(SUBSTITUTE('Quantities Report_Secondary'!A710,"+",""))),"")</f>
        <v/>
      </c>
    </row>
    <row r="712" spans="2:2">
      <c r="B712" s="25" t="str">
        <f>IFERROR(IF('Quantities Report_Secondary'!A711="","",VALUE(SUBSTITUTE('Quantities Report_Secondary'!A711,"+",""))),"")</f>
        <v/>
      </c>
    </row>
    <row r="713" spans="2:2">
      <c r="B713" s="25" t="str">
        <f>IFERROR(IF('Quantities Report_Secondary'!A712="","",VALUE(SUBSTITUTE('Quantities Report_Secondary'!A712,"+",""))),"")</f>
        <v/>
      </c>
    </row>
    <row r="714" spans="2:2">
      <c r="B714" s="25" t="str">
        <f>IFERROR(IF('Quantities Report_Secondary'!A713="","",VALUE(SUBSTITUTE('Quantities Report_Secondary'!A713,"+",""))),"")</f>
        <v/>
      </c>
    </row>
    <row r="715" spans="2:2">
      <c r="B715" s="25" t="str">
        <f>IFERROR(IF('Quantities Report_Secondary'!A714="","",VALUE(SUBSTITUTE('Quantities Report_Secondary'!A714,"+",""))),"")</f>
        <v/>
      </c>
    </row>
    <row r="716" spans="2:2">
      <c r="B716" s="25" t="str">
        <f>IFERROR(IF('Quantities Report_Secondary'!A715="","",VALUE(SUBSTITUTE('Quantities Report_Secondary'!A715,"+",""))),"")</f>
        <v/>
      </c>
    </row>
    <row r="717" spans="2:2">
      <c r="B717" s="25" t="str">
        <f>IFERROR(IF('Quantities Report_Secondary'!A716="","",VALUE(SUBSTITUTE('Quantities Report_Secondary'!A716,"+",""))),"")</f>
        <v/>
      </c>
    </row>
    <row r="718" spans="2:2">
      <c r="B718" s="25" t="str">
        <f>IFERROR(IF('Quantities Report_Secondary'!A717="","",VALUE(SUBSTITUTE('Quantities Report_Secondary'!A717,"+",""))),"")</f>
        <v/>
      </c>
    </row>
    <row r="719" spans="2:2">
      <c r="B719" s="25" t="str">
        <f>IFERROR(IF('Quantities Report_Secondary'!A718="","",VALUE(SUBSTITUTE('Quantities Report_Secondary'!A718,"+",""))),"")</f>
        <v/>
      </c>
    </row>
    <row r="720" spans="2:2">
      <c r="B720" s="25" t="str">
        <f>IFERROR(IF('Quantities Report_Secondary'!A719="","",VALUE(SUBSTITUTE('Quantities Report_Secondary'!A719,"+",""))),"")</f>
        <v/>
      </c>
    </row>
    <row r="721" spans="2:2">
      <c r="B721" s="25" t="str">
        <f>IFERROR(IF('Quantities Report_Secondary'!A720="","",VALUE(SUBSTITUTE('Quantities Report_Secondary'!A720,"+",""))),"")</f>
        <v/>
      </c>
    </row>
    <row r="722" spans="2:2">
      <c r="B722" s="25" t="str">
        <f>IFERROR(IF('Quantities Report_Secondary'!A721="","",VALUE(SUBSTITUTE('Quantities Report_Secondary'!A721,"+",""))),"")</f>
        <v/>
      </c>
    </row>
    <row r="723" spans="2:2">
      <c r="B723" s="25" t="str">
        <f>IFERROR(IF('Quantities Report_Secondary'!A722="","",VALUE(SUBSTITUTE('Quantities Report_Secondary'!A722,"+",""))),"")</f>
        <v/>
      </c>
    </row>
    <row r="724" spans="2:2">
      <c r="B724" s="25" t="str">
        <f>IFERROR(IF('Quantities Report_Secondary'!A723="","",VALUE(SUBSTITUTE('Quantities Report_Secondary'!A723,"+",""))),"")</f>
        <v/>
      </c>
    </row>
    <row r="725" spans="2:2">
      <c r="B725" s="25" t="str">
        <f>IFERROR(IF('Quantities Report_Secondary'!A724="","",VALUE(SUBSTITUTE('Quantities Report_Secondary'!A724,"+",""))),"")</f>
        <v/>
      </c>
    </row>
    <row r="726" spans="2:2">
      <c r="B726" s="25" t="str">
        <f>IFERROR(IF('Quantities Report_Secondary'!A725="","",VALUE(SUBSTITUTE('Quantities Report_Secondary'!A725,"+",""))),"")</f>
        <v/>
      </c>
    </row>
    <row r="727" spans="2:2">
      <c r="B727" s="25" t="str">
        <f>IFERROR(IF('Quantities Report_Secondary'!A726="","",VALUE(SUBSTITUTE('Quantities Report_Secondary'!A726,"+",""))),"")</f>
        <v/>
      </c>
    </row>
    <row r="728" spans="2:2">
      <c r="B728" s="25" t="str">
        <f>IFERROR(IF('Quantities Report_Secondary'!A727="","",VALUE(SUBSTITUTE('Quantities Report_Secondary'!A727,"+",""))),"")</f>
        <v/>
      </c>
    </row>
    <row r="729" spans="2:2">
      <c r="B729" s="25" t="str">
        <f>IFERROR(IF('Quantities Report_Secondary'!A728="","",VALUE(SUBSTITUTE('Quantities Report_Secondary'!A728,"+",""))),"")</f>
        <v/>
      </c>
    </row>
    <row r="730" spans="2:2">
      <c r="B730" s="25" t="str">
        <f>IFERROR(IF('Quantities Report_Secondary'!A729="","",VALUE(SUBSTITUTE('Quantities Report_Secondary'!A729,"+",""))),"")</f>
        <v/>
      </c>
    </row>
    <row r="731" spans="2:2">
      <c r="B731" s="25" t="str">
        <f>IFERROR(IF('Quantities Report_Secondary'!A730="","",VALUE(SUBSTITUTE('Quantities Report_Secondary'!A730,"+",""))),"")</f>
        <v/>
      </c>
    </row>
    <row r="732" spans="2:2">
      <c r="B732" s="25" t="str">
        <f>IFERROR(IF('Quantities Report_Secondary'!A731="","",VALUE(SUBSTITUTE('Quantities Report_Secondary'!A731,"+",""))),"")</f>
        <v/>
      </c>
    </row>
    <row r="733" spans="2:2">
      <c r="B733" s="25" t="str">
        <f>IFERROR(IF('Quantities Report_Secondary'!A732="","",VALUE(SUBSTITUTE('Quantities Report_Secondary'!A732,"+",""))),"")</f>
        <v/>
      </c>
    </row>
    <row r="734" spans="2:2">
      <c r="B734" s="25" t="str">
        <f>IFERROR(IF('Quantities Report_Secondary'!A733="","",VALUE(SUBSTITUTE('Quantities Report_Secondary'!A733,"+",""))),"")</f>
        <v/>
      </c>
    </row>
    <row r="735" spans="2:2">
      <c r="B735" s="25" t="str">
        <f>IFERROR(IF('Quantities Report_Secondary'!A734="","",VALUE(SUBSTITUTE('Quantities Report_Secondary'!A734,"+",""))),"")</f>
        <v/>
      </c>
    </row>
    <row r="736" spans="2:2">
      <c r="B736" s="25" t="str">
        <f>IFERROR(IF('Quantities Report_Secondary'!A735="","",VALUE(SUBSTITUTE('Quantities Report_Secondary'!A735,"+",""))),"")</f>
        <v/>
      </c>
    </row>
    <row r="737" spans="2:2">
      <c r="B737" s="25" t="str">
        <f>IFERROR(IF('Quantities Report_Secondary'!A736="","",VALUE(SUBSTITUTE('Quantities Report_Secondary'!A736,"+",""))),"")</f>
        <v/>
      </c>
    </row>
    <row r="738" spans="2:2">
      <c r="B738" s="25" t="str">
        <f>IFERROR(IF('Quantities Report_Secondary'!A737="","",VALUE(SUBSTITUTE('Quantities Report_Secondary'!A737,"+",""))),"")</f>
        <v/>
      </c>
    </row>
    <row r="739" spans="2:2">
      <c r="B739" s="25" t="str">
        <f>IFERROR(IF('Quantities Report_Secondary'!A738="","",VALUE(SUBSTITUTE('Quantities Report_Secondary'!A738,"+",""))),"")</f>
        <v/>
      </c>
    </row>
    <row r="740" spans="2:2">
      <c r="B740" s="25" t="str">
        <f>IFERROR(IF('Quantities Report_Secondary'!A739="","",VALUE(SUBSTITUTE('Quantities Report_Secondary'!A739,"+",""))),"")</f>
        <v/>
      </c>
    </row>
    <row r="741" spans="2:2">
      <c r="B741" s="25" t="str">
        <f>IFERROR(IF('Quantities Report_Secondary'!A740="","",VALUE(SUBSTITUTE('Quantities Report_Secondary'!A740,"+",""))),"")</f>
        <v/>
      </c>
    </row>
    <row r="742" spans="2:2">
      <c r="B742" s="25" t="str">
        <f>IFERROR(IF('Quantities Report_Secondary'!A741="","",VALUE(SUBSTITUTE('Quantities Report_Secondary'!A741,"+",""))),"")</f>
        <v/>
      </c>
    </row>
    <row r="743" spans="2:2">
      <c r="B743" s="25" t="str">
        <f>IFERROR(IF('Quantities Report_Secondary'!A742="","",VALUE(SUBSTITUTE('Quantities Report_Secondary'!A742,"+",""))),"")</f>
        <v/>
      </c>
    </row>
    <row r="744" spans="2:2">
      <c r="B744" s="25" t="str">
        <f>IFERROR(IF('Quantities Report_Secondary'!A743="","",VALUE(SUBSTITUTE('Quantities Report_Secondary'!A743,"+",""))),"")</f>
        <v/>
      </c>
    </row>
    <row r="745" spans="2:2">
      <c r="B745" s="25" t="str">
        <f>IFERROR(IF('Quantities Report_Secondary'!A744="","",VALUE(SUBSTITUTE('Quantities Report_Secondary'!A744,"+",""))),"")</f>
        <v/>
      </c>
    </row>
    <row r="746" spans="2:2">
      <c r="B746" s="25" t="str">
        <f>IFERROR(IF('Quantities Report_Secondary'!A745="","",VALUE(SUBSTITUTE('Quantities Report_Secondary'!A745,"+",""))),"")</f>
        <v/>
      </c>
    </row>
    <row r="747" spans="2:2">
      <c r="B747" s="25" t="str">
        <f>IFERROR(IF('Quantities Report_Secondary'!A746="","",VALUE(SUBSTITUTE('Quantities Report_Secondary'!A746,"+",""))),"")</f>
        <v/>
      </c>
    </row>
    <row r="748" spans="2:2">
      <c r="B748" s="25" t="str">
        <f>IFERROR(IF('Quantities Report_Secondary'!A747="","",VALUE(SUBSTITUTE('Quantities Report_Secondary'!A747,"+",""))),"")</f>
        <v/>
      </c>
    </row>
    <row r="749" spans="2:2">
      <c r="B749" s="25" t="str">
        <f>IFERROR(IF('Quantities Report_Secondary'!A748="","",VALUE(SUBSTITUTE('Quantities Report_Secondary'!A748,"+",""))),"")</f>
        <v/>
      </c>
    </row>
    <row r="750" spans="2:2">
      <c r="B750" s="25" t="str">
        <f>IFERROR(IF('Quantities Report_Secondary'!A749="","",VALUE(SUBSTITUTE('Quantities Report_Secondary'!A749,"+",""))),"")</f>
        <v/>
      </c>
    </row>
    <row r="751" spans="2:2">
      <c r="B751" s="25" t="str">
        <f>IFERROR(IF('Quantities Report_Secondary'!A750="","",VALUE(SUBSTITUTE('Quantities Report_Secondary'!A750,"+",""))),"")</f>
        <v/>
      </c>
    </row>
    <row r="752" spans="2:2">
      <c r="B752" s="25" t="str">
        <f>IFERROR(IF('Quantities Report_Secondary'!A751="","",VALUE(SUBSTITUTE('Quantities Report_Secondary'!A751,"+",""))),"")</f>
        <v/>
      </c>
    </row>
    <row r="753" spans="2:2">
      <c r="B753" s="25" t="str">
        <f>IFERROR(IF('Quantities Report_Secondary'!A752="","",VALUE(SUBSTITUTE('Quantities Report_Secondary'!A752,"+",""))),"")</f>
        <v/>
      </c>
    </row>
    <row r="754" spans="2:2">
      <c r="B754" s="25" t="str">
        <f>IFERROR(IF('Quantities Report_Secondary'!A753="","",VALUE(SUBSTITUTE('Quantities Report_Secondary'!A753,"+",""))),"")</f>
        <v/>
      </c>
    </row>
    <row r="755" spans="2:2">
      <c r="B755" s="25" t="str">
        <f>IFERROR(IF('Quantities Report_Secondary'!A754="","",VALUE(SUBSTITUTE('Quantities Report_Secondary'!A754,"+",""))),"")</f>
        <v/>
      </c>
    </row>
    <row r="756" spans="2:2">
      <c r="B756" s="25" t="str">
        <f>IFERROR(IF('Quantities Report_Secondary'!A755="","",VALUE(SUBSTITUTE('Quantities Report_Secondary'!A755,"+",""))),"")</f>
        <v/>
      </c>
    </row>
    <row r="757" spans="2:2">
      <c r="B757" s="25" t="str">
        <f>IFERROR(IF('Quantities Report_Secondary'!A756="","",VALUE(SUBSTITUTE('Quantities Report_Secondary'!A756,"+",""))),"")</f>
        <v/>
      </c>
    </row>
    <row r="758" spans="2:2">
      <c r="B758" s="25" t="str">
        <f>IFERROR(IF('Quantities Report_Secondary'!A757="","",VALUE(SUBSTITUTE('Quantities Report_Secondary'!A757,"+",""))),"")</f>
        <v/>
      </c>
    </row>
    <row r="759" spans="2:2">
      <c r="B759" s="25" t="str">
        <f>IFERROR(IF('Quantities Report_Secondary'!A758="","",VALUE(SUBSTITUTE('Quantities Report_Secondary'!A758,"+",""))),"")</f>
        <v/>
      </c>
    </row>
    <row r="760" spans="2:2">
      <c r="B760" s="25" t="str">
        <f>IFERROR(IF('Quantities Report_Secondary'!A759="","",VALUE(SUBSTITUTE('Quantities Report_Secondary'!A759,"+",""))),"")</f>
        <v/>
      </c>
    </row>
    <row r="761" spans="2:2">
      <c r="B761" s="25" t="str">
        <f>IFERROR(IF('Quantities Report_Secondary'!A760="","",VALUE(SUBSTITUTE('Quantities Report_Secondary'!A760,"+",""))),"")</f>
        <v/>
      </c>
    </row>
    <row r="762" spans="2:2">
      <c r="B762" s="25" t="str">
        <f>IFERROR(IF('Quantities Report_Secondary'!A761="","",VALUE(SUBSTITUTE('Quantities Report_Secondary'!A761,"+",""))),"")</f>
        <v/>
      </c>
    </row>
    <row r="763" spans="2:2">
      <c r="B763" s="25" t="str">
        <f>IFERROR(IF('Quantities Report_Secondary'!A762="","",VALUE(SUBSTITUTE('Quantities Report_Secondary'!A762,"+",""))),"")</f>
        <v/>
      </c>
    </row>
    <row r="764" spans="2:2">
      <c r="B764" s="25" t="str">
        <f>IFERROR(IF('Quantities Report_Secondary'!A763="","",VALUE(SUBSTITUTE('Quantities Report_Secondary'!A763,"+",""))),"")</f>
        <v/>
      </c>
    </row>
    <row r="765" spans="2:2">
      <c r="B765" s="25" t="str">
        <f>IFERROR(IF('Quantities Report_Secondary'!A764="","",VALUE(SUBSTITUTE('Quantities Report_Secondary'!A764,"+",""))),"")</f>
        <v/>
      </c>
    </row>
    <row r="766" spans="2:2">
      <c r="B766" s="25" t="str">
        <f>IFERROR(IF('Quantities Report_Secondary'!A765="","",VALUE(SUBSTITUTE('Quantities Report_Secondary'!A765,"+",""))),"")</f>
        <v/>
      </c>
    </row>
    <row r="767" spans="2:2">
      <c r="B767" s="25" t="str">
        <f>IFERROR(IF('Quantities Report_Secondary'!A766="","",VALUE(SUBSTITUTE('Quantities Report_Secondary'!A766,"+",""))),"")</f>
        <v/>
      </c>
    </row>
    <row r="768" spans="2:2">
      <c r="B768" s="25" t="str">
        <f>IFERROR(IF('Quantities Report_Secondary'!A767="","",VALUE(SUBSTITUTE('Quantities Report_Secondary'!A767,"+",""))),"")</f>
        <v/>
      </c>
    </row>
    <row r="769" spans="2:2">
      <c r="B769" s="25" t="str">
        <f>IFERROR(IF('Quantities Report_Secondary'!A768="","",VALUE(SUBSTITUTE('Quantities Report_Secondary'!A768,"+",""))),"")</f>
        <v/>
      </c>
    </row>
    <row r="770" spans="2:2">
      <c r="B770" s="25" t="str">
        <f>IFERROR(IF('Quantities Report_Secondary'!A769="","",VALUE(SUBSTITUTE('Quantities Report_Secondary'!A769,"+",""))),"")</f>
        <v/>
      </c>
    </row>
    <row r="771" spans="2:2">
      <c r="B771" s="25" t="str">
        <f>IFERROR(IF('Quantities Report_Secondary'!A770="","",VALUE(SUBSTITUTE('Quantities Report_Secondary'!A770,"+",""))),"")</f>
        <v/>
      </c>
    </row>
    <row r="772" spans="2:2">
      <c r="B772" s="25" t="str">
        <f>IFERROR(IF('Quantities Report_Secondary'!A771="","",VALUE(SUBSTITUTE('Quantities Report_Secondary'!A771,"+",""))),"")</f>
        <v/>
      </c>
    </row>
    <row r="773" spans="2:2">
      <c r="B773" s="25" t="str">
        <f>IFERROR(IF('Quantities Report_Secondary'!A772="","",VALUE(SUBSTITUTE('Quantities Report_Secondary'!A772,"+",""))),"")</f>
        <v/>
      </c>
    </row>
    <row r="774" spans="2:2">
      <c r="B774" s="25" t="str">
        <f>IFERROR(IF('Quantities Report_Secondary'!A773="","",VALUE(SUBSTITUTE('Quantities Report_Secondary'!A773,"+",""))),"")</f>
        <v/>
      </c>
    </row>
    <row r="775" spans="2:2">
      <c r="B775" s="25" t="str">
        <f>IFERROR(IF('Quantities Report_Secondary'!A774="","",VALUE(SUBSTITUTE('Quantities Report_Secondary'!A774,"+",""))),"")</f>
        <v/>
      </c>
    </row>
    <row r="776" spans="2:2">
      <c r="B776" s="25" t="str">
        <f>IFERROR(IF('Quantities Report_Secondary'!A775="","",VALUE(SUBSTITUTE('Quantities Report_Secondary'!A775,"+",""))),"")</f>
        <v/>
      </c>
    </row>
    <row r="777" spans="2:2">
      <c r="B777" s="25" t="str">
        <f>IFERROR(IF('Quantities Report_Secondary'!A776="","",VALUE(SUBSTITUTE('Quantities Report_Secondary'!A776,"+",""))),"")</f>
        <v/>
      </c>
    </row>
    <row r="778" spans="2:2">
      <c r="B778" s="25" t="str">
        <f>IFERROR(IF('Quantities Report_Secondary'!A777="","",VALUE(SUBSTITUTE('Quantities Report_Secondary'!A777,"+",""))),"")</f>
        <v/>
      </c>
    </row>
    <row r="779" spans="2:2">
      <c r="B779" s="25" t="str">
        <f>IFERROR(IF('Quantities Report_Secondary'!A778="","",VALUE(SUBSTITUTE('Quantities Report_Secondary'!A778,"+",""))),"")</f>
        <v/>
      </c>
    </row>
    <row r="780" spans="2:2">
      <c r="B780" s="25" t="str">
        <f>IFERROR(IF('Quantities Report_Secondary'!A779="","",VALUE(SUBSTITUTE('Quantities Report_Secondary'!A779,"+",""))),"")</f>
        <v/>
      </c>
    </row>
    <row r="781" spans="2:2">
      <c r="B781" s="25" t="str">
        <f>IFERROR(IF('Quantities Report_Secondary'!A780="","",VALUE(SUBSTITUTE('Quantities Report_Secondary'!A780,"+",""))),"")</f>
        <v/>
      </c>
    </row>
    <row r="782" spans="2:2">
      <c r="B782" s="25" t="str">
        <f>IFERROR(IF('Quantities Report_Secondary'!A781="","",VALUE(SUBSTITUTE('Quantities Report_Secondary'!A781,"+",""))),"")</f>
        <v/>
      </c>
    </row>
    <row r="783" spans="2:2">
      <c r="B783" s="25" t="str">
        <f>IFERROR(IF('Quantities Report_Secondary'!A782="","",VALUE(SUBSTITUTE('Quantities Report_Secondary'!A782,"+",""))),"")</f>
        <v/>
      </c>
    </row>
    <row r="784" spans="2:2">
      <c r="B784" s="25" t="str">
        <f>IFERROR(IF('Quantities Report_Secondary'!A783="","",VALUE(SUBSTITUTE('Quantities Report_Secondary'!A783,"+",""))),"")</f>
        <v/>
      </c>
    </row>
    <row r="785" spans="2:2">
      <c r="B785" s="25" t="str">
        <f>IFERROR(IF('Quantities Report_Secondary'!A784="","",VALUE(SUBSTITUTE('Quantities Report_Secondary'!A784,"+",""))),"")</f>
        <v/>
      </c>
    </row>
    <row r="786" spans="2:2">
      <c r="B786" s="25" t="str">
        <f>IFERROR(IF('Quantities Report_Secondary'!A785="","",VALUE(SUBSTITUTE('Quantities Report_Secondary'!A785,"+",""))),"")</f>
        <v/>
      </c>
    </row>
    <row r="787" spans="2:2">
      <c r="B787" s="25" t="str">
        <f>IFERROR(IF('Quantities Report_Secondary'!A786="","",VALUE(SUBSTITUTE('Quantities Report_Secondary'!A786,"+",""))),"")</f>
        <v/>
      </c>
    </row>
    <row r="788" spans="2:2">
      <c r="B788" s="25" t="str">
        <f>IFERROR(IF('Quantities Report_Secondary'!A787="","",VALUE(SUBSTITUTE('Quantities Report_Secondary'!A787,"+",""))),"")</f>
        <v/>
      </c>
    </row>
    <row r="789" spans="2:2">
      <c r="B789" s="25" t="str">
        <f>IFERROR(IF('Quantities Report_Secondary'!A788="","",VALUE(SUBSTITUTE('Quantities Report_Secondary'!A788,"+",""))),"")</f>
        <v/>
      </c>
    </row>
    <row r="790" spans="2:2">
      <c r="B790" s="25" t="str">
        <f>IFERROR(IF('Quantities Report_Secondary'!A789="","",VALUE(SUBSTITUTE('Quantities Report_Secondary'!A789,"+",""))),"")</f>
        <v/>
      </c>
    </row>
    <row r="791" spans="2:2">
      <c r="B791" s="25" t="str">
        <f>IFERROR(IF('Quantities Report_Secondary'!A790="","",VALUE(SUBSTITUTE('Quantities Report_Secondary'!A790,"+",""))),"")</f>
        <v/>
      </c>
    </row>
    <row r="792" spans="2:2">
      <c r="B792" s="25" t="str">
        <f>IFERROR(IF('Quantities Report_Secondary'!A791="","",VALUE(SUBSTITUTE('Quantities Report_Secondary'!A791,"+",""))),"")</f>
        <v/>
      </c>
    </row>
    <row r="793" spans="2:2">
      <c r="B793" s="25" t="str">
        <f>IFERROR(IF('Quantities Report_Secondary'!A792="","",VALUE(SUBSTITUTE('Quantities Report_Secondary'!A792,"+",""))),"")</f>
        <v/>
      </c>
    </row>
    <row r="794" spans="2:2">
      <c r="B794" s="25" t="str">
        <f>IFERROR(IF('Quantities Report_Secondary'!A793="","",VALUE(SUBSTITUTE('Quantities Report_Secondary'!A793,"+",""))),"")</f>
        <v/>
      </c>
    </row>
    <row r="795" spans="2:2">
      <c r="B795" s="25" t="str">
        <f>IFERROR(IF('Quantities Report_Secondary'!A794="","",VALUE(SUBSTITUTE('Quantities Report_Secondary'!A794,"+",""))),"")</f>
        <v/>
      </c>
    </row>
    <row r="796" spans="2:2">
      <c r="B796" s="25" t="str">
        <f>IFERROR(IF('Quantities Report_Secondary'!A795="","",VALUE(SUBSTITUTE('Quantities Report_Secondary'!A795,"+",""))),"")</f>
        <v/>
      </c>
    </row>
    <row r="797" spans="2:2">
      <c r="B797" s="25" t="str">
        <f>IFERROR(IF('Quantities Report_Secondary'!A796="","",VALUE(SUBSTITUTE('Quantities Report_Secondary'!A796,"+",""))),"")</f>
        <v/>
      </c>
    </row>
    <row r="798" spans="2:2">
      <c r="B798" s="25" t="str">
        <f>IFERROR(IF('Quantities Report_Secondary'!A797="","",VALUE(SUBSTITUTE('Quantities Report_Secondary'!A797,"+",""))),"")</f>
        <v/>
      </c>
    </row>
    <row r="799" spans="2:2">
      <c r="B799" s="25" t="str">
        <f>IFERROR(IF('Quantities Report_Secondary'!A798="","",VALUE(SUBSTITUTE('Quantities Report_Secondary'!A798,"+",""))),"")</f>
        <v/>
      </c>
    </row>
    <row r="800" spans="2:2">
      <c r="B800" s="25" t="str">
        <f>IFERROR(IF('Quantities Report_Secondary'!A799="","",VALUE(SUBSTITUTE('Quantities Report_Secondary'!A799,"+",""))),"")</f>
        <v/>
      </c>
    </row>
    <row r="801" spans="2:2">
      <c r="B801" s="25" t="str">
        <f>IFERROR(IF('Quantities Report_Secondary'!A800="","",VALUE(SUBSTITUTE('Quantities Report_Secondary'!A800,"+",""))),"")</f>
        <v/>
      </c>
    </row>
    <row r="802" spans="2:2">
      <c r="B802" s="25" t="str">
        <f>IFERROR(IF('Quantities Report_Secondary'!A801="","",VALUE(SUBSTITUTE('Quantities Report_Secondary'!A801,"+",""))),"")</f>
        <v/>
      </c>
    </row>
    <row r="803" spans="2:2">
      <c r="B803" s="25" t="str">
        <f>IFERROR(IF('Quantities Report_Secondary'!A802="","",VALUE(SUBSTITUTE('Quantities Report_Secondary'!A802,"+",""))),"")</f>
        <v/>
      </c>
    </row>
    <row r="804" spans="2:2">
      <c r="B804" s="25" t="str">
        <f>IFERROR(IF('Quantities Report_Secondary'!A803="","",VALUE(SUBSTITUTE('Quantities Report_Secondary'!A803,"+",""))),"")</f>
        <v/>
      </c>
    </row>
    <row r="805" spans="2:2">
      <c r="B805" s="25" t="str">
        <f>IFERROR(IF('Quantities Report_Secondary'!A804="","",VALUE(SUBSTITUTE('Quantities Report_Secondary'!A804,"+",""))),"")</f>
        <v/>
      </c>
    </row>
    <row r="806" spans="2:2">
      <c r="B806" s="25" t="str">
        <f>IFERROR(IF('Quantities Report_Secondary'!A805="","",VALUE(SUBSTITUTE('Quantities Report_Secondary'!A805,"+",""))),"")</f>
        <v/>
      </c>
    </row>
    <row r="807" spans="2:2">
      <c r="B807" s="25" t="str">
        <f>IFERROR(IF('Quantities Report_Secondary'!A806="","",VALUE(SUBSTITUTE('Quantities Report_Secondary'!A806,"+",""))),"")</f>
        <v/>
      </c>
    </row>
    <row r="808" spans="2:2">
      <c r="B808" s="25" t="str">
        <f>IFERROR(IF('Quantities Report_Secondary'!A807="","",VALUE(SUBSTITUTE('Quantities Report_Secondary'!A807,"+",""))),"")</f>
        <v/>
      </c>
    </row>
    <row r="809" spans="2:2">
      <c r="B809" s="25" t="str">
        <f>IFERROR(IF('Quantities Report_Secondary'!A808="","",VALUE(SUBSTITUTE('Quantities Report_Secondary'!A808,"+",""))),"")</f>
        <v/>
      </c>
    </row>
    <row r="810" spans="2:2">
      <c r="B810" s="25" t="str">
        <f>IFERROR(IF('Quantities Report_Secondary'!A809="","",VALUE(SUBSTITUTE('Quantities Report_Secondary'!A809,"+",""))),"")</f>
        <v/>
      </c>
    </row>
    <row r="811" spans="2:2">
      <c r="B811" s="25" t="str">
        <f>IFERROR(IF('Quantities Report_Secondary'!A810="","",VALUE(SUBSTITUTE('Quantities Report_Secondary'!A810,"+",""))),"")</f>
        <v/>
      </c>
    </row>
    <row r="812" spans="2:2">
      <c r="B812" s="25" t="str">
        <f>IFERROR(IF('Quantities Report_Secondary'!A811="","",VALUE(SUBSTITUTE('Quantities Report_Secondary'!A811,"+",""))),"")</f>
        <v/>
      </c>
    </row>
    <row r="813" spans="2:2">
      <c r="B813" s="25" t="str">
        <f>IFERROR(IF('Quantities Report_Secondary'!A812="","",VALUE(SUBSTITUTE('Quantities Report_Secondary'!A812,"+",""))),"")</f>
        <v/>
      </c>
    </row>
    <row r="814" spans="2:2">
      <c r="B814" s="25" t="str">
        <f>IFERROR(IF('Quantities Report_Secondary'!A813="","",VALUE(SUBSTITUTE('Quantities Report_Secondary'!A813,"+",""))),"")</f>
        <v/>
      </c>
    </row>
    <row r="815" spans="2:2">
      <c r="B815" s="25" t="str">
        <f>IFERROR(IF('Quantities Report_Secondary'!A814="","",VALUE(SUBSTITUTE('Quantities Report_Secondary'!A814,"+",""))),"")</f>
        <v/>
      </c>
    </row>
    <row r="816" spans="2:2">
      <c r="B816" s="25" t="str">
        <f>IFERROR(IF('Quantities Report_Secondary'!A815="","",VALUE(SUBSTITUTE('Quantities Report_Secondary'!A815,"+",""))),"")</f>
        <v/>
      </c>
    </row>
    <row r="817" spans="2:2">
      <c r="B817" s="25" t="str">
        <f>IFERROR(IF('Quantities Report_Secondary'!A816="","",VALUE(SUBSTITUTE('Quantities Report_Secondary'!A816,"+",""))),"")</f>
        <v/>
      </c>
    </row>
    <row r="818" spans="2:2">
      <c r="B818" s="25" t="str">
        <f>IFERROR(IF('Quantities Report_Secondary'!A817="","",VALUE(SUBSTITUTE('Quantities Report_Secondary'!A817,"+",""))),"")</f>
        <v/>
      </c>
    </row>
    <row r="819" spans="2:2">
      <c r="B819" s="25" t="str">
        <f>IFERROR(IF('Quantities Report_Secondary'!A818="","",VALUE(SUBSTITUTE('Quantities Report_Secondary'!A818,"+",""))),"")</f>
        <v/>
      </c>
    </row>
    <row r="820" spans="2:2">
      <c r="B820" s="25" t="str">
        <f>IFERROR(IF('Quantities Report_Secondary'!A819="","",VALUE(SUBSTITUTE('Quantities Report_Secondary'!A819,"+",""))),"")</f>
        <v/>
      </c>
    </row>
    <row r="821" spans="2:2">
      <c r="B821" s="25" t="str">
        <f>IFERROR(IF('Quantities Report_Secondary'!A820="","",VALUE(SUBSTITUTE('Quantities Report_Secondary'!A820,"+",""))),"")</f>
        <v/>
      </c>
    </row>
    <row r="822" spans="2:2">
      <c r="B822" s="25" t="str">
        <f>IFERROR(IF('Quantities Report_Secondary'!A821="","",VALUE(SUBSTITUTE('Quantities Report_Secondary'!A821,"+",""))),"")</f>
        <v/>
      </c>
    </row>
    <row r="823" spans="2:2">
      <c r="B823" s="25" t="str">
        <f>IFERROR(IF('Quantities Report_Secondary'!A822="","",VALUE(SUBSTITUTE('Quantities Report_Secondary'!A822,"+",""))),"")</f>
        <v/>
      </c>
    </row>
    <row r="824" spans="2:2">
      <c r="B824" s="25" t="str">
        <f>IFERROR(IF('Quantities Report_Secondary'!A823="","",VALUE(SUBSTITUTE('Quantities Report_Secondary'!A823,"+",""))),"")</f>
        <v/>
      </c>
    </row>
    <row r="825" spans="2:2">
      <c r="B825" s="25" t="str">
        <f>IFERROR(IF('Quantities Report_Secondary'!A824="","",VALUE(SUBSTITUTE('Quantities Report_Secondary'!A824,"+",""))),"")</f>
        <v/>
      </c>
    </row>
    <row r="826" spans="2:2">
      <c r="B826" s="25" t="str">
        <f>IFERROR(IF('Quantities Report_Secondary'!A825="","",VALUE(SUBSTITUTE('Quantities Report_Secondary'!A825,"+",""))),"")</f>
        <v/>
      </c>
    </row>
    <row r="827" spans="2:2">
      <c r="B827" s="25" t="str">
        <f>IFERROR(IF('Quantities Report_Secondary'!A826="","",VALUE(SUBSTITUTE('Quantities Report_Secondary'!A826,"+",""))),"")</f>
        <v/>
      </c>
    </row>
    <row r="828" spans="2:2">
      <c r="B828" s="25" t="str">
        <f>IFERROR(IF('Quantities Report_Secondary'!A827="","",VALUE(SUBSTITUTE('Quantities Report_Secondary'!A827,"+",""))),"")</f>
        <v/>
      </c>
    </row>
    <row r="829" spans="2:2">
      <c r="B829" s="25" t="str">
        <f>IFERROR(IF('Quantities Report_Secondary'!A828="","",VALUE(SUBSTITUTE('Quantities Report_Secondary'!A828,"+",""))),"")</f>
        <v/>
      </c>
    </row>
    <row r="830" spans="2:2">
      <c r="B830" s="25" t="str">
        <f>IFERROR(IF('Quantities Report_Secondary'!A829="","",VALUE(SUBSTITUTE('Quantities Report_Secondary'!A829,"+",""))),"")</f>
        <v/>
      </c>
    </row>
    <row r="831" spans="2:2">
      <c r="B831" s="25" t="str">
        <f>IFERROR(IF('Quantities Report_Secondary'!A830="","",VALUE(SUBSTITUTE('Quantities Report_Secondary'!A830,"+",""))),"")</f>
        <v/>
      </c>
    </row>
    <row r="832" spans="2:2">
      <c r="B832" s="25" t="str">
        <f>IFERROR(IF('Quantities Report_Secondary'!A831="","",VALUE(SUBSTITUTE('Quantities Report_Secondary'!A831,"+",""))),"")</f>
        <v/>
      </c>
    </row>
    <row r="833" spans="2:2">
      <c r="B833" s="25" t="str">
        <f>IFERROR(IF('Quantities Report_Secondary'!A832="","",VALUE(SUBSTITUTE('Quantities Report_Secondary'!A832,"+",""))),"")</f>
        <v/>
      </c>
    </row>
    <row r="834" spans="2:2">
      <c r="B834" s="25" t="str">
        <f>IFERROR(IF('Quantities Report_Secondary'!A833="","",VALUE(SUBSTITUTE('Quantities Report_Secondary'!A833,"+",""))),"")</f>
        <v/>
      </c>
    </row>
    <row r="835" spans="2:2">
      <c r="B835" s="25" t="str">
        <f>IFERROR(IF('Quantities Report_Secondary'!A834="","",VALUE(SUBSTITUTE('Quantities Report_Secondary'!A834,"+",""))),"")</f>
        <v/>
      </c>
    </row>
    <row r="836" spans="2:2">
      <c r="B836" s="25" t="str">
        <f>IFERROR(IF('Quantities Report_Secondary'!A835="","",VALUE(SUBSTITUTE('Quantities Report_Secondary'!A835,"+",""))),"")</f>
        <v/>
      </c>
    </row>
    <row r="837" spans="2:2">
      <c r="B837" s="25" t="str">
        <f>IFERROR(IF('Quantities Report_Secondary'!A836="","",VALUE(SUBSTITUTE('Quantities Report_Secondary'!A836,"+",""))),"")</f>
        <v/>
      </c>
    </row>
    <row r="838" spans="2:2">
      <c r="B838" s="25" t="str">
        <f>IFERROR(IF('Quantities Report_Secondary'!A837="","",VALUE(SUBSTITUTE('Quantities Report_Secondary'!A837,"+",""))),"")</f>
        <v/>
      </c>
    </row>
    <row r="839" spans="2:2">
      <c r="B839" s="25" t="str">
        <f>IFERROR(IF('Quantities Report_Secondary'!A838="","",VALUE(SUBSTITUTE('Quantities Report_Secondary'!A838,"+",""))),"")</f>
        <v/>
      </c>
    </row>
    <row r="840" spans="2:2">
      <c r="B840" s="25" t="str">
        <f>IFERROR(IF('Quantities Report_Secondary'!A839="","",VALUE(SUBSTITUTE('Quantities Report_Secondary'!A839,"+",""))),"")</f>
        <v/>
      </c>
    </row>
    <row r="841" spans="2:2">
      <c r="B841" s="25" t="str">
        <f>IFERROR(IF('Quantities Report_Secondary'!A840="","",VALUE(SUBSTITUTE('Quantities Report_Secondary'!A840,"+",""))),"")</f>
        <v/>
      </c>
    </row>
    <row r="842" spans="2:2">
      <c r="B842" s="25" t="str">
        <f>IFERROR(IF('Quantities Report_Secondary'!A841="","",VALUE(SUBSTITUTE('Quantities Report_Secondary'!A841,"+",""))),"")</f>
        <v/>
      </c>
    </row>
    <row r="843" spans="2:2">
      <c r="B843" s="25" t="str">
        <f>IFERROR(IF('Quantities Report_Secondary'!A842="","",VALUE(SUBSTITUTE('Quantities Report_Secondary'!A842,"+",""))),"")</f>
        <v/>
      </c>
    </row>
    <row r="844" spans="2:2">
      <c r="B844" s="25" t="str">
        <f>IFERROR(IF('Quantities Report_Secondary'!A843="","",VALUE(SUBSTITUTE('Quantities Report_Secondary'!A843,"+",""))),"")</f>
        <v/>
      </c>
    </row>
    <row r="845" spans="2:2">
      <c r="B845" s="25" t="str">
        <f>IFERROR(IF('Quantities Report_Secondary'!A844="","",VALUE(SUBSTITUTE('Quantities Report_Secondary'!A844,"+",""))),"")</f>
        <v/>
      </c>
    </row>
    <row r="846" spans="2:2">
      <c r="B846" s="25" t="str">
        <f>IFERROR(IF('Quantities Report_Secondary'!A845="","",VALUE(SUBSTITUTE('Quantities Report_Secondary'!A845,"+",""))),"")</f>
        <v/>
      </c>
    </row>
    <row r="847" spans="2:2">
      <c r="B847" s="25" t="str">
        <f>IFERROR(IF('Quantities Report_Secondary'!A846="","",VALUE(SUBSTITUTE('Quantities Report_Secondary'!A846,"+",""))),"")</f>
        <v/>
      </c>
    </row>
    <row r="848" spans="2:2">
      <c r="B848" s="25" t="str">
        <f>IFERROR(IF('Quantities Report_Secondary'!A847="","",VALUE(SUBSTITUTE('Quantities Report_Secondary'!A847,"+",""))),"")</f>
        <v/>
      </c>
    </row>
    <row r="849" spans="2:2">
      <c r="B849" s="25" t="str">
        <f>IFERROR(IF('Quantities Report_Secondary'!A848="","",VALUE(SUBSTITUTE('Quantities Report_Secondary'!A848,"+",""))),"")</f>
        <v/>
      </c>
    </row>
    <row r="850" spans="2:2">
      <c r="B850" s="25" t="str">
        <f>IFERROR(IF('Quantities Report_Secondary'!A849="","",VALUE(SUBSTITUTE('Quantities Report_Secondary'!A849,"+",""))),"")</f>
        <v/>
      </c>
    </row>
    <row r="851" spans="2:2">
      <c r="B851" s="25" t="str">
        <f>IFERROR(IF('Quantities Report_Secondary'!A850="","",VALUE(SUBSTITUTE('Quantities Report_Secondary'!A850,"+",""))),"")</f>
        <v/>
      </c>
    </row>
    <row r="852" spans="2:2">
      <c r="B852" s="25" t="str">
        <f>IFERROR(IF('Quantities Report_Secondary'!A851="","",VALUE(SUBSTITUTE('Quantities Report_Secondary'!A851,"+",""))),"")</f>
        <v/>
      </c>
    </row>
    <row r="853" spans="2:2">
      <c r="B853" s="25" t="str">
        <f>IFERROR(IF('Quantities Report_Secondary'!A852="","",VALUE(SUBSTITUTE('Quantities Report_Secondary'!A852,"+",""))),"")</f>
        <v/>
      </c>
    </row>
    <row r="854" spans="2:2">
      <c r="B854" s="25" t="str">
        <f>IFERROR(IF('Quantities Report_Secondary'!A853="","",VALUE(SUBSTITUTE('Quantities Report_Secondary'!A853,"+",""))),"")</f>
        <v/>
      </c>
    </row>
    <row r="855" spans="2:2">
      <c r="B855" s="25" t="str">
        <f>IFERROR(IF('Quantities Report_Secondary'!A854="","",VALUE(SUBSTITUTE('Quantities Report_Secondary'!A854,"+",""))),"")</f>
        <v/>
      </c>
    </row>
    <row r="856" spans="2:2">
      <c r="B856" s="25" t="str">
        <f>IFERROR(IF('Quantities Report_Secondary'!A855="","",VALUE(SUBSTITUTE('Quantities Report_Secondary'!A855,"+",""))),"")</f>
        <v/>
      </c>
    </row>
    <row r="857" spans="2:2">
      <c r="B857" s="25" t="str">
        <f>IFERROR(IF('Quantities Report_Secondary'!A856="","",VALUE(SUBSTITUTE('Quantities Report_Secondary'!A856,"+",""))),"")</f>
        <v/>
      </c>
    </row>
    <row r="858" spans="2:2">
      <c r="B858" s="25" t="str">
        <f>IFERROR(IF('Quantities Report_Secondary'!A857="","",VALUE(SUBSTITUTE('Quantities Report_Secondary'!A857,"+",""))),"")</f>
        <v/>
      </c>
    </row>
    <row r="859" spans="2:2">
      <c r="B859" s="25" t="str">
        <f>IFERROR(IF('Quantities Report_Secondary'!A858="","",VALUE(SUBSTITUTE('Quantities Report_Secondary'!A858,"+",""))),"")</f>
        <v/>
      </c>
    </row>
    <row r="860" spans="2:2">
      <c r="B860" s="25" t="str">
        <f>IFERROR(IF('Quantities Report_Secondary'!A859="","",VALUE(SUBSTITUTE('Quantities Report_Secondary'!A859,"+",""))),"")</f>
        <v/>
      </c>
    </row>
    <row r="861" spans="2:2">
      <c r="B861" s="25" t="str">
        <f>IFERROR(IF('Quantities Report_Secondary'!A860="","",VALUE(SUBSTITUTE('Quantities Report_Secondary'!A860,"+",""))),"")</f>
        <v/>
      </c>
    </row>
    <row r="862" spans="2:2">
      <c r="B862" s="25" t="str">
        <f>IFERROR(IF('Quantities Report_Secondary'!A861="","",VALUE(SUBSTITUTE('Quantities Report_Secondary'!A861,"+",""))),"")</f>
        <v/>
      </c>
    </row>
    <row r="863" spans="2:2">
      <c r="B863" s="25" t="str">
        <f>IFERROR(IF('Quantities Report_Secondary'!A862="","",VALUE(SUBSTITUTE('Quantities Report_Secondary'!A862,"+",""))),"")</f>
        <v/>
      </c>
    </row>
    <row r="864" spans="2:2">
      <c r="B864" s="25" t="str">
        <f>IFERROR(IF('Quantities Report_Secondary'!A863="","",VALUE(SUBSTITUTE('Quantities Report_Secondary'!A863,"+",""))),"")</f>
        <v/>
      </c>
    </row>
    <row r="865" spans="2:2">
      <c r="B865" s="25" t="str">
        <f>IFERROR(IF('Quantities Report_Secondary'!A864="","",VALUE(SUBSTITUTE('Quantities Report_Secondary'!A864,"+",""))),"")</f>
        <v/>
      </c>
    </row>
    <row r="866" spans="2:2">
      <c r="B866" s="25" t="str">
        <f>IFERROR(IF('Quantities Report_Secondary'!A865="","",VALUE(SUBSTITUTE('Quantities Report_Secondary'!A865,"+",""))),"")</f>
        <v/>
      </c>
    </row>
    <row r="867" spans="2:2">
      <c r="B867" s="25" t="str">
        <f>IFERROR(IF('Quantities Report_Secondary'!A866="","",VALUE(SUBSTITUTE('Quantities Report_Secondary'!A866,"+",""))),"")</f>
        <v/>
      </c>
    </row>
    <row r="868" spans="2:2">
      <c r="B868" s="25" t="str">
        <f>IFERROR(IF('Quantities Report_Secondary'!A867="","",VALUE(SUBSTITUTE('Quantities Report_Secondary'!A867,"+",""))),"")</f>
        <v/>
      </c>
    </row>
    <row r="869" spans="2:2">
      <c r="B869" s="25" t="str">
        <f>IFERROR(IF('Quantities Report_Secondary'!A868="","",VALUE(SUBSTITUTE('Quantities Report_Secondary'!A868,"+",""))),"")</f>
        <v/>
      </c>
    </row>
    <row r="870" spans="2:2">
      <c r="B870" s="25" t="str">
        <f>IFERROR(IF('Quantities Report_Secondary'!A869="","",VALUE(SUBSTITUTE('Quantities Report_Secondary'!A869,"+",""))),"")</f>
        <v/>
      </c>
    </row>
    <row r="871" spans="2:2">
      <c r="B871" s="25" t="str">
        <f>IFERROR(IF('Quantities Report_Secondary'!A870="","",VALUE(SUBSTITUTE('Quantities Report_Secondary'!A870,"+",""))),"")</f>
        <v/>
      </c>
    </row>
    <row r="872" spans="2:2">
      <c r="B872" s="25" t="str">
        <f>IFERROR(IF('Quantities Report_Secondary'!A871="","",VALUE(SUBSTITUTE('Quantities Report_Secondary'!A871,"+",""))),"")</f>
        <v/>
      </c>
    </row>
    <row r="873" spans="2:2">
      <c r="B873" s="25" t="str">
        <f>IFERROR(IF('Quantities Report_Secondary'!A872="","",VALUE(SUBSTITUTE('Quantities Report_Secondary'!A872,"+",""))),"")</f>
        <v/>
      </c>
    </row>
    <row r="874" spans="2:2">
      <c r="B874" s="25" t="str">
        <f>IFERROR(IF('Quantities Report_Secondary'!A873="","",VALUE(SUBSTITUTE('Quantities Report_Secondary'!A873,"+",""))),"")</f>
        <v/>
      </c>
    </row>
    <row r="875" spans="2:2">
      <c r="B875" s="25" t="str">
        <f>IFERROR(IF('Quantities Report_Secondary'!A874="","",VALUE(SUBSTITUTE('Quantities Report_Secondary'!A874,"+",""))),"")</f>
        <v/>
      </c>
    </row>
    <row r="876" spans="2:2">
      <c r="B876" s="25" t="str">
        <f>IFERROR(IF('Quantities Report_Secondary'!A875="","",VALUE(SUBSTITUTE('Quantities Report_Secondary'!A875,"+",""))),"")</f>
        <v/>
      </c>
    </row>
    <row r="877" spans="2:2">
      <c r="B877" s="25" t="str">
        <f>IFERROR(IF('Quantities Report_Secondary'!A876="","",VALUE(SUBSTITUTE('Quantities Report_Secondary'!A876,"+",""))),"")</f>
        <v/>
      </c>
    </row>
    <row r="878" spans="2:2">
      <c r="B878" s="25" t="str">
        <f>IFERROR(IF('Quantities Report_Secondary'!A877="","",VALUE(SUBSTITUTE('Quantities Report_Secondary'!A877,"+",""))),"")</f>
        <v/>
      </c>
    </row>
    <row r="879" spans="2:2">
      <c r="B879" s="25" t="str">
        <f>IFERROR(IF('Quantities Report_Secondary'!A878="","",VALUE(SUBSTITUTE('Quantities Report_Secondary'!A878,"+",""))),"")</f>
        <v/>
      </c>
    </row>
    <row r="880" spans="2:2">
      <c r="B880" s="25" t="str">
        <f>IFERROR(IF('Quantities Report_Secondary'!A879="","",VALUE(SUBSTITUTE('Quantities Report_Secondary'!A879,"+",""))),"")</f>
        <v/>
      </c>
    </row>
    <row r="881" spans="2:2">
      <c r="B881" s="25" t="str">
        <f>IFERROR(IF('Quantities Report_Secondary'!A880="","",VALUE(SUBSTITUTE('Quantities Report_Secondary'!A880,"+",""))),"")</f>
        <v/>
      </c>
    </row>
    <row r="882" spans="2:2">
      <c r="B882" s="25" t="str">
        <f>IFERROR(IF('Quantities Report_Secondary'!A881="","",VALUE(SUBSTITUTE('Quantities Report_Secondary'!A881,"+",""))),"")</f>
        <v/>
      </c>
    </row>
    <row r="883" spans="2:2">
      <c r="B883" s="25" t="str">
        <f>IFERROR(IF('Quantities Report_Secondary'!A882="","",VALUE(SUBSTITUTE('Quantities Report_Secondary'!A882,"+",""))),"")</f>
        <v/>
      </c>
    </row>
    <row r="884" spans="2:2">
      <c r="B884" s="25" t="str">
        <f>IFERROR(IF('Quantities Report_Secondary'!A883="","",VALUE(SUBSTITUTE('Quantities Report_Secondary'!A883,"+",""))),"")</f>
        <v/>
      </c>
    </row>
    <row r="885" spans="2:2">
      <c r="B885" s="25" t="str">
        <f>IFERROR(IF('Quantities Report_Secondary'!A884="","",VALUE(SUBSTITUTE('Quantities Report_Secondary'!A884,"+",""))),"")</f>
        <v/>
      </c>
    </row>
    <row r="886" spans="2:2">
      <c r="B886" s="25" t="str">
        <f>IFERROR(IF('Quantities Report_Secondary'!A885="","",VALUE(SUBSTITUTE('Quantities Report_Secondary'!A885,"+",""))),"")</f>
        <v/>
      </c>
    </row>
    <row r="887" spans="2:2">
      <c r="B887" s="25" t="str">
        <f>IFERROR(IF('Quantities Report_Secondary'!A886="","",VALUE(SUBSTITUTE('Quantities Report_Secondary'!A886,"+",""))),"")</f>
        <v/>
      </c>
    </row>
    <row r="888" spans="2:2">
      <c r="B888" s="25" t="str">
        <f>IFERROR(IF('Quantities Report_Secondary'!A887="","",VALUE(SUBSTITUTE('Quantities Report_Secondary'!A887,"+",""))),"")</f>
        <v/>
      </c>
    </row>
    <row r="889" spans="2:2">
      <c r="B889" s="25" t="str">
        <f>IFERROR(IF('Quantities Report_Secondary'!A888="","",VALUE(SUBSTITUTE('Quantities Report_Secondary'!A888,"+",""))),"")</f>
        <v/>
      </c>
    </row>
    <row r="890" spans="2:2">
      <c r="B890" s="25" t="str">
        <f>IFERROR(IF('Quantities Report_Secondary'!A889="","",VALUE(SUBSTITUTE('Quantities Report_Secondary'!A889,"+",""))),"")</f>
        <v/>
      </c>
    </row>
    <row r="891" spans="2:2">
      <c r="B891" s="25" t="str">
        <f>IFERROR(IF('Quantities Report_Secondary'!A890="","",VALUE(SUBSTITUTE('Quantities Report_Secondary'!A890,"+",""))),"")</f>
        <v/>
      </c>
    </row>
    <row r="892" spans="2:2">
      <c r="B892" s="25" t="str">
        <f>IFERROR(IF('Quantities Report_Secondary'!A891="","",VALUE(SUBSTITUTE('Quantities Report_Secondary'!A891,"+",""))),"")</f>
        <v/>
      </c>
    </row>
    <row r="893" spans="2:2">
      <c r="B893" s="25" t="str">
        <f>IFERROR(IF('Quantities Report_Secondary'!A892="","",VALUE(SUBSTITUTE('Quantities Report_Secondary'!A892,"+",""))),"")</f>
        <v/>
      </c>
    </row>
    <row r="894" spans="2:2">
      <c r="B894" s="25" t="str">
        <f>IFERROR(IF('Quantities Report_Secondary'!A893="","",VALUE(SUBSTITUTE('Quantities Report_Secondary'!A893,"+",""))),"")</f>
        <v/>
      </c>
    </row>
    <row r="895" spans="2:2">
      <c r="B895" s="25" t="str">
        <f>IFERROR(IF('Quantities Report_Secondary'!A894="","",VALUE(SUBSTITUTE('Quantities Report_Secondary'!A894,"+",""))),"")</f>
        <v/>
      </c>
    </row>
    <row r="896" spans="2:2">
      <c r="B896" s="25" t="str">
        <f>IFERROR(IF('Quantities Report_Secondary'!A895="","",VALUE(SUBSTITUTE('Quantities Report_Secondary'!A895,"+",""))),"")</f>
        <v/>
      </c>
    </row>
    <row r="897" spans="2:2">
      <c r="B897" s="25" t="str">
        <f>IFERROR(IF('Quantities Report_Secondary'!A896="","",VALUE(SUBSTITUTE('Quantities Report_Secondary'!A896,"+",""))),"")</f>
        <v/>
      </c>
    </row>
    <row r="898" spans="2:2">
      <c r="B898" s="25" t="str">
        <f>IFERROR(IF('Quantities Report_Secondary'!A897="","",VALUE(SUBSTITUTE('Quantities Report_Secondary'!A897,"+",""))),"")</f>
        <v/>
      </c>
    </row>
    <row r="899" spans="2:2">
      <c r="B899" s="25" t="str">
        <f>IFERROR(IF('Quantities Report_Secondary'!A898="","",VALUE(SUBSTITUTE('Quantities Report_Secondary'!A898,"+",""))),"")</f>
        <v/>
      </c>
    </row>
    <row r="900" spans="2:2">
      <c r="B900" s="25" t="str">
        <f>IFERROR(IF('Quantities Report_Secondary'!A899="","",VALUE(SUBSTITUTE('Quantities Report_Secondary'!A899,"+",""))),"")</f>
        <v/>
      </c>
    </row>
    <row r="901" spans="2:2">
      <c r="B901" s="25" t="str">
        <f>IFERROR(IF('Quantities Report_Secondary'!A900="","",VALUE(SUBSTITUTE('Quantities Report_Secondary'!A900,"+",""))),"")</f>
        <v/>
      </c>
    </row>
    <row r="902" spans="2:2">
      <c r="B902" s="25" t="str">
        <f>IFERROR(IF('Quantities Report_Secondary'!A901="","",VALUE(SUBSTITUTE('Quantities Report_Secondary'!A901,"+",""))),"")</f>
        <v/>
      </c>
    </row>
    <row r="903" spans="2:2">
      <c r="B903" s="25" t="str">
        <f>IFERROR(IF('Quantities Report_Secondary'!A902="","",VALUE(SUBSTITUTE('Quantities Report_Secondary'!A902,"+",""))),"")</f>
        <v/>
      </c>
    </row>
    <row r="904" spans="2:2">
      <c r="B904" s="25" t="str">
        <f>IFERROR(IF('Quantities Report_Secondary'!A903="","",VALUE(SUBSTITUTE('Quantities Report_Secondary'!A903,"+",""))),"")</f>
        <v/>
      </c>
    </row>
    <row r="905" spans="2:2">
      <c r="B905" s="25" t="str">
        <f>IFERROR(IF('Quantities Report_Secondary'!A904="","",VALUE(SUBSTITUTE('Quantities Report_Secondary'!A904,"+",""))),"")</f>
        <v/>
      </c>
    </row>
    <row r="906" spans="2:2">
      <c r="B906" s="25" t="str">
        <f>IFERROR(IF('Quantities Report_Secondary'!A905="","",VALUE(SUBSTITUTE('Quantities Report_Secondary'!A905,"+",""))),"")</f>
        <v/>
      </c>
    </row>
    <row r="907" spans="2:2">
      <c r="B907" s="25" t="str">
        <f>IFERROR(IF('Quantities Report_Secondary'!A906="","",VALUE(SUBSTITUTE('Quantities Report_Secondary'!A906,"+",""))),"")</f>
        <v/>
      </c>
    </row>
    <row r="908" spans="2:2">
      <c r="B908" s="25" t="str">
        <f>IFERROR(IF('Quantities Report_Secondary'!A907="","",VALUE(SUBSTITUTE('Quantities Report_Secondary'!A907,"+",""))),"")</f>
        <v/>
      </c>
    </row>
    <row r="909" spans="2:2">
      <c r="B909" s="25" t="str">
        <f>IFERROR(IF('Quantities Report_Secondary'!A908="","",VALUE(SUBSTITUTE('Quantities Report_Secondary'!A908,"+",""))),"")</f>
        <v/>
      </c>
    </row>
    <row r="910" spans="2:2">
      <c r="B910" s="25" t="str">
        <f>IFERROR(IF('Quantities Report_Secondary'!A909="","",VALUE(SUBSTITUTE('Quantities Report_Secondary'!A909,"+",""))),"")</f>
        <v/>
      </c>
    </row>
    <row r="911" spans="2:2">
      <c r="B911" s="25" t="str">
        <f>IFERROR(IF('Quantities Report_Secondary'!A910="","",VALUE(SUBSTITUTE('Quantities Report_Secondary'!A910,"+",""))),"")</f>
        <v/>
      </c>
    </row>
    <row r="912" spans="2:2">
      <c r="B912" s="25" t="str">
        <f>IFERROR(IF('Quantities Report_Secondary'!A911="","",VALUE(SUBSTITUTE('Quantities Report_Secondary'!A911,"+",""))),"")</f>
        <v/>
      </c>
    </row>
    <row r="913" spans="2:2">
      <c r="B913" s="25" t="str">
        <f>IFERROR(IF('Quantities Report_Secondary'!A912="","",VALUE(SUBSTITUTE('Quantities Report_Secondary'!A912,"+",""))),"")</f>
        <v/>
      </c>
    </row>
    <row r="914" spans="2:2">
      <c r="B914" s="25" t="str">
        <f>IFERROR(IF('Quantities Report_Secondary'!A913="","",VALUE(SUBSTITUTE('Quantities Report_Secondary'!A913,"+",""))),"")</f>
        <v/>
      </c>
    </row>
    <row r="915" spans="2:2">
      <c r="B915" s="25" t="str">
        <f>IFERROR(IF('Quantities Report_Secondary'!A914="","",VALUE(SUBSTITUTE('Quantities Report_Secondary'!A914,"+",""))),"")</f>
        <v/>
      </c>
    </row>
    <row r="916" spans="2:2">
      <c r="B916" s="25" t="str">
        <f>IFERROR(IF('Quantities Report_Secondary'!A915="","",VALUE(SUBSTITUTE('Quantities Report_Secondary'!A915,"+",""))),"")</f>
        <v/>
      </c>
    </row>
    <row r="917" spans="2:2">
      <c r="B917" s="25" t="str">
        <f>IFERROR(IF('Quantities Report_Secondary'!A916="","",VALUE(SUBSTITUTE('Quantities Report_Secondary'!A916,"+",""))),"")</f>
        <v/>
      </c>
    </row>
    <row r="918" spans="2:2">
      <c r="B918" s="25" t="str">
        <f>IFERROR(IF('Quantities Report_Secondary'!A917="","",VALUE(SUBSTITUTE('Quantities Report_Secondary'!A917,"+",""))),"")</f>
        <v/>
      </c>
    </row>
    <row r="919" spans="2:2">
      <c r="B919" s="25" t="str">
        <f>IFERROR(IF('Quantities Report_Secondary'!A918="","",VALUE(SUBSTITUTE('Quantities Report_Secondary'!A918,"+",""))),"")</f>
        <v/>
      </c>
    </row>
    <row r="920" spans="2:2">
      <c r="B920" s="25" t="str">
        <f>IFERROR(IF('Quantities Report_Secondary'!A919="","",VALUE(SUBSTITUTE('Quantities Report_Secondary'!A919,"+",""))),"")</f>
        <v/>
      </c>
    </row>
    <row r="921" spans="2:2">
      <c r="B921" s="25" t="str">
        <f>IFERROR(IF('Quantities Report_Secondary'!A920="","",VALUE(SUBSTITUTE('Quantities Report_Secondary'!A920,"+",""))),"")</f>
        <v/>
      </c>
    </row>
    <row r="922" spans="2:2">
      <c r="B922" s="25" t="str">
        <f>IFERROR(IF('Quantities Report_Secondary'!A921="","",VALUE(SUBSTITUTE('Quantities Report_Secondary'!A921,"+",""))),"")</f>
        <v/>
      </c>
    </row>
    <row r="923" spans="2:2">
      <c r="B923" s="25" t="str">
        <f>IFERROR(IF('Quantities Report_Secondary'!A922="","",VALUE(SUBSTITUTE('Quantities Report_Secondary'!A922,"+",""))),"")</f>
        <v/>
      </c>
    </row>
    <row r="924" spans="2:2">
      <c r="B924" s="25" t="str">
        <f>IFERROR(IF('Quantities Report_Secondary'!A923="","",VALUE(SUBSTITUTE('Quantities Report_Secondary'!A923,"+",""))),"")</f>
        <v/>
      </c>
    </row>
    <row r="925" spans="2:2">
      <c r="B925" s="25" t="str">
        <f>IFERROR(IF('Quantities Report_Secondary'!A924="","",VALUE(SUBSTITUTE('Quantities Report_Secondary'!A924,"+",""))),"")</f>
        <v/>
      </c>
    </row>
    <row r="926" spans="2:2">
      <c r="B926" s="25" t="str">
        <f>IFERROR(IF('Quantities Report_Secondary'!A925="","",VALUE(SUBSTITUTE('Quantities Report_Secondary'!A925,"+",""))),"")</f>
        <v/>
      </c>
    </row>
    <row r="927" spans="2:2">
      <c r="B927" s="25" t="str">
        <f>IFERROR(IF('Quantities Report_Secondary'!A926="","",VALUE(SUBSTITUTE('Quantities Report_Secondary'!A926,"+",""))),"")</f>
        <v/>
      </c>
    </row>
    <row r="928" spans="2:2">
      <c r="B928" s="25" t="str">
        <f>IFERROR(IF('Quantities Report_Secondary'!A927="","",VALUE(SUBSTITUTE('Quantities Report_Secondary'!A927,"+",""))),"")</f>
        <v/>
      </c>
    </row>
    <row r="929" spans="2:2">
      <c r="B929" s="25" t="str">
        <f>IFERROR(IF('Quantities Report_Secondary'!A928="","",VALUE(SUBSTITUTE('Quantities Report_Secondary'!A928,"+",""))),"")</f>
        <v/>
      </c>
    </row>
    <row r="930" spans="2:2">
      <c r="B930" s="25" t="str">
        <f>IFERROR(IF('Quantities Report_Secondary'!A929="","",VALUE(SUBSTITUTE('Quantities Report_Secondary'!A929,"+",""))),"")</f>
        <v/>
      </c>
    </row>
    <row r="931" spans="2:2">
      <c r="B931" s="25" t="str">
        <f>IFERROR(IF('Quantities Report_Secondary'!A930="","",VALUE(SUBSTITUTE('Quantities Report_Secondary'!A930,"+",""))),"")</f>
        <v/>
      </c>
    </row>
    <row r="932" spans="2:2">
      <c r="B932" s="25" t="str">
        <f>IFERROR(IF('Quantities Report_Secondary'!A931="","",VALUE(SUBSTITUTE('Quantities Report_Secondary'!A931,"+",""))),"")</f>
        <v/>
      </c>
    </row>
    <row r="933" spans="2:2">
      <c r="B933" s="25" t="str">
        <f>IFERROR(IF('Quantities Report_Secondary'!A932="","",VALUE(SUBSTITUTE('Quantities Report_Secondary'!A932,"+",""))),"")</f>
        <v/>
      </c>
    </row>
    <row r="934" spans="2:2">
      <c r="B934" s="25" t="str">
        <f>IFERROR(IF('Quantities Report_Secondary'!A933="","",VALUE(SUBSTITUTE('Quantities Report_Secondary'!A933,"+",""))),"")</f>
        <v/>
      </c>
    </row>
    <row r="935" spans="2:2">
      <c r="B935" s="25" t="str">
        <f>IFERROR(IF('Quantities Report_Secondary'!A934="","",VALUE(SUBSTITUTE('Quantities Report_Secondary'!A934,"+",""))),"")</f>
        <v/>
      </c>
    </row>
    <row r="936" spans="2:2">
      <c r="B936" s="25" t="str">
        <f>IFERROR(IF('Quantities Report_Secondary'!A935="","",VALUE(SUBSTITUTE('Quantities Report_Secondary'!A935,"+",""))),"")</f>
        <v/>
      </c>
    </row>
    <row r="937" spans="2:2">
      <c r="B937" s="25" t="str">
        <f>IFERROR(IF('Quantities Report_Secondary'!A936="","",VALUE(SUBSTITUTE('Quantities Report_Secondary'!A936,"+",""))),"")</f>
        <v/>
      </c>
    </row>
    <row r="938" spans="2:2">
      <c r="B938" s="25" t="str">
        <f>IFERROR(IF('Quantities Report_Secondary'!A937="","",VALUE(SUBSTITUTE('Quantities Report_Secondary'!A937,"+",""))),"")</f>
        <v/>
      </c>
    </row>
    <row r="939" spans="2:2">
      <c r="B939" s="25" t="str">
        <f>IFERROR(IF('Quantities Report_Secondary'!A938="","",VALUE(SUBSTITUTE('Quantities Report_Secondary'!A938,"+",""))),"")</f>
        <v/>
      </c>
    </row>
    <row r="940" spans="2:2">
      <c r="B940" s="25" t="str">
        <f>IFERROR(IF('Quantities Report_Secondary'!A939="","",VALUE(SUBSTITUTE('Quantities Report_Secondary'!A939,"+",""))),"")</f>
        <v/>
      </c>
    </row>
    <row r="941" spans="2:2">
      <c r="B941" s="25" t="str">
        <f>IFERROR(IF('Quantities Report_Secondary'!A940="","",VALUE(SUBSTITUTE('Quantities Report_Secondary'!A940,"+",""))),"")</f>
        <v/>
      </c>
    </row>
    <row r="942" spans="2:2">
      <c r="B942" s="25" t="str">
        <f>IFERROR(IF('Quantities Report_Secondary'!A941="","",VALUE(SUBSTITUTE('Quantities Report_Secondary'!A941,"+",""))),"")</f>
        <v/>
      </c>
    </row>
    <row r="943" spans="2:2">
      <c r="B943" s="25" t="str">
        <f>IFERROR(IF('Quantities Report_Secondary'!A942="","",VALUE(SUBSTITUTE('Quantities Report_Secondary'!A942,"+",""))),"")</f>
        <v/>
      </c>
    </row>
    <row r="944" spans="2:2">
      <c r="B944" s="25" t="str">
        <f>IFERROR(IF('Quantities Report_Secondary'!A943="","",VALUE(SUBSTITUTE('Quantities Report_Secondary'!A943,"+",""))),"")</f>
        <v/>
      </c>
    </row>
    <row r="945" spans="2:2">
      <c r="B945" s="25" t="str">
        <f>IFERROR(IF('Quantities Report_Secondary'!A944="","",VALUE(SUBSTITUTE('Quantities Report_Secondary'!A944,"+",""))),"")</f>
        <v/>
      </c>
    </row>
    <row r="946" spans="2:2">
      <c r="B946" s="25" t="str">
        <f>IFERROR(IF('Quantities Report_Secondary'!A945="","",VALUE(SUBSTITUTE('Quantities Report_Secondary'!A945,"+",""))),"")</f>
        <v/>
      </c>
    </row>
    <row r="947" spans="2:2">
      <c r="B947" s="25" t="str">
        <f>IFERROR(IF('Quantities Report_Secondary'!A946="","",VALUE(SUBSTITUTE('Quantities Report_Secondary'!A946,"+",""))),"")</f>
        <v/>
      </c>
    </row>
    <row r="948" spans="2:2">
      <c r="B948" s="25" t="str">
        <f>IFERROR(IF('Quantities Report_Secondary'!A947="","",VALUE(SUBSTITUTE('Quantities Report_Secondary'!A947,"+",""))),"")</f>
        <v/>
      </c>
    </row>
    <row r="949" spans="2:2">
      <c r="B949" s="25" t="str">
        <f>IFERROR(IF('Quantities Report_Secondary'!A948="","",VALUE(SUBSTITUTE('Quantities Report_Secondary'!A948,"+",""))),"")</f>
        <v/>
      </c>
    </row>
    <row r="950" spans="2:2">
      <c r="B950" s="25" t="str">
        <f>IFERROR(IF('Quantities Report_Secondary'!A949="","",VALUE(SUBSTITUTE('Quantities Report_Secondary'!A949,"+",""))),"")</f>
        <v/>
      </c>
    </row>
    <row r="951" spans="2:2">
      <c r="B951" s="25" t="str">
        <f>IFERROR(IF('Quantities Report_Secondary'!A950="","",VALUE(SUBSTITUTE('Quantities Report_Secondary'!A950,"+",""))),"")</f>
        <v/>
      </c>
    </row>
    <row r="952" spans="2:2">
      <c r="B952" s="25" t="str">
        <f>IFERROR(IF('Quantities Report_Secondary'!A951="","",VALUE(SUBSTITUTE('Quantities Report_Secondary'!A951,"+",""))),"")</f>
        <v/>
      </c>
    </row>
    <row r="953" spans="2:2">
      <c r="B953" s="25" t="str">
        <f>IFERROR(IF('Quantities Report_Secondary'!A952="","",VALUE(SUBSTITUTE('Quantities Report_Secondary'!A952,"+",""))),"")</f>
        <v/>
      </c>
    </row>
    <row r="954" spans="2:2">
      <c r="B954" s="25" t="str">
        <f>IFERROR(IF('Quantities Report_Secondary'!A953="","",VALUE(SUBSTITUTE('Quantities Report_Secondary'!A953,"+",""))),"")</f>
        <v/>
      </c>
    </row>
    <row r="955" spans="2:2">
      <c r="B955" s="25" t="str">
        <f>IFERROR(IF('Quantities Report_Secondary'!A954="","",VALUE(SUBSTITUTE('Quantities Report_Secondary'!A954,"+",""))),"")</f>
        <v/>
      </c>
    </row>
    <row r="956" spans="2:2">
      <c r="B956" s="25" t="str">
        <f>IFERROR(IF('Quantities Report_Secondary'!A955="","",VALUE(SUBSTITUTE('Quantities Report_Secondary'!A955,"+",""))),"")</f>
        <v/>
      </c>
    </row>
    <row r="957" spans="2:2">
      <c r="B957" s="25" t="str">
        <f>IFERROR(IF('Quantities Report_Secondary'!A956="","",VALUE(SUBSTITUTE('Quantities Report_Secondary'!A956,"+",""))),"")</f>
        <v/>
      </c>
    </row>
    <row r="958" spans="2:2">
      <c r="B958" s="25" t="str">
        <f>IFERROR(IF('Quantities Report_Secondary'!A957="","",VALUE(SUBSTITUTE('Quantities Report_Secondary'!A957,"+",""))),"")</f>
        <v/>
      </c>
    </row>
    <row r="959" spans="2:2">
      <c r="B959" s="25" t="str">
        <f>IFERROR(IF('Quantities Report_Secondary'!A958="","",VALUE(SUBSTITUTE('Quantities Report_Secondary'!A958,"+",""))),"")</f>
        <v/>
      </c>
    </row>
    <row r="960" spans="2:2">
      <c r="B960" s="25" t="str">
        <f>IFERROR(IF('Quantities Report_Secondary'!A959="","",VALUE(SUBSTITUTE('Quantities Report_Secondary'!A959,"+",""))),"")</f>
        <v/>
      </c>
    </row>
    <row r="961" spans="2:2">
      <c r="B961" s="25" t="str">
        <f>IFERROR(IF('Quantities Report_Secondary'!A960="","",VALUE(SUBSTITUTE('Quantities Report_Secondary'!A960,"+",""))),"")</f>
        <v/>
      </c>
    </row>
    <row r="962" spans="2:2">
      <c r="B962" s="25" t="str">
        <f>IFERROR(IF('Quantities Report_Secondary'!A961="","",VALUE(SUBSTITUTE('Quantities Report_Secondary'!A961,"+",""))),"")</f>
        <v/>
      </c>
    </row>
    <row r="963" spans="2:2">
      <c r="B963" s="25" t="str">
        <f>IFERROR(IF('Quantities Report_Secondary'!A962="","",VALUE(SUBSTITUTE('Quantities Report_Secondary'!A962,"+",""))),"")</f>
        <v/>
      </c>
    </row>
    <row r="964" spans="2:2">
      <c r="B964" s="25" t="str">
        <f>IFERROR(IF('Quantities Report_Secondary'!A963="","",VALUE(SUBSTITUTE('Quantities Report_Secondary'!A963,"+",""))),"")</f>
        <v/>
      </c>
    </row>
    <row r="965" spans="2:2">
      <c r="B965" s="25" t="str">
        <f>IFERROR(IF('Quantities Report_Secondary'!A964="","",VALUE(SUBSTITUTE('Quantities Report_Secondary'!A964,"+",""))),"")</f>
        <v/>
      </c>
    </row>
    <row r="966" spans="2:2">
      <c r="B966" s="25" t="str">
        <f>IFERROR(IF('Quantities Report_Secondary'!A965="","",VALUE(SUBSTITUTE('Quantities Report_Secondary'!A965,"+",""))),"")</f>
        <v/>
      </c>
    </row>
    <row r="967" spans="2:2">
      <c r="B967" s="25" t="str">
        <f>IFERROR(IF('Quantities Report_Secondary'!A966="","",VALUE(SUBSTITUTE('Quantities Report_Secondary'!A966,"+",""))),"")</f>
        <v/>
      </c>
    </row>
    <row r="968" spans="2:2">
      <c r="B968" s="25" t="str">
        <f>IFERROR(IF('Quantities Report_Secondary'!A967="","",VALUE(SUBSTITUTE('Quantities Report_Secondary'!A967,"+",""))),"")</f>
        <v/>
      </c>
    </row>
    <row r="969" spans="2:2">
      <c r="B969" s="25" t="str">
        <f>IFERROR(IF('Quantities Report_Secondary'!A968="","",VALUE(SUBSTITUTE('Quantities Report_Secondary'!A968,"+",""))),"")</f>
        <v/>
      </c>
    </row>
    <row r="970" spans="2:2">
      <c r="B970" s="25" t="str">
        <f>IFERROR(IF('Quantities Report_Secondary'!A969="","",VALUE(SUBSTITUTE('Quantities Report_Secondary'!A969,"+",""))),"")</f>
        <v/>
      </c>
    </row>
    <row r="971" spans="2:2">
      <c r="B971" s="25" t="str">
        <f>IFERROR(IF('Quantities Report_Secondary'!A970="","",VALUE(SUBSTITUTE('Quantities Report_Secondary'!A970,"+",""))),"")</f>
        <v/>
      </c>
    </row>
    <row r="972" spans="2:2">
      <c r="B972" s="25" t="str">
        <f>IFERROR(IF('Quantities Report_Secondary'!A971="","",VALUE(SUBSTITUTE('Quantities Report_Secondary'!A971,"+",""))),"")</f>
        <v/>
      </c>
    </row>
    <row r="973" spans="2:2">
      <c r="B973" s="25" t="str">
        <f>IFERROR(IF('Quantities Report_Secondary'!A972="","",VALUE(SUBSTITUTE('Quantities Report_Secondary'!A972,"+",""))),"")</f>
        <v/>
      </c>
    </row>
    <row r="974" spans="2:2">
      <c r="B974" s="25" t="str">
        <f>IFERROR(IF('Quantities Report_Secondary'!A973="","",VALUE(SUBSTITUTE('Quantities Report_Secondary'!A973,"+",""))),"")</f>
        <v/>
      </c>
    </row>
    <row r="975" spans="2:2">
      <c r="B975" s="25" t="str">
        <f>IFERROR(IF('Quantities Report_Secondary'!A974="","",VALUE(SUBSTITUTE('Quantities Report_Secondary'!A974,"+",""))),"")</f>
        <v/>
      </c>
    </row>
    <row r="976" spans="2:2">
      <c r="B976" s="25" t="str">
        <f>IFERROR(IF('Quantities Report_Secondary'!A975="","",VALUE(SUBSTITUTE('Quantities Report_Secondary'!A975,"+",""))),"")</f>
        <v/>
      </c>
    </row>
    <row r="977" spans="2:2">
      <c r="B977" s="25" t="str">
        <f>IFERROR(IF('Quantities Report_Secondary'!A976="","",VALUE(SUBSTITUTE('Quantities Report_Secondary'!A976,"+",""))),"")</f>
        <v/>
      </c>
    </row>
    <row r="978" spans="2:2">
      <c r="B978" s="25" t="str">
        <f>IFERROR(IF('Quantities Report_Secondary'!A977="","",VALUE(SUBSTITUTE('Quantities Report_Secondary'!A977,"+",""))),"")</f>
        <v/>
      </c>
    </row>
    <row r="979" spans="2:2">
      <c r="B979" s="25" t="str">
        <f>IFERROR(IF('Quantities Report_Secondary'!A978="","",VALUE(SUBSTITUTE('Quantities Report_Secondary'!A978,"+",""))),"")</f>
        <v/>
      </c>
    </row>
    <row r="980" spans="2:2">
      <c r="B980" s="25" t="str">
        <f>IFERROR(IF('Quantities Report_Secondary'!A979="","",VALUE(SUBSTITUTE('Quantities Report_Secondary'!A979,"+",""))),"")</f>
        <v/>
      </c>
    </row>
    <row r="981" spans="2:2">
      <c r="B981" s="25" t="str">
        <f>IFERROR(IF('Quantities Report_Secondary'!A980="","",VALUE(SUBSTITUTE('Quantities Report_Secondary'!A980,"+",""))),"")</f>
        <v/>
      </c>
    </row>
    <row r="982" spans="2:2">
      <c r="B982" s="25" t="str">
        <f>IFERROR(IF('Quantities Report_Secondary'!A981="","",VALUE(SUBSTITUTE('Quantities Report_Secondary'!A981,"+",""))),"")</f>
        <v/>
      </c>
    </row>
    <row r="983" spans="2:2">
      <c r="B983" s="25" t="str">
        <f>IFERROR(IF('Quantities Report_Secondary'!A982="","",VALUE(SUBSTITUTE('Quantities Report_Secondary'!A982,"+",""))),"")</f>
        <v/>
      </c>
    </row>
    <row r="984" spans="2:2">
      <c r="B984" s="25" t="str">
        <f>IFERROR(IF('Quantities Report_Secondary'!A983="","",VALUE(SUBSTITUTE('Quantities Report_Secondary'!A983,"+",""))),"")</f>
        <v/>
      </c>
    </row>
    <row r="985" spans="2:2">
      <c r="B985" s="25" t="str">
        <f>IFERROR(IF('Quantities Report_Secondary'!A984="","",VALUE(SUBSTITUTE('Quantities Report_Secondary'!A984,"+",""))),"")</f>
        <v/>
      </c>
    </row>
    <row r="986" spans="2:2">
      <c r="B986" s="25" t="str">
        <f>IFERROR(IF('Quantities Report_Secondary'!A985="","",VALUE(SUBSTITUTE('Quantities Report_Secondary'!A985,"+",""))),"")</f>
        <v/>
      </c>
    </row>
    <row r="987" spans="2:2">
      <c r="B987" s="25" t="str">
        <f>IFERROR(IF('Quantities Report_Secondary'!A986="","",VALUE(SUBSTITUTE('Quantities Report_Secondary'!A986,"+",""))),"")</f>
        <v/>
      </c>
    </row>
    <row r="988" spans="2:2">
      <c r="B988" s="25" t="str">
        <f>IFERROR(IF('Quantities Report_Secondary'!A987="","",VALUE(SUBSTITUTE('Quantities Report_Secondary'!A987,"+",""))),"")</f>
        <v/>
      </c>
    </row>
    <row r="989" spans="2:2">
      <c r="B989" s="25" t="str">
        <f>IFERROR(IF('Quantities Report_Secondary'!A988="","",VALUE(SUBSTITUTE('Quantities Report_Secondary'!A988,"+",""))),"")</f>
        <v/>
      </c>
    </row>
    <row r="990" spans="2:2">
      <c r="B990" s="25" t="str">
        <f>IFERROR(IF('Quantities Report_Secondary'!A989="","",VALUE(SUBSTITUTE('Quantities Report_Secondary'!A989,"+",""))),"")</f>
        <v/>
      </c>
    </row>
    <row r="991" spans="2:2">
      <c r="B991" s="25" t="str">
        <f>IFERROR(IF('Quantities Report_Secondary'!A990="","",VALUE(SUBSTITUTE('Quantities Report_Secondary'!A990,"+",""))),"")</f>
        <v/>
      </c>
    </row>
    <row r="992" spans="2:2">
      <c r="B992" s="25" t="str">
        <f>IFERROR(IF('Quantities Report_Secondary'!A991="","",VALUE(SUBSTITUTE('Quantities Report_Secondary'!A991,"+",""))),"")</f>
        <v/>
      </c>
    </row>
    <row r="993" spans="2:2">
      <c r="B993" s="25" t="str">
        <f>IFERROR(IF('Quantities Report_Secondary'!A992="","",VALUE(SUBSTITUTE('Quantities Report_Secondary'!A992,"+",""))),"")</f>
        <v/>
      </c>
    </row>
    <row r="994" spans="2:2">
      <c r="B994" s="25" t="str">
        <f>IFERROR(IF('Quantities Report_Secondary'!A993="","",VALUE(SUBSTITUTE('Quantities Report_Secondary'!A993,"+",""))),"")</f>
        <v/>
      </c>
    </row>
    <row r="995" spans="2:2">
      <c r="B995" s="25" t="str">
        <f>IFERROR(IF('Quantities Report_Secondary'!A994="","",VALUE(SUBSTITUTE('Quantities Report_Secondary'!A994,"+",""))),"")</f>
        <v/>
      </c>
    </row>
    <row r="996" spans="2:2">
      <c r="B996" s="25" t="str">
        <f>IFERROR(IF('Quantities Report_Secondary'!A995="","",VALUE(SUBSTITUTE('Quantities Report_Secondary'!A995,"+",""))),"")</f>
        <v/>
      </c>
    </row>
    <row r="997" spans="2:2">
      <c r="B997" s="25" t="str">
        <f>IFERROR(IF('Quantities Report_Secondary'!A996="","",VALUE(SUBSTITUTE('Quantities Report_Secondary'!A996,"+",""))),"")</f>
        <v/>
      </c>
    </row>
    <row r="998" spans="2:2">
      <c r="B998" s="25" t="str">
        <f>IFERROR(IF('Quantities Report_Secondary'!A997="","",VALUE(SUBSTITUTE('Quantities Report_Secondary'!A997,"+",""))),"")</f>
        <v/>
      </c>
    </row>
    <row r="999" spans="2:2">
      <c r="B999" s="25" t="str">
        <f>IFERROR(IF('Quantities Report_Secondary'!A998="","",VALUE(SUBSTITUTE('Quantities Report_Secondary'!A998,"+",""))),"")</f>
        <v/>
      </c>
    </row>
    <row r="1000" spans="2:2">
      <c r="B1000" s="25" t="str">
        <f>IFERROR(IF('Quantities Report_Secondary'!A999="","",VALUE(SUBSTITUTE('Quantities Report_Secondary'!A999,"+",""))),"")</f>
        <v/>
      </c>
    </row>
    <row r="1001" spans="2:2">
      <c r="B1001" s="25" t="str">
        <f>IFERROR(IF('Quantities Report_Secondary'!A1000="","",VALUE(SUBSTITUTE('Quantities Report_Secondary'!A1000,"+",""))),"")</f>
        <v/>
      </c>
    </row>
    <row r="1002" spans="2:2">
      <c r="B1002" s="25" t="str">
        <f>IFERROR(IF('Quantities Report_Secondary'!A1001="","",VALUE(SUBSTITUTE('Quantities Report_Secondary'!A1001,"+",""))),"")</f>
        <v/>
      </c>
    </row>
    <row r="1003" spans="2:2">
      <c r="B1003" s="25" t="str">
        <f>IFERROR(IF('Quantities Report_Secondary'!A1002="","",VALUE(SUBSTITUTE('Quantities Report_Secondary'!A1002,"+",""))),"")</f>
        <v/>
      </c>
    </row>
    <row r="1004" spans="2:2">
      <c r="B1004" s="25" t="str">
        <f>IFERROR(IF('Quantities Report_Secondary'!A1003="","",VALUE(SUBSTITUTE('Quantities Report_Secondary'!A1003,"+",""))),"")</f>
        <v/>
      </c>
    </row>
    <row r="1005" spans="2:2">
      <c r="B1005" s="25" t="str">
        <f>IFERROR(IF('Quantities Report_Secondary'!A1004="","",VALUE(SUBSTITUTE('Quantities Report_Secondary'!A1004,"+",""))),"")</f>
        <v/>
      </c>
    </row>
    <row r="1006" spans="2:2">
      <c r="B1006" s="25" t="str">
        <f>IFERROR(IF('Quantities Report_Secondary'!A1005="","",VALUE(SUBSTITUTE('Quantities Report_Secondary'!A1005,"+",""))),"")</f>
        <v/>
      </c>
    </row>
    <row r="1007" spans="2:2">
      <c r="B1007" s="25" t="str">
        <f>IFERROR(IF('Quantities Report_Secondary'!A1006="","",VALUE(SUBSTITUTE('Quantities Report_Secondary'!A1006,"+",""))),"")</f>
        <v/>
      </c>
    </row>
    <row r="1008" spans="2:2">
      <c r="B1008" s="25" t="str">
        <f>IFERROR(IF('Quantities Report_Secondary'!A1007="","",VALUE(SUBSTITUTE('Quantities Report_Secondary'!A1007,"+",""))),"")</f>
        <v/>
      </c>
    </row>
    <row r="1009" spans="2:2">
      <c r="B1009" s="25" t="str">
        <f>IFERROR(IF('Quantities Report_Secondary'!A1008="","",VALUE(SUBSTITUTE('Quantities Report_Secondary'!A1008,"+",""))),"")</f>
        <v/>
      </c>
    </row>
    <row r="1010" spans="2:2">
      <c r="B1010" s="25" t="str">
        <f>IFERROR(IF('Quantities Report_Secondary'!A1009="","",VALUE(SUBSTITUTE('Quantities Report_Secondary'!A1009,"+",""))),"")</f>
        <v/>
      </c>
    </row>
    <row r="1011" spans="2:2">
      <c r="B1011" s="25" t="str">
        <f>IFERROR(IF('Quantities Report_Secondary'!A1010="","",VALUE(SUBSTITUTE('Quantities Report_Secondary'!A1010,"+",""))),"")</f>
        <v/>
      </c>
    </row>
    <row r="1012" spans="2:2">
      <c r="B1012" s="25" t="str">
        <f>IFERROR(IF('Quantities Report_Secondary'!A1011="","",VALUE(SUBSTITUTE('Quantities Report_Secondary'!A1011,"+",""))),"")</f>
        <v/>
      </c>
    </row>
    <row r="1013" spans="2:2">
      <c r="B1013" s="25" t="str">
        <f>IFERROR(IF('Quantities Report_Secondary'!A1012="","",VALUE(SUBSTITUTE('Quantities Report_Secondary'!A1012,"+",""))),"")</f>
        <v/>
      </c>
    </row>
    <row r="1014" spans="2:2">
      <c r="B1014" s="25" t="str">
        <f>IFERROR(IF('Quantities Report_Secondary'!A1013="","",VALUE(SUBSTITUTE('Quantities Report_Secondary'!A1013,"+",""))),"")</f>
        <v/>
      </c>
    </row>
    <row r="1015" spans="2:2">
      <c r="B1015" s="25" t="str">
        <f>IFERROR(IF('Quantities Report_Secondary'!A1014="","",VALUE(SUBSTITUTE('Quantities Report_Secondary'!A1014,"+",""))),"")</f>
        <v/>
      </c>
    </row>
    <row r="1016" spans="2:2">
      <c r="B1016" s="25" t="str">
        <f>IFERROR(IF('Quantities Report_Secondary'!A1015="","",VALUE(SUBSTITUTE('Quantities Report_Secondary'!A1015,"+",""))),"")</f>
        <v/>
      </c>
    </row>
    <row r="1017" spans="2:2">
      <c r="B1017" s="25" t="str">
        <f>IFERROR(IF('Quantities Report_Secondary'!A1016="","",VALUE(SUBSTITUTE('Quantities Report_Secondary'!A1016,"+",""))),"")</f>
        <v/>
      </c>
    </row>
    <row r="1018" spans="2:2">
      <c r="B1018" s="25" t="str">
        <f>IFERROR(IF('Quantities Report_Secondary'!A1017="","",VALUE(SUBSTITUTE('Quantities Report_Secondary'!A1017,"+",""))),"")</f>
        <v/>
      </c>
    </row>
    <row r="1019" spans="2:2">
      <c r="B1019" s="25" t="str">
        <f>IFERROR(IF('Quantities Report_Secondary'!A1018="","",VALUE(SUBSTITUTE('Quantities Report_Secondary'!A1018,"+",""))),"")</f>
        <v/>
      </c>
    </row>
    <row r="1020" spans="2:2">
      <c r="B1020" s="25" t="str">
        <f>IFERROR(IF('Quantities Report_Secondary'!A1019="","",VALUE(SUBSTITUTE('Quantities Report_Secondary'!A1019,"+",""))),"")</f>
        <v/>
      </c>
    </row>
    <row r="1021" spans="2:2">
      <c r="B1021" s="25" t="str">
        <f>IFERROR(IF('Quantities Report_Secondary'!A1020="","",VALUE(SUBSTITUTE('Quantities Report_Secondary'!A1020,"+",""))),"")</f>
        <v/>
      </c>
    </row>
    <row r="1022" spans="2:2">
      <c r="B1022" s="25" t="str">
        <f>IFERROR(IF('Quantities Report_Secondary'!A1021="","",VALUE(SUBSTITUTE('Quantities Report_Secondary'!A1021,"+",""))),"")</f>
        <v/>
      </c>
    </row>
    <row r="1023" spans="2:2">
      <c r="B1023" s="25" t="str">
        <f>IFERROR(IF('Quantities Report_Secondary'!A1022="","",VALUE(SUBSTITUTE('Quantities Report_Secondary'!A1022,"+",""))),"")</f>
        <v/>
      </c>
    </row>
    <row r="1024" spans="2:2">
      <c r="B1024" s="25" t="str">
        <f>IFERROR(IF('Quantities Report_Secondary'!A1023="","",VALUE(SUBSTITUTE('Quantities Report_Secondary'!A1023,"+",""))),"")</f>
        <v/>
      </c>
    </row>
    <row r="1025" spans="2:2">
      <c r="B1025" s="25" t="str">
        <f>IFERROR(IF('Quantities Report_Secondary'!A1024="","",VALUE(SUBSTITUTE('Quantities Report_Secondary'!A1024,"+",""))),"")</f>
        <v/>
      </c>
    </row>
    <row r="1026" spans="2:2">
      <c r="B1026" s="25" t="str">
        <f>IFERROR(IF('Quantities Report_Secondary'!A1025="","",VALUE(SUBSTITUTE('Quantities Report_Secondary'!A1025,"+",""))),"")</f>
        <v/>
      </c>
    </row>
    <row r="1027" spans="2:2">
      <c r="B1027" s="25" t="str">
        <f>IFERROR(IF('Quantities Report_Secondary'!A1026="","",VALUE(SUBSTITUTE('Quantities Report_Secondary'!A1026,"+",""))),"")</f>
        <v/>
      </c>
    </row>
    <row r="1028" spans="2:2">
      <c r="B1028" s="25" t="str">
        <f>IFERROR(IF('Quantities Report_Secondary'!A1027="","",VALUE(SUBSTITUTE('Quantities Report_Secondary'!A1027,"+",""))),"")</f>
        <v/>
      </c>
    </row>
    <row r="1029" spans="2:2">
      <c r="B1029" s="25" t="str">
        <f>IFERROR(IF('Quantities Report_Secondary'!A1028="","",VALUE(SUBSTITUTE('Quantities Report_Secondary'!A1028,"+",""))),"")</f>
        <v/>
      </c>
    </row>
    <row r="1030" spans="2:2">
      <c r="B1030" s="25" t="str">
        <f>IFERROR(IF('Quantities Report_Secondary'!A1029="","",VALUE(SUBSTITUTE('Quantities Report_Secondary'!A1029,"+",""))),"")</f>
        <v/>
      </c>
    </row>
    <row r="1031" spans="2:2">
      <c r="B1031" s="25" t="str">
        <f>IFERROR(IF('Quantities Report_Secondary'!A1030="","",VALUE(SUBSTITUTE('Quantities Report_Secondary'!A1030,"+",""))),"")</f>
        <v/>
      </c>
    </row>
    <row r="1032" spans="2:2">
      <c r="B1032" s="25" t="str">
        <f>IFERROR(IF('Quantities Report_Secondary'!A1031="","",VALUE(SUBSTITUTE('Quantities Report_Secondary'!A1031,"+",""))),"")</f>
        <v/>
      </c>
    </row>
    <row r="1033" spans="2:2">
      <c r="B1033" s="25" t="str">
        <f>IFERROR(IF('Quantities Report_Secondary'!A1032="","",VALUE(SUBSTITUTE('Quantities Report_Secondary'!A1032,"+",""))),"")</f>
        <v/>
      </c>
    </row>
    <row r="1034" spans="2:2">
      <c r="B1034" s="25" t="str">
        <f>IFERROR(IF('Quantities Report_Secondary'!A1033="","",VALUE(SUBSTITUTE('Quantities Report_Secondary'!A1033,"+",""))),"")</f>
        <v/>
      </c>
    </row>
    <row r="1035" spans="2:2">
      <c r="B1035" s="25" t="str">
        <f>IFERROR(IF('Quantities Report_Secondary'!A1034="","",VALUE(SUBSTITUTE('Quantities Report_Secondary'!A1034,"+",""))),"")</f>
        <v/>
      </c>
    </row>
    <row r="1036" spans="2:2">
      <c r="B1036" s="25" t="str">
        <f>IFERROR(IF('Quantities Report_Secondary'!A1035="","",VALUE(SUBSTITUTE('Quantities Report_Secondary'!A1035,"+",""))),"")</f>
        <v/>
      </c>
    </row>
    <row r="1037" spans="2:2">
      <c r="B1037" s="25" t="str">
        <f>IFERROR(IF('Quantities Report_Secondary'!A1036="","",VALUE(SUBSTITUTE('Quantities Report_Secondary'!A1036,"+",""))),"")</f>
        <v/>
      </c>
    </row>
    <row r="1038" spans="2:2">
      <c r="B1038" s="25" t="str">
        <f>IFERROR(IF('Quantities Report_Secondary'!A1037="","",VALUE(SUBSTITUTE('Quantities Report_Secondary'!A1037,"+",""))),"")</f>
        <v/>
      </c>
    </row>
    <row r="1039" spans="2:2">
      <c r="B1039" s="25" t="str">
        <f>IFERROR(IF('Quantities Report_Secondary'!A1038="","",VALUE(SUBSTITUTE('Quantities Report_Secondary'!A1038,"+",""))),"")</f>
        <v/>
      </c>
    </row>
    <row r="1040" spans="2:2">
      <c r="B1040" s="25" t="str">
        <f>IFERROR(IF('Quantities Report_Secondary'!A1039="","",VALUE(SUBSTITUTE('Quantities Report_Secondary'!A1039,"+",""))),"")</f>
        <v/>
      </c>
    </row>
    <row r="1041" spans="2:2">
      <c r="B1041" s="25" t="str">
        <f>IFERROR(IF('Quantities Report_Secondary'!A1040="","",VALUE(SUBSTITUTE('Quantities Report_Secondary'!A1040,"+",""))),"")</f>
        <v/>
      </c>
    </row>
    <row r="1042" spans="2:2">
      <c r="B1042" s="25" t="str">
        <f>IFERROR(IF('Quantities Report_Secondary'!A1041="","",VALUE(SUBSTITUTE('Quantities Report_Secondary'!A1041,"+",""))),"")</f>
        <v/>
      </c>
    </row>
    <row r="1043" spans="2:2">
      <c r="B1043" s="25" t="str">
        <f>IFERROR(IF('Quantities Report_Secondary'!A1042="","",VALUE(SUBSTITUTE('Quantities Report_Secondary'!A1042,"+",""))),"")</f>
        <v/>
      </c>
    </row>
    <row r="1044" spans="2:2">
      <c r="B1044" s="25" t="str">
        <f>IFERROR(IF('Quantities Report_Secondary'!A1043="","",VALUE(SUBSTITUTE('Quantities Report_Secondary'!A1043,"+",""))),"")</f>
        <v/>
      </c>
    </row>
    <row r="1045" spans="2:2">
      <c r="B1045" s="25" t="str">
        <f>IFERROR(IF('Quantities Report_Secondary'!A1044="","",VALUE(SUBSTITUTE('Quantities Report_Secondary'!A1044,"+",""))),"")</f>
        <v/>
      </c>
    </row>
    <row r="1046" spans="2:2">
      <c r="B1046" s="25" t="str">
        <f>IFERROR(IF('Quantities Report_Secondary'!A1045="","",VALUE(SUBSTITUTE('Quantities Report_Secondary'!A1045,"+",""))),"")</f>
        <v/>
      </c>
    </row>
    <row r="1047" spans="2:2">
      <c r="B1047" s="25" t="str">
        <f>IFERROR(IF('Quantities Report_Secondary'!A1046="","",VALUE(SUBSTITUTE('Quantities Report_Secondary'!A1046,"+",""))),"")</f>
        <v/>
      </c>
    </row>
    <row r="1048" spans="2:2">
      <c r="B1048" s="25" t="str">
        <f>IFERROR(IF('Quantities Report_Secondary'!A1047="","",VALUE(SUBSTITUTE('Quantities Report_Secondary'!A1047,"+",""))),"")</f>
        <v/>
      </c>
    </row>
    <row r="1049" spans="2:2">
      <c r="B1049" s="25" t="str">
        <f>IFERROR(IF('Quantities Report_Secondary'!A1048="","",VALUE(SUBSTITUTE('Quantities Report_Secondary'!A1048,"+",""))),"")</f>
        <v/>
      </c>
    </row>
    <row r="1050" spans="2:2">
      <c r="B1050" s="25" t="str">
        <f>IFERROR(IF('Quantities Report_Secondary'!A1049="","",VALUE(SUBSTITUTE('Quantities Report_Secondary'!A1049,"+",""))),"")</f>
        <v/>
      </c>
    </row>
    <row r="1051" spans="2:2">
      <c r="B1051" s="25" t="str">
        <f>IFERROR(IF('Quantities Report_Secondary'!A1050="","",VALUE(SUBSTITUTE('Quantities Report_Secondary'!A1050,"+",""))),"")</f>
        <v/>
      </c>
    </row>
    <row r="1052" spans="2:2">
      <c r="B1052" s="25" t="str">
        <f>IFERROR(IF('Quantities Report_Secondary'!A1051="","",VALUE(SUBSTITUTE('Quantities Report_Secondary'!A1051,"+",""))),"")</f>
        <v/>
      </c>
    </row>
    <row r="1053" spans="2:2">
      <c r="B1053" s="25" t="str">
        <f>IFERROR(IF('Quantities Report_Secondary'!A1052="","",VALUE(SUBSTITUTE('Quantities Report_Secondary'!A1052,"+",""))),"")</f>
        <v/>
      </c>
    </row>
    <row r="1054" spans="2:2">
      <c r="B1054" s="25" t="str">
        <f>IFERROR(IF('Quantities Report_Secondary'!A1053="","",VALUE(SUBSTITUTE('Quantities Report_Secondary'!A1053,"+",""))),"")</f>
        <v/>
      </c>
    </row>
    <row r="1055" spans="2:2">
      <c r="B1055" s="25" t="str">
        <f>IFERROR(IF('Quantities Report_Secondary'!A1054="","",VALUE(SUBSTITUTE('Quantities Report_Secondary'!A1054,"+",""))),"")</f>
        <v/>
      </c>
    </row>
    <row r="1056" spans="2:2">
      <c r="B1056" s="25" t="str">
        <f>IFERROR(IF('Quantities Report_Secondary'!A1055="","",VALUE(SUBSTITUTE('Quantities Report_Secondary'!A1055,"+",""))),"")</f>
        <v/>
      </c>
    </row>
    <row r="1057" spans="2:2">
      <c r="B1057" s="25" t="str">
        <f>IFERROR(IF('Quantities Report_Secondary'!A1056="","",VALUE(SUBSTITUTE('Quantities Report_Secondary'!A1056,"+",""))),"")</f>
        <v/>
      </c>
    </row>
    <row r="1058" spans="2:2">
      <c r="B1058" s="25" t="str">
        <f>IFERROR(IF('Quantities Report_Secondary'!A1057="","",VALUE(SUBSTITUTE('Quantities Report_Secondary'!A1057,"+",""))),"")</f>
        <v/>
      </c>
    </row>
    <row r="1059" spans="2:2">
      <c r="B1059" s="25" t="str">
        <f>IFERROR(IF('Quantities Report_Secondary'!A1058="","",VALUE(SUBSTITUTE('Quantities Report_Secondary'!A1058,"+",""))),"")</f>
        <v/>
      </c>
    </row>
    <row r="1060" spans="2:2">
      <c r="B1060" s="25" t="str">
        <f>IFERROR(IF('Quantities Report_Secondary'!A1059="","",VALUE(SUBSTITUTE('Quantities Report_Secondary'!A1059,"+",""))),"")</f>
        <v/>
      </c>
    </row>
    <row r="1061" spans="2:2">
      <c r="B1061" s="25" t="str">
        <f>IFERROR(IF('Quantities Report_Secondary'!A1060="","",VALUE(SUBSTITUTE('Quantities Report_Secondary'!A1060,"+",""))),"")</f>
        <v/>
      </c>
    </row>
    <row r="1062" spans="2:2">
      <c r="B1062" s="25" t="str">
        <f>IFERROR(IF('Quantities Report_Secondary'!A1061="","",VALUE(SUBSTITUTE('Quantities Report_Secondary'!A1061,"+",""))),"")</f>
        <v/>
      </c>
    </row>
    <row r="1063" spans="2:2">
      <c r="B1063" s="25" t="str">
        <f>IFERROR(IF('Quantities Report_Secondary'!A1062="","",VALUE(SUBSTITUTE('Quantities Report_Secondary'!A1062,"+",""))),"")</f>
        <v/>
      </c>
    </row>
    <row r="1064" spans="2:2">
      <c r="B1064" s="25" t="str">
        <f>IFERROR(IF('Quantities Report_Secondary'!A1063="","",VALUE(SUBSTITUTE('Quantities Report_Secondary'!A1063,"+",""))),"")</f>
        <v/>
      </c>
    </row>
    <row r="1065" spans="2:2">
      <c r="B1065" s="25" t="str">
        <f>IFERROR(IF('Quantities Report_Secondary'!A1064="","",VALUE(SUBSTITUTE('Quantities Report_Secondary'!A1064,"+",""))),"")</f>
        <v/>
      </c>
    </row>
    <row r="1066" spans="2:2">
      <c r="B1066" s="25" t="str">
        <f>IFERROR(IF('Quantities Report_Secondary'!A1065="","",VALUE(SUBSTITUTE('Quantities Report_Secondary'!A1065,"+",""))),"")</f>
        <v/>
      </c>
    </row>
    <row r="1067" spans="2:2">
      <c r="B1067" s="25" t="str">
        <f>IFERROR(IF('Quantities Report_Secondary'!A1066="","",VALUE(SUBSTITUTE('Quantities Report_Secondary'!A1066,"+",""))),"")</f>
        <v/>
      </c>
    </row>
    <row r="1068" spans="2:2">
      <c r="B1068" s="25" t="str">
        <f>IFERROR(IF('Quantities Report_Secondary'!A1067="","",VALUE(SUBSTITUTE('Quantities Report_Secondary'!A1067,"+",""))),"")</f>
        <v/>
      </c>
    </row>
    <row r="1069" spans="2:2">
      <c r="B1069" s="25" t="str">
        <f>IFERROR(IF('Quantities Report_Secondary'!A1068="","",VALUE(SUBSTITUTE('Quantities Report_Secondary'!A1068,"+",""))),"")</f>
        <v/>
      </c>
    </row>
    <row r="1070" spans="2:2">
      <c r="B1070" s="25" t="str">
        <f>IFERROR(IF('Quantities Report_Secondary'!A1069="","",VALUE(SUBSTITUTE('Quantities Report_Secondary'!A1069,"+",""))),"")</f>
        <v/>
      </c>
    </row>
    <row r="1071" spans="2:2">
      <c r="B1071" s="25" t="str">
        <f>IFERROR(IF('Quantities Report_Secondary'!A1070="","",VALUE(SUBSTITUTE('Quantities Report_Secondary'!A1070,"+",""))),"")</f>
        <v/>
      </c>
    </row>
    <row r="1072" spans="2:2">
      <c r="B1072" s="25" t="str">
        <f>IFERROR(IF('Quantities Report_Secondary'!A1071="","",VALUE(SUBSTITUTE('Quantities Report_Secondary'!A1071,"+",""))),"")</f>
        <v/>
      </c>
    </row>
    <row r="1073" spans="2:2">
      <c r="B1073" s="25" t="str">
        <f>IFERROR(IF('Quantities Report_Secondary'!A1072="","",VALUE(SUBSTITUTE('Quantities Report_Secondary'!A1072,"+",""))),"")</f>
        <v/>
      </c>
    </row>
    <row r="1074" spans="2:2">
      <c r="B1074" s="25" t="str">
        <f>IFERROR(IF('Quantities Report_Secondary'!A1073="","",VALUE(SUBSTITUTE('Quantities Report_Secondary'!A1073,"+",""))),"")</f>
        <v/>
      </c>
    </row>
    <row r="1075" spans="2:2">
      <c r="B1075" s="25" t="str">
        <f>IFERROR(IF('Quantities Report_Secondary'!A1074="","",VALUE(SUBSTITUTE('Quantities Report_Secondary'!A1074,"+",""))),"")</f>
        <v/>
      </c>
    </row>
    <row r="1076" spans="2:2">
      <c r="B1076" s="25" t="str">
        <f>IFERROR(IF('Quantities Report_Secondary'!A1075="","",VALUE(SUBSTITUTE('Quantities Report_Secondary'!A1075,"+",""))),"")</f>
        <v/>
      </c>
    </row>
    <row r="1077" spans="2:2">
      <c r="B1077" s="25" t="str">
        <f>IFERROR(IF('Quantities Report_Secondary'!A1076="","",VALUE(SUBSTITUTE('Quantities Report_Secondary'!A1076,"+",""))),"")</f>
        <v/>
      </c>
    </row>
    <row r="1078" spans="2:2">
      <c r="B1078" s="25" t="str">
        <f>IFERROR(IF('Quantities Report_Secondary'!A1077="","",VALUE(SUBSTITUTE('Quantities Report_Secondary'!A1077,"+",""))),"")</f>
        <v/>
      </c>
    </row>
    <row r="1079" spans="2:2">
      <c r="B1079" s="25" t="str">
        <f>IFERROR(IF('Quantities Report_Secondary'!A1078="","",VALUE(SUBSTITUTE('Quantities Report_Secondary'!A1078,"+",""))),"")</f>
        <v/>
      </c>
    </row>
    <row r="1080" spans="2:2">
      <c r="B1080" s="25" t="str">
        <f>IFERROR(IF('Quantities Report_Secondary'!A1079="","",VALUE(SUBSTITUTE('Quantities Report_Secondary'!A1079,"+",""))),"")</f>
        <v/>
      </c>
    </row>
    <row r="1081" spans="2:2">
      <c r="B1081" s="25" t="str">
        <f>IFERROR(IF('Quantities Report_Secondary'!A1080="","",VALUE(SUBSTITUTE('Quantities Report_Secondary'!A1080,"+",""))),"")</f>
        <v/>
      </c>
    </row>
    <row r="1082" spans="2:2">
      <c r="B1082" s="25" t="str">
        <f>IFERROR(IF('Quantities Report_Secondary'!A1081="","",VALUE(SUBSTITUTE('Quantities Report_Secondary'!A1081,"+",""))),"")</f>
        <v/>
      </c>
    </row>
    <row r="1083" spans="2:2">
      <c r="B1083" s="25" t="str">
        <f>IFERROR(IF('Quantities Report_Secondary'!A1082="","",VALUE(SUBSTITUTE('Quantities Report_Secondary'!A1082,"+",""))),"")</f>
        <v/>
      </c>
    </row>
    <row r="1084" spans="2:2">
      <c r="B1084" s="25" t="str">
        <f>IFERROR(IF('Quantities Report_Secondary'!A1083="","",VALUE(SUBSTITUTE('Quantities Report_Secondary'!A1083,"+",""))),"")</f>
        <v/>
      </c>
    </row>
    <row r="1085" spans="2:2">
      <c r="B1085" s="25" t="str">
        <f>IFERROR(IF('Quantities Report_Secondary'!A1084="","",VALUE(SUBSTITUTE('Quantities Report_Secondary'!A1084,"+",""))),"")</f>
        <v/>
      </c>
    </row>
    <row r="1086" spans="2:2">
      <c r="B1086" s="25" t="str">
        <f>IFERROR(IF('Quantities Report_Secondary'!A1085="","",VALUE(SUBSTITUTE('Quantities Report_Secondary'!A1085,"+",""))),"")</f>
        <v/>
      </c>
    </row>
    <row r="1087" spans="2:2">
      <c r="B1087" s="25" t="str">
        <f>IFERROR(IF('Quantities Report_Secondary'!A1086="","",VALUE(SUBSTITUTE('Quantities Report_Secondary'!A1086,"+",""))),"")</f>
        <v/>
      </c>
    </row>
    <row r="1088" spans="2:2">
      <c r="B1088" s="25" t="str">
        <f>IFERROR(IF('Quantities Report_Secondary'!A1087="","",VALUE(SUBSTITUTE('Quantities Report_Secondary'!A1087,"+",""))),"")</f>
        <v/>
      </c>
    </row>
    <row r="1089" spans="2:2">
      <c r="B1089" s="25" t="str">
        <f>IFERROR(IF('Quantities Report_Secondary'!A1088="","",VALUE(SUBSTITUTE('Quantities Report_Secondary'!A1088,"+",""))),"")</f>
        <v/>
      </c>
    </row>
    <row r="1090" spans="2:2">
      <c r="B1090" s="25" t="str">
        <f>IFERROR(IF('Quantities Report_Secondary'!A1089="","",VALUE(SUBSTITUTE('Quantities Report_Secondary'!A1089,"+",""))),"")</f>
        <v/>
      </c>
    </row>
    <row r="1091" spans="2:2">
      <c r="B1091" s="25" t="str">
        <f>IFERROR(IF('Quantities Report_Secondary'!A1090="","",VALUE(SUBSTITUTE('Quantities Report_Secondary'!A1090,"+",""))),"")</f>
        <v/>
      </c>
    </row>
    <row r="1092" spans="2:2">
      <c r="B1092" s="25" t="str">
        <f>IFERROR(IF('Quantities Report_Secondary'!A1091="","",VALUE(SUBSTITUTE('Quantities Report_Secondary'!A1091,"+",""))),"")</f>
        <v/>
      </c>
    </row>
    <row r="1093" spans="2:2">
      <c r="B1093" s="25" t="str">
        <f>IFERROR(IF('Quantities Report_Secondary'!A1092="","",VALUE(SUBSTITUTE('Quantities Report_Secondary'!A1092,"+",""))),"")</f>
        <v/>
      </c>
    </row>
    <row r="1094" spans="2:2">
      <c r="B1094" s="25" t="str">
        <f>IFERROR(IF('Quantities Report_Secondary'!A1093="","",VALUE(SUBSTITUTE('Quantities Report_Secondary'!A1093,"+",""))),"")</f>
        <v/>
      </c>
    </row>
    <row r="1095" spans="2:2">
      <c r="B1095" s="25" t="str">
        <f>IFERROR(IF('Quantities Report_Secondary'!A1094="","",VALUE(SUBSTITUTE('Quantities Report_Secondary'!A1094,"+",""))),"")</f>
        <v/>
      </c>
    </row>
    <row r="1096" spans="2:2">
      <c r="B1096" s="25" t="str">
        <f>IFERROR(IF('Quantities Report_Secondary'!A1095="","",VALUE(SUBSTITUTE('Quantities Report_Secondary'!A1095,"+",""))),"")</f>
        <v/>
      </c>
    </row>
    <row r="1097" spans="2:2">
      <c r="B1097" s="25" t="str">
        <f>IFERROR(IF('Quantities Report_Secondary'!A1096="","",VALUE(SUBSTITUTE('Quantities Report_Secondary'!A1096,"+",""))),"")</f>
        <v/>
      </c>
    </row>
    <row r="1098" spans="2:2">
      <c r="B1098" s="25" t="str">
        <f>IFERROR(IF('Quantities Report_Secondary'!A1097="","",VALUE(SUBSTITUTE('Quantities Report_Secondary'!A1097,"+",""))),"")</f>
        <v/>
      </c>
    </row>
    <row r="1099" spans="2:2">
      <c r="B1099" s="25" t="str">
        <f>IFERROR(IF('Quantities Report_Secondary'!A1098="","",VALUE(SUBSTITUTE('Quantities Report_Secondary'!A1098,"+",""))),"")</f>
        <v/>
      </c>
    </row>
    <row r="1100" spans="2:2">
      <c r="B1100" s="25" t="str">
        <f>IFERROR(IF('Quantities Report_Secondary'!A1099="","",VALUE(SUBSTITUTE('Quantities Report_Secondary'!A1099,"+",""))),"")</f>
        <v/>
      </c>
    </row>
    <row r="1101" spans="2:2">
      <c r="B1101" s="25" t="str">
        <f>IFERROR(IF('Quantities Report_Secondary'!A1100="","",VALUE(SUBSTITUTE('Quantities Report_Secondary'!A1100,"+",""))),"")</f>
        <v/>
      </c>
    </row>
    <row r="1102" spans="2:2">
      <c r="B1102" s="25" t="str">
        <f>IFERROR(IF('Quantities Report_Secondary'!A1101="","",VALUE(SUBSTITUTE('Quantities Report_Secondary'!A1101,"+",""))),"")</f>
        <v/>
      </c>
    </row>
    <row r="1103" spans="2:2">
      <c r="B1103" s="25" t="str">
        <f>IFERROR(IF('Quantities Report_Secondary'!A1102="","",VALUE(SUBSTITUTE('Quantities Report_Secondary'!A1102,"+",""))),"")</f>
        <v/>
      </c>
    </row>
    <row r="1104" spans="2:2">
      <c r="B1104" s="25" t="str">
        <f>IFERROR(IF('Quantities Report_Secondary'!A1103="","",VALUE(SUBSTITUTE('Quantities Report_Secondary'!A1103,"+",""))),"")</f>
        <v/>
      </c>
    </row>
    <row r="1105" spans="2:2">
      <c r="B1105" s="25" t="str">
        <f>IFERROR(IF('Quantities Report_Secondary'!A1104="","",VALUE(SUBSTITUTE('Quantities Report_Secondary'!A1104,"+",""))),"")</f>
        <v/>
      </c>
    </row>
    <row r="1106" spans="2:2">
      <c r="B1106" s="25" t="str">
        <f>IFERROR(IF('Quantities Report_Secondary'!A1105="","",VALUE(SUBSTITUTE('Quantities Report_Secondary'!A1105,"+",""))),"")</f>
        <v/>
      </c>
    </row>
    <row r="1107" spans="2:2">
      <c r="B1107" s="25" t="str">
        <f>IFERROR(IF('Quantities Report_Secondary'!A1106="","",VALUE(SUBSTITUTE('Quantities Report_Secondary'!A1106,"+",""))),"")</f>
        <v/>
      </c>
    </row>
    <row r="1108" spans="2:2">
      <c r="B1108" s="25" t="str">
        <f>IFERROR(IF('Quantities Report_Secondary'!A1107="","",VALUE(SUBSTITUTE('Quantities Report_Secondary'!A1107,"+",""))),"")</f>
        <v/>
      </c>
    </row>
    <row r="1109" spans="2:2">
      <c r="B1109" s="25" t="str">
        <f>IFERROR(IF('Quantities Report_Secondary'!A1108="","",VALUE(SUBSTITUTE('Quantities Report_Secondary'!A1108,"+",""))),"")</f>
        <v/>
      </c>
    </row>
    <row r="1110" spans="2:2">
      <c r="B1110" s="25" t="str">
        <f>IFERROR(IF('Quantities Report_Secondary'!A1109="","",VALUE(SUBSTITUTE('Quantities Report_Secondary'!A1109,"+",""))),"")</f>
        <v/>
      </c>
    </row>
    <row r="1111" spans="2:2">
      <c r="B1111" s="25" t="str">
        <f>IFERROR(IF('Quantities Report_Secondary'!A1110="","",VALUE(SUBSTITUTE('Quantities Report_Secondary'!A1110,"+",""))),"")</f>
        <v/>
      </c>
    </row>
    <row r="1112" spans="2:2">
      <c r="B1112" s="25" t="str">
        <f>IFERROR(IF('Quantities Report_Secondary'!A1111="","",VALUE(SUBSTITUTE('Quantities Report_Secondary'!A1111,"+",""))),"")</f>
        <v/>
      </c>
    </row>
    <row r="1113" spans="2:2">
      <c r="B1113" s="25" t="str">
        <f>IFERROR(IF('Quantities Report_Secondary'!A1112="","",VALUE(SUBSTITUTE('Quantities Report_Secondary'!A1112,"+",""))),"")</f>
        <v/>
      </c>
    </row>
    <row r="1114" spans="2:2">
      <c r="B1114" s="25" t="str">
        <f>IFERROR(IF('Quantities Report_Secondary'!A1113="","",VALUE(SUBSTITUTE('Quantities Report_Secondary'!A1113,"+",""))),"")</f>
        <v/>
      </c>
    </row>
    <row r="1115" spans="2:2">
      <c r="B1115" s="25" t="str">
        <f>IFERROR(IF('Quantities Report_Secondary'!A1114="","",VALUE(SUBSTITUTE('Quantities Report_Secondary'!A1114,"+",""))),"")</f>
        <v/>
      </c>
    </row>
    <row r="1116" spans="2:2">
      <c r="B1116" s="25" t="str">
        <f>IFERROR(IF('Quantities Report_Secondary'!A1115="","",VALUE(SUBSTITUTE('Quantities Report_Secondary'!A1115,"+",""))),"")</f>
        <v/>
      </c>
    </row>
    <row r="1117" spans="2:2">
      <c r="B1117" s="25" t="str">
        <f>IFERROR(IF('Quantities Report_Secondary'!A1116="","",VALUE(SUBSTITUTE('Quantities Report_Secondary'!A1116,"+",""))),"")</f>
        <v/>
      </c>
    </row>
    <row r="1118" spans="2:2">
      <c r="B1118" s="25" t="str">
        <f>IFERROR(IF('Quantities Report_Secondary'!A1117="","",VALUE(SUBSTITUTE('Quantities Report_Secondary'!A1117,"+",""))),"")</f>
        <v/>
      </c>
    </row>
    <row r="1119" spans="2:2">
      <c r="B1119" s="25" t="str">
        <f>IFERROR(IF('Quantities Report_Secondary'!A1118="","",VALUE(SUBSTITUTE('Quantities Report_Secondary'!A1118,"+",""))),"")</f>
        <v/>
      </c>
    </row>
    <row r="1120" spans="2:2">
      <c r="B1120" s="25" t="str">
        <f>IFERROR(IF('Quantities Report_Secondary'!A1119="","",VALUE(SUBSTITUTE('Quantities Report_Secondary'!A1119,"+",""))),"")</f>
        <v/>
      </c>
    </row>
    <row r="1121" spans="2:2">
      <c r="B1121" s="25" t="str">
        <f>IFERROR(IF('Quantities Report_Secondary'!A1120="","",VALUE(SUBSTITUTE('Quantities Report_Secondary'!A1120,"+",""))),"")</f>
        <v/>
      </c>
    </row>
    <row r="1122" spans="2:2">
      <c r="B1122" s="25" t="str">
        <f>IFERROR(IF('Quantities Report_Secondary'!A1121="","",VALUE(SUBSTITUTE('Quantities Report_Secondary'!A1121,"+",""))),"")</f>
        <v/>
      </c>
    </row>
    <row r="1123" spans="2:2">
      <c r="B1123" s="25" t="str">
        <f>IFERROR(IF('Quantities Report_Secondary'!A1122="","",VALUE(SUBSTITUTE('Quantities Report_Secondary'!A1122,"+",""))),"")</f>
        <v/>
      </c>
    </row>
    <row r="1124" spans="2:2">
      <c r="B1124" s="25" t="str">
        <f>IFERROR(IF('Quantities Report_Secondary'!A1123="","",VALUE(SUBSTITUTE('Quantities Report_Secondary'!A1123,"+",""))),"")</f>
        <v/>
      </c>
    </row>
    <row r="1125" spans="2:2">
      <c r="B1125" s="25" t="str">
        <f>IFERROR(IF('Quantities Report_Secondary'!A1124="","",VALUE(SUBSTITUTE('Quantities Report_Secondary'!A1124,"+",""))),"")</f>
        <v/>
      </c>
    </row>
    <row r="1126" spans="2:2">
      <c r="B1126" s="25" t="str">
        <f>IFERROR(IF('Quantities Report_Secondary'!A1125="","",VALUE(SUBSTITUTE('Quantities Report_Secondary'!A1125,"+",""))),"")</f>
        <v/>
      </c>
    </row>
    <row r="1127" spans="2:2">
      <c r="B1127" s="25" t="str">
        <f>IFERROR(IF('Quantities Report_Secondary'!A1126="","",VALUE(SUBSTITUTE('Quantities Report_Secondary'!A1126,"+",""))),"")</f>
        <v/>
      </c>
    </row>
    <row r="1128" spans="2:2">
      <c r="B1128" s="25" t="str">
        <f>IFERROR(IF('Quantities Report_Secondary'!A1127="","",VALUE(SUBSTITUTE('Quantities Report_Secondary'!A1127,"+",""))),"")</f>
        <v/>
      </c>
    </row>
    <row r="1129" spans="2:2">
      <c r="B1129" s="25" t="str">
        <f>IFERROR(IF('Quantities Report_Secondary'!A1128="","",VALUE(SUBSTITUTE('Quantities Report_Secondary'!A1128,"+",""))),"")</f>
        <v/>
      </c>
    </row>
    <row r="1130" spans="2:2">
      <c r="B1130" s="25" t="str">
        <f>IFERROR(IF('Quantities Report_Secondary'!A1129="","",VALUE(SUBSTITUTE('Quantities Report_Secondary'!A1129,"+",""))),"")</f>
        <v/>
      </c>
    </row>
    <row r="1131" spans="2:2">
      <c r="B1131" s="25" t="str">
        <f>IFERROR(IF('Quantities Report_Secondary'!A1130="","",VALUE(SUBSTITUTE('Quantities Report_Secondary'!A1130,"+",""))),"")</f>
        <v/>
      </c>
    </row>
    <row r="1132" spans="2:2">
      <c r="B1132" s="25" t="str">
        <f>IFERROR(IF('Quantities Report_Secondary'!A1131="","",VALUE(SUBSTITUTE('Quantities Report_Secondary'!A1131,"+",""))),"")</f>
        <v/>
      </c>
    </row>
    <row r="1133" spans="2:2">
      <c r="B1133" s="25" t="str">
        <f>IFERROR(IF('Quantities Report_Secondary'!A1132="","",VALUE(SUBSTITUTE('Quantities Report_Secondary'!A1132,"+",""))),"")</f>
        <v/>
      </c>
    </row>
    <row r="1134" spans="2:2">
      <c r="B1134" s="25" t="str">
        <f>IFERROR(IF('Quantities Report_Secondary'!A1133="","",VALUE(SUBSTITUTE('Quantities Report_Secondary'!A1133,"+",""))),"")</f>
        <v/>
      </c>
    </row>
    <row r="1135" spans="2:2">
      <c r="B1135" s="25" t="str">
        <f>IFERROR(IF('Quantities Report_Secondary'!A1134="","",VALUE(SUBSTITUTE('Quantities Report_Secondary'!A1134,"+",""))),"")</f>
        <v/>
      </c>
    </row>
    <row r="1136" spans="2:2">
      <c r="B1136" s="25" t="str">
        <f>IFERROR(IF('Quantities Report_Secondary'!A1135="","",VALUE(SUBSTITUTE('Quantities Report_Secondary'!A1135,"+",""))),"")</f>
        <v/>
      </c>
    </row>
    <row r="1137" spans="2:2">
      <c r="B1137" s="25" t="str">
        <f>IFERROR(IF('Quantities Report_Secondary'!A1136="","",VALUE(SUBSTITUTE('Quantities Report_Secondary'!A1136,"+",""))),"")</f>
        <v/>
      </c>
    </row>
    <row r="1138" spans="2:2">
      <c r="B1138" s="25" t="str">
        <f>IFERROR(IF('Quantities Report_Secondary'!A1137="","",VALUE(SUBSTITUTE('Quantities Report_Secondary'!A1137,"+",""))),"")</f>
        <v/>
      </c>
    </row>
    <row r="1139" spans="2:2">
      <c r="B1139" s="25" t="str">
        <f>IFERROR(IF('Quantities Report_Secondary'!A1138="","",VALUE(SUBSTITUTE('Quantities Report_Secondary'!A1138,"+",""))),"")</f>
        <v/>
      </c>
    </row>
    <row r="1140" spans="2:2">
      <c r="B1140" s="25" t="str">
        <f>IFERROR(IF('Quantities Report_Secondary'!A1139="","",VALUE(SUBSTITUTE('Quantities Report_Secondary'!A1139,"+",""))),"")</f>
        <v/>
      </c>
    </row>
    <row r="1141" spans="2:2">
      <c r="B1141" s="25" t="str">
        <f>IFERROR(IF('Quantities Report_Secondary'!A1140="","",VALUE(SUBSTITUTE('Quantities Report_Secondary'!A1140,"+",""))),"")</f>
        <v/>
      </c>
    </row>
    <row r="1142" spans="2:2">
      <c r="B1142" s="25" t="str">
        <f>IFERROR(IF('Quantities Report_Secondary'!A1141="","",VALUE(SUBSTITUTE('Quantities Report_Secondary'!A1141,"+",""))),"")</f>
        <v/>
      </c>
    </row>
    <row r="1143" spans="2:2">
      <c r="B1143" s="25" t="str">
        <f>IFERROR(IF('Quantities Report_Secondary'!A1142="","",VALUE(SUBSTITUTE('Quantities Report_Secondary'!A1142,"+",""))),"")</f>
        <v/>
      </c>
    </row>
    <row r="1144" spans="2:2">
      <c r="B1144" s="25" t="str">
        <f>IFERROR(IF('Quantities Report_Secondary'!A1143="","",VALUE(SUBSTITUTE('Quantities Report_Secondary'!A1143,"+",""))),"")</f>
        <v/>
      </c>
    </row>
    <row r="1145" spans="2:2">
      <c r="B1145" s="25" t="str">
        <f>IFERROR(IF('Quantities Report_Secondary'!A1144="","",VALUE(SUBSTITUTE('Quantities Report_Secondary'!A1144,"+",""))),"")</f>
        <v/>
      </c>
    </row>
    <row r="1146" spans="2:2">
      <c r="B1146" s="25" t="str">
        <f>IFERROR(IF('Quantities Report_Secondary'!A1145="","",VALUE(SUBSTITUTE('Quantities Report_Secondary'!A1145,"+",""))),"")</f>
        <v/>
      </c>
    </row>
    <row r="1147" spans="2:2">
      <c r="B1147" s="25" t="str">
        <f>IFERROR(IF('Quantities Report_Secondary'!A1146="","",VALUE(SUBSTITUTE('Quantities Report_Secondary'!A1146,"+",""))),"")</f>
        <v/>
      </c>
    </row>
    <row r="1148" spans="2:2">
      <c r="B1148" s="25" t="str">
        <f>IFERROR(IF('Quantities Report_Secondary'!A1147="","",VALUE(SUBSTITUTE('Quantities Report_Secondary'!A1147,"+",""))),"")</f>
        <v/>
      </c>
    </row>
    <row r="1149" spans="2:2">
      <c r="B1149" s="25" t="str">
        <f>IFERROR(IF('Quantities Report_Secondary'!A1148="","",VALUE(SUBSTITUTE('Quantities Report_Secondary'!A1148,"+",""))),"")</f>
        <v/>
      </c>
    </row>
    <row r="1150" spans="2:2">
      <c r="B1150" s="25" t="str">
        <f>IFERROR(IF('Quantities Report_Secondary'!A1149="","",VALUE(SUBSTITUTE('Quantities Report_Secondary'!A1149,"+",""))),"")</f>
        <v/>
      </c>
    </row>
    <row r="1151" spans="2:2">
      <c r="B1151" s="25" t="str">
        <f>IFERROR(IF('Quantities Report_Secondary'!A1150="","",VALUE(SUBSTITUTE('Quantities Report_Secondary'!A1150,"+",""))),"")</f>
        <v/>
      </c>
    </row>
    <row r="1152" spans="2:2">
      <c r="B1152" s="25" t="str">
        <f>IFERROR(IF('Quantities Report_Secondary'!A1151="","",VALUE(SUBSTITUTE('Quantities Report_Secondary'!A1151,"+",""))),"")</f>
        <v/>
      </c>
    </row>
    <row r="1153" spans="2:2">
      <c r="B1153" s="25" t="str">
        <f>IFERROR(IF('Quantities Report_Secondary'!A1152="","",VALUE(SUBSTITUTE('Quantities Report_Secondary'!A1152,"+",""))),"")</f>
        <v/>
      </c>
    </row>
    <row r="1154" spans="2:2">
      <c r="B1154" s="25" t="str">
        <f>IFERROR(IF('Quantities Report_Secondary'!A1153="","",VALUE(SUBSTITUTE('Quantities Report_Secondary'!A1153,"+",""))),"")</f>
        <v/>
      </c>
    </row>
    <row r="1155" spans="2:2">
      <c r="B1155" s="25" t="str">
        <f>IFERROR(IF('Quantities Report_Secondary'!A1154="","",VALUE(SUBSTITUTE('Quantities Report_Secondary'!A1154,"+",""))),"")</f>
        <v/>
      </c>
    </row>
    <row r="1156" spans="2:2">
      <c r="B1156" s="25" t="str">
        <f>IFERROR(IF('Quantities Report_Secondary'!A1155="","",VALUE(SUBSTITUTE('Quantities Report_Secondary'!A1155,"+",""))),"")</f>
        <v/>
      </c>
    </row>
    <row r="1157" spans="2:2">
      <c r="B1157" s="25" t="str">
        <f>IFERROR(IF('Quantities Report_Secondary'!A1156="","",VALUE(SUBSTITUTE('Quantities Report_Secondary'!A1156,"+",""))),"")</f>
        <v/>
      </c>
    </row>
    <row r="1158" spans="2:2">
      <c r="B1158" s="25" t="str">
        <f>IFERROR(IF('Quantities Report_Secondary'!A1157="","",VALUE(SUBSTITUTE('Quantities Report_Secondary'!A1157,"+",""))),"")</f>
        <v/>
      </c>
    </row>
    <row r="1159" spans="2:2">
      <c r="B1159" s="25" t="str">
        <f>IFERROR(IF('Quantities Report_Secondary'!A1158="","",VALUE(SUBSTITUTE('Quantities Report_Secondary'!A1158,"+",""))),"")</f>
        <v/>
      </c>
    </row>
    <row r="1160" spans="2:2">
      <c r="B1160" s="25" t="str">
        <f>IFERROR(IF('Quantities Report_Secondary'!A1159="","",VALUE(SUBSTITUTE('Quantities Report_Secondary'!A1159,"+",""))),"")</f>
        <v/>
      </c>
    </row>
    <row r="1161" spans="2:2">
      <c r="B1161" s="25" t="str">
        <f>IFERROR(IF('Quantities Report_Secondary'!A1160="","",VALUE(SUBSTITUTE('Quantities Report_Secondary'!A1160,"+",""))),"")</f>
        <v/>
      </c>
    </row>
    <row r="1162" spans="2:2">
      <c r="B1162" s="25" t="str">
        <f>IFERROR(IF('Quantities Report_Secondary'!A1161="","",VALUE(SUBSTITUTE('Quantities Report_Secondary'!A1161,"+",""))),"")</f>
        <v/>
      </c>
    </row>
    <row r="1163" spans="2:2">
      <c r="B1163" s="25" t="str">
        <f>IFERROR(IF('Quantities Report_Secondary'!A1162="","",VALUE(SUBSTITUTE('Quantities Report_Secondary'!A1162,"+",""))),"")</f>
        <v/>
      </c>
    </row>
    <row r="1164" spans="2:2">
      <c r="B1164" s="25" t="str">
        <f>IFERROR(IF('Quantities Report_Secondary'!A1163="","",VALUE(SUBSTITUTE('Quantities Report_Secondary'!A1163,"+",""))),"")</f>
        <v/>
      </c>
    </row>
    <row r="1165" spans="2:2">
      <c r="B1165" s="25" t="str">
        <f>IFERROR(IF('Quantities Report_Secondary'!A1164="","",VALUE(SUBSTITUTE('Quantities Report_Secondary'!A1164,"+",""))),"")</f>
        <v/>
      </c>
    </row>
    <row r="1166" spans="2:2">
      <c r="B1166" s="25" t="str">
        <f>IFERROR(IF('Quantities Report_Secondary'!A1165="","",VALUE(SUBSTITUTE('Quantities Report_Secondary'!A1165,"+",""))),"")</f>
        <v/>
      </c>
    </row>
    <row r="1167" spans="2:2">
      <c r="B1167" s="25" t="str">
        <f>IFERROR(IF('Quantities Report_Secondary'!A1166="","",VALUE(SUBSTITUTE('Quantities Report_Secondary'!A1166,"+",""))),"")</f>
        <v/>
      </c>
    </row>
    <row r="1168" spans="2:2">
      <c r="B1168" s="25" t="str">
        <f>IFERROR(IF('Quantities Report_Secondary'!A1167="","",VALUE(SUBSTITUTE('Quantities Report_Secondary'!A1167,"+",""))),"")</f>
        <v/>
      </c>
    </row>
    <row r="1169" spans="2:2">
      <c r="B1169" s="25" t="str">
        <f>IFERROR(IF('Quantities Report_Secondary'!A1168="","",VALUE(SUBSTITUTE('Quantities Report_Secondary'!A1168,"+",""))),"")</f>
        <v/>
      </c>
    </row>
    <row r="1170" spans="2:2">
      <c r="B1170" s="25" t="str">
        <f>IFERROR(IF('Quantities Report_Secondary'!A1169="","",VALUE(SUBSTITUTE('Quantities Report_Secondary'!A1169,"+",""))),"")</f>
        <v/>
      </c>
    </row>
    <row r="1171" spans="2:2">
      <c r="B1171" s="25" t="str">
        <f>IFERROR(IF('Quantities Report_Secondary'!A1170="","",VALUE(SUBSTITUTE('Quantities Report_Secondary'!A1170,"+",""))),"")</f>
        <v/>
      </c>
    </row>
    <row r="1172" spans="2:2">
      <c r="B1172" s="25" t="str">
        <f>IFERROR(IF('Quantities Report_Secondary'!A1171="","",VALUE(SUBSTITUTE('Quantities Report_Secondary'!A1171,"+",""))),"")</f>
        <v/>
      </c>
    </row>
    <row r="1173" spans="2:2">
      <c r="B1173" s="25" t="str">
        <f>IFERROR(IF('Quantities Report_Secondary'!A1172="","",VALUE(SUBSTITUTE('Quantities Report_Secondary'!A1172,"+",""))),"")</f>
        <v/>
      </c>
    </row>
    <row r="1174" spans="2:2">
      <c r="B1174" s="25" t="str">
        <f>IFERROR(IF('Quantities Report_Secondary'!A1173="","",VALUE(SUBSTITUTE('Quantities Report_Secondary'!A1173,"+",""))),"")</f>
        <v/>
      </c>
    </row>
    <row r="1175" spans="2:2">
      <c r="B1175" s="25" t="str">
        <f>IFERROR(IF('Quantities Report_Secondary'!A1174="","",VALUE(SUBSTITUTE('Quantities Report_Secondary'!A1174,"+",""))),"")</f>
        <v/>
      </c>
    </row>
    <row r="1176" spans="2:2">
      <c r="B1176" s="25" t="str">
        <f>IFERROR(IF('Quantities Report_Secondary'!A1175="","",VALUE(SUBSTITUTE('Quantities Report_Secondary'!A1175,"+",""))),"")</f>
        <v/>
      </c>
    </row>
    <row r="1177" spans="2:2">
      <c r="B1177" s="25" t="str">
        <f>IFERROR(IF('Quantities Report_Secondary'!A1176="","",VALUE(SUBSTITUTE('Quantities Report_Secondary'!A1176,"+",""))),"")</f>
        <v/>
      </c>
    </row>
    <row r="1178" spans="2:2">
      <c r="B1178" s="25" t="str">
        <f>IFERROR(IF('Quantities Report_Secondary'!A1177="","",VALUE(SUBSTITUTE('Quantities Report_Secondary'!A1177,"+",""))),"")</f>
        <v/>
      </c>
    </row>
    <row r="1179" spans="2:2">
      <c r="B1179" s="25" t="str">
        <f>IFERROR(IF('Quantities Report_Secondary'!A1178="","",VALUE(SUBSTITUTE('Quantities Report_Secondary'!A1178,"+",""))),"")</f>
        <v/>
      </c>
    </row>
    <row r="1180" spans="2:2">
      <c r="B1180" s="25" t="str">
        <f>IFERROR(IF('Quantities Report_Secondary'!A1179="","",VALUE(SUBSTITUTE('Quantities Report_Secondary'!A1179,"+",""))),"")</f>
        <v/>
      </c>
    </row>
    <row r="1181" spans="2:2">
      <c r="B1181" s="25" t="str">
        <f>IFERROR(IF('Quantities Report_Secondary'!A1180="","",VALUE(SUBSTITUTE('Quantities Report_Secondary'!A1180,"+",""))),"")</f>
        <v/>
      </c>
    </row>
    <row r="1182" spans="2:2">
      <c r="B1182" s="25" t="str">
        <f>IFERROR(IF('Quantities Report_Secondary'!A1181="","",VALUE(SUBSTITUTE('Quantities Report_Secondary'!A1181,"+",""))),"")</f>
        <v/>
      </c>
    </row>
    <row r="1183" spans="2:2">
      <c r="B1183" s="25" t="str">
        <f>IFERROR(IF('Quantities Report_Secondary'!A1182="","",VALUE(SUBSTITUTE('Quantities Report_Secondary'!A1182,"+",""))),"")</f>
        <v/>
      </c>
    </row>
    <row r="1184" spans="2:2">
      <c r="B1184" s="25" t="str">
        <f>IFERROR(IF('Quantities Report_Secondary'!A1183="","",VALUE(SUBSTITUTE('Quantities Report_Secondary'!A1183,"+",""))),"")</f>
        <v/>
      </c>
    </row>
    <row r="1185" spans="2:2">
      <c r="B1185" s="25" t="str">
        <f>IFERROR(IF('Quantities Report_Secondary'!A1184="","",VALUE(SUBSTITUTE('Quantities Report_Secondary'!A1184,"+",""))),"")</f>
        <v/>
      </c>
    </row>
    <row r="1186" spans="2:2">
      <c r="B1186" s="25" t="str">
        <f>IFERROR(IF('Quantities Report_Secondary'!A1185="","",VALUE(SUBSTITUTE('Quantities Report_Secondary'!A1185,"+",""))),"")</f>
        <v/>
      </c>
    </row>
    <row r="1187" spans="2:2">
      <c r="B1187" s="25" t="str">
        <f>IFERROR(IF('Quantities Report_Secondary'!A1186="","",VALUE(SUBSTITUTE('Quantities Report_Secondary'!A1186,"+",""))),"")</f>
        <v/>
      </c>
    </row>
    <row r="1188" spans="2:2">
      <c r="B1188" s="25" t="str">
        <f>IFERROR(IF('Quantities Report_Secondary'!A1187="","",VALUE(SUBSTITUTE('Quantities Report_Secondary'!A1187,"+",""))),"")</f>
        <v/>
      </c>
    </row>
    <row r="1189" spans="2:2">
      <c r="B1189" s="25" t="str">
        <f>IFERROR(IF('Quantities Report_Secondary'!A1188="","",VALUE(SUBSTITUTE('Quantities Report_Secondary'!A1188,"+",""))),"")</f>
        <v/>
      </c>
    </row>
    <row r="1190" spans="2:2">
      <c r="B1190" s="25" t="str">
        <f>IFERROR(IF('Quantities Report_Secondary'!A1189="","",VALUE(SUBSTITUTE('Quantities Report_Secondary'!A1189,"+",""))),"")</f>
        <v/>
      </c>
    </row>
    <row r="1191" spans="2:2">
      <c r="B1191" s="25" t="str">
        <f>IFERROR(IF('Quantities Report_Secondary'!A1190="","",VALUE(SUBSTITUTE('Quantities Report_Secondary'!A1190,"+",""))),"")</f>
        <v/>
      </c>
    </row>
    <row r="1192" spans="2:2">
      <c r="B1192" s="25" t="str">
        <f>IFERROR(IF('Quantities Report_Secondary'!A1191="","",VALUE(SUBSTITUTE('Quantities Report_Secondary'!A1191,"+",""))),"")</f>
        <v/>
      </c>
    </row>
    <row r="1193" spans="2:2">
      <c r="B1193" s="25" t="str">
        <f>IFERROR(IF('Quantities Report_Secondary'!A1192="","",VALUE(SUBSTITUTE('Quantities Report_Secondary'!A1192,"+",""))),"")</f>
        <v/>
      </c>
    </row>
    <row r="1194" spans="2:2">
      <c r="B1194" s="25" t="str">
        <f>IFERROR(IF('Quantities Report_Secondary'!A1193="","",VALUE(SUBSTITUTE('Quantities Report_Secondary'!A1193,"+",""))),"")</f>
        <v/>
      </c>
    </row>
    <row r="1195" spans="2:2">
      <c r="B1195" s="25" t="str">
        <f>IFERROR(IF('Quantities Report_Secondary'!A1194="","",VALUE(SUBSTITUTE('Quantities Report_Secondary'!A1194,"+",""))),"")</f>
        <v/>
      </c>
    </row>
    <row r="1196" spans="2:2">
      <c r="B1196" s="25" t="str">
        <f>IFERROR(IF('Quantities Report_Secondary'!A1195="","",VALUE(SUBSTITUTE('Quantities Report_Secondary'!A1195,"+",""))),"")</f>
        <v/>
      </c>
    </row>
    <row r="1197" spans="2:2">
      <c r="B1197" s="25" t="str">
        <f>IFERROR(IF('Quantities Report_Secondary'!A1196="","",VALUE(SUBSTITUTE('Quantities Report_Secondary'!A1196,"+",""))),"")</f>
        <v/>
      </c>
    </row>
    <row r="1198" spans="2:2">
      <c r="B1198" s="25" t="str">
        <f>IFERROR(IF('Quantities Report_Secondary'!A1197="","",VALUE(SUBSTITUTE('Quantities Report_Secondary'!A1197,"+",""))),"")</f>
        <v/>
      </c>
    </row>
    <row r="1199" spans="2:2">
      <c r="B1199" s="25" t="str">
        <f>IFERROR(IF('Quantities Report_Secondary'!A1198="","",VALUE(SUBSTITUTE('Quantities Report_Secondary'!A1198,"+",""))),"")</f>
        <v/>
      </c>
    </row>
    <row r="1200" spans="2:2">
      <c r="B1200" s="25" t="str">
        <f>IFERROR(IF('Quantities Report_Secondary'!A1199="","",VALUE(SUBSTITUTE('Quantities Report_Secondary'!A1199,"+",""))),"")</f>
        <v/>
      </c>
    </row>
    <row r="1201" spans="2:2">
      <c r="B1201" s="25" t="str">
        <f>IFERROR(IF('Quantities Report_Secondary'!A1200="","",VALUE(SUBSTITUTE('Quantities Report_Secondary'!A1200,"+",""))),"")</f>
        <v/>
      </c>
    </row>
    <row r="1202" spans="2:2">
      <c r="B1202" s="25" t="str">
        <f>IFERROR(IF('Quantities Report_Secondary'!A1201="","",VALUE(SUBSTITUTE('Quantities Report_Secondary'!A1201,"+",""))),"")</f>
        <v/>
      </c>
    </row>
    <row r="1203" spans="2:2">
      <c r="B1203" s="25" t="str">
        <f>IFERROR(IF('Quantities Report_Secondary'!A1202="","",VALUE(SUBSTITUTE('Quantities Report_Secondary'!A1202,"+",""))),"")</f>
        <v/>
      </c>
    </row>
    <row r="1204" spans="2:2">
      <c r="B1204" s="25" t="str">
        <f>IFERROR(IF('Quantities Report_Secondary'!A1203="","",VALUE(SUBSTITUTE('Quantities Report_Secondary'!A1203,"+",""))),"")</f>
        <v/>
      </c>
    </row>
    <row r="1205" spans="2:2">
      <c r="B1205" s="25" t="str">
        <f>IFERROR(IF('Quantities Report_Secondary'!A1204="","",VALUE(SUBSTITUTE('Quantities Report_Secondary'!A1204,"+",""))),"")</f>
        <v/>
      </c>
    </row>
    <row r="1206" spans="2:2">
      <c r="B1206" s="25" t="str">
        <f>IFERROR(IF('Quantities Report_Secondary'!A1205="","",VALUE(SUBSTITUTE('Quantities Report_Secondary'!A1205,"+",""))),"")</f>
        <v/>
      </c>
    </row>
    <row r="1207" spans="2:2">
      <c r="B1207" s="25" t="str">
        <f>IFERROR(IF('Quantities Report_Secondary'!A1206="","",VALUE(SUBSTITUTE('Quantities Report_Secondary'!A1206,"+",""))),"")</f>
        <v/>
      </c>
    </row>
    <row r="1208" spans="2:2">
      <c r="B1208" s="25" t="str">
        <f>IFERROR(IF('Quantities Report_Secondary'!A1207="","",VALUE(SUBSTITUTE('Quantities Report_Secondary'!A1207,"+",""))),"")</f>
        <v/>
      </c>
    </row>
    <row r="1209" spans="2:2">
      <c r="B1209" s="25" t="str">
        <f>IFERROR(IF('Quantities Report_Secondary'!A1208="","",VALUE(SUBSTITUTE('Quantities Report_Secondary'!A1208,"+",""))),"")</f>
        <v/>
      </c>
    </row>
    <row r="1210" spans="2:2">
      <c r="B1210" s="25" t="str">
        <f>IFERROR(IF('Quantities Report_Secondary'!A1209="","",VALUE(SUBSTITUTE('Quantities Report_Secondary'!A1209,"+",""))),"")</f>
        <v/>
      </c>
    </row>
    <row r="1211" spans="2:2">
      <c r="B1211" s="25" t="str">
        <f>IFERROR(IF('Quantities Report_Secondary'!A1210="","",VALUE(SUBSTITUTE('Quantities Report_Secondary'!A1210,"+",""))),"")</f>
        <v/>
      </c>
    </row>
    <row r="1212" spans="2:2">
      <c r="B1212" s="25" t="str">
        <f>IFERROR(IF('Quantities Report_Secondary'!A1211="","",VALUE(SUBSTITUTE('Quantities Report_Secondary'!A1211,"+",""))),"")</f>
        <v/>
      </c>
    </row>
    <row r="1213" spans="2:2">
      <c r="B1213" s="25" t="str">
        <f>IFERROR(IF('Quantities Report_Secondary'!A1212="","",VALUE(SUBSTITUTE('Quantities Report_Secondary'!A1212,"+",""))),"")</f>
        <v/>
      </c>
    </row>
    <row r="1214" spans="2:2">
      <c r="B1214" s="25" t="str">
        <f>IFERROR(IF('Quantities Report_Secondary'!A1213="","",VALUE(SUBSTITUTE('Quantities Report_Secondary'!A1213,"+",""))),"")</f>
        <v/>
      </c>
    </row>
    <row r="1215" spans="2:2">
      <c r="B1215" s="25" t="str">
        <f>IFERROR(IF('Quantities Report_Secondary'!A1214="","",VALUE(SUBSTITUTE('Quantities Report_Secondary'!A1214,"+",""))),"")</f>
        <v/>
      </c>
    </row>
    <row r="1216" spans="2:2">
      <c r="B1216" s="25" t="str">
        <f>IFERROR(IF('Quantities Report_Secondary'!A1215="","",VALUE(SUBSTITUTE('Quantities Report_Secondary'!A1215,"+",""))),"")</f>
        <v/>
      </c>
    </row>
    <row r="1217" spans="2:2">
      <c r="B1217" s="25" t="str">
        <f>IFERROR(IF('Quantities Report_Secondary'!A1216="","",VALUE(SUBSTITUTE('Quantities Report_Secondary'!A1216,"+",""))),"")</f>
        <v/>
      </c>
    </row>
    <row r="1218" spans="2:2">
      <c r="B1218" s="25" t="str">
        <f>IFERROR(IF('Quantities Report_Secondary'!A1217="","",VALUE(SUBSTITUTE('Quantities Report_Secondary'!A1217,"+",""))),"")</f>
        <v/>
      </c>
    </row>
    <row r="1219" spans="2:2">
      <c r="B1219" s="25" t="str">
        <f>IFERROR(IF('Quantities Report_Secondary'!A1218="","",VALUE(SUBSTITUTE('Quantities Report_Secondary'!A1218,"+",""))),"")</f>
        <v/>
      </c>
    </row>
    <row r="1220" spans="2:2">
      <c r="B1220" s="25" t="str">
        <f>IFERROR(IF('Quantities Report_Secondary'!A1219="","",VALUE(SUBSTITUTE('Quantities Report_Secondary'!A1219,"+",""))),"")</f>
        <v/>
      </c>
    </row>
    <row r="1221" spans="2:2">
      <c r="B1221" s="25" t="str">
        <f>IFERROR(IF('Quantities Report_Secondary'!A1220="","",VALUE(SUBSTITUTE('Quantities Report_Secondary'!A1220,"+",""))),"")</f>
        <v/>
      </c>
    </row>
    <row r="1222" spans="2:2">
      <c r="B1222" s="25" t="str">
        <f>IFERROR(IF('Quantities Report_Secondary'!A1221="","",VALUE(SUBSTITUTE('Quantities Report_Secondary'!A1221,"+",""))),"")</f>
        <v/>
      </c>
    </row>
    <row r="1223" spans="2:2">
      <c r="B1223" s="25" t="str">
        <f>IFERROR(IF('Quantities Report_Secondary'!A1222="","",VALUE(SUBSTITUTE('Quantities Report_Secondary'!A1222,"+",""))),"")</f>
        <v/>
      </c>
    </row>
    <row r="1224" spans="2:2">
      <c r="B1224" s="25" t="str">
        <f>IFERROR(IF('Quantities Report_Secondary'!A1223="","",VALUE(SUBSTITUTE('Quantities Report_Secondary'!A1223,"+",""))),"")</f>
        <v/>
      </c>
    </row>
    <row r="1225" spans="2:2">
      <c r="B1225" s="25" t="str">
        <f>IFERROR(IF('Quantities Report_Secondary'!A1224="","",VALUE(SUBSTITUTE('Quantities Report_Secondary'!A1224,"+",""))),"")</f>
        <v/>
      </c>
    </row>
    <row r="1226" spans="2:2">
      <c r="B1226" s="25" t="str">
        <f>IFERROR(IF('Quantities Report_Secondary'!A1225="","",VALUE(SUBSTITUTE('Quantities Report_Secondary'!A1225,"+",""))),"")</f>
        <v/>
      </c>
    </row>
    <row r="1227" spans="2:2">
      <c r="B1227" s="25" t="str">
        <f>IFERROR(IF('Quantities Report_Secondary'!A1226="","",VALUE(SUBSTITUTE('Quantities Report_Secondary'!A1226,"+",""))),"")</f>
        <v/>
      </c>
    </row>
    <row r="1228" spans="2:2">
      <c r="B1228" s="25" t="str">
        <f>IFERROR(IF('Quantities Report_Secondary'!A1227="","",VALUE(SUBSTITUTE('Quantities Report_Secondary'!A1227,"+",""))),"")</f>
        <v/>
      </c>
    </row>
    <row r="1229" spans="2:2">
      <c r="B1229" s="25" t="str">
        <f>IFERROR(IF('Quantities Report_Secondary'!A1228="","",VALUE(SUBSTITUTE('Quantities Report_Secondary'!A1228,"+",""))),"")</f>
        <v/>
      </c>
    </row>
    <row r="1230" spans="2:2">
      <c r="B1230" s="25" t="str">
        <f>IFERROR(IF('Quantities Report_Secondary'!A1229="","",VALUE(SUBSTITUTE('Quantities Report_Secondary'!A1229,"+",""))),"")</f>
        <v/>
      </c>
    </row>
    <row r="1231" spans="2:2">
      <c r="B1231" s="25" t="str">
        <f>IFERROR(IF('Quantities Report_Secondary'!A1230="","",VALUE(SUBSTITUTE('Quantities Report_Secondary'!A1230,"+",""))),"")</f>
        <v/>
      </c>
    </row>
    <row r="1232" spans="2:2">
      <c r="B1232" s="25" t="str">
        <f>IFERROR(IF('Quantities Report_Secondary'!A1231="","",VALUE(SUBSTITUTE('Quantities Report_Secondary'!A1231,"+",""))),"")</f>
        <v/>
      </c>
    </row>
    <row r="1233" spans="2:2">
      <c r="B1233" s="25" t="str">
        <f>IFERROR(IF('Quantities Report_Secondary'!A1232="","",VALUE(SUBSTITUTE('Quantities Report_Secondary'!A1232,"+",""))),"")</f>
        <v/>
      </c>
    </row>
    <row r="1234" spans="2:2">
      <c r="B1234" s="25" t="str">
        <f>IFERROR(IF('Quantities Report_Secondary'!A1233="","",VALUE(SUBSTITUTE('Quantities Report_Secondary'!A1233,"+",""))),"")</f>
        <v/>
      </c>
    </row>
    <row r="1235" spans="2:2">
      <c r="B1235" s="25" t="str">
        <f>IFERROR(IF('Quantities Report_Secondary'!A1234="","",VALUE(SUBSTITUTE('Quantities Report_Secondary'!A1234,"+",""))),"")</f>
        <v/>
      </c>
    </row>
    <row r="1236" spans="2:2">
      <c r="B1236" s="25" t="str">
        <f>IFERROR(IF('Quantities Report_Secondary'!A1235="","",VALUE(SUBSTITUTE('Quantities Report_Secondary'!A1235,"+",""))),"")</f>
        <v/>
      </c>
    </row>
    <row r="1237" spans="2:2">
      <c r="B1237" s="25" t="str">
        <f>IFERROR(IF('Quantities Report_Secondary'!A1236="","",VALUE(SUBSTITUTE('Quantities Report_Secondary'!A1236,"+",""))),"")</f>
        <v/>
      </c>
    </row>
    <row r="1238" spans="2:2">
      <c r="B1238" s="25" t="str">
        <f>IFERROR(IF('Quantities Report_Secondary'!A1237="","",VALUE(SUBSTITUTE('Quantities Report_Secondary'!A1237,"+",""))),"")</f>
        <v/>
      </c>
    </row>
    <row r="1239" spans="2:2">
      <c r="B1239" s="25" t="str">
        <f>IFERROR(IF('Quantities Report_Secondary'!A1238="","",VALUE(SUBSTITUTE('Quantities Report_Secondary'!A1238,"+",""))),"")</f>
        <v/>
      </c>
    </row>
    <row r="1240" spans="2:2">
      <c r="B1240" s="25" t="str">
        <f>IFERROR(IF('Quantities Report_Secondary'!A1239="","",VALUE(SUBSTITUTE('Quantities Report_Secondary'!A1239,"+",""))),"")</f>
        <v/>
      </c>
    </row>
    <row r="1241" spans="2:2">
      <c r="B1241" s="25" t="str">
        <f>IFERROR(IF('Quantities Report_Secondary'!A1240="","",VALUE(SUBSTITUTE('Quantities Report_Secondary'!A1240,"+",""))),"")</f>
        <v/>
      </c>
    </row>
    <row r="1242" spans="2:2">
      <c r="B1242" s="25" t="str">
        <f>IFERROR(IF('Quantities Report_Secondary'!A1241="","",VALUE(SUBSTITUTE('Quantities Report_Secondary'!A1241,"+",""))),"")</f>
        <v/>
      </c>
    </row>
    <row r="1243" spans="2:2">
      <c r="B1243" s="25" t="str">
        <f>IFERROR(IF('Quantities Report_Secondary'!A1242="","",VALUE(SUBSTITUTE('Quantities Report_Secondary'!A1242,"+",""))),"")</f>
        <v/>
      </c>
    </row>
    <row r="1244" spans="2:2">
      <c r="B1244" s="25" t="str">
        <f>IFERROR(IF('Quantities Report_Secondary'!A1243="","",VALUE(SUBSTITUTE('Quantities Report_Secondary'!A1243,"+",""))),"")</f>
        <v/>
      </c>
    </row>
    <row r="1245" spans="2:2">
      <c r="B1245" s="25" t="str">
        <f>IFERROR(IF('Quantities Report_Secondary'!A1244="","",VALUE(SUBSTITUTE('Quantities Report_Secondary'!A1244,"+",""))),"")</f>
        <v/>
      </c>
    </row>
    <row r="1246" spans="2:2">
      <c r="B1246" s="25" t="str">
        <f>IFERROR(IF('Quantities Report_Secondary'!A1245="","",VALUE(SUBSTITUTE('Quantities Report_Secondary'!A1245,"+",""))),"")</f>
        <v/>
      </c>
    </row>
    <row r="1247" spans="2:2">
      <c r="B1247" s="25" t="str">
        <f>IFERROR(IF('Quantities Report_Secondary'!A1246="","",VALUE(SUBSTITUTE('Quantities Report_Secondary'!A1246,"+",""))),"")</f>
        <v/>
      </c>
    </row>
    <row r="1248" spans="2:2">
      <c r="B1248" s="25" t="str">
        <f>IFERROR(IF('Quantities Report_Secondary'!A1247="","",VALUE(SUBSTITUTE('Quantities Report_Secondary'!A1247,"+",""))),"")</f>
        <v/>
      </c>
    </row>
    <row r="1249" spans="2:2">
      <c r="B1249" s="25" t="str">
        <f>IFERROR(IF('Quantities Report_Secondary'!A1248="","",VALUE(SUBSTITUTE('Quantities Report_Secondary'!A1248,"+",""))),"")</f>
        <v/>
      </c>
    </row>
    <row r="1250" spans="2:2">
      <c r="B1250" s="25" t="str">
        <f>IFERROR(IF('Quantities Report_Secondary'!A1249="","",VALUE(SUBSTITUTE('Quantities Report_Secondary'!A1249,"+",""))),"")</f>
        <v/>
      </c>
    </row>
    <row r="1251" spans="2:2">
      <c r="B1251" s="25" t="str">
        <f>IFERROR(IF('Quantities Report_Secondary'!A1250="","",VALUE(SUBSTITUTE('Quantities Report_Secondary'!A1250,"+",""))),"")</f>
        <v/>
      </c>
    </row>
    <row r="1252" spans="2:2">
      <c r="B1252" s="25" t="str">
        <f>IFERROR(IF('Quantities Report_Secondary'!A1251="","",VALUE(SUBSTITUTE('Quantities Report_Secondary'!A1251,"+",""))),"")</f>
        <v/>
      </c>
    </row>
    <row r="1253" spans="2:2">
      <c r="B1253" s="25" t="str">
        <f>IFERROR(IF('Quantities Report_Secondary'!A1252="","",VALUE(SUBSTITUTE('Quantities Report_Secondary'!A1252,"+",""))),"")</f>
        <v/>
      </c>
    </row>
    <row r="1254" spans="2:2">
      <c r="B1254" s="25" t="str">
        <f>IFERROR(IF('Quantities Report_Secondary'!A1253="","",VALUE(SUBSTITUTE('Quantities Report_Secondary'!A1253,"+",""))),"")</f>
        <v/>
      </c>
    </row>
    <row r="1255" spans="2:2">
      <c r="B1255" s="25" t="str">
        <f>IFERROR(IF('Quantities Report_Secondary'!A1254="","",VALUE(SUBSTITUTE('Quantities Report_Secondary'!A1254,"+",""))),"")</f>
        <v/>
      </c>
    </row>
    <row r="1256" spans="2:2">
      <c r="B1256" s="25" t="str">
        <f>IFERROR(IF('Quantities Report_Secondary'!A1255="","",VALUE(SUBSTITUTE('Quantities Report_Secondary'!A1255,"+",""))),"")</f>
        <v/>
      </c>
    </row>
    <row r="1257" spans="2:2">
      <c r="B1257" s="25" t="str">
        <f>IFERROR(IF('Quantities Report_Secondary'!A1256="","",VALUE(SUBSTITUTE('Quantities Report_Secondary'!A1256,"+",""))),"")</f>
        <v/>
      </c>
    </row>
    <row r="1258" spans="2:2">
      <c r="B1258" s="25" t="str">
        <f>IFERROR(IF('Quantities Report_Secondary'!A1257="","",VALUE(SUBSTITUTE('Quantities Report_Secondary'!A1257,"+",""))),"")</f>
        <v/>
      </c>
    </row>
    <row r="1259" spans="2:2">
      <c r="B1259" s="25" t="str">
        <f>IFERROR(IF('Quantities Report_Secondary'!A1258="","",VALUE(SUBSTITUTE('Quantities Report_Secondary'!A1258,"+",""))),"")</f>
        <v/>
      </c>
    </row>
    <row r="1260" spans="2:2">
      <c r="B1260" s="25" t="str">
        <f>IFERROR(IF('Quantities Report_Secondary'!A1259="","",VALUE(SUBSTITUTE('Quantities Report_Secondary'!A1259,"+",""))),"")</f>
        <v/>
      </c>
    </row>
    <row r="1261" spans="2:2">
      <c r="B1261" s="25" t="str">
        <f>IFERROR(IF('Quantities Report_Secondary'!A1260="","",VALUE(SUBSTITUTE('Quantities Report_Secondary'!A1260,"+",""))),"")</f>
        <v/>
      </c>
    </row>
    <row r="1262" spans="2:2">
      <c r="B1262" s="25" t="str">
        <f>IFERROR(IF('Quantities Report_Secondary'!A1261="","",VALUE(SUBSTITUTE('Quantities Report_Secondary'!A1261,"+",""))),"")</f>
        <v/>
      </c>
    </row>
    <row r="1263" spans="2:2">
      <c r="B1263" s="25" t="str">
        <f>IFERROR(IF('Quantities Report_Secondary'!A1262="","",VALUE(SUBSTITUTE('Quantities Report_Secondary'!A1262,"+",""))),"")</f>
        <v/>
      </c>
    </row>
    <row r="1264" spans="2:2">
      <c r="B1264" s="25" t="str">
        <f>IFERROR(IF('Quantities Report_Secondary'!A1263="","",VALUE(SUBSTITUTE('Quantities Report_Secondary'!A1263,"+",""))),"")</f>
        <v/>
      </c>
    </row>
    <row r="1265" spans="2:2">
      <c r="B1265" s="25" t="str">
        <f>IFERROR(IF('Quantities Report_Secondary'!A1264="","",VALUE(SUBSTITUTE('Quantities Report_Secondary'!A1264,"+",""))),"")</f>
        <v/>
      </c>
    </row>
    <row r="1266" spans="2:2">
      <c r="B1266" s="25" t="str">
        <f>IFERROR(IF('Quantities Report_Secondary'!A1265="","",VALUE(SUBSTITUTE('Quantities Report_Secondary'!A1265,"+",""))),"")</f>
        <v/>
      </c>
    </row>
    <row r="1267" spans="2:2">
      <c r="B1267" s="25" t="str">
        <f>IFERROR(IF('Quantities Report_Secondary'!A1266="","",VALUE(SUBSTITUTE('Quantities Report_Secondary'!A1266,"+",""))),"")</f>
        <v/>
      </c>
    </row>
    <row r="1268" spans="2:2">
      <c r="B1268" s="25" t="str">
        <f>IFERROR(IF('Quantities Report_Secondary'!A1267="","",VALUE(SUBSTITUTE('Quantities Report_Secondary'!A1267,"+",""))),"")</f>
        <v/>
      </c>
    </row>
    <row r="1269" spans="2:2">
      <c r="B1269" s="25" t="str">
        <f>IFERROR(IF('Quantities Report_Secondary'!A1268="","",VALUE(SUBSTITUTE('Quantities Report_Secondary'!A1268,"+",""))),"")</f>
        <v/>
      </c>
    </row>
    <row r="1270" spans="2:2">
      <c r="B1270" s="25" t="str">
        <f>IFERROR(IF('Quantities Report_Secondary'!A1269="","",VALUE(SUBSTITUTE('Quantities Report_Secondary'!A1269,"+",""))),"")</f>
        <v/>
      </c>
    </row>
    <row r="1271" spans="2:2">
      <c r="B1271" s="25" t="str">
        <f>IFERROR(IF('Quantities Report_Secondary'!A1270="","",VALUE(SUBSTITUTE('Quantities Report_Secondary'!A1270,"+",""))),"")</f>
        <v/>
      </c>
    </row>
    <row r="1272" spans="2:2">
      <c r="B1272" s="25" t="str">
        <f>IFERROR(IF('Quantities Report_Secondary'!A1271="","",VALUE(SUBSTITUTE('Quantities Report_Secondary'!A1271,"+",""))),"")</f>
        <v/>
      </c>
    </row>
    <row r="1273" spans="2:2">
      <c r="B1273" s="25" t="str">
        <f>IFERROR(IF('Quantities Report_Secondary'!A1272="","",VALUE(SUBSTITUTE('Quantities Report_Secondary'!A1272,"+",""))),"")</f>
        <v/>
      </c>
    </row>
    <row r="1274" spans="2:2">
      <c r="B1274" s="25" t="str">
        <f>IFERROR(IF('Quantities Report_Secondary'!A1273="","",VALUE(SUBSTITUTE('Quantities Report_Secondary'!A1273,"+",""))),"")</f>
        <v/>
      </c>
    </row>
    <row r="1275" spans="2:2">
      <c r="B1275" s="25" t="str">
        <f>IFERROR(IF('Quantities Report_Secondary'!A1274="","",VALUE(SUBSTITUTE('Quantities Report_Secondary'!A1274,"+",""))),"")</f>
        <v/>
      </c>
    </row>
    <row r="1276" spans="2:2">
      <c r="B1276" s="25" t="str">
        <f>IFERROR(IF('Quantities Report_Secondary'!A1275="","",VALUE(SUBSTITUTE('Quantities Report_Secondary'!A1275,"+",""))),"")</f>
        <v/>
      </c>
    </row>
    <row r="1277" spans="2:2">
      <c r="B1277" s="25" t="str">
        <f>IFERROR(IF('Quantities Report_Secondary'!A1276="","",VALUE(SUBSTITUTE('Quantities Report_Secondary'!A1276,"+",""))),"")</f>
        <v/>
      </c>
    </row>
    <row r="1278" spans="2:2">
      <c r="B1278" s="25" t="str">
        <f>IFERROR(IF('Quantities Report_Secondary'!A1277="","",VALUE(SUBSTITUTE('Quantities Report_Secondary'!A1277,"+",""))),"")</f>
        <v/>
      </c>
    </row>
    <row r="1279" spans="2:2">
      <c r="B1279" s="25" t="str">
        <f>IFERROR(IF('Quantities Report_Secondary'!A1278="","",VALUE(SUBSTITUTE('Quantities Report_Secondary'!A1278,"+",""))),"")</f>
        <v/>
      </c>
    </row>
    <row r="1280" spans="2:2">
      <c r="B1280" s="25" t="str">
        <f>IFERROR(IF('Quantities Report_Secondary'!A1279="","",VALUE(SUBSTITUTE('Quantities Report_Secondary'!A1279,"+",""))),"")</f>
        <v/>
      </c>
    </row>
    <row r="1281" spans="2:2">
      <c r="B1281" s="25" t="str">
        <f>IFERROR(IF('Quantities Report_Secondary'!A1280="","",VALUE(SUBSTITUTE('Quantities Report_Secondary'!A1280,"+",""))),"")</f>
        <v/>
      </c>
    </row>
    <row r="1282" spans="2:2">
      <c r="B1282" s="25" t="str">
        <f>IFERROR(IF('Quantities Report_Secondary'!A1281="","",VALUE(SUBSTITUTE('Quantities Report_Secondary'!A1281,"+",""))),"")</f>
        <v/>
      </c>
    </row>
    <row r="1283" spans="2:2">
      <c r="B1283" s="25" t="str">
        <f>IFERROR(IF('Quantities Report_Secondary'!A1282="","",VALUE(SUBSTITUTE('Quantities Report_Secondary'!A1282,"+",""))),"")</f>
        <v/>
      </c>
    </row>
    <row r="1284" spans="2:2">
      <c r="B1284" s="25" t="str">
        <f>IFERROR(IF('Quantities Report_Secondary'!A1283="","",VALUE(SUBSTITUTE('Quantities Report_Secondary'!A1283,"+",""))),"")</f>
        <v/>
      </c>
    </row>
    <row r="1285" spans="2:2">
      <c r="B1285" s="25" t="str">
        <f>IFERROR(IF('Quantities Report_Secondary'!A1284="","",VALUE(SUBSTITUTE('Quantities Report_Secondary'!A1284,"+",""))),"")</f>
        <v/>
      </c>
    </row>
    <row r="1286" spans="2:2">
      <c r="B1286" s="25" t="str">
        <f>IFERROR(IF('Quantities Report_Secondary'!A1285="","",VALUE(SUBSTITUTE('Quantities Report_Secondary'!A1285,"+",""))),"")</f>
        <v/>
      </c>
    </row>
    <row r="1287" spans="2:2">
      <c r="B1287" s="25" t="str">
        <f>IFERROR(IF('Quantities Report_Secondary'!A1286="","",VALUE(SUBSTITUTE('Quantities Report_Secondary'!A1286,"+",""))),"")</f>
        <v/>
      </c>
    </row>
    <row r="1288" spans="2:2">
      <c r="B1288" s="25" t="str">
        <f>IFERROR(IF('Quantities Report_Secondary'!A1287="","",VALUE(SUBSTITUTE('Quantities Report_Secondary'!A1287,"+",""))),"")</f>
        <v/>
      </c>
    </row>
    <row r="1289" spans="2:2">
      <c r="B1289" s="25" t="str">
        <f>IFERROR(IF('Quantities Report_Secondary'!A1288="","",VALUE(SUBSTITUTE('Quantities Report_Secondary'!A1288,"+",""))),"")</f>
        <v/>
      </c>
    </row>
    <row r="1290" spans="2:2">
      <c r="B1290" s="25" t="str">
        <f>IFERROR(IF('Quantities Report_Secondary'!A1289="","",VALUE(SUBSTITUTE('Quantities Report_Secondary'!A1289,"+",""))),"")</f>
        <v/>
      </c>
    </row>
    <row r="1291" spans="2:2">
      <c r="B1291" s="25" t="str">
        <f>IFERROR(IF('Quantities Report_Secondary'!A1290="","",VALUE(SUBSTITUTE('Quantities Report_Secondary'!A1290,"+",""))),"")</f>
        <v/>
      </c>
    </row>
    <row r="1292" spans="2:2">
      <c r="B1292" s="25" t="str">
        <f>IFERROR(IF('Quantities Report_Secondary'!A1291="","",VALUE(SUBSTITUTE('Quantities Report_Secondary'!A1291,"+",""))),"")</f>
        <v/>
      </c>
    </row>
    <row r="1293" spans="2:2">
      <c r="B1293" s="25" t="str">
        <f>IFERROR(IF('Quantities Report_Secondary'!A1292="","",VALUE(SUBSTITUTE('Quantities Report_Secondary'!A1292,"+",""))),"")</f>
        <v/>
      </c>
    </row>
    <row r="1294" spans="2:2">
      <c r="B1294" s="25" t="str">
        <f>IFERROR(IF('Quantities Report_Secondary'!A1293="","",VALUE(SUBSTITUTE('Quantities Report_Secondary'!A1293,"+",""))),"")</f>
        <v/>
      </c>
    </row>
    <row r="1295" spans="2:2">
      <c r="B1295" s="25" t="str">
        <f>IFERROR(IF('Quantities Report_Secondary'!A1294="","",VALUE(SUBSTITUTE('Quantities Report_Secondary'!A1294,"+",""))),"")</f>
        <v/>
      </c>
    </row>
    <row r="1296" spans="2:2">
      <c r="B1296" s="25" t="str">
        <f>IFERROR(IF('Quantities Report_Secondary'!A1295="","",VALUE(SUBSTITUTE('Quantities Report_Secondary'!A1295,"+",""))),"")</f>
        <v/>
      </c>
    </row>
    <row r="1297" spans="2:2">
      <c r="B1297" s="25" t="str">
        <f>IFERROR(IF('Quantities Report_Secondary'!A1296="","",VALUE(SUBSTITUTE('Quantities Report_Secondary'!A1296,"+",""))),"")</f>
        <v/>
      </c>
    </row>
    <row r="1298" spans="2:2">
      <c r="B1298" s="25" t="str">
        <f>IFERROR(IF('Quantities Report_Secondary'!A1297="","",VALUE(SUBSTITUTE('Quantities Report_Secondary'!A1297,"+",""))),"")</f>
        <v/>
      </c>
    </row>
    <row r="1299" spans="2:2">
      <c r="B1299" s="25" t="str">
        <f>IFERROR(IF('Quantities Report_Secondary'!A1298="","",VALUE(SUBSTITUTE('Quantities Report_Secondary'!A1298,"+",""))),"")</f>
        <v/>
      </c>
    </row>
    <row r="1300" spans="2:2">
      <c r="B1300" s="25" t="str">
        <f>IFERROR(IF('Quantities Report_Secondary'!A1299="","",VALUE(SUBSTITUTE('Quantities Report_Secondary'!A1299,"+",""))),"")</f>
        <v/>
      </c>
    </row>
    <row r="1301" spans="2:2">
      <c r="B1301" s="25" t="str">
        <f>IFERROR(IF('Quantities Report_Secondary'!A1300="","",VALUE(SUBSTITUTE('Quantities Report_Secondary'!A1300,"+",""))),"")</f>
        <v/>
      </c>
    </row>
    <row r="1302" spans="2:2">
      <c r="B1302" s="25" t="str">
        <f>IFERROR(IF('Quantities Report_Secondary'!A1301="","",VALUE(SUBSTITUTE('Quantities Report_Secondary'!A1301,"+",""))),"")</f>
        <v/>
      </c>
    </row>
    <row r="1303" spans="2:2">
      <c r="B1303" s="25" t="str">
        <f>IFERROR(IF('Quantities Report_Secondary'!A1302="","",VALUE(SUBSTITUTE('Quantities Report_Secondary'!A1302,"+",""))),"")</f>
        <v/>
      </c>
    </row>
    <row r="1304" spans="2:2">
      <c r="B1304" s="25" t="str">
        <f>IFERROR(IF('Quantities Report_Secondary'!A1303="","",VALUE(SUBSTITUTE('Quantities Report_Secondary'!A1303,"+",""))),"")</f>
        <v/>
      </c>
    </row>
    <row r="1305" spans="2:2">
      <c r="B1305" s="25" t="str">
        <f>IFERROR(IF('Quantities Report_Secondary'!A1304="","",VALUE(SUBSTITUTE('Quantities Report_Secondary'!A1304,"+",""))),"")</f>
        <v/>
      </c>
    </row>
    <row r="1306" spans="2:2">
      <c r="B1306" s="25" t="str">
        <f>IFERROR(IF('Quantities Report_Secondary'!A1305="","",VALUE(SUBSTITUTE('Quantities Report_Secondary'!A1305,"+",""))),"")</f>
        <v/>
      </c>
    </row>
    <row r="1307" spans="2:2">
      <c r="B1307" s="25" t="str">
        <f>IFERROR(IF('Quantities Report_Secondary'!A1306="","",VALUE(SUBSTITUTE('Quantities Report_Secondary'!A1306,"+",""))),"")</f>
        <v/>
      </c>
    </row>
    <row r="1308" spans="2:2">
      <c r="B1308" s="25" t="str">
        <f>IFERROR(IF('Quantities Report_Secondary'!A1307="","",VALUE(SUBSTITUTE('Quantities Report_Secondary'!A1307,"+",""))),"")</f>
        <v/>
      </c>
    </row>
    <row r="1309" spans="2:2">
      <c r="B1309" s="25" t="str">
        <f>IFERROR(IF('Quantities Report_Secondary'!A1308="","",VALUE(SUBSTITUTE('Quantities Report_Secondary'!A1308,"+",""))),"")</f>
        <v/>
      </c>
    </row>
    <row r="1310" spans="2:2">
      <c r="B1310" s="25" t="str">
        <f>IFERROR(IF('Quantities Report_Secondary'!A1309="","",VALUE(SUBSTITUTE('Quantities Report_Secondary'!A1309,"+",""))),"")</f>
        <v/>
      </c>
    </row>
    <row r="1311" spans="2:2">
      <c r="B1311" s="25" t="str">
        <f>IFERROR(IF('Quantities Report_Secondary'!A1310="","",VALUE(SUBSTITUTE('Quantities Report_Secondary'!A1310,"+",""))),"")</f>
        <v/>
      </c>
    </row>
    <row r="1312" spans="2:2">
      <c r="B1312" s="25" t="str">
        <f>IFERROR(IF('Quantities Report_Secondary'!A1311="","",VALUE(SUBSTITUTE('Quantities Report_Secondary'!A1311,"+",""))),"")</f>
        <v/>
      </c>
    </row>
    <row r="1313" spans="2:2">
      <c r="B1313" s="25" t="str">
        <f>IFERROR(IF('Quantities Report_Secondary'!A1312="","",VALUE(SUBSTITUTE('Quantities Report_Secondary'!A1312,"+",""))),"")</f>
        <v/>
      </c>
    </row>
    <row r="1314" spans="2:2">
      <c r="B1314" s="25" t="str">
        <f>IFERROR(IF('Quantities Report_Secondary'!A1313="","",VALUE(SUBSTITUTE('Quantities Report_Secondary'!A1313,"+",""))),"")</f>
        <v/>
      </c>
    </row>
    <row r="1315" spans="2:2">
      <c r="B1315" s="25" t="str">
        <f>IFERROR(IF('Quantities Report_Secondary'!A1314="","",VALUE(SUBSTITUTE('Quantities Report_Secondary'!A1314,"+",""))),"")</f>
        <v/>
      </c>
    </row>
    <row r="1316" spans="2:2">
      <c r="B1316" s="25" t="str">
        <f>IFERROR(IF('Quantities Report_Secondary'!A1315="","",VALUE(SUBSTITUTE('Quantities Report_Secondary'!A1315,"+",""))),"")</f>
        <v/>
      </c>
    </row>
    <row r="1317" spans="2:2">
      <c r="B1317" s="25" t="str">
        <f>IFERROR(IF('Quantities Report_Secondary'!A1316="","",VALUE(SUBSTITUTE('Quantities Report_Secondary'!A1316,"+",""))),"")</f>
        <v/>
      </c>
    </row>
    <row r="1318" spans="2:2">
      <c r="B1318" s="25" t="str">
        <f>IFERROR(IF('Quantities Report_Secondary'!A1317="","",VALUE(SUBSTITUTE('Quantities Report_Secondary'!A1317,"+",""))),"")</f>
        <v/>
      </c>
    </row>
    <row r="1319" spans="2:2">
      <c r="B1319" s="25" t="str">
        <f>IFERROR(IF('Quantities Report_Secondary'!A1318="","",VALUE(SUBSTITUTE('Quantities Report_Secondary'!A1318,"+",""))),"")</f>
        <v/>
      </c>
    </row>
    <row r="1320" spans="2:2">
      <c r="B1320" s="25" t="str">
        <f>IFERROR(IF('Quantities Report_Secondary'!A1319="","",VALUE(SUBSTITUTE('Quantities Report_Secondary'!A1319,"+",""))),"")</f>
        <v/>
      </c>
    </row>
    <row r="1321" spans="2:2">
      <c r="B1321" s="25" t="str">
        <f>IFERROR(IF('Quantities Report_Secondary'!A1320="","",VALUE(SUBSTITUTE('Quantities Report_Secondary'!A1320,"+",""))),"")</f>
        <v/>
      </c>
    </row>
    <row r="1322" spans="2:2">
      <c r="B1322" s="25" t="str">
        <f>IFERROR(IF('Quantities Report_Secondary'!A1321="","",VALUE(SUBSTITUTE('Quantities Report_Secondary'!A1321,"+",""))),"")</f>
        <v/>
      </c>
    </row>
    <row r="1323" spans="2:2">
      <c r="B1323" s="25" t="str">
        <f>IFERROR(IF('Quantities Report_Secondary'!A1322="","",VALUE(SUBSTITUTE('Quantities Report_Secondary'!A1322,"+",""))),"")</f>
        <v/>
      </c>
    </row>
    <row r="1324" spans="2:2">
      <c r="B1324" s="25" t="str">
        <f>IFERROR(IF('Quantities Report_Secondary'!A1323="","",VALUE(SUBSTITUTE('Quantities Report_Secondary'!A1323,"+",""))),"")</f>
        <v/>
      </c>
    </row>
    <row r="1325" spans="2:2">
      <c r="B1325" s="25" t="str">
        <f>IFERROR(IF('Quantities Report_Secondary'!A1324="","",VALUE(SUBSTITUTE('Quantities Report_Secondary'!A1324,"+",""))),"")</f>
        <v/>
      </c>
    </row>
    <row r="1326" spans="2:2">
      <c r="B1326" s="25" t="str">
        <f>IFERROR(IF('Quantities Report_Secondary'!A1325="","",VALUE(SUBSTITUTE('Quantities Report_Secondary'!A1325,"+",""))),"")</f>
        <v/>
      </c>
    </row>
    <row r="1327" spans="2:2">
      <c r="B1327" s="25" t="str">
        <f>IFERROR(IF('Quantities Report_Secondary'!A1326="","",VALUE(SUBSTITUTE('Quantities Report_Secondary'!A1326,"+",""))),"")</f>
        <v/>
      </c>
    </row>
    <row r="1328" spans="2:2">
      <c r="B1328" s="25" t="str">
        <f>IFERROR(IF('Quantities Report_Secondary'!A1327="","",VALUE(SUBSTITUTE('Quantities Report_Secondary'!A1327,"+",""))),"")</f>
        <v/>
      </c>
    </row>
    <row r="1329" spans="2:2">
      <c r="B1329" s="25" t="str">
        <f>IFERROR(IF('Quantities Report_Secondary'!A1328="","",VALUE(SUBSTITUTE('Quantities Report_Secondary'!A1328,"+",""))),"")</f>
        <v/>
      </c>
    </row>
    <row r="1330" spans="2:2">
      <c r="B1330" s="25" t="str">
        <f>IFERROR(IF('Quantities Report_Secondary'!A1329="","",VALUE(SUBSTITUTE('Quantities Report_Secondary'!A1329,"+",""))),"")</f>
        <v/>
      </c>
    </row>
    <row r="1331" spans="2:2">
      <c r="B1331" s="25" t="str">
        <f>IFERROR(IF('Quantities Report_Secondary'!A1330="","",VALUE(SUBSTITUTE('Quantities Report_Secondary'!A1330,"+",""))),"")</f>
        <v/>
      </c>
    </row>
    <row r="1332" spans="2:2">
      <c r="B1332" s="25" t="str">
        <f>IFERROR(IF('Quantities Report_Secondary'!A1331="","",VALUE(SUBSTITUTE('Quantities Report_Secondary'!A1331,"+",""))),"")</f>
        <v/>
      </c>
    </row>
    <row r="1333" spans="2:2">
      <c r="B1333" s="25" t="str">
        <f>IFERROR(IF('Quantities Report_Secondary'!A1332="","",VALUE(SUBSTITUTE('Quantities Report_Secondary'!A1332,"+",""))),"")</f>
        <v/>
      </c>
    </row>
    <row r="1334" spans="2:2">
      <c r="B1334" s="25" t="str">
        <f>IFERROR(IF('Quantities Report_Secondary'!A1333="","",VALUE(SUBSTITUTE('Quantities Report_Secondary'!A1333,"+",""))),"")</f>
        <v/>
      </c>
    </row>
    <row r="1335" spans="2:2">
      <c r="B1335" s="25" t="str">
        <f>IFERROR(IF('Quantities Report_Secondary'!A1334="","",VALUE(SUBSTITUTE('Quantities Report_Secondary'!A1334,"+",""))),"")</f>
        <v/>
      </c>
    </row>
    <row r="1336" spans="2:2">
      <c r="B1336" s="25" t="str">
        <f>IFERROR(IF('Quantities Report_Secondary'!A1335="","",VALUE(SUBSTITUTE('Quantities Report_Secondary'!A1335,"+",""))),"")</f>
        <v/>
      </c>
    </row>
    <row r="1337" spans="2:2">
      <c r="B1337" s="25" t="str">
        <f>IFERROR(IF('Quantities Report_Secondary'!A1336="","",VALUE(SUBSTITUTE('Quantities Report_Secondary'!A1336,"+",""))),"")</f>
        <v/>
      </c>
    </row>
    <row r="1338" spans="2:2">
      <c r="B1338" s="25" t="str">
        <f>IFERROR(IF('Quantities Report_Secondary'!A1337="","",VALUE(SUBSTITUTE('Quantities Report_Secondary'!A1337,"+",""))),"")</f>
        <v/>
      </c>
    </row>
    <row r="1339" spans="2:2">
      <c r="B1339" s="25" t="str">
        <f>IFERROR(IF('Quantities Report_Secondary'!A1338="","",VALUE(SUBSTITUTE('Quantities Report_Secondary'!A1338,"+",""))),"")</f>
        <v/>
      </c>
    </row>
    <row r="1340" spans="2:2">
      <c r="B1340" s="25" t="str">
        <f>IFERROR(IF('Quantities Report_Secondary'!A1339="","",VALUE(SUBSTITUTE('Quantities Report_Secondary'!A1339,"+",""))),"")</f>
        <v/>
      </c>
    </row>
    <row r="1341" spans="2:2">
      <c r="B1341" s="25" t="str">
        <f>IFERROR(IF('Quantities Report_Secondary'!A1340="","",VALUE(SUBSTITUTE('Quantities Report_Secondary'!A1340,"+",""))),"")</f>
        <v/>
      </c>
    </row>
    <row r="1342" spans="2:2">
      <c r="B1342" s="25" t="str">
        <f>IFERROR(IF('Quantities Report_Secondary'!A1341="","",VALUE(SUBSTITUTE('Quantities Report_Secondary'!A1341,"+",""))),"")</f>
        <v/>
      </c>
    </row>
    <row r="1343" spans="2:2">
      <c r="B1343" s="25" t="str">
        <f>IFERROR(IF('Quantities Report_Secondary'!A1342="","",VALUE(SUBSTITUTE('Quantities Report_Secondary'!A1342,"+",""))),"")</f>
        <v/>
      </c>
    </row>
    <row r="1344" spans="2:2">
      <c r="B1344" s="25" t="str">
        <f>IFERROR(IF('Quantities Report_Secondary'!A1343="","",VALUE(SUBSTITUTE('Quantities Report_Secondary'!A1343,"+",""))),"")</f>
        <v/>
      </c>
    </row>
    <row r="1345" spans="2:2">
      <c r="B1345" s="25" t="str">
        <f>IFERROR(IF('Quantities Report_Secondary'!A1344="","",VALUE(SUBSTITUTE('Quantities Report_Secondary'!A1344,"+",""))),"")</f>
        <v/>
      </c>
    </row>
    <row r="1346" spans="2:2">
      <c r="B1346" s="25" t="str">
        <f>IFERROR(IF('Quantities Report_Secondary'!A1345="","",VALUE(SUBSTITUTE('Quantities Report_Secondary'!A1345,"+",""))),"")</f>
        <v/>
      </c>
    </row>
    <row r="1347" spans="2:2">
      <c r="B1347" s="25" t="str">
        <f>IFERROR(IF('Quantities Report_Secondary'!A1346="","",VALUE(SUBSTITUTE('Quantities Report_Secondary'!A1346,"+",""))),"")</f>
        <v/>
      </c>
    </row>
    <row r="1348" spans="2:2">
      <c r="B1348" s="25" t="str">
        <f>IFERROR(IF('Quantities Report_Secondary'!A1347="","",VALUE(SUBSTITUTE('Quantities Report_Secondary'!A1347,"+",""))),"")</f>
        <v/>
      </c>
    </row>
    <row r="1349" spans="2:2">
      <c r="B1349" s="25" t="str">
        <f>IFERROR(IF('Quantities Report_Secondary'!A1348="","",VALUE(SUBSTITUTE('Quantities Report_Secondary'!A1348,"+",""))),"")</f>
        <v/>
      </c>
    </row>
    <row r="1350" spans="2:2">
      <c r="B1350" s="25" t="str">
        <f>IFERROR(IF('Quantities Report_Secondary'!A1349="","",VALUE(SUBSTITUTE('Quantities Report_Secondary'!A1349,"+",""))),"")</f>
        <v/>
      </c>
    </row>
    <row r="1351" spans="2:2">
      <c r="B1351" s="25" t="str">
        <f>IFERROR(IF('Quantities Report_Secondary'!A1350="","",VALUE(SUBSTITUTE('Quantities Report_Secondary'!A1350,"+",""))),"")</f>
        <v/>
      </c>
    </row>
    <row r="1352" spans="2:2">
      <c r="B1352" s="25" t="str">
        <f>IFERROR(IF('Quantities Report_Secondary'!A1351="","",VALUE(SUBSTITUTE('Quantities Report_Secondary'!A1351,"+",""))),"")</f>
        <v/>
      </c>
    </row>
    <row r="1353" spans="2:2">
      <c r="B1353" s="25" t="str">
        <f>IFERROR(IF('Quantities Report_Secondary'!A1352="","",VALUE(SUBSTITUTE('Quantities Report_Secondary'!A1352,"+",""))),"")</f>
        <v/>
      </c>
    </row>
    <row r="1354" spans="2:2">
      <c r="B1354" s="25" t="str">
        <f>IFERROR(IF('Quantities Report_Secondary'!A1353="","",VALUE(SUBSTITUTE('Quantities Report_Secondary'!A1353,"+",""))),"")</f>
        <v/>
      </c>
    </row>
    <row r="1355" spans="2:2">
      <c r="B1355" s="25" t="str">
        <f>IFERROR(IF('Quantities Report_Secondary'!A1354="","",VALUE(SUBSTITUTE('Quantities Report_Secondary'!A1354,"+",""))),"")</f>
        <v/>
      </c>
    </row>
    <row r="1356" spans="2:2">
      <c r="B1356" s="25" t="str">
        <f>IFERROR(IF('Quantities Report_Secondary'!A1355="","",VALUE(SUBSTITUTE('Quantities Report_Secondary'!A1355,"+",""))),"")</f>
        <v/>
      </c>
    </row>
    <row r="1357" spans="2:2">
      <c r="B1357" s="25" t="str">
        <f>IFERROR(IF('Quantities Report_Secondary'!A1356="","",VALUE(SUBSTITUTE('Quantities Report_Secondary'!A1356,"+",""))),"")</f>
        <v/>
      </c>
    </row>
    <row r="1358" spans="2:2">
      <c r="B1358" s="25" t="str">
        <f>IFERROR(IF('Quantities Report_Secondary'!A1357="","",VALUE(SUBSTITUTE('Quantities Report_Secondary'!A1357,"+",""))),"")</f>
        <v/>
      </c>
    </row>
    <row r="1359" spans="2:2">
      <c r="B1359" s="25" t="str">
        <f>IFERROR(IF('Quantities Report_Secondary'!A1358="","",VALUE(SUBSTITUTE('Quantities Report_Secondary'!A1358,"+",""))),"")</f>
        <v/>
      </c>
    </row>
    <row r="1360" spans="2:2">
      <c r="B1360" s="25" t="str">
        <f>IFERROR(IF('Quantities Report_Secondary'!A1359="","",VALUE(SUBSTITUTE('Quantities Report_Secondary'!A1359,"+",""))),"")</f>
        <v/>
      </c>
    </row>
    <row r="1361" spans="2:2">
      <c r="B1361" s="25" t="str">
        <f>IFERROR(IF('Quantities Report_Secondary'!A1360="","",VALUE(SUBSTITUTE('Quantities Report_Secondary'!A1360,"+",""))),"")</f>
        <v/>
      </c>
    </row>
    <row r="1362" spans="2:2">
      <c r="B1362" s="25" t="str">
        <f>IFERROR(IF('Quantities Report_Secondary'!A1361="","",VALUE(SUBSTITUTE('Quantities Report_Secondary'!A1361,"+",""))),"")</f>
        <v/>
      </c>
    </row>
    <row r="1363" spans="2:2">
      <c r="B1363" s="25" t="str">
        <f>IFERROR(IF('Quantities Report_Secondary'!A1362="","",VALUE(SUBSTITUTE('Quantities Report_Secondary'!A1362,"+",""))),"")</f>
        <v/>
      </c>
    </row>
    <row r="1364" spans="2:2">
      <c r="B1364" s="25" t="str">
        <f>IFERROR(IF('Quantities Report_Secondary'!A1363="","",VALUE(SUBSTITUTE('Quantities Report_Secondary'!A1363,"+",""))),"")</f>
        <v/>
      </c>
    </row>
    <row r="1365" spans="2:2">
      <c r="B1365" s="25" t="str">
        <f>IFERROR(IF('Quantities Report_Secondary'!A1364="","",VALUE(SUBSTITUTE('Quantities Report_Secondary'!A1364,"+",""))),"")</f>
        <v/>
      </c>
    </row>
    <row r="1366" spans="2:2">
      <c r="B1366" s="25" t="str">
        <f>IFERROR(IF('Quantities Report_Secondary'!A1365="","",VALUE(SUBSTITUTE('Quantities Report_Secondary'!A1365,"+",""))),"")</f>
        <v/>
      </c>
    </row>
    <row r="1367" spans="2:2">
      <c r="B1367" s="25" t="str">
        <f>IFERROR(IF('Quantities Report_Secondary'!A1366="","",VALUE(SUBSTITUTE('Quantities Report_Secondary'!A1366,"+",""))),"")</f>
        <v/>
      </c>
    </row>
    <row r="1368" spans="2:2">
      <c r="B1368" s="25" t="str">
        <f>IFERROR(IF('Quantities Report_Secondary'!A1367="","",VALUE(SUBSTITUTE('Quantities Report_Secondary'!A1367,"+",""))),"")</f>
        <v/>
      </c>
    </row>
    <row r="1369" spans="2:2">
      <c r="B1369" s="25" t="str">
        <f>IFERROR(IF('Quantities Report_Secondary'!A1368="","",VALUE(SUBSTITUTE('Quantities Report_Secondary'!A1368,"+",""))),"")</f>
        <v/>
      </c>
    </row>
    <row r="1370" spans="2:2">
      <c r="B1370" s="25" t="str">
        <f>IFERROR(IF('Quantities Report_Secondary'!A1369="","",VALUE(SUBSTITUTE('Quantities Report_Secondary'!A1369,"+",""))),"")</f>
        <v/>
      </c>
    </row>
    <row r="1371" spans="2:2">
      <c r="B1371" s="25" t="str">
        <f>IFERROR(IF('Quantities Report_Secondary'!A1370="","",VALUE(SUBSTITUTE('Quantities Report_Secondary'!A1370,"+",""))),"")</f>
        <v/>
      </c>
    </row>
    <row r="1372" spans="2:2">
      <c r="B1372" s="25" t="str">
        <f>IFERROR(IF('Quantities Report_Secondary'!A1371="","",VALUE(SUBSTITUTE('Quantities Report_Secondary'!A1371,"+",""))),"")</f>
        <v/>
      </c>
    </row>
    <row r="1373" spans="2:2">
      <c r="B1373" s="25" t="str">
        <f>IFERROR(IF('Quantities Report_Secondary'!A1372="","",VALUE(SUBSTITUTE('Quantities Report_Secondary'!A1372,"+",""))),"")</f>
        <v/>
      </c>
    </row>
    <row r="1374" spans="2:2">
      <c r="B1374" s="25" t="str">
        <f>IFERROR(IF('Quantities Report_Secondary'!A1373="","",VALUE(SUBSTITUTE('Quantities Report_Secondary'!A1373,"+",""))),"")</f>
        <v/>
      </c>
    </row>
    <row r="1375" spans="2:2">
      <c r="B1375" s="25" t="str">
        <f>IFERROR(IF('Quantities Report_Secondary'!A1374="","",VALUE(SUBSTITUTE('Quantities Report_Secondary'!A1374,"+",""))),"")</f>
        <v/>
      </c>
    </row>
    <row r="1376" spans="2:2">
      <c r="B1376" s="25" t="str">
        <f>IFERROR(IF('Quantities Report_Secondary'!A1375="","",VALUE(SUBSTITUTE('Quantities Report_Secondary'!A1375,"+",""))),"")</f>
        <v/>
      </c>
    </row>
    <row r="1377" spans="2:2">
      <c r="B1377" s="25" t="str">
        <f>IFERROR(IF('Quantities Report_Secondary'!A1376="","",VALUE(SUBSTITUTE('Quantities Report_Secondary'!A1376,"+",""))),"")</f>
        <v/>
      </c>
    </row>
    <row r="1378" spans="2:2">
      <c r="B1378" s="25" t="str">
        <f>IFERROR(IF('Quantities Report_Secondary'!A1377="","",VALUE(SUBSTITUTE('Quantities Report_Secondary'!A1377,"+",""))),"")</f>
        <v/>
      </c>
    </row>
    <row r="1379" spans="2:2">
      <c r="B1379" s="25" t="str">
        <f>IFERROR(IF('Quantities Report_Secondary'!A1378="","",VALUE(SUBSTITUTE('Quantities Report_Secondary'!A1378,"+",""))),"")</f>
        <v/>
      </c>
    </row>
    <row r="1380" spans="2:2">
      <c r="B1380" s="25" t="str">
        <f>IFERROR(IF('Quantities Report_Secondary'!A1379="","",VALUE(SUBSTITUTE('Quantities Report_Secondary'!A1379,"+",""))),"")</f>
        <v/>
      </c>
    </row>
    <row r="1381" spans="2:2">
      <c r="B1381" s="25" t="str">
        <f>IFERROR(IF('Quantities Report_Secondary'!A1380="","",VALUE(SUBSTITUTE('Quantities Report_Secondary'!A1380,"+",""))),"")</f>
        <v/>
      </c>
    </row>
    <row r="1382" spans="2:2">
      <c r="B1382" s="25" t="str">
        <f>IFERROR(IF('Quantities Report_Secondary'!A1381="","",VALUE(SUBSTITUTE('Quantities Report_Secondary'!A1381,"+",""))),"")</f>
        <v/>
      </c>
    </row>
    <row r="1383" spans="2:2">
      <c r="B1383" s="25" t="str">
        <f>IFERROR(IF('Quantities Report_Secondary'!A1382="","",VALUE(SUBSTITUTE('Quantities Report_Secondary'!A1382,"+",""))),"")</f>
        <v/>
      </c>
    </row>
    <row r="1384" spans="2:2">
      <c r="B1384" s="25" t="str">
        <f>IFERROR(IF('Quantities Report_Secondary'!A1383="","",VALUE(SUBSTITUTE('Quantities Report_Secondary'!A1383,"+",""))),"")</f>
        <v/>
      </c>
    </row>
    <row r="1385" spans="2:2">
      <c r="B1385" s="25" t="str">
        <f>IFERROR(IF('Quantities Report_Secondary'!A1384="","",VALUE(SUBSTITUTE('Quantities Report_Secondary'!A1384,"+",""))),"")</f>
        <v/>
      </c>
    </row>
    <row r="1386" spans="2:2">
      <c r="B1386" s="25" t="str">
        <f>IFERROR(IF('Quantities Report_Secondary'!A1385="","",VALUE(SUBSTITUTE('Quantities Report_Secondary'!A1385,"+",""))),"")</f>
        <v/>
      </c>
    </row>
    <row r="1387" spans="2:2">
      <c r="B1387" s="25" t="str">
        <f>IFERROR(IF('Quantities Report_Secondary'!A1386="","",VALUE(SUBSTITUTE('Quantities Report_Secondary'!A1386,"+",""))),"")</f>
        <v/>
      </c>
    </row>
    <row r="1388" spans="2:2">
      <c r="B1388" s="25" t="str">
        <f>IFERROR(IF('Quantities Report_Secondary'!A1387="","",VALUE(SUBSTITUTE('Quantities Report_Secondary'!A1387,"+",""))),"")</f>
        <v/>
      </c>
    </row>
    <row r="1389" spans="2:2">
      <c r="B1389" s="25" t="str">
        <f>IFERROR(IF('Quantities Report_Secondary'!A1388="","",VALUE(SUBSTITUTE('Quantities Report_Secondary'!A1388,"+",""))),"")</f>
        <v/>
      </c>
    </row>
    <row r="1390" spans="2:2">
      <c r="B1390" s="25" t="str">
        <f>IFERROR(IF('Quantities Report_Secondary'!A1389="","",VALUE(SUBSTITUTE('Quantities Report_Secondary'!A1389,"+",""))),"")</f>
        <v/>
      </c>
    </row>
    <row r="1391" spans="2:2">
      <c r="B1391" s="25" t="str">
        <f>IFERROR(IF('Quantities Report_Secondary'!A1390="","",VALUE(SUBSTITUTE('Quantities Report_Secondary'!A1390,"+",""))),"")</f>
        <v/>
      </c>
    </row>
    <row r="1392" spans="2:2">
      <c r="B1392" s="25" t="str">
        <f>IFERROR(IF('Quantities Report_Secondary'!A1391="","",VALUE(SUBSTITUTE('Quantities Report_Secondary'!A1391,"+",""))),"")</f>
        <v/>
      </c>
    </row>
    <row r="1393" spans="2:2">
      <c r="B1393" s="25" t="str">
        <f>IFERROR(IF('Quantities Report_Secondary'!A1392="","",VALUE(SUBSTITUTE('Quantities Report_Secondary'!A1392,"+",""))),"")</f>
        <v/>
      </c>
    </row>
    <row r="1394" spans="2:2">
      <c r="B1394" s="25" t="str">
        <f>IFERROR(IF('Quantities Report_Secondary'!A1393="","",VALUE(SUBSTITUTE('Quantities Report_Secondary'!A1393,"+",""))),"")</f>
        <v/>
      </c>
    </row>
    <row r="1395" spans="2:2">
      <c r="B1395" s="25" t="str">
        <f>IFERROR(IF('Quantities Report_Secondary'!A1394="","",VALUE(SUBSTITUTE('Quantities Report_Secondary'!A1394,"+",""))),"")</f>
        <v/>
      </c>
    </row>
    <row r="1396" spans="2:2">
      <c r="B1396" s="25" t="str">
        <f>IFERROR(IF('Quantities Report_Secondary'!A1395="","",VALUE(SUBSTITUTE('Quantities Report_Secondary'!A1395,"+",""))),"")</f>
        <v/>
      </c>
    </row>
    <row r="1397" spans="2:2">
      <c r="B1397" s="25" t="str">
        <f>IFERROR(IF('Quantities Report_Secondary'!A1396="","",VALUE(SUBSTITUTE('Quantities Report_Secondary'!A1396,"+",""))),"")</f>
        <v/>
      </c>
    </row>
    <row r="1398" spans="2:2">
      <c r="B1398" s="25" t="str">
        <f>IFERROR(IF('Quantities Report_Secondary'!A1397="","",VALUE(SUBSTITUTE('Quantities Report_Secondary'!A1397,"+",""))),"")</f>
        <v/>
      </c>
    </row>
    <row r="1399" spans="2:2">
      <c r="B1399" s="25" t="str">
        <f>IFERROR(IF('Quantities Report_Secondary'!A1398="","",VALUE(SUBSTITUTE('Quantities Report_Secondary'!A1398,"+",""))),"")</f>
        <v/>
      </c>
    </row>
    <row r="1400" spans="2:2">
      <c r="B1400" s="25" t="str">
        <f>IFERROR(IF('Quantities Report_Secondary'!A1399="","",VALUE(SUBSTITUTE('Quantities Report_Secondary'!A1399,"+",""))),"")</f>
        <v/>
      </c>
    </row>
    <row r="1401" spans="2:2">
      <c r="B1401" s="25" t="str">
        <f>IFERROR(IF('Quantities Report_Secondary'!A1400="","",VALUE(SUBSTITUTE('Quantities Report_Secondary'!A1400,"+",""))),"")</f>
        <v/>
      </c>
    </row>
    <row r="1402" spans="2:2">
      <c r="B1402" s="25" t="str">
        <f>IFERROR(IF('Quantities Report_Secondary'!A1401="","",VALUE(SUBSTITUTE('Quantities Report_Secondary'!A1401,"+",""))),"")</f>
        <v/>
      </c>
    </row>
    <row r="1403" spans="2:2">
      <c r="B1403" s="25" t="str">
        <f>IFERROR(IF('Quantities Report_Secondary'!A1402="","",VALUE(SUBSTITUTE('Quantities Report_Secondary'!A1402,"+",""))),"")</f>
        <v/>
      </c>
    </row>
    <row r="1404" spans="2:2">
      <c r="B1404" s="25" t="str">
        <f>IFERROR(IF('Quantities Report_Secondary'!A1403="","",VALUE(SUBSTITUTE('Quantities Report_Secondary'!A1403,"+",""))),"")</f>
        <v/>
      </c>
    </row>
    <row r="1405" spans="2:2">
      <c r="B1405" s="25" t="str">
        <f>IFERROR(IF('Quantities Report_Secondary'!A1404="","",VALUE(SUBSTITUTE('Quantities Report_Secondary'!A1404,"+",""))),"")</f>
        <v/>
      </c>
    </row>
    <row r="1406" spans="2:2">
      <c r="B1406" s="25" t="str">
        <f>IFERROR(IF('Quantities Report_Secondary'!A1405="","",VALUE(SUBSTITUTE('Quantities Report_Secondary'!A1405,"+",""))),"")</f>
        <v/>
      </c>
    </row>
    <row r="1407" spans="2:2">
      <c r="B1407" s="25" t="str">
        <f>IFERROR(IF('Quantities Report_Secondary'!A1406="","",VALUE(SUBSTITUTE('Quantities Report_Secondary'!A1406,"+",""))),"")</f>
        <v/>
      </c>
    </row>
    <row r="1408" spans="2:2">
      <c r="B1408" s="25" t="str">
        <f>IFERROR(IF('Quantities Report_Secondary'!A1407="","",VALUE(SUBSTITUTE('Quantities Report_Secondary'!A1407,"+",""))),"")</f>
        <v/>
      </c>
    </row>
    <row r="1409" spans="2:2">
      <c r="B1409" s="25" t="str">
        <f>IFERROR(IF('Quantities Report_Secondary'!A1408="","",VALUE(SUBSTITUTE('Quantities Report_Secondary'!A1408,"+",""))),"")</f>
        <v/>
      </c>
    </row>
    <row r="1410" spans="2:2">
      <c r="B1410" s="25" t="str">
        <f>IFERROR(IF('Quantities Report_Secondary'!A1409="","",VALUE(SUBSTITUTE('Quantities Report_Secondary'!A1409,"+",""))),"")</f>
        <v/>
      </c>
    </row>
    <row r="1411" spans="2:2">
      <c r="B1411" s="25" t="str">
        <f>IFERROR(IF('Quantities Report_Secondary'!A1410="","",VALUE(SUBSTITUTE('Quantities Report_Secondary'!A1410,"+",""))),"")</f>
        <v/>
      </c>
    </row>
    <row r="1412" spans="2:2">
      <c r="B1412" s="25" t="str">
        <f>IFERROR(IF('Quantities Report_Secondary'!A1411="","",VALUE(SUBSTITUTE('Quantities Report_Secondary'!A1411,"+",""))),"")</f>
        <v/>
      </c>
    </row>
    <row r="1413" spans="2:2">
      <c r="B1413" s="25" t="str">
        <f>IFERROR(IF('Quantities Report_Secondary'!A1412="","",VALUE(SUBSTITUTE('Quantities Report_Secondary'!A1412,"+",""))),"")</f>
        <v/>
      </c>
    </row>
    <row r="1414" spans="2:2">
      <c r="B1414" s="25" t="str">
        <f>IFERROR(IF('Quantities Report_Secondary'!A1413="","",VALUE(SUBSTITUTE('Quantities Report_Secondary'!A1413,"+",""))),"")</f>
        <v/>
      </c>
    </row>
    <row r="1415" spans="2:2">
      <c r="B1415" s="25" t="str">
        <f>IFERROR(IF('Quantities Report_Secondary'!A1414="","",VALUE(SUBSTITUTE('Quantities Report_Secondary'!A1414,"+",""))),"")</f>
        <v/>
      </c>
    </row>
    <row r="1416" spans="2:2">
      <c r="B1416" s="25" t="str">
        <f>IFERROR(IF('Quantities Report_Secondary'!A1415="","",VALUE(SUBSTITUTE('Quantities Report_Secondary'!A1415,"+",""))),"")</f>
        <v/>
      </c>
    </row>
    <row r="1417" spans="2:2">
      <c r="B1417" s="25" t="str">
        <f>IFERROR(IF('Quantities Report_Secondary'!A1416="","",VALUE(SUBSTITUTE('Quantities Report_Secondary'!A1416,"+",""))),"")</f>
        <v/>
      </c>
    </row>
    <row r="1418" spans="2:2">
      <c r="B1418" s="25" t="str">
        <f>IFERROR(IF('Quantities Report_Secondary'!A1417="","",VALUE(SUBSTITUTE('Quantities Report_Secondary'!A1417,"+",""))),"")</f>
        <v/>
      </c>
    </row>
    <row r="1419" spans="2:2">
      <c r="B1419" s="25" t="str">
        <f>IFERROR(IF('Quantities Report_Secondary'!A1418="","",VALUE(SUBSTITUTE('Quantities Report_Secondary'!A1418,"+",""))),"")</f>
        <v/>
      </c>
    </row>
    <row r="1420" spans="2:2">
      <c r="B1420" s="25" t="str">
        <f>IFERROR(IF('Quantities Report_Secondary'!A1419="","",VALUE(SUBSTITUTE('Quantities Report_Secondary'!A1419,"+",""))),"")</f>
        <v/>
      </c>
    </row>
    <row r="1421" spans="2:2">
      <c r="B1421" s="25" t="str">
        <f>IFERROR(IF('Quantities Report_Secondary'!A1420="","",VALUE(SUBSTITUTE('Quantities Report_Secondary'!A1420,"+",""))),"")</f>
        <v/>
      </c>
    </row>
    <row r="1422" spans="2:2">
      <c r="B1422" s="25" t="str">
        <f>IFERROR(IF('Quantities Report_Secondary'!A1421="","",VALUE(SUBSTITUTE('Quantities Report_Secondary'!A1421,"+",""))),"")</f>
        <v/>
      </c>
    </row>
    <row r="1423" spans="2:2">
      <c r="B1423" s="25" t="str">
        <f>IFERROR(IF('Quantities Report_Secondary'!A1422="","",VALUE(SUBSTITUTE('Quantities Report_Secondary'!A1422,"+",""))),"")</f>
        <v/>
      </c>
    </row>
    <row r="1424" spans="2:2">
      <c r="B1424" s="25" t="str">
        <f>IFERROR(IF('Quantities Report_Secondary'!A1423="","",VALUE(SUBSTITUTE('Quantities Report_Secondary'!A1423,"+",""))),"")</f>
        <v/>
      </c>
    </row>
    <row r="1425" spans="2:2">
      <c r="B1425" s="25" t="str">
        <f>IFERROR(IF('Quantities Report_Secondary'!A1424="","",VALUE(SUBSTITUTE('Quantities Report_Secondary'!A1424,"+",""))),"")</f>
        <v/>
      </c>
    </row>
    <row r="1426" spans="2:2">
      <c r="B1426" s="25" t="str">
        <f>IFERROR(IF('Quantities Report_Secondary'!A1425="","",VALUE(SUBSTITUTE('Quantities Report_Secondary'!A1425,"+",""))),"")</f>
        <v/>
      </c>
    </row>
    <row r="1427" spans="2:2">
      <c r="B1427" s="25" t="str">
        <f>IFERROR(IF('Quantities Report_Secondary'!A1426="","",VALUE(SUBSTITUTE('Quantities Report_Secondary'!A1426,"+",""))),"")</f>
        <v/>
      </c>
    </row>
    <row r="1428" spans="2:2">
      <c r="B1428" s="25" t="str">
        <f>IFERROR(IF('Quantities Report_Secondary'!A1427="","",VALUE(SUBSTITUTE('Quantities Report_Secondary'!A1427,"+",""))),"")</f>
        <v/>
      </c>
    </row>
    <row r="1429" spans="2:2">
      <c r="B1429" s="25" t="str">
        <f>IFERROR(IF('Quantities Report_Secondary'!A1428="","",VALUE(SUBSTITUTE('Quantities Report_Secondary'!A1428,"+",""))),"")</f>
        <v/>
      </c>
    </row>
    <row r="1430" spans="2:2">
      <c r="B1430" s="25" t="str">
        <f>IFERROR(IF('Quantities Report_Secondary'!A1429="","",VALUE(SUBSTITUTE('Quantities Report_Secondary'!A1429,"+",""))),"")</f>
        <v/>
      </c>
    </row>
    <row r="1431" spans="2:2">
      <c r="B1431" s="25" t="str">
        <f>IFERROR(IF('Quantities Report_Secondary'!A1430="","",VALUE(SUBSTITUTE('Quantities Report_Secondary'!A1430,"+",""))),"")</f>
        <v/>
      </c>
    </row>
    <row r="1432" spans="2:2">
      <c r="B1432" s="25" t="str">
        <f>IFERROR(IF('Quantities Report_Secondary'!A1431="","",VALUE(SUBSTITUTE('Quantities Report_Secondary'!A1431,"+",""))),"")</f>
        <v/>
      </c>
    </row>
    <row r="1433" spans="2:2">
      <c r="B1433" s="25" t="str">
        <f>IFERROR(IF('Quantities Report_Secondary'!A1432="","",VALUE(SUBSTITUTE('Quantities Report_Secondary'!A1432,"+",""))),"")</f>
        <v/>
      </c>
    </row>
    <row r="1434" spans="2:2">
      <c r="B1434" s="25" t="str">
        <f>IFERROR(IF('Quantities Report_Secondary'!A1433="","",VALUE(SUBSTITUTE('Quantities Report_Secondary'!A1433,"+",""))),"")</f>
        <v/>
      </c>
    </row>
    <row r="1435" spans="2:2">
      <c r="B1435" s="25" t="str">
        <f>IFERROR(IF('Quantities Report_Secondary'!A1434="","",VALUE(SUBSTITUTE('Quantities Report_Secondary'!A1434,"+",""))),"")</f>
        <v/>
      </c>
    </row>
    <row r="1436" spans="2:2">
      <c r="B1436" s="25" t="str">
        <f>IFERROR(IF('Quantities Report_Secondary'!A1435="","",VALUE(SUBSTITUTE('Quantities Report_Secondary'!A1435,"+",""))),"")</f>
        <v/>
      </c>
    </row>
    <row r="1437" spans="2:2">
      <c r="B1437" s="25" t="str">
        <f>IFERROR(IF('Quantities Report_Secondary'!A1436="","",VALUE(SUBSTITUTE('Quantities Report_Secondary'!A1436,"+",""))),"")</f>
        <v/>
      </c>
    </row>
    <row r="1438" spans="2:2">
      <c r="B1438" s="25" t="str">
        <f>IFERROR(IF('Quantities Report_Secondary'!A1437="","",VALUE(SUBSTITUTE('Quantities Report_Secondary'!A1437,"+",""))),"")</f>
        <v/>
      </c>
    </row>
    <row r="1439" spans="2:2">
      <c r="B1439" s="25" t="str">
        <f>IFERROR(IF('Quantities Report_Secondary'!A1438="","",VALUE(SUBSTITUTE('Quantities Report_Secondary'!A1438,"+",""))),"")</f>
        <v/>
      </c>
    </row>
    <row r="1440" spans="2:2">
      <c r="B1440" s="25" t="str">
        <f>IFERROR(IF('Quantities Report_Secondary'!A1439="","",VALUE(SUBSTITUTE('Quantities Report_Secondary'!A1439,"+",""))),"")</f>
        <v/>
      </c>
    </row>
    <row r="1441" spans="2:2">
      <c r="B1441" s="25" t="str">
        <f>IFERROR(IF('Quantities Report_Secondary'!A1440="","",VALUE(SUBSTITUTE('Quantities Report_Secondary'!A1440,"+",""))),"")</f>
        <v/>
      </c>
    </row>
    <row r="1442" spans="2:2">
      <c r="B1442" s="25" t="str">
        <f>IFERROR(IF('Quantities Report_Secondary'!A1441="","",VALUE(SUBSTITUTE('Quantities Report_Secondary'!A1441,"+",""))),"")</f>
        <v/>
      </c>
    </row>
    <row r="1443" spans="2:2">
      <c r="B1443" s="25" t="str">
        <f>IFERROR(IF('Quantities Report_Secondary'!A1442="","",VALUE(SUBSTITUTE('Quantities Report_Secondary'!A1442,"+",""))),"")</f>
        <v/>
      </c>
    </row>
    <row r="1444" spans="2:2">
      <c r="B1444" s="25" t="str">
        <f>IFERROR(IF('Quantities Report_Secondary'!A1443="","",VALUE(SUBSTITUTE('Quantities Report_Secondary'!A1443,"+",""))),"")</f>
        <v/>
      </c>
    </row>
    <row r="1445" spans="2:2">
      <c r="B1445" s="25" t="str">
        <f>IFERROR(IF('Quantities Report_Secondary'!A1444="","",VALUE(SUBSTITUTE('Quantities Report_Secondary'!A1444,"+",""))),"")</f>
        <v/>
      </c>
    </row>
    <row r="1446" spans="2:2">
      <c r="B1446" s="25" t="str">
        <f>IFERROR(IF('Quantities Report_Secondary'!A1445="","",VALUE(SUBSTITUTE('Quantities Report_Secondary'!A1445,"+",""))),"")</f>
        <v/>
      </c>
    </row>
    <row r="1447" spans="2:2">
      <c r="B1447" s="25" t="str">
        <f>IFERROR(IF('Quantities Report_Secondary'!A1446="","",VALUE(SUBSTITUTE('Quantities Report_Secondary'!A1446,"+",""))),"")</f>
        <v/>
      </c>
    </row>
    <row r="1448" spans="2:2">
      <c r="B1448" s="25" t="str">
        <f>IFERROR(IF('Quantities Report_Secondary'!A1447="","",VALUE(SUBSTITUTE('Quantities Report_Secondary'!A1447,"+",""))),"")</f>
        <v/>
      </c>
    </row>
    <row r="1449" spans="2:2">
      <c r="B1449" s="25" t="str">
        <f>IFERROR(IF('Quantities Report_Secondary'!A1448="","",VALUE(SUBSTITUTE('Quantities Report_Secondary'!A1448,"+",""))),"")</f>
        <v/>
      </c>
    </row>
    <row r="1450" spans="2:2">
      <c r="B1450" s="25" t="str">
        <f>IFERROR(IF('Quantities Report_Secondary'!A1449="","",VALUE(SUBSTITUTE('Quantities Report_Secondary'!A1449,"+",""))),"")</f>
        <v/>
      </c>
    </row>
    <row r="1451" spans="2:2">
      <c r="B1451" s="25" t="str">
        <f>IFERROR(IF('Quantities Report_Secondary'!A1450="","",VALUE(SUBSTITUTE('Quantities Report_Secondary'!A1450,"+",""))),"")</f>
        <v/>
      </c>
    </row>
    <row r="1452" spans="2:2">
      <c r="B1452" s="25" t="str">
        <f>IFERROR(IF('Quantities Report_Secondary'!A1451="","",VALUE(SUBSTITUTE('Quantities Report_Secondary'!A1451,"+",""))),"")</f>
        <v/>
      </c>
    </row>
    <row r="1453" spans="2:2">
      <c r="B1453" s="25" t="str">
        <f>IFERROR(IF('Quantities Report_Secondary'!A1452="","",VALUE(SUBSTITUTE('Quantities Report_Secondary'!A1452,"+",""))),"")</f>
        <v/>
      </c>
    </row>
    <row r="1454" spans="2:2">
      <c r="B1454" s="25" t="str">
        <f>IFERROR(IF('Quantities Report_Secondary'!A1453="","",VALUE(SUBSTITUTE('Quantities Report_Secondary'!A1453,"+",""))),"")</f>
        <v/>
      </c>
    </row>
    <row r="1455" spans="2:2">
      <c r="B1455" s="25" t="str">
        <f>IFERROR(IF('Quantities Report_Secondary'!A1454="","",VALUE(SUBSTITUTE('Quantities Report_Secondary'!A1454,"+",""))),"")</f>
        <v/>
      </c>
    </row>
    <row r="1456" spans="2:2">
      <c r="B1456" s="25" t="str">
        <f>IFERROR(IF('Quantities Report_Secondary'!A1455="","",VALUE(SUBSTITUTE('Quantities Report_Secondary'!A1455,"+",""))),"")</f>
        <v/>
      </c>
    </row>
    <row r="1457" spans="2:2">
      <c r="B1457" s="25" t="str">
        <f>IFERROR(IF('Quantities Report_Secondary'!A1456="","",VALUE(SUBSTITUTE('Quantities Report_Secondary'!A1456,"+",""))),"")</f>
        <v/>
      </c>
    </row>
    <row r="1458" spans="2:2">
      <c r="B1458" s="25" t="str">
        <f>IFERROR(IF('Quantities Report_Secondary'!A1457="","",VALUE(SUBSTITUTE('Quantities Report_Secondary'!A1457,"+",""))),"")</f>
        <v/>
      </c>
    </row>
    <row r="1459" spans="2:2">
      <c r="B1459" s="25" t="str">
        <f>IFERROR(IF('Quantities Report_Secondary'!A1458="","",VALUE(SUBSTITUTE('Quantities Report_Secondary'!A1458,"+",""))),"")</f>
        <v/>
      </c>
    </row>
    <row r="1460" spans="2:2">
      <c r="B1460" s="25" t="str">
        <f>IFERROR(IF('Quantities Report_Secondary'!A1459="","",VALUE(SUBSTITUTE('Quantities Report_Secondary'!A1459,"+",""))),"")</f>
        <v/>
      </c>
    </row>
    <row r="1461" spans="2:2">
      <c r="B1461" s="25" t="str">
        <f>IFERROR(IF('Quantities Report_Secondary'!A1460="","",VALUE(SUBSTITUTE('Quantities Report_Secondary'!A1460,"+",""))),"")</f>
        <v/>
      </c>
    </row>
    <row r="1462" spans="2:2">
      <c r="B1462" s="25" t="str">
        <f>IFERROR(IF('Quantities Report_Secondary'!A1461="","",VALUE(SUBSTITUTE('Quantities Report_Secondary'!A1461,"+",""))),"")</f>
        <v/>
      </c>
    </row>
    <row r="1463" spans="2:2">
      <c r="B1463" s="25" t="str">
        <f>IFERROR(IF('Quantities Report_Secondary'!A1462="","",VALUE(SUBSTITUTE('Quantities Report_Secondary'!A1462,"+",""))),"")</f>
        <v/>
      </c>
    </row>
    <row r="1464" spans="2:2">
      <c r="B1464" s="25" t="str">
        <f>IFERROR(IF('Quantities Report_Secondary'!A1463="","",VALUE(SUBSTITUTE('Quantities Report_Secondary'!A1463,"+",""))),"")</f>
        <v/>
      </c>
    </row>
    <row r="1465" spans="2:2">
      <c r="B1465" s="25" t="str">
        <f>IFERROR(IF('Quantities Report_Secondary'!A1464="","",VALUE(SUBSTITUTE('Quantities Report_Secondary'!A1464,"+",""))),"")</f>
        <v/>
      </c>
    </row>
    <row r="1466" spans="2:2">
      <c r="B1466" s="25" t="str">
        <f>IFERROR(IF('Quantities Report_Secondary'!A1465="","",VALUE(SUBSTITUTE('Quantities Report_Secondary'!A1465,"+",""))),"")</f>
        <v/>
      </c>
    </row>
    <row r="1467" spans="2:2">
      <c r="B1467" s="25" t="str">
        <f>IFERROR(IF('Quantities Report_Secondary'!A1466="","",VALUE(SUBSTITUTE('Quantities Report_Secondary'!A1466,"+",""))),"")</f>
        <v/>
      </c>
    </row>
    <row r="1468" spans="2:2">
      <c r="B1468" s="25" t="str">
        <f>IFERROR(IF('Quantities Report_Secondary'!A1467="","",VALUE(SUBSTITUTE('Quantities Report_Secondary'!A1467,"+",""))),"")</f>
        <v/>
      </c>
    </row>
    <row r="1469" spans="2:2">
      <c r="B1469" s="25" t="str">
        <f>IFERROR(IF('Quantities Report_Secondary'!A1468="","",VALUE(SUBSTITUTE('Quantities Report_Secondary'!A1468,"+",""))),"")</f>
        <v/>
      </c>
    </row>
    <row r="1470" spans="2:2">
      <c r="B1470" s="25" t="str">
        <f>IFERROR(IF('Quantities Report_Secondary'!A1469="","",VALUE(SUBSTITUTE('Quantities Report_Secondary'!A1469,"+",""))),"")</f>
        <v/>
      </c>
    </row>
    <row r="1471" spans="2:2">
      <c r="B1471" s="25" t="str">
        <f>IFERROR(IF('Quantities Report_Secondary'!A1470="","",VALUE(SUBSTITUTE('Quantities Report_Secondary'!A1470,"+",""))),"")</f>
        <v/>
      </c>
    </row>
    <row r="1472" spans="2:2">
      <c r="B1472" s="25" t="str">
        <f>IFERROR(IF('Quantities Report_Secondary'!A1471="","",VALUE(SUBSTITUTE('Quantities Report_Secondary'!A1471,"+",""))),"")</f>
        <v/>
      </c>
    </row>
    <row r="1473" spans="2:2">
      <c r="B1473" s="25" t="str">
        <f>IFERROR(IF('Quantities Report_Secondary'!A1472="","",VALUE(SUBSTITUTE('Quantities Report_Secondary'!A1472,"+",""))),"")</f>
        <v/>
      </c>
    </row>
    <row r="1474" spans="2:2">
      <c r="B1474" s="25" t="str">
        <f>IFERROR(IF('Quantities Report_Secondary'!A1473="","",VALUE(SUBSTITUTE('Quantities Report_Secondary'!A1473,"+",""))),"")</f>
        <v/>
      </c>
    </row>
    <row r="1475" spans="2:2">
      <c r="B1475" s="25" t="str">
        <f>IFERROR(IF('Quantities Report_Secondary'!A1474="","",VALUE(SUBSTITUTE('Quantities Report_Secondary'!A1474,"+",""))),"")</f>
        <v/>
      </c>
    </row>
    <row r="1476" spans="2:2">
      <c r="B1476" s="25" t="str">
        <f>IFERROR(IF('Quantities Report_Secondary'!A1475="","",VALUE(SUBSTITUTE('Quantities Report_Secondary'!A1475,"+",""))),"")</f>
        <v/>
      </c>
    </row>
    <row r="1477" spans="2:2">
      <c r="B1477" s="25" t="str">
        <f>IFERROR(IF('Quantities Report_Secondary'!A1476="","",VALUE(SUBSTITUTE('Quantities Report_Secondary'!A1476,"+",""))),"")</f>
        <v/>
      </c>
    </row>
    <row r="1478" spans="2:2">
      <c r="B1478" s="25" t="str">
        <f>IFERROR(IF('Quantities Report_Secondary'!A1477="","",VALUE(SUBSTITUTE('Quantities Report_Secondary'!A1477,"+",""))),"")</f>
        <v/>
      </c>
    </row>
    <row r="1479" spans="2:2">
      <c r="B1479" s="25" t="str">
        <f>IFERROR(IF('Quantities Report_Secondary'!A1478="","",VALUE(SUBSTITUTE('Quantities Report_Secondary'!A1478,"+",""))),"")</f>
        <v/>
      </c>
    </row>
    <row r="1480" spans="2:2">
      <c r="B1480" s="25" t="str">
        <f>IFERROR(IF('Quantities Report_Secondary'!A1479="","",VALUE(SUBSTITUTE('Quantities Report_Secondary'!A1479,"+",""))),"")</f>
        <v/>
      </c>
    </row>
    <row r="1481" spans="2:2">
      <c r="B1481" s="25" t="str">
        <f>IFERROR(IF('Quantities Report_Secondary'!A1480="","",VALUE(SUBSTITUTE('Quantities Report_Secondary'!A1480,"+",""))),"")</f>
        <v/>
      </c>
    </row>
    <row r="1482" spans="2:2">
      <c r="B1482" s="25" t="str">
        <f>IFERROR(IF('Quantities Report_Secondary'!A1481="","",VALUE(SUBSTITUTE('Quantities Report_Secondary'!A1481,"+",""))),"")</f>
        <v/>
      </c>
    </row>
    <row r="1483" spans="2:2">
      <c r="B1483" s="25" t="str">
        <f>IFERROR(IF('Quantities Report_Secondary'!A1482="","",VALUE(SUBSTITUTE('Quantities Report_Secondary'!A1482,"+",""))),"")</f>
        <v/>
      </c>
    </row>
    <row r="1484" spans="2:2">
      <c r="B1484" s="25" t="str">
        <f>IFERROR(IF('Quantities Report_Secondary'!A1483="","",VALUE(SUBSTITUTE('Quantities Report_Secondary'!A1483,"+",""))),"")</f>
        <v/>
      </c>
    </row>
    <row r="1485" spans="2:2">
      <c r="B1485" s="25" t="str">
        <f>IFERROR(IF('Quantities Report_Secondary'!A1484="","",VALUE(SUBSTITUTE('Quantities Report_Secondary'!A1484,"+",""))),"")</f>
        <v/>
      </c>
    </row>
    <row r="1486" spans="2:2">
      <c r="B1486" s="25" t="str">
        <f>IFERROR(IF('Quantities Report_Secondary'!A1485="","",VALUE(SUBSTITUTE('Quantities Report_Secondary'!A1485,"+",""))),"")</f>
        <v/>
      </c>
    </row>
    <row r="1487" spans="2:2">
      <c r="B1487" s="25" t="str">
        <f>IFERROR(IF('Quantities Report_Secondary'!A1486="","",VALUE(SUBSTITUTE('Quantities Report_Secondary'!A1486,"+",""))),"")</f>
        <v/>
      </c>
    </row>
    <row r="1488" spans="2:2">
      <c r="B1488" s="25" t="str">
        <f>IFERROR(IF('Quantities Report_Secondary'!A1487="","",VALUE(SUBSTITUTE('Quantities Report_Secondary'!A1487,"+",""))),"")</f>
        <v/>
      </c>
    </row>
    <row r="1489" spans="2:2">
      <c r="B1489" s="25" t="str">
        <f>IFERROR(IF('Quantities Report_Secondary'!A1488="","",VALUE(SUBSTITUTE('Quantities Report_Secondary'!A1488,"+",""))),"")</f>
        <v/>
      </c>
    </row>
    <row r="1490" spans="2:2">
      <c r="B1490" s="25" t="str">
        <f>IFERROR(IF('Quantities Report_Secondary'!A1489="","",VALUE(SUBSTITUTE('Quantities Report_Secondary'!A1489,"+",""))),"")</f>
        <v/>
      </c>
    </row>
    <row r="1491" spans="2:2">
      <c r="B1491" s="25" t="str">
        <f>IFERROR(IF('Quantities Report_Secondary'!A1490="","",VALUE(SUBSTITUTE('Quantities Report_Secondary'!A1490,"+",""))),"")</f>
        <v/>
      </c>
    </row>
    <row r="1492" spans="2:2">
      <c r="B1492" s="25" t="str">
        <f>IFERROR(IF('Quantities Report_Secondary'!A1491="","",VALUE(SUBSTITUTE('Quantities Report_Secondary'!A1491,"+",""))),"")</f>
        <v/>
      </c>
    </row>
    <row r="1493" spans="2:2">
      <c r="B1493" s="25" t="str">
        <f>IFERROR(IF('Quantities Report_Secondary'!A1492="","",VALUE(SUBSTITUTE('Quantities Report_Secondary'!A1492,"+",""))),"")</f>
        <v/>
      </c>
    </row>
    <row r="1494" spans="2:2">
      <c r="B1494" s="25" t="str">
        <f>IFERROR(IF('Quantities Report_Secondary'!A1493="","",VALUE(SUBSTITUTE('Quantities Report_Secondary'!A1493,"+",""))),"")</f>
        <v/>
      </c>
    </row>
    <row r="1495" spans="2:2">
      <c r="B1495" s="25" t="str">
        <f>IFERROR(IF('Quantities Report_Secondary'!A1494="","",VALUE(SUBSTITUTE('Quantities Report_Secondary'!A1494,"+",""))),"")</f>
        <v/>
      </c>
    </row>
    <row r="1496" spans="2:2">
      <c r="B1496" s="25" t="str">
        <f>IFERROR(IF('Quantities Report_Secondary'!A1495="","",VALUE(SUBSTITUTE('Quantities Report_Secondary'!A1495,"+",""))),"")</f>
        <v/>
      </c>
    </row>
    <row r="1497" spans="2:2">
      <c r="B1497" s="25" t="str">
        <f>IFERROR(IF('Quantities Report_Secondary'!A1496="","",VALUE(SUBSTITUTE('Quantities Report_Secondary'!A1496,"+",""))),"")</f>
        <v/>
      </c>
    </row>
    <row r="1498" spans="2:2">
      <c r="B1498" s="25" t="str">
        <f>IFERROR(IF('Quantities Report_Secondary'!A1497="","",VALUE(SUBSTITUTE('Quantities Report_Secondary'!A1497,"+",""))),"")</f>
        <v/>
      </c>
    </row>
    <row r="1499" spans="2:2">
      <c r="B1499" s="25" t="str">
        <f>IFERROR(IF('Quantities Report_Secondary'!A1498="","",VALUE(SUBSTITUTE('Quantities Report_Secondary'!A1498,"+",""))),"")</f>
        <v/>
      </c>
    </row>
    <row r="1500" spans="2:2">
      <c r="B1500" s="25" t="str">
        <f>IFERROR(IF('Quantities Report_Secondary'!A1499="","",VALUE(SUBSTITUTE('Quantities Report_Secondary'!A1499,"+",""))),"")</f>
        <v/>
      </c>
    </row>
    <row r="1501" spans="2:2">
      <c r="B1501" s="25" t="str">
        <f>IFERROR(IF('Quantities Report_Secondary'!A1500="","",VALUE(SUBSTITUTE('Quantities Report_Secondary'!A1500,"+",""))),"")</f>
        <v/>
      </c>
    </row>
    <row r="1502" spans="2:2">
      <c r="B1502" s="25" t="str">
        <f>IFERROR(IF('Quantities Report_Secondary'!A1501="","",VALUE(SUBSTITUTE('Quantities Report_Secondary'!A1501,"+",""))),"")</f>
        <v/>
      </c>
    </row>
    <row r="1503" spans="2:2">
      <c r="B1503" s="25" t="str">
        <f>IFERROR(IF('Quantities Report_Secondary'!A1502="","",VALUE(SUBSTITUTE('Quantities Report_Secondary'!A1502,"+",""))),"")</f>
        <v/>
      </c>
    </row>
    <row r="1504" spans="2:2">
      <c r="B1504" s="25" t="str">
        <f>IFERROR(IF('Quantities Report_Secondary'!A1503="","",VALUE(SUBSTITUTE('Quantities Report_Secondary'!A1503,"+",""))),"")</f>
        <v/>
      </c>
    </row>
    <row r="1505" spans="2:2">
      <c r="B1505" s="25" t="str">
        <f>IFERROR(IF('Quantities Report_Secondary'!A1504="","",VALUE(SUBSTITUTE('Quantities Report_Secondary'!A1504,"+",""))),"")</f>
        <v/>
      </c>
    </row>
    <row r="1506" spans="2:2">
      <c r="B1506" s="25" t="str">
        <f>IFERROR(IF('Quantities Report_Secondary'!A1505="","",VALUE(SUBSTITUTE('Quantities Report_Secondary'!A1505,"+",""))),"")</f>
        <v/>
      </c>
    </row>
    <row r="1507" spans="2:2">
      <c r="B1507" s="25" t="str">
        <f>IFERROR(IF('Quantities Report_Secondary'!A1506="","",VALUE(SUBSTITUTE('Quantities Report_Secondary'!A1506,"+",""))),"")</f>
        <v/>
      </c>
    </row>
    <row r="1508" spans="2:2">
      <c r="B1508" s="25" t="str">
        <f>IFERROR(IF('Quantities Report_Secondary'!A1507="","",VALUE(SUBSTITUTE('Quantities Report_Secondary'!A1507,"+",""))),"")</f>
        <v/>
      </c>
    </row>
    <row r="1509" spans="2:2">
      <c r="B1509" s="25" t="str">
        <f>IFERROR(IF('Quantities Report_Secondary'!A1508="","",VALUE(SUBSTITUTE('Quantities Report_Secondary'!A1508,"+",""))),"")</f>
        <v/>
      </c>
    </row>
    <row r="1510" spans="2:2">
      <c r="B1510" s="25" t="str">
        <f>IFERROR(IF('Quantities Report_Secondary'!A1509="","",VALUE(SUBSTITUTE('Quantities Report_Secondary'!A1509,"+",""))),"")</f>
        <v/>
      </c>
    </row>
    <row r="1511" spans="2:2">
      <c r="B1511" s="25" t="str">
        <f>IFERROR(IF('Quantities Report_Secondary'!A1510="","",VALUE(SUBSTITUTE('Quantities Report_Secondary'!A1510,"+",""))),"")</f>
        <v/>
      </c>
    </row>
    <row r="1512" spans="2:2">
      <c r="B1512" s="25" t="str">
        <f>IFERROR(IF('Quantities Report_Secondary'!A1511="","",VALUE(SUBSTITUTE('Quantities Report_Secondary'!A1511,"+",""))),"")</f>
        <v/>
      </c>
    </row>
    <row r="1513" spans="2:2">
      <c r="B1513" s="25" t="str">
        <f>IFERROR(IF('Quantities Report_Secondary'!A1512="","",VALUE(SUBSTITUTE('Quantities Report_Secondary'!A1512,"+",""))),"")</f>
        <v/>
      </c>
    </row>
    <row r="1514" spans="2:2">
      <c r="B1514" s="25" t="str">
        <f>IFERROR(IF('Quantities Report_Secondary'!A1513="","",VALUE(SUBSTITUTE('Quantities Report_Secondary'!A1513,"+",""))),"")</f>
        <v/>
      </c>
    </row>
    <row r="1515" spans="2:2">
      <c r="B1515" s="25" t="str">
        <f>IFERROR(IF('Quantities Report_Secondary'!A1514="","",VALUE(SUBSTITUTE('Quantities Report_Secondary'!A1514,"+",""))),"")</f>
        <v/>
      </c>
    </row>
    <row r="1516" spans="2:2">
      <c r="B1516" s="25" t="str">
        <f>IFERROR(IF('Quantities Report_Secondary'!A1515="","",VALUE(SUBSTITUTE('Quantities Report_Secondary'!A1515,"+",""))),"")</f>
        <v/>
      </c>
    </row>
    <row r="1517" spans="2:2">
      <c r="B1517" s="25" t="str">
        <f>IFERROR(IF('Quantities Report_Secondary'!A1516="","",VALUE(SUBSTITUTE('Quantities Report_Secondary'!A1516,"+",""))),"")</f>
        <v/>
      </c>
    </row>
    <row r="1518" spans="2:2">
      <c r="B1518" s="25" t="str">
        <f>IFERROR(IF('Quantities Report_Secondary'!A1517="","",VALUE(SUBSTITUTE('Quantities Report_Secondary'!A1517,"+",""))),"")</f>
        <v/>
      </c>
    </row>
    <row r="1519" spans="2:2">
      <c r="B1519" s="25" t="str">
        <f>IFERROR(IF('Quantities Report_Secondary'!A1518="","",VALUE(SUBSTITUTE('Quantities Report_Secondary'!A1518,"+",""))),"")</f>
        <v/>
      </c>
    </row>
    <row r="1520" spans="2:2">
      <c r="B1520" s="25" t="str">
        <f>IFERROR(IF('Quantities Report_Secondary'!A1519="","",VALUE(SUBSTITUTE('Quantities Report_Secondary'!A1519,"+",""))),"")</f>
        <v/>
      </c>
    </row>
    <row r="1521" spans="2:2">
      <c r="B1521" s="25" t="str">
        <f>IFERROR(IF('Quantities Report_Secondary'!A1520="","",VALUE(SUBSTITUTE('Quantities Report_Secondary'!A1520,"+",""))),"")</f>
        <v/>
      </c>
    </row>
    <row r="1522" spans="2:2">
      <c r="B1522" s="25" t="str">
        <f>IFERROR(IF('Quantities Report_Secondary'!A1521="","",VALUE(SUBSTITUTE('Quantities Report_Secondary'!A1521,"+",""))),"")</f>
        <v/>
      </c>
    </row>
    <row r="1523" spans="2:2">
      <c r="B1523" s="25" t="str">
        <f>IFERROR(IF('Quantities Report_Secondary'!A1522="","",VALUE(SUBSTITUTE('Quantities Report_Secondary'!A1522,"+",""))),"")</f>
        <v/>
      </c>
    </row>
    <row r="1524" spans="2:2">
      <c r="B1524" s="25" t="str">
        <f>IFERROR(IF('Quantities Report_Secondary'!A1523="","",VALUE(SUBSTITUTE('Quantities Report_Secondary'!A1523,"+",""))),"")</f>
        <v/>
      </c>
    </row>
    <row r="1525" spans="2:2">
      <c r="B1525" s="25" t="str">
        <f>IFERROR(IF('Quantities Report_Secondary'!A1524="","",VALUE(SUBSTITUTE('Quantities Report_Secondary'!A1524,"+",""))),"")</f>
        <v/>
      </c>
    </row>
    <row r="1526" spans="2:2">
      <c r="B1526" s="25" t="str">
        <f>IFERROR(IF('Quantities Report_Secondary'!A1525="","",VALUE(SUBSTITUTE('Quantities Report_Secondary'!A1525,"+",""))),"")</f>
        <v/>
      </c>
    </row>
    <row r="1527" spans="2:2">
      <c r="B1527" s="25" t="str">
        <f>IFERROR(IF('Quantities Report_Secondary'!A1526="","",VALUE(SUBSTITUTE('Quantities Report_Secondary'!A1526,"+",""))),"")</f>
        <v/>
      </c>
    </row>
    <row r="1528" spans="2:2">
      <c r="B1528" s="25" t="str">
        <f>IFERROR(IF('Quantities Report_Secondary'!A1527="","",VALUE(SUBSTITUTE('Quantities Report_Secondary'!A1527,"+",""))),"")</f>
        <v/>
      </c>
    </row>
    <row r="1529" spans="2:2">
      <c r="B1529" s="25" t="str">
        <f>IFERROR(IF('Quantities Report_Secondary'!A1528="","",VALUE(SUBSTITUTE('Quantities Report_Secondary'!A1528,"+",""))),"")</f>
        <v/>
      </c>
    </row>
    <row r="1530" spans="2:2">
      <c r="B1530" s="25" t="str">
        <f>IFERROR(IF('Quantities Report_Secondary'!A1529="","",VALUE(SUBSTITUTE('Quantities Report_Secondary'!A1529,"+",""))),"")</f>
        <v/>
      </c>
    </row>
    <row r="1531" spans="2:2">
      <c r="B1531" s="25" t="str">
        <f>IFERROR(IF('Quantities Report_Secondary'!A1530="","",VALUE(SUBSTITUTE('Quantities Report_Secondary'!A1530,"+",""))),"")</f>
        <v/>
      </c>
    </row>
    <row r="1532" spans="2:2">
      <c r="B1532" s="25" t="str">
        <f>IFERROR(IF('Quantities Report_Secondary'!A1531="","",VALUE(SUBSTITUTE('Quantities Report_Secondary'!A1531,"+",""))),"")</f>
        <v/>
      </c>
    </row>
    <row r="1533" spans="2:2">
      <c r="B1533" s="25" t="str">
        <f>IFERROR(IF('Quantities Report_Secondary'!A1532="","",VALUE(SUBSTITUTE('Quantities Report_Secondary'!A1532,"+",""))),"")</f>
        <v/>
      </c>
    </row>
    <row r="1534" spans="2:2">
      <c r="B1534" s="25" t="str">
        <f>IFERROR(IF('Quantities Report_Secondary'!A1533="","",VALUE(SUBSTITUTE('Quantities Report_Secondary'!A1533,"+",""))),"")</f>
        <v/>
      </c>
    </row>
    <row r="1535" spans="2:2">
      <c r="B1535" s="25" t="str">
        <f>IFERROR(IF('Quantities Report_Secondary'!A1534="","",VALUE(SUBSTITUTE('Quantities Report_Secondary'!A1534,"+",""))),"")</f>
        <v/>
      </c>
    </row>
    <row r="1536" spans="2:2">
      <c r="B1536" s="25" t="str">
        <f>IFERROR(IF('Quantities Report_Secondary'!A1535="","",VALUE(SUBSTITUTE('Quantities Report_Secondary'!A1535,"+",""))),"")</f>
        <v/>
      </c>
    </row>
    <row r="1537" spans="2:2">
      <c r="B1537" s="25" t="str">
        <f>IFERROR(IF('Quantities Report_Secondary'!A1536="","",VALUE(SUBSTITUTE('Quantities Report_Secondary'!A1536,"+",""))),"")</f>
        <v/>
      </c>
    </row>
    <row r="1538" spans="2:2">
      <c r="B1538" s="25" t="str">
        <f>IFERROR(IF('Quantities Report_Secondary'!A1537="","",VALUE(SUBSTITUTE('Quantities Report_Secondary'!A1537,"+",""))),"")</f>
        <v/>
      </c>
    </row>
    <row r="1539" spans="2:2">
      <c r="B1539" s="25" t="str">
        <f>IFERROR(IF('Quantities Report_Secondary'!A1538="","",VALUE(SUBSTITUTE('Quantities Report_Secondary'!A1538,"+",""))),"")</f>
        <v/>
      </c>
    </row>
    <row r="1540" spans="2:2">
      <c r="B1540" s="25" t="str">
        <f>IFERROR(IF('Quantities Report_Secondary'!A1539="","",VALUE(SUBSTITUTE('Quantities Report_Secondary'!A1539,"+",""))),"")</f>
        <v/>
      </c>
    </row>
    <row r="1541" spans="2:2">
      <c r="B1541" s="25" t="str">
        <f>IFERROR(IF('Quantities Report_Secondary'!A1540="","",VALUE(SUBSTITUTE('Quantities Report_Secondary'!A1540,"+",""))),"")</f>
        <v/>
      </c>
    </row>
    <row r="1542" spans="2:2">
      <c r="B1542" s="25" t="str">
        <f>IFERROR(IF('Quantities Report_Secondary'!A1541="","",VALUE(SUBSTITUTE('Quantities Report_Secondary'!A1541,"+",""))),"")</f>
        <v/>
      </c>
    </row>
    <row r="1543" spans="2:2">
      <c r="B1543" s="25" t="str">
        <f>IFERROR(IF('Quantities Report_Secondary'!A1542="","",VALUE(SUBSTITUTE('Quantities Report_Secondary'!A1542,"+",""))),"")</f>
        <v/>
      </c>
    </row>
    <row r="1544" spans="2:2">
      <c r="B1544" s="25" t="str">
        <f>IFERROR(IF('Quantities Report_Secondary'!A1543="","",VALUE(SUBSTITUTE('Quantities Report_Secondary'!A1543,"+",""))),"")</f>
        <v/>
      </c>
    </row>
    <row r="1545" spans="2:2">
      <c r="B1545" s="25" t="str">
        <f>IFERROR(IF('Quantities Report_Secondary'!A1544="","",VALUE(SUBSTITUTE('Quantities Report_Secondary'!A1544,"+",""))),"")</f>
        <v/>
      </c>
    </row>
    <row r="1546" spans="2:2">
      <c r="B1546" s="25" t="str">
        <f>IFERROR(IF('Quantities Report_Secondary'!A1545="","",VALUE(SUBSTITUTE('Quantities Report_Secondary'!A1545,"+",""))),"")</f>
        <v/>
      </c>
    </row>
    <row r="1547" spans="2:2">
      <c r="B1547" s="25" t="str">
        <f>IFERROR(IF('Quantities Report_Secondary'!A1546="","",VALUE(SUBSTITUTE('Quantities Report_Secondary'!A1546,"+",""))),"")</f>
        <v/>
      </c>
    </row>
    <row r="1548" spans="2:2">
      <c r="B1548" s="25" t="str">
        <f>IFERROR(IF('Quantities Report_Secondary'!A1547="","",VALUE(SUBSTITUTE('Quantities Report_Secondary'!A1547,"+",""))),"")</f>
        <v/>
      </c>
    </row>
    <row r="1549" spans="2:2">
      <c r="B1549" s="25" t="str">
        <f>IFERROR(IF('Quantities Report_Secondary'!A1548="","",VALUE(SUBSTITUTE('Quantities Report_Secondary'!A1548,"+",""))),"")</f>
        <v/>
      </c>
    </row>
    <row r="1550" spans="2:2">
      <c r="B1550" s="25" t="str">
        <f>IFERROR(IF('Quantities Report_Secondary'!A1549="","",VALUE(SUBSTITUTE('Quantities Report_Secondary'!A1549,"+",""))),"")</f>
        <v/>
      </c>
    </row>
    <row r="1551" spans="2:2">
      <c r="B1551" s="25" t="str">
        <f>IFERROR(IF('Quantities Report_Secondary'!A1550="","",VALUE(SUBSTITUTE('Quantities Report_Secondary'!A1550,"+",""))),"")</f>
        <v/>
      </c>
    </row>
    <row r="1552" spans="2:2">
      <c r="B1552" s="25" t="str">
        <f>IFERROR(IF('Quantities Report_Secondary'!A1551="","",VALUE(SUBSTITUTE('Quantities Report_Secondary'!A1551,"+",""))),"")</f>
        <v/>
      </c>
    </row>
    <row r="1553" spans="2:2">
      <c r="B1553" s="25" t="str">
        <f>IFERROR(IF('Quantities Report_Secondary'!A1552="","",VALUE(SUBSTITUTE('Quantities Report_Secondary'!A1552,"+",""))),"")</f>
        <v/>
      </c>
    </row>
    <row r="1554" spans="2:2">
      <c r="B1554" s="25" t="str">
        <f>IFERROR(IF('Quantities Report_Secondary'!A1553="","",VALUE(SUBSTITUTE('Quantities Report_Secondary'!A1553,"+",""))),"")</f>
        <v/>
      </c>
    </row>
    <row r="1555" spans="2:2">
      <c r="B1555" s="25" t="str">
        <f>IFERROR(IF('Quantities Report_Secondary'!A1554="","",VALUE(SUBSTITUTE('Quantities Report_Secondary'!A1554,"+",""))),"")</f>
        <v/>
      </c>
    </row>
    <row r="1556" spans="2:2">
      <c r="B1556" s="25" t="str">
        <f>IFERROR(IF('Quantities Report_Secondary'!A1555="","",VALUE(SUBSTITUTE('Quantities Report_Secondary'!A1555,"+",""))),"")</f>
        <v/>
      </c>
    </row>
    <row r="1557" spans="2:2">
      <c r="B1557" s="25" t="str">
        <f>IFERROR(IF('Quantities Report_Secondary'!A1556="","",VALUE(SUBSTITUTE('Quantities Report_Secondary'!A1556,"+",""))),"")</f>
        <v/>
      </c>
    </row>
    <row r="1558" spans="2:2">
      <c r="B1558" s="25" t="str">
        <f>IFERROR(IF('Quantities Report_Secondary'!A1557="","",VALUE(SUBSTITUTE('Quantities Report_Secondary'!A1557,"+",""))),"")</f>
        <v/>
      </c>
    </row>
    <row r="1559" spans="2:2">
      <c r="B1559" s="25" t="str">
        <f>IFERROR(IF('Quantities Report_Secondary'!A1558="","",VALUE(SUBSTITUTE('Quantities Report_Secondary'!A1558,"+",""))),"")</f>
        <v/>
      </c>
    </row>
    <row r="1560" spans="2:2">
      <c r="B1560" s="25" t="str">
        <f>IFERROR(IF('Quantities Report_Secondary'!A1559="","",VALUE(SUBSTITUTE('Quantities Report_Secondary'!A1559,"+",""))),"")</f>
        <v/>
      </c>
    </row>
    <row r="1561" spans="2:2">
      <c r="B1561" s="25" t="str">
        <f>IFERROR(IF('Quantities Report_Secondary'!A1560="","",VALUE(SUBSTITUTE('Quantities Report_Secondary'!A1560,"+",""))),"")</f>
        <v/>
      </c>
    </row>
    <row r="1562" spans="2:2">
      <c r="B1562" s="25" t="str">
        <f>IFERROR(IF('Quantities Report_Secondary'!A1561="","",VALUE(SUBSTITUTE('Quantities Report_Secondary'!A1561,"+",""))),"")</f>
        <v/>
      </c>
    </row>
    <row r="1563" spans="2:2">
      <c r="B1563" s="25" t="str">
        <f>IFERROR(IF('Quantities Report_Secondary'!A1562="","",VALUE(SUBSTITUTE('Quantities Report_Secondary'!A1562,"+",""))),"")</f>
        <v/>
      </c>
    </row>
    <row r="1564" spans="2:2">
      <c r="B1564" s="25" t="str">
        <f>IFERROR(IF('Quantities Report_Secondary'!A1563="","",VALUE(SUBSTITUTE('Quantities Report_Secondary'!A1563,"+",""))),"")</f>
        <v/>
      </c>
    </row>
    <row r="1565" spans="2:2">
      <c r="B1565" s="25" t="str">
        <f>IFERROR(IF('Quantities Report_Secondary'!A1564="","",VALUE(SUBSTITUTE('Quantities Report_Secondary'!A1564,"+",""))),"")</f>
        <v/>
      </c>
    </row>
    <row r="1566" spans="2:2">
      <c r="B1566" s="25" t="str">
        <f>IFERROR(IF('Quantities Report_Secondary'!A1565="","",VALUE(SUBSTITUTE('Quantities Report_Secondary'!A1565,"+",""))),"")</f>
        <v/>
      </c>
    </row>
    <row r="1567" spans="2:2">
      <c r="B1567" s="25" t="str">
        <f>IFERROR(IF('Quantities Report_Secondary'!A1566="","",VALUE(SUBSTITUTE('Quantities Report_Secondary'!A1566,"+",""))),"")</f>
        <v/>
      </c>
    </row>
    <row r="1568" spans="2:2">
      <c r="B1568" s="25" t="str">
        <f>IFERROR(IF('Quantities Report_Secondary'!A1567="","",VALUE(SUBSTITUTE('Quantities Report_Secondary'!A1567,"+",""))),"")</f>
        <v/>
      </c>
    </row>
    <row r="1569" spans="2:2">
      <c r="B1569" s="25" t="str">
        <f>IFERROR(IF('Quantities Report_Secondary'!A1568="","",VALUE(SUBSTITUTE('Quantities Report_Secondary'!A1568,"+",""))),"")</f>
        <v/>
      </c>
    </row>
    <row r="1570" spans="2:2">
      <c r="B1570" s="25" t="str">
        <f>IFERROR(IF('Quantities Report_Secondary'!A1569="","",VALUE(SUBSTITUTE('Quantities Report_Secondary'!A1569,"+",""))),"")</f>
        <v/>
      </c>
    </row>
    <row r="1571" spans="2:2">
      <c r="B1571" s="25" t="str">
        <f>IFERROR(IF('Quantities Report_Secondary'!A1570="","",VALUE(SUBSTITUTE('Quantities Report_Secondary'!A1570,"+",""))),"")</f>
        <v/>
      </c>
    </row>
    <row r="1572" spans="2:2">
      <c r="B1572" s="25" t="str">
        <f>IFERROR(IF('Quantities Report_Secondary'!A1571="","",VALUE(SUBSTITUTE('Quantities Report_Secondary'!A1571,"+",""))),"")</f>
        <v/>
      </c>
    </row>
    <row r="1573" spans="2:2">
      <c r="B1573" s="25" t="str">
        <f>IFERROR(IF('Quantities Report_Secondary'!A1572="","",VALUE(SUBSTITUTE('Quantities Report_Secondary'!A1572,"+",""))),"")</f>
        <v/>
      </c>
    </row>
    <row r="1574" spans="2:2">
      <c r="B1574" s="25" t="str">
        <f>IFERROR(IF('Quantities Report_Secondary'!A1573="","",VALUE(SUBSTITUTE('Quantities Report_Secondary'!A1573,"+",""))),"")</f>
        <v/>
      </c>
    </row>
    <row r="1575" spans="2:2">
      <c r="B1575" s="25" t="str">
        <f>IFERROR(IF('Quantities Report_Secondary'!A1574="","",VALUE(SUBSTITUTE('Quantities Report_Secondary'!A1574,"+",""))),"")</f>
        <v/>
      </c>
    </row>
    <row r="1576" spans="2:2">
      <c r="B1576" s="25" t="str">
        <f>IFERROR(IF('Quantities Report_Secondary'!A1575="","",VALUE(SUBSTITUTE('Quantities Report_Secondary'!A1575,"+",""))),"")</f>
        <v/>
      </c>
    </row>
    <row r="1577" spans="2:2">
      <c r="B1577" s="25" t="str">
        <f>IFERROR(IF('Quantities Report_Secondary'!A1576="","",VALUE(SUBSTITUTE('Quantities Report_Secondary'!A1576,"+",""))),"")</f>
        <v/>
      </c>
    </row>
    <row r="1578" spans="2:2">
      <c r="B1578" s="25" t="str">
        <f>IFERROR(IF('Quantities Report_Secondary'!A1577="","",VALUE(SUBSTITUTE('Quantities Report_Secondary'!A1577,"+",""))),"")</f>
        <v/>
      </c>
    </row>
    <row r="1579" spans="2:2">
      <c r="B1579" s="25" t="str">
        <f>IFERROR(IF('Quantities Report_Secondary'!A1578="","",VALUE(SUBSTITUTE('Quantities Report_Secondary'!A1578,"+",""))),"")</f>
        <v/>
      </c>
    </row>
    <row r="1580" spans="2:2">
      <c r="B1580" s="25" t="str">
        <f>IFERROR(IF('Quantities Report_Secondary'!A1579="","",VALUE(SUBSTITUTE('Quantities Report_Secondary'!A1579,"+",""))),"")</f>
        <v/>
      </c>
    </row>
    <row r="1581" spans="2:2">
      <c r="B1581" s="25" t="str">
        <f>IFERROR(IF('Quantities Report_Secondary'!A1580="","",VALUE(SUBSTITUTE('Quantities Report_Secondary'!A1580,"+",""))),"")</f>
        <v/>
      </c>
    </row>
    <row r="1582" spans="2:2">
      <c r="B1582" s="25" t="str">
        <f>IFERROR(IF('Quantities Report_Secondary'!A1581="","",VALUE(SUBSTITUTE('Quantities Report_Secondary'!A1581,"+",""))),"")</f>
        <v/>
      </c>
    </row>
    <row r="1583" spans="2:2">
      <c r="B1583" s="25" t="str">
        <f>IFERROR(IF('Quantities Report_Secondary'!A1582="","",VALUE(SUBSTITUTE('Quantities Report_Secondary'!A1582,"+",""))),"")</f>
        <v/>
      </c>
    </row>
    <row r="1584" spans="2:2">
      <c r="B1584" s="25" t="str">
        <f>IFERROR(IF('Quantities Report_Secondary'!A1583="","",VALUE(SUBSTITUTE('Quantities Report_Secondary'!A1583,"+",""))),"")</f>
        <v/>
      </c>
    </row>
    <row r="1585" spans="2:2">
      <c r="B1585" s="25" t="str">
        <f>IFERROR(IF('Quantities Report_Secondary'!A1584="","",VALUE(SUBSTITUTE('Quantities Report_Secondary'!A1584,"+",""))),"")</f>
        <v/>
      </c>
    </row>
    <row r="1586" spans="2:2">
      <c r="B1586" s="25" t="str">
        <f>IFERROR(IF('Quantities Report_Secondary'!A1585="","",VALUE(SUBSTITUTE('Quantities Report_Secondary'!A1585,"+",""))),"")</f>
        <v/>
      </c>
    </row>
    <row r="1587" spans="2:2">
      <c r="B1587" s="25" t="str">
        <f>IFERROR(IF('Quantities Report_Secondary'!A1586="","",VALUE(SUBSTITUTE('Quantities Report_Secondary'!A1586,"+",""))),"")</f>
        <v/>
      </c>
    </row>
    <row r="1588" spans="2:2">
      <c r="B1588" s="25" t="str">
        <f>IFERROR(IF('Quantities Report_Secondary'!A1587="","",VALUE(SUBSTITUTE('Quantities Report_Secondary'!A1587,"+",""))),"")</f>
        <v/>
      </c>
    </row>
    <row r="1589" spans="2:2">
      <c r="B1589" s="25" t="str">
        <f>IFERROR(IF('Quantities Report_Secondary'!A1588="","",VALUE(SUBSTITUTE('Quantities Report_Secondary'!A1588,"+",""))),"")</f>
        <v/>
      </c>
    </row>
    <row r="1590" spans="2:2">
      <c r="B1590" s="25" t="str">
        <f>IFERROR(IF('Quantities Report_Secondary'!A1589="","",VALUE(SUBSTITUTE('Quantities Report_Secondary'!A1589,"+",""))),"")</f>
        <v/>
      </c>
    </row>
    <row r="1591" spans="2:2">
      <c r="B1591" s="25" t="str">
        <f>IFERROR(IF('Quantities Report_Secondary'!A1590="","",VALUE(SUBSTITUTE('Quantities Report_Secondary'!A1590,"+",""))),"")</f>
        <v/>
      </c>
    </row>
    <row r="1592" spans="2:2">
      <c r="B1592" s="25" t="str">
        <f>IFERROR(IF('Quantities Report_Secondary'!A1591="","",VALUE(SUBSTITUTE('Quantities Report_Secondary'!A1591,"+",""))),"")</f>
        <v/>
      </c>
    </row>
    <row r="1593" spans="2:2">
      <c r="B1593" s="25" t="str">
        <f>IFERROR(IF('Quantities Report_Secondary'!A1592="","",VALUE(SUBSTITUTE('Quantities Report_Secondary'!A1592,"+",""))),"")</f>
        <v/>
      </c>
    </row>
    <row r="1594" spans="2:2">
      <c r="B1594" s="25" t="str">
        <f>IFERROR(IF('Quantities Report_Secondary'!A1593="","",VALUE(SUBSTITUTE('Quantities Report_Secondary'!A1593,"+",""))),"")</f>
        <v/>
      </c>
    </row>
    <row r="1595" spans="2:2">
      <c r="B1595" s="25" t="str">
        <f>IFERROR(IF('Quantities Report_Secondary'!A1594="","",VALUE(SUBSTITUTE('Quantities Report_Secondary'!A1594,"+",""))),"")</f>
        <v/>
      </c>
    </row>
    <row r="1596" spans="2:2">
      <c r="B1596" s="25" t="str">
        <f>IFERROR(IF('Quantities Report_Secondary'!A1595="","",VALUE(SUBSTITUTE('Quantities Report_Secondary'!A1595,"+",""))),"")</f>
        <v/>
      </c>
    </row>
    <row r="1597" spans="2:2">
      <c r="B1597" s="25" t="str">
        <f>IFERROR(IF('Quantities Report_Secondary'!A1596="","",VALUE(SUBSTITUTE('Quantities Report_Secondary'!A1596,"+",""))),"")</f>
        <v/>
      </c>
    </row>
    <row r="1598" spans="2:2">
      <c r="B1598" s="25" t="str">
        <f>IFERROR(IF('Quantities Report_Secondary'!A1597="","",VALUE(SUBSTITUTE('Quantities Report_Secondary'!A1597,"+",""))),"")</f>
        <v/>
      </c>
    </row>
    <row r="1599" spans="2:2">
      <c r="B1599" s="25" t="str">
        <f>IFERROR(IF('Quantities Report_Secondary'!A1598="","",VALUE(SUBSTITUTE('Quantities Report_Secondary'!A1598,"+",""))),"")</f>
        <v/>
      </c>
    </row>
    <row r="1600" spans="2:2">
      <c r="B1600" s="25" t="str">
        <f>IFERROR(IF('Quantities Report_Secondary'!A1599="","",VALUE(SUBSTITUTE('Quantities Report_Secondary'!A1599,"+",""))),"")</f>
        <v/>
      </c>
    </row>
    <row r="1601" spans="2:2">
      <c r="B1601" s="25" t="str">
        <f>IFERROR(IF('Quantities Report_Secondary'!A1600="","",VALUE(SUBSTITUTE('Quantities Report_Secondary'!A1600,"+",""))),"")</f>
        <v/>
      </c>
    </row>
    <row r="1602" spans="2:2">
      <c r="B1602" s="25" t="str">
        <f>IFERROR(IF('Quantities Report_Secondary'!A1601="","",VALUE(SUBSTITUTE('Quantities Report_Secondary'!A1601,"+",""))),"")</f>
        <v/>
      </c>
    </row>
    <row r="1603" spans="2:2">
      <c r="B1603" s="25" t="str">
        <f>IFERROR(IF('Quantities Report_Secondary'!A1602="","",VALUE(SUBSTITUTE('Quantities Report_Secondary'!A1602,"+",""))),"")</f>
        <v/>
      </c>
    </row>
    <row r="1604" spans="2:2">
      <c r="B1604" s="25" t="str">
        <f>IFERROR(IF('Quantities Report_Secondary'!A1603="","",VALUE(SUBSTITUTE('Quantities Report_Secondary'!A1603,"+",""))),"")</f>
        <v/>
      </c>
    </row>
    <row r="1605" spans="2:2">
      <c r="B1605" s="25" t="str">
        <f>IFERROR(IF('Quantities Report_Secondary'!A1604="","",VALUE(SUBSTITUTE('Quantities Report_Secondary'!A1604,"+",""))),"")</f>
        <v/>
      </c>
    </row>
    <row r="1606" spans="2:2">
      <c r="B1606" s="25" t="str">
        <f>IFERROR(IF('Quantities Report_Secondary'!A1605="","",VALUE(SUBSTITUTE('Quantities Report_Secondary'!A1605,"+",""))),"")</f>
        <v/>
      </c>
    </row>
    <row r="1607" spans="2:2">
      <c r="B1607" s="25" t="str">
        <f>IFERROR(IF('Quantities Report_Secondary'!A1606="","",VALUE(SUBSTITUTE('Quantities Report_Secondary'!A1606,"+",""))),"")</f>
        <v/>
      </c>
    </row>
    <row r="1608" spans="2:2">
      <c r="B1608" s="25" t="str">
        <f>IFERROR(IF('Quantities Report_Secondary'!A1607="","",VALUE(SUBSTITUTE('Quantities Report_Secondary'!A1607,"+",""))),"")</f>
        <v/>
      </c>
    </row>
    <row r="1609" spans="2:2">
      <c r="B1609" s="25" t="str">
        <f>IFERROR(IF('Quantities Report_Secondary'!A1608="","",VALUE(SUBSTITUTE('Quantities Report_Secondary'!A1608,"+",""))),"")</f>
        <v/>
      </c>
    </row>
    <row r="1610" spans="2:2">
      <c r="B1610" s="25" t="str">
        <f>IFERROR(IF('Quantities Report_Secondary'!A1609="","",VALUE(SUBSTITUTE('Quantities Report_Secondary'!A1609,"+",""))),"")</f>
        <v/>
      </c>
    </row>
    <row r="1611" spans="2:2">
      <c r="B1611" s="25" t="str">
        <f>IFERROR(IF('Quantities Report_Secondary'!A1610="","",VALUE(SUBSTITUTE('Quantities Report_Secondary'!A1610,"+",""))),"")</f>
        <v/>
      </c>
    </row>
    <row r="1612" spans="2:2">
      <c r="B1612" s="25" t="str">
        <f>IFERROR(IF('Quantities Report_Secondary'!A1611="","",VALUE(SUBSTITUTE('Quantities Report_Secondary'!A1611,"+",""))),"")</f>
        <v/>
      </c>
    </row>
    <row r="1613" spans="2:2">
      <c r="B1613" s="25" t="str">
        <f>IFERROR(IF('Quantities Report_Secondary'!A1612="","",VALUE(SUBSTITUTE('Quantities Report_Secondary'!A1612,"+",""))),"")</f>
        <v/>
      </c>
    </row>
    <row r="1614" spans="2:2">
      <c r="B1614" s="25" t="str">
        <f>IFERROR(IF('Quantities Report_Secondary'!A1613="","",VALUE(SUBSTITUTE('Quantities Report_Secondary'!A1613,"+",""))),"")</f>
        <v/>
      </c>
    </row>
    <row r="1615" spans="2:2">
      <c r="B1615" s="25" t="str">
        <f>IFERROR(IF('Quantities Report_Secondary'!A1614="","",VALUE(SUBSTITUTE('Quantities Report_Secondary'!A1614,"+",""))),"")</f>
        <v/>
      </c>
    </row>
    <row r="1616" spans="2:2">
      <c r="B1616" s="25" t="str">
        <f>IFERROR(IF('Quantities Report_Secondary'!A1615="","",VALUE(SUBSTITUTE('Quantities Report_Secondary'!A1615,"+",""))),"")</f>
        <v/>
      </c>
    </row>
    <row r="1617" spans="2:2">
      <c r="B1617" s="25" t="str">
        <f>IFERROR(IF('Quantities Report_Secondary'!A1616="","",VALUE(SUBSTITUTE('Quantities Report_Secondary'!A1616,"+",""))),"")</f>
        <v/>
      </c>
    </row>
    <row r="1618" spans="2:2">
      <c r="B1618" s="25" t="str">
        <f>IFERROR(IF('Quantities Report_Secondary'!A1617="","",VALUE(SUBSTITUTE('Quantities Report_Secondary'!A1617,"+",""))),"")</f>
        <v/>
      </c>
    </row>
    <row r="1619" spans="2:2">
      <c r="B1619" s="25" t="str">
        <f>IFERROR(IF('Quantities Report_Secondary'!A1618="","",VALUE(SUBSTITUTE('Quantities Report_Secondary'!A1618,"+",""))),"")</f>
        <v/>
      </c>
    </row>
    <row r="1620" spans="2:2">
      <c r="B1620" s="25" t="str">
        <f>IFERROR(IF('Quantities Report_Secondary'!A1619="","",VALUE(SUBSTITUTE('Quantities Report_Secondary'!A1619,"+",""))),"")</f>
        <v/>
      </c>
    </row>
    <row r="1621" spans="2:2">
      <c r="B1621" s="25" t="str">
        <f>IFERROR(IF('Quantities Report_Secondary'!A1620="","",VALUE(SUBSTITUTE('Quantities Report_Secondary'!A1620,"+",""))),"")</f>
        <v/>
      </c>
    </row>
    <row r="1622" spans="2:2">
      <c r="B1622" s="25" t="str">
        <f>IFERROR(IF('Quantities Report_Secondary'!A1621="","",VALUE(SUBSTITUTE('Quantities Report_Secondary'!A1621,"+",""))),"")</f>
        <v/>
      </c>
    </row>
    <row r="1623" spans="2:2">
      <c r="B1623" s="25" t="str">
        <f>IFERROR(IF('Quantities Report_Secondary'!A1622="","",VALUE(SUBSTITUTE('Quantities Report_Secondary'!A1622,"+",""))),"")</f>
        <v/>
      </c>
    </row>
    <row r="1624" spans="2:2">
      <c r="B1624" s="25" t="str">
        <f>IFERROR(IF('Quantities Report_Secondary'!A1623="","",VALUE(SUBSTITUTE('Quantities Report_Secondary'!A1623,"+",""))),"")</f>
        <v/>
      </c>
    </row>
    <row r="1625" spans="2:2">
      <c r="B1625" s="25" t="str">
        <f>IFERROR(IF('Quantities Report_Secondary'!A1624="","",VALUE(SUBSTITUTE('Quantities Report_Secondary'!A1624,"+",""))),"")</f>
        <v/>
      </c>
    </row>
    <row r="1626" spans="2:2">
      <c r="B1626" s="25" t="str">
        <f>IFERROR(IF('Quantities Report_Secondary'!A1625="","",VALUE(SUBSTITUTE('Quantities Report_Secondary'!A1625,"+",""))),"")</f>
        <v/>
      </c>
    </row>
    <row r="1627" spans="2:2">
      <c r="B1627" s="25" t="str">
        <f>IFERROR(IF('Quantities Report_Secondary'!A1626="","",VALUE(SUBSTITUTE('Quantities Report_Secondary'!A1626,"+",""))),"")</f>
        <v/>
      </c>
    </row>
    <row r="1628" spans="2:2">
      <c r="B1628" s="25" t="str">
        <f>IFERROR(IF('Quantities Report_Secondary'!A1627="","",VALUE(SUBSTITUTE('Quantities Report_Secondary'!A1627,"+",""))),"")</f>
        <v/>
      </c>
    </row>
    <row r="1629" spans="2:2">
      <c r="B1629" s="25" t="str">
        <f>IFERROR(IF('Quantities Report_Secondary'!A1628="","",VALUE(SUBSTITUTE('Quantities Report_Secondary'!A1628,"+",""))),"")</f>
        <v/>
      </c>
    </row>
    <row r="1630" spans="2:2">
      <c r="B1630" s="25" t="str">
        <f>IFERROR(IF('Quantities Report_Secondary'!A1629="","",VALUE(SUBSTITUTE('Quantities Report_Secondary'!A1629,"+",""))),"")</f>
        <v/>
      </c>
    </row>
    <row r="1631" spans="2:2">
      <c r="B1631" s="25" t="str">
        <f>IFERROR(IF('Quantities Report_Secondary'!A1630="","",VALUE(SUBSTITUTE('Quantities Report_Secondary'!A1630,"+",""))),"")</f>
        <v/>
      </c>
    </row>
    <row r="1632" spans="2:2">
      <c r="B1632" s="25" t="str">
        <f>IFERROR(IF('Quantities Report_Secondary'!A1631="","",VALUE(SUBSTITUTE('Quantities Report_Secondary'!A1631,"+",""))),"")</f>
        <v/>
      </c>
    </row>
    <row r="1633" spans="2:2">
      <c r="B1633" s="25" t="str">
        <f>IFERROR(IF('Quantities Report_Secondary'!A1632="","",VALUE(SUBSTITUTE('Quantities Report_Secondary'!A1632,"+",""))),"")</f>
        <v/>
      </c>
    </row>
    <row r="1634" spans="2:2">
      <c r="B1634" s="25" t="str">
        <f>IFERROR(IF('Quantities Report_Secondary'!A1633="","",VALUE(SUBSTITUTE('Quantities Report_Secondary'!A1633,"+",""))),"")</f>
        <v/>
      </c>
    </row>
    <row r="1635" spans="2:2">
      <c r="B1635" s="25" t="str">
        <f>IFERROR(IF('Quantities Report_Secondary'!A1634="","",VALUE(SUBSTITUTE('Quantities Report_Secondary'!A1634,"+",""))),"")</f>
        <v/>
      </c>
    </row>
    <row r="1636" spans="2:2">
      <c r="B1636" s="25" t="str">
        <f>IFERROR(IF('Quantities Report_Secondary'!A1635="","",VALUE(SUBSTITUTE('Quantities Report_Secondary'!A1635,"+",""))),"")</f>
        <v/>
      </c>
    </row>
    <row r="1637" spans="2:2">
      <c r="B1637" s="25" t="str">
        <f>IFERROR(IF('Quantities Report_Secondary'!A1636="","",VALUE(SUBSTITUTE('Quantities Report_Secondary'!A1636,"+",""))),"")</f>
        <v/>
      </c>
    </row>
    <row r="1638" spans="2:2">
      <c r="B1638" s="25" t="str">
        <f>IFERROR(IF('Quantities Report_Secondary'!A1637="","",VALUE(SUBSTITUTE('Quantities Report_Secondary'!A1637,"+",""))),"")</f>
        <v/>
      </c>
    </row>
    <row r="1639" spans="2:2">
      <c r="B1639" s="25" t="str">
        <f>IFERROR(IF('Quantities Report_Secondary'!A1638="","",VALUE(SUBSTITUTE('Quantities Report_Secondary'!A1638,"+",""))),"")</f>
        <v/>
      </c>
    </row>
    <row r="1640" spans="2:2">
      <c r="B1640" s="25" t="str">
        <f>IFERROR(IF('Quantities Report_Secondary'!A1639="","",VALUE(SUBSTITUTE('Quantities Report_Secondary'!A1639,"+",""))),"")</f>
        <v/>
      </c>
    </row>
    <row r="1641" spans="2:2">
      <c r="B1641" s="25" t="str">
        <f>IFERROR(IF('Quantities Report_Secondary'!A1640="","",VALUE(SUBSTITUTE('Quantities Report_Secondary'!A1640,"+",""))),"")</f>
        <v/>
      </c>
    </row>
    <row r="1642" spans="2:2">
      <c r="B1642" s="25" t="str">
        <f>IFERROR(IF('Quantities Report_Secondary'!A1641="","",VALUE(SUBSTITUTE('Quantities Report_Secondary'!A1641,"+",""))),"")</f>
        <v/>
      </c>
    </row>
    <row r="1643" spans="2:2">
      <c r="B1643" s="25" t="str">
        <f>IFERROR(IF('Quantities Report_Secondary'!A1642="","",VALUE(SUBSTITUTE('Quantities Report_Secondary'!A1642,"+",""))),"")</f>
        <v/>
      </c>
    </row>
    <row r="1644" spans="2:2">
      <c r="B1644" s="25" t="str">
        <f>IFERROR(IF('Quantities Report_Secondary'!A1643="","",VALUE(SUBSTITUTE('Quantities Report_Secondary'!A1643,"+",""))),"")</f>
        <v/>
      </c>
    </row>
    <row r="1645" spans="2:2">
      <c r="B1645" s="25" t="str">
        <f>IFERROR(IF('Quantities Report_Secondary'!A1644="","",VALUE(SUBSTITUTE('Quantities Report_Secondary'!A1644,"+",""))),"")</f>
        <v/>
      </c>
    </row>
    <row r="1646" spans="2:2">
      <c r="B1646" s="25" t="str">
        <f>IFERROR(IF('Quantities Report_Secondary'!A1645="","",VALUE(SUBSTITUTE('Quantities Report_Secondary'!A1645,"+",""))),"")</f>
        <v/>
      </c>
    </row>
    <row r="1647" spans="2:2">
      <c r="B1647" s="25" t="str">
        <f>IFERROR(IF('Quantities Report_Secondary'!A1646="","",VALUE(SUBSTITUTE('Quantities Report_Secondary'!A1646,"+",""))),"")</f>
        <v/>
      </c>
    </row>
    <row r="1648" spans="2:2">
      <c r="B1648" s="25" t="str">
        <f>IFERROR(IF('Quantities Report_Secondary'!A1647="","",VALUE(SUBSTITUTE('Quantities Report_Secondary'!A1647,"+",""))),"")</f>
        <v/>
      </c>
    </row>
    <row r="1649" spans="2:2">
      <c r="B1649" s="25" t="str">
        <f>IFERROR(IF('Quantities Report_Secondary'!A1648="","",VALUE(SUBSTITUTE('Quantities Report_Secondary'!A1648,"+",""))),"")</f>
        <v/>
      </c>
    </row>
    <row r="1650" spans="2:2">
      <c r="B1650" s="25" t="str">
        <f>IFERROR(IF('Quantities Report_Secondary'!A1649="","",VALUE(SUBSTITUTE('Quantities Report_Secondary'!A1649,"+",""))),"")</f>
        <v/>
      </c>
    </row>
    <row r="1651" spans="2:2">
      <c r="B1651" s="25" t="str">
        <f>IFERROR(IF('Quantities Report_Secondary'!A1650="","",VALUE(SUBSTITUTE('Quantities Report_Secondary'!A1650,"+",""))),"")</f>
        <v/>
      </c>
    </row>
    <row r="1652" spans="2:2">
      <c r="B1652" s="25" t="str">
        <f>IFERROR(IF('Quantities Report_Secondary'!A1651="","",VALUE(SUBSTITUTE('Quantities Report_Secondary'!A1651,"+",""))),"")</f>
        <v/>
      </c>
    </row>
    <row r="1653" spans="2:2">
      <c r="B1653" s="25" t="str">
        <f>IFERROR(IF('Quantities Report_Secondary'!A1652="","",VALUE(SUBSTITUTE('Quantities Report_Secondary'!A1652,"+",""))),"")</f>
        <v/>
      </c>
    </row>
    <row r="1654" spans="2:2">
      <c r="B1654" s="25" t="str">
        <f>IFERROR(IF('Quantities Report_Secondary'!A1653="","",VALUE(SUBSTITUTE('Quantities Report_Secondary'!A1653,"+",""))),"")</f>
        <v/>
      </c>
    </row>
    <row r="1655" spans="2:2">
      <c r="B1655" s="25" t="str">
        <f>IFERROR(IF('Quantities Report_Secondary'!A1654="","",VALUE(SUBSTITUTE('Quantities Report_Secondary'!A1654,"+",""))),"")</f>
        <v/>
      </c>
    </row>
    <row r="1656" spans="2:2">
      <c r="B1656" s="25" t="str">
        <f>IFERROR(IF('Quantities Report_Secondary'!A1655="","",VALUE(SUBSTITUTE('Quantities Report_Secondary'!A1655,"+",""))),"")</f>
        <v/>
      </c>
    </row>
    <row r="1657" spans="2:2">
      <c r="B1657" s="25" t="str">
        <f>IFERROR(IF('Quantities Report_Secondary'!A1656="","",VALUE(SUBSTITUTE('Quantities Report_Secondary'!A1656,"+",""))),"")</f>
        <v/>
      </c>
    </row>
    <row r="1658" spans="2:2">
      <c r="B1658" s="25" t="str">
        <f>IFERROR(IF('Quantities Report_Secondary'!A1657="","",VALUE(SUBSTITUTE('Quantities Report_Secondary'!A1657,"+",""))),"")</f>
        <v/>
      </c>
    </row>
    <row r="1659" spans="2:2">
      <c r="B1659" s="25" t="str">
        <f>IFERROR(IF('Quantities Report_Secondary'!A1658="","",VALUE(SUBSTITUTE('Quantities Report_Secondary'!A1658,"+",""))),"")</f>
        <v/>
      </c>
    </row>
    <row r="1660" spans="2:2">
      <c r="B1660" s="25" t="str">
        <f>IFERROR(IF('Quantities Report_Secondary'!A1659="","",VALUE(SUBSTITUTE('Quantities Report_Secondary'!A1659,"+",""))),"")</f>
        <v/>
      </c>
    </row>
    <row r="1661" spans="2:2">
      <c r="B1661" s="25" t="str">
        <f>IFERROR(IF('Quantities Report_Secondary'!A1660="","",VALUE(SUBSTITUTE('Quantities Report_Secondary'!A1660,"+",""))),"")</f>
        <v/>
      </c>
    </row>
    <row r="1662" spans="2:2">
      <c r="B1662" s="25" t="str">
        <f>IFERROR(IF('Quantities Report_Secondary'!A1661="","",VALUE(SUBSTITUTE('Quantities Report_Secondary'!A1661,"+",""))),"")</f>
        <v/>
      </c>
    </row>
    <row r="1663" spans="2:2">
      <c r="B1663" s="25" t="str">
        <f>IFERROR(IF('Quantities Report_Secondary'!A1662="","",VALUE(SUBSTITUTE('Quantities Report_Secondary'!A1662,"+",""))),"")</f>
        <v/>
      </c>
    </row>
    <row r="1664" spans="2:2">
      <c r="B1664" s="25" t="str">
        <f>IFERROR(IF('Quantities Report_Secondary'!A1663="","",VALUE(SUBSTITUTE('Quantities Report_Secondary'!A1663,"+",""))),"")</f>
        <v/>
      </c>
    </row>
    <row r="1665" spans="2:2">
      <c r="B1665" s="25" t="str">
        <f>IFERROR(IF('Quantities Report_Secondary'!A1664="","",VALUE(SUBSTITUTE('Quantities Report_Secondary'!A1664,"+",""))),"")</f>
        <v/>
      </c>
    </row>
    <row r="1666" spans="2:2">
      <c r="B1666" s="25" t="str">
        <f>IFERROR(IF('Quantities Report_Secondary'!A1665="","",VALUE(SUBSTITUTE('Quantities Report_Secondary'!A1665,"+",""))),"")</f>
        <v/>
      </c>
    </row>
    <row r="1667" spans="2:2">
      <c r="B1667" s="25" t="str">
        <f>IFERROR(IF('Quantities Report_Secondary'!A1666="","",VALUE(SUBSTITUTE('Quantities Report_Secondary'!A1666,"+",""))),"")</f>
        <v/>
      </c>
    </row>
    <row r="1668" spans="2:2">
      <c r="B1668" s="25" t="str">
        <f>IFERROR(IF('Quantities Report_Secondary'!A1667="","",VALUE(SUBSTITUTE('Quantities Report_Secondary'!A1667,"+",""))),"")</f>
        <v/>
      </c>
    </row>
    <row r="1669" spans="2:2">
      <c r="B1669" s="25" t="str">
        <f>IFERROR(IF('Quantities Report_Secondary'!A1668="","",VALUE(SUBSTITUTE('Quantities Report_Secondary'!A1668,"+",""))),"")</f>
        <v/>
      </c>
    </row>
    <row r="1670" spans="2:2">
      <c r="B1670" s="25" t="str">
        <f>IFERROR(IF('Quantities Report_Secondary'!A1669="","",VALUE(SUBSTITUTE('Quantities Report_Secondary'!A1669,"+",""))),"")</f>
        <v/>
      </c>
    </row>
    <row r="1671" spans="2:2">
      <c r="B1671" s="25" t="str">
        <f>IFERROR(IF('Quantities Report_Secondary'!A1670="","",VALUE(SUBSTITUTE('Quantities Report_Secondary'!A1670,"+",""))),"")</f>
        <v/>
      </c>
    </row>
    <row r="1672" spans="2:2">
      <c r="B1672" s="25" t="str">
        <f>IFERROR(IF('Quantities Report_Secondary'!A1671="","",VALUE(SUBSTITUTE('Quantities Report_Secondary'!A1671,"+",""))),"")</f>
        <v/>
      </c>
    </row>
    <row r="1673" spans="2:2">
      <c r="B1673" s="25" t="str">
        <f>IFERROR(IF('Quantities Report_Secondary'!A1672="","",VALUE(SUBSTITUTE('Quantities Report_Secondary'!A1672,"+",""))),"")</f>
        <v/>
      </c>
    </row>
    <row r="1674" spans="2:2">
      <c r="B1674" s="25" t="str">
        <f>IFERROR(IF('Quantities Report_Secondary'!A1673="","",VALUE(SUBSTITUTE('Quantities Report_Secondary'!A1673,"+",""))),"")</f>
        <v/>
      </c>
    </row>
    <row r="1675" spans="2:2">
      <c r="B1675" s="25" t="str">
        <f>IFERROR(IF('Quantities Report_Secondary'!A1674="","",VALUE(SUBSTITUTE('Quantities Report_Secondary'!A1674,"+",""))),"")</f>
        <v/>
      </c>
    </row>
    <row r="1676" spans="2:2">
      <c r="B1676" s="25" t="str">
        <f>IFERROR(IF('Quantities Report_Secondary'!A1675="","",VALUE(SUBSTITUTE('Quantities Report_Secondary'!A1675,"+",""))),"")</f>
        <v/>
      </c>
    </row>
    <row r="1677" spans="2:2">
      <c r="B1677" s="25" t="str">
        <f>IFERROR(IF('Quantities Report_Secondary'!A1676="","",VALUE(SUBSTITUTE('Quantities Report_Secondary'!A1676,"+",""))),"")</f>
        <v/>
      </c>
    </row>
    <row r="1678" spans="2:2">
      <c r="B1678" s="25" t="str">
        <f>IFERROR(IF('Quantities Report_Secondary'!A1677="","",VALUE(SUBSTITUTE('Quantities Report_Secondary'!A1677,"+",""))),"")</f>
        <v/>
      </c>
    </row>
    <row r="1679" spans="2:2">
      <c r="B1679" s="25" t="str">
        <f>IFERROR(IF('Quantities Report_Secondary'!A1678="","",VALUE(SUBSTITUTE('Quantities Report_Secondary'!A1678,"+",""))),"")</f>
        <v/>
      </c>
    </row>
    <row r="1680" spans="2:2">
      <c r="B1680" s="25" t="str">
        <f>IFERROR(IF('Quantities Report_Secondary'!A1679="","",VALUE(SUBSTITUTE('Quantities Report_Secondary'!A1679,"+",""))),"")</f>
        <v/>
      </c>
    </row>
    <row r="1681" spans="2:2">
      <c r="B1681" s="25" t="str">
        <f>IFERROR(IF('Quantities Report_Secondary'!A1680="","",VALUE(SUBSTITUTE('Quantities Report_Secondary'!A1680,"+",""))),"")</f>
        <v/>
      </c>
    </row>
    <row r="1682" spans="2:2">
      <c r="B1682" s="25" t="str">
        <f>IFERROR(IF('Quantities Report_Secondary'!A1681="","",VALUE(SUBSTITUTE('Quantities Report_Secondary'!A1681,"+",""))),"")</f>
        <v/>
      </c>
    </row>
    <row r="1683" spans="2:2">
      <c r="B1683" s="25" t="str">
        <f>IFERROR(IF('Quantities Report_Secondary'!A1682="","",VALUE(SUBSTITUTE('Quantities Report_Secondary'!A1682,"+",""))),"")</f>
        <v/>
      </c>
    </row>
    <row r="1684" spans="2:2">
      <c r="B1684" s="25" t="str">
        <f>IFERROR(IF('Quantities Report_Secondary'!A1683="","",VALUE(SUBSTITUTE('Quantities Report_Secondary'!A1683,"+",""))),"")</f>
        <v/>
      </c>
    </row>
    <row r="1685" spans="2:2">
      <c r="B1685" s="25" t="str">
        <f>IFERROR(IF('Quantities Report_Secondary'!A1684="","",VALUE(SUBSTITUTE('Quantities Report_Secondary'!A1684,"+",""))),"")</f>
        <v/>
      </c>
    </row>
    <row r="1686" spans="2:2">
      <c r="B1686" s="25" t="str">
        <f>IFERROR(IF('Quantities Report_Secondary'!A1685="","",VALUE(SUBSTITUTE('Quantities Report_Secondary'!A1685,"+",""))),"")</f>
        <v/>
      </c>
    </row>
    <row r="1687" spans="2:2">
      <c r="B1687" s="25" t="str">
        <f>IFERROR(IF('Quantities Report_Secondary'!A1686="","",VALUE(SUBSTITUTE('Quantities Report_Secondary'!A1686,"+",""))),"")</f>
        <v/>
      </c>
    </row>
    <row r="1688" spans="2:2">
      <c r="B1688" s="25" t="str">
        <f>IFERROR(IF('Quantities Report_Secondary'!A1687="","",VALUE(SUBSTITUTE('Quantities Report_Secondary'!A1687,"+",""))),"")</f>
        <v/>
      </c>
    </row>
    <row r="1689" spans="2:2">
      <c r="B1689" s="25" t="str">
        <f>IFERROR(IF('Quantities Report_Secondary'!A1688="","",VALUE(SUBSTITUTE('Quantities Report_Secondary'!A1688,"+",""))),"")</f>
        <v/>
      </c>
    </row>
    <row r="1690" spans="2:2">
      <c r="B1690" s="25" t="str">
        <f>IFERROR(IF('Quantities Report_Secondary'!A1689="","",VALUE(SUBSTITUTE('Quantities Report_Secondary'!A1689,"+",""))),"")</f>
        <v/>
      </c>
    </row>
    <row r="1691" spans="2:2">
      <c r="B1691" s="25" t="str">
        <f>IFERROR(IF('Quantities Report_Secondary'!A1690="","",VALUE(SUBSTITUTE('Quantities Report_Secondary'!A1690,"+",""))),"")</f>
        <v/>
      </c>
    </row>
    <row r="1692" spans="2:2">
      <c r="B1692" s="25" t="str">
        <f>IFERROR(IF('Quantities Report_Secondary'!A1691="","",VALUE(SUBSTITUTE('Quantities Report_Secondary'!A1691,"+",""))),"")</f>
        <v/>
      </c>
    </row>
    <row r="1693" spans="2:2">
      <c r="B1693" s="25" t="str">
        <f>IFERROR(IF('Quantities Report_Secondary'!A1692="","",VALUE(SUBSTITUTE('Quantities Report_Secondary'!A1692,"+",""))),"")</f>
        <v/>
      </c>
    </row>
    <row r="1694" spans="2:2">
      <c r="B1694" s="25" t="str">
        <f>IFERROR(IF('Quantities Report_Secondary'!A1693="","",VALUE(SUBSTITUTE('Quantities Report_Secondary'!A1693,"+",""))),"")</f>
        <v/>
      </c>
    </row>
    <row r="1695" spans="2:2">
      <c r="B1695" s="25" t="str">
        <f>IFERROR(IF('Quantities Report_Secondary'!A1694="","",VALUE(SUBSTITUTE('Quantities Report_Secondary'!A1694,"+",""))),"")</f>
        <v/>
      </c>
    </row>
    <row r="1696" spans="2:2">
      <c r="B1696" s="25" t="str">
        <f>IFERROR(IF('Quantities Report_Secondary'!A1695="","",VALUE(SUBSTITUTE('Quantities Report_Secondary'!A1695,"+",""))),"")</f>
        <v/>
      </c>
    </row>
    <row r="1697" spans="2:2">
      <c r="B1697" s="25" t="str">
        <f>IFERROR(IF('Quantities Report_Secondary'!A1696="","",VALUE(SUBSTITUTE('Quantities Report_Secondary'!A1696,"+",""))),"")</f>
        <v/>
      </c>
    </row>
    <row r="1698" spans="2:2">
      <c r="B1698" s="25" t="str">
        <f>IFERROR(IF('Quantities Report_Secondary'!A1697="","",VALUE(SUBSTITUTE('Quantities Report_Secondary'!A1697,"+",""))),"")</f>
        <v/>
      </c>
    </row>
    <row r="1699" spans="2:2">
      <c r="B1699" s="25" t="str">
        <f>IFERROR(IF('Quantities Report_Secondary'!A1698="","",VALUE(SUBSTITUTE('Quantities Report_Secondary'!A1698,"+",""))),"")</f>
        <v/>
      </c>
    </row>
    <row r="1700" spans="2:2">
      <c r="B1700" s="25" t="str">
        <f>IFERROR(IF('Quantities Report_Secondary'!A1699="","",VALUE(SUBSTITUTE('Quantities Report_Secondary'!A1699,"+",""))),"")</f>
        <v/>
      </c>
    </row>
    <row r="1701" spans="2:2">
      <c r="B1701" s="25" t="str">
        <f>IFERROR(IF('Quantities Report_Secondary'!A1700="","",VALUE(SUBSTITUTE('Quantities Report_Secondary'!A1700,"+",""))),"")</f>
        <v/>
      </c>
    </row>
    <row r="1702" spans="2:2">
      <c r="B1702" s="25" t="str">
        <f>IFERROR(IF('Quantities Report_Secondary'!A1701="","",VALUE(SUBSTITUTE('Quantities Report_Secondary'!A1701,"+",""))),"")</f>
        <v/>
      </c>
    </row>
    <row r="1703" spans="2:2">
      <c r="B1703" s="25" t="str">
        <f>IFERROR(IF('Quantities Report_Secondary'!A1702="","",VALUE(SUBSTITUTE('Quantities Report_Secondary'!A1702,"+",""))),"")</f>
        <v/>
      </c>
    </row>
    <row r="1704" spans="2:2">
      <c r="B1704" s="25" t="str">
        <f>IFERROR(IF('Quantities Report_Secondary'!A1703="","",VALUE(SUBSTITUTE('Quantities Report_Secondary'!A1703,"+",""))),"")</f>
        <v/>
      </c>
    </row>
    <row r="1705" spans="2:2">
      <c r="B1705" s="25" t="str">
        <f>IFERROR(IF('Quantities Report_Secondary'!A1704="","",VALUE(SUBSTITUTE('Quantities Report_Secondary'!A1704,"+",""))),"")</f>
        <v/>
      </c>
    </row>
    <row r="1706" spans="2:2">
      <c r="B1706" s="25" t="str">
        <f>IFERROR(IF('Quantities Report_Secondary'!A1705="","",VALUE(SUBSTITUTE('Quantities Report_Secondary'!A1705,"+",""))),"")</f>
        <v/>
      </c>
    </row>
    <row r="1707" spans="2:2">
      <c r="B1707" s="25" t="str">
        <f>IFERROR(IF('Quantities Report_Secondary'!A1706="","",VALUE(SUBSTITUTE('Quantities Report_Secondary'!A1706,"+",""))),"")</f>
        <v/>
      </c>
    </row>
    <row r="1708" spans="2:2">
      <c r="B1708" s="25" t="str">
        <f>IFERROR(IF('Quantities Report_Secondary'!A1707="","",VALUE(SUBSTITUTE('Quantities Report_Secondary'!A1707,"+",""))),"")</f>
        <v/>
      </c>
    </row>
    <row r="1709" spans="2:2">
      <c r="B1709" s="25" t="str">
        <f>IFERROR(IF('Quantities Report_Secondary'!A1708="","",VALUE(SUBSTITUTE('Quantities Report_Secondary'!A1708,"+",""))),"")</f>
        <v/>
      </c>
    </row>
    <row r="1710" spans="2:2">
      <c r="B1710" s="25" t="str">
        <f>IFERROR(IF('Quantities Report_Secondary'!A1709="","",VALUE(SUBSTITUTE('Quantities Report_Secondary'!A1709,"+",""))),"")</f>
        <v/>
      </c>
    </row>
    <row r="1711" spans="2:2">
      <c r="B1711" s="25" t="str">
        <f>IFERROR(IF('Quantities Report_Secondary'!A1710="","",VALUE(SUBSTITUTE('Quantities Report_Secondary'!A1710,"+",""))),"")</f>
        <v/>
      </c>
    </row>
    <row r="1712" spans="2:2">
      <c r="B1712" s="25" t="str">
        <f>IFERROR(IF('Quantities Report_Secondary'!A1711="","",VALUE(SUBSTITUTE('Quantities Report_Secondary'!A1711,"+",""))),"")</f>
        <v/>
      </c>
    </row>
    <row r="1713" spans="2:2">
      <c r="B1713" s="25" t="str">
        <f>IFERROR(IF('Quantities Report_Secondary'!A1712="","",VALUE(SUBSTITUTE('Quantities Report_Secondary'!A1712,"+",""))),"")</f>
        <v/>
      </c>
    </row>
    <row r="1714" spans="2:2">
      <c r="B1714" s="25" t="str">
        <f>IFERROR(IF('Quantities Report_Secondary'!A1713="","",VALUE(SUBSTITUTE('Quantities Report_Secondary'!A1713,"+",""))),"")</f>
        <v/>
      </c>
    </row>
    <row r="1715" spans="2:2">
      <c r="B1715" s="25" t="str">
        <f>IFERROR(IF('Quantities Report_Secondary'!A1714="","",VALUE(SUBSTITUTE('Quantities Report_Secondary'!A1714,"+",""))),"")</f>
        <v/>
      </c>
    </row>
    <row r="1716" spans="2:2">
      <c r="B1716" s="25" t="str">
        <f>IFERROR(IF('Quantities Report_Secondary'!A1715="","",VALUE(SUBSTITUTE('Quantities Report_Secondary'!A1715,"+",""))),"")</f>
        <v/>
      </c>
    </row>
    <row r="1717" spans="2:2">
      <c r="B1717" s="25" t="str">
        <f>IFERROR(IF('Quantities Report_Secondary'!A1716="","",VALUE(SUBSTITUTE('Quantities Report_Secondary'!A1716,"+",""))),"")</f>
        <v/>
      </c>
    </row>
    <row r="1718" spans="2:2">
      <c r="B1718" s="25" t="str">
        <f>IFERROR(IF('Quantities Report_Secondary'!A1717="","",VALUE(SUBSTITUTE('Quantities Report_Secondary'!A1717,"+",""))),"")</f>
        <v/>
      </c>
    </row>
    <row r="1719" spans="2:2">
      <c r="B1719" s="25" t="str">
        <f>IFERROR(IF('Quantities Report_Secondary'!A1718="","",VALUE(SUBSTITUTE('Quantities Report_Secondary'!A1718,"+",""))),"")</f>
        <v/>
      </c>
    </row>
    <row r="1720" spans="2:2">
      <c r="B1720" s="25" t="str">
        <f>IFERROR(IF('Quantities Report_Secondary'!A1719="","",VALUE(SUBSTITUTE('Quantities Report_Secondary'!A1719,"+",""))),"")</f>
        <v/>
      </c>
    </row>
    <row r="1721" spans="2:2">
      <c r="B1721" s="25" t="str">
        <f>IFERROR(IF('Quantities Report_Secondary'!A1720="","",VALUE(SUBSTITUTE('Quantities Report_Secondary'!A1720,"+",""))),"")</f>
        <v/>
      </c>
    </row>
    <row r="1722" spans="2:2">
      <c r="B1722" s="25" t="str">
        <f>IFERROR(IF('Quantities Report_Secondary'!A1721="","",VALUE(SUBSTITUTE('Quantities Report_Secondary'!A1721,"+",""))),"")</f>
        <v/>
      </c>
    </row>
    <row r="1723" spans="2:2">
      <c r="B1723" s="25" t="str">
        <f>IFERROR(IF('Quantities Report_Secondary'!A1722="","",VALUE(SUBSTITUTE('Quantities Report_Secondary'!A1722,"+",""))),"")</f>
        <v/>
      </c>
    </row>
    <row r="1724" spans="2:2">
      <c r="B1724" s="25" t="str">
        <f>IFERROR(IF('Quantities Report_Secondary'!A1723="","",VALUE(SUBSTITUTE('Quantities Report_Secondary'!A1723,"+",""))),"")</f>
        <v/>
      </c>
    </row>
    <row r="1725" spans="2:2">
      <c r="B1725" s="25" t="str">
        <f>IFERROR(IF('Quantities Report_Secondary'!A1724="","",VALUE(SUBSTITUTE('Quantities Report_Secondary'!A1724,"+",""))),"")</f>
        <v/>
      </c>
    </row>
    <row r="1726" spans="2:2">
      <c r="B1726" s="25" t="str">
        <f>IFERROR(IF('Quantities Report_Secondary'!A1725="","",VALUE(SUBSTITUTE('Quantities Report_Secondary'!A1725,"+",""))),"")</f>
        <v/>
      </c>
    </row>
    <row r="1727" spans="2:2">
      <c r="B1727" s="25" t="str">
        <f>IFERROR(IF('Quantities Report_Secondary'!A1726="","",VALUE(SUBSTITUTE('Quantities Report_Secondary'!A1726,"+",""))),"")</f>
        <v/>
      </c>
    </row>
    <row r="1728" spans="2:2">
      <c r="B1728" s="25" t="str">
        <f>IFERROR(IF('Quantities Report_Secondary'!A1727="","",VALUE(SUBSTITUTE('Quantities Report_Secondary'!A1727,"+",""))),"")</f>
        <v/>
      </c>
    </row>
    <row r="1729" spans="2:2">
      <c r="B1729" s="25" t="str">
        <f>IFERROR(IF('Quantities Report_Secondary'!A1728="","",VALUE(SUBSTITUTE('Quantities Report_Secondary'!A1728,"+",""))),"")</f>
        <v/>
      </c>
    </row>
    <row r="1730" spans="2:2">
      <c r="B1730" s="25" t="str">
        <f>IFERROR(IF('Quantities Report_Secondary'!A1729="","",VALUE(SUBSTITUTE('Quantities Report_Secondary'!A1729,"+",""))),"")</f>
        <v/>
      </c>
    </row>
    <row r="1731" spans="2:2">
      <c r="B1731" s="25" t="str">
        <f>IFERROR(IF('Quantities Report_Secondary'!A1730="","",VALUE(SUBSTITUTE('Quantities Report_Secondary'!A1730,"+",""))),"")</f>
        <v/>
      </c>
    </row>
    <row r="1732" spans="2:2">
      <c r="B1732" s="25" t="str">
        <f>IFERROR(IF('Quantities Report_Secondary'!A1731="","",VALUE(SUBSTITUTE('Quantities Report_Secondary'!A1731,"+",""))),"")</f>
        <v/>
      </c>
    </row>
    <row r="1733" spans="2:2">
      <c r="B1733" s="25" t="str">
        <f>IFERROR(IF('Quantities Report_Secondary'!A1732="","",VALUE(SUBSTITUTE('Quantities Report_Secondary'!A1732,"+",""))),"")</f>
        <v/>
      </c>
    </row>
    <row r="1734" spans="2:2">
      <c r="B1734" s="25" t="str">
        <f>IFERROR(IF('Quantities Report_Secondary'!A1733="","",VALUE(SUBSTITUTE('Quantities Report_Secondary'!A1733,"+",""))),"")</f>
        <v/>
      </c>
    </row>
    <row r="1735" spans="2:2">
      <c r="B1735" s="25" t="str">
        <f>IFERROR(IF('Quantities Report_Secondary'!A1734="","",VALUE(SUBSTITUTE('Quantities Report_Secondary'!A1734,"+",""))),"")</f>
        <v/>
      </c>
    </row>
    <row r="1736" spans="2:2">
      <c r="B1736" s="25" t="str">
        <f>IFERROR(IF('Quantities Report_Secondary'!A1735="","",VALUE(SUBSTITUTE('Quantities Report_Secondary'!A1735,"+",""))),"")</f>
        <v/>
      </c>
    </row>
    <row r="1737" spans="2:2">
      <c r="B1737" s="25" t="str">
        <f>IFERROR(IF('Quantities Report_Secondary'!A1736="","",VALUE(SUBSTITUTE('Quantities Report_Secondary'!A1736,"+",""))),"")</f>
        <v/>
      </c>
    </row>
    <row r="1738" spans="2:2">
      <c r="B1738" s="25" t="str">
        <f>IFERROR(IF('Quantities Report_Secondary'!A1737="","",VALUE(SUBSTITUTE('Quantities Report_Secondary'!A1737,"+",""))),"")</f>
        <v/>
      </c>
    </row>
    <row r="1739" spans="2:2">
      <c r="B1739" s="25" t="str">
        <f>IFERROR(IF('Quantities Report_Secondary'!A1738="","",VALUE(SUBSTITUTE('Quantities Report_Secondary'!A1738,"+",""))),"")</f>
        <v/>
      </c>
    </row>
    <row r="1740" spans="2:2">
      <c r="B1740" s="25" t="str">
        <f>IFERROR(IF('Quantities Report_Secondary'!A1739="","",VALUE(SUBSTITUTE('Quantities Report_Secondary'!A1739,"+",""))),"")</f>
        <v/>
      </c>
    </row>
    <row r="1741" spans="2:2">
      <c r="B1741" s="25" t="str">
        <f>IFERROR(IF('Quantities Report_Secondary'!A1740="","",VALUE(SUBSTITUTE('Quantities Report_Secondary'!A1740,"+",""))),"")</f>
        <v/>
      </c>
    </row>
    <row r="1742" spans="2:2">
      <c r="B1742" s="25" t="str">
        <f>IFERROR(IF('Quantities Report_Secondary'!A1741="","",VALUE(SUBSTITUTE('Quantities Report_Secondary'!A1741,"+",""))),"")</f>
        <v/>
      </c>
    </row>
    <row r="1743" spans="2:2">
      <c r="B1743" s="25" t="str">
        <f>IFERROR(IF('Quantities Report_Secondary'!A1742="","",VALUE(SUBSTITUTE('Quantities Report_Secondary'!A1742,"+",""))),"")</f>
        <v/>
      </c>
    </row>
    <row r="1744" spans="2:2">
      <c r="B1744" s="25" t="str">
        <f>IFERROR(IF('Quantities Report_Secondary'!A1743="","",VALUE(SUBSTITUTE('Quantities Report_Secondary'!A1743,"+",""))),"")</f>
        <v/>
      </c>
    </row>
    <row r="1745" spans="2:2">
      <c r="B1745" s="25" t="str">
        <f>IFERROR(IF('Quantities Report_Secondary'!A1744="","",VALUE(SUBSTITUTE('Quantities Report_Secondary'!A1744,"+",""))),"")</f>
        <v/>
      </c>
    </row>
    <row r="1746" spans="2:2">
      <c r="B1746" s="25" t="str">
        <f>IFERROR(IF('Quantities Report_Secondary'!A1745="","",VALUE(SUBSTITUTE('Quantities Report_Secondary'!A1745,"+",""))),"")</f>
        <v/>
      </c>
    </row>
    <row r="1747" spans="2:2">
      <c r="B1747" s="25" t="str">
        <f>IFERROR(IF('Quantities Report_Secondary'!A1746="","",VALUE(SUBSTITUTE('Quantities Report_Secondary'!A1746,"+",""))),"")</f>
        <v/>
      </c>
    </row>
    <row r="1748" spans="2:2">
      <c r="B1748" s="25" t="str">
        <f>IFERROR(IF('Quantities Report_Secondary'!A1747="","",VALUE(SUBSTITUTE('Quantities Report_Secondary'!A1747,"+",""))),"")</f>
        <v/>
      </c>
    </row>
    <row r="1749" spans="2:2">
      <c r="B1749" s="25" t="str">
        <f>IFERROR(IF('Quantities Report_Secondary'!A1748="","",VALUE(SUBSTITUTE('Quantities Report_Secondary'!A1748,"+",""))),"")</f>
        <v/>
      </c>
    </row>
    <row r="1750" spans="2:2">
      <c r="B1750" s="25" t="str">
        <f>IFERROR(IF('Quantities Report_Secondary'!A1749="","",VALUE(SUBSTITUTE('Quantities Report_Secondary'!A1749,"+",""))),"")</f>
        <v/>
      </c>
    </row>
    <row r="1751" spans="2:2">
      <c r="B1751" s="25" t="str">
        <f>IFERROR(IF('Quantities Report_Secondary'!A1750="","",VALUE(SUBSTITUTE('Quantities Report_Secondary'!A1750,"+",""))),"")</f>
        <v/>
      </c>
    </row>
    <row r="1752" spans="2:2">
      <c r="B1752" s="25" t="str">
        <f>IFERROR(IF('Quantities Report_Secondary'!A1751="","",VALUE(SUBSTITUTE('Quantities Report_Secondary'!A1751,"+",""))),"")</f>
        <v/>
      </c>
    </row>
    <row r="1753" spans="2:2">
      <c r="B1753" s="25" t="str">
        <f>IFERROR(IF('Quantities Report_Secondary'!A1752="","",VALUE(SUBSTITUTE('Quantities Report_Secondary'!A1752,"+",""))),"")</f>
        <v/>
      </c>
    </row>
    <row r="1754" spans="2:2">
      <c r="B1754" s="25" t="str">
        <f>IFERROR(IF('Quantities Report_Secondary'!A1753="","",VALUE(SUBSTITUTE('Quantities Report_Secondary'!A1753,"+",""))),"")</f>
        <v/>
      </c>
    </row>
    <row r="1755" spans="2:2">
      <c r="B1755" s="25" t="str">
        <f>IFERROR(IF('Quantities Report_Secondary'!A1754="","",VALUE(SUBSTITUTE('Quantities Report_Secondary'!A1754,"+",""))),"")</f>
        <v/>
      </c>
    </row>
    <row r="1756" spans="2:2">
      <c r="B1756" s="25" t="str">
        <f>IFERROR(IF('Quantities Report_Secondary'!A1755="","",VALUE(SUBSTITUTE('Quantities Report_Secondary'!A1755,"+",""))),"")</f>
        <v/>
      </c>
    </row>
    <row r="1757" spans="2:2">
      <c r="B1757" s="25" t="str">
        <f>IFERROR(IF('Quantities Report_Secondary'!A1756="","",VALUE(SUBSTITUTE('Quantities Report_Secondary'!A1756,"+",""))),"")</f>
        <v/>
      </c>
    </row>
    <row r="1758" spans="2:2">
      <c r="B1758" s="25" t="str">
        <f>IFERROR(IF('Quantities Report_Secondary'!A1757="","",VALUE(SUBSTITUTE('Quantities Report_Secondary'!A1757,"+",""))),"")</f>
        <v/>
      </c>
    </row>
    <row r="1759" spans="2:2">
      <c r="B1759" s="25" t="str">
        <f>IFERROR(IF('Quantities Report_Secondary'!A1758="","",VALUE(SUBSTITUTE('Quantities Report_Secondary'!A1758,"+",""))),"")</f>
        <v/>
      </c>
    </row>
    <row r="1760" spans="2:2">
      <c r="B1760" s="25" t="str">
        <f>IFERROR(IF('Quantities Report_Secondary'!A1759="","",VALUE(SUBSTITUTE('Quantities Report_Secondary'!A1759,"+",""))),"")</f>
        <v/>
      </c>
    </row>
    <row r="1761" spans="2:2">
      <c r="B1761" s="25" t="str">
        <f>IFERROR(IF('Quantities Report_Secondary'!A1760="","",VALUE(SUBSTITUTE('Quantities Report_Secondary'!A1760,"+",""))),"")</f>
        <v/>
      </c>
    </row>
    <row r="1762" spans="2:2">
      <c r="B1762" s="25" t="str">
        <f>IFERROR(IF('Quantities Report_Secondary'!A1761="","",VALUE(SUBSTITUTE('Quantities Report_Secondary'!A1761,"+",""))),"")</f>
        <v/>
      </c>
    </row>
    <row r="1763" spans="2:2">
      <c r="B1763" s="25" t="str">
        <f>IFERROR(IF('Quantities Report_Secondary'!A1762="","",VALUE(SUBSTITUTE('Quantities Report_Secondary'!A1762,"+",""))),"")</f>
        <v/>
      </c>
    </row>
    <row r="1764" spans="2:2">
      <c r="B1764" s="25" t="str">
        <f>IFERROR(IF('Quantities Report_Secondary'!A1763="","",VALUE(SUBSTITUTE('Quantities Report_Secondary'!A1763,"+",""))),"")</f>
        <v/>
      </c>
    </row>
    <row r="1765" spans="2:2">
      <c r="B1765" s="25" t="str">
        <f>IFERROR(IF('Quantities Report_Secondary'!A1764="","",VALUE(SUBSTITUTE('Quantities Report_Secondary'!A1764,"+",""))),"")</f>
        <v/>
      </c>
    </row>
    <row r="1766" spans="2:2">
      <c r="B1766" s="25" t="str">
        <f>IFERROR(IF('Quantities Report_Secondary'!A1765="","",VALUE(SUBSTITUTE('Quantities Report_Secondary'!A1765,"+",""))),"")</f>
        <v/>
      </c>
    </row>
    <row r="1767" spans="2:2">
      <c r="B1767" s="25" t="str">
        <f>IFERROR(IF('Quantities Report_Secondary'!A1766="","",VALUE(SUBSTITUTE('Quantities Report_Secondary'!A1766,"+",""))),"")</f>
        <v/>
      </c>
    </row>
    <row r="1768" spans="2:2">
      <c r="B1768" s="25" t="str">
        <f>IFERROR(IF('Quantities Report_Secondary'!A1767="","",VALUE(SUBSTITUTE('Quantities Report_Secondary'!A1767,"+",""))),"")</f>
        <v/>
      </c>
    </row>
    <row r="1769" spans="2:2">
      <c r="B1769" s="25" t="str">
        <f>IFERROR(IF('Quantities Report_Secondary'!A1768="","",VALUE(SUBSTITUTE('Quantities Report_Secondary'!A1768,"+",""))),"")</f>
        <v/>
      </c>
    </row>
    <row r="1770" spans="2:2">
      <c r="B1770" s="25" t="str">
        <f>IFERROR(IF('Quantities Report_Secondary'!A1769="","",VALUE(SUBSTITUTE('Quantities Report_Secondary'!A1769,"+",""))),"")</f>
        <v/>
      </c>
    </row>
    <row r="1771" spans="2:2">
      <c r="B1771" s="25" t="str">
        <f>IFERROR(IF('Quantities Report_Secondary'!A1770="","",VALUE(SUBSTITUTE('Quantities Report_Secondary'!A1770,"+",""))),"")</f>
        <v/>
      </c>
    </row>
    <row r="1772" spans="2:2">
      <c r="B1772" s="25" t="str">
        <f>IFERROR(IF('Quantities Report_Secondary'!A1771="","",VALUE(SUBSTITUTE('Quantities Report_Secondary'!A1771,"+",""))),"")</f>
        <v/>
      </c>
    </row>
    <row r="1773" spans="2:2">
      <c r="B1773" s="25" t="str">
        <f>IFERROR(IF('Quantities Report_Secondary'!A1772="","",VALUE(SUBSTITUTE('Quantities Report_Secondary'!A1772,"+",""))),"")</f>
        <v/>
      </c>
    </row>
    <row r="1774" spans="2:2">
      <c r="B1774" s="25" t="str">
        <f>IFERROR(IF('Quantities Report_Secondary'!A1773="","",VALUE(SUBSTITUTE('Quantities Report_Secondary'!A1773,"+",""))),"")</f>
        <v/>
      </c>
    </row>
    <row r="1775" spans="2:2">
      <c r="B1775" s="25" t="str">
        <f>IFERROR(IF('Quantities Report_Secondary'!A1774="","",VALUE(SUBSTITUTE('Quantities Report_Secondary'!A1774,"+",""))),"")</f>
        <v/>
      </c>
    </row>
    <row r="1776" spans="2:2">
      <c r="B1776" s="25" t="str">
        <f>IFERROR(IF('Quantities Report_Secondary'!A1775="","",VALUE(SUBSTITUTE('Quantities Report_Secondary'!A1775,"+",""))),"")</f>
        <v/>
      </c>
    </row>
    <row r="1777" spans="2:2">
      <c r="B1777" s="25" t="str">
        <f>IFERROR(IF('Quantities Report_Secondary'!A1776="","",VALUE(SUBSTITUTE('Quantities Report_Secondary'!A1776,"+",""))),"")</f>
        <v/>
      </c>
    </row>
    <row r="1778" spans="2:2">
      <c r="B1778" s="25" t="str">
        <f>IFERROR(IF('Quantities Report_Secondary'!A1777="","",VALUE(SUBSTITUTE('Quantities Report_Secondary'!A1777,"+",""))),"")</f>
        <v/>
      </c>
    </row>
    <row r="1779" spans="2:2">
      <c r="B1779" s="25" t="str">
        <f>IFERROR(IF('Quantities Report_Secondary'!A1778="","",VALUE(SUBSTITUTE('Quantities Report_Secondary'!A1778,"+",""))),"")</f>
        <v/>
      </c>
    </row>
    <row r="1780" spans="2:2">
      <c r="B1780" s="25" t="str">
        <f>IFERROR(IF('Quantities Report_Secondary'!A1779="","",VALUE(SUBSTITUTE('Quantities Report_Secondary'!A1779,"+",""))),"")</f>
        <v/>
      </c>
    </row>
    <row r="1781" spans="2:2">
      <c r="B1781" s="25" t="str">
        <f>IFERROR(IF('Quantities Report_Secondary'!A1780="","",VALUE(SUBSTITUTE('Quantities Report_Secondary'!A1780,"+",""))),"")</f>
        <v/>
      </c>
    </row>
    <row r="1782" spans="2:2">
      <c r="B1782" s="25" t="str">
        <f>IFERROR(IF('Quantities Report_Secondary'!A1781="","",VALUE(SUBSTITUTE('Quantities Report_Secondary'!A1781,"+",""))),"")</f>
        <v/>
      </c>
    </row>
    <row r="1783" spans="2:2">
      <c r="B1783" s="25" t="str">
        <f>IFERROR(IF('Quantities Report_Secondary'!A1782="","",VALUE(SUBSTITUTE('Quantities Report_Secondary'!A1782,"+",""))),"")</f>
        <v/>
      </c>
    </row>
    <row r="1784" spans="2:2">
      <c r="B1784" s="25" t="str">
        <f>IFERROR(IF('Quantities Report_Secondary'!A1783="","",VALUE(SUBSTITUTE('Quantities Report_Secondary'!A1783,"+",""))),"")</f>
        <v/>
      </c>
    </row>
    <row r="1785" spans="2:2">
      <c r="B1785" s="25" t="str">
        <f>IFERROR(IF('Quantities Report_Secondary'!A1784="","",VALUE(SUBSTITUTE('Quantities Report_Secondary'!A1784,"+",""))),"")</f>
        <v/>
      </c>
    </row>
    <row r="1786" spans="2:2">
      <c r="B1786" s="25" t="str">
        <f>IFERROR(IF('Quantities Report_Secondary'!A1785="","",VALUE(SUBSTITUTE('Quantities Report_Secondary'!A1785,"+",""))),"")</f>
        <v/>
      </c>
    </row>
    <row r="1787" spans="2:2">
      <c r="B1787" s="25" t="str">
        <f>IFERROR(IF('Quantities Report_Secondary'!A1786="","",VALUE(SUBSTITUTE('Quantities Report_Secondary'!A1786,"+",""))),"")</f>
        <v/>
      </c>
    </row>
    <row r="1788" spans="2:2">
      <c r="B1788" s="25" t="str">
        <f>IFERROR(IF('Quantities Report_Secondary'!A1787="","",VALUE(SUBSTITUTE('Quantities Report_Secondary'!A1787,"+",""))),"")</f>
        <v/>
      </c>
    </row>
    <row r="1789" spans="2:2">
      <c r="B1789" s="25" t="str">
        <f>IFERROR(IF('Quantities Report_Secondary'!A1788="","",VALUE(SUBSTITUTE('Quantities Report_Secondary'!A1788,"+",""))),"")</f>
        <v/>
      </c>
    </row>
    <row r="1790" spans="2:2">
      <c r="B1790" s="25" t="str">
        <f>IFERROR(IF('Quantities Report_Secondary'!A1789="","",VALUE(SUBSTITUTE('Quantities Report_Secondary'!A1789,"+",""))),"")</f>
        <v/>
      </c>
    </row>
    <row r="1791" spans="2:2">
      <c r="B1791" s="25" t="str">
        <f>IFERROR(IF('Quantities Report_Secondary'!A1790="","",VALUE(SUBSTITUTE('Quantities Report_Secondary'!A1790,"+",""))),"")</f>
        <v/>
      </c>
    </row>
    <row r="1792" spans="2:2">
      <c r="B1792" s="25" t="str">
        <f>IFERROR(IF('Quantities Report_Secondary'!A1791="","",VALUE(SUBSTITUTE('Quantities Report_Secondary'!A1791,"+",""))),"")</f>
        <v/>
      </c>
    </row>
    <row r="1793" spans="2:2">
      <c r="B1793" s="25" t="str">
        <f>IFERROR(IF('Quantities Report_Secondary'!A1792="","",VALUE(SUBSTITUTE('Quantities Report_Secondary'!A1792,"+",""))),"")</f>
        <v/>
      </c>
    </row>
    <row r="1794" spans="2:2">
      <c r="B1794" s="25" t="str">
        <f>IFERROR(IF('Quantities Report_Secondary'!A1793="","",VALUE(SUBSTITUTE('Quantities Report_Secondary'!A1793,"+",""))),"")</f>
        <v/>
      </c>
    </row>
    <row r="1795" spans="2:2">
      <c r="B1795" s="25" t="str">
        <f>IFERROR(IF('Quantities Report_Secondary'!A1794="","",VALUE(SUBSTITUTE('Quantities Report_Secondary'!A1794,"+",""))),"")</f>
        <v/>
      </c>
    </row>
    <row r="1796" spans="2:2">
      <c r="B1796" s="25" t="str">
        <f>IFERROR(IF('Quantities Report_Secondary'!A1795="","",VALUE(SUBSTITUTE('Quantities Report_Secondary'!A1795,"+",""))),"")</f>
        <v/>
      </c>
    </row>
    <row r="1797" spans="2:2">
      <c r="B1797" s="25" t="str">
        <f>IFERROR(IF('Quantities Report_Secondary'!A1796="","",VALUE(SUBSTITUTE('Quantities Report_Secondary'!A1796,"+",""))),"")</f>
        <v/>
      </c>
    </row>
    <row r="1798" spans="2:2">
      <c r="B1798" s="25" t="str">
        <f>IFERROR(IF('Quantities Report_Secondary'!A1797="","",VALUE(SUBSTITUTE('Quantities Report_Secondary'!A1797,"+",""))),"")</f>
        <v/>
      </c>
    </row>
    <row r="1799" spans="2:2">
      <c r="B1799" s="25" t="str">
        <f>IFERROR(IF('Quantities Report_Secondary'!A1798="","",VALUE(SUBSTITUTE('Quantities Report_Secondary'!A1798,"+",""))),"")</f>
        <v/>
      </c>
    </row>
    <row r="1800" spans="2:2">
      <c r="B1800" s="25" t="str">
        <f>IFERROR(IF('Quantities Report_Secondary'!A1799="","",VALUE(SUBSTITUTE('Quantities Report_Secondary'!A1799,"+",""))),"")</f>
        <v/>
      </c>
    </row>
    <row r="1801" spans="2:2">
      <c r="B1801" s="25" t="str">
        <f>IFERROR(IF('Quantities Report_Secondary'!A1800="","",VALUE(SUBSTITUTE('Quantities Report_Secondary'!A1800,"+",""))),"")</f>
        <v/>
      </c>
    </row>
    <row r="1802" spans="2:2">
      <c r="B1802" s="25" t="str">
        <f>IFERROR(IF('Quantities Report_Secondary'!A1801="","",VALUE(SUBSTITUTE('Quantities Report_Secondary'!A1801,"+",""))),"")</f>
        <v/>
      </c>
    </row>
    <row r="1803" spans="2:2">
      <c r="B1803" s="25" t="str">
        <f>IFERROR(IF('Quantities Report_Secondary'!A1802="","",VALUE(SUBSTITUTE('Quantities Report_Secondary'!A1802,"+",""))),"")</f>
        <v/>
      </c>
    </row>
    <row r="1804" spans="2:2">
      <c r="B1804" s="25" t="str">
        <f>IFERROR(IF('Quantities Report_Secondary'!A1803="","",VALUE(SUBSTITUTE('Quantities Report_Secondary'!A1803,"+",""))),"")</f>
        <v/>
      </c>
    </row>
    <row r="1805" spans="2:2">
      <c r="B1805" s="25" t="str">
        <f>IFERROR(IF('Quantities Report_Secondary'!A1804="","",VALUE(SUBSTITUTE('Quantities Report_Secondary'!A1804,"+",""))),"")</f>
        <v/>
      </c>
    </row>
    <row r="1806" spans="2:2">
      <c r="B1806" s="25" t="str">
        <f>IFERROR(IF('Quantities Report_Secondary'!A1805="","",VALUE(SUBSTITUTE('Quantities Report_Secondary'!A1805,"+",""))),"")</f>
        <v/>
      </c>
    </row>
    <row r="1807" spans="2:2">
      <c r="B1807" s="25" t="str">
        <f>IFERROR(IF('Quantities Report_Secondary'!A1806="","",VALUE(SUBSTITUTE('Quantities Report_Secondary'!A1806,"+",""))),"")</f>
        <v/>
      </c>
    </row>
    <row r="1808" spans="2:2">
      <c r="B1808" s="25" t="str">
        <f>IFERROR(IF('Quantities Report_Secondary'!A1807="","",VALUE(SUBSTITUTE('Quantities Report_Secondary'!A1807,"+",""))),"")</f>
        <v/>
      </c>
    </row>
    <row r="1809" spans="2:2">
      <c r="B1809" s="25" t="str">
        <f>IFERROR(IF('Quantities Report_Secondary'!A1808="","",VALUE(SUBSTITUTE('Quantities Report_Secondary'!A1808,"+",""))),"")</f>
        <v/>
      </c>
    </row>
    <row r="1810" spans="2:2">
      <c r="B1810" s="25" t="str">
        <f>IFERROR(IF('Quantities Report_Secondary'!A1809="","",VALUE(SUBSTITUTE('Quantities Report_Secondary'!A1809,"+",""))),"")</f>
        <v/>
      </c>
    </row>
    <row r="1811" spans="2:2">
      <c r="B1811" s="25" t="str">
        <f>IFERROR(IF('Quantities Report_Secondary'!A1810="","",VALUE(SUBSTITUTE('Quantities Report_Secondary'!A1810,"+",""))),"")</f>
        <v/>
      </c>
    </row>
    <row r="1812" spans="2:2">
      <c r="B1812" s="25" t="str">
        <f>IFERROR(IF('Quantities Report_Secondary'!A1811="","",VALUE(SUBSTITUTE('Quantities Report_Secondary'!A1811,"+",""))),"")</f>
        <v/>
      </c>
    </row>
    <row r="1813" spans="2:2">
      <c r="B1813" s="25" t="str">
        <f>IFERROR(IF('Quantities Report_Secondary'!A1812="","",VALUE(SUBSTITUTE('Quantities Report_Secondary'!A1812,"+",""))),"")</f>
        <v/>
      </c>
    </row>
    <row r="1814" spans="2:2">
      <c r="B1814" s="25" t="str">
        <f>IFERROR(IF('Quantities Report_Secondary'!A1813="","",VALUE(SUBSTITUTE('Quantities Report_Secondary'!A1813,"+",""))),"")</f>
        <v/>
      </c>
    </row>
    <row r="1815" spans="2:2">
      <c r="B1815" s="25" t="str">
        <f>IFERROR(IF('Quantities Report_Secondary'!A1814="","",VALUE(SUBSTITUTE('Quantities Report_Secondary'!A1814,"+",""))),"")</f>
        <v/>
      </c>
    </row>
    <row r="1816" spans="2:2">
      <c r="B1816" s="25" t="str">
        <f>IFERROR(IF('Quantities Report_Secondary'!A1815="","",VALUE(SUBSTITUTE('Quantities Report_Secondary'!A1815,"+",""))),"")</f>
        <v/>
      </c>
    </row>
    <row r="1817" spans="2:2">
      <c r="B1817" s="25" t="str">
        <f>IFERROR(IF('Quantities Report_Secondary'!A1816="","",VALUE(SUBSTITUTE('Quantities Report_Secondary'!A1816,"+",""))),"")</f>
        <v/>
      </c>
    </row>
    <row r="1818" spans="2:2">
      <c r="B1818" s="25" t="str">
        <f>IFERROR(IF('Quantities Report_Secondary'!A1817="","",VALUE(SUBSTITUTE('Quantities Report_Secondary'!A1817,"+",""))),"")</f>
        <v/>
      </c>
    </row>
    <row r="1819" spans="2:2">
      <c r="B1819" s="25" t="str">
        <f>IFERROR(IF('Quantities Report_Secondary'!A1818="","",VALUE(SUBSTITUTE('Quantities Report_Secondary'!A1818,"+",""))),"")</f>
        <v/>
      </c>
    </row>
    <row r="1820" spans="2:2">
      <c r="B1820" s="25" t="str">
        <f>IFERROR(IF('Quantities Report_Secondary'!A1819="","",VALUE(SUBSTITUTE('Quantities Report_Secondary'!A1819,"+",""))),"")</f>
        <v/>
      </c>
    </row>
    <row r="1821" spans="2:2">
      <c r="B1821" s="25" t="str">
        <f>IFERROR(IF('Quantities Report_Secondary'!A1820="","",VALUE(SUBSTITUTE('Quantities Report_Secondary'!A1820,"+",""))),"")</f>
        <v/>
      </c>
    </row>
    <row r="1822" spans="2:2">
      <c r="B1822" s="25" t="str">
        <f>IFERROR(IF('Quantities Report_Secondary'!A1821="","",VALUE(SUBSTITUTE('Quantities Report_Secondary'!A1821,"+",""))),"")</f>
        <v/>
      </c>
    </row>
    <row r="1823" spans="2:2">
      <c r="B1823" s="25" t="str">
        <f>IFERROR(IF('Quantities Report_Secondary'!A1822="","",VALUE(SUBSTITUTE('Quantities Report_Secondary'!A1822,"+",""))),"")</f>
        <v/>
      </c>
    </row>
    <row r="1824" spans="2:2">
      <c r="B1824" s="25" t="str">
        <f>IFERROR(IF('Quantities Report_Secondary'!A1823="","",VALUE(SUBSTITUTE('Quantities Report_Secondary'!A1823,"+",""))),"")</f>
        <v/>
      </c>
    </row>
    <row r="1825" spans="2:2">
      <c r="B1825" s="25" t="str">
        <f>IFERROR(IF('Quantities Report_Secondary'!A1824="","",VALUE(SUBSTITUTE('Quantities Report_Secondary'!A1824,"+",""))),"")</f>
        <v/>
      </c>
    </row>
    <row r="1826" spans="2:2">
      <c r="B1826" s="25" t="str">
        <f>IFERROR(IF('Quantities Report_Secondary'!A1825="","",VALUE(SUBSTITUTE('Quantities Report_Secondary'!A1825,"+",""))),"")</f>
        <v/>
      </c>
    </row>
    <row r="1827" spans="2:2">
      <c r="B1827" s="25" t="str">
        <f>IFERROR(IF('Quantities Report_Secondary'!A1826="","",VALUE(SUBSTITUTE('Quantities Report_Secondary'!A1826,"+",""))),"")</f>
        <v/>
      </c>
    </row>
    <row r="1828" spans="2:2">
      <c r="B1828" s="25" t="str">
        <f>IFERROR(IF('Quantities Report_Secondary'!A1827="","",VALUE(SUBSTITUTE('Quantities Report_Secondary'!A1827,"+",""))),"")</f>
        <v/>
      </c>
    </row>
    <row r="1829" spans="2:2">
      <c r="B1829" s="25" t="str">
        <f>IFERROR(IF('Quantities Report_Secondary'!A1828="","",VALUE(SUBSTITUTE('Quantities Report_Secondary'!A1828,"+",""))),"")</f>
        <v/>
      </c>
    </row>
    <row r="1830" spans="2:2">
      <c r="B1830" s="25" t="str">
        <f>IFERROR(IF('Quantities Report_Secondary'!A1829="","",VALUE(SUBSTITUTE('Quantities Report_Secondary'!A1829,"+",""))),"")</f>
        <v/>
      </c>
    </row>
    <row r="1831" spans="2:2">
      <c r="B1831" s="25" t="str">
        <f>IFERROR(IF('Quantities Report_Secondary'!A1830="","",VALUE(SUBSTITUTE('Quantities Report_Secondary'!A1830,"+",""))),"")</f>
        <v/>
      </c>
    </row>
    <row r="1832" spans="2:2">
      <c r="B1832" s="25" t="str">
        <f>IFERROR(IF('Quantities Report_Secondary'!A1831="","",VALUE(SUBSTITUTE('Quantities Report_Secondary'!A1831,"+",""))),"")</f>
        <v/>
      </c>
    </row>
    <row r="1833" spans="2:2">
      <c r="B1833" s="25" t="str">
        <f>IFERROR(IF('Quantities Report_Secondary'!A1832="","",VALUE(SUBSTITUTE('Quantities Report_Secondary'!A1832,"+",""))),"")</f>
        <v/>
      </c>
    </row>
    <row r="1834" spans="2:2">
      <c r="B1834" s="25" t="str">
        <f>IFERROR(IF('Quantities Report_Secondary'!A1833="","",VALUE(SUBSTITUTE('Quantities Report_Secondary'!A1833,"+",""))),"")</f>
        <v/>
      </c>
    </row>
    <row r="1835" spans="2:2">
      <c r="B1835" s="25" t="str">
        <f>IFERROR(IF('Quantities Report_Secondary'!A1834="","",VALUE(SUBSTITUTE('Quantities Report_Secondary'!A1834,"+",""))),"")</f>
        <v/>
      </c>
    </row>
    <row r="1836" spans="2:2">
      <c r="B1836" s="25" t="str">
        <f>IFERROR(IF('Quantities Report_Secondary'!A1835="","",VALUE(SUBSTITUTE('Quantities Report_Secondary'!A1835,"+",""))),"")</f>
        <v/>
      </c>
    </row>
    <row r="1837" spans="2:2">
      <c r="B1837" s="25" t="str">
        <f>IFERROR(IF('Quantities Report_Secondary'!A1836="","",VALUE(SUBSTITUTE('Quantities Report_Secondary'!A1836,"+",""))),"")</f>
        <v/>
      </c>
    </row>
    <row r="1838" spans="2:2">
      <c r="B1838" s="25" t="str">
        <f>IFERROR(IF('Quantities Report_Secondary'!A1837="","",VALUE(SUBSTITUTE('Quantities Report_Secondary'!A1837,"+",""))),"")</f>
        <v/>
      </c>
    </row>
    <row r="1839" spans="2:2">
      <c r="B1839" s="25" t="str">
        <f>IFERROR(IF('Quantities Report_Secondary'!A1838="","",VALUE(SUBSTITUTE('Quantities Report_Secondary'!A1838,"+",""))),"")</f>
        <v/>
      </c>
    </row>
    <row r="1840" spans="2:2">
      <c r="B1840" s="25" t="str">
        <f>IFERROR(IF('Quantities Report_Secondary'!A1839="","",VALUE(SUBSTITUTE('Quantities Report_Secondary'!A1839,"+",""))),"")</f>
        <v/>
      </c>
    </row>
    <row r="1841" spans="2:2">
      <c r="B1841" s="25" t="str">
        <f>IFERROR(IF('Quantities Report_Secondary'!A1840="","",VALUE(SUBSTITUTE('Quantities Report_Secondary'!A1840,"+",""))),"")</f>
        <v/>
      </c>
    </row>
    <row r="1842" spans="2:2">
      <c r="B1842" s="25" t="str">
        <f>IFERROR(IF('Quantities Report_Secondary'!A1841="","",VALUE(SUBSTITUTE('Quantities Report_Secondary'!A1841,"+",""))),"")</f>
        <v/>
      </c>
    </row>
    <row r="1843" spans="2:2">
      <c r="B1843" s="25" t="str">
        <f>IFERROR(IF('Quantities Report_Secondary'!A1842="","",VALUE(SUBSTITUTE('Quantities Report_Secondary'!A1842,"+",""))),"")</f>
        <v/>
      </c>
    </row>
    <row r="1844" spans="2:2">
      <c r="B1844" s="25" t="str">
        <f>IFERROR(IF('Quantities Report_Secondary'!A1843="","",VALUE(SUBSTITUTE('Quantities Report_Secondary'!A1843,"+",""))),"")</f>
        <v/>
      </c>
    </row>
    <row r="1845" spans="2:2">
      <c r="B1845" s="25" t="str">
        <f>IFERROR(IF('Quantities Report_Secondary'!A1844="","",VALUE(SUBSTITUTE('Quantities Report_Secondary'!A1844,"+",""))),"")</f>
        <v/>
      </c>
    </row>
    <row r="1846" spans="2:2">
      <c r="B1846" s="25" t="str">
        <f>IFERROR(IF('Quantities Report_Secondary'!A1845="","",VALUE(SUBSTITUTE('Quantities Report_Secondary'!A1845,"+",""))),"")</f>
        <v/>
      </c>
    </row>
    <row r="1847" spans="2:2">
      <c r="B1847" s="25" t="str">
        <f>IFERROR(IF('Quantities Report_Secondary'!A1846="","",VALUE(SUBSTITUTE('Quantities Report_Secondary'!A1846,"+",""))),"")</f>
        <v/>
      </c>
    </row>
    <row r="1848" spans="2:2">
      <c r="B1848" s="25" t="str">
        <f>IFERROR(IF('Quantities Report_Secondary'!A1847="","",VALUE(SUBSTITUTE('Quantities Report_Secondary'!A1847,"+",""))),"")</f>
        <v/>
      </c>
    </row>
    <row r="1849" spans="2:2">
      <c r="B1849" s="25" t="str">
        <f>IFERROR(IF('Quantities Report_Secondary'!A1848="","",VALUE(SUBSTITUTE('Quantities Report_Secondary'!A1848,"+",""))),"")</f>
        <v/>
      </c>
    </row>
    <row r="1850" spans="2:2">
      <c r="B1850" s="25" t="str">
        <f>IFERROR(IF('Quantities Report_Secondary'!A1849="","",VALUE(SUBSTITUTE('Quantities Report_Secondary'!A1849,"+",""))),"")</f>
        <v/>
      </c>
    </row>
    <row r="1851" spans="2:2">
      <c r="B1851" s="25" t="str">
        <f>IFERROR(IF('Quantities Report_Secondary'!A1850="","",VALUE(SUBSTITUTE('Quantities Report_Secondary'!A1850,"+",""))),"")</f>
        <v/>
      </c>
    </row>
    <row r="1852" spans="2:2">
      <c r="B1852" s="25" t="str">
        <f>IFERROR(IF('Quantities Report_Secondary'!A1851="","",VALUE(SUBSTITUTE('Quantities Report_Secondary'!A1851,"+",""))),"")</f>
        <v/>
      </c>
    </row>
    <row r="1853" spans="2:2">
      <c r="B1853" s="25" t="str">
        <f>IFERROR(IF('Quantities Report_Secondary'!A1852="","",VALUE(SUBSTITUTE('Quantities Report_Secondary'!A1852,"+",""))),"")</f>
        <v/>
      </c>
    </row>
    <row r="1854" spans="2:2">
      <c r="B1854" s="25" t="str">
        <f>IFERROR(IF('Quantities Report_Secondary'!A1853="","",VALUE(SUBSTITUTE('Quantities Report_Secondary'!A1853,"+",""))),"")</f>
        <v/>
      </c>
    </row>
    <row r="1855" spans="2:2">
      <c r="B1855" s="25" t="str">
        <f>IFERROR(IF('Quantities Report_Secondary'!A1854="","",VALUE(SUBSTITUTE('Quantities Report_Secondary'!A1854,"+",""))),"")</f>
        <v/>
      </c>
    </row>
    <row r="1856" spans="2:2">
      <c r="B1856" s="25" t="str">
        <f>IFERROR(IF('Quantities Report_Secondary'!A1855="","",VALUE(SUBSTITUTE('Quantities Report_Secondary'!A1855,"+",""))),"")</f>
        <v/>
      </c>
    </row>
    <row r="1857" spans="2:2">
      <c r="B1857" s="25" t="str">
        <f>IFERROR(IF('Quantities Report_Secondary'!A1856="","",VALUE(SUBSTITUTE('Quantities Report_Secondary'!A1856,"+",""))),"")</f>
        <v/>
      </c>
    </row>
    <row r="1858" spans="2:2">
      <c r="B1858" s="25" t="str">
        <f>IFERROR(IF('Quantities Report_Secondary'!A1857="","",VALUE(SUBSTITUTE('Quantities Report_Secondary'!A1857,"+",""))),"")</f>
        <v/>
      </c>
    </row>
    <row r="1859" spans="2:2">
      <c r="B1859" s="25" t="str">
        <f>IFERROR(IF('Quantities Report_Secondary'!A1858="","",VALUE(SUBSTITUTE('Quantities Report_Secondary'!A1858,"+",""))),"")</f>
        <v/>
      </c>
    </row>
    <row r="1860" spans="2:2">
      <c r="B1860" s="25" t="str">
        <f>IFERROR(IF('Quantities Report_Secondary'!A1859="","",VALUE(SUBSTITUTE('Quantities Report_Secondary'!A1859,"+",""))),"")</f>
        <v/>
      </c>
    </row>
    <row r="1861" spans="2:2">
      <c r="B1861" s="25" t="str">
        <f>IFERROR(IF('Quantities Report_Secondary'!A1860="","",VALUE(SUBSTITUTE('Quantities Report_Secondary'!A1860,"+",""))),"")</f>
        <v/>
      </c>
    </row>
    <row r="1862" spans="2:2">
      <c r="B1862" s="25" t="str">
        <f>IFERROR(IF('Quantities Report_Secondary'!A1861="","",VALUE(SUBSTITUTE('Quantities Report_Secondary'!A1861,"+",""))),"")</f>
        <v/>
      </c>
    </row>
    <row r="1863" spans="2:2">
      <c r="B1863" s="25" t="str">
        <f>IFERROR(IF('Quantities Report_Secondary'!A1862="","",VALUE(SUBSTITUTE('Quantities Report_Secondary'!A1862,"+",""))),"")</f>
        <v/>
      </c>
    </row>
    <row r="1864" spans="2:2">
      <c r="B1864" s="25" t="str">
        <f>IFERROR(IF('Quantities Report_Secondary'!A1863="","",VALUE(SUBSTITUTE('Quantities Report_Secondary'!A1863,"+",""))),"")</f>
        <v/>
      </c>
    </row>
    <row r="1865" spans="2:2">
      <c r="B1865" s="25" t="str">
        <f>IFERROR(IF('Quantities Report_Secondary'!A1864="","",VALUE(SUBSTITUTE('Quantities Report_Secondary'!A1864,"+",""))),"")</f>
        <v/>
      </c>
    </row>
    <row r="1866" spans="2:2">
      <c r="B1866" s="25" t="str">
        <f>IFERROR(IF('Quantities Report_Secondary'!A1865="","",VALUE(SUBSTITUTE('Quantities Report_Secondary'!A1865,"+",""))),"")</f>
        <v/>
      </c>
    </row>
    <row r="1867" spans="2:2">
      <c r="B1867" s="25" t="str">
        <f>IFERROR(IF('Quantities Report_Secondary'!A1866="","",VALUE(SUBSTITUTE('Quantities Report_Secondary'!A1866,"+",""))),"")</f>
        <v/>
      </c>
    </row>
    <row r="1868" spans="2:2">
      <c r="B1868" s="25" t="str">
        <f>IFERROR(IF('Quantities Report_Secondary'!A1867="","",VALUE(SUBSTITUTE('Quantities Report_Secondary'!A1867,"+",""))),"")</f>
        <v/>
      </c>
    </row>
    <row r="1869" spans="2:2">
      <c r="B1869" s="25" t="str">
        <f>IFERROR(IF('Quantities Report_Secondary'!A1868="","",VALUE(SUBSTITUTE('Quantities Report_Secondary'!A1868,"+",""))),"")</f>
        <v/>
      </c>
    </row>
    <row r="1870" spans="2:2">
      <c r="B1870" s="25" t="str">
        <f>IFERROR(IF('Quantities Report_Secondary'!A1869="","",VALUE(SUBSTITUTE('Quantities Report_Secondary'!A1869,"+",""))),"")</f>
        <v/>
      </c>
    </row>
    <row r="1871" spans="2:2">
      <c r="B1871" s="25" t="str">
        <f>IFERROR(IF('Quantities Report_Secondary'!A1870="","",VALUE(SUBSTITUTE('Quantities Report_Secondary'!A1870,"+",""))),"")</f>
        <v/>
      </c>
    </row>
    <row r="1872" spans="2:2">
      <c r="B1872" s="25" t="str">
        <f>IFERROR(IF('Quantities Report_Secondary'!A1871="","",VALUE(SUBSTITUTE('Quantities Report_Secondary'!A1871,"+",""))),"")</f>
        <v/>
      </c>
    </row>
    <row r="1873" spans="2:2">
      <c r="B1873" s="25" t="str">
        <f>IFERROR(IF('Quantities Report_Secondary'!A1872="","",VALUE(SUBSTITUTE('Quantities Report_Secondary'!A1872,"+",""))),"")</f>
        <v/>
      </c>
    </row>
    <row r="1874" spans="2:2">
      <c r="B1874" s="25" t="str">
        <f>IFERROR(IF('Quantities Report_Secondary'!A1873="","",VALUE(SUBSTITUTE('Quantities Report_Secondary'!A1873,"+",""))),"")</f>
        <v/>
      </c>
    </row>
    <row r="1875" spans="2:2">
      <c r="B1875" s="25" t="str">
        <f>IFERROR(IF('Quantities Report_Secondary'!A1874="","",VALUE(SUBSTITUTE('Quantities Report_Secondary'!A1874,"+",""))),"")</f>
        <v/>
      </c>
    </row>
    <row r="1876" spans="2:2">
      <c r="B1876" s="25" t="str">
        <f>IFERROR(IF('Quantities Report_Secondary'!A1875="","",VALUE(SUBSTITUTE('Quantities Report_Secondary'!A1875,"+",""))),"")</f>
        <v/>
      </c>
    </row>
    <row r="1877" spans="2:2">
      <c r="B1877" s="25" t="str">
        <f>IFERROR(IF('Quantities Report_Secondary'!A1876="","",VALUE(SUBSTITUTE('Quantities Report_Secondary'!A1876,"+",""))),"")</f>
        <v/>
      </c>
    </row>
    <row r="1878" spans="2:2">
      <c r="B1878" s="25" t="str">
        <f>IFERROR(IF('Quantities Report_Secondary'!A1877="","",VALUE(SUBSTITUTE('Quantities Report_Secondary'!A1877,"+",""))),"")</f>
        <v/>
      </c>
    </row>
    <row r="1879" spans="2:2">
      <c r="B1879" s="25" t="str">
        <f>IFERROR(IF('Quantities Report_Secondary'!A1878="","",VALUE(SUBSTITUTE('Quantities Report_Secondary'!A1878,"+",""))),"")</f>
        <v/>
      </c>
    </row>
    <row r="1880" spans="2:2">
      <c r="B1880" s="25" t="str">
        <f>IFERROR(IF('Quantities Report_Secondary'!A1879="","",VALUE(SUBSTITUTE('Quantities Report_Secondary'!A1879,"+",""))),"")</f>
        <v/>
      </c>
    </row>
    <row r="1881" spans="2:2">
      <c r="B1881" s="25" t="str">
        <f>IFERROR(IF('Quantities Report_Secondary'!A1880="","",VALUE(SUBSTITUTE('Quantities Report_Secondary'!A1880,"+",""))),"")</f>
        <v/>
      </c>
    </row>
    <row r="1882" spans="2:2">
      <c r="B1882" s="25" t="str">
        <f>IFERROR(IF('Quantities Report_Secondary'!A1881="","",VALUE(SUBSTITUTE('Quantities Report_Secondary'!A1881,"+",""))),"")</f>
        <v/>
      </c>
    </row>
    <row r="1883" spans="2:2">
      <c r="B1883" s="25" t="str">
        <f>IFERROR(IF('Quantities Report_Secondary'!A1882="","",VALUE(SUBSTITUTE('Quantities Report_Secondary'!A1882,"+",""))),"")</f>
        <v/>
      </c>
    </row>
    <row r="1884" spans="2:2">
      <c r="B1884" s="25" t="str">
        <f>IFERROR(IF('Quantities Report_Secondary'!A1883="","",VALUE(SUBSTITUTE('Quantities Report_Secondary'!A1883,"+",""))),"")</f>
        <v/>
      </c>
    </row>
    <row r="1885" spans="2:2">
      <c r="B1885" s="25" t="str">
        <f>IFERROR(IF('Quantities Report_Secondary'!A1884="","",VALUE(SUBSTITUTE('Quantities Report_Secondary'!A1884,"+",""))),"")</f>
        <v/>
      </c>
    </row>
    <row r="1886" spans="2:2">
      <c r="B1886" s="25" t="str">
        <f>IFERROR(IF('Quantities Report_Secondary'!A1885="","",VALUE(SUBSTITUTE('Quantities Report_Secondary'!A1885,"+",""))),"")</f>
        <v/>
      </c>
    </row>
    <row r="1887" spans="2:2">
      <c r="B1887" s="25" t="str">
        <f>IFERROR(IF('Quantities Report_Secondary'!A1886="","",VALUE(SUBSTITUTE('Quantities Report_Secondary'!A1886,"+",""))),"")</f>
        <v/>
      </c>
    </row>
    <row r="1888" spans="2:2">
      <c r="B1888" s="25" t="str">
        <f>IFERROR(IF('Quantities Report_Secondary'!A1887="","",VALUE(SUBSTITUTE('Quantities Report_Secondary'!A1887,"+",""))),"")</f>
        <v/>
      </c>
    </row>
    <row r="1889" spans="2:2">
      <c r="B1889" s="25" t="str">
        <f>IFERROR(IF('Quantities Report_Secondary'!A1888="","",VALUE(SUBSTITUTE('Quantities Report_Secondary'!A1888,"+",""))),"")</f>
        <v/>
      </c>
    </row>
    <row r="1890" spans="2:2">
      <c r="B1890" s="25" t="str">
        <f>IFERROR(IF('Quantities Report_Secondary'!A1889="","",VALUE(SUBSTITUTE('Quantities Report_Secondary'!A1889,"+",""))),"")</f>
        <v/>
      </c>
    </row>
    <row r="1891" spans="2:2">
      <c r="B1891" s="25" t="str">
        <f>IFERROR(IF('Quantities Report_Secondary'!A1890="","",VALUE(SUBSTITUTE('Quantities Report_Secondary'!A1890,"+",""))),"")</f>
        <v/>
      </c>
    </row>
    <row r="1892" spans="2:2">
      <c r="B1892" s="25" t="str">
        <f>IFERROR(IF('Quantities Report_Secondary'!A1891="","",VALUE(SUBSTITUTE('Quantities Report_Secondary'!A1891,"+",""))),"")</f>
        <v/>
      </c>
    </row>
    <row r="1893" spans="2:2">
      <c r="B1893" s="25" t="str">
        <f>IFERROR(IF('Quantities Report_Secondary'!A1892="","",VALUE(SUBSTITUTE('Quantities Report_Secondary'!A1892,"+",""))),"")</f>
        <v/>
      </c>
    </row>
    <row r="1894" spans="2:2">
      <c r="B1894" s="25" t="str">
        <f>IFERROR(IF('Quantities Report_Secondary'!A1893="","",VALUE(SUBSTITUTE('Quantities Report_Secondary'!A1893,"+",""))),"")</f>
        <v/>
      </c>
    </row>
    <row r="1895" spans="2:2">
      <c r="B1895" s="25" t="str">
        <f>IFERROR(IF('Quantities Report_Secondary'!A1894="","",VALUE(SUBSTITUTE('Quantities Report_Secondary'!A1894,"+",""))),"")</f>
        <v/>
      </c>
    </row>
    <row r="1896" spans="2:2">
      <c r="B1896" s="25" t="str">
        <f>IFERROR(IF('Quantities Report_Secondary'!A1895="","",VALUE(SUBSTITUTE('Quantities Report_Secondary'!A1895,"+",""))),"")</f>
        <v/>
      </c>
    </row>
    <row r="1897" spans="2:2">
      <c r="B1897" s="25" t="str">
        <f>IFERROR(IF('Quantities Report_Secondary'!A1896="","",VALUE(SUBSTITUTE('Quantities Report_Secondary'!A1896,"+",""))),"")</f>
        <v/>
      </c>
    </row>
    <row r="1898" spans="2:2">
      <c r="B1898" s="25" t="str">
        <f>IFERROR(IF('Quantities Report_Secondary'!A1897="","",VALUE(SUBSTITUTE('Quantities Report_Secondary'!A1897,"+",""))),"")</f>
        <v/>
      </c>
    </row>
    <row r="1899" spans="2:2">
      <c r="B1899" s="25" t="str">
        <f>IFERROR(IF('Quantities Report_Secondary'!A1898="","",VALUE(SUBSTITUTE('Quantities Report_Secondary'!A1898,"+",""))),"")</f>
        <v/>
      </c>
    </row>
    <row r="1900" spans="2:2">
      <c r="B1900" s="25" t="str">
        <f>IFERROR(IF('Quantities Report_Secondary'!A1899="","",VALUE(SUBSTITUTE('Quantities Report_Secondary'!A1899,"+",""))),"")</f>
        <v/>
      </c>
    </row>
    <row r="1901" spans="2:2">
      <c r="B1901" s="25" t="str">
        <f>IFERROR(IF('Quantities Report_Secondary'!A1900="","",VALUE(SUBSTITUTE('Quantities Report_Secondary'!A1900,"+",""))),"")</f>
        <v/>
      </c>
    </row>
    <row r="1902" spans="2:2">
      <c r="B1902" s="25" t="str">
        <f>IFERROR(IF('Quantities Report_Secondary'!A1901="","",VALUE(SUBSTITUTE('Quantities Report_Secondary'!A1901,"+",""))),"")</f>
        <v/>
      </c>
    </row>
    <row r="1903" spans="2:2">
      <c r="B1903" s="25" t="str">
        <f>IFERROR(IF('Quantities Report_Secondary'!A1902="","",VALUE(SUBSTITUTE('Quantities Report_Secondary'!A1902,"+",""))),"")</f>
        <v/>
      </c>
    </row>
    <row r="1904" spans="2:2">
      <c r="B1904" s="25" t="str">
        <f>IFERROR(IF('Quantities Report_Secondary'!A1903="","",VALUE(SUBSTITUTE('Quantities Report_Secondary'!A1903,"+",""))),"")</f>
        <v/>
      </c>
    </row>
    <row r="1905" spans="2:2">
      <c r="B1905" s="25" t="str">
        <f>IFERROR(IF('Quantities Report_Secondary'!A1904="","",VALUE(SUBSTITUTE('Quantities Report_Secondary'!A1904,"+",""))),"")</f>
        <v/>
      </c>
    </row>
    <row r="1906" spans="2:2">
      <c r="B1906" s="25" t="str">
        <f>IFERROR(IF('Quantities Report_Secondary'!A1905="","",VALUE(SUBSTITUTE('Quantities Report_Secondary'!A1905,"+",""))),"")</f>
        <v/>
      </c>
    </row>
    <row r="1907" spans="2:2">
      <c r="B1907" s="25" t="str">
        <f>IFERROR(IF('Quantities Report_Secondary'!A1906="","",VALUE(SUBSTITUTE('Quantities Report_Secondary'!A1906,"+",""))),"")</f>
        <v/>
      </c>
    </row>
    <row r="1908" spans="2:2">
      <c r="B1908" s="25" t="str">
        <f>IFERROR(IF('Quantities Report_Secondary'!A1907="","",VALUE(SUBSTITUTE('Quantities Report_Secondary'!A1907,"+",""))),"")</f>
        <v/>
      </c>
    </row>
    <row r="1909" spans="2:2">
      <c r="B1909" s="25" t="str">
        <f>IFERROR(IF('Quantities Report_Secondary'!A1908="","",VALUE(SUBSTITUTE('Quantities Report_Secondary'!A1908,"+",""))),"")</f>
        <v/>
      </c>
    </row>
    <row r="1910" spans="2:2">
      <c r="B1910" s="25" t="str">
        <f>IFERROR(IF('Quantities Report_Secondary'!A1909="","",VALUE(SUBSTITUTE('Quantities Report_Secondary'!A1909,"+",""))),"")</f>
        <v/>
      </c>
    </row>
    <row r="1911" spans="2:2">
      <c r="B1911" s="25" t="str">
        <f>IFERROR(IF('Quantities Report_Secondary'!A1910="","",VALUE(SUBSTITUTE('Quantities Report_Secondary'!A1910,"+",""))),"")</f>
        <v/>
      </c>
    </row>
    <row r="1912" spans="2:2">
      <c r="B1912" s="25" t="str">
        <f>IFERROR(IF('Quantities Report_Secondary'!A1911="","",VALUE(SUBSTITUTE('Quantities Report_Secondary'!A1911,"+",""))),"")</f>
        <v/>
      </c>
    </row>
    <row r="1913" spans="2:2">
      <c r="B1913" s="25" t="str">
        <f>IFERROR(IF('Quantities Report_Secondary'!A1912="","",VALUE(SUBSTITUTE('Quantities Report_Secondary'!A1912,"+",""))),"")</f>
        <v/>
      </c>
    </row>
    <row r="1914" spans="2:2">
      <c r="B1914" s="25" t="str">
        <f>IFERROR(IF('Quantities Report_Secondary'!A1913="","",VALUE(SUBSTITUTE('Quantities Report_Secondary'!A1913,"+",""))),"")</f>
        <v/>
      </c>
    </row>
    <row r="1915" spans="2:2">
      <c r="B1915" s="25" t="str">
        <f>IFERROR(IF('Quantities Report_Secondary'!A1914="","",VALUE(SUBSTITUTE('Quantities Report_Secondary'!A1914,"+",""))),"")</f>
        <v/>
      </c>
    </row>
    <row r="1916" spans="2:2">
      <c r="B1916" s="25" t="str">
        <f>IFERROR(IF('Quantities Report_Secondary'!A1915="","",VALUE(SUBSTITUTE('Quantities Report_Secondary'!A1915,"+",""))),"")</f>
        <v/>
      </c>
    </row>
    <row r="1917" spans="2:2">
      <c r="B1917" s="25" t="str">
        <f>IFERROR(IF('Quantities Report_Secondary'!A1916="","",VALUE(SUBSTITUTE('Quantities Report_Secondary'!A1916,"+",""))),"")</f>
        <v/>
      </c>
    </row>
    <row r="1918" spans="2:2">
      <c r="B1918" s="25" t="str">
        <f>IFERROR(IF('Quantities Report_Secondary'!A1917="","",VALUE(SUBSTITUTE('Quantities Report_Secondary'!A1917,"+",""))),"")</f>
        <v/>
      </c>
    </row>
    <row r="1919" spans="2:2">
      <c r="B1919" s="25" t="str">
        <f>IFERROR(IF('Quantities Report_Secondary'!A1918="","",VALUE(SUBSTITUTE('Quantities Report_Secondary'!A1918,"+",""))),"")</f>
        <v/>
      </c>
    </row>
    <row r="1920" spans="2:2">
      <c r="B1920" s="25" t="str">
        <f>IFERROR(IF('Quantities Report_Secondary'!A1919="","",VALUE(SUBSTITUTE('Quantities Report_Secondary'!A1919,"+",""))),"")</f>
        <v/>
      </c>
    </row>
    <row r="1921" spans="2:2">
      <c r="B1921" s="25" t="str">
        <f>IFERROR(IF('Quantities Report_Secondary'!A1920="","",VALUE(SUBSTITUTE('Quantities Report_Secondary'!A1920,"+",""))),"")</f>
        <v/>
      </c>
    </row>
    <row r="1922" spans="2:2">
      <c r="B1922" s="25" t="str">
        <f>IFERROR(IF('Quantities Report_Secondary'!A1921="","",VALUE(SUBSTITUTE('Quantities Report_Secondary'!A1921,"+",""))),"")</f>
        <v/>
      </c>
    </row>
    <row r="1923" spans="2:2">
      <c r="B1923" s="25" t="str">
        <f>IFERROR(IF('Quantities Report_Secondary'!A1922="","",VALUE(SUBSTITUTE('Quantities Report_Secondary'!A1922,"+",""))),"")</f>
        <v/>
      </c>
    </row>
    <row r="1924" spans="2:2">
      <c r="B1924" s="25" t="str">
        <f>IFERROR(IF('Quantities Report_Secondary'!A1923="","",VALUE(SUBSTITUTE('Quantities Report_Secondary'!A1923,"+",""))),"")</f>
        <v/>
      </c>
    </row>
    <row r="1925" spans="2:2">
      <c r="B1925" s="25" t="str">
        <f>IFERROR(IF('Quantities Report_Secondary'!A1924="","",VALUE(SUBSTITUTE('Quantities Report_Secondary'!A1924,"+",""))),"")</f>
        <v/>
      </c>
    </row>
    <row r="1926" spans="2:2">
      <c r="B1926" s="25" t="str">
        <f>IFERROR(IF('Quantities Report_Secondary'!A1925="","",VALUE(SUBSTITUTE('Quantities Report_Secondary'!A1925,"+",""))),"")</f>
        <v/>
      </c>
    </row>
    <row r="1927" spans="2:2">
      <c r="B1927" s="25" t="str">
        <f>IFERROR(IF('Quantities Report_Secondary'!A1926="","",VALUE(SUBSTITUTE('Quantities Report_Secondary'!A1926,"+",""))),"")</f>
        <v/>
      </c>
    </row>
    <row r="1928" spans="2:2">
      <c r="B1928" s="25" t="str">
        <f>IFERROR(IF('Quantities Report_Secondary'!A1927="","",VALUE(SUBSTITUTE('Quantities Report_Secondary'!A1927,"+",""))),"")</f>
        <v/>
      </c>
    </row>
    <row r="1929" spans="2:2">
      <c r="B1929" s="25" t="str">
        <f>IFERROR(IF('Quantities Report_Secondary'!A1928="","",VALUE(SUBSTITUTE('Quantities Report_Secondary'!A1928,"+",""))),"")</f>
        <v/>
      </c>
    </row>
    <row r="1930" spans="2:2">
      <c r="B1930" s="25" t="str">
        <f>IFERROR(IF('Quantities Report_Secondary'!A1929="","",VALUE(SUBSTITUTE('Quantities Report_Secondary'!A1929,"+",""))),"")</f>
        <v/>
      </c>
    </row>
    <row r="1931" spans="2:2">
      <c r="B1931" s="25" t="str">
        <f>IFERROR(IF('Quantities Report_Secondary'!A1930="","",VALUE(SUBSTITUTE('Quantities Report_Secondary'!A1930,"+",""))),"")</f>
        <v/>
      </c>
    </row>
    <row r="1932" spans="2:2">
      <c r="B1932" s="25" t="str">
        <f>IFERROR(IF('Quantities Report_Secondary'!A1931="","",VALUE(SUBSTITUTE('Quantities Report_Secondary'!A1931,"+",""))),"")</f>
        <v/>
      </c>
    </row>
    <row r="1933" spans="2:2">
      <c r="B1933" s="25" t="str">
        <f>IFERROR(IF('Quantities Report_Secondary'!A1932="","",VALUE(SUBSTITUTE('Quantities Report_Secondary'!A1932,"+",""))),"")</f>
        <v/>
      </c>
    </row>
    <row r="1934" spans="2:2">
      <c r="B1934" s="25" t="str">
        <f>IFERROR(IF('Quantities Report_Secondary'!A1933="","",VALUE(SUBSTITUTE('Quantities Report_Secondary'!A1933,"+",""))),"")</f>
        <v/>
      </c>
    </row>
    <row r="1935" spans="2:2">
      <c r="B1935" s="25" t="str">
        <f>IFERROR(IF('Quantities Report_Secondary'!A1934="","",VALUE(SUBSTITUTE('Quantities Report_Secondary'!A1934,"+",""))),"")</f>
        <v/>
      </c>
    </row>
    <row r="1936" spans="2:2">
      <c r="B1936" s="25" t="str">
        <f>IFERROR(IF('Quantities Report_Secondary'!A1935="","",VALUE(SUBSTITUTE('Quantities Report_Secondary'!A1935,"+",""))),"")</f>
        <v/>
      </c>
    </row>
    <row r="1937" spans="2:2">
      <c r="B1937" s="25" t="str">
        <f>IFERROR(IF('Quantities Report_Secondary'!A1936="","",VALUE(SUBSTITUTE('Quantities Report_Secondary'!A1936,"+",""))),"")</f>
        <v/>
      </c>
    </row>
    <row r="1938" spans="2:2">
      <c r="B1938" s="25" t="str">
        <f>IFERROR(IF('Quantities Report_Secondary'!A1937="","",VALUE(SUBSTITUTE('Quantities Report_Secondary'!A1937,"+",""))),"")</f>
        <v/>
      </c>
    </row>
    <row r="1939" spans="2:2">
      <c r="B1939" s="25" t="str">
        <f>IFERROR(IF('Quantities Report_Secondary'!A1938="","",VALUE(SUBSTITUTE('Quantities Report_Secondary'!A1938,"+",""))),"")</f>
        <v/>
      </c>
    </row>
    <row r="1940" spans="2:2">
      <c r="B1940" s="25" t="str">
        <f>IFERROR(IF('Quantities Report_Secondary'!A1939="","",VALUE(SUBSTITUTE('Quantities Report_Secondary'!A1939,"+",""))),"")</f>
        <v/>
      </c>
    </row>
    <row r="1941" spans="2:2">
      <c r="B1941" s="25" t="str">
        <f>IFERROR(IF('Quantities Report_Secondary'!A1940="","",VALUE(SUBSTITUTE('Quantities Report_Secondary'!A1940,"+",""))),"")</f>
        <v/>
      </c>
    </row>
    <row r="1942" spans="2:2">
      <c r="B1942" s="25" t="str">
        <f>IFERROR(IF('Quantities Report_Secondary'!A1941="","",VALUE(SUBSTITUTE('Quantities Report_Secondary'!A1941,"+",""))),"")</f>
        <v/>
      </c>
    </row>
    <row r="1943" spans="2:2">
      <c r="B1943" s="25" t="str">
        <f>IFERROR(IF('Quantities Report_Secondary'!A1942="","",VALUE(SUBSTITUTE('Quantities Report_Secondary'!A1942,"+",""))),"")</f>
        <v/>
      </c>
    </row>
    <row r="1944" spans="2:2">
      <c r="B1944" s="25" t="str">
        <f>IFERROR(IF('Quantities Report_Secondary'!A1943="","",VALUE(SUBSTITUTE('Quantities Report_Secondary'!A1943,"+",""))),"")</f>
        <v/>
      </c>
    </row>
    <row r="1945" spans="2:2">
      <c r="B1945" s="25" t="str">
        <f>IFERROR(IF('Quantities Report_Secondary'!A1944="","",VALUE(SUBSTITUTE('Quantities Report_Secondary'!A1944,"+",""))),"")</f>
        <v/>
      </c>
    </row>
    <row r="1946" spans="2:2">
      <c r="B1946" s="25" t="str">
        <f>IFERROR(IF('Quantities Report_Secondary'!A1945="","",VALUE(SUBSTITUTE('Quantities Report_Secondary'!A1945,"+",""))),"")</f>
        <v/>
      </c>
    </row>
    <row r="1947" spans="2:2">
      <c r="B1947" s="25" t="str">
        <f>IFERROR(IF('Quantities Report_Secondary'!A1946="","",VALUE(SUBSTITUTE('Quantities Report_Secondary'!A1946,"+",""))),"")</f>
        <v/>
      </c>
    </row>
    <row r="1948" spans="2:2">
      <c r="B1948" s="25" t="str">
        <f>IFERROR(IF('Quantities Report_Secondary'!A1947="","",VALUE(SUBSTITUTE('Quantities Report_Secondary'!A1947,"+",""))),"")</f>
        <v/>
      </c>
    </row>
    <row r="1949" spans="2:2">
      <c r="B1949" s="25" t="str">
        <f>IFERROR(IF('Quantities Report_Secondary'!A1948="","",VALUE(SUBSTITUTE('Quantities Report_Secondary'!A1948,"+",""))),"")</f>
        <v/>
      </c>
    </row>
    <row r="1950" spans="2:2">
      <c r="B1950" s="25" t="str">
        <f>IFERROR(IF('Quantities Report_Secondary'!A1949="","",VALUE(SUBSTITUTE('Quantities Report_Secondary'!A1949,"+",""))),"")</f>
        <v/>
      </c>
    </row>
    <row r="1951" spans="2:2">
      <c r="B1951" s="25" t="str">
        <f>IFERROR(IF('Quantities Report_Secondary'!A1950="","",VALUE(SUBSTITUTE('Quantities Report_Secondary'!A1950,"+",""))),"")</f>
        <v/>
      </c>
    </row>
    <row r="1952" spans="2:2">
      <c r="B1952" s="25" t="str">
        <f>IFERROR(IF('Quantities Report_Secondary'!A1951="","",VALUE(SUBSTITUTE('Quantities Report_Secondary'!A1951,"+",""))),"")</f>
        <v/>
      </c>
    </row>
    <row r="1953" spans="2:2">
      <c r="B1953" s="25" t="str">
        <f>IFERROR(IF('Quantities Report_Secondary'!A1952="","",VALUE(SUBSTITUTE('Quantities Report_Secondary'!A1952,"+",""))),"")</f>
        <v/>
      </c>
    </row>
    <row r="1954" spans="2:2">
      <c r="B1954" s="25" t="str">
        <f>IFERROR(IF('Quantities Report_Secondary'!A1953="","",VALUE(SUBSTITUTE('Quantities Report_Secondary'!A1953,"+",""))),"")</f>
        <v/>
      </c>
    </row>
    <row r="1955" spans="2:2">
      <c r="B1955" s="25" t="str">
        <f>IFERROR(IF('Quantities Report_Secondary'!A1954="","",VALUE(SUBSTITUTE('Quantities Report_Secondary'!A1954,"+",""))),"")</f>
        <v/>
      </c>
    </row>
    <row r="1956" spans="2:2">
      <c r="B1956" s="25" t="str">
        <f>IFERROR(IF('Quantities Report_Secondary'!A1955="","",VALUE(SUBSTITUTE('Quantities Report_Secondary'!A1955,"+",""))),"")</f>
        <v/>
      </c>
    </row>
    <row r="1957" spans="2:2">
      <c r="B1957" s="25" t="str">
        <f>IFERROR(IF('Quantities Report_Secondary'!A1956="","",VALUE(SUBSTITUTE('Quantities Report_Secondary'!A1956,"+",""))),"")</f>
        <v/>
      </c>
    </row>
    <row r="1958" spans="2:2">
      <c r="B1958" s="25" t="str">
        <f>IFERROR(IF('Quantities Report_Secondary'!A1957="","",VALUE(SUBSTITUTE('Quantities Report_Secondary'!A1957,"+",""))),"")</f>
        <v/>
      </c>
    </row>
    <row r="1959" spans="2:2">
      <c r="B1959" s="25" t="str">
        <f>IFERROR(IF('Quantities Report_Secondary'!A1958="","",VALUE(SUBSTITUTE('Quantities Report_Secondary'!A1958,"+",""))),"")</f>
        <v/>
      </c>
    </row>
    <row r="1960" spans="2:2">
      <c r="B1960" s="25" t="str">
        <f>IFERROR(IF('Quantities Report_Secondary'!A1959="","",VALUE(SUBSTITUTE('Quantities Report_Secondary'!A1959,"+",""))),"")</f>
        <v/>
      </c>
    </row>
    <row r="1961" spans="2:2">
      <c r="B1961" s="25" t="str">
        <f>IFERROR(IF('Quantities Report_Secondary'!A1960="","",VALUE(SUBSTITUTE('Quantities Report_Secondary'!A1960,"+",""))),"")</f>
        <v/>
      </c>
    </row>
    <row r="1962" spans="2:2">
      <c r="B1962" s="25" t="str">
        <f>IFERROR(IF('Quantities Report_Secondary'!A1961="","",VALUE(SUBSTITUTE('Quantities Report_Secondary'!A1961,"+",""))),"")</f>
        <v/>
      </c>
    </row>
    <row r="1963" spans="2:2">
      <c r="B1963" s="25" t="str">
        <f>IFERROR(IF('Quantities Report_Secondary'!A1962="","",VALUE(SUBSTITUTE('Quantities Report_Secondary'!A1962,"+",""))),"")</f>
        <v/>
      </c>
    </row>
    <row r="1964" spans="2:2">
      <c r="B1964" s="25" t="str">
        <f>IFERROR(IF('Quantities Report_Secondary'!A1963="","",VALUE(SUBSTITUTE('Quantities Report_Secondary'!A1963,"+",""))),"")</f>
        <v/>
      </c>
    </row>
    <row r="1965" spans="2:2">
      <c r="B1965" s="25" t="str">
        <f>IFERROR(IF('Quantities Report_Secondary'!A1964="","",VALUE(SUBSTITUTE('Quantities Report_Secondary'!A1964,"+",""))),"")</f>
        <v/>
      </c>
    </row>
    <row r="1966" spans="2:2">
      <c r="B1966" s="25" t="str">
        <f>IFERROR(IF('Quantities Report_Secondary'!A1965="","",VALUE(SUBSTITUTE('Quantities Report_Secondary'!A1965,"+",""))),"")</f>
        <v/>
      </c>
    </row>
    <row r="1967" spans="2:2">
      <c r="B1967" s="25" t="str">
        <f>IFERROR(IF('Quantities Report_Secondary'!A1966="","",VALUE(SUBSTITUTE('Quantities Report_Secondary'!A1966,"+",""))),"")</f>
        <v/>
      </c>
    </row>
    <row r="1968" spans="2:2">
      <c r="B1968" s="25" t="str">
        <f>IFERROR(IF('Quantities Report_Secondary'!A1967="","",VALUE(SUBSTITUTE('Quantities Report_Secondary'!A1967,"+",""))),"")</f>
        <v/>
      </c>
    </row>
    <row r="1969" spans="2:2">
      <c r="B1969" s="25" t="str">
        <f>IFERROR(IF('Quantities Report_Secondary'!A1968="","",VALUE(SUBSTITUTE('Quantities Report_Secondary'!A1968,"+",""))),"")</f>
        <v/>
      </c>
    </row>
    <row r="1970" spans="2:2">
      <c r="B1970" s="25" t="str">
        <f>IFERROR(IF('Quantities Report_Secondary'!A1969="","",VALUE(SUBSTITUTE('Quantities Report_Secondary'!A1969,"+",""))),"")</f>
        <v/>
      </c>
    </row>
    <row r="1971" spans="2:2">
      <c r="B1971" s="25" t="str">
        <f>IFERROR(IF('Quantities Report_Secondary'!A1970="","",VALUE(SUBSTITUTE('Quantities Report_Secondary'!A1970,"+",""))),"")</f>
        <v/>
      </c>
    </row>
    <row r="1972" spans="2:2">
      <c r="B1972" s="25" t="str">
        <f>IFERROR(IF('Quantities Report_Secondary'!A1971="","",VALUE(SUBSTITUTE('Quantities Report_Secondary'!A1971,"+",""))),"")</f>
        <v/>
      </c>
    </row>
    <row r="1973" spans="2:2">
      <c r="B1973" s="25" t="str">
        <f>IFERROR(IF('Quantities Report_Secondary'!A1972="","",VALUE(SUBSTITUTE('Quantities Report_Secondary'!A1972,"+",""))),"")</f>
        <v/>
      </c>
    </row>
    <row r="1974" spans="2:2">
      <c r="B1974" s="25" t="str">
        <f>IFERROR(IF('Quantities Report_Secondary'!A1973="","",VALUE(SUBSTITUTE('Quantities Report_Secondary'!A1973,"+",""))),"")</f>
        <v/>
      </c>
    </row>
    <row r="1975" spans="2:2">
      <c r="B1975" s="25" t="str">
        <f>IFERROR(IF('Quantities Report_Secondary'!A1974="","",VALUE(SUBSTITUTE('Quantities Report_Secondary'!A1974,"+",""))),"")</f>
        <v/>
      </c>
    </row>
    <row r="1976" spans="2:2">
      <c r="B1976" s="25" t="str">
        <f>IFERROR(IF('Quantities Report_Secondary'!A1975="","",VALUE(SUBSTITUTE('Quantities Report_Secondary'!A1975,"+",""))),"")</f>
        <v/>
      </c>
    </row>
    <row r="1977" spans="2:2">
      <c r="B1977" s="25" t="str">
        <f>IFERROR(IF('Quantities Report_Secondary'!A1976="","",VALUE(SUBSTITUTE('Quantities Report_Secondary'!A1976,"+",""))),"")</f>
        <v/>
      </c>
    </row>
    <row r="1978" spans="2:2">
      <c r="B1978" s="25" t="str">
        <f>IFERROR(IF('Quantities Report_Secondary'!A1977="","",VALUE(SUBSTITUTE('Quantities Report_Secondary'!A1977,"+",""))),"")</f>
        <v/>
      </c>
    </row>
    <row r="1979" spans="2:2">
      <c r="B1979" s="25" t="str">
        <f>IFERROR(IF('Quantities Report_Secondary'!A1978="","",VALUE(SUBSTITUTE('Quantities Report_Secondary'!A1978,"+",""))),"")</f>
        <v/>
      </c>
    </row>
    <row r="1980" spans="2:2">
      <c r="B1980" s="25" t="str">
        <f>IFERROR(IF('Quantities Report_Secondary'!A1979="","",VALUE(SUBSTITUTE('Quantities Report_Secondary'!A1979,"+",""))),"")</f>
        <v/>
      </c>
    </row>
    <row r="1981" spans="2:2">
      <c r="B1981" s="25" t="str">
        <f>IFERROR(IF('Quantities Report_Secondary'!A1980="","",VALUE(SUBSTITUTE('Quantities Report_Secondary'!A1980,"+",""))),"")</f>
        <v/>
      </c>
    </row>
    <row r="1982" spans="2:2">
      <c r="B1982" s="25" t="str">
        <f>IFERROR(IF('Quantities Report_Secondary'!A1981="","",VALUE(SUBSTITUTE('Quantities Report_Secondary'!A1981,"+",""))),"")</f>
        <v/>
      </c>
    </row>
    <row r="1983" spans="2:2">
      <c r="B1983" s="25" t="str">
        <f>IFERROR(IF('Quantities Report_Secondary'!A1982="","",VALUE(SUBSTITUTE('Quantities Report_Secondary'!A1982,"+",""))),"")</f>
        <v/>
      </c>
    </row>
    <row r="1984" spans="2:2">
      <c r="B1984" s="25" t="str">
        <f>IFERROR(IF('Quantities Report_Secondary'!A1983="","",VALUE(SUBSTITUTE('Quantities Report_Secondary'!A1983,"+",""))),"")</f>
        <v/>
      </c>
    </row>
    <row r="1985" spans="2:2">
      <c r="B1985" s="25" t="str">
        <f>IFERROR(IF('Quantities Report_Secondary'!A1984="","",VALUE(SUBSTITUTE('Quantities Report_Secondary'!A1984,"+",""))),"")</f>
        <v/>
      </c>
    </row>
    <row r="1986" spans="2:2">
      <c r="B1986" s="25" t="str">
        <f>IFERROR(IF('Quantities Report_Secondary'!A1985="","",VALUE(SUBSTITUTE('Quantities Report_Secondary'!A1985,"+",""))),"")</f>
        <v/>
      </c>
    </row>
    <row r="1987" spans="2:2">
      <c r="B1987" s="25" t="str">
        <f>IFERROR(IF('Quantities Report_Secondary'!A1986="","",VALUE(SUBSTITUTE('Quantities Report_Secondary'!A1986,"+",""))),"")</f>
        <v/>
      </c>
    </row>
    <row r="1988" spans="2:2">
      <c r="B1988" s="25" t="str">
        <f>IFERROR(IF('Quantities Report_Secondary'!A1987="","",VALUE(SUBSTITUTE('Quantities Report_Secondary'!A1987,"+",""))),"")</f>
        <v/>
      </c>
    </row>
    <row r="1989" spans="2:2">
      <c r="B1989" s="25" t="str">
        <f>IFERROR(IF('Quantities Report_Secondary'!A1988="","",VALUE(SUBSTITUTE('Quantities Report_Secondary'!A1988,"+",""))),"")</f>
        <v/>
      </c>
    </row>
    <row r="1990" spans="2:2">
      <c r="B1990" s="25" t="str">
        <f>IFERROR(IF('Quantities Report_Secondary'!A1989="","",VALUE(SUBSTITUTE('Quantities Report_Secondary'!A1989,"+",""))),"")</f>
        <v/>
      </c>
    </row>
    <row r="1991" spans="2:2">
      <c r="B1991" s="25" t="str">
        <f>IFERROR(IF('Quantities Report_Secondary'!A1990="","",VALUE(SUBSTITUTE('Quantities Report_Secondary'!A1990,"+",""))),"")</f>
        <v/>
      </c>
    </row>
    <row r="1992" spans="2:2">
      <c r="B1992" s="25" t="str">
        <f>IFERROR(IF('Quantities Report_Secondary'!A1991="","",VALUE(SUBSTITUTE('Quantities Report_Secondary'!A1991,"+",""))),"")</f>
        <v/>
      </c>
    </row>
    <row r="1993" spans="2:2">
      <c r="B1993" s="25" t="str">
        <f>IFERROR(IF('Quantities Report_Secondary'!A1992="","",VALUE(SUBSTITUTE('Quantities Report_Secondary'!A1992,"+",""))),"")</f>
        <v/>
      </c>
    </row>
    <row r="1994" spans="2:2">
      <c r="B1994" s="25" t="str">
        <f>IFERROR(IF('Quantities Report_Secondary'!A1993="","",VALUE(SUBSTITUTE('Quantities Report_Secondary'!A1993,"+",""))),"")</f>
        <v/>
      </c>
    </row>
    <row r="1995" spans="2:2">
      <c r="B1995" s="25" t="str">
        <f>IFERROR(IF('Quantities Report_Secondary'!A1994="","",VALUE(SUBSTITUTE('Quantities Report_Secondary'!A1994,"+",""))),"")</f>
        <v/>
      </c>
    </row>
    <row r="1996" spans="2:2">
      <c r="B1996" s="25" t="str">
        <f>IFERROR(IF('Quantities Report_Secondary'!A1995="","",VALUE(SUBSTITUTE('Quantities Report_Secondary'!A1995,"+",""))),"")</f>
        <v/>
      </c>
    </row>
    <row r="1997" spans="2:2">
      <c r="B1997" s="25" t="str">
        <f>IFERROR(IF('Quantities Report_Secondary'!A1996="","",VALUE(SUBSTITUTE('Quantities Report_Secondary'!A1996,"+",""))),"")</f>
        <v/>
      </c>
    </row>
    <row r="1998" spans="2:2">
      <c r="B1998" s="25" t="str">
        <f>IFERROR(IF('Quantities Report_Secondary'!A1997="","",VALUE(SUBSTITUTE('Quantities Report_Secondary'!A1997,"+",""))),"")</f>
        <v/>
      </c>
    </row>
    <row r="1999" spans="2:2">
      <c r="B1999" s="25" t="str">
        <f>IFERROR(IF('Quantities Report_Secondary'!A1998="","",VALUE(SUBSTITUTE('Quantities Report_Secondary'!A1998,"+",""))),"")</f>
        <v/>
      </c>
    </row>
    <row r="2000" spans="2:2">
      <c r="B2000" s="25" t="str">
        <f>IFERROR(IF('Quantities Report_Secondary'!A1999="","",VALUE(SUBSTITUTE('Quantities Report_Secondary'!A1999,"+",""))),"")</f>
        <v/>
      </c>
    </row>
    <row r="2001" spans="2:2">
      <c r="B2001" s="25" t="str">
        <f>IFERROR(IF('Quantities Report_Secondary'!A2000="","",VALUE(SUBSTITUTE('Quantities Report_Secondary'!A2000,"+",""))),"")</f>
        <v/>
      </c>
    </row>
    <row r="2002" spans="2:2">
      <c r="B2002" s="25" t="str">
        <f>IFERROR(IF('Quantities Report_Secondary'!A2001="","",VALUE(SUBSTITUTE('Quantities Report_Secondary'!A2001,"+",""))),"")</f>
        <v/>
      </c>
    </row>
    <row r="2003" spans="2:2">
      <c r="B2003" s="25" t="str">
        <f>IFERROR(IF('Quantities Report_Secondary'!A2002="","",VALUE(SUBSTITUTE('Quantities Report_Secondary'!A2002,"+",""))),"")</f>
        <v/>
      </c>
    </row>
    <row r="2004" spans="2:2">
      <c r="B2004" s="25" t="str">
        <f>IFERROR(IF('Quantities Report_Secondary'!A2003="","",VALUE(SUBSTITUTE('Quantities Report_Secondary'!A2003,"+",""))),"")</f>
        <v/>
      </c>
    </row>
    <row r="2005" spans="2:2">
      <c r="B2005" s="25" t="str">
        <f>IFERROR(IF('Quantities Report_Secondary'!A2004="","",VALUE(SUBSTITUTE('Quantities Report_Secondary'!A2004,"+",""))),"")</f>
        <v/>
      </c>
    </row>
    <row r="2006" spans="2:2">
      <c r="B2006" s="25" t="str">
        <f>IFERROR(IF('Quantities Report_Secondary'!A2005="","",VALUE(SUBSTITUTE('Quantities Report_Secondary'!A2005,"+",""))),"")</f>
        <v/>
      </c>
    </row>
    <row r="2007" spans="2:2">
      <c r="B2007" s="25" t="str">
        <f>IFERROR(IF('Quantities Report_Secondary'!A2006="","",VALUE(SUBSTITUTE('Quantities Report_Secondary'!A2006,"+",""))),"")</f>
        <v/>
      </c>
    </row>
    <row r="2008" spans="2:2">
      <c r="B2008" s="25" t="str">
        <f>IFERROR(IF('Quantities Report_Secondary'!A2007="","",VALUE(SUBSTITUTE('Quantities Report_Secondary'!A2007,"+",""))),"")</f>
        <v/>
      </c>
    </row>
    <row r="2009" spans="2:2">
      <c r="B2009" s="25" t="str">
        <f>IFERROR(IF('Quantities Report_Secondary'!A2008="","",VALUE(SUBSTITUTE('Quantities Report_Secondary'!A2008,"+",""))),"")</f>
        <v/>
      </c>
    </row>
    <row r="2010" spans="2:2">
      <c r="B2010" s="25" t="str">
        <f>IFERROR(IF('Quantities Report_Secondary'!A2009="","",VALUE(SUBSTITUTE('Quantities Report_Secondary'!A2009,"+",""))),"")</f>
        <v/>
      </c>
    </row>
    <row r="2011" spans="2:2">
      <c r="B2011" s="25" t="str">
        <f>IFERROR(IF('Quantities Report_Secondary'!A2010="","",VALUE(SUBSTITUTE('Quantities Report_Secondary'!A2010,"+",""))),"")</f>
        <v/>
      </c>
    </row>
    <row r="2012" spans="2:2">
      <c r="B2012" s="25" t="str">
        <f>IFERROR(IF('Quantities Report_Secondary'!A2011="","",VALUE(SUBSTITUTE('Quantities Report_Secondary'!A2011,"+",""))),"")</f>
        <v/>
      </c>
    </row>
    <row r="2013" spans="2:2">
      <c r="B2013" s="25" t="str">
        <f>IFERROR(IF('Quantities Report_Secondary'!A2012="","",VALUE(SUBSTITUTE('Quantities Report_Secondary'!A2012,"+",""))),"")</f>
        <v/>
      </c>
    </row>
    <row r="2014" spans="2:2">
      <c r="B2014" s="25" t="str">
        <f>IFERROR(IF('Quantities Report_Secondary'!A2013="","",VALUE(SUBSTITUTE('Quantities Report_Secondary'!A2013,"+",""))),"")</f>
        <v/>
      </c>
    </row>
    <row r="2015" spans="2:2">
      <c r="B2015" s="25" t="str">
        <f>IFERROR(IF('Quantities Report_Secondary'!A2014="","",VALUE(SUBSTITUTE('Quantities Report_Secondary'!A2014,"+",""))),"")</f>
        <v/>
      </c>
    </row>
    <row r="2016" spans="2:2">
      <c r="B2016" s="25" t="str">
        <f>IFERROR(IF('Quantities Report_Secondary'!A2015="","",VALUE(SUBSTITUTE('Quantities Report_Secondary'!A2015,"+",""))),"")</f>
        <v/>
      </c>
    </row>
    <row r="2017" spans="2:2">
      <c r="B2017" s="25" t="str">
        <f>IFERROR(IF('Quantities Report_Secondary'!A2016="","",VALUE(SUBSTITUTE('Quantities Report_Secondary'!A2016,"+",""))),"")</f>
        <v/>
      </c>
    </row>
    <row r="2018" spans="2:2">
      <c r="B2018" s="25" t="str">
        <f>IFERROR(IF('Quantities Report_Secondary'!A2017="","",VALUE(SUBSTITUTE('Quantities Report_Secondary'!A2017,"+",""))),"")</f>
        <v/>
      </c>
    </row>
    <row r="2019" spans="2:2">
      <c r="B2019" s="25" t="str">
        <f>IFERROR(IF('Quantities Report_Secondary'!A2018="","",VALUE(SUBSTITUTE('Quantities Report_Secondary'!A2018,"+",""))),"")</f>
        <v/>
      </c>
    </row>
    <row r="2020" spans="2:2">
      <c r="B2020" s="25" t="str">
        <f>IFERROR(IF('Quantities Report_Secondary'!A2019="","",VALUE(SUBSTITUTE('Quantities Report_Secondary'!A2019,"+",""))),"")</f>
        <v/>
      </c>
    </row>
    <row r="2021" spans="2:2">
      <c r="B2021" s="25" t="str">
        <f>IFERROR(IF('Quantities Report_Secondary'!A2020="","",VALUE(SUBSTITUTE('Quantities Report_Secondary'!A2020,"+",""))),"")</f>
        <v/>
      </c>
    </row>
    <row r="2022" spans="2:2">
      <c r="B2022" s="25" t="str">
        <f>IFERROR(IF('Quantities Report_Secondary'!A2021="","",VALUE(SUBSTITUTE('Quantities Report_Secondary'!A2021,"+",""))),"")</f>
        <v/>
      </c>
    </row>
    <row r="2023" spans="2:2">
      <c r="B2023" s="25" t="str">
        <f>IFERROR(IF('Quantities Report_Secondary'!A2022="","",VALUE(SUBSTITUTE('Quantities Report_Secondary'!A2022,"+",""))),"")</f>
        <v/>
      </c>
    </row>
    <row r="2024" spans="2:2">
      <c r="B2024" s="25" t="str">
        <f>IFERROR(IF('Quantities Report_Secondary'!A2023="","",VALUE(SUBSTITUTE('Quantities Report_Secondary'!A2023,"+",""))),"")</f>
        <v/>
      </c>
    </row>
    <row r="2025" spans="2:2">
      <c r="B2025" s="25" t="str">
        <f>IFERROR(IF('Quantities Report_Secondary'!A2024="","",VALUE(SUBSTITUTE('Quantities Report_Secondary'!A2024,"+",""))),"")</f>
        <v/>
      </c>
    </row>
    <row r="2026" spans="2:2">
      <c r="B2026" s="25" t="str">
        <f>IFERROR(IF('Quantities Report_Secondary'!A2025="","",VALUE(SUBSTITUTE('Quantities Report_Secondary'!A2025,"+",""))),"")</f>
        <v/>
      </c>
    </row>
    <row r="2027" spans="2:2">
      <c r="B2027" s="25" t="str">
        <f>IFERROR(IF('Quantities Report_Secondary'!A2026="","",VALUE(SUBSTITUTE('Quantities Report_Secondary'!A2026,"+",""))),"")</f>
        <v/>
      </c>
    </row>
    <row r="2028" spans="2:2">
      <c r="B2028" s="25" t="str">
        <f>IFERROR(IF('Quantities Report_Secondary'!A2027="","",VALUE(SUBSTITUTE('Quantities Report_Secondary'!A2027,"+",""))),"")</f>
        <v/>
      </c>
    </row>
    <row r="2029" spans="2:2">
      <c r="B2029" s="25" t="str">
        <f>IFERROR(IF('Quantities Report_Secondary'!A2028="","",VALUE(SUBSTITUTE('Quantities Report_Secondary'!A2028,"+",""))),"")</f>
        <v/>
      </c>
    </row>
    <row r="2030" spans="2:2">
      <c r="B2030" s="25" t="str">
        <f>IFERROR(IF('Quantities Report_Secondary'!A2029="","",VALUE(SUBSTITUTE('Quantities Report_Secondary'!A2029,"+",""))),"")</f>
        <v/>
      </c>
    </row>
    <row r="2031" spans="2:2">
      <c r="B2031" s="25" t="str">
        <f>IFERROR(IF('Quantities Report_Secondary'!A2030="","",VALUE(SUBSTITUTE('Quantities Report_Secondary'!A2030,"+",""))),"")</f>
        <v/>
      </c>
    </row>
    <row r="2032" spans="2:2">
      <c r="B2032" s="25" t="str">
        <f>IFERROR(IF('Quantities Report_Secondary'!A2031="","",VALUE(SUBSTITUTE('Quantities Report_Secondary'!A2031,"+",""))),"")</f>
        <v/>
      </c>
    </row>
    <row r="2033" spans="2:2">
      <c r="B2033" s="25" t="str">
        <f>IFERROR(IF('Quantities Report_Secondary'!A2032="","",VALUE(SUBSTITUTE('Quantities Report_Secondary'!A2032,"+",""))),"")</f>
        <v/>
      </c>
    </row>
    <row r="2034" spans="2:2">
      <c r="B2034" s="25" t="str">
        <f>IFERROR(IF('Quantities Report_Secondary'!A2033="","",VALUE(SUBSTITUTE('Quantities Report_Secondary'!A2033,"+",""))),"")</f>
        <v/>
      </c>
    </row>
    <row r="2035" spans="2:2">
      <c r="B2035" s="25" t="str">
        <f>IFERROR(IF('Quantities Report_Secondary'!A2034="","",VALUE(SUBSTITUTE('Quantities Report_Secondary'!A2034,"+",""))),"")</f>
        <v/>
      </c>
    </row>
    <row r="2036" spans="2:2">
      <c r="B2036" s="25" t="str">
        <f>IFERROR(IF('Quantities Report_Secondary'!A2035="","",VALUE(SUBSTITUTE('Quantities Report_Secondary'!A2035,"+",""))),"")</f>
        <v/>
      </c>
    </row>
    <row r="2037" spans="2:2">
      <c r="B2037" s="25" t="str">
        <f>IFERROR(IF('Quantities Report_Secondary'!A2036="","",VALUE(SUBSTITUTE('Quantities Report_Secondary'!A2036,"+",""))),"")</f>
        <v/>
      </c>
    </row>
    <row r="2038" spans="2:2">
      <c r="B2038" s="25" t="str">
        <f>IFERROR(IF('Quantities Report_Secondary'!A2037="","",VALUE(SUBSTITUTE('Quantities Report_Secondary'!A2037,"+",""))),"")</f>
        <v/>
      </c>
    </row>
    <row r="2039" spans="2:2">
      <c r="B2039" s="25" t="str">
        <f>IFERROR(IF('Quantities Report_Secondary'!A2038="","",VALUE(SUBSTITUTE('Quantities Report_Secondary'!A2038,"+",""))),"")</f>
        <v/>
      </c>
    </row>
    <row r="2040" spans="2:2">
      <c r="B2040" s="25" t="str">
        <f>IFERROR(IF('Quantities Report_Secondary'!A2039="","",VALUE(SUBSTITUTE('Quantities Report_Secondary'!A2039,"+",""))),"")</f>
        <v/>
      </c>
    </row>
    <row r="2041" spans="2:2">
      <c r="B2041" s="25" t="str">
        <f>IFERROR(IF('Quantities Report_Secondary'!A2040="","",VALUE(SUBSTITUTE('Quantities Report_Secondary'!A2040,"+",""))),"")</f>
        <v/>
      </c>
    </row>
    <row r="2042" spans="2:2">
      <c r="B2042" s="25" t="str">
        <f>IFERROR(IF('Quantities Report_Secondary'!A2041="","",VALUE(SUBSTITUTE('Quantities Report_Secondary'!A2041,"+",""))),"")</f>
        <v/>
      </c>
    </row>
    <row r="2043" spans="2:2">
      <c r="B2043" s="25" t="str">
        <f>IFERROR(IF('Quantities Report_Secondary'!A2042="","",VALUE(SUBSTITUTE('Quantities Report_Secondary'!A2042,"+",""))),"")</f>
        <v/>
      </c>
    </row>
    <row r="2044" spans="2:2">
      <c r="B2044" s="25" t="str">
        <f>IFERROR(IF('Quantities Report_Secondary'!A2043="","",VALUE(SUBSTITUTE('Quantities Report_Secondary'!A2043,"+",""))),"")</f>
        <v/>
      </c>
    </row>
    <row r="2045" spans="2:2">
      <c r="B2045" s="25" t="str">
        <f>IFERROR(IF('Quantities Report_Secondary'!A2044="","",VALUE(SUBSTITUTE('Quantities Report_Secondary'!A2044,"+",""))),"")</f>
        <v/>
      </c>
    </row>
    <row r="2046" spans="2:2">
      <c r="B2046" s="25" t="str">
        <f>IFERROR(IF('Quantities Report_Secondary'!A2045="","",VALUE(SUBSTITUTE('Quantities Report_Secondary'!A2045,"+",""))),"")</f>
        <v/>
      </c>
    </row>
    <row r="2047" spans="2:2">
      <c r="B2047" s="25" t="str">
        <f>IFERROR(IF('Quantities Report_Secondary'!A2046="","",VALUE(SUBSTITUTE('Quantities Report_Secondary'!A2046,"+",""))),"")</f>
        <v/>
      </c>
    </row>
    <row r="2048" spans="2:2">
      <c r="B2048" s="25" t="str">
        <f>IFERROR(IF('Quantities Report_Secondary'!A2047="","",VALUE(SUBSTITUTE('Quantities Report_Secondary'!A2047,"+",""))),"")</f>
        <v/>
      </c>
    </row>
    <row r="2049" spans="2:2">
      <c r="B2049" s="25" t="str">
        <f>IFERROR(IF('Quantities Report_Secondary'!A2048="","",VALUE(SUBSTITUTE('Quantities Report_Secondary'!A2048,"+",""))),"")</f>
        <v/>
      </c>
    </row>
    <row r="2050" spans="2:2">
      <c r="B2050" s="25" t="str">
        <f>IFERROR(IF('Quantities Report_Secondary'!A2049="","",VALUE(SUBSTITUTE('Quantities Report_Secondary'!A2049,"+",""))),"")</f>
        <v/>
      </c>
    </row>
    <row r="2051" spans="2:2">
      <c r="B2051" s="25" t="str">
        <f>IFERROR(IF('Quantities Report_Secondary'!A2050="","",VALUE(SUBSTITUTE('Quantities Report_Secondary'!A2050,"+",""))),"")</f>
        <v/>
      </c>
    </row>
    <row r="2052" spans="2:2">
      <c r="B2052" s="25" t="str">
        <f>IFERROR(IF('Quantities Report_Secondary'!A2051="","",VALUE(SUBSTITUTE('Quantities Report_Secondary'!A2051,"+",""))),"")</f>
        <v/>
      </c>
    </row>
    <row r="2053" spans="2:2">
      <c r="B2053" s="25" t="str">
        <f>IFERROR(IF('Quantities Report_Secondary'!A2052="","",VALUE(SUBSTITUTE('Quantities Report_Secondary'!A2052,"+",""))),"")</f>
        <v/>
      </c>
    </row>
    <row r="2054" spans="2:2">
      <c r="B2054" s="25" t="str">
        <f>IFERROR(IF('Quantities Report_Secondary'!A2053="","",VALUE(SUBSTITUTE('Quantities Report_Secondary'!A2053,"+",""))),"")</f>
        <v/>
      </c>
    </row>
    <row r="2055" spans="2:2">
      <c r="B2055" s="25" t="str">
        <f>IFERROR(IF('Quantities Report_Secondary'!A2054="","",VALUE(SUBSTITUTE('Quantities Report_Secondary'!A2054,"+",""))),"")</f>
        <v/>
      </c>
    </row>
    <row r="2056" spans="2:2">
      <c r="B2056" s="25" t="str">
        <f>IFERROR(IF('Quantities Report_Secondary'!A2055="","",VALUE(SUBSTITUTE('Quantities Report_Secondary'!A2055,"+",""))),"")</f>
        <v/>
      </c>
    </row>
    <row r="2057" spans="2:2">
      <c r="B2057" s="25" t="str">
        <f>IFERROR(IF('Quantities Report_Secondary'!A2056="","",VALUE(SUBSTITUTE('Quantities Report_Secondary'!A2056,"+",""))),"")</f>
        <v/>
      </c>
    </row>
    <row r="2058" spans="2:2">
      <c r="B2058" s="25" t="str">
        <f>IFERROR(IF('Quantities Report_Secondary'!A2057="","",VALUE(SUBSTITUTE('Quantities Report_Secondary'!A2057,"+",""))),"")</f>
        <v/>
      </c>
    </row>
    <row r="2059" spans="2:2">
      <c r="B2059" s="25" t="str">
        <f>IFERROR(IF('Quantities Report_Secondary'!A2058="","",VALUE(SUBSTITUTE('Quantities Report_Secondary'!A2058,"+",""))),"")</f>
        <v/>
      </c>
    </row>
    <row r="2060" spans="2:2">
      <c r="B2060" s="25" t="str">
        <f>IFERROR(IF('Quantities Report_Secondary'!A2059="","",VALUE(SUBSTITUTE('Quantities Report_Secondary'!A2059,"+",""))),"")</f>
        <v/>
      </c>
    </row>
    <row r="2061" spans="2:2">
      <c r="B2061" s="25" t="str">
        <f>IFERROR(IF('Quantities Report_Secondary'!A2060="","",VALUE(SUBSTITUTE('Quantities Report_Secondary'!A2060,"+",""))),"")</f>
        <v/>
      </c>
    </row>
    <row r="2062" spans="2:2">
      <c r="B2062" s="25" t="str">
        <f>IFERROR(IF('Quantities Report_Secondary'!A2061="","",VALUE(SUBSTITUTE('Quantities Report_Secondary'!A2061,"+",""))),"")</f>
        <v/>
      </c>
    </row>
    <row r="2063" spans="2:2">
      <c r="B2063" s="25" t="str">
        <f>IFERROR(IF('Quantities Report_Secondary'!A2062="","",VALUE(SUBSTITUTE('Quantities Report_Secondary'!A2062,"+",""))),"")</f>
        <v/>
      </c>
    </row>
    <row r="2064" spans="2:2">
      <c r="B2064" s="25" t="str">
        <f>IFERROR(IF('Quantities Report_Secondary'!A2063="","",VALUE(SUBSTITUTE('Quantities Report_Secondary'!A2063,"+",""))),"")</f>
        <v/>
      </c>
    </row>
    <row r="2065" spans="2:2">
      <c r="B2065" s="25" t="str">
        <f>IFERROR(IF('Quantities Report_Secondary'!A2064="","",VALUE(SUBSTITUTE('Quantities Report_Secondary'!A2064,"+",""))),"")</f>
        <v/>
      </c>
    </row>
    <row r="2066" spans="2:2">
      <c r="B2066" s="25" t="str">
        <f>IFERROR(IF('Quantities Report_Secondary'!A2065="","",VALUE(SUBSTITUTE('Quantities Report_Secondary'!A2065,"+",""))),"")</f>
        <v/>
      </c>
    </row>
    <row r="2067" spans="2:2">
      <c r="B2067" s="25" t="str">
        <f>IFERROR(IF('Quantities Report_Secondary'!A2066="","",VALUE(SUBSTITUTE('Quantities Report_Secondary'!A2066,"+",""))),"")</f>
        <v/>
      </c>
    </row>
    <row r="2068" spans="2:2">
      <c r="B2068" s="25" t="str">
        <f>IFERROR(IF('Quantities Report_Secondary'!A2067="","",VALUE(SUBSTITUTE('Quantities Report_Secondary'!A2067,"+",""))),"")</f>
        <v/>
      </c>
    </row>
    <row r="2069" spans="2:2">
      <c r="B2069" s="25" t="str">
        <f>IFERROR(IF('Quantities Report_Secondary'!A2068="","",VALUE(SUBSTITUTE('Quantities Report_Secondary'!A2068,"+",""))),"")</f>
        <v/>
      </c>
    </row>
    <row r="2070" spans="2:2">
      <c r="B2070" s="25" t="str">
        <f>IFERROR(IF('Quantities Report_Secondary'!A2069="","",VALUE(SUBSTITUTE('Quantities Report_Secondary'!A2069,"+",""))),"")</f>
        <v/>
      </c>
    </row>
    <row r="2071" spans="2:2">
      <c r="B2071" s="25" t="str">
        <f>IFERROR(IF('Quantities Report_Secondary'!A2070="","",VALUE(SUBSTITUTE('Quantities Report_Secondary'!A2070,"+",""))),"")</f>
        <v/>
      </c>
    </row>
    <row r="2072" spans="2:2">
      <c r="B2072" s="25" t="str">
        <f>IFERROR(IF('Quantities Report_Secondary'!A2071="","",VALUE(SUBSTITUTE('Quantities Report_Secondary'!A2071,"+",""))),"")</f>
        <v/>
      </c>
    </row>
    <row r="2073" spans="2:2">
      <c r="B2073" s="25" t="str">
        <f>IFERROR(IF('Quantities Report_Secondary'!A2072="","",VALUE(SUBSTITUTE('Quantities Report_Secondary'!A2072,"+",""))),"")</f>
        <v/>
      </c>
    </row>
    <row r="2074" spans="2:2">
      <c r="B2074" s="25" t="str">
        <f>IFERROR(IF('Quantities Report_Secondary'!A2073="","",VALUE(SUBSTITUTE('Quantities Report_Secondary'!A2073,"+",""))),"")</f>
        <v/>
      </c>
    </row>
    <row r="2075" spans="2:2">
      <c r="B2075" s="25" t="str">
        <f>IFERROR(IF('Quantities Report_Secondary'!A2074="","",VALUE(SUBSTITUTE('Quantities Report_Secondary'!A2074,"+",""))),"")</f>
        <v/>
      </c>
    </row>
    <row r="2076" spans="2:2">
      <c r="B2076" s="25" t="str">
        <f>IFERROR(IF('Quantities Report_Secondary'!A2075="","",VALUE(SUBSTITUTE('Quantities Report_Secondary'!A2075,"+",""))),"")</f>
        <v/>
      </c>
    </row>
    <row r="2077" spans="2:2">
      <c r="B2077" s="25" t="str">
        <f>IFERROR(IF('Quantities Report_Secondary'!A2076="","",VALUE(SUBSTITUTE('Quantities Report_Secondary'!A2076,"+",""))),"")</f>
        <v/>
      </c>
    </row>
    <row r="2078" spans="2:2">
      <c r="B2078" s="25" t="str">
        <f>IFERROR(IF('Quantities Report_Secondary'!A2077="","",VALUE(SUBSTITUTE('Quantities Report_Secondary'!A2077,"+",""))),"")</f>
        <v/>
      </c>
    </row>
    <row r="2079" spans="2:2">
      <c r="B2079" s="25" t="str">
        <f>IFERROR(IF('Quantities Report_Secondary'!A2078="","",VALUE(SUBSTITUTE('Quantities Report_Secondary'!A2078,"+",""))),"")</f>
        <v/>
      </c>
    </row>
    <row r="2080" spans="2:2">
      <c r="B2080" s="25" t="str">
        <f>IFERROR(IF('Quantities Report_Secondary'!A2079="","",VALUE(SUBSTITUTE('Quantities Report_Secondary'!A2079,"+",""))),"")</f>
        <v/>
      </c>
    </row>
    <row r="2081" spans="2:2">
      <c r="B2081" s="25" t="str">
        <f>IFERROR(IF('Quantities Report_Secondary'!A2080="","",VALUE(SUBSTITUTE('Quantities Report_Secondary'!A2080,"+",""))),"")</f>
        <v/>
      </c>
    </row>
    <row r="2082" spans="2:2">
      <c r="B2082" s="25" t="str">
        <f>IFERROR(IF('Quantities Report_Secondary'!A2081="","",VALUE(SUBSTITUTE('Quantities Report_Secondary'!A2081,"+",""))),"")</f>
        <v/>
      </c>
    </row>
    <row r="2083" spans="2:2">
      <c r="B2083" s="25" t="str">
        <f>IFERROR(IF('Quantities Report_Secondary'!A2082="","",VALUE(SUBSTITUTE('Quantities Report_Secondary'!A2082,"+",""))),"")</f>
        <v/>
      </c>
    </row>
    <row r="2084" spans="2:2">
      <c r="B2084" s="25" t="str">
        <f>IFERROR(IF('Quantities Report_Secondary'!A2083="","",VALUE(SUBSTITUTE('Quantities Report_Secondary'!A2083,"+",""))),"")</f>
        <v/>
      </c>
    </row>
    <row r="2085" spans="2:2">
      <c r="B2085" s="25" t="str">
        <f>IFERROR(IF('Quantities Report_Secondary'!A2084="","",VALUE(SUBSTITUTE('Quantities Report_Secondary'!A2084,"+",""))),"")</f>
        <v/>
      </c>
    </row>
    <row r="2086" spans="2:2">
      <c r="B2086" s="25" t="str">
        <f>IFERROR(IF('Quantities Report_Secondary'!A2085="","",VALUE(SUBSTITUTE('Quantities Report_Secondary'!A2085,"+",""))),"")</f>
        <v/>
      </c>
    </row>
    <row r="2087" spans="2:2">
      <c r="B2087" s="25" t="str">
        <f>IFERROR(IF('Quantities Report_Secondary'!A2086="","",VALUE(SUBSTITUTE('Quantities Report_Secondary'!A2086,"+",""))),"")</f>
        <v/>
      </c>
    </row>
    <row r="2088" spans="2:2">
      <c r="B2088" s="25" t="str">
        <f>IFERROR(IF('Quantities Report_Secondary'!A2087="","",VALUE(SUBSTITUTE('Quantities Report_Secondary'!A2087,"+",""))),"")</f>
        <v/>
      </c>
    </row>
    <row r="2089" spans="2:2">
      <c r="B2089" s="25" t="str">
        <f>IFERROR(IF('Quantities Report_Secondary'!A2088="","",VALUE(SUBSTITUTE('Quantities Report_Secondary'!A2088,"+",""))),"")</f>
        <v/>
      </c>
    </row>
    <row r="2090" spans="2:2">
      <c r="B2090" s="25" t="str">
        <f>IFERROR(IF('Quantities Report_Secondary'!A2089="","",VALUE(SUBSTITUTE('Quantities Report_Secondary'!A2089,"+",""))),"")</f>
        <v/>
      </c>
    </row>
    <row r="2091" spans="2:2">
      <c r="B2091" s="25" t="str">
        <f>IFERROR(IF('Quantities Report_Secondary'!A2090="","",VALUE(SUBSTITUTE('Quantities Report_Secondary'!A2090,"+",""))),"")</f>
        <v/>
      </c>
    </row>
    <row r="2092" spans="2:2">
      <c r="B2092" s="25" t="str">
        <f>IFERROR(IF('Quantities Report_Secondary'!A2091="","",VALUE(SUBSTITUTE('Quantities Report_Secondary'!A2091,"+",""))),"")</f>
        <v/>
      </c>
    </row>
    <row r="2093" spans="2:2">
      <c r="B2093" s="25" t="str">
        <f>IFERROR(IF('Quantities Report_Secondary'!A2092="","",VALUE(SUBSTITUTE('Quantities Report_Secondary'!A2092,"+",""))),"")</f>
        <v/>
      </c>
    </row>
    <row r="2094" spans="2:2">
      <c r="B2094" s="25" t="str">
        <f>IFERROR(IF('Quantities Report_Secondary'!A2093="","",VALUE(SUBSTITUTE('Quantities Report_Secondary'!A2093,"+",""))),"")</f>
        <v/>
      </c>
    </row>
    <row r="2095" spans="2:2">
      <c r="B2095" s="25" t="str">
        <f>IFERROR(IF('Quantities Report_Secondary'!A2094="","",VALUE(SUBSTITUTE('Quantities Report_Secondary'!A2094,"+",""))),"")</f>
        <v/>
      </c>
    </row>
    <row r="2096" spans="2:2">
      <c r="B2096" s="25" t="str">
        <f>IFERROR(IF('Quantities Report_Secondary'!A2095="","",VALUE(SUBSTITUTE('Quantities Report_Secondary'!A2095,"+",""))),"")</f>
        <v/>
      </c>
    </row>
    <row r="2097" spans="2:2">
      <c r="B2097" s="25" t="str">
        <f>IFERROR(IF('Quantities Report_Secondary'!A2096="","",VALUE(SUBSTITUTE('Quantities Report_Secondary'!A2096,"+",""))),"")</f>
        <v/>
      </c>
    </row>
    <row r="2098" spans="2:2">
      <c r="B2098" s="25" t="str">
        <f>IFERROR(IF('Quantities Report_Secondary'!A2097="","",VALUE(SUBSTITUTE('Quantities Report_Secondary'!A2097,"+",""))),"")</f>
        <v/>
      </c>
    </row>
    <row r="2099" spans="2:2">
      <c r="B2099" s="25" t="str">
        <f>IFERROR(IF('Quantities Report_Secondary'!A2098="","",VALUE(SUBSTITUTE('Quantities Report_Secondary'!A2098,"+",""))),"")</f>
        <v/>
      </c>
    </row>
    <row r="2100" spans="2:2">
      <c r="B2100" s="25" t="str">
        <f>IFERROR(IF('Quantities Report_Secondary'!A2099="","",VALUE(SUBSTITUTE('Quantities Report_Secondary'!A2099,"+",""))),"")</f>
        <v/>
      </c>
    </row>
    <row r="2101" spans="2:2">
      <c r="B2101" s="25" t="str">
        <f>IFERROR(IF('Quantities Report_Secondary'!A2100="","",VALUE(SUBSTITUTE('Quantities Report_Secondary'!A2100,"+",""))),"")</f>
        <v/>
      </c>
    </row>
    <row r="2102" spans="2:2">
      <c r="B2102" s="25" t="str">
        <f>IFERROR(IF('Quantities Report_Secondary'!A2101="","",VALUE(SUBSTITUTE('Quantities Report_Secondary'!A2101,"+",""))),"")</f>
        <v/>
      </c>
    </row>
    <row r="2103" spans="2:2">
      <c r="B2103" s="25" t="str">
        <f>IFERROR(IF('Quantities Report_Secondary'!A2102="","",VALUE(SUBSTITUTE('Quantities Report_Secondary'!A2102,"+",""))),"")</f>
        <v/>
      </c>
    </row>
    <row r="2104" spans="2:2">
      <c r="B2104" s="25" t="str">
        <f>IFERROR(IF('Quantities Report_Secondary'!A2103="","",VALUE(SUBSTITUTE('Quantities Report_Secondary'!A2103,"+",""))),"")</f>
        <v/>
      </c>
    </row>
    <row r="2105" spans="2:2">
      <c r="B2105" s="25" t="str">
        <f>IFERROR(IF('Quantities Report_Secondary'!A2104="","",VALUE(SUBSTITUTE('Quantities Report_Secondary'!A2104,"+",""))),"")</f>
        <v/>
      </c>
    </row>
    <row r="2106" spans="2:2">
      <c r="B2106" s="25" t="str">
        <f>IFERROR(IF('Quantities Report_Secondary'!A2105="","",VALUE(SUBSTITUTE('Quantities Report_Secondary'!A2105,"+",""))),"")</f>
        <v/>
      </c>
    </row>
    <row r="2107" spans="2:2">
      <c r="B2107" s="25" t="str">
        <f>IFERROR(IF('Quantities Report_Secondary'!A2106="","",VALUE(SUBSTITUTE('Quantities Report_Secondary'!A2106,"+",""))),"")</f>
        <v/>
      </c>
    </row>
    <row r="2108" spans="2:2">
      <c r="B2108" s="25" t="str">
        <f>IFERROR(IF('Quantities Report_Secondary'!A2107="","",VALUE(SUBSTITUTE('Quantities Report_Secondary'!A2107,"+",""))),"")</f>
        <v/>
      </c>
    </row>
    <row r="2109" spans="2:2">
      <c r="B2109" s="25" t="str">
        <f>IFERROR(IF('Quantities Report_Secondary'!A2108="","",VALUE(SUBSTITUTE('Quantities Report_Secondary'!A2108,"+",""))),"")</f>
        <v/>
      </c>
    </row>
    <row r="2110" spans="2:2">
      <c r="B2110" s="25" t="str">
        <f>IFERROR(IF('Quantities Report_Secondary'!A2109="","",VALUE(SUBSTITUTE('Quantities Report_Secondary'!A2109,"+",""))),"")</f>
        <v/>
      </c>
    </row>
    <row r="2111" spans="2:2">
      <c r="B2111" s="25" t="str">
        <f>IFERROR(IF('Quantities Report_Secondary'!A2110="","",VALUE(SUBSTITUTE('Quantities Report_Secondary'!A2110,"+",""))),"")</f>
        <v/>
      </c>
    </row>
    <row r="2112" spans="2:2">
      <c r="B2112" s="25" t="str">
        <f>IFERROR(IF('Quantities Report_Secondary'!A2111="","",VALUE(SUBSTITUTE('Quantities Report_Secondary'!A2111,"+",""))),"")</f>
        <v/>
      </c>
    </row>
    <row r="2113" spans="2:2">
      <c r="B2113" s="25" t="str">
        <f>IFERROR(IF('Quantities Report_Secondary'!A2112="","",VALUE(SUBSTITUTE('Quantities Report_Secondary'!A2112,"+",""))),"")</f>
        <v/>
      </c>
    </row>
    <row r="2114" spans="2:2">
      <c r="B2114" s="25" t="str">
        <f>IFERROR(IF('Quantities Report_Secondary'!A2113="","",VALUE(SUBSTITUTE('Quantities Report_Secondary'!A2113,"+",""))),"")</f>
        <v/>
      </c>
    </row>
    <row r="2115" spans="2:2">
      <c r="B2115" s="25" t="str">
        <f>IFERROR(IF('Quantities Report_Secondary'!A2114="","",VALUE(SUBSTITUTE('Quantities Report_Secondary'!A2114,"+",""))),"")</f>
        <v/>
      </c>
    </row>
    <row r="2116" spans="2:2">
      <c r="B2116" s="25" t="str">
        <f>IFERROR(IF('Quantities Report_Secondary'!A2115="","",VALUE(SUBSTITUTE('Quantities Report_Secondary'!A2115,"+",""))),"")</f>
        <v/>
      </c>
    </row>
    <row r="2117" spans="2:2">
      <c r="B2117" s="25" t="str">
        <f>IFERROR(IF('Quantities Report_Secondary'!A2116="","",VALUE(SUBSTITUTE('Quantities Report_Secondary'!A2116,"+",""))),"")</f>
        <v/>
      </c>
    </row>
    <row r="2118" spans="2:2">
      <c r="B2118" s="25" t="str">
        <f>IFERROR(IF('Quantities Report_Secondary'!A2117="","",VALUE(SUBSTITUTE('Quantities Report_Secondary'!A2117,"+",""))),"")</f>
        <v/>
      </c>
    </row>
    <row r="2119" spans="2:2">
      <c r="B2119" s="25" t="str">
        <f>IFERROR(IF('Quantities Report_Secondary'!A2118="","",VALUE(SUBSTITUTE('Quantities Report_Secondary'!A2118,"+",""))),"")</f>
        <v/>
      </c>
    </row>
    <row r="2120" spans="2:2">
      <c r="B2120" s="25" t="str">
        <f>IFERROR(IF('Quantities Report_Secondary'!A2119="","",VALUE(SUBSTITUTE('Quantities Report_Secondary'!A2119,"+",""))),"")</f>
        <v/>
      </c>
    </row>
    <row r="2121" spans="2:2">
      <c r="B2121" s="25" t="str">
        <f>IFERROR(IF('Quantities Report_Secondary'!A2120="","",VALUE(SUBSTITUTE('Quantities Report_Secondary'!A2120,"+",""))),"")</f>
        <v/>
      </c>
    </row>
    <row r="2122" spans="2:2">
      <c r="B2122" s="25" t="str">
        <f>IFERROR(IF('Quantities Report_Secondary'!A2121="","",VALUE(SUBSTITUTE('Quantities Report_Secondary'!A2121,"+",""))),"")</f>
        <v/>
      </c>
    </row>
    <row r="2123" spans="2:2">
      <c r="B2123" s="25" t="str">
        <f>IFERROR(IF('Quantities Report_Secondary'!A2122="","",VALUE(SUBSTITUTE('Quantities Report_Secondary'!A2122,"+",""))),"")</f>
        <v/>
      </c>
    </row>
    <row r="2124" spans="2:2">
      <c r="B2124" s="25" t="str">
        <f>IFERROR(IF('Quantities Report_Secondary'!A2123="","",VALUE(SUBSTITUTE('Quantities Report_Secondary'!A2123,"+",""))),"")</f>
        <v/>
      </c>
    </row>
    <row r="2125" spans="2:2">
      <c r="B2125" s="25" t="str">
        <f>IFERROR(IF('Quantities Report_Secondary'!A2124="","",VALUE(SUBSTITUTE('Quantities Report_Secondary'!A2124,"+",""))),"")</f>
        <v/>
      </c>
    </row>
    <row r="2126" spans="2:2">
      <c r="B2126" s="25" t="str">
        <f>IFERROR(IF('Quantities Report_Secondary'!A2125="","",VALUE(SUBSTITUTE('Quantities Report_Secondary'!A2125,"+",""))),"")</f>
        <v/>
      </c>
    </row>
    <row r="2127" spans="2:2">
      <c r="B2127" s="25" t="str">
        <f>IFERROR(IF('Quantities Report_Secondary'!A2126="","",VALUE(SUBSTITUTE('Quantities Report_Secondary'!A2126,"+",""))),"")</f>
        <v/>
      </c>
    </row>
    <row r="2128" spans="2:2">
      <c r="B2128" s="25" t="str">
        <f>IFERROR(IF('Quantities Report_Secondary'!A2127="","",VALUE(SUBSTITUTE('Quantities Report_Secondary'!A2127,"+",""))),"")</f>
        <v/>
      </c>
    </row>
    <row r="2129" spans="2:2">
      <c r="B2129" s="25" t="str">
        <f>IFERROR(IF('Quantities Report_Secondary'!A2128="","",VALUE(SUBSTITUTE('Quantities Report_Secondary'!A2128,"+",""))),"")</f>
        <v/>
      </c>
    </row>
    <row r="2130" spans="2:2">
      <c r="B2130" s="25" t="str">
        <f>IFERROR(IF('Quantities Report_Secondary'!A2129="","",VALUE(SUBSTITUTE('Quantities Report_Secondary'!A2129,"+",""))),"")</f>
        <v/>
      </c>
    </row>
    <row r="2131" spans="2:2">
      <c r="B2131" s="25" t="str">
        <f>IFERROR(IF('Quantities Report_Secondary'!A2130="","",VALUE(SUBSTITUTE('Quantities Report_Secondary'!A2130,"+",""))),"")</f>
        <v/>
      </c>
    </row>
    <row r="2132" spans="2:2">
      <c r="B2132" s="25" t="str">
        <f>IFERROR(IF('Quantities Report_Secondary'!A2131="","",VALUE(SUBSTITUTE('Quantities Report_Secondary'!A2131,"+",""))),"")</f>
        <v/>
      </c>
    </row>
    <row r="2133" spans="2:2">
      <c r="B2133" s="25" t="str">
        <f>IFERROR(IF('Quantities Report_Secondary'!A2132="","",VALUE(SUBSTITUTE('Quantities Report_Secondary'!A2132,"+",""))),"")</f>
        <v/>
      </c>
    </row>
    <row r="2134" spans="2:2">
      <c r="B2134" s="25" t="str">
        <f>IFERROR(IF('Quantities Report_Secondary'!A2133="","",VALUE(SUBSTITUTE('Quantities Report_Secondary'!A2133,"+",""))),"")</f>
        <v/>
      </c>
    </row>
    <row r="2135" spans="2:2">
      <c r="B2135" s="25" t="str">
        <f>IFERROR(IF('Quantities Report_Secondary'!A2134="","",VALUE(SUBSTITUTE('Quantities Report_Secondary'!A2134,"+",""))),"")</f>
        <v/>
      </c>
    </row>
    <row r="2136" spans="2:2">
      <c r="B2136" s="25" t="str">
        <f>IFERROR(IF('Quantities Report_Secondary'!A2135="","",VALUE(SUBSTITUTE('Quantities Report_Secondary'!A2135,"+",""))),"")</f>
        <v/>
      </c>
    </row>
    <row r="2137" spans="2:2">
      <c r="B2137" s="25" t="str">
        <f>IFERROR(IF('Quantities Report_Secondary'!A2136="","",VALUE(SUBSTITUTE('Quantities Report_Secondary'!A2136,"+",""))),"")</f>
        <v/>
      </c>
    </row>
    <row r="2138" spans="2:2">
      <c r="B2138" s="25" t="str">
        <f>IFERROR(IF('Quantities Report_Secondary'!A2137="","",VALUE(SUBSTITUTE('Quantities Report_Secondary'!A2137,"+",""))),"")</f>
        <v/>
      </c>
    </row>
    <row r="2139" spans="2:2">
      <c r="B2139" s="25" t="str">
        <f>IFERROR(IF('Quantities Report_Secondary'!A2138="","",VALUE(SUBSTITUTE('Quantities Report_Secondary'!A2138,"+",""))),"")</f>
        <v/>
      </c>
    </row>
    <row r="2140" spans="2:2">
      <c r="B2140" s="25" t="str">
        <f>IFERROR(IF('Quantities Report_Secondary'!A2139="","",VALUE(SUBSTITUTE('Quantities Report_Secondary'!A2139,"+",""))),"")</f>
        <v/>
      </c>
    </row>
    <row r="2141" spans="2:2">
      <c r="B2141" s="25" t="str">
        <f>IFERROR(IF('Quantities Report_Secondary'!A2140="","",VALUE(SUBSTITUTE('Quantities Report_Secondary'!A2140,"+",""))),"")</f>
        <v/>
      </c>
    </row>
    <row r="2142" spans="2:2">
      <c r="B2142" s="25" t="str">
        <f>IFERROR(IF('Quantities Report_Secondary'!A2141="","",VALUE(SUBSTITUTE('Quantities Report_Secondary'!A2141,"+",""))),"")</f>
        <v/>
      </c>
    </row>
    <row r="2143" spans="2:2">
      <c r="B2143" s="25" t="str">
        <f>IFERROR(IF('Quantities Report_Secondary'!A2142="","",VALUE(SUBSTITUTE('Quantities Report_Secondary'!A2142,"+",""))),"")</f>
        <v/>
      </c>
    </row>
    <row r="2144" spans="2:2">
      <c r="B2144" s="25" t="str">
        <f>IFERROR(IF('Quantities Report_Secondary'!A2143="","",VALUE(SUBSTITUTE('Quantities Report_Secondary'!A2143,"+",""))),"")</f>
        <v/>
      </c>
    </row>
    <row r="2145" spans="2:2">
      <c r="B2145" s="25" t="str">
        <f>IFERROR(IF('Quantities Report_Secondary'!A2144="","",VALUE(SUBSTITUTE('Quantities Report_Secondary'!A2144,"+",""))),"")</f>
        <v/>
      </c>
    </row>
    <row r="2146" spans="2:2">
      <c r="B2146" s="25" t="str">
        <f>IFERROR(IF('Quantities Report_Secondary'!A2145="","",VALUE(SUBSTITUTE('Quantities Report_Secondary'!A2145,"+",""))),"")</f>
        <v/>
      </c>
    </row>
    <row r="2147" spans="2:2">
      <c r="B2147" s="25" t="str">
        <f>IFERROR(IF('Quantities Report_Secondary'!A2146="","",VALUE(SUBSTITUTE('Quantities Report_Secondary'!A2146,"+",""))),"")</f>
        <v/>
      </c>
    </row>
    <row r="2148" spans="2:2">
      <c r="B2148" s="25" t="str">
        <f>IFERROR(IF('Quantities Report_Secondary'!A2147="","",VALUE(SUBSTITUTE('Quantities Report_Secondary'!A2147,"+",""))),"")</f>
        <v/>
      </c>
    </row>
    <row r="2149" spans="2:2">
      <c r="B2149" s="25" t="str">
        <f>IFERROR(IF('Quantities Report_Secondary'!A2148="","",VALUE(SUBSTITUTE('Quantities Report_Secondary'!A2148,"+",""))),"")</f>
        <v/>
      </c>
    </row>
    <row r="2150" spans="2:2">
      <c r="B2150" s="25" t="str">
        <f>IFERROR(IF('Quantities Report_Secondary'!A2149="","",VALUE(SUBSTITUTE('Quantities Report_Secondary'!A2149,"+",""))),"")</f>
        <v/>
      </c>
    </row>
    <row r="2151" spans="2:2">
      <c r="B2151" s="25" t="str">
        <f>IFERROR(IF('Quantities Report_Secondary'!A2150="","",VALUE(SUBSTITUTE('Quantities Report_Secondary'!A2150,"+",""))),"")</f>
        <v/>
      </c>
    </row>
    <row r="2152" spans="2:2">
      <c r="B2152" s="25" t="str">
        <f>IFERROR(IF('Quantities Report_Secondary'!A2151="","",VALUE(SUBSTITUTE('Quantities Report_Secondary'!A2151,"+",""))),"")</f>
        <v/>
      </c>
    </row>
    <row r="2153" spans="2:2">
      <c r="B2153" s="25" t="str">
        <f>IFERROR(IF('Quantities Report_Secondary'!A2152="","",VALUE(SUBSTITUTE('Quantities Report_Secondary'!A2152,"+",""))),"")</f>
        <v/>
      </c>
    </row>
    <row r="2154" spans="2:2">
      <c r="B2154" s="25" t="str">
        <f>IFERROR(IF('Quantities Report_Secondary'!A2153="","",VALUE(SUBSTITUTE('Quantities Report_Secondary'!A2153,"+",""))),"")</f>
        <v/>
      </c>
    </row>
    <row r="2155" spans="2:2">
      <c r="B2155" s="25" t="str">
        <f>IFERROR(IF('Quantities Report_Secondary'!A2154="","",VALUE(SUBSTITUTE('Quantities Report_Secondary'!A2154,"+",""))),"")</f>
        <v/>
      </c>
    </row>
    <row r="2156" spans="2:2">
      <c r="B2156" s="25" t="str">
        <f>IFERROR(IF('Quantities Report_Secondary'!A2155="","",VALUE(SUBSTITUTE('Quantities Report_Secondary'!A2155,"+",""))),"")</f>
        <v/>
      </c>
    </row>
    <row r="2157" spans="2:2">
      <c r="B2157" s="25" t="str">
        <f>IFERROR(IF('Quantities Report_Secondary'!A2156="","",VALUE(SUBSTITUTE('Quantities Report_Secondary'!A2156,"+",""))),"")</f>
        <v/>
      </c>
    </row>
    <row r="2158" spans="2:2">
      <c r="B2158" s="25" t="str">
        <f>IFERROR(IF('Quantities Report_Secondary'!A2157="","",VALUE(SUBSTITUTE('Quantities Report_Secondary'!A2157,"+",""))),"")</f>
        <v/>
      </c>
    </row>
    <row r="2159" spans="2:2">
      <c r="B2159" s="25" t="str">
        <f>IFERROR(IF('Quantities Report_Secondary'!A2158="","",VALUE(SUBSTITUTE('Quantities Report_Secondary'!A2158,"+",""))),"")</f>
        <v/>
      </c>
    </row>
    <row r="2160" spans="2:2">
      <c r="B2160" s="25" t="str">
        <f>IFERROR(IF('Quantities Report_Secondary'!A2159="","",VALUE(SUBSTITUTE('Quantities Report_Secondary'!A2159,"+",""))),"")</f>
        <v/>
      </c>
    </row>
    <row r="2161" spans="2:2">
      <c r="B2161" s="25" t="str">
        <f>IFERROR(IF('Quantities Report_Secondary'!A2160="","",VALUE(SUBSTITUTE('Quantities Report_Secondary'!A2160,"+",""))),"")</f>
        <v/>
      </c>
    </row>
    <row r="2162" spans="2:2">
      <c r="B2162" s="25" t="str">
        <f>IFERROR(IF('Quantities Report_Secondary'!A2161="","",VALUE(SUBSTITUTE('Quantities Report_Secondary'!A2161,"+",""))),"")</f>
        <v/>
      </c>
    </row>
    <row r="2163" spans="2:2">
      <c r="B2163" s="25" t="str">
        <f>IFERROR(IF('Quantities Report_Secondary'!A2162="","",VALUE(SUBSTITUTE('Quantities Report_Secondary'!A2162,"+",""))),"")</f>
        <v/>
      </c>
    </row>
    <row r="2164" spans="2:2">
      <c r="B2164" s="25" t="str">
        <f>IFERROR(IF('Quantities Report_Secondary'!A2163="","",VALUE(SUBSTITUTE('Quantities Report_Secondary'!A2163,"+",""))),"")</f>
        <v/>
      </c>
    </row>
    <row r="2165" spans="2:2">
      <c r="B2165" s="25" t="str">
        <f>IFERROR(IF('Quantities Report_Secondary'!A2164="","",VALUE(SUBSTITUTE('Quantities Report_Secondary'!A2164,"+",""))),"")</f>
        <v/>
      </c>
    </row>
    <row r="2166" spans="2:2">
      <c r="B2166" s="25" t="str">
        <f>IFERROR(IF('Quantities Report_Secondary'!A2165="","",VALUE(SUBSTITUTE('Quantities Report_Secondary'!A2165,"+",""))),"")</f>
        <v/>
      </c>
    </row>
    <row r="2167" spans="2:2">
      <c r="B2167" s="25" t="str">
        <f>IFERROR(IF('Quantities Report_Secondary'!A2166="","",VALUE(SUBSTITUTE('Quantities Report_Secondary'!A2166,"+",""))),"")</f>
        <v/>
      </c>
    </row>
    <row r="2168" spans="2:2">
      <c r="B2168" s="25" t="str">
        <f>IFERROR(IF('Quantities Report_Secondary'!A2167="","",VALUE(SUBSTITUTE('Quantities Report_Secondary'!A2167,"+",""))),"")</f>
        <v/>
      </c>
    </row>
    <row r="2169" spans="2:2">
      <c r="B2169" s="25" t="str">
        <f>IFERROR(IF('Quantities Report_Secondary'!A2168="","",VALUE(SUBSTITUTE('Quantities Report_Secondary'!A2168,"+",""))),"")</f>
        <v/>
      </c>
    </row>
    <row r="2170" spans="2:2">
      <c r="B2170" s="25" t="str">
        <f>IFERROR(IF('Quantities Report_Secondary'!A2169="","",VALUE(SUBSTITUTE('Quantities Report_Secondary'!A2169,"+",""))),"")</f>
        <v/>
      </c>
    </row>
    <row r="2171" spans="2:2">
      <c r="B2171" s="25" t="str">
        <f>IFERROR(IF('Quantities Report_Secondary'!A2170="","",VALUE(SUBSTITUTE('Quantities Report_Secondary'!A2170,"+",""))),"")</f>
        <v/>
      </c>
    </row>
    <row r="2172" spans="2:2">
      <c r="B2172" s="25" t="str">
        <f>IFERROR(IF('Quantities Report_Secondary'!A2171="","",VALUE(SUBSTITUTE('Quantities Report_Secondary'!A2171,"+",""))),"")</f>
        <v/>
      </c>
    </row>
    <row r="2173" spans="2:2">
      <c r="B2173" s="25" t="str">
        <f>IFERROR(IF('Quantities Report_Secondary'!A2172="","",VALUE(SUBSTITUTE('Quantities Report_Secondary'!A2172,"+",""))),"")</f>
        <v/>
      </c>
    </row>
    <row r="2174" spans="2:2">
      <c r="B2174" s="25" t="str">
        <f>IFERROR(IF('Quantities Report_Secondary'!A2173="","",VALUE(SUBSTITUTE('Quantities Report_Secondary'!A2173,"+",""))),"")</f>
        <v/>
      </c>
    </row>
    <row r="2175" spans="2:2">
      <c r="B2175" s="25" t="str">
        <f>IFERROR(IF('Quantities Report_Secondary'!A2174="","",VALUE(SUBSTITUTE('Quantities Report_Secondary'!A2174,"+",""))),"")</f>
        <v/>
      </c>
    </row>
    <row r="2176" spans="2:2">
      <c r="B2176" s="25" t="str">
        <f>IFERROR(IF('Quantities Report_Secondary'!A2175="","",VALUE(SUBSTITUTE('Quantities Report_Secondary'!A2175,"+",""))),"")</f>
        <v/>
      </c>
    </row>
    <row r="2177" spans="2:2">
      <c r="B2177" s="25" t="str">
        <f>IFERROR(IF('Quantities Report_Secondary'!A2176="","",VALUE(SUBSTITUTE('Quantities Report_Secondary'!A2176,"+",""))),"")</f>
        <v/>
      </c>
    </row>
    <row r="2178" spans="2:2">
      <c r="B2178" s="25" t="str">
        <f>IFERROR(IF('Quantities Report_Secondary'!A2177="","",VALUE(SUBSTITUTE('Quantities Report_Secondary'!A2177,"+",""))),"")</f>
        <v/>
      </c>
    </row>
    <row r="2179" spans="2:2">
      <c r="B2179" s="25" t="str">
        <f>IFERROR(IF('Quantities Report_Secondary'!A2178="","",VALUE(SUBSTITUTE('Quantities Report_Secondary'!A2178,"+",""))),"")</f>
        <v/>
      </c>
    </row>
    <row r="2180" spans="2:2">
      <c r="B2180" s="25" t="str">
        <f>IFERROR(IF('Quantities Report_Secondary'!A2179="","",VALUE(SUBSTITUTE('Quantities Report_Secondary'!A2179,"+",""))),"")</f>
        <v/>
      </c>
    </row>
    <row r="2181" spans="2:2">
      <c r="B2181" s="25" t="str">
        <f>IFERROR(IF('Quantities Report_Secondary'!A2180="","",VALUE(SUBSTITUTE('Quantities Report_Secondary'!A2180,"+",""))),"")</f>
        <v/>
      </c>
    </row>
    <row r="2182" spans="2:2">
      <c r="B2182" s="25" t="str">
        <f>IFERROR(IF('Quantities Report_Secondary'!A2181="","",VALUE(SUBSTITUTE('Quantities Report_Secondary'!A2181,"+",""))),"")</f>
        <v/>
      </c>
    </row>
    <row r="2183" spans="2:2">
      <c r="B2183" s="25" t="str">
        <f>IFERROR(IF('Quantities Report_Secondary'!A2182="","",VALUE(SUBSTITUTE('Quantities Report_Secondary'!A2182,"+",""))),"")</f>
        <v/>
      </c>
    </row>
    <row r="2184" spans="2:2">
      <c r="B2184" s="25" t="str">
        <f>IFERROR(IF('Quantities Report_Secondary'!A2183="","",VALUE(SUBSTITUTE('Quantities Report_Secondary'!A2183,"+",""))),"")</f>
        <v/>
      </c>
    </row>
    <row r="2185" spans="2:2">
      <c r="B2185" s="25" t="str">
        <f>IFERROR(IF('Quantities Report_Secondary'!A2184="","",VALUE(SUBSTITUTE('Quantities Report_Secondary'!A2184,"+",""))),"")</f>
        <v/>
      </c>
    </row>
    <row r="2186" spans="2:2">
      <c r="B2186" s="25" t="str">
        <f>IFERROR(IF('Quantities Report_Secondary'!A2185="","",VALUE(SUBSTITUTE('Quantities Report_Secondary'!A2185,"+",""))),"")</f>
        <v/>
      </c>
    </row>
    <row r="2187" spans="2:2">
      <c r="B2187" s="25" t="str">
        <f>IFERROR(IF('Quantities Report_Secondary'!A2186="","",VALUE(SUBSTITUTE('Quantities Report_Secondary'!A2186,"+",""))),"")</f>
        <v/>
      </c>
    </row>
    <row r="2188" spans="2:2">
      <c r="B2188" s="25" t="str">
        <f>IFERROR(IF('Quantities Report_Secondary'!A2187="","",VALUE(SUBSTITUTE('Quantities Report_Secondary'!A2187,"+",""))),"")</f>
        <v/>
      </c>
    </row>
    <row r="2189" spans="2:2">
      <c r="B2189" s="25" t="str">
        <f>IFERROR(IF('Quantities Report_Secondary'!A2188="","",VALUE(SUBSTITUTE('Quantities Report_Secondary'!A2188,"+",""))),"")</f>
        <v/>
      </c>
    </row>
    <row r="2190" spans="2:2">
      <c r="B2190" s="25" t="str">
        <f>IFERROR(IF('Quantities Report_Secondary'!A2189="","",VALUE(SUBSTITUTE('Quantities Report_Secondary'!A2189,"+",""))),"")</f>
        <v/>
      </c>
    </row>
    <row r="2191" spans="2:2">
      <c r="B2191" s="25" t="str">
        <f>IFERROR(IF('Quantities Report_Secondary'!A2190="","",VALUE(SUBSTITUTE('Quantities Report_Secondary'!A2190,"+",""))),"")</f>
        <v/>
      </c>
    </row>
    <row r="2192" spans="2:2">
      <c r="B2192" s="25" t="str">
        <f>IFERROR(IF('Quantities Report_Secondary'!A2191="","",VALUE(SUBSTITUTE('Quantities Report_Secondary'!A2191,"+",""))),"")</f>
        <v/>
      </c>
    </row>
    <row r="2193" spans="2:2">
      <c r="B2193" s="25" t="str">
        <f>IFERROR(IF('Quantities Report_Secondary'!A2192="","",VALUE(SUBSTITUTE('Quantities Report_Secondary'!A2192,"+",""))),"")</f>
        <v/>
      </c>
    </row>
    <row r="2194" spans="2:2">
      <c r="B2194" s="25" t="str">
        <f>IFERROR(IF('Quantities Report_Secondary'!A2193="","",VALUE(SUBSTITUTE('Quantities Report_Secondary'!A2193,"+",""))),"")</f>
        <v/>
      </c>
    </row>
    <row r="2195" spans="2:2">
      <c r="B2195" s="25" t="str">
        <f>IFERROR(IF('Quantities Report_Secondary'!A2194="","",VALUE(SUBSTITUTE('Quantities Report_Secondary'!A2194,"+",""))),"")</f>
        <v/>
      </c>
    </row>
    <row r="2196" spans="2:2">
      <c r="B2196" s="25" t="str">
        <f>IFERROR(IF('Quantities Report_Secondary'!A2195="","",VALUE(SUBSTITUTE('Quantities Report_Secondary'!A2195,"+",""))),"")</f>
        <v/>
      </c>
    </row>
    <row r="2197" spans="2:2">
      <c r="B2197" s="25" t="str">
        <f>IFERROR(IF('Quantities Report_Secondary'!A2196="","",VALUE(SUBSTITUTE('Quantities Report_Secondary'!A2196,"+",""))),"")</f>
        <v/>
      </c>
    </row>
    <row r="2198" spans="2:2">
      <c r="B2198" s="25" t="str">
        <f>IFERROR(IF('Quantities Report_Secondary'!A2197="","",VALUE(SUBSTITUTE('Quantities Report_Secondary'!A2197,"+",""))),"")</f>
        <v/>
      </c>
    </row>
    <row r="2199" spans="2:2">
      <c r="B2199" s="25" t="str">
        <f>IFERROR(IF('Quantities Report_Secondary'!A2198="","",VALUE(SUBSTITUTE('Quantities Report_Secondary'!A2198,"+",""))),"")</f>
        <v/>
      </c>
    </row>
    <row r="2200" spans="2:2">
      <c r="B2200" s="25" t="str">
        <f>IFERROR(IF('Quantities Report_Secondary'!A2199="","",VALUE(SUBSTITUTE('Quantities Report_Secondary'!A2199,"+",""))),"")</f>
        <v/>
      </c>
    </row>
    <row r="2201" spans="2:2">
      <c r="B2201" s="25" t="str">
        <f>IFERROR(IF('Quantities Report_Secondary'!A2200="","",VALUE(SUBSTITUTE('Quantities Report_Secondary'!A2200,"+",""))),"")</f>
        <v/>
      </c>
    </row>
    <row r="2202" spans="2:2">
      <c r="B2202" s="25" t="str">
        <f>IFERROR(IF('Quantities Report_Secondary'!A2201="","",VALUE(SUBSTITUTE('Quantities Report_Secondary'!A2201,"+",""))),"")</f>
        <v/>
      </c>
    </row>
    <row r="2203" spans="2:2">
      <c r="B2203" s="25" t="str">
        <f>IFERROR(IF('Quantities Report_Secondary'!A2202="","",VALUE(SUBSTITUTE('Quantities Report_Secondary'!A2202,"+",""))),"")</f>
        <v/>
      </c>
    </row>
    <row r="2204" spans="2:2">
      <c r="B2204" s="25" t="str">
        <f>IFERROR(IF('Quantities Report_Secondary'!A2203="","",VALUE(SUBSTITUTE('Quantities Report_Secondary'!A2203,"+",""))),"")</f>
        <v/>
      </c>
    </row>
    <row r="2205" spans="2:2">
      <c r="B2205" s="25" t="str">
        <f>IFERROR(IF('Quantities Report_Secondary'!A2204="","",VALUE(SUBSTITUTE('Quantities Report_Secondary'!A2204,"+",""))),"")</f>
        <v/>
      </c>
    </row>
    <row r="2206" spans="2:2">
      <c r="B2206" s="25" t="str">
        <f>IFERROR(IF('Quantities Report_Secondary'!A2205="","",VALUE(SUBSTITUTE('Quantities Report_Secondary'!A2205,"+",""))),"")</f>
        <v/>
      </c>
    </row>
    <row r="2207" spans="2:2">
      <c r="B2207" s="25" t="str">
        <f>IFERROR(IF('Quantities Report_Secondary'!A2206="","",VALUE(SUBSTITUTE('Quantities Report_Secondary'!A2206,"+",""))),"")</f>
        <v/>
      </c>
    </row>
    <row r="2208" spans="2:2">
      <c r="B2208" s="25" t="str">
        <f>IFERROR(IF('Quantities Report_Secondary'!A2207="","",VALUE(SUBSTITUTE('Quantities Report_Secondary'!A2207,"+",""))),"")</f>
        <v/>
      </c>
    </row>
    <row r="2209" spans="2:2">
      <c r="B2209" s="25" t="str">
        <f>IFERROR(IF('Quantities Report_Secondary'!A2208="","",VALUE(SUBSTITUTE('Quantities Report_Secondary'!A2208,"+",""))),"")</f>
        <v/>
      </c>
    </row>
    <row r="2210" spans="2:2">
      <c r="B2210" s="25" t="str">
        <f>IFERROR(IF('Quantities Report_Secondary'!A2209="","",VALUE(SUBSTITUTE('Quantities Report_Secondary'!A2209,"+",""))),"")</f>
        <v/>
      </c>
    </row>
    <row r="2211" spans="2:2">
      <c r="B2211" s="25" t="str">
        <f>IFERROR(IF('Quantities Report_Secondary'!A2210="","",VALUE(SUBSTITUTE('Quantities Report_Secondary'!A2210,"+",""))),"")</f>
        <v/>
      </c>
    </row>
    <row r="2212" spans="2:2">
      <c r="B2212" s="25" t="str">
        <f>IFERROR(IF('Quantities Report_Secondary'!A2211="","",VALUE(SUBSTITUTE('Quantities Report_Secondary'!A2211,"+",""))),"")</f>
        <v/>
      </c>
    </row>
    <row r="2213" spans="2:2">
      <c r="B2213" s="25" t="str">
        <f>IFERROR(IF('Quantities Report_Secondary'!A2212="","",VALUE(SUBSTITUTE('Quantities Report_Secondary'!A2212,"+",""))),"")</f>
        <v/>
      </c>
    </row>
    <row r="2214" spans="2:2">
      <c r="B2214" s="25" t="str">
        <f>IFERROR(IF('Quantities Report_Secondary'!A2213="","",VALUE(SUBSTITUTE('Quantities Report_Secondary'!A2213,"+",""))),"")</f>
        <v/>
      </c>
    </row>
    <row r="2215" spans="2:2">
      <c r="B2215" s="25" t="str">
        <f>IFERROR(IF('Quantities Report_Secondary'!A2214="","",VALUE(SUBSTITUTE('Quantities Report_Secondary'!A2214,"+",""))),"")</f>
        <v/>
      </c>
    </row>
    <row r="2216" spans="2:2">
      <c r="B2216" s="25" t="str">
        <f>IFERROR(IF('Quantities Report_Secondary'!A2215="","",VALUE(SUBSTITUTE('Quantities Report_Secondary'!A2215,"+",""))),"")</f>
        <v/>
      </c>
    </row>
    <row r="2217" spans="2:2">
      <c r="B2217" s="25" t="str">
        <f>IFERROR(IF('Quantities Report_Secondary'!A2216="","",VALUE(SUBSTITUTE('Quantities Report_Secondary'!A2216,"+",""))),"")</f>
        <v/>
      </c>
    </row>
    <row r="2218" spans="2:2">
      <c r="B2218" s="25" t="str">
        <f>IFERROR(IF('Quantities Report_Secondary'!A2217="","",VALUE(SUBSTITUTE('Quantities Report_Secondary'!A2217,"+",""))),"")</f>
        <v/>
      </c>
    </row>
    <row r="2219" spans="2:2">
      <c r="B2219" s="25" t="str">
        <f>IFERROR(IF('Quantities Report_Secondary'!A2218="","",VALUE(SUBSTITUTE('Quantities Report_Secondary'!A2218,"+",""))),"")</f>
        <v/>
      </c>
    </row>
    <row r="2220" spans="2:2">
      <c r="B2220" s="25" t="str">
        <f>IFERROR(IF('Quantities Report_Secondary'!A2219="","",VALUE(SUBSTITUTE('Quantities Report_Secondary'!A2219,"+",""))),"")</f>
        <v/>
      </c>
    </row>
    <row r="2221" spans="2:2">
      <c r="B2221" s="25" t="str">
        <f>IFERROR(IF('Quantities Report_Secondary'!A2220="","",VALUE(SUBSTITUTE('Quantities Report_Secondary'!A2220,"+",""))),"")</f>
        <v/>
      </c>
    </row>
    <row r="2222" spans="2:2">
      <c r="B2222" s="25" t="str">
        <f>IFERROR(IF('Quantities Report_Secondary'!A2221="","",VALUE(SUBSTITUTE('Quantities Report_Secondary'!A2221,"+",""))),"")</f>
        <v/>
      </c>
    </row>
    <row r="2223" spans="2:2">
      <c r="B2223" s="25" t="str">
        <f>IFERROR(IF('Quantities Report_Secondary'!A2222="","",VALUE(SUBSTITUTE('Quantities Report_Secondary'!A2222,"+",""))),"")</f>
        <v/>
      </c>
    </row>
    <row r="2224" spans="2:2">
      <c r="B2224" s="25" t="str">
        <f>IFERROR(IF('Quantities Report_Secondary'!A2223="","",VALUE(SUBSTITUTE('Quantities Report_Secondary'!A2223,"+",""))),"")</f>
        <v/>
      </c>
    </row>
    <row r="2225" spans="2:2">
      <c r="B2225" s="25" t="str">
        <f>IFERROR(IF('Quantities Report_Secondary'!A2224="","",VALUE(SUBSTITUTE('Quantities Report_Secondary'!A2224,"+",""))),"")</f>
        <v/>
      </c>
    </row>
    <row r="2226" spans="2:2">
      <c r="B2226" s="25" t="str">
        <f>IFERROR(IF('Quantities Report_Secondary'!A2225="","",VALUE(SUBSTITUTE('Quantities Report_Secondary'!A2225,"+",""))),"")</f>
        <v/>
      </c>
    </row>
    <row r="2227" spans="2:2">
      <c r="B2227" s="25" t="str">
        <f>IFERROR(IF('Quantities Report_Secondary'!A2226="","",VALUE(SUBSTITUTE('Quantities Report_Secondary'!A2226,"+",""))),"")</f>
        <v/>
      </c>
    </row>
    <row r="2228" spans="2:2">
      <c r="B2228" s="25" t="str">
        <f>IFERROR(IF('Quantities Report_Secondary'!A2227="","",VALUE(SUBSTITUTE('Quantities Report_Secondary'!A2227,"+",""))),"")</f>
        <v/>
      </c>
    </row>
    <row r="2229" spans="2:2">
      <c r="B2229" s="25" t="str">
        <f>IFERROR(IF('Quantities Report_Secondary'!A2228="","",VALUE(SUBSTITUTE('Quantities Report_Secondary'!A2228,"+",""))),"")</f>
        <v/>
      </c>
    </row>
    <row r="2230" spans="2:2">
      <c r="B2230" s="25" t="str">
        <f>IFERROR(IF('Quantities Report_Secondary'!A2229="","",VALUE(SUBSTITUTE('Quantities Report_Secondary'!A2229,"+",""))),"")</f>
        <v/>
      </c>
    </row>
    <row r="2231" spans="2:2">
      <c r="B2231" s="25" t="str">
        <f>IFERROR(IF('Quantities Report_Secondary'!A2230="","",VALUE(SUBSTITUTE('Quantities Report_Secondary'!A2230,"+",""))),"")</f>
        <v/>
      </c>
    </row>
    <row r="2232" spans="2:2">
      <c r="B2232" s="25" t="str">
        <f>IFERROR(IF('Quantities Report_Secondary'!A2231="","",VALUE(SUBSTITUTE('Quantities Report_Secondary'!A2231,"+",""))),"")</f>
        <v/>
      </c>
    </row>
    <row r="2233" spans="2:2">
      <c r="B2233" s="25" t="str">
        <f>IFERROR(IF('Quantities Report_Secondary'!A2232="","",VALUE(SUBSTITUTE('Quantities Report_Secondary'!A2232,"+",""))),"")</f>
        <v/>
      </c>
    </row>
    <row r="2234" spans="2:2">
      <c r="B2234" s="25" t="str">
        <f>IFERROR(IF('Quantities Report_Secondary'!A2233="","",VALUE(SUBSTITUTE('Quantities Report_Secondary'!A2233,"+",""))),"")</f>
        <v/>
      </c>
    </row>
    <row r="2235" spans="2:2">
      <c r="B2235" s="25" t="str">
        <f>IFERROR(IF('Quantities Report_Secondary'!A2234="","",VALUE(SUBSTITUTE('Quantities Report_Secondary'!A2234,"+",""))),"")</f>
        <v/>
      </c>
    </row>
    <row r="2236" spans="2:2">
      <c r="B2236" s="25" t="str">
        <f>IFERROR(IF('Quantities Report_Secondary'!A2235="","",VALUE(SUBSTITUTE('Quantities Report_Secondary'!A2235,"+",""))),"")</f>
        <v/>
      </c>
    </row>
    <row r="2237" spans="2:2">
      <c r="B2237" s="25" t="str">
        <f>IFERROR(IF('Quantities Report_Secondary'!A2236="","",VALUE(SUBSTITUTE('Quantities Report_Secondary'!A2236,"+",""))),"")</f>
        <v/>
      </c>
    </row>
    <row r="2238" spans="2:2">
      <c r="B2238" s="25" t="str">
        <f>IFERROR(IF('Quantities Report_Secondary'!A2237="","",VALUE(SUBSTITUTE('Quantities Report_Secondary'!A2237,"+",""))),"")</f>
        <v/>
      </c>
    </row>
    <row r="2239" spans="2:2">
      <c r="B2239" s="25" t="str">
        <f>IFERROR(IF('Quantities Report_Secondary'!A2238="","",VALUE(SUBSTITUTE('Quantities Report_Secondary'!A2238,"+",""))),"")</f>
        <v/>
      </c>
    </row>
    <row r="2240" spans="2:2">
      <c r="B2240" s="25" t="str">
        <f>IFERROR(IF('Quantities Report_Secondary'!A2239="","",VALUE(SUBSTITUTE('Quantities Report_Secondary'!A2239,"+",""))),"")</f>
        <v/>
      </c>
    </row>
    <row r="2241" spans="2:2">
      <c r="B2241" s="25" t="str">
        <f>IFERROR(IF('Quantities Report_Secondary'!A2240="","",VALUE(SUBSTITUTE('Quantities Report_Secondary'!A2240,"+",""))),"")</f>
        <v/>
      </c>
    </row>
    <row r="2242" spans="2:2">
      <c r="B2242" s="25" t="str">
        <f>IFERROR(IF('Quantities Report_Secondary'!A2241="","",VALUE(SUBSTITUTE('Quantities Report_Secondary'!A2241,"+",""))),"")</f>
        <v/>
      </c>
    </row>
    <row r="2243" spans="2:2">
      <c r="B2243" s="25" t="str">
        <f>IFERROR(IF('Quantities Report_Secondary'!A2242="","",VALUE(SUBSTITUTE('Quantities Report_Secondary'!A2242,"+",""))),"")</f>
        <v/>
      </c>
    </row>
    <row r="2244" spans="2:2">
      <c r="B2244" s="25" t="str">
        <f>IFERROR(IF('Quantities Report_Secondary'!A2243="","",VALUE(SUBSTITUTE('Quantities Report_Secondary'!A2243,"+",""))),"")</f>
        <v/>
      </c>
    </row>
    <row r="2245" spans="2:2">
      <c r="B2245" s="25" t="str">
        <f>IFERROR(IF('Quantities Report_Secondary'!A2244="","",VALUE(SUBSTITUTE('Quantities Report_Secondary'!A2244,"+",""))),"")</f>
        <v/>
      </c>
    </row>
    <row r="2246" spans="2:2">
      <c r="B2246" s="25" t="str">
        <f>IFERROR(IF('Quantities Report_Secondary'!A2245="","",VALUE(SUBSTITUTE('Quantities Report_Secondary'!A2245,"+",""))),"")</f>
        <v/>
      </c>
    </row>
    <row r="2247" spans="2:2">
      <c r="B2247" s="25" t="str">
        <f>IFERROR(IF('Quantities Report_Secondary'!A2246="","",VALUE(SUBSTITUTE('Quantities Report_Secondary'!A2246,"+",""))),"")</f>
        <v/>
      </c>
    </row>
    <row r="2248" spans="2:2">
      <c r="B2248" s="25" t="str">
        <f>IFERROR(IF('Quantities Report_Secondary'!A2247="","",VALUE(SUBSTITUTE('Quantities Report_Secondary'!A2247,"+",""))),"")</f>
        <v/>
      </c>
    </row>
    <row r="2249" spans="2:2">
      <c r="B2249" s="25" t="str">
        <f>IFERROR(IF('Quantities Report_Secondary'!A2248="","",VALUE(SUBSTITUTE('Quantities Report_Secondary'!A2248,"+",""))),"")</f>
        <v/>
      </c>
    </row>
    <row r="2250" spans="2:2">
      <c r="B2250" s="25" t="str">
        <f>IFERROR(IF('Quantities Report_Secondary'!A2249="","",VALUE(SUBSTITUTE('Quantities Report_Secondary'!A2249,"+",""))),"")</f>
        <v/>
      </c>
    </row>
    <row r="2251" spans="2:2">
      <c r="B2251" s="25" t="str">
        <f>IFERROR(IF('Quantities Report_Secondary'!A2250="","",VALUE(SUBSTITUTE('Quantities Report_Secondary'!A2250,"+",""))),"")</f>
        <v/>
      </c>
    </row>
    <row r="2252" spans="2:2">
      <c r="B2252" s="25" t="str">
        <f>IFERROR(IF('Quantities Report_Secondary'!A2251="","",VALUE(SUBSTITUTE('Quantities Report_Secondary'!A2251,"+",""))),"")</f>
        <v/>
      </c>
    </row>
    <row r="2253" spans="2:2">
      <c r="B2253" s="25" t="str">
        <f>IFERROR(IF('Quantities Report_Secondary'!A2252="","",VALUE(SUBSTITUTE('Quantities Report_Secondary'!A2252,"+",""))),"")</f>
        <v/>
      </c>
    </row>
    <row r="2254" spans="2:2">
      <c r="B2254" s="25" t="str">
        <f>IFERROR(IF('Quantities Report_Secondary'!A2253="","",VALUE(SUBSTITUTE('Quantities Report_Secondary'!A2253,"+",""))),"")</f>
        <v/>
      </c>
    </row>
    <row r="2255" spans="2:2">
      <c r="B2255" s="25" t="str">
        <f>IFERROR(IF('Quantities Report_Secondary'!A2254="","",VALUE(SUBSTITUTE('Quantities Report_Secondary'!A2254,"+",""))),"")</f>
        <v/>
      </c>
    </row>
    <row r="2256" spans="2:2">
      <c r="B2256" s="25" t="str">
        <f>IFERROR(IF('Quantities Report_Secondary'!A2255="","",VALUE(SUBSTITUTE('Quantities Report_Secondary'!A2255,"+",""))),"")</f>
        <v/>
      </c>
    </row>
    <row r="2257" spans="2:2">
      <c r="B2257" s="25" t="str">
        <f>IFERROR(IF('Quantities Report_Secondary'!A2256="","",VALUE(SUBSTITUTE('Quantities Report_Secondary'!A2256,"+",""))),"")</f>
        <v/>
      </c>
    </row>
    <row r="2258" spans="2:2">
      <c r="B2258" s="25" t="str">
        <f>IFERROR(IF('Quantities Report_Secondary'!A2257="","",VALUE(SUBSTITUTE('Quantities Report_Secondary'!A2257,"+",""))),"")</f>
        <v/>
      </c>
    </row>
    <row r="2259" spans="2:2">
      <c r="B2259" s="25" t="str">
        <f>IFERROR(IF('Quantities Report_Secondary'!A2258="","",VALUE(SUBSTITUTE('Quantities Report_Secondary'!A2258,"+",""))),"")</f>
        <v/>
      </c>
    </row>
    <row r="2260" spans="2:2">
      <c r="B2260" s="25" t="str">
        <f>IFERROR(IF('Quantities Report_Secondary'!A2259="","",VALUE(SUBSTITUTE('Quantities Report_Secondary'!A2259,"+",""))),"")</f>
        <v/>
      </c>
    </row>
    <row r="2261" spans="2:2">
      <c r="B2261" s="25" t="str">
        <f>IFERROR(IF('Quantities Report_Secondary'!A2260="","",VALUE(SUBSTITUTE('Quantities Report_Secondary'!A2260,"+",""))),"")</f>
        <v/>
      </c>
    </row>
    <row r="2262" spans="2:2">
      <c r="B2262" s="25" t="str">
        <f>IFERROR(IF('Quantities Report_Secondary'!A2261="","",VALUE(SUBSTITUTE('Quantities Report_Secondary'!A2261,"+",""))),"")</f>
        <v/>
      </c>
    </row>
    <row r="2263" spans="2:2">
      <c r="B2263" s="25" t="str">
        <f>IFERROR(IF('Quantities Report_Secondary'!A2262="","",VALUE(SUBSTITUTE('Quantities Report_Secondary'!A2262,"+",""))),"")</f>
        <v/>
      </c>
    </row>
    <row r="2264" spans="2:2">
      <c r="B2264" s="25" t="str">
        <f>IFERROR(IF('Quantities Report_Secondary'!A2263="","",VALUE(SUBSTITUTE('Quantities Report_Secondary'!A2263,"+",""))),"")</f>
        <v/>
      </c>
    </row>
    <row r="2265" spans="2:2">
      <c r="B2265" s="25" t="str">
        <f>IFERROR(IF('Quantities Report_Secondary'!A2264="","",VALUE(SUBSTITUTE('Quantities Report_Secondary'!A2264,"+",""))),"")</f>
        <v/>
      </c>
    </row>
    <row r="2266" spans="2:2">
      <c r="B2266" s="25" t="str">
        <f>IFERROR(IF('Quantities Report_Secondary'!A2265="","",VALUE(SUBSTITUTE('Quantities Report_Secondary'!A2265,"+",""))),"")</f>
        <v/>
      </c>
    </row>
    <row r="2267" spans="2:2">
      <c r="B2267" s="25" t="str">
        <f>IFERROR(IF('Quantities Report_Secondary'!A2266="","",VALUE(SUBSTITUTE('Quantities Report_Secondary'!A2266,"+",""))),"")</f>
        <v/>
      </c>
    </row>
    <row r="2268" spans="2:2">
      <c r="B2268" s="25" t="str">
        <f>IFERROR(IF('Quantities Report_Secondary'!A2267="","",VALUE(SUBSTITUTE('Quantities Report_Secondary'!A2267,"+",""))),"")</f>
        <v/>
      </c>
    </row>
    <row r="2269" spans="2:2">
      <c r="B2269" s="25" t="str">
        <f>IFERROR(IF('Quantities Report_Secondary'!A2268="","",VALUE(SUBSTITUTE('Quantities Report_Secondary'!A2268,"+",""))),"")</f>
        <v/>
      </c>
    </row>
    <row r="2270" spans="2:2">
      <c r="B2270" s="25" t="str">
        <f>IFERROR(IF('Quantities Report_Secondary'!A2269="","",VALUE(SUBSTITUTE('Quantities Report_Secondary'!A2269,"+",""))),"")</f>
        <v/>
      </c>
    </row>
    <row r="2271" spans="2:2">
      <c r="B2271" s="25" t="str">
        <f>IFERROR(IF('Quantities Report_Secondary'!A2270="","",VALUE(SUBSTITUTE('Quantities Report_Secondary'!A2270,"+",""))),"")</f>
        <v/>
      </c>
    </row>
    <row r="2272" spans="2:2">
      <c r="B2272" s="25" t="str">
        <f>IFERROR(IF('Quantities Report_Secondary'!A2271="","",VALUE(SUBSTITUTE('Quantities Report_Secondary'!A2271,"+",""))),"")</f>
        <v/>
      </c>
    </row>
    <row r="2273" spans="2:2">
      <c r="B2273" s="25" t="str">
        <f>IFERROR(IF('Quantities Report_Secondary'!A2272="","",VALUE(SUBSTITUTE('Quantities Report_Secondary'!A2272,"+",""))),"")</f>
        <v/>
      </c>
    </row>
    <row r="2274" spans="2:2">
      <c r="B2274" s="25" t="str">
        <f>IFERROR(IF('Quantities Report_Secondary'!A2273="","",VALUE(SUBSTITUTE('Quantities Report_Secondary'!A2273,"+",""))),"")</f>
        <v/>
      </c>
    </row>
    <row r="2275" spans="2:2">
      <c r="B2275" s="25" t="str">
        <f>IFERROR(IF('Quantities Report_Secondary'!A2274="","",VALUE(SUBSTITUTE('Quantities Report_Secondary'!A2274,"+",""))),"")</f>
        <v/>
      </c>
    </row>
    <row r="2276" spans="2:2">
      <c r="B2276" s="25" t="str">
        <f>IFERROR(IF('Quantities Report_Secondary'!A2275="","",VALUE(SUBSTITUTE('Quantities Report_Secondary'!A2275,"+",""))),"")</f>
        <v/>
      </c>
    </row>
    <row r="2277" spans="2:2">
      <c r="B2277" s="25" t="str">
        <f>IFERROR(IF('Quantities Report_Secondary'!A2276="","",VALUE(SUBSTITUTE('Quantities Report_Secondary'!A2276,"+",""))),"")</f>
        <v/>
      </c>
    </row>
    <row r="2278" spans="2:2">
      <c r="B2278" s="25" t="str">
        <f>IFERROR(IF('Quantities Report_Secondary'!A2277="","",VALUE(SUBSTITUTE('Quantities Report_Secondary'!A2277,"+",""))),"")</f>
        <v/>
      </c>
    </row>
    <row r="2279" spans="2:2">
      <c r="B2279" s="25" t="str">
        <f>IFERROR(IF('Quantities Report_Secondary'!A2278="","",VALUE(SUBSTITUTE('Quantities Report_Secondary'!A2278,"+",""))),"")</f>
        <v/>
      </c>
    </row>
    <row r="2280" spans="2:2">
      <c r="B2280" s="25" t="str">
        <f>IFERROR(IF('Quantities Report_Secondary'!A2279="","",VALUE(SUBSTITUTE('Quantities Report_Secondary'!A2279,"+",""))),"")</f>
        <v/>
      </c>
    </row>
    <row r="2281" spans="2:2">
      <c r="B2281" s="25" t="str">
        <f>IFERROR(IF('Quantities Report_Secondary'!A2280="","",VALUE(SUBSTITUTE('Quantities Report_Secondary'!A2280,"+",""))),"")</f>
        <v/>
      </c>
    </row>
    <row r="2282" spans="2:2">
      <c r="B2282" s="25" t="str">
        <f>IFERROR(IF('Quantities Report_Secondary'!A2281="","",VALUE(SUBSTITUTE('Quantities Report_Secondary'!A2281,"+",""))),"")</f>
        <v/>
      </c>
    </row>
    <row r="2283" spans="2:2">
      <c r="B2283" s="25" t="str">
        <f>IFERROR(IF('Quantities Report_Secondary'!A2282="","",VALUE(SUBSTITUTE('Quantities Report_Secondary'!A2282,"+",""))),"")</f>
        <v/>
      </c>
    </row>
    <row r="2284" spans="2:2">
      <c r="B2284" s="25" t="str">
        <f>IFERROR(IF('Quantities Report_Secondary'!A2283="","",VALUE(SUBSTITUTE('Quantities Report_Secondary'!A2283,"+",""))),"")</f>
        <v/>
      </c>
    </row>
    <row r="2285" spans="2:2">
      <c r="B2285" s="25" t="str">
        <f>IFERROR(IF('Quantities Report_Secondary'!A2284="","",VALUE(SUBSTITUTE('Quantities Report_Secondary'!A2284,"+",""))),"")</f>
        <v/>
      </c>
    </row>
    <row r="2286" spans="2:2">
      <c r="B2286" s="25" t="str">
        <f>IFERROR(IF('Quantities Report_Secondary'!A2285="","",VALUE(SUBSTITUTE('Quantities Report_Secondary'!A2285,"+",""))),"")</f>
        <v/>
      </c>
    </row>
    <row r="2287" spans="2:2">
      <c r="B2287" s="25" t="str">
        <f>IFERROR(IF('Quantities Report_Secondary'!A2286="","",VALUE(SUBSTITUTE('Quantities Report_Secondary'!A2286,"+",""))),"")</f>
        <v/>
      </c>
    </row>
    <row r="2288" spans="2:2">
      <c r="B2288" s="25" t="str">
        <f>IFERROR(IF('Quantities Report_Secondary'!A2287="","",VALUE(SUBSTITUTE('Quantities Report_Secondary'!A2287,"+",""))),"")</f>
        <v/>
      </c>
    </row>
    <row r="2289" spans="2:2">
      <c r="B2289" s="25" t="str">
        <f>IFERROR(IF('Quantities Report_Secondary'!A2288="","",VALUE(SUBSTITUTE('Quantities Report_Secondary'!A2288,"+",""))),"")</f>
        <v/>
      </c>
    </row>
    <row r="2290" spans="2:2">
      <c r="B2290" s="25" t="str">
        <f>IFERROR(IF('Quantities Report_Secondary'!A2289="","",VALUE(SUBSTITUTE('Quantities Report_Secondary'!A2289,"+",""))),"")</f>
        <v/>
      </c>
    </row>
    <row r="2291" spans="2:2">
      <c r="B2291" s="25" t="str">
        <f>IFERROR(IF('Quantities Report_Secondary'!A2290="","",VALUE(SUBSTITUTE('Quantities Report_Secondary'!A2290,"+",""))),"")</f>
        <v/>
      </c>
    </row>
    <row r="2292" spans="2:2">
      <c r="B2292" s="25" t="str">
        <f>IFERROR(IF('Quantities Report_Secondary'!A2291="","",VALUE(SUBSTITUTE('Quantities Report_Secondary'!A2291,"+",""))),"")</f>
        <v/>
      </c>
    </row>
    <row r="2293" spans="2:2">
      <c r="B2293" s="25" t="str">
        <f>IFERROR(IF('Quantities Report_Secondary'!A2292="","",VALUE(SUBSTITUTE('Quantities Report_Secondary'!A2292,"+",""))),"")</f>
        <v/>
      </c>
    </row>
    <row r="2294" spans="2:2">
      <c r="B2294" s="25" t="str">
        <f>IFERROR(IF('Quantities Report_Secondary'!A2293="","",VALUE(SUBSTITUTE('Quantities Report_Secondary'!A2293,"+",""))),"")</f>
        <v/>
      </c>
    </row>
    <row r="2295" spans="2:2">
      <c r="B2295" s="25" t="str">
        <f>IFERROR(IF('Quantities Report_Secondary'!A2294="","",VALUE(SUBSTITUTE('Quantities Report_Secondary'!A2294,"+",""))),"")</f>
        <v/>
      </c>
    </row>
    <row r="2296" spans="2:2">
      <c r="B2296" s="25" t="str">
        <f>IFERROR(IF('Quantities Report_Secondary'!A2295="","",VALUE(SUBSTITUTE('Quantities Report_Secondary'!A2295,"+",""))),"")</f>
        <v/>
      </c>
    </row>
    <row r="2297" spans="2:2">
      <c r="B2297" s="25" t="str">
        <f>IFERROR(IF('Quantities Report_Secondary'!A2296="","",VALUE(SUBSTITUTE('Quantities Report_Secondary'!A2296,"+",""))),"")</f>
        <v/>
      </c>
    </row>
    <row r="2298" spans="2:2">
      <c r="B2298" s="25" t="str">
        <f>IFERROR(IF('Quantities Report_Secondary'!A2297="","",VALUE(SUBSTITUTE('Quantities Report_Secondary'!A2297,"+",""))),"")</f>
        <v/>
      </c>
    </row>
    <row r="2299" spans="2:2">
      <c r="B2299" s="25" t="str">
        <f>IFERROR(IF('Quantities Report_Secondary'!A2298="","",VALUE(SUBSTITUTE('Quantities Report_Secondary'!A2298,"+",""))),"")</f>
        <v/>
      </c>
    </row>
    <row r="2300" spans="2:2">
      <c r="B2300" s="25" t="str">
        <f>IFERROR(IF('Quantities Report_Secondary'!A2299="","",VALUE(SUBSTITUTE('Quantities Report_Secondary'!A2299,"+",""))),"")</f>
        <v/>
      </c>
    </row>
    <row r="2301" spans="2:2">
      <c r="B2301" s="25" t="str">
        <f>IFERROR(IF('Quantities Report_Secondary'!A2300="","",VALUE(SUBSTITUTE('Quantities Report_Secondary'!A2300,"+",""))),"")</f>
        <v/>
      </c>
    </row>
    <row r="2302" spans="2:2">
      <c r="B2302" s="25" t="str">
        <f>IFERROR(IF('Quantities Report_Secondary'!A2301="","",VALUE(SUBSTITUTE('Quantities Report_Secondary'!A2301,"+",""))),"")</f>
        <v/>
      </c>
    </row>
    <row r="2303" spans="2:2">
      <c r="B2303" s="25" t="str">
        <f>IFERROR(IF('Quantities Report_Secondary'!A2302="","",VALUE(SUBSTITUTE('Quantities Report_Secondary'!A2302,"+",""))),"")</f>
        <v/>
      </c>
    </row>
    <row r="2304" spans="2:2">
      <c r="B2304" s="25" t="str">
        <f>IFERROR(IF('Quantities Report_Secondary'!A2303="","",VALUE(SUBSTITUTE('Quantities Report_Secondary'!A2303,"+",""))),"")</f>
        <v/>
      </c>
    </row>
    <row r="2305" spans="2:2">
      <c r="B2305" s="25" t="str">
        <f>IFERROR(IF('Quantities Report_Secondary'!A2304="","",VALUE(SUBSTITUTE('Quantities Report_Secondary'!A2304,"+",""))),"")</f>
        <v/>
      </c>
    </row>
    <row r="2306" spans="2:2">
      <c r="B2306" s="25" t="str">
        <f>IFERROR(IF('Quantities Report_Secondary'!A2305="","",VALUE(SUBSTITUTE('Quantities Report_Secondary'!A2305,"+",""))),"")</f>
        <v/>
      </c>
    </row>
    <row r="2307" spans="2:2">
      <c r="B2307" s="25" t="str">
        <f>IFERROR(IF('Quantities Report_Secondary'!A2306="","",VALUE(SUBSTITUTE('Quantities Report_Secondary'!A2306,"+",""))),"")</f>
        <v/>
      </c>
    </row>
    <row r="2308" spans="2:2">
      <c r="B2308" s="25" t="str">
        <f>IFERROR(IF('Quantities Report_Secondary'!A2307="","",VALUE(SUBSTITUTE('Quantities Report_Secondary'!A2307,"+",""))),"")</f>
        <v/>
      </c>
    </row>
    <row r="2309" spans="2:2">
      <c r="B2309" s="25" t="str">
        <f>IFERROR(IF('Quantities Report_Secondary'!A2308="","",VALUE(SUBSTITUTE('Quantities Report_Secondary'!A2308,"+",""))),"")</f>
        <v/>
      </c>
    </row>
    <row r="2310" spans="2:2">
      <c r="B2310" s="25" t="str">
        <f>IFERROR(IF('Quantities Report_Secondary'!A2309="","",VALUE(SUBSTITUTE('Quantities Report_Secondary'!A2309,"+",""))),"")</f>
        <v/>
      </c>
    </row>
    <row r="2311" spans="2:2">
      <c r="B2311" s="25" t="str">
        <f>IFERROR(IF('Quantities Report_Secondary'!A2310="","",VALUE(SUBSTITUTE('Quantities Report_Secondary'!A2310,"+",""))),"")</f>
        <v/>
      </c>
    </row>
    <row r="2312" spans="2:2">
      <c r="B2312" s="25" t="str">
        <f>IFERROR(IF('Quantities Report_Secondary'!A2311="","",VALUE(SUBSTITUTE('Quantities Report_Secondary'!A2311,"+",""))),"")</f>
        <v/>
      </c>
    </row>
    <row r="2313" spans="2:2">
      <c r="B2313" s="25" t="str">
        <f>IFERROR(IF('Quantities Report_Secondary'!A2312="","",VALUE(SUBSTITUTE('Quantities Report_Secondary'!A2312,"+",""))),"")</f>
        <v/>
      </c>
    </row>
    <row r="2314" spans="2:2">
      <c r="B2314" s="25" t="str">
        <f>IFERROR(IF('Quantities Report_Secondary'!A2313="","",VALUE(SUBSTITUTE('Quantities Report_Secondary'!A2313,"+",""))),"")</f>
        <v/>
      </c>
    </row>
    <row r="2315" spans="2:2">
      <c r="B2315" s="25" t="str">
        <f>IFERROR(IF('Quantities Report_Secondary'!A2314="","",VALUE(SUBSTITUTE('Quantities Report_Secondary'!A2314,"+",""))),"")</f>
        <v/>
      </c>
    </row>
    <row r="2316" spans="2:2">
      <c r="B2316" s="25" t="str">
        <f>IFERROR(IF('Quantities Report_Secondary'!A2315="","",VALUE(SUBSTITUTE('Quantities Report_Secondary'!A2315,"+",""))),"")</f>
        <v/>
      </c>
    </row>
    <row r="2317" spans="2:2">
      <c r="B2317" s="25" t="str">
        <f>IFERROR(IF('Quantities Report_Secondary'!A2316="","",VALUE(SUBSTITUTE('Quantities Report_Secondary'!A2316,"+",""))),"")</f>
        <v/>
      </c>
    </row>
    <row r="2318" spans="2:2">
      <c r="B2318" s="25" t="str">
        <f>IFERROR(IF('Quantities Report_Secondary'!A2317="","",VALUE(SUBSTITUTE('Quantities Report_Secondary'!A2317,"+",""))),"")</f>
        <v/>
      </c>
    </row>
    <row r="2319" spans="2:2">
      <c r="B2319" s="25" t="str">
        <f>IFERROR(IF('Quantities Report_Secondary'!A2318="","",VALUE(SUBSTITUTE('Quantities Report_Secondary'!A2318,"+",""))),"")</f>
        <v/>
      </c>
    </row>
    <row r="2320" spans="2:2">
      <c r="B2320" s="25" t="str">
        <f>IFERROR(IF('Quantities Report_Secondary'!A2319="","",VALUE(SUBSTITUTE('Quantities Report_Secondary'!A2319,"+",""))),"")</f>
        <v/>
      </c>
    </row>
    <row r="2321" spans="2:2">
      <c r="B2321" s="25" t="str">
        <f>IFERROR(IF('Quantities Report_Secondary'!A2320="","",VALUE(SUBSTITUTE('Quantities Report_Secondary'!A2320,"+",""))),"")</f>
        <v/>
      </c>
    </row>
    <row r="2322" spans="2:2">
      <c r="B2322" s="25" t="str">
        <f>IFERROR(IF('Quantities Report_Secondary'!A2321="","",VALUE(SUBSTITUTE('Quantities Report_Secondary'!A2321,"+",""))),"")</f>
        <v/>
      </c>
    </row>
    <row r="2323" spans="2:2">
      <c r="B2323" s="25" t="str">
        <f>IFERROR(IF('Quantities Report_Secondary'!A2322="","",VALUE(SUBSTITUTE('Quantities Report_Secondary'!A2322,"+",""))),"")</f>
        <v/>
      </c>
    </row>
    <row r="2324" spans="2:2">
      <c r="B2324" s="25" t="str">
        <f>IFERROR(IF('Quantities Report_Secondary'!A2323="","",VALUE(SUBSTITUTE('Quantities Report_Secondary'!A2323,"+",""))),"")</f>
        <v/>
      </c>
    </row>
    <row r="2325" spans="2:2">
      <c r="B2325" s="25" t="str">
        <f>IFERROR(IF('Quantities Report_Secondary'!A2324="","",VALUE(SUBSTITUTE('Quantities Report_Secondary'!A2324,"+",""))),"")</f>
        <v/>
      </c>
    </row>
    <row r="2326" spans="2:2">
      <c r="B2326" s="25" t="str">
        <f>IFERROR(IF('Quantities Report_Secondary'!A2325="","",VALUE(SUBSTITUTE('Quantities Report_Secondary'!A2325,"+",""))),"")</f>
        <v/>
      </c>
    </row>
    <row r="2327" spans="2:2">
      <c r="B2327" s="25" t="str">
        <f>IFERROR(IF('Quantities Report_Secondary'!A2326="","",VALUE(SUBSTITUTE('Quantities Report_Secondary'!A2326,"+",""))),"")</f>
        <v/>
      </c>
    </row>
    <row r="2328" spans="2:2">
      <c r="B2328" s="25" t="str">
        <f>IFERROR(IF('Quantities Report_Secondary'!A2327="","",VALUE(SUBSTITUTE('Quantities Report_Secondary'!A2327,"+",""))),"")</f>
        <v/>
      </c>
    </row>
    <row r="2329" spans="2:2">
      <c r="B2329" s="25" t="str">
        <f>IFERROR(IF('Quantities Report_Secondary'!A2328="","",VALUE(SUBSTITUTE('Quantities Report_Secondary'!A2328,"+",""))),"")</f>
        <v/>
      </c>
    </row>
    <row r="2330" spans="2:2">
      <c r="B2330" s="25" t="str">
        <f>IFERROR(IF('Quantities Report_Secondary'!A2329="","",VALUE(SUBSTITUTE('Quantities Report_Secondary'!A2329,"+",""))),"")</f>
        <v/>
      </c>
    </row>
    <row r="2331" spans="2:2">
      <c r="B2331" s="25" t="str">
        <f>IFERROR(IF('Quantities Report_Secondary'!A2330="","",VALUE(SUBSTITUTE('Quantities Report_Secondary'!A2330,"+",""))),"")</f>
        <v/>
      </c>
    </row>
    <row r="2332" spans="2:2">
      <c r="B2332" s="25" t="str">
        <f>IFERROR(IF('Quantities Report_Secondary'!A2331="","",VALUE(SUBSTITUTE('Quantities Report_Secondary'!A2331,"+",""))),"")</f>
        <v/>
      </c>
    </row>
    <row r="2333" spans="2:2">
      <c r="B2333" s="25" t="str">
        <f>IFERROR(IF('Quantities Report_Secondary'!A2332="","",VALUE(SUBSTITUTE('Quantities Report_Secondary'!A2332,"+",""))),"")</f>
        <v/>
      </c>
    </row>
    <row r="2334" spans="2:2">
      <c r="B2334" s="25" t="str">
        <f>IFERROR(IF('Quantities Report_Secondary'!A2333="","",VALUE(SUBSTITUTE('Quantities Report_Secondary'!A2333,"+",""))),"")</f>
        <v/>
      </c>
    </row>
    <row r="2335" spans="2:2">
      <c r="B2335" s="25" t="str">
        <f>IFERROR(IF('Quantities Report_Secondary'!A2334="","",VALUE(SUBSTITUTE('Quantities Report_Secondary'!A2334,"+",""))),"")</f>
        <v/>
      </c>
    </row>
    <row r="2336" spans="2:2">
      <c r="B2336" s="25" t="str">
        <f>IFERROR(IF('Quantities Report_Secondary'!A2335="","",VALUE(SUBSTITUTE('Quantities Report_Secondary'!A2335,"+",""))),"")</f>
        <v/>
      </c>
    </row>
    <row r="2337" spans="2:2">
      <c r="B2337" s="25" t="str">
        <f>IFERROR(IF('Quantities Report_Secondary'!A2336="","",VALUE(SUBSTITUTE('Quantities Report_Secondary'!A2336,"+",""))),"")</f>
        <v/>
      </c>
    </row>
    <row r="2338" spans="2:2">
      <c r="B2338" s="25" t="str">
        <f>IFERROR(IF('Quantities Report_Secondary'!A2337="","",VALUE(SUBSTITUTE('Quantities Report_Secondary'!A2337,"+",""))),"")</f>
        <v/>
      </c>
    </row>
    <row r="2339" spans="2:2">
      <c r="B2339" s="25" t="str">
        <f>IFERROR(IF('Quantities Report_Secondary'!A2338="","",VALUE(SUBSTITUTE('Quantities Report_Secondary'!A2338,"+",""))),"")</f>
        <v/>
      </c>
    </row>
    <row r="2340" spans="2:2">
      <c r="B2340" s="25" t="str">
        <f>IFERROR(IF('Quantities Report_Secondary'!A2339="","",VALUE(SUBSTITUTE('Quantities Report_Secondary'!A2339,"+",""))),"")</f>
        <v/>
      </c>
    </row>
    <row r="2341" spans="2:2">
      <c r="B2341" s="25" t="str">
        <f>IFERROR(IF('Quantities Report_Secondary'!A2340="","",VALUE(SUBSTITUTE('Quantities Report_Secondary'!A2340,"+",""))),"")</f>
        <v/>
      </c>
    </row>
    <row r="2342" spans="2:2">
      <c r="B2342" s="25" t="str">
        <f>IFERROR(IF('Quantities Report_Secondary'!A2341="","",VALUE(SUBSTITUTE('Quantities Report_Secondary'!A2341,"+",""))),"")</f>
        <v/>
      </c>
    </row>
    <row r="2343" spans="2:2">
      <c r="B2343" s="25" t="str">
        <f>IFERROR(IF('Quantities Report_Secondary'!A2342="","",VALUE(SUBSTITUTE('Quantities Report_Secondary'!A2342,"+",""))),"")</f>
        <v/>
      </c>
    </row>
    <row r="2344" spans="2:2">
      <c r="B2344" s="25" t="str">
        <f>IFERROR(IF('Quantities Report_Secondary'!A2343="","",VALUE(SUBSTITUTE('Quantities Report_Secondary'!A2343,"+",""))),"")</f>
        <v/>
      </c>
    </row>
    <row r="2345" spans="2:2">
      <c r="B2345" s="25" t="str">
        <f>IFERROR(IF('Quantities Report_Secondary'!A2344="","",VALUE(SUBSTITUTE('Quantities Report_Secondary'!A2344,"+",""))),"")</f>
        <v/>
      </c>
    </row>
    <row r="2346" spans="2:2">
      <c r="B2346" s="25" t="str">
        <f>IFERROR(IF('Quantities Report_Secondary'!A2345="","",VALUE(SUBSTITUTE('Quantities Report_Secondary'!A2345,"+",""))),"")</f>
        <v/>
      </c>
    </row>
    <row r="2347" spans="2:2">
      <c r="B2347" s="25" t="str">
        <f>IFERROR(IF('Quantities Report_Secondary'!A2346="","",VALUE(SUBSTITUTE('Quantities Report_Secondary'!A2346,"+",""))),"")</f>
        <v/>
      </c>
    </row>
    <row r="2348" spans="2:2">
      <c r="B2348" s="25" t="str">
        <f>IFERROR(IF('Quantities Report_Secondary'!A2347="","",VALUE(SUBSTITUTE('Quantities Report_Secondary'!A2347,"+",""))),"")</f>
        <v/>
      </c>
    </row>
    <row r="2349" spans="2:2">
      <c r="B2349" s="25" t="str">
        <f>IFERROR(IF('Quantities Report_Secondary'!A2348="","",VALUE(SUBSTITUTE('Quantities Report_Secondary'!A2348,"+",""))),"")</f>
        <v/>
      </c>
    </row>
    <row r="2350" spans="2:2">
      <c r="B2350" s="25" t="str">
        <f>IFERROR(IF('Quantities Report_Secondary'!A2349="","",VALUE(SUBSTITUTE('Quantities Report_Secondary'!A2349,"+",""))),"")</f>
        <v/>
      </c>
    </row>
    <row r="2351" spans="2:2">
      <c r="B2351" s="25" t="str">
        <f>IFERROR(IF('Quantities Report_Secondary'!A2350="","",VALUE(SUBSTITUTE('Quantities Report_Secondary'!A2350,"+",""))),"")</f>
        <v/>
      </c>
    </row>
    <row r="2352" spans="2:2">
      <c r="B2352" s="25" t="str">
        <f>IFERROR(IF('Quantities Report_Secondary'!A2351="","",VALUE(SUBSTITUTE('Quantities Report_Secondary'!A2351,"+",""))),"")</f>
        <v/>
      </c>
    </row>
    <row r="2353" spans="2:2">
      <c r="B2353" s="25" t="str">
        <f>IFERROR(IF('Quantities Report_Secondary'!A2352="","",VALUE(SUBSTITUTE('Quantities Report_Secondary'!A2352,"+",""))),"")</f>
        <v/>
      </c>
    </row>
    <row r="2354" spans="2:2">
      <c r="B2354" s="25" t="str">
        <f>IFERROR(IF('Quantities Report_Secondary'!A2353="","",VALUE(SUBSTITUTE('Quantities Report_Secondary'!A2353,"+",""))),"")</f>
        <v/>
      </c>
    </row>
    <row r="2355" spans="2:2">
      <c r="B2355" s="25" t="str">
        <f>IFERROR(IF('Quantities Report_Secondary'!A2354="","",VALUE(SUBSTITUTE('Quantities Report_Secondary'!A2354,"+",""))),"")</f>
        <v/>
      </c>
    </row>
    <row r="2356" spans="2:2">
      <c r="B2356" s="25" t="str">
        <f>IFERROR(IF('Quantities Report_Secondary'!A2355="","",VALUE(SUBSTITUTE('Quantities Report_Secondary'!A2355,"+",""))),"")</f>
        <v/>
      </c>
    </row>
    <row r="2357" spans="2:2">
      <c r="B2357" s="25" t="str">
        <f>IFERROR(IF('Quantities Report_Secondary'!A2356="","",VALUE(SUBSTITUTE('Quantities Report_Secondary'!A2356,"+",""))),"")</f>
        <v/>
      </c>
    </row>
    <row r="2358" spans="2:2">
      <c r="B2358" s="25" t="str">
        <f>IFERROR(IF('Quantities Report_Secondary'!A2357="","",VALUE(SUBSTITUTE('Quantities Report_Secondary'!A2357,"+",""))),"")</f>
        <v/>
      </c>
    </row>
    <row r="2359" spans="2:2">
      <c r="B2359" s="25" t="str">
        <f>IFERROR(IF('Quantities Report_Secondary'!A2358="","",VALUE(SUBSTITUTE('Quantities Report_Secondary'!A2358,"+",""))),"")</f>
        <v/>
      </c>
    </row>
    <row r="2360" spans="2:2">
      <c r="B2360" s="25" t="str">
        <f>IFERROR(IF('Quantities Report_Secondary'!A2359="","",VALUE(SUBSTITUTE('Quantities Report_Secondary'!A2359,"+",""))),"")</f>
        <v/>
      </c>
    </row>
    <row r="2361" spans="2:2">
      <c r="B2361" s="25" t="str">
        <f>IFERROR(IF('Quantities Report_Secondary'!A2360="","",VALUE(SUBSTITUTE('Quantities Report_Secondary'!A2360,"+",""))),"")</f>
        <v/>
      </c>
    </row>
    <row r="2362" spans="2:2">
      <c r="B2362" s="25" t="str">
        <f>IFERROR(IF('Quantities Report_Secondary'!A2361="","",VALUE(SUBSTITUTE('Quantities Report_Secondary'!A2361,"+",""))),"")</f>
        <v/>
      </c>
    </row>
    <row r="2363" spans="2:2">
      <c r="B2363" s="25" t="str">
        <f>IFERROR(IF('Quantities Report_Secondary'!A2362="","",VALUE(SUBSTITUTE('Quantities Report_Secondary'!A2362,"+",""))),"")</f>
        <v/>
      </c>
    </row>
    <row r="2364" spans="2:2">
      <c r="B2364" s="25" t="str">
        <f>IFERROR(IF('Quantities Report_Secondary'!A2363="","",VALUE(SUBSTITUTE('Quantities Report_Secondary'!A2363,"+",""))),"")</f>
        <v/>
      </c>
    </row>
    <row r="2365" spans="2:2">
      <c r="B2365" s="25" t="str">
        <f>IFERROR(IF('Quantities Report_Secondary'!A2364="","",VALUE(SUBSTITUTE('Quantities Report_Secondary'!A2364,"+",""))),"")</f>
        <v/>
      </c>
    </row>
    <row r="2366" spans="2:2">
      <c r="B2366" s="25" t="str">
        <f>IFERROR(IF('Quantities Report_Secondary'!A2365="","",VALUE(SUBSTITUTE('Quantities Report_Secondary'!A2365,"+",""))),"")</f>
        <v/>
      </c>
    </row>
    <row r="2367" spans="2:2">
      <c r="B2367" s="25" t="str">
        <f>IFERROR(IF('Quantities Report_Secondary'!A2366="","",VALUE(SUBSTITUTE('Quantities Report_Secondary'!A2366,"+",""))),"")</f>
        <v/>
      </c>
    </row>
    <row r="2368" spans="2:2">
      <c r="B2368" s="25" t="str">
        <f>IFERROR(IF('Quantities Report_Secondary'!A2367="","",VALUE(SUBSTITUTE('Quantities Report_Secondary'!A2367,"+",""))),"")</f>
        <v/>
      </c>
    </row>
    <row r="2369" spans="2:2">
      <c r="B2369" s="25" t="str">
        <f>IFERROR(IF('Quantities Report_Secondary'!A2368="","",VALUE(SUBSTITUTE('Quantities Report_Secondary'!A2368,"+",""))),"")</f>
        <v/>
      </c>
    </row>
    <row r="2370" spans="2:2">
      <c r="B2370" s="25" t="str">
        <f>IFERROR(IF('Quantities Report_Secondary'!A2369="","",VALUE(SUBSTITUTE('Quantities Report_Secondary'!A2369,"+",""))),"")</f>
        <v/>
      </c>
    </row>
    <row r="2371" spans="2:2">
      <c r="B2371" s="25" t="str">
        <f>IFERROR(IF('Quantities Report_Secondary'!A2370="","",VALUE(SUBSTITUTE('Quantities Report_Secondary'!A2370,"+",""))),"")</f>
        <v/>
      </c>
    </row>
    <row r="2372" spans="2:2">
      <c r="B2372" s="25" t="str">
        <f>IFERROR(IF('Quantities Report_Secondary'!A2371="","",VALUE(SUBSTITUTE('Quantities Report_Secondary'!A2371,"+",""))),"")</f>
        <v/>
      </c>
    </row>
    <row r="2373" spans="2:2">
      <c r="B2373" s="25" t="str">
        <f>IFERROR(IF('Quantities Report_Secondary'!A2372="","",VALUE(SUBSTITUTE('Quantities Report_Secondary'!A2372,"+",""))),"")</f>
        <v/>
      </c>
    </row>
    <row r="2374" spans="2:2">
      <c r="B2374" s="25" t="str">
        <f>IFERROR(IF('Quantities Report_Secondary'!A2373="","",VALUE(SUBSTITUTE('Quantities Report_Secondary'!A2373,"+",""))),"")</f>
        <v/>
      </c>
    </row>
    <row r="2375" spans="2:2">
      <c r="B2375" s="25" t="str">
        <f>IFERROR(IF('Quantities Report_Secondary'!A2374="","",VALUE(SUBSTITUTE('Quantities Report_Secondary'!A2374,"+",""))),"")</f>
        <v/>
      </c>
    </row>
    <row r="2376" spans="2:2">
      <c r="B2376" s="25" t="str">
        <f>IFERROR(IF('Quantities Report_Secondary'!A2375="","",VALUE(SUBSTITUTE('Quantities Report_Secondary'!A2375,"+",""))),"")</f>
        <v/>
      </c>
    </row>
    <row r="2377" spans="2:2">
      <c r="B2377" s="25" t="str">
        <f>IFERROR(IF('Quantities Report_Secondary'!A2376="","",VALUE(SUBSTITUTE('Quantities Report_Secondary'!A2376,"+",""))),"")</f>
        <v/>
      </c>
    </row>
    <row r="2378" spans="2:2">
      <c r="B2378" s="25" t="str">
        <f>IFERROR(IF('Quantities Report_Secondary'!A2377="","",VALUE(SUBSTITUTE('Quantities Report_Secondary'!A2377,"+",""))),"")</f>
        <v/>
      </c>
    </row>
    <row r="2379" spans="2:2">
      <c r="B2379" s="25" t="str">
        <f>IFERROR(IF('Quantities Report_Secondary'!A2378="","",VALUE(SUBSTITUTE('Quantities Report_Secondary'!A2378,"+",""))),"")</f>
        <v/>
      </c>
    </row>
    <row r="2380" spans="2:2">
      <c r="B2380" s="25" t="str">
        <f>IFERROR(IF('Quantities Report_Secondary'!A2379="","",VALUE(SUBSTITUTE('Quantities Report_Secondary'!A2379,"+",""))),"")</f>
        <v/>
      </c>
    </row>
    <row r="2381" spans="2:2">
      <c r="B2381" s="25" t="str">
        <f>IFERROR(IF('Quantities Report_Secondary'!A2380="","",VALUE(SUBSTITUTE('Quantities Report_Secondary'!A2380,"+",""))),"")</f>
        <v/>
      </c>
    </row>
    <row r="2382" spans="2:2">
      <c r="B2382" s="25" t="str">
        <f>IFERROR(IF('Quantities Report_Secondary'!A2381="","",VALUE(SUBSTITUTE('Quantities Report_Secondary'!A2381,"+",""))),"")</f>
        <v/>
      </c>
    </row>
    <row r="2383" spans="2:2">
      <c r="B2383" s="25" t="str">
        <f>IFERROR(IF('Quantities Report_Secondary'!A2382="","",VALUE(SUBSTITUTE('Quantities Report_Secondary'!A2382,"+",""))),"")</f>
        <v/>
      </c>
    </row>
    <row r="2384" spans="2:2">
      <c r="B2384" s="25" t="str">
        <f>IFERROR(IF('Quantities Report_Secondary'!A2383="","",VALUE(SUBSTITUTE('Quantities Report_Secondary'!A2383,"+",""))),"")</f>
        <v/>
      </c>
    </row>
    <row r="2385" spans="2:2">
      <c r="B2385" s="25" t="str">
        <f>IFERROR(IF('Quantities Report_Secondary'!A2384="","",VALUE(SUBSTITUTE('Quantities Report_Secondary'!A2384,"+",""))),"")</f>
        <v/>
      </c>
    </row>
    <row r="2386" spans="2:2">
      <c r="B2386" s="25" t="str">
        <f>IFERROR(IF('Quantities Report_Secondary'!A2385="","",VALUE(SUBSTITUTE('Quantities Report_Secondary'!A2385,"+",""))),"")</f>
        <v/>
      </c>
    </row>
    <row r="2387" spans="2:2">
      <c r="B2387" s="25" t="str">
        <f>IFERROR(IF('Quantities Report_Secondary'!A2386="","",VALUE(SUBSTITUTE('Quantities Report_Secondary'!A2386,"+",""))),"")</f>
        <v/>
      </c>
    </row>
    <row r="2388" spans="2:2">
      <c r="B2388" s="25" t="str">
        <f>IFERROR(IF('Quantities Report_Secondary'!A2387="","",VALUE(SUBSTITUTE('Quantities Report_Secondary'!A2387,"+",""))),"")</f>
        <v/>
      </c>
    </row>
    <row r="2389" spans="2:2">
      <c r="B2389" s="25" t="str">
        <f>IFERROR(IF('Quantities Report_Secondary'!A2388="","",VALUE(SUBSTITUTE('Quantities Report_Secondary'!A2388,"+",""))),"")</f>
        <v/>
      </c>
    </row>
    <row r="2390" spans="2:2">
      <c r="B2390" s="25" t="str">
        <f>IFERROR(IF('Quantities Report_Secondary'!A2389="","",VALUE(SUBSTITUTE('Quantities Report_Secondary'!A2389,"+",""))),"")</f>
        <v/>
      </c>
    </row>
    <row r="2391" spans="2:2">
      <c r="B2391" s="25" t="str">
        <f>IFERROR(IF('Quantities Report_Secondary'!A2390="","",VALUE(SUBSTITUTE('Quantities Report_Secondary'!A2390,"+",""))),"")</f>
        <v/>
      </c>
    </row>
    <row r="2392" spans="2:2">
      <c r="B2392" s="25" t="str">
        <f>IFERROR(IF('Quantities Report_Secondary'!A2391="","",VALUE(SUBSTITUTE('Quantities Report_Secondary'!A2391,"+",""))),"")</f>
        <v/>
      </c>
    </row>
    <row r="2393" spans="2:2">
      <c r="B2393" s="25" t="str">
        <f>IFERROR(IF('Quantities Report_Secondary'!A2392="","",VALUE(SUBSTITUTE('Quantities Report_Secondary'!A2392,"+",""))),"")</f>
        <v/>
      </c>
    </row>
    <row r="2394" spans="2:2">
      <c r="B2394" s="25" t="str">
        <f>IFERROR(IF('Quantities Report_Secondary'!A2393="","",VALUE(SUBSTITUTE('Quantities Report_Secondary'!A2393,"+",""))),"")</f>
        <v/>
      </c>
    </row>
    <row r="2395" spans="2:2">
      <c r="B2395" s="25" t="str">
        <f>IFERROR(IF('Quantities Report_Secondary'!A2394="","",VALUE(SUBSTITUTE('Quantities Report_Secondary'!A2394,"+",""))),"")</f>
        <v/>
      </c>
    </row>
    <row r="2396" spans="2:2">
      <c r="B2396" s="25" t="str">
        <f>IFERROR(IF('Quantities Report_Secondary'!A2395="","",VALUE(SUBSTITUTE('Quantities Report_Secondary'!A2395,"+",""))),"")</f>
        <v/>
      </c>
    </row>
    <row r="2397" spans="2:2">
      <c r="B2397" s="25" t="str">
        <f>IFERROR(IF('Quantities Report_Secondary'!A2396="","",VALUE(SUBSTITUTE('Quantities Report_Secondary'!A2396,"+",""))),"")</f>
        <v/>
      </c>
    </row>
    <row r="2398" spans="2:2">
      <c r="B2398" s="25" t="str">
        <f>IFERROR(IF('Quantities Report_Secondary'!A2397="","",VALUE(SUBSTITUTE('Quantities Report_Secondary'!A2397,"+",""))),"")</f>
        <v/>
      </c>
    </row>
    <row r="2399" spans="2:2">
      <c r="B2399" s="25" t="str">
        <f>IFERROR(IF('Quantities Report_Secondary'!A2398="","",VALUE(SUBSTITUTE('Quantities Report_Secondary'!A2398,"+",""))),"")</f>
        <v/>
      </c>
    </row>
    <row r="2400" spans="2:2">
      <c r="B2400" s="25" t="str">
        <f>IFERROR(IF('Quantities Report_Secondary'!A2399="","",VALUE(SUBSTITUTE('Quantities Report_Secondary'!A2399,"+",""))),"")</f>
        <v/>
      </c>
    </row>
    <row r="2401" spans="2:2">
      <c r="B2401" s="25" t="str">
        <f>IFERROR(IF('Quantities Report_Secondary'!A2400="","",VALUE(SUBSTITUTE('Quantities Report_Secondary'!A2400,"+",""))),"")</f>
        <v/>
      </c>
    </row>
    <row r="2402" spans="2:2">
      <c r="B2402" s="25" t="str">
        <f>IFERROR(IF('Quantities Report_Secondary'!A2401="","",VALUE(SUBSTITUTE('Quantities Report_Secondary'!A2401,"+",""))),"")</f>
        <v/>
      </c>
    </row>
    <row r="2403" spans="2:2">
      <c r="B2403" s="25" t="str">
        <f>IFERROR(IF('Quantities Report_Secondary'!A2402="","",VALUE(SUBSTITUTE('Quantities Report_Secondary'!A2402,"+",""))),"")</f>
        <v/>
      </c>
    </row>
    <row r="2404" spans="2:2">
      <c r="B2404" s="25" t="str">
        <f>IFERROR(IF('Quantities Report_Secondary'!A2403="","",VALUE(SUBSTITUTE('Quantities Report_Secondary'!A2403,"+",""))),"")</f>
        <v/>
      </c>
    </row>
    <row r="2405" spans="2:2">
      <c r="B2405" s="25" t="str">
        <f>IFERROR(IF('Quantities Report_Secondary'!A2404="","",VALUE(SUBSTITUTE('Quantities Report_Secondary'!A2404,"+",""))),"")</f>
        <v/>
      </c>
    </row>
    <row r="2406" spans="2:2">
      <c r="B2406" s="25" t="str">
        <f>IFERROR(IF('Quantities Report_Secondary'!A2405="","",VALUE(SUBSTITUTE('Quantities Report_Secondary'!A2405,"+",""))),"")</f>
        <v/>
      </c>
    </row>
    <row r="2407" spans="2:2">
      <c r="B2407" s="25" t="str">
        <f>IFERROR(IF('Quantities Report_Secondary'!A2406="","",VALUE(SUBSTITUTE('Quantities Report_Secondary'!A2406,"+",""))),"")</f>
        <v/>
      </c>
    </row>
    <row r="2408" spans="2:2">
      <c r="B2408" s="25" t="str">
        <f>IFERROR(IF('Quantities Report_Secondary'!A2407="","",VALUE(SUBSTITUTE('Quantities Report_Secondary'!A2407,"+",""))),"")</f>
        <v/>
      </c>
    </row>
    <row r="2409" spans="2:2">
      <c r="B2409" s="25" t="str">
        <f>IFERROR(IF('Quantities Report_Secondary'!A2408="","",VALUE(SUBSTITUTE('Quantities Report_Secondary'!A2408,"+",""))),"")</f>
        <v/>
      </c>
    </row>
    <row r="2410" spans="2:2">
      <c r="B2410" s="25" t="str">
        <f>IFERROR(IF('Quantities Report_Secondary'!A2409="","",VALUE(SUBSTITUTE('Quantities Report_Secondary'!A2409,"+",""))),"")</f>
        <v/>
      </c>
    </row>
    <row r="2411" spans="2:2">
      <c r="B2411" s="25" t="str">
        <f>IFERROR(IF('Quantities Report_Secondary'!A2410="","",VALUE(SUBSTITUTE('Quantities Report_Secondary'!A2410,"+",""))),"")</f>
        <v/>
      </c>
    </row>
    <row r="2412" spans="2:2">
      <c r="B2412" s="25" t="str">
        <f>IFERROR(IF('Quantities Report_Secondary'!A2411="","",VALUE(SUBSTITUTE('Quantities Report_Secondary'!A2411,"+",""))),"")</f>
        <v/>
      </c>
    </row>
    <row r="2413" spans="2:2">
      <c r="B2413" s="25" t="str">
        <f>IFERROR(IF('Quantities Report_Secondary'!A2412="","",VALUE(SUBSTITUTE('Quantities Report_Secondary'!A2412,"+",""))),"")</f>
        <v/>
      </c>
    </row>
    <row r="2414" spans="2:2">
      <c r="B2414" s="25" t="str">
        <f>IFERROR(IF('Quantities Report_Secondary'!A2413="","",VALUE(SUBSTITUTE('Quantities Report_Secondary'!A2413,"+",""))),"")</f>
        <v/>
      </c>
    </row>
    <row r="2415" spans="2:2">
      <c r="B2415" s="25" t="str">
        <f>IFERROR(IF('Quantities Report_Secondary'!A2414="","",VALUE(SUBSTITUTE('Quantities Report_Secondary'!A2414,"+",""))),"")</f>
        <v/>
      </c>
    </row>
    <row r="2416" spans="2:2">
      <c r="B2416" s="25" t="str">
        <f>IFERROR(IF('Quantities Report_Secondary'!A2415="","",VALUE(SUBSTITUTE('Quantities Report_Secondary'!A2415,"+",""))),"")</f>
        <v/>
      </c>
    </row>
    <row r="2417" spans="2:2">
      <c r="B2417" s="25" t="str">
        <f>IFERROR(IF('Quantities Report_Secondary'!A2416="","",VALUE(SUBSTITUTE('Quantities Report_Secondary'!A2416,"+",""))),"")</f>
        <v/>
      </c>
    </row>
    <row r="2418" spans="2:2">
      <c r="B2418" s="25" t="str">
        <f>IFERROR(IF('Quantities Report_Secondary'!A2417="","",VALUE(SUBSTITUTE('Quantities Report_Secondary'!A2417,"+",""))),"")</f>
        <v/>
      </c>
    </row>
    <row r="2419" spans="2:2">
      <c r="B2419" s="25" t="str">
        <f>IFERROR(IF('Quantities Report_Secondary'!A2418="","",VALUE(SUBSTITUTE('Quantities Report_Secondary'!A2418,"+",""))),"")</f>
        <v/>
      </c>
    </row>
    <row r="2420" spans="2:2">
      <c r="B2420" s="25" t="str">
        <f>IFERROR(IF('Quantities Report_Secondary'!A2419="","",VALUE(SUBSTITUTE('Quantities Report_Secondary'!A2419,"+",""))),"")</f>
        <v/>
      </c>
    </row>
    <row r="2421" spans="2:2">
      <c r="B2421" s="25" t="str">
        <f>IFERROR(IF('Quantities Report_Secondary'!A2420="","",VALUE(SUBSTITUTE('Quantities Report_Secondary'!A2420,"+",""))),"")</f>
        <v/>
      </c>
    </row>
    <row r="2422" spans="2:2">
      <c r="B2422" s="25" t="str">
        <f>IFERROR(IF('Quantities Report_Secondary'!A2421="","",VALUE(SUBSTITUTE('Quantities Report_Secondary'!A2421,"+",""))),"")</f>
        <v/>
      </c>
    </row>
    <row r="2423" spans="2:2">
      <c r="B2423" s="25" t="str">
        <f>IFERROR(IF('Quantities Report_Secondary'!A2422="","",VALUE(SUBSTITUTE('Quantities Report_Secondary'!A2422,"+",""))),"")</f>
        <v/>
      </c>
    </row>
    <row r="2424" spans="2:2">
      <c r="B2424" s="25" t="str">
        <f>IFERROR(IF('Quantities Report_Secondary'!A2423="","",VALUE(SUBSTITUTE('Quantities Report_Secondary'!A2423,"+",""))),"")</f>
        <v/>
      </c>
    </row>
    <row r="2425" spans="2:2">
      <c r="B2425" s="25" t="str">
        <f>IFERROR(IF('Quantities Report_Secondary'!A2424="","",VALUE(SUBSTITUTE('Quantities Report_Secondary'!A2424,"+",""))),"")</f>
        <v/>
      </c>
    </row>
    <row r="2426" spans="2:2">
      <c r="B2426" s="25" t="str">
        <f>IFERROR(IF('Quantities Report_Secondary'!A2425="","",VALUE(SUBSTITUTE('Quantities Report_Secondary'!A2425,"+",""))),"")</f>
        <v/>
      </c>
    </row>
    <row r="2427" spans="2:2">
      <c r="B2427" s="25" t="str">
        <f>IFERROR(IF('Quantities Report_Secondary'!A2426="","",VALUE(SUBSTITUTE('Quantities Report_Secondary'!A2426,"+",""))),"")</f>
        <v/>
      </c>
    </row>
    <row r="2428" spans="2:2">
      <c r="B2428" s="25" t="str">
        <f>IFERROR(IF('Quantities Report_Secondary'!A2427="","",VALUE(SUBSTITUTE('Quantities Report_Secondary'!A2427,"+",""))),"")</f>
        <v/>
      </c>
    </row>
    <row r="2429" spans="2:2">
      <c r="B2429" s="25" t="str">
        <f>IFERROR(IF('Quantities Report_Secondary'!A2428="","",VALUE(SUBSTITUTE('Quantities Report_Secondary'!A2428,"+",""))),"")</f>
        <v/>
      </c>
    </row>
    <row r="2430" spans="2:2">
      <c r="B2430" s="25" t="str">
        <f>IFERROR(IF('Quantities Report_Secondary'!A2429="","",VALUE(SUBSTITUTE('Quantities Report_Secondary'!A2429,"+",""))),"")</f>
        <v/>
      </c>
    </row>
    <row r="2431" spans="2:2">
      <c r="B2431" s="25" t="str">
        <f>IFERROR(IF('Quantities Report_Secondary'!A2430="","",VALUE(SUBSTITUTE('Quantities Report_Secondary'!A2430,"+",""))),"")</f>
        <v/>
      </c>
    </row>
    <row r="2432" spans="2:2">
      <c r="B2432" s="25" t="str">
        <f>IFERROR(IF('Quantities Report_Secondary'!A2431="","",VALUE(SUBSTITUTE('Quantities Report_Secondary'!A2431,"+",""))),"")</f>
        <v/>
      </c>
    </row>
    <row r="2433" spans="2:2">
      <c r="B2433" s="25" t="str">
        <f>IFERROR(IF('Quantities Report_Secondary'!A2432="","",VALUE(SUBSTITUTE('Quantities Report_Secondary'!A2432,"+",""))),"")</f>
        <v/>
      </c>
    </row>
    <row r="2434" spans="2:2">
      <c r="B2434" s="25" t="str">
        <f>IFERROR(IF('Quantities Report_Secondary'!A2433="","",VALUE(SUBSTITUTE('Quantities Report_Secondary'!A2433,"+",""))),"")</f>
        <v/>
      </c>
    </row>
    <row r="2435" spans="2:2">
      <c r="B2435" s="25" t="str">
        <f>IFERROR(IF('Quantities Report_Secondary'!A2434="","",VALUE(SUBSTITUTE('Quantities Report_Secondary'!A2434,"+",""))),"")</f>
        <v/>
      </c>
    </row>
    <row r="2436" spans="2:2">
      <c r="B2436" s="25" t="str">
        <f>IFERROR(IF('Quantities Report_Secondary'!A2435="","",VALUE(SUBSTITUTE('Quantities Report_Secondary'!A2435,"+",""))),"")</f>
        <v/>
      </c>
    </row>
    <row r="2437" spans="2:2">
      <c r="B2437" s="25" t="str">
        <f>IFERROR(IF('Quantities Report_Secondary'!A2436="","",VALUE(SUBSTITUTE('Quantities Report_Secondary'!A2436,"+",""))),"")</f>
        <v/>
      </c>
    </row>
    <row r="2438" spans="2:2">
      <c r="B2438" s="25" t="str">
        <f>IFERROR(IF('Quantities Report_Secondary'!A2437="","",VALUE(SUBSTITUTE('Quantities Report_Secondary'!A2437,"+",""))),"")</f>
        <v/>
      </c>
    </row>
    <row r="2439" spans="2:2">
      <c r="B2439" s="25" t="str">
        <f>IFERROR(IF('Quantities Report_Secondary'!A2438="","",VALUE(SUBSTITUTE('Quantities Report_Secondary'!A2438,"+",""))),"")</f>
        <v/>
      </c>
    </row>
    <row r="2440" spans="2:2">
      <c r="B2440" s="25" t="str">
        <f>IFERROR(IF('Quantities Report_Secondary'!A2439="","",VALUE(SUBSTITUTE('Quantities Report_Secondary'!A2439,"+",""))),"")</f>
        <v/>
      </c>
    </row>
    <row r="2441" spans="2:2">
      <c r="B2441" s="25" t="str">
        <f>IFERROR(IF('Quantities Report_Secondary'!A2440="","",VALUE(SUBSTITUTE('Quantities Report_Secondary'!A2440,"+",""))),"")</f>
        <v/>
      </c>
    </row>
    <row r="2442" spans="2:2">
      <c r="B2442" s="25" t="str">
        <f>IFERROR(IF('Quantities Report_Secondary'!A2441="","",VALUE(SUBSTITUTE('Quantities Report_Secondary'!A2441,"+",""))),"")</f>
        <v/>
      </c>
    </row>
    <row r="2443" spans="2:2">
      <c r="B2443" s="25" t="str">
        <f>IFERROR(IF('Quantities Report_Secondary'!A2442="","",VALUE(SUBSTITUTE('Quantities Report_Secondary'!A2442,"+",""))),"")</f>
        <v/>
      </c>
    </row>
    <row r="2444" spans="2:2">
      <c r="B2444" s="25" t="str">
        <f>IFERROR(IF('Quantities Report_Secondary'!A2443="","",VALUE(SUBSTITUTE('Quantities Report_Secondary'!A2443,"+",""))),"")</f>
        <v/>
      </c>
    </row>
    <row r="2445" spans="2:2">
      <c r="B2445" s="25" t="str">
        <f>IFERROR(IF('Quantities Report_Secondary'!A2444="","",VALUE(SUBSTITUTE('Quantities Report_Secondary'!A2444,"+",""))),"")</f>
        <v/>
      </c>
    </row>
    <row r="2446" spans="2:2">
      <c r="B2446" s="25" t="str">
        <f>IFERROR(IF('Quantities Report_Secondary'!A2445="","",VALUE(SUBSTITUTE('Quantities Report_Secondary'!A2445,"+",""))),"")</f>
        <v/>
      </c>
    </row>
    <row r="2447" spans="2:2">
      <c r="B2447" s="25" t="str">
        <f>IFERROR(IF('Quantities Report_Secondary'!A2446="","",VALUE(SUBSTITUTE('Quantities Report_Secondary'!A2446,"+",""))),"")</f>
        <v/>
      </c>
    </row>
    <row r="2448" spans="2:2">
      <c r="B2448" s="25" t="str">
        <f>IFERROR(IF('Quantities Report_Secondary'!A2447="","",VALUE(SUBSTITUTE('Quantities Report_Secondary'!A2447,"+",""))),"")</f>
        <v/>
      </c>
    </row>
    <row r="2449" spans="2:2">
      <c r="B2449" s="25" t="str">
        <f>IFERROR(IF('Quantities Report_Secondary'!A2448="","",VALUE(SUBSTITUTE('Quantities Report_Secondary'!A2448,"+",""))),"")</f>
        <v/>
      </c>
    </row>
    <row r="2450" spans="2:2">
      <c r="B2450" s="25" t="str">
        <f>IFERROR(IF('Quantities Report_Secondary'!A2449="","",VALUE(SUBSTITUTE('Quantities Report_Secondary'!A2449,"+",""))),"")</f>
        <v/>
      </c>
    </row>
    <row r="2451" spans="2:2">
      <c r="B2451" s="25" t="str">
        <f>IFERROR(IF('Quantities Report_Secondary'!A2450="","",VALUE(SUBSTITUTE('Quantities Report_Secondary'!A2450,"+",""))),"")</f>
        <v/>
      </c>
    </row>
    <row r="2452" spans="2:2">
      <c r="B2452" s="25" t="str">
        <f>IFERROR(IF('Quantities Report_Secondary'!A2451="","",VALUE(SUBSTITUTE('Quantities Report_Secondary'!A2451,"+",""))),"")</f>
        <v/>
      </c>
    </row>
    <row r="2453" spans="2:2">
      <c r="B2453" s="25" t="str">
        <f>IFERROR(IF('Quantities Report_Secondary'!A2452="","",VALUE(SUBSTITUTE('Quantities Report_Secondary'!A2452,"+",""))),"")</f>
        <v/>
      </c>
    </row>
    <row r="2454" spans="2:2">
      <c r="B2454" s="25" t="str">
        <f>IFERROR(IF('Quantities Report_Secondary'!A2453="","",VALUE(SUBSTITUTE('Quantities Report_Secondary'!A2453,"+",""))),"")</f>
        <v/>
      </c>
    </row>
    <row r="2455" spans="2:2">
      <c r="B2455" s="25" t="str">
        <f>IFERROR(IF('Quantities Report_Secondary'!A2454="","",VALUE(SUBSTITUTE('Quantities Report_Secondary'!A2454,"+",""))),"")</f>
        <v/>
      </c>
    </row>
    <row r="2456" spans="2:2">
      <c r="B2456" s="25" t="str">
        <f>IFERROR(IF('Quantities Report_Secondary'!A2455="","",VALUE(SUBSTITUTE('Quantities Report_Secondary'!A2455,"+",""))),"")</f>
        <v/>
      </c>
    </row>
    <row r="2457" spans="2:2">
      <c r="B2457" s="25" t="str">
        <f>IFERROR(IF('Quantities Report_Secondary'!A2456="","",VALUE(SUBSTITUTE('Quantities Report_Secondary'!A2456,"+",""))),"")</f>
        <v/>
      </c>
    </row>
    <row r="2458" spans="2:2">
      <c r="B2458" s="25" t="str">
        <f>IFERROR(IF('Quantities Report_Secondary'!A2457="","",VALUE(SUBSTITUTE('Quantities Report_Secondary'!A2457,"+",""))),"")</f>
        <v/>
      </c>
    </row>
    <row r="2459" spans="2:2">
      <c r="B2459" s="25" t="str">
        <f>IFERROR(IF('Quantities Report_Secondary'!A2458="","",VALUE(SUBSTITUTE('Quantities Report_Secondary'!A2458,"+",""))),"")</f>
        <v/>
      </c>
    </row>
    <row r="2460" spans="2:2">
      <c r="B2460" s="25" t="str">
        <f>IFERROR(IF('Quantities Report_Secondary'!A2459="","",VALUE(SUBSTITUTE('Quantities Report_Secondary'!A2459,"+",""))),"")</f>
        <v/>
      </c>
    </row>
    <row r="2461" spans="2:2">
      <c r="B2461" s="25" t="str">
        <f>IFERROR(IF('Quantities Report_Secondary'!A2460="","",VALUE(SUBSTITUTE('Quantities Report_Secondary'!A2460,"+",""))),"")</f>
        <v/>
      </c>
    </row>
    <row r="2462" spans="2:2">
      <c r="B2462" s="25" t="str">
        <f>IFERROR(IF('Quantities Report_Secondary'!A2461="","",VALUE(SUBSTITUTE('Quantities Report_Secondary'!A2461,"+",""))),"")</f>
        <v/>
      </c>
    </row>
    <row r="2463" spans="2:2">
      <c r="B2463" s="25" t="str">
        <f>IFERROR(IF('Quantities Report_Secondary'!A2462="","",VALUE(SUBSTITUTE('Quantities Report_Secondary'!A2462,"+",""))),"")</f>
        <v/>
      </c>
    </row>
    <row r="2464" spans="2:2">
      <c r="B2464" s="25" t="str">
        <f>IFERROR(IF('Quantities Report_Secondary'!A2463="","",VALUE(SUBSTITUTE('Quantities Report_Secondary'!A2463,"+",""))),"")</f>
        <v/>
      </c>
    </row>
    <row r="2465" spans="2:2">
      <c r="B2465" s="25" t="str">
        <f>IFERROR(IF('Quantities Report_Secondary'!A2464="","",VALUE(SUBSTITUTE('Quantities Report_Secondary'!A2464,"+",""))),"")</f>
        <v/>
      </c>
    </row>
    <row r="2466" spans="2:2">
      <c r="B2466" s="25" t="str">
        <f>IFERROR(IF('Quantities Report_Secondary'!A2465="","",VALUE(SUBSTITUTE('Quantities Report_Secondary'!A2465,"+",""))),"")</f>
        <v/>
      </c>
    </row>
    <row r="2467" spans="2:2">
      <c r="B2467" s="25" t="str">
        <f>IFERROR(IF('Quantities Report_Secondary'!A2466="","",VALUE(SUBSTITUTE('Quantities Report_Secondary'!A2466,"+",""))),"")</f>
        <v/>
      </c>
    </row>
    <row r="2468" spans="2:2">
      <c r="B2468" s="25" t="str">
        <f>IFERROR(IF('Quantities Report_Secondary'!A2467="","",VALUE(SUBSTITUTE('Quantities Report_Secondary'!A2467,"+",""))),"")</f>
        <v/>
      </c>
    </row>
    <row r="2469" spans="2:2">
      <c r="B2469" s="25" t="str">
        <f>IFERROR(IF('Quantities Report_Secondary'!A2468="","",VALUE(SUBSTITUTE('Quantities Report_Secondary'!A2468,"+",""))),"")</f>
        <v/>
      </c>
    </row>
    <row r="2470" spans="2:2">
      <c r="B2470" s="25" t="str">
        <f>IFERROR(IF('Quantities Report_Secondary'!A2469="","",VALUE(SUBSTITUTE('Quantities Report_Secondary'!A2469,"+",""))),"")</f>
        <v/>
      </c>
    </row>
    <row r="2471" spans="2:2">
      <c r="B2471" s="25" t="str">
        <f>IFERROR(IF('Quantities Report_Secondary'!A2470="","",VALUE(SUBSTITUTE('Quantities Report_Secondary'!A2470,"+",""))),"")</f>
        <v/>
      </c>
    </row>
    <row r="2472" spans="2:2">
      <c r="B2472" s="25" t="str">
        <f>IFERROR(IF('Quantities Report_Secondary'!A2471="","",VALUE(SUBSTITUTE('Quantities Report_Secondary'!A2471,"+",""))),"")</f>
        <v/>
      </c>
    </row>
    <row r="2473" spans="2:2">
      <c r="B2473" s="25" t="str">
        <f>IFERROR(IF('Quantities Report_Secondary'!A2472="","",VALUE(SUBSTITUTE('Quantities Report_Secondary'!A2472,"+",""))),"")</f>
        <v/>
      </c>
    </row>
    <row r="2474" spans="2:2">
      <c r="B2474" s="25" t="str">
        <f>IFERROR(IF('Quantities Report_Secondary'!A2473="","",VALUE(SUBSTITUTE('Quantities Report_Secondary'!A2473,"+",""))),"")</f>
        <v/>
      </c>
    </row>
    <row r="2475" spans="2:2">
      <c r="B2475" s="25" t="str">
        <f>IFERROR(IF('Quantities Report_Secondary'!A2474="","",VALUE(SUBSTITUTE('Quantities Report_Secondary'!A2474,"+",""))),"")</f>
        <v/>
      </c>
    </row>
    <row r="2476" spans="2:2">
      <c r="B2476" s="25" t="str">
        <f>IFERROR(IF('Quantities Report_Secondary'!A2475="","",VALUE(SUBSTITUTE('Quantities Report_Secondary'!A2475,"+",""))),"")</f>
        <v/>
      </c>
    </row>
    <row r="2477" spans="2:2">
      <c r="B2477" s="25" t="str">
        <f>IFERROR(IF('Quantities Report_Secondary'!A2476="","",VALUE(SUBSTITUTE('Quantities Report_Secondary'!A2476,"+",""))),"")</f>
        <v/>
      </c>
    </row>
    <row r="2478" spans="2:2">
      <c r="B2478" s="25" t="str">
        <f>IFERROR(IF('Quantities Report_Secondary'!A2477="","",VALUE(SUBSTITUTE('Quantities Report_Secondary'!A2477,"+",""))),"")</f>
        <v/>
      </c>
    </row>
    <row r="2479" spans="2:2">
      <c r="B2479" s="25" t="str">
        <f>IFERROR(IF('Quantities Report_Secondary'!A2478="","",VALUE(SUBSTITUTE('Quantities Report_Secondary'!A2478,"+",""))),"")</f>
        <v/>
      </c>
    </row>
    <row r="2480" spans="2:2">
      <c r="B2480" s="25" t="str">
        <f>IFERROR(IF('Quantities Report_Secondary'!A2479="","",VALUE(SUBSTITUTE('Quantities Report_Secondary'!A2479,"+",""))),"")</f>
        <v/>
      </c>
    </row>
    <row r="2481" spans="2:2">
      <c r="B2481" s="25" t="str">
        <f>IFERROR(IF('Quantities Report_Secondary'!A2480="","",VALUE(SUBSTITUTE('Quantities Report_Secondary'!A2480,"+",""))),"")</f>
        <v/>
      </c>
    </row>
    <row r="2482" spans="2:2">
      <c r="B2482" s="25" t="str">
        <f>IFERROR(IF('Quantities Report_Secondary'!A2481="","",VALUE(SUBSTITUTE('Quantities Report_Secondary'!A2481,"+",""))),"")</f>
        <v/>
      </c>
    </row>
    <row r="2483" spans="2:2">
      <c r="B2483" s="25" t="str">
        <f>IFERROR(IF('Quantities Report_Secondary'!A2482="","",VALUE(SUBSTITUTE('Quantities Report_Secondary'!A2482,"+",""))),"")</f>
        <v/>
      </c>
    </row>
    <row r="2484" spans="2:2">
      <c r="B2484" s="25" t="str">
        <f>IFERROR(IF('Quantities Report_Secondary'!A2483="","",VALUE(SUBSTITUTE('Quantities Report_Secondary'!A2483,"+",""))),"")</f>
        <v/>
      </c>
    </row>
    <row r="2485" spans="2:2">
      <c r="B2485" s="25" t="str">
        <f>IFERROR(IF('Quantities Report_Secondary'!A2484="","",VALUE(SUBSTITUTE('Quantities Report_Secondary'!A2484,"+",""))),"")</f>
        <v/>
      </c>
    </row>
    <row r="2486" spans="2:2">
      <c r="B2486" s="25" t="str">
        <f>IFERROR(IF('Quantities Report_Secondary'!A2485="","",VALUE(SUBSTITUTE('Quantities Report_Secondary'!A2485,"+",""))),"")</f>
        <v/>
      </c>
    </row>
    <row r="2487" spans="2:2">
      <c r="B2487" s="25" t="str">
        <f>IFERROR(IF('Quantities Report_Secondary'!A2486="","",VALUE(SUBSTITUTE('Quantities Report_Secondary'!A2486,"+",""))),"")</f>
        <v/>
      </c>
    </row>
    <row r="2488" spans="2:2">
      <c r="B2488" s="25" t="str">
        <f>IFERROR(IF('Quantities Report_Secondary'!A2487="","",VALUE(SUBSTITUTE('Quantities Report_Secondary'!A2487,"+",""))),"")</f>
        <v/>
      </c>
    </row>
    <row r="2489" spans="2:2">
      <c r="B2489" s="25" t="str">
        <f>IFERROR(IF('Quantities Report_Secondary'!A2488="","",VALUE(SUBSTITUTE('Quantities Report_Secondary'!A2488,"+",""))),"")</f>
        <v/>
      </c>
    </row>
    <row r="2490" spans="2:2">
      <c r="B2490" s="25" t="str">
        <f>IFERROR(IF('Quantities Report_Secondary'!A2489="","",VALUE(SUBSTITUTE('Quantities Report_Secondary'!A2489,"+",""))),"")</f>
        <v/>
      </c>
    </row>
    <row r="2491" spans="2:2">
      <c r="B2491" s="25" t="str">
        <f>IFERROR(IF('Quantities Report_Secondary'!A2490="","",VALUE(SUBSTITUTE('Quantities Report_Secondary'!A2490,"+",""))),"")</f>
        <v/>
      </c>
    </row>
    <row r="2492" spans="2:2">
      <c r="B2492" s="25" t="str">
        <f>IFERROR(IF('Quantities Report_Secondary'!A2491="","",VALUE(SUBSTITUTE('Quantities Report_Secondary'!A2491,"+",""))),"")</f>
        <v/>
      </c>
    </row>
    <row r="2493" spans="2:2">
      <c r="B2493" s="25" t="str">
        <f>IFERROR(IF('Quantities Report_Secondary'!A2492="","",VALUE(SUBSTITUTE('Quantities Report_Secondary'!A2492,"+",""))),"")</f>
        <v/>
      </c>
    </row>
    <row r="2494" spans="2:2">
      <c r="B2494" s="25" t="str">
        <f>IFERROR(IF('Quantities Report_Secondary'!A2493="","",VALUE(SUBSTITUTE('Quantities Report_Secondary'!A2493,"+",""))),"")</f>
        <v/>
      </c>
    </row>
    <row r="2495" spans="2:2">
      <c r="B2495" s="25" t="str">
        <f>IFERROR(IF('Quantities Report_Secondary'!A2494="","",VALUE(SUBSTITUTE('Quantities Report_Secondary'!A2494,"+",""))),"")</f>
        <v/>
      </c>
    </row>
    <row r="2496" spans="2:2">
      <c r="B2496" s="25" t="str">
        <f>IFERROR(IF('Quantities Report_Secondary'!A2495="","",VALUE(SUBSTITUTE('Quantities Report_Secondary'!A2495,"+",""))),"")</f>
        <v/>
      </c>
    </row>
    <row r="2497" spans="2:2">
      <c r="B2497" s="25" t="str">
        <f>IFERROR(IF('Quantities Report_Secondary'!A2496="","",VALUE(SUBSTITUTE('Quantities Report_Secondary'!A2496,"+",""))),"")</f>
        <v/>
      </c>
    </row>
    <row r="2498" spans="2:2">
      <c r="B2498" s="25" t="str">
        <f>IFERROR(IF('Quantities Report_Secondary'!A2497="","",VALUE(SUBSTITUTE('Quantities Report_Secondary'!A2497,"+",""))),"")</f>
        <v/>
      </c>
    </row>
    <row r="2499" spans="2:2">
      <c r="B2499" s="25" t="str">
        <f>IFERROR(IF('Quantities Report_Secondary'!A2498="","",VALUE(SUBSTITUTE('Quantities Report_Secondary'!A2498,"+",""))),"")</f>
        <v/>
      </c>
    </row>
    <row r="2500" spans="2:2">
      <c r="B2500" s="25" t="str">
        <f>IFERROR(IF('Quantities Report_Secondary'!A2499="","",VALUE(SUBSTITUTE('Quantities Report_Secondary'!A2499,"+",""))),"")</f>
        <v/>
      </c>
    </row>
    <row r="2501" spans="2:2">
      <c r="B2501" s="25" t="str">
        <f>IFERROR(IF('Quantities Report_Secondary'!A2500="","",VALUE(SUBSTITUTE('Quantities Report_Secondary'!A2500,"+",""))),"")</f>
        <v/>
      </c>
    </row>
    <row r="2502" spans="2:2">
      <c r="B2502" s="25" t="str">
        <f>IFERROR(IF('Quantities Report_Secondary'!A2501="","",VALUE(SUBSTITUTE('Quantities Report_Secondary'!A2501,"+",""))),"")</f>
        <v/>
      </c>
    </row>
    <row r="2503" spans="2:2">
      <c r="B2503" s="25" t="str">
        <f>IFERROR(IF('Quantities Report_Secondary'!A2502="","",VALUE(SUBSTITUTE('Quantities Report_Secondary'!A2502,"+",""))),"")</f>
        <v/>
      </c>
    </row>
    <row r="2504" spans="2:2">
      <c r="B2504" s="25" t="str">
        <f>IFERROR(IF('Quantities Report_Secondary'!A2503="","",VALUE(SUBSTITUTE('Quantities Report_Secondary'!A2503,"+",""))),"")</f>
        <v/>
      </c>
    </row>
    <row r="2505" spans="2:2">
      <c r="B2505" s="25" t="str">
        <f>IFERROR(IF('Quantities Report_Secondary'!A2504="","",VALUE(SUBSTITUTE('Quantities Report_Secondary'!A2504,"+",""))),"")</f>
        <v/>
      </c>
    </row>
    <row r="2506" spans="2:2">
      <c r="B2506" s="25" t="str">
        <f>IFERROR(IF('Quantities Report_Secondary'!A2505="","",VALUE(SUBSTITUTE('Quantities Report_Secondary'!A2505,"+",""))),"")</f>
        <v/>
      </c>
    </row>
    <row r="2507" spans="2:2">
      <c r="B2507" s="25" t="str">
        <f>IFERROR(IF('Quantities Report_Secondary'!A2506="","",VALUE(SUBSTITUTE('Quantities Report_Secondary'!A2506,"+",""))),"")</f>
        <v/>
      </c>
    </row>
    <row r="2508" spans="2:2">
      <c r="B2508" s="25" t="str">
        <f>IFERROR(IF('Quantities Report_Secondary'!A2507="","",VALUE(SUBSTITUTE('Quantities Report_Secondary'!A2507,"+",""))),"")</f>
        <v/>
      </c>
    </row>
    <row r="2509" spans="2:2">
      <c r="B2509" s="25" t="str">
        <f>IFERROR(IF('Quantities Report_Secondary'!A2508="","",VALUE(SUBSTITUTE('Quantities Report_Secondary'!A2508,"+",""))),"")</f>
        <v/>
      </c>
    </row>
    <row r="2510" spans="2:2">
      <c r="B2510" s="25" t="str">
        <f>IFERROR(IF('Quantities Report_Secondary'!A2509="","",VALUE(SUBSTITUTE('Quantities Report_Secondary'!A2509,"+",""))),"")</f>
        <v/>
      </c>
    </row>
    <row r="2511" spans="2:2">
      <c r="B2511" s="25" t="str">
        <f>IFERROR(IF('Quantities Report_Secondary'!A2510="","",VALUE(SUBSTITUTE('Quantities Report_Secondary'!A2510,"+",""))),"")</f>
        <v/>
      </c>
    </row>
    <row r="2512" spans="2:2">
      <c r="B2512" s="25" t="str">
        <f>IFERROR(IF('Quantities Report_Secondary'!A2511="","",VALUE(SUBSTITUTE('Quantities Report_Secondary'!A2511,"+",""))),"")</f>
        <v/>
      </c>
    </row>
    <row r="2513" spans="2:2">
      <c r="B2513" s="25" t="str">
        <f>IFERROR(IF('Quantities Report_Secondary'!A2512="","",VALUE(SUBSTITUTE('Quantities Report_Secondary'!A2512,"+",""))),"")</f>
        <v/>
      </c>
    </row>
    <row r="2514" spans="2:2">
      <c r="B2514" s="25" t="str">
        <f>IFERROR(IF('Quantities Report_Secondary'!A2513="","",VALUE(SUBSTITUTE('Quantities Report_Secondary'!A2513,"+",""))),"")</f>
        <v/>
      </c>
    </row>
    <row r="2515" spans="2:2">
      <c r="B2515" s="25" t="str">
        <f>IFERROR(IF('Quantities Report_Secondary'!A2514="","",VALUE(SUBSTITUTE('Quantities Report_Secondary'!A2514,"+",""))),"")</f>
        <v/>
      </c>
    </row>
    <row r="2516" spans="2:2">
      <c r="B2516" s="25" t="str">
        <f>IFERROR(IF('Quantities Report_Secondary'!A2515="","",VALUE(SUBSTITUTE('Quantities Report_Secondary'!A2515,"+",""))),"")</f>
        <v/>
      </c>
    </row>
    <row r="2517" spans="2:2">
      <c r="B2517" s="25" t="str">
        <f>IFERROR(IF('Quantities Report_Secondary'!A2516="","",VALUE(SUBSTITUTE('Quantities Report_Secondary'!A2516,"+",""))),"")</f>
        <v/>
      </c>
    </row>
    <row r="2518" spans="2:2">
      <c r="B2518" s="25" t="str">
        <f>IFERROR(IF('Quantities Report_Secondary'!A2517="","",VALUE(SUBSTITUTE('Quantities Report_Secondary'!A2517,"+",""))),"")</f>
        <v/>
      </c>
    </row>
    <row r="2519" spans="2:2">
      <c r="B2519" s="25" t="str">
        <f>IFERROR(IF('Quantities Report_Secondary'!A2518="","",VALUE(SUBSTITUTE('Quantities Report_Secondary'!A2518,"+",""))),"")</f>
        <v/>
      </c>
    </row>
    <row r="2520" spans="2:2">
      <c r="B2520" s="25" t="str">
        <f>IFERROR(IF('Quantities Report_Secondary'!A2519="","",VALUE(SUBSTITUTE('Quantities Report_Secondary'!A2519,"+",""))),"")</f>
        <v/>
      </c>
    </row>
    <row r="2521" spans="2:2">
      <c r="B2521" s="25" t="str">
        <f>IFERROR(IF('Quantities Report_Secondary'!A2520="","",VALUE(SUBSTITUTE('Quantities Report_Secondary'!A2520,"+",""))),"")</f>
        <v/>
      </c>
    </row>
    <row r="2522" spans="2:2">
      <c r="B2522" s="25" t="str">
        <f>IFERROR(IF('Quantities Report_Secondary'!A2521="","",VALUE(SUBSTITUTE('Quantities Report_Secondary'!A2521,"+",""))),"")</f>
        <v/>
      </c>
    </row>
    <row r="2523" spans="2:2">
      <c r="B2523" s="25" t="str">
        <f>IFERROR(IF('Quantities Report_Secondary'!A2522="","",VALUE(SUBSTITUTE('Quantities Report_Secondary'!A2522,"+",""))),"")</f>
        <v/>
      </c>
    </row>
    <row r="2524" spans="2:2">
      <c r="B2524" s="25" t="str">
        <f>IFERROR(IF('Quantities Report_Secondary'!A2523="","",VALUE(SUBSTITUTE('Quantities Report_Secondary'!A2523,"+",""))),"")</f>
        <v/>
      </c>
    </row>
    <row r="2525" spans="2:2">
      <c r="B2525" s="25" t="str">
        <f>IFERROR(IF('Quantities Report_Secondary'!A2524="","",VALUE(SUBSTITUTE('Quantities Report_Secondary'!A2524,"+",""))),"")</f>
        <v/>
      </c>
    </row>
    <row r="2526" spans="2:2">
      <c r="B2526" s="25" t="str">
        <f>IFERROR(IF('Quantities Report_Secondary'!A2525="","",VALUE(SUBSTITUTE('Quantities Report_Secondary'!A2525,"+",""))),"")</f>
        <v/>
      </c>
    </row>
    <row r="2527" spans="2:2">
      <c r="B2527" s="25" t="str">
        <f>IFERROR(IF('Quantities Report_Secondary'!A2526="","",VALUE(SUBSTITUTE('Quantities Report_Secondary'!A2526,"+",""))),"")</f>
        <v/>
      </c>
    </row>
    <row r="2528" spans="2:2">
      <c r="B2528" s="25" t="str">
        <f>IFERROR(IF('Quantities Report_Secondary'!A2527="","",VALUE(SUBSTITUTE('Quantities Report_Secondary'!A2527,"+",""))),"")</f>
        <v/>
      </c>
    </row>
    <row r="2529" spans="2:2">
      <c r="B2529" s="25" t="str">
        <f>IFERROR(IF('Quantities Report_Secondary'!A2528="","",VALUE(SUBSTITUTE('Quantities Report_Secondary'!A2528,"+",""))),"")</f>
        <v/>
      </c>
    </row>
    <row r="2530" spans="2:2">
      <c r="B2530" s="25" t="str">
        <f>IFERROR(IF('Quantities Report_Secondary'!A2529="","",VALUE(SUBSTITUTE('Quantities Report_Secondary'!A2529,"+",""))),"")</f>
        <v/>
      </c>
    </row>
    <row r="2531" spans="2:2">
      <c r="B2531" s="25" t="str">
        <f>IFERROR(IF('Quantities Report_Secondary'!A2530="","",VALUE(SUBSTITUTE('Quantities Report_Secondary'!A2530,"+",""))),"")</f>
        <v/>
      </c>
    </row>
    <row r="2532" spans="2:2">
      <c r="B2532" s="25" t="str">
        <f>IFERROR(IF('Quantities Report_Secondary'!A2531="","",VALUE(SUBSTITUTE('Quantities Report_Secondary'!A2531,"+",""))),"")</f>
        <v/>
      </c>
    </row>
    <row r="2533" spans="2:2">
      <c r="B2533" s="25" t="str">
        <f>IFERROR(IF('Quantities Report_Secondary'!A2532="","",VALUE(SUBSTITUTE('Quantities Report_Secondary'!A2532,"+",""))),"")</f>
        <v/>
      </c>
    </row>
    <row r="2534" spans="2:2">
      <c r="B2534" s="25" t="str">
        <f>IFERROR(IF('Quantities Report_Secondary'!A2533="","",VALUE(SUBSTITUTE('Quantities Report_Secondary'!A2533,"+",""))),"")</f>
        <v/>
      </c>
    </row>
    <row r="2535" spans="2:2">
      <c r="B2535" s="25" t="str">
        <f>IFERROR(IF('Quantities Report_Secondary'!A2534="","",VALUE(SUBSTITUTE('Quantities Report_Secondary'!A2534,"+",""))),"")</f>
        <v/>
      </c>
    </row>
    <row r="2536" spans="2:2">
      <c r="B2536" s="25" t="str">
        <f>IFERROR(IF('Quantities Report_Secondary'!A2535="","",VALUE(SUBSTITUTE('Quantities Report_Secondary'!A2535,"+",""))),"")</f>
        <v/>
      </c>
    </row>
    <row r="2537" spans="2:2">
      <c r="B2537" s="25" t="str">
        <f>IFERROR(IF('Quantities Report_Secondary'!A2536="","",VALUE(SUBSTITUTE('Quantities Report_Secondary'!A2536,"+",""))),"")</f>
        <v/>
      </c>
    </row>
    <row r="2538" spans="2:2">
      <c r="B2538" s="25" t="str">
        <f>IFERROR(IF('Quantities Report_Secondary'!A2537="","",VALUE(SUBSTITUTE('Quantities Report_Secondary'!A2537,"+",""))),"")</f>
        <v/>
      </c>
    </row>
    <row r="2539" spans="2:2">
      <c r="B2539" s="25" t="str">
        <f>IFERROR(IF('Quantities Report_Secondary'!A2538="","",VALUE(SUBSTITUTE('Quantities Report_Secondary'!A2538,"+",""))),"")</f>
        <v/>
      </c>
    </row>
    <row r="2540" spans="2:2">
      <c r="B2540" s="25" t="str">
        <f>IFERROR(IF('Quantities Report_Secondary'!A2539="","",VALUE(SUBSTITUTE('Quantities Report_Secondary'!A2539,"+",""))),"")</f>
        <v/>
      </c>
    </row>
    <row r="2541" spans="2:2">
      <c r="B2541" s="25" t="str">
        <f>IFERROR(IF('Quantities Report_Secondary'!A2540="","",VALUE(SUBSTITUTE('Quantities Report_Secondary'!A2540,"+",""))),"")</f>
        <v/>
      </c>
    </row>
    <row r="2542" spans="2:2">
      <c r="B2542" s="25" t="str">
        <f>IFERROR(IF('Quantities Report_Secondary'!A2541="","",VALUE(SUBSTITUTE('Quantities Report_Secondary'!A2541,"+",""))),"")</f>
        <v/>
      </c>
    </row>
    <row r="2543" spans="2:2">
      <c r="B2543" s="25" t="str">
        <f>IFERROR(IF('Quantities Report_Secondary'!A2542="","",VALUE(SUBSTITUTE('Quantities Report_Secondary'!A2542,"+",""))),"")</f>
        <v/>
      </c>
    </row>
    <row r="2544" spans="2:2">
      <c r="B2544" s="25" t="str">
        <f>IFERROR(IF('Quantities Report_Secondary'!A2543="","",VALUE(SUBSTITUTE('Quantities Report_Secondary'!A2543,"+",""))),"")</f>
        <v/>
      </c>
    </row>
    <row r="2545" spans="2:2">
      <c r="B2545" s="25" t="str">
        <f>IFERROR(IF('Quantities Report_Secondary'!A2544="","",VALUE(SUBSTITUTE('Quantities Report_Secondary'!A2544,"+",""))),"")</f>
        <v/>
      </c>
    </row>
    <row r="2546" spans="2:2">
      <c r="B2546" s="25" t="str">
        <f>IFERROR(IF('Quantities Report_Secondary'!A2545="","",VALUE(SUBSTITUTE('Quantities Report_Secondary'!A2545,"+",""))),"")</f>
        <v/>
      </c>
    </row>
    <row r="2547" spans="2:2">
      <c r="B2547" s="25" t="str">
        <f>IFERROR(IF('Quantities Report_Secondary'!A2546="","",VALUE(SUBSTITUTE('Quantities Report_Secondary'!A2546,"+",""))),"")</f>
        <v/>
      </c>
    </row>
    <row r="2548" spans="2:2">
      <c r="B2548" s="25" t="str">
        <f>IFERROR(IF('Quantities Report_Secondary'!A2547="","",VALUE(SUBSTITUTE('Quantities Report_Secondary'!A2547,"+",""))),"")</f>
        <v/>
      </c>
    </row>
    <row r="2549" spans="2:2">
      <c r="B2549" s="25" t="str">
        <f>IFERROR(IF('Quantities Report_Secondary'!A2548="","",VALUE(SUBSTITUTE('Quantities Report_Secondary'!A2548,"+",""))),"")</f>
        <v/>
      </c>
    </row>
    <row r="2550" spans="2:2">
      <c r="B2550" s="25" t="str">
        <f>IFERROR(IF('Quantities Report_Secondary'!A2549="","",VALUE(SUBSTITUTE('Quantities Report_Secondary'!A2549,"+",""))),"")</f>
        <v/>
      </c>
    </row>
    <row r="2551" spans="2:2">
      <c r="B2551" s="25" t="str">
        <f>IFERROR(IF('Quantities Report_Secondary'!A2550="","",VALUE(SUBSTITUTE('Quantities Report_Secondary'!A2550,"+",""))),"")</f>
        <v/>
      </c>
    </row>
    <row r="2552" spans="2:2">
      <c r="B2552" s="25" t="str">
        <f>IFERROR(IF('Quantities Report_Secondary'!A2551="","",VALUE(SUBSTITUTE('Quantities Report_Secondary'!A2551,"+",""))),"")</f>
        <v/>
      </c>
    </row>
    <row r="2553" spans="2:2">
      <c r="B2553" s="25" t="str">
        <f>IFERROR(IF('Quantities Report_Secondary'!A2552="","",VALUE(SUBSTITUTE('Quantities Report_Secondary'!A2552,"+",""))),"")</f>
        <v/>
      </c>
    </row>
    <row r="2554" spans="2:2">
      <c r="B2554" s="25" t="str">
        <f>IFERROR(IF('Quantities Report_Secondary'!A2553="","",VALUE(SUBSTITUTE('Quantities Report_Secondary'!A2553,"+",""))),"")</f>
        <v/>
      </c>
    </row>
    <row r="2555" spans="2:2">
      <c r="B2555" s="25" t="str">
        <f>IFERROR(IF('Quantities Report_Secondary'!A2554="","",VALUE(SUBSTITUTE('Quantities Report_Secondary'!A2554,"+",""))),"")</f>
        <v/>
      </c>
    </row>
    <row r="2556" spans="2:2">
      <c r="B2556" s="25" t="str">
        <f>IFERROR(IF('Quantities Report_Secondary'!A2555="","",VALUE(SUBSTITUTE('Quantities Report_Secondary'!A2555,"+",""))),"")</f>
        <v/>
      </c>
    </row>
    <row r="2557" spans="2:2">
      <c r="B2557" s="25" t="str">
        <f>IFERROR(IF('Quantities Report_Secondary'!A2556="","",VALUE(SUBSTITUTE('Quantities Report_Secondary'!A2556,"+",""))),"")</f>
        <v/>
      </c>
    </row>
    <row r="2558" spans="2:2">
      <c r="B2558" s="25" t="str">
        <f>IFERROR(IF('Quantities Report_Secondary'!A2557="","",VALUE(SUBSTITUTE('Quantities Report_Secondary'!A2557,"+",""))),"")</f>
        <v/>
      </c>
    </row>
    <row r="2559" spans="2:2">
      <c r="B2559" s="25" t="str">
        <f>IFERROR(IF('Quantities Report_Secondary'!A2558="","",VALUE(SUBSTITUTE('Quantities Report_Secondary'!A2558,"+",""))),"")</f>
        <v/>
      </c>
    </row>
    <row r="2560" spans="2:2">
      <c r="B2560" s="25" t="str">
        <f>IFERROR(IF('Quantities Report_Secondary'!A2559="","",VALUE(SUBSTITUTE('Quantities Report_Secondary'!A2559,"+",""))),"")</f>
        <v/>
      </c>
    </row>
    <row r="2561" spans="2:2">
      <c r="B2561" s="25" t="str">
        <f>IFERROR(IF('Quantities Report_Secondary'!A2560="","",VALUE(SUBSTITUTE('Quantities Report_Secondary'!A2560,"+",""))),"")</f>
        <v/>
      </c>
    </row>
    <row r="2562" spans="2:2">
      <c r="B2562" s="25" t="str">
        <f>IFERROR(IF('Quantities Report_Secondary'!A2561="","",VALUE(SUBSTITUTE('Quantities Report_Secondary'!A2561,"+",""))),"")</f>
        <v/>
      </c>
    </row>
    <row r="2563" spans="2:2">
      <c r="B2563" s="25" t="str">
        <f>IFERROR(IF('Quantities Report_Secondary'!A2562="","",VALUE(SUBSTITUTE('Quantities Report_Secondary'!A2562,"+",""))),"")</f>
        <v/>
      </c>
    </row>
    <row r="2564" spans="2:2">
      <c r="B2564" s="25" t="str">
        <f>IFERROR(IF('Quantities Report_Secondary'!A2563="","",VALUE(SUBSTITUTE('Quantities Report_Secondary'!A2563,"+",""))),"")</f>
        <v/>
      </c>
    </row>
    <row r="2565" spans="2:2">
      <c r="B2565" s="25" t="str">
        <f>IFERROR(IF('Quantities Report_Secondary'!A2564="","",VALUE(SUBSTITUTE('Quantities Report_Secondary'!A2564,"+",""))),"")</f>
        <v/>
      </c>
    </row>
    <row r="2566" spans="2:2">
      <c r="B2566" s="25" t="str">
        <f>IFERROR(IF('Quantities Report_Secondary'!A2565="","",VALUE(SUBSTITUTE('Quantities Report_Secondary'!A2565,"+",""))),"")</f>
        <v/>
      </c>
    </row>
    <row r="2567" spans="2:2">
      <c r="B2567" s="25" t="str">
        <f>IFERROR(IF('Quantities Report_Secondary'!A2566="","",VALUE(SUBSTITUTE('Quantities Report_Secondary'!A2566,"+",""))),"")</f>
        <v/>
      </c>
    </row>
    <row r="2568" spans="2:2">
      <c r="B2568" s="25" t="str">
        <f>IFERROR(IF('Quantities Report_Secondary'!A2567="","",VALUE(SUBSTITUTE('Quantities Report_Secondary'!A2567,"+",""))),"")</f>
        <v/>
      </c>
    </row>
    <row r="2569" spans="2:2">
      <c r="B2569" s="25" t="str">
        <f>IFERROR(IF('Quantities Report_Secondary'!A2568="","",VALUE(SUBSTITUTE('Quantities Report_Secondary'!A2568,"+",""))),"")</f>
        <v/>
      </c>
    </row>
    <row r="2570" spans="2:2">
      <c r="B2570" s="25" t="str">
        <f>IFERROR(IF('Quantities Report_Secondary'!A2569="","",VALUE(SUBSTITUTE('Quantities Report_Secondary'!A2569,"+",""))),"")</f>
        <v/>
      </c>
    </row>
    <row r="2571" spans="2:2">
      <c r="B2571" s="25" t="str">
        <f>IFERROR(IF('Quantities Report_Secondary'!A2570="","",VALUE(SUBSTITUTE('Quantities Report_Secondary'!A2570,"+",""))),"")</f>
        <v/>
      </c>
    </row>
    <row r="2572" spans="2:2">
      <c r="B2572" s="25" t="str">
        <f>IFERROR(IF('Quantities Report_Secondary'!A2571="","",VALUE(SUBSTITUTE('Quantities Report_Secondary'!A2571,"+",""))),"")</f>
        <v/>
      </c>
    </row>
    <row r="2573" spans="2:2">
      <c r="B2573" s="25" t="str">
        <f>IFERROR(IF('Quantities Report_Secondary'!A2572="","",VALUE(SUBSTITUTE('Quantities Report_Secondary'!A2572,"+",""))),"")</f>
        <v/>
      </c>
    </row>
    <row r="2574" spans="2:2">
      <c r="B2574" s="25" t="str">
        <f>IFERROR(IF('Quantities Report_Secondary'!A2573="","",VALUE(SUBSTITUTE('Quantities Report_Secondary'!A2573,"+",""))),"")</f>
        <v/>
      </c>
    </row>
    <row r="2575" spans="2:2">
      <c r="B2575" s="25" t="str">
        <f>IFERROR(IF('Quantities Report_Secondary'!A2574="","",VALUE(SUBSTITUTE('Quantities Report_Secondary'!A2574,"+",""))),"")</f>
        <v/>
      </c>
    </row>
    <row r="2576" spans="2:2">
      <c r="B2576" s="25" t="str">
        <f>IFERROR(IF('Quantities Report_Secondary'!A2575="","",VALUE(SUBSTITUTE('Quantities Report_Secondary'!A2575,"+",""))),"")</f>
        <v/>
      </c>
    </row>
    <row r="2577" spans="2:2">
      <c r="B2577" s="25" t="str">
        <f>IFERROR(IF('Quantities Report_Secondary'!A2576="","",VALUE(SUBSTITUTE('Quantities Report_Secondary'!A2576,"+",""))),"")</f>
        <v/>
      </c>
    </row>
    <row r="2578" spans="2:2">
      <c r="B2578" s="25" t="str">
        <f>IFERROR(IF('Quantities Report_Secondary'!A2577="","",VALUE(SUBSTITUTE('Quantities Report_Secondary'!A2577,"+",""))),"")</f>
        <v/>
      </c>
    </row>
    <row r="2579" spans="2:2">
      <c r="B2579" s="25" t="str">
        <f>IFERROR(IF('Quantities Report_Secondary'!A2578="","",VALUE(SUBSTITUTE('Quantities Report_Secondary'!A2578,"+",""))),"")</f>
        <v/>
      </c>
    </row>
    <row r="2580" spans="2:2">
      <c r="B2580" s="25" t="str">
        <f>IFERROR(IF('Quantities Report_Secondary'!A2579="","",VALUE(SUBSTITUTE('Quantities Report_Secondary'!A2579,"+",""))),"")</f>
        <v/>
      </c>
    </row>
    <row r="2581" spans="2:2">
      <c r="B2581" s="25" t="str">
        <f>IFERROR(IF('Quantities Report_Secondary'!A2580="","",VALUE(SUBSTITUTE('Quantities Report_Secondary'!A2580,"+",""))),"")</f>
        <v/>
      </c>
    </row>
    <row r="2582" spans="2:2">
      <c r="B2582" s="25" t="str">
        <f>IFERROR(IF('Quantities Report_Secondary'!A2581="","",VALUE(SUBSTITUTE('Quantities Report_Secondary'!A2581,"+",""))),"")</f>
        <v/>
      </c>
    </row>
    <row r="2583" spans="2:2">
      <c r="B2583" s="25" t="str">
        <f>IFERROR(IF('Quantities Report_Secondary'!A2582="","",VALUE(SUBSTITUTE('Quantities Report_Secondary'!A2582,"+",""))),"")</f>
        <v/>
      </c>
    </row>
    <row r="2584" spans="2:2">
      <c r="B2584" s="25" t="str">
        <f>IFERROR(IF('Quantities Report_Secondary'!A2583="","",VALUE(SUBSTITUTE('Quantities Report_Secondary'!A2583,"+",""))),"")</f>
        <v/>
      </c>
    </row>
    <row r="2585" spans="2:2">
      <c r="B2585" s="25" t="str">
        <f>IFERROR(IF('Quantities Report_Secondary'!A2584="","",VALUE(SUBSTITUTE('Quantities Report_Secondary'!A2584,"+",""))),"")</f>
        <v/>
      </c>
    </row>
    <row r="2586" spans="2:2">
      <c r="B2586" s="25" t="str">
        <f>IFERROR(IF('Quantities Report_Secondary'!A2585="","",VALUE(SUBSTITUTE('Quantities Report_Secondary'!A2585,"+",""))),"")</f>
        <v/>
      </c>
    </row>
    <row r="2587" spans="2:2">
      <c r="B2587" s="25" t="str">
        <f>IFERROR(IF('Quantities Report_Secondary'!A2586="","",VALUE(SUBSTITUTE('Quantities Report_Secondary'!A2586,"+",""))),"")</f>
        <v/>
      </c>
    </row>
    <row r="2588" spans="2:2">
      <c r="B2588" s="25" t="str">
        <f>IFERROR(IF('Quantities Report_Secondary'!A2587="","",VALUE(SUBSTITUTE('Quantities Report_Secondary'!A2587,"+",""))),"")</f>
        <v/>
      </c>
    </row>
    <row r="2589" spans="2:2">
      <c r="B2589" s="25" t="str">
        <f>IFERROR(IF('Quantities Report_Secondary'!A2588="","",VALUE(SUBSTITUTE('Quantities Report_Secondary'!A2588,"+",""))),"")</f>
        <v/>
      </c>
    </row>
    <row r="2590" spans="2:2">
      <c r="B2590" s="25" t="str">
        <f>IFERROR(IF('Quantities Report_Secondary'!A2589="","",VALUE(SUBSTITUTE('Quantities Report_Secondary'!A2589,"+",""))),"")</f>
        <v/>
      </c>
    </row>
    <row r="2591" spans="2:2">
      <c r="B2591" s="25" t="str">
        <f>IFERROR(IF('Quantities Report_Secondary'!A2590="","",VALUE(SUBSTITUTE('Quantities Report_Secondary'!A2590,"+",""))),"")</f>
        <v/>
      </c>
    </row>
    <row r="2592" spans="2:2">
      <c r="B2592" s="25" t="str">
        <f>IFERROR(IF('Quantities Report_Secondary'!A2591="","",VALUE(SUBSTITUTE('Quantities Report_Secondary'!A2591,"+",""))),"")</f>
        <v/>
      </c>
    </row>
    <row r="2593" spans="2:2">
      <c r="B2593" s="25" t="str">
        <f>IFERROR(IF('Quantities Report_Secondary'!A2592="","",VALUE(SUBSTITUTE('Quantities Report_Secondary'!A2592,"+",""))),"")</f>
        <v/>
      </c>
    </row>
    <row r="2594" spans="2:2">
      <c r="B2594" s="25" t="str">
        <f>IFERROR(IF('Quantities Report_Secondary'!A2593="","",VALUE(SUBSTITUTE('Quantities Report_Secondary'!A2593,"+",""))),"")</f>
        <v/>
      </c>
    </row>
    <row r="2595" spans="2:2">
      <c r="B2595" s="25" t="str">
        <f>IFERROR(IF('Quantities Report_Secondary'!A2594="","",VALUE(SUBSTITUTE('Quantities Report_Secondary'!A2594,"+",""))),"")</f>
        <v/>
      </c>
    </row>
    <row r="2596" spans="2:2">
      <c r="B2596" s="25" t="str">
        <f>IFERROR(IF('Quantities Report_Secondary'!A2595="","",VALUE(SUBSTITUTE('Quantities Report_Secondary'!A2595,"+",""))),"")</f>
        <v/>
      </c>
    </row>
    <row r="2597" spans="2:2">
      <c r="B2597" s="25" t="str">
        <f>IFERROR(IF('Quantities Report_Secondary'!A2596="","",VALUE(SUBSTITUTE('Quantities Report_Secondary'!A2596,"+",""))),"")</f>
        <v/>
      </c>
    </row>
    <row r="2598" spans="2:2">
      <c r="B2598" s="25" t="str">
        <f>IFERROR(IF('Quantities Report_Secondary'!A2597="","",VALUE(SUBSTITUTE('Quantities Report_Secondary'!A2597,"+",""))),"")</f>
        <v/>
      </c>
    </row>
    <row r="2599" spans="2:2">
      <c r="B2599" s="25" t="str">
        <f>IFERROR(IF('Quantities Report_Secondary'!A2598="","",VALUE(SUBSTITUTE('Quantities Report_Secondary'!A2598,"+",""))),"")</f>
        <v/>
      </c>
    </row>
    <row r="2600" spans="2:2">
      <c r="B2600" s="25" t="str">
        <f>IFERROR(IF('Quantities Report_Secondary'!A2599="","",VALUE(SUBSTITUTE('Quantities Report_Secondary'!A2599,"+",""))),"")</f>
        <v/>
      </c>
    </row>
    <row r="2601" spans="2:2">
      <c r="B2601" s="25" t="str">
        <f>IFERROR(IF('Quantities Report_Secondary'!A2600="","",VALUE(SUBSTITUTE('Quantities Report_Secondary'!A2600,"+",""))),"")</f>
        <v/>
      </c>
    </row>
    <row r="2602" spans="2:2">
      <c r="B2602" s="25" t="str">
        <f>IFERROR(IF('Quantities Report_Secondary'!A2601="","",VALUE(SUBSTITUTE('Quantities Report_Secondary'!A2601,"+",""))),"")</f>
        <v/>
      </c>
    </row>
    <row r="2603" spans="2:2">
      <c r="B2603" s="25" t="str">
        <f>IFERROR(IF('Quantities Report_Secondary'!A2602="","",VALUE(SUBSTITUTE('Quantities Report_Secondary'!A2602,"+",""))),"")</f>
        <v/>
      </c>
    </row>
    <row r="2604" spans="2:2">
      <c r="B2604" s="25" t="str">
        <f>IFERROR(IF('Quantities Report_Secondary'!A2603="","",VALUE(SUBSTITUTE('Quantities Report_Secondary'!A2603,"+",""))),"")</f>
        <v/>
      </c>
    </row>
    <row r="2605" spans="2:2">
      <c r="B2605" s="25" t="str">
        <f>IFERROR(IF('Quantities Report_Secondary'!A2604="","",VALUE(SUBSTITUTE('Quantities Report_Secondary'!A2604,"+",""))),"")</f>
        <v/>
      </c>
    </row>
    <row r="2606" spans="2:2">
      <c r="B2606" s="25" t="str">
        <f>IFERROR(IF('Quantities Report_Secondary'!A2605="","",VALUE(SUBSTITUTE('Quantities Report_Secondary'!A2605,"+",""))),"")</f>
        <v/>
      </c>
    </row>
    <row r="2607" spans="2:2">
      <c r="B2607" s="25" t="str">
        <f>IFERROR(IF('Quantities Report_Secondary'!A2606="","",VALUE(SUBSTITUTE('Quantities Report_Secondary'!A2606,"+",""))),"")</f>
        <v/>
      </c>
    </row>
    <row r="2608" spans="2:2">
      <c r="B2608" s="25" t="str">
        <f>IFERROR(IF('Quantities Report_Secondary'!A2607="","",VALUE(SUBSTITUTE('Quantities Report_Secondary'!A2607,"+",""))),"")</f>
        <v/>
      </c>
    </row>
    <row r="2609" spans="2:2">
      <c r="B2609" s="25" t="str">
        <f>IFERROR(IF('Quantities Report_Secondary'!A2608="","",VALUE(SUBSTITUTE('Quantities Report_Secondary'!A2608,"+",""))),"")</f>
        <v/>
      </c>
    </row>
    <row r="2610" spans="2:2">
      <c r="B2610" s="25" t="str">
        <f>IFERROR(IF('Quantities Report_Secondary'!A2609="","",VALUE(SUBSTITUTE('Quantities Report_Secondary'!A2609,"+",""))),"")</f>
        <v/>
      </c>
    </row>
    <row r="2611" spans="2:2">
      <c r="B2611" s="25" t="str">
        <f>IFERROR(IF('Quantities Report_Secondary'!A2610="","",VALUE(SUBSTITUTE('Quantities Report_Secondary'!A2610,"+",""))),"")</f>
        <v/>
      </c>
    </row>
    <row r="2612" spans="2:2">
      <c r="B2612" s="25" t="str">
        <f>IFERROR(IF('Quantities Report_Secondary'!A2611="","",VALUE(SUBSTITUTE('Quantities Report_Secondary'!A2611,"+",""))),"")</f>
        <v/>
      </c>
    </row>
    <row r="2613" spans="2:2">
      <c r="B2613" s="25" t="str">
        <f>IFERROR(IF('Quantities Report_Secondary'!A2612="","",VALUE(SUBSTITUTE('Quantities Report_Secondary'!A2612,"+",""))),"")</f>
        <v/>
      </c>
    </row>
    <row r="2614" spans="2:2">
      <c r="B2614" s="25" t="str">
        <f>IFERROR(IF('Quantities Report_Secondary'!A2613="","",VALUE(SUBSTITUTE('Quantities Report_Secondary'!A2613,"+",""))),"")</f>
        <v/>
      </c>
    </row>
    <row r="2615" spans="2:2">
      <c r="B2615" s="25" t="str">
        <f>IFERROR(IF('Quantities Report_Secondary'!A2614="","",VALUE(SUBSTITUTE('Quantities Report_Secondary'!A2614,"+",""))),"")</f>
        <v/>
      </c>
    </row>
    <row r="2616" spans="2:2">
      <c r="B2616" s="25" t="str">
        <f>IFERROR(IF('Quantities Report_Secondary'!A2615="","",VALUE(SUBSTITUTE('Quantities Report_Secondary'!A2615,"+",""))),"")</f>
        <v/>
      </c>
    </row>
    <row r="2617" spans="2:2">
      <c r="B2617" s="25" t="str">
        <f>IFERROR(IF('Quantities Report_Secondary'!A2616="","",VALUE(SUBSTITUTE('Quantities Report_Secondary'!A2616,"+",""))),"")</f>
        <v/>
      </c>
    </row>
    <row r="2618" spans="2:2">
      <c r="B2618" s="25" t="str">
        <f>IFERROR(IF('Quantities Report_Secondary'!A2617="","",VALUE(SUBSTITUTE('Quantities Report_Secondary'!A2617,"+",""))),"")</f>
        <v/>
      </c>
    </row>
    <row r="2619" spans="2:2">
      <c r="B2619" s="25" t="str">
        <f>IFERROR(IF('Quantities Report_Secondary'!A2618="","",VALUE(SUBSTITUTE('Quantities Report_Secondary'!A2618,"+",""))),"")</f>
        <v/>
      </c>
    </row>
    <row r="2620" spans="2:2">
      <c r="B2620" s="25" t="str">
        <f>IFERROR(IF('Quantities Report_Secondary'!A2619="","",VALUE(SUBSTITUTE('Quantities Report_Secondary'!A2619,"+",""))),"")</f>
        <v/>
      </c>
    </row>
    <row r="2621" spans="2:2">
      <c r="B2621" s="25" t="str">
        <f>IFERROR(IF('Quantities Report_Secondary'!A2620="","",VALUE(SUBSTITUTE('Quantities Report_Secondary'!A2620,"+",""))),"")</f>
        <v/>
      </c>
    </row>
    <row r="2622" spans="2:2">
      <c r="B2622" s="25" t="str">
        <f>IFERROR(IF('Quantities Report_Secondary'!A2621="","",VALUE(SUBSTITUTE('Quantities Report_Secondary'!A2621,"+",""))),"")</f>
        <v/>
      </c>
    </row>
    <row r="2623" spans="2:2">
      <c r="B2623" s="25" t="str">
        <f>IFERROR(IF('Quantities Report_Secondary'!A2622="","",VALUE(SUBSTITUTE('Quantities Report_Secondary'!A2622,"+",""))),"")</f>
        <v/>
      </c>
    </row>
    <row r="2624" spans="2:2">
      <c r="B2624" s="25" t="str">
        <f>IFERROR(IF('Quantities Report_Secondary'!A2623="","",VALUE(SUBSTITUTE('Quantities Report_Secondary'!A2623,"+",""))),"")</f>
        <v/>
      </c>
    </row>
    <row r="2625" spans="2:2">
      <c r="B2625" s="25" t="str">
        <f>IFERROR(IF('Quantities Report_Secondary'!A2624="","",VALUE(SUBSTITUTE('Quantities Report_Secondary'!A2624,"+",""))),"")</f>
        <v/>
      </c>
    </row>
    <row r="2626" spans="2:2">
      <c r="B2626" s="25" t="str">
        <f>IFERROR(IF('Quantities Report_Secondary'!A2625="","",VALUE(SUBSTITUTE('Quantities Report_Secondary'!A2625,"+",""))),"")</f>
        <v/>
      </c>
    </row>
    <row r="2627" spans="2:2">
      <c r="B2627" s="25" t="str">
        <f>IFERROR(IF('Quantities Report_Secondary'!A2626="","",VALUE(SUBSTITUTE('Quantities Report_Secondary'!A2626,"+",""))),"")</f>
        <v/>
      </c>
    </row>
    <row r="2628" spans="2:2">
      <c r="B2628" s="25" t="str">
        <f>IFERROR(IF('Quantities Report_Secondary'!A2627="","",VALUE(SUBSTITUTE('Quantities Report_Secondary'!A2627,"+",""))),"")</f>
        <v/>
      </c>
    </row>
    <row r="2629" spans="2:2">
      <c r="B2629" s="25" t="str">
        <f>IFERROR(IF('Quantities Report_Secondary'!A2628="","",VALUE(SUBSTITUTE('Quantities Report_Secondary'!A2628,"+",""))),"")</f>
        <v/>
      </c>
    </row>
    <row r="2630" spans="2:2">
      <c r="B2630" s="25" t="str">
        <f>IFERROR(IF('Quantities Report_Secondary'!A2629="","",VALUE(SUBSTITUTE('Quantities Report_Secondary'!A2629,"+",""))),"")</f>
        <v/>
      </c>
    </row>
    <row r="2631" spans="2:2">
      <c r="B2631" s="25" t="str">
        <f>IFERROR(IF('Quantities Report_Secondary'!A2630="","",VALUE(SUBSTITUTE('Quantities Report_Secondary'!A2630,"+",""))),"")</f>
        <v/>
      </c>
    </row>
    <row r="2632" spans="2:2">
      <c r="B2632" s="25" t="str">
        <f>IFERROR(IF('Quantities Report_Secondary'!A2631="","",VALUE(SUBSTITUTE('Quantities Report_Secondary'!A2631,"+",""))),"")</f>
        <v/>
      </c>
    </row>
    <row r="2633" spans="2:2">
      <c r="B2633" s="25" t="str">
        <f>IFERROR(IF('Quantities Report_Secondary'!A2632="","",VALUE(SUBSTITUTE('Quantities Report_Secondary'!A2632,"+",""))),"")</f>
        <v/>
      </c>
    </row>
    <row r="2634" spans="2:2">
      <c r="B2634" s="25" t="str">
        <f>IFERROR(IF('Quantities Report_Secondary'!A2633="","",VALUE(SUBSTITUTE('Quantities Report_Secondary'!A2633,"+",""))),"")</f>
        <v/>
      </c>
    </row>
    <row r="2635" spans="2:2">
      <c r="B2635" s="25" t="str">
        <f>IFERROR(IF('Quantities Report_Secondary'!A2634="","",VALUE(SUBSTITUTE('Quantities Report_Secondary'!A2634,"+",""))),"")</f>
        <v/>
      </c>
    </row>
    <row r="2636" spans="2:2">
      <c r="B2636" s="25" t="str">
        <f>IFERROR(IF('Quantities Report_Secondary'!A2635="","",VALUE(SUBSTITUTE('Quantities Report_Secondary'!A2635,"+",""))),"")</f>
        <v/>
      </c>
    </row>
    <row r="2637" spans="2:2">
      <c r="B2637" s="25" t="str">
        <f>IFERROR(IF('Quantities Report_Secondary'!A2636="","",VALUE(SUBSTITUTE('Quantities Report_Secondary'!A2636,"+",""))),"")</f>
        <v/>
      </c>
    </row>
    <row r="2638" spans="2:2">
      <c r="B2638" s="25" t="str">
        <f>IFERROR(IF('Quantities Report_Secondary'!A2637="","",VALUE(SUBSTITUTE('Quantities Report_Secondary'!A2637,"+",""))),"")</f>
        <v/>
      </c>
    </row>
    <row r="2639" spans="2:2">
      <c r="B2639" s="25" t="str">
        <f>IFERROR(IF('Quantities Report_Secondary'!A2638="","",VALUE(SUBSTITUTE('Quantities Report_Secondary'!A2638,"+",""))),"")</f>
        <v/>
      </c>
    </row>
    <row r="2640" spans="2:2">
      <c r="B2640" s="25" t="str">
        <f>IFERROR(IF('Quantities Report_Secondary'!A2639="","",VALUE(SUBSTITUTE('Quantities Report_Secondary'!A2639,"+",""))),"")</f>
        <v/>
      </c>
    </row>
    <row r="2641" spans="2:2">
      <c r="B2641" s="25" t="str">
        <f>IFERROR(IF('Quantities Report_Secondary'!A2640="","",VALUE(SUBSTITUTE('Quantities Report_Secondary'!A2640,"+",""))),"")</f>
        <v/>
      </c>
    </row>
    <row r="2642" spans="2:2">
      <c r="B2642" s="25" t="str">
        <f>IFERROR(IF('Quantities Report_Secondary'!A2641="","",VALUE(SUBSTITUTE('Quantities Report_Secondary'!A2641,"+",""))),"")</f>
        <v/>
      </c>
    </row>
    <row r="2643" spans="2:2">
      <c r="B2643" s="25" t="str">
        <f>IFERROR(IF('Quantities Report_Secondary'!A2642="","",VALUE(SUBSTITUTE('Quantities Report_Secondary'!A2642,"+",""))),"")</f>
        <v/>
      </c>
    </row>
    <row r="2644" spans="2:2">
      <c r="B2644" s="25" t="str">
        <f>IFERROR(IF('Quantities Report_Secondary'!A2643="","",VALUE(SUBSTITUTE('Quantities Report_Secondary'!A2643,"+",""))),"")</f>
        <v/>
      </c>
    </row>
    <row r="2645" spans="2:2">
      <c r="B2645" s="25" t="str">
        <f>IFERROR(IF('Quantities Report_Secondary'!A2644="","",VALUE(SUBSTITUTE('Quantities Report_Secondary'!A2644,"+",""))),"")</f>
        <v/>
      </c>
    </row>
    <row r="2646" spans="2:2">
      <c r="B2646" s="25" t="str">
        <f>IFERROR(IF('Quantities Report_Secondary'!A2645="","",VALUE(SUBSTITUTE('Quantities Report_Secondary'!A2645,"+",""))),"")</f>
        <v/>
      </c>
    </row>
    <row r="2647" spans="2:2">
      <c r="B2647" s="25" t="str">
        <f>IFERROR(IF('Quantities Report_Secondary'!A2646="","",VALUE(SUBSTITUTE('Quantities Report_Secondary'!A2646,"+",""))),"")</f>
        <v/>
      </c>
    </row>
    <row r="2648" spans="2:2">
      <c r="B2648" s="25" t="str">
        <f>IFERROR(IF('Quantities Report_Secondary'!A2647="","",VALUE(SUBSTITUTE('Quantities Report_Secondary'!A2647,"+",""))),"")</f>
        <v/>
      </c>
    </row>
    <row r="2649" spans="2:2">
      <c r="B2649" s="25" t="str">
        <f>IFERROR(IF('Quantities Report_Secondary'!A2648="","",VALUE(SUBSTITUTE('Quantities Report_Secondary'!A2648,"+",""))),"")</f>
        <v/>
      </c>
    </row>
    <row r="2650" spans="2:2">
      <c r="B2650" s="25" t="str">
        <f>IFERROR(IF('Quantities Report_Secondary'!A2649="","",VALUE(SUBSTITUTE('Quantities Report_Secondary'!A2649,"+",""))),"")</f>
        <v/>
      </c>
    </row>
    <row r="2651" spans="2:2">
      <c r="B2651" s="25" t="str">
        <f>IFERROR(IF('Quantities Report_Secondary'!A2650="","",VALUE(SUBSTITUTE('Quantities Report_Secondary'!A2650,"+",""))),"")</f>
        <v/>
      </c>
    </row>
    <row r="2652" spans="2:2">
      <c r="B2652" s="25" t="str">
        <f>IFERROR(IF('Quantities Report_Secondary'!A2651="","",VALUE(SUBSTITUTE('Quantities Report_Secondary'!A2651,"+",""))),"")</f>
        <v/>
      </c>
    </row>
    <row r="2653" spans="2:2">
      <c r="B2653" s="25" t="str">
        <f>IFERROR(IF('Quantities Report_Secondary'!A2652="","",VALUE(SUBSTITUTE('Quantities Report_Secondary'!A2652,"+",""))),"")</f>
        <v/>
      </c>
    </row>
    <row r="2654" spans="2:2">
      <c r="B2654" s="25" t="str">
        <f>IFERROR(IF('Quantities Report_Secondary'!A2653="","",VALUE(SUBSTITUTE('Quantities Report_Secondary'!A2653,"+",""))),"")</f>
        <v/>
      </c>
    </row>
    <row r="2655" spans="2:2">
      <c r="B2655" s="25" t="str">
        <f>IFERROR(IF('Quantities Report_Secondary'!A2654="","",VALUE(SUBSTITUTE('Quantities Report_Secondary'!A2654,"+",""))),"")</f>
        <v/>
      </c>
    </row>
    <row r="2656" spans="2:2">
      <c r="B2656" s="25" t="str">
        <f>IFERROR(IF('Quantities Report_Secondary'!A2655="","",VALUE(SUBSTITUTE('Quantities Report_Secondary'!A2655,"+",""))),"")</f>
        <v/>
      </c>
    </row>
    <row r="2657" spans="2:2">
      <c r="B2657" s="25" t="str">
        <f>IFERROR(IF('Quantities Report_Secondary'!A2656="","",VALUE(SUBSTITUTE('Quantities Report_Secondary'!A2656,"+",""))),"")</f>
        <v/>
      </c>
    </row>
    <row r="2658" spans="2:2">
      <c r="B2658" s="25" t="str">
        <f>IFERROR(IF('Quantities Report_Secondary'!A2657="","",VALUE(SUBSTITUTE('Quantities Report_Secondary'!A2657,"+",""))),"")</f>
        <v/>
      </c>
    </row>
    <row r="2659" spans="2:2">
      <c r="B2659" s="25" t="str">
        <f>IFERROR(IF('Quantities Report_Secondary'!A2658="","",VALUE(SUBSTITUTE('Quantities Report_Secondary'!A2658,"+",""))),"")</f>
        <v/>
      </c>
    </row>
    <row r="2660" spans="2:2">
      <c r="B2660" s="25" t="str">
        <f>IFERROR(IF('Quantities Report_Secondary'!A2659="","",VALUE(SUBSTITUTE('Quantities Report_Secondary'!A2659,"+",""))),"")</f>
        <v/>
      </c>
    </row>
    <row r="2661" spans="2:2">
      <c r="B2661" s="25" t="str">
        <f>IFERROR(IF('Quantities Report_Secondary'!A2660="","",VALUE(SUBSTITUTE('Quantities Report_Secondary'!A2660,"+",""))),"")</f>
        <v/>
      </c>
    </row>
    <row r="2662" spans="2:2">
      <c r="B2662" s="25" t="str">
        <f>IFERROR(IF('Quantities Report_Secondary'!A2661="","",VALUE(SUBSTITUTE('Quantities Report_Secondary'!A2661,"+",""))),"")</f>
        <v/>
      </c>
    </row>
    <row r="2663" spans="2:2">
      <c r="B2663" s="25" t="str">
        <f>IFERROR(IF('Quantities Report_Secondary'!A2662="","",VALUE(SUBSTITUTE('Quantities Report_Secondary'!A2662,"+",""))),"")</f>
        <v/>
      </c>
    </row>
    <row r="2664" spans="2:2">
      <c r="B2664" s="25" t="str">
        <f>IFERROR(IF('Quantities Report_Secondary'!A2663="","",VALUE(SUBSTITUTE('Quantities Report_Secondary'!A2663,"+",""))),"")</f>
        <v/>
      </c>
    </row>
    <row r="2665" spans="2:2">
      <c r="B2665" s="25" t="str">
        <f>IFERROR(IF('Quantities Report_Secondary'!A2664="","",VALUE(SUBSTITUTE('Quantities Report_Secondary'!A2664,"+",""))),"")</f>
        <v/>
      </c>
    </row>
    <row r="2666" spans="2:2">
      <c r="B2666" s="25" t="str">
        <f>IFERROR(IF('Quantities Report_Secondary'!A2665="","",VALUE(SUBSTITUTE('Quantities Report_Secondary'!A2665,"+",""))),"")</f>
        <v/>
      </c>
    </row>
    <row r="2667" spans="2:2">
      <c r="B2667" s="25" t="str">
        <f>IFERROR(IF('Quantities Report_Secondary'!A2666="","",VALUE(SUBSTITUTE('Quantities Report_Secondary'!A2666,"+",""))),"")</f>
        <v/>
      </c>
    </row>
    <row r="2668" spans="2:2">
      <c r="B2668" s="25" t="str">
        <f>IFERROR(IF('Quantities Report_Secondary'!A2667="","",VALUE(SUBSTITUTE('Quantities Report_Secondary'!A2667,"+",""))),"")</f>
        <v/>
      </c>
    </row>
    <row r="2669" spans="2:2">
      <c r="B2669" s="25" t="str">
        <f>IFERROR(IF('Quantities Report_Secondary'!A2668="","",VALUE(SUBSTITUTE('Quantities Report_Secondary'!A2668,"+",""))),"")</f>
        <v/>
      </c>
    </row>
    <row r="2670" spans="2:2">
      <c r="B2670" s="25" t="str">
        <f>IFERROR(IF('Quantities Report_Secondary'!A2669="","",VALUE(SUBSTITUTE('Quantities Report_Secondary'!A2669,"+",""))),"")</f>
        <v/>
      </c>
    </row>
    <row r="2671" spans="2:2">
      <c r="B2671" s="25" t="str">
        <f>IFERROR(IF('Quantities Report_Secondary'!A2670="","",VALUE(SUBSTITUTE('Quantities Report_Secondary'!A2670,"+",""))),"")</f>
        <v/>
      </c>
    </row>
    <row r="2672" spans="2:2">
      <c r="B2672" s="25" t="str">
        <f>IFERROR(IF('Quantities Report_Secondary'!A2671="","",VALUE(SUBSTITUTE('Quantities Report_Secondary'!A2671,"+",""))),"")</f>
        <v/>
      </c>
    </row>
    <row r="2673" spans="2:2">
      <c r="B2673" s="25" t="str">
        <f>IFERROR(IF('Quantities Report_Secondary'!A2672="","",VALUE(SUBSTITUTE('Quantities Report_Secondary'!A2672,"+",""))),"")</f>
        <v/>
      </c>
    </row>
    <row r="2674" spans="2:2">
      <c r="B2674" s="25" t="str">
        <f>IFERROR(IF('Quantities Report_Secondary'!A2673="","",VALUE(SUBSTITUTE('Quantities Report_Secondary'!A2673,"+",""))),"")</f>
        <v/>
      </c>
    </row>
    <row r="2675" spans="2:2">
      <c r="B2675" s="25" t="str">
        <f>IFERROR(IF('Quantities Report_Secondary'!A2674="","",VALUE(SUBSTITUTE('Quantities Report_Secondary'!A2674,"+",""))),"")</f>
        <v/>
      </c>
    </row>
    <row r="2676" spans="2:2">
      <c r="B2676" s="25" t="str">
        <f>IFERROR(IF('Quantities Report_Secondary'!A2675="","",VALUE(SUBSTITUTE('Quantities Report_Secondary'!A2675,"+",""))),"")</f>
        <v/>
      </c>
    </row>
    <row r="2677" spans="2:2">
      <c r="B2677" s="25" t="str">
        <f>IFERROR(IF('Quantities Report_Secondary'!A2676="","",VALUE(SUBSTITUTE('Quantities Report_Secondary'!A2676,"+",""))),"")</f>
        <v/>
      </c>
    </row>
    <row r="2678" spans="2:2">
      <c r="B2678" s="25" t="str">
        <f>IFERROR(IF('Quantities Report_Secondary'!A2677="","",VALUE(SUBSTITUTE('Quantities Report_Secondary'!A2677,"+",""))),"")</f>
        <v/>
      </c>
    </row>
    <row r="2679" spans="2:2">
      <c r="B2679" s="25" t="str">
        <f>IFERROR(IF('Quantities Report_Secondary'!A2678="","",VALUE(SUBSTITUTE('Quantities Report_Secondary'!A2678,"+",""))),"")</f>
        <v/>
      </c>
    </row>
    <row r="2680" spans="2:2">
      <c r="B2680" s="25" t="str">
        <f>IFERROR(IF('Quantities Report_Secondary'!A2679="","",VALUE(SUBSTITUTE('Quantities Report_Secondary'!A2679,"+",""))),"")</f>
        <v/>
      </c>
    </row>
    <row r="2681" spans="2:2">
      <c r="B2681" s="25" t="str">
        <f>IFERROR(IF('Quantities Report_Secondary'!A2680="","",VALUE(SUBSTITUTE('Quantities Report_Secondary'!A2680,"+",""))),"")</f>
        <v/>
      </c>
    </row>
    <row r="2682" spans="2:2">
      <c r="B2682" s="25" t="str">
        <f>IFERROR(IF('Quantities Report_Secondary'!A2681="","",VALUE(SUBSTITUTE('Quantities Report_Secondary'!A2681,"+",""))),"")</f>
        <v/>
      </c>
    </row>
    <row r="2683" spans="2:2">
      <c r="B2683" s="25" t="str">
        <f>IFERROR(IF('Quantities Report_Secondary'!A2682="","",VALUE(SUBSTITUTE('Quantities Report_Secondary'!A2682,"+",""))),"")</f>
        <v/>
      </c>
    </row>
    <row r="2684" spans="2:2">
      <c r="B2684" s="25" t="str">
        <f>IFERROR(IF('Quantities Report_Secondary'!A2683="","",VALUE(SUBSTITUTE('Quantities Report_Secondary'!A2683,"+",""))),"")</f>
        <v/>
      </c>
    </row>
    <row r="2685" spans="2:2">
      <c r="B2685" s="25" t="str">
        <f>IFERROR(IF('Quantities Report_Secondary'!A2684="","",VALUE(SUBSTITUTE('Quantities Report_Secondary'!A2684,"+",""))),"")</f>
        <v/>
      </c>
    </row>
    <row r="2686" spans="2:2">
      <c r="B2686" s="25" t="str">
        <f>IFERROR(IF('Quantities Report_Secondary'!A2685="","",VALUE(SUBSTITUTE('Quantities Report_Secondary'!A2685,"+",""))),"")</f>
        <v/>
      </c>
    </row>
    <row r="2687" spans="2:2">
      <c r="B2687" s="25" t="str">
        <f>IFERROR(IF('Quantities Report_Secondary'!A2686="","",VALUE(SUBSTITUTE('Quantities Report_Secondary'!A2686,"+",""))),"")</f>
        <v/>
      </c>
    </row>
    <row r="2688" spans="2:2">
      <c r="B2688" s="25" t="str">
        <f>IFERROR(IF('Quantities Report_Secondary'!A2687="","",VALUE(SUBSTITUTE('Quantities Report_Secondary'!A2687,"+",""))),"")</f>
        <v/>
      </c>
    </row>
    <row r="2689" spans="2:2">
      <c r="B2689" s="25" t="str">
        <f>IFERROR(IF('Quantities Report_Secondary'!A2688="","",VALUE(SUBSTITUTE('Quantities Report_Secondary'!A2688,"+",""))),"")</f>
        <v/>
      </c>
    </row>
    <row r="2690" spans="2:2">
      <c r="B2690" s="25" t="str">
        <f>IFERROR(IF('Quantities Report_Secondary'!A2689="","",VALUE(SUBSTITUTE('Quantities Report_Secondary'!A2689,"+",""))),"")</f>
        <v/>
      </c>
    </row>
    <row r="2691" spans="2:2">
      <c r="B2691" s="25" t="str">
        <f>IFERROR(IF('Quantities Report_Secondary'!A2690="","",VALUE(SUBSTITUTE('Quantities Report_Secondary'!A2690,"+",""))),"")</f>
        <v/>
      </c>
    </row>
    <row r="2692" spans="2:2">
      <c r="B2692" s="25" t="str">
        <f>IFERROR(IF('Quantities Report_Secondary'!A2691="","",VALUE(SUBSTITUTE('Quantities Report_Secondary'!A2691,"+",""))),"")</f>
        <v/>
      </c>
    </row>
    <row r="2693" spans="2:2">
      <c r="B2693" s="25" t="str">
        <f>IFERROR(IF('Quantities Report_Secondary'!A2692="","",VALUE(SUBSTITUTE('Quantities Report_Secondary'!A2692,"+",""))),"")</f>
        <v/>
      </c>
    </row>
    <row r="2694" spans="2:2">
      <c r="B2694" s="25" t="str">
        <f>IFERROR(IF('Quantities Report_Secondary'!A2693="","",VALUE(SUBSTITUTE('Quantities Report_Secondary'!A2693,"+",""))),"")</f>
        <v/>
      </c>
    </row>
    <row r="2695" spans="2:2">
      <c r="B2695" s="25" t="str">
        <f>IFERROR(IF('Quantities Report_Secondary'!A2694="","",VALUE(SUBSTITUTE('Quantities Report_Secondary'!A2694,"+",""))),"")</f>
        <v/>
      </c>
    </row>
    <row r="2696" spans="2:2">
      <c r="B2696" s="25" t="str">
        <f>IFERROR(IF('Quantities Report_Secondary'!A2695="","",VALUE(SUBSTITUTE('Quantities Report_Secondary'!A2695,"+",""))),"")</f>
        <v/>
      </c>
    </row>
    <row r="2697" spans="2:2">
      <c r="B2697" s="25" t="str">
        <f>IFERROR(IF('Quantities Report_Secondary'!A2696="","",VALUE(SUBSTITUTE('Quantities Report_Secondary'!A2696,"+",""))),"")</f>
        <v/>
      </c>
    </row>
    <row r="2698" spans="2:2">
      <c r="B2698" s="25" t="str">
        <f>IFERROR(IF('Quantities Report_Secondary'!A2697="","",VALUE(SUBSTITUTE('Quantities Report_Secondary'!A2697,"+",""))),"")</f>
        <v/>
      </c>
    </row>
    <row r="2699" spans="2:2">
      <c r="B2699" s="25" t="str">
        <f>IFERROR(IF('Quantities Report_Secondary'!A2698="","",VALUE(SUBSTITUTE('Quantities Report_Secondary'!A2698,"+",""))),"")</f>
        <v/>
      </c>
    </row>
    <row r="2700" spans="2:2">
      <c r="B2700" s="25" t="str">
        <f>IFERROR(IF('Quantities Report_Secondary'!A2699="","",VALUE(SUBSTITUTE('Quantities Report_Secondary'!A2699,"+",""))),"")</f>
        <v/>
      </c>
    </row>
    <row r="2701" spans="2:2">
      <c r="B2701" s="25" t="str">
        <f>IFERROR(IF('Quantities Report_Secondary'!A2700="","",VALUE(SUBSTITUTE('Quantities Report_Secondary'!A2700,"+",""))),"")</f>
        <v/>
      </c>
    </row>
    <row r="2702" spans="2:2">
      <c r="B2702" s="25" t="str">
        <f>IFERROR(IF('Quantities Report_Secondary'!A2701="","",VALUE(SUBSTITUTE('Quantities Report_Secondary'!A2701,"+",""))),"")</f>
        <v/>
      </c>
    </row>
    <row r="2703" spans="2:2">
      <c r="B2703" s="25" t="str">
        <f>IFERROR(IF('Quantities Report_Secondary'!A2702="","",VALUE(SUBSTITUTE('Quantities Report_Secondary'!A2702,"+",""))),"")</f>
        <v/>
      </c>
    </row>
    <row r="2704" spans="2:2">
      <c r="B2704" s="25" t="str">
        <f>IFERROR(IF('Quantities Report_Secondary'!A2703="","",VALUE(SUBSTITUTE('Quantities Report_Secondary'!A2703,"+",""))),"")</f>
        <v/>
      </c>
    </row>
    <row r="2705" spans="2:2">
      <c r="B2705" s="25" t="str">
        <f>IFERROR(IF('Quantities Report_Secondary'!A2704="","",VALUE(SUBSTITUTE('Quantities Report_Secondary'!A2704,"+",""))),"")</f>
        <v/>
      </c>
    </row>
    <row r="2706" spans="2:2">
      <c r="B2706" s="25" t="str">
        <f>IFERROR(IF('Quantities Report_Secondary'!A2705="","",VALUE(SUBSTITUTE('Quantities Report_Secondary'!A2705,"+",""))),"")</f>
        <v/>
      </c>
    </row>
    <row r="2707" spans="2:2">
      <c r="B2707" s="25" t="str">
        <f>IFERROR(IF('Quantities Report_Secondary'!A2706="","",VALUE(SUBSTITUTE('Quantities Report_Secondary'!A2706,"+",""))),"")</f>
        <v/>
      </c>
    </row>
    <row r="2708" spans="2:2">
      <c r="B2708" s="25" t="str">
        <f>IFERROR(IF('Quantities Report_Secondary'!A2707="","",VALUE(SUBSTITUTE('Quantities Report_Secondary'!A2707,"+",""))),"")</f>
        <v/>
      </c>
    </row>
    <row r="2709" spans="2:2">
      <c r="B2709" s="25" t="str">
        <f>IFERROR(IF('Quantities Report_Secondary'!A2708="","",VALUE(SUBSTITUTE('Quantities Report_Secondary'!A2708,"+",""))),"")</f>
        <v/>
      </c>
    </row>
    <row r="2710" spans="2:2">
      <c r="B2710" s="25" t="str">
        <f>IFERROR(IF('Quantities Report_Secondary'!A2709="","",VALUE(SUBSTITUTE('Quantities Report_Secondary'!A2709,"+",""))),"")</f>
        <v/>
      </c>
    </row>
    <row r="2711" spans="2:2">
      <c r="B2711" s="25" t="str">
        <f>IFERROR(IF('Quantities Report_Secondary'!A2710="","",VALUE(SUBSTITUTE('Quantities Report_Secondary'!A2710,"+",""))),"")</f>
        <v/>
      </c>
    </row>
    <row r="2712" spans="2:2">
      <c r="B2712" s="25" t="str">
        <f>IFERROR(IF('Quantities Report_Secondary'!A2711="","",VALUE(SUBSTITUTE('Quantities Report_Secondary'!A2711,"+",""))),"")</f>
        <v/>
      </c>
    </row>
    <row r="2713" spans="2:2">
      <c r="B2713" s="25" t="str">
        <f>IFERROR(IF('Quantities Report_Secondary'!A2712="","",VALUE(SUBSTITUTE('Quantities Report_Secondary'!A2712,"+",""))),"")</f>
        <v/>
      </c>
    </row>
    <row r="2714" spans="2:2">
      <c r="B2714" s="25" t="str">
        <f>IFERROR(IF('Quantities Report_Secondary'!A2713="","",VALUE(SUBSTITUTE('Quantities Report_Secondary'!A2713,"+",""))),"")</f>
        <v/>
      </c>
    </row>
    <row r="2715" spans="2:2">
      <c r="B2715" s="25" t="str">
        <f>IFERROR(IF('Quantities Report_Secondary'!A2714="","",VALUE(SUBSTITUTE('Quantities Report_Secondary'!A2714,"+",""))),"")</f>
        <v/>
      </c>
    </row>
    <row r="2716" spans="2:2">
      <c r="B2716" s="25" t="str">
        <f>IFERROR(IF('Quantities Report_Secondary'!A2715="","",VALUE(SUBSTITUTE('Quantities Report_Secondary'!A2715,"+",""))),"")</f>
        <v/>
      </c>
    </row>
    <row r="2717" spans="2:2">
      <c r="B2717" s="25" t="str">
        <f>IFERROR(IF('Quantities Report_Secondary'!A2716="","",VALUE(SUBSTITUTE('Quantities Report_Secondary'!A2716,"+",""))),"")</f>
        <v/>
      </c>
    </row>
    <row r="2718" spans="2:2">
      <c r="B2718" s="25" t="str">
        <f>IFERROR(IF('Quantities Report_Secondary'!A2717="","",VALUE(SUBSTITUTE('Quantities Report_Secondary'!A2717,"+",""))),"")</f>
        <v/>
      </c>
    </row>
    <row r="2719" spans="2:2">
      <c r="B2719" s="25" t="str">
        <f>IFERROR(IF('Quantities Report_Secondary'!A2718="","",VALUE(SUBSTITUTE('Quantities Report_Secondary'!A2718,"+",""))),"")</f>
        <v/>
      </c>
    </row>
    <row r="2720" spans="2:2">
      <c r="B2720" s="25" t="str">
        <f>IFERROR(IF('Quantities Report_Secondary'!A2719="","",VALUE(SUBSTITUTE('Quantities Report_Secondary'!A2719,"+",""))),"")</f>
        <v/>
      </c>
    </row>
    <row r="2721" spans="2:2">
      <c r="B2721" s="25" t="str">
        <f>IFERROR(IF('Quantities Report_Secondary'!A2720="","",VALUE(SUBSTITUTE('Quantities Report_Secondary'!A2720,"+",""))),"")</f>
        <v/>
      </c>
    </row>
    <row r="2722" spans="2:2">
      <c r="B2722" s="25" t="str">
        <f>IFERROR(IF('Quantities Report_Secondary'!A2721="","",VALUE(SUBSTITUTE('Quantities Report_Secondary'!A2721,"+",""))),"")</f>
        <v/>
      </c>
    </row>
    <row r="2723" spans="2:2">
      <c r="B2723" s="25" t="str">
        <f>IFERROR(IF('Quantities Report_Secondary'!A2722="","",VALUE(SUBSTITUTE('Quantities Report_Secondary'!A2722,"+",""))),"")</f>
        <v/>
      </c>
    </row>
    <row r="2724" spans="2:2">
      <c r="B2724" s="25" t="str">
        <f>IFERROR(IF('Quantities Report_Secondary'!A2723="","",VALUE(SUBSTITUTE('Quantities Report_Secondary'!A2723,"+",""))),"")</f>
        <v/>
      </c>
    </row>
    <row r="2725" spans="2:2">
      <c r="B2725" s="25" t="str">
        <f>IFERROR(IF('Quantities Report_Secondary'!A2724="","",VALUE(SUBSTITUTE('Quantities Report_Secondary'!A2724,"+",""))),"")</f>
        <v/>
      </c>
    </row>
    <row r="2726" spans="2:2">
      <c r="B2726" s="25" t="str">
        <f>IFERROR(IF('Quantities Report_Secondary'!A2725="","",VALUE(SUBSTITUTE('Quantities Report_Secondary'!A2725,"+",""))),"")</f>
        <v/>
      </c>
    </row>
    <row r="2727" spans="2:2">
      <c r="B2727" s="25" t="str">
        <f>IFERROR(IF('Quantities Report_Secondary'!A2726="","",VALUE(SUBSTITUTE('Quantities Report_Secondary'!A2726,"+",""))),"")</f>
        <v/>
      </c>
    </row>
    <row r="2728" spans="2:2">
      <c r="B2728" s="25" t="str">
        <f>IFERROR(IF('Quantities Report_Secondary'!A2727="","",VALUE(SUBSTITUTE('Quantities Report_Secondary'!A2727,"+",""))),"")</f>
        <v/>
      </c>
    </row>
    <row r="2729" spans="2:2">
      <c r="B2729" s="25" t="str">
        <f>IFERROR(IF('Quantities Report_Secondary'!A2728="","",VALUE(SUBSTITUTE('Quantities Report_Secondary'!A2728,"+",""))),"")</f>
        <v/>
      </c>
    </row>
    <row r="2730" spans="2:2">
      <c r="B2730" s="25" t="str">
        <f>IFERROR(IF('Quantities Report_Secondary'!A2729="","",VALUE(SUBSTITUTE('Quantities Report_Secondary'!A2729,"+",""))),"")</f>
        <v/>
      </c>
    </row>
    <row r="2731" spans="2:2">
      <c r="B2731" s="25" t="str">
        <f>IFERROR(IF('Quantities Report_Secondary'!A2730="","",VALUE(SUBSTITUTE('Quantities Report_Secondary'!A2730,"+",""))),"")</f>
        <v/>
      </c>
    </row>
    <row r="2732" spans="2:2">
      <c r="B2732" s="25" t="str">
        <f>IFERROR(IF('Quantities Report_Secondary'!A2731="","",VALUE(SUBSTITUTE('Quantities Report_Secondary'!A2731,"+",""))),"")</f>
        <v/>
      </c>
    </row>
    <row r="2733" spans="2:2">
      <c r="B2733" s="25" t="str">
        <f>IFERROR(IF('Quantities Report_Secondary'!A2732="","",VALUE(SUBSTITUTE('Quantities Report_Secondary'!A2732,"+",""))),"")</f>
        <v/>
      </c>
    </row>
    <row r="2734" spans="2:2">
      <c r="B2734" s="25" t="str">
        <f>IFERROR(IF('Quantities Report_Secondary'!A2733="","",VALUE(SUBSTITUTE('Quantities Report_Secondary'!A2733,"+",""))),"")</f>
        <v/>
      </c>
    </row>
    <row r="2735" spans="2:2">
      <c r="B2735" s="25" t="str">
        <f>IFERROR(IF('Quantities Report_Secondary'!A2734="","",VALUE(SUBSTITUTE('Quantities Report_Secondary'!A2734,"+",""))),"")</f>
        <v/>
      </c>
    </row>
    <row r="2736" spans="2:2">
      <c r="B2736" s="25" t="str">
        <f>IFERROR(IF('Quantities Report_Secondary'!A2735="","",VALUE(SUBSTITUTE('Quantities Report_Secondary'!A2735,"+",""))),"")</f>
        <v/>
      </c>
    </row>
    <row r="2737" spans="2:2">
      <c r="B2737" s="25" t="str">
        <f>IFERROR(IF('Quantities Report_Secondary'!A2736="","",VALUE(SUBSTITUTE('Quantities Report_Secondary'!A2736,"+",""))),"")</f>
        <v/>
      </c>
    </row>
    <row r="2738" spans="2:2">
      <c r="B2738" s="25" t="str">
        <f>IFERROR(IF('Quantities Report_Secondary'!A2737="","",VALUE(SUBSTITUTE('Quantities Report_Secondary'!A2737,"+",""))),"")</f>
        <v/>
      </c>
    </row>
    <row r="2739" spans="2:2">
      <c r="B2739" s="25" t="str">
        <f>IFERROR(IF('Quantities Report_Secondary'!A2738="","",VALUE(SUBSTITUTE('Quantities Report_Secondary'!A2738,"+",""))),"")</f>
        <v/>
      </c>
    </row>
    <row r="2740" spans="2:2">
      <c r="B2740" s="25" t="str">
        <f>IFERROR(IF('Quantities Report_Secondary'!A2739="","",VALUE(SUBSTITUTE('Quantities Report_Secondary'!A2739,"+",""))),"")</f>
        <v/>
      </c>
    </row>
    <row r="2741" spans="2:2">
      <c r="B2741" s="25" t="str">
        <f>IFERROR(IF('Quantities Report_Secondary'!A2740="","",VALUE(SUBSTITUTE('Quantities Report_Secondary'!A2740,"+",""))),"")</f>
        <v/>
      </c>
    </row>
    <row r="2742" spans="2:2">
      <c r="B2742" s="25" t="str">
        <f>IFERROR(IF('Quantities Report_Secondary'!A2741="","",VALUE(SUBSTITUTE('Quantities Report_Secondary'!A2741,"+",""))),"")</f>
        <v/>
      </c>
    </row>
    <row r="2743" spans="2:2">
      <c r="B2743" s="25" t="str">
        <f>IFERROR(IF('Quantities Report_Secondary'!A2742="","",VALUE(SUBSTITUTE('Quantities Report_Secondary'!A2742,"+",""))),"")</f>
        <v/>
      </c>
    </row>
    <row r="2744" spans="2:2">
      <c r="B2744" s="25" t="str">
        <f>IFERROR(IF('Quantities Report_Secondary'!A2743="","",VALUE(SUBSTITUTE('Quantities Report_Secondary'!A2743,"+",""))),"")</f>
        <v/>
      </c>
    </row>
    <row r="2745" spans="2:2">
      <c r="B2745" s="25" t="str">
        <f>IFERROR(IF('Quantities Report_Secondary'!A2744="","",VALUE(SUBSTITUTE('Quantities Report_Secondary'!A2744,"+",""))),"")</f>
        <v/>
      </c>
    </row>
    <row r="2746" spans="2:2">
      <c r="B2746" s="25" t="str">
        <f>IFERROR(IF('Quantities Report_Secondary'!A2745="","",VALUE(SUBSTITUTE('Quantities Report_Secondary'!A2745,"+",""))),"")</f>
        <v/>
      </c>
    </row>
    <row r="2747" spans="2:2">
      <c r="B2747" s="25" t="str">
        <f>IFERROR(IF('Quantities Report_Secondary'!A2746="","",VALUE(SUBSTITUTE('Quantities Report_Secondary'!A2746,"+",""))),"")</f>
        <v/>
      </c>
    </row>
    <row r="2748" spans="2:2">
      <c r="B2748" s="25" t="str">
        <f>IFERROR(IF('Quantities Report_Secondary'!A2747="","",VALUE(SUBSTITUTE('Quantities Report_Secondary'!A2747,"+",""))),"")</f>
        <v/>
      </c>
    </row>
    <row r="2749" spans="2:2">
      <c r="B2749" s="25" t="str">
        <f>IFERROR(IF('Quantities Report_Secondary'!A2748="","",VALUE(SUBSTITUTE('Quantities Report_Secondary'!A2748,"+",""))),"")</f>
        <v/>
      </c>
    </row>
    <row r="2750" spans="2:2">
      <c r="B2750" s="25" t="str">
        <f>IFERROR(IF('Quantities Report_Secondary'!A2749="","",VALUE(SUBSTITUTE('Quantities Report_Secondary'!A2749,"+",""))),"")</f>
        <v/>
      </c>
    </row>
    <row r="2751" spans="2:2">
      <c r="B2751" s="25" t="str">
        <f>IFERROR(IF('Quantities Report_Secondary'!A2750="","",VALUE(SUBSTITUTE('Quantities Report_Secondary'!A2750,"+",""))),"")</f>
        <v/>
      </c>
    </row>
    <row r="2752" spans="2:2">
      <c r="B2752" s="25" t="str">
        <f>IFERROR(IF('Quantities Report_Secondary'!A2751="","",VALUE(SUBSTITUTE('Quantities Report_Secondary'!A2751,"+",""))),"")</f>
        <v/>
      </c>
    </row>
    <row r="2753" spans="2:2">
      <c r="B2753" s="25" t="str">
        <f>IFERROR(IF('Quantities Report_Secondary'!A2752="","",VALUE(SUBSTITUTE('Quantities Report_Secondary'!A2752,"+",""))),"")</f>
        <v/>
      </c>
    </row>
    <row r="2754" spans="2:2">
      <c r="B2754" s="25" t="str">
        <f>IFERROR(IF('Quantities Report_Secondary'!A2753="","",VALUE(SUBSTITUTE('Quantities Report_Secondary'!A2753,"+",""))),"")</f>
        <v/>
      </c>
    </row>
    <row r="2755" spans="2:2">
      <c r="B2755" s="25" t="str">
        <f>IFERROR(IF('Quantities Report_Secondary'!A2754="","",VALUE(SUBSTITUTE('Quantities Report_Secondary'!A2754,"+",""))),"")</f>
        <v/>
      </c>
    </row>
    <row r="2756" spans="2:2">
      <c r="B2756" s="25" t="str">
        <f>IFERROR(IF('Quantities Report_Secondary'!A2755="","",VALUE(SUBSTITUTE('Quantities Report_Secondary'!A2755,"+",""))),"")</f>
        <v/>
      </c>
    </row>
    <row r="2757" spans="2:2">
      <c r="B2757" s="25" t="str">
        <f>IFERROR(IF('Quantities Report_Secondary'!A2756="","",VALUE(SUBSTITUTE('Quantities Report_Secondary'!A2756,"+",""))),"")</f>
        <v/>
      </c>
    </row>
    <row r="2758" spans="2:2">
      <c r="B2758" s="25" t="str">
        <f>IFERROR(IF('Quantities Report_Secondary'!A2757="","",VALUE(SUBSTITUTE('Quantities Report_Secondary'!A2757,"+",""))),"")</f>
        <v/>
      </c>
    </row>
    <row r="2759" spans="2:2">
      <c r="B2759" s="25" t="str">
        <f>IFERROR(IF('Quantities Report_Secondary'!A2758="","",VALUE(SUBSTITUTE('Quantities Report_Secondary'!A2758,"+",""))),"")</f>
        <v/>
      </c>
    </row>
    <row r="2760" spans="2:2">
      <c r="B2760" s="25" t="str">
        <f>IFERROR(IF('Quantities Report_Secondary'!A2759="","",VALUE(SUBSTITUTE('Quantities Report_Secondary'!A2759,"+",""))),"")</f>
        <v/>
      </c>
    </row>
    <row r="2761" spans="2:2">
      <c r="B2761" s="25" t="str">
        <f>IFERROR(IF('Quantities Report_Secondary'!A2760="","",VALUE(SUBSTITUTE('Quantities Report_Secondary'!A2760,"+",""))),"")</f>
        <v/>
      </c>
    </row>
    <row r="2762" spans="2:2">
      <c r="B2762" s="25" t="str">
        <f>IFERROR(IF('Quantities Report_Secondary'!A2761="","",VALUE(SUBSTITUTE('Quantities Report_Secondary'!A2761,"+",""))),"")</f>
        <v/>
      </c>
    </row>
    <row r="2763" spans="2:2">
      <c r="B2763" s="25" t="str">
        <f>IFERROR(IF('Quantities Report_Secondary'!A2762="","",VALUE(SUBSTITUTE('Quantities Report_Secondary'!A2762,"+",""))),"")</f>
        <v/>
      </c>
    </row>
    <row r="2764" spans="2:2">
      <c r="B2764" s="25" t="str">
        <f>IFERROR(IF('Quantities Report_Secondary'!A2763="","",VALUE(SUBSTITUTE('Quantities Report_Secondary'!A2763,"+",""))),"")</f>
        <v/>
      </c>
    </row>
    <row r="2765" spans="2:2">
      <c r="B2765" s="25" t="str">
        <f>IFERROR(IF('Quantities Report_Secondary'!A2764="","",VALUE(SUBSTITUTE('Quantities Report_Secondary'!A2764,"+",""))),"")</f>
        <v/>
      </c>
    </row>
    <row r="2766" spans="2:2">
      <c r="B2766" s="25" t="str">
        <f>IFERROR(IF('Quantities Report_Secondary'!A2765="","",VALUE(SUBSTITUTE('Quantities Report_Secondary'!A2765,"+",""))),"")</f>
        <v/>
      </c>
    </row>
    <row r="2767" spans="2:2">
      <c r="B2767" s="25" t="str">
        <f>IFERROR(IF('Quantities Report_Secondary'!A2766="","",VALUE(SUBSTITUTE('Quantities Report_Secondary'!A2766,"+",""))),"")</f>
        <v/>
      </c>
    </row>
    <row r="2768" spans="2:2">
      <c r="B2768" s="25" t="str">
        <f>IFERROR(IF('Quantities Report_Secondary'!A2767="","",VALUE(SUBSTITUTE('Quantities Report_Secondary'!A2767,"+",""))),"")</f>
        <v/>
      </c>
    </row>
    <row r="2769" spans="2:2">
      <c r="B2769" s="25" t="str">
        <f>IFERROR(IF('Quantities Report_Secondary'!A2768="","",VALUE(SUBSTITUTE('Quantities Report_Secondary'!A2768,"+",""))),"")</f>
        <v/>
      </c>
    </row>
    <row r="2770" spans="2:2">
      <c r="B2770" s="25" t="str">
        <f>IFERROR(IF('Quantities Report_Secondary'!A2769="","",VALUE(SUBSTITUTE('Quantities Report_Secondary'!A2769,"+",""))),"")</f>
        <v/>
      </c>
    </row>
    <row r="2771" spans="2:2">
      <c r="B2771" s="25" t="str">
        <f>IFERROR(IF('Quantities Report_Secondary'!A2770="","",VALUE(SUBSTITUTE('Quantities Report_Secondary'!A2770,"+",""))),"")</f>
        <v/>
      </c>
    </row>
    <row r="2772" spans="2:2">
      <c r="B2772" s="25" t="str">
        <f>IFERROR(IF('Quantities Report_Secondary'!A2771="","",VALUE(SUBSTITUTE('Quantities Report_Secondary'!A2771,"+",""))),"")</f>
        <v/>
      </c>
    </row>
    <row r="2773" spans="2:2">
      <c r="B2773" s="25" t="str">
        <f>IFERROR(IF('Quantities Report_Secondary'!A2772="","",VALUE(SUBSTITUTE('Quantities Report_Secondary'!A2772,"+",""))),"")</f>
        <v/>
      </c>
    </row>
    <row r="2774" spans="2:2">
      <c r="B2774" s="25" t="str">
        <f>IFERROR(IF('Quantities Report_Secondary'!A2773="","",VALUE(SUBSTITUTE('Quantities Report_Secondary'!A2773,"+",""))),"")</f>
        <v/>
      </c>
    </row>
    <row r="2775" spans="2:2">
      <c r="B2775" s="25" t="str">
        <f>IFERROR(IF('Quantities Report_Secondary'!A2774="","",VALUE(SUBSTITUTE('Quantities Report_Secondary'!A2774,"+",""))),"")</f>
        <v/>
      </c>
    </row>
    <row r="2776" spans="2:2">
      <c r="B2776" s="25" t="str">
        <f>IFERROR(IF('Quantities Report_Secondary'!A2775="","",VALUE(SUBSTITUTE('Quantities Report_Secondary'!A2775,"+",""))),"")</f>
        <v/>
      </c>
    </row>
    <row r="2777" spans="2:2">
      <c r="B2777" s="25" t="str">
        <f>IFERROR(IF('Quantities Report_Secondary'!A2776="","",VALUE(SUBSTITUTE('Quantities Report_Secondary'!A2776,"+",""))),"")</f>
        <v/>
      </c>
    </row>
    <row r="2778" spans="2:2">
      <c r="B2778" s="25" t="str">
        <f>IFERROR(IF('Quantities Report_Secondary'!A2777="","",VALUE(SUBSTITUTE('Quantities Report_Secondary'!A2777,"+",""))),"")</f>
        <v/>
      </c>
    </row>
    <row r="2779" spans="2:2">
      <c r="B2779" s="25" t="str">
        <f>IFERROR(IF('Quantities Report_Secondary'!A2778="","",VALUE(SUBSTITUTE('Quantities Report_Secondary'!A2778,"+",""))),"")</f>
        <v/>
      </c>
    </row>
    <row r="2780" spans="2:2">
      <c r="B2780" s="25" t="str">
        <f>IFERROR(IF('Quantities Report_Secondary'!A2779="","",VALUE(SUBSTITUTE('Quantities Report_Secondary'!A2779,"+",""))),"")</f>
        <v/>
      </c>
    </row>
    <row r="2781" spans="2:2">
      <c r="B2781" s="25" t="str">
        <f>IFERROR(IF('Quantities Report_Secondary'!A2780="","",VALUE(SUBSTITUTE('Quantities Report_Secondary'!A2780,"+",""))),"")</f>
        <v/>
      </c>
    </row>
    <row r="2782" spans="2:2">
      <c r="B2782" s="25" t="str">
        <f>IFERROR(IF('Quantities Report_Secondary'!A2781="","",VALUE(SUBSTITUTE('Quantities Report_Secondary'!A2781,"+",""))),"")</f>
        <v/>
      </c>
    </row>
    <row r="2783" spans="2:2">
      <c r="B2783" s="25" t="str">
        <f>IFERROR(IF('Quantities Report_Secondary'!A2782="","",VALUE(SUBSTITUTE('Quantities Report_Secondary'!A2782,"+",""))),"")</f>
        <v/>
      </c>
    </row>
    <row r="2784" spans="2:2">
      <c r="B2784" s="25" t="str">
        <f>IFERROR(IF('Quantities Report_Secondary'!A2783="","",VALUE(SUBSTITUTE('Quantities Report_Secondary'!A2783,"+",""))),"")</f>
        <v/>
      </c>
    </row>
    <row r="2785" spans="2:2">
      <c r="B2785" s="25" t="str">
        <f>IFERROR(IF('Quantities Report_Secondary'!A2784="","",VALUE(SUBSTITUTE('Quantities Report_Secondary'!A2784,"+",""))),"")</f>
        <v/>
      </c>
    </row>
    <row r="2786" spans="2:2">
      <c r="B2786" s="25" t="str">
        <f>IFERROR(IF('Quantities Report_Secondary'!A2785="","",VALUE(SUBSTITUTE('Quantities Report_Secondary'!A2785,"+",""))),"")</f>
        <v/>
      </c>
    </row>
    <row r="2787" spans="2:2">
      <c r="B2787" s="25" t="str">
        <f>IFERROR(IF('Quantities Report_Secondary'!A2786="","",VALUE(SUBSTITUTE('Quantities Report_Secondary'!A2786,"+",""))),"")</f>
        <v/>
      </c>
    </row>
    <row r="2788" spans="2:2">
      <c r="B2788" s="25" t="str">
        <f>IFERROR(IF('Quantities Report_Secondary'!A2787="","",VALUE(SUBSTITUTE('Quantities Report_Secondary'!A2787,"+",""))),"")</f>
        <v/>
      </c>
    </row>
    <row r="2789" spans="2:2">
      <c r="B2789" s="25" t="str">
        <f>IFERROR(IF('Quantities Report_Secondary'!A2788="","",VALUE(SUBSTITUTE('Quantities Report_Secondary'!A2788,"+",""))),"")</f>
        <v/>
      </c>
    </row>
    <row r="2790" spans="2:2">
      <c r="B2790" s="25" t="str">
        <f>IFERROR(IF('Quantities Report_Secondary'!A2789="","",VALUE(SUBSTITUTE('Quantities Report_Secondary'!A2789,"+",""))),"")</f>
        <v/>
      </c>
    </row>
    <row r="2791" spans="2:2">
      <c r="B2791" s="25" t="str">
        <f>IFERROR(IF('Quantities Report_Secondary'!A2790="","",VALUE(SUBSTITUTE('Quantities Report_Secondary'!A2790,"+",""))),"")</f>
        <v/>
      </c>
    </row>
    <row r="2792" spans="2:2">
      <c r="B2792" s="25" t="str">
        <f>IFERROR(IF('Quantities Report_Secondary'!A2791="","",VALUE(SUBSTITUTE('Quantities Report_Secondary'!A2791,"+",""))),"")</f>
        <v/>
      </c>
    </row>
    <row r="2793" spans="2:2">
      <c r="B2793" s="25" t="str">
        <f>IFERROR(IF('Quantities Report_Secondary'!A2792="","",VALUE(SUBSTITUTE('Quantities Report_Secondary'!A2792,"+",""))),"")</f>
        <v/>
      </c>
    </row>
    <row r="2794" spans="2:2">
      <c r="B2794" s="25" t="str">
        <f>IFERROR(IF('Quantities Report_Secondary'!A2793="","",VALUE(SUBSTITUTE('Quantities Report_Secondary'!A2793,"+",""))),"")</f>
        <v/>
      </c>
    </row>
    <row r="2795" spans="2:2">
      <c r="B2795" s="25" t="str">
        <f>IFERROR(IF('Quantities Report_Secondary'!A2794="","",VALUE(SUBSTITUTE('Quantities Report_Secondary'!A2794,"+",""))),"")</f>
        <v/>
      </c>
    </row>
    <row r="2796" spans="2:2">
      <c r="B2796" s="25" t="str">
        <f>IFERROR(IF('Quantities Report_Secondary'!A2795="","",VALUE(SUBSTITUTE('Quantities Report_Secondary'!A2795,"+",""))),"")</f>
        <v/>
      </c>
    </row>
    <row r="2797" spans="2:2">
      <c r="B2797" s="25" t="str">
        <f>IFERROR(IF('Quantities Report_Secondary'!A2796="","",VALUE(SUBSTITUTE('Quantities Report_Secondary'!A2796,"+",""))),"")</f>
        <v/>
      </c>
    </row>
    <row r="2798" spans="2:2">
      <c r="B2798" s="25" t="str">
        <f>IFERROR(IF('Quantities Report_Secondary'!A2797="","",VALUE(SUBSTITUTE('Quantities Report_Secondary'!A2797,"+",""))),"")</f>
        <v/>
      </c>
    </row>
    <row r="2799" spans="2:2">
      <c r="B2799" s="25" t="str">
        <f>IFERROR(IF('Quantities Report_Secondary'!A2798="","",VALUE(SUBSTITUTE('Quantities Report_Secondary'!A2798,"+",""))),"")</f>
        <v/>
      </c>
    </row>
    <row r="2800" spans="2:2">
      <c r="B2800" s="25" t="str">
        <f>IFERROR(IF('Quantities Report_Secondary'!A2799="","",VALUE(SUBSTITUTE('Quantities Report_Secondary'!A2799,"+",""))),"")</f>
        <v/>
      </c>
    </row>
  </sheetData>
  <sheetProtection sheet="1" objects="1" scenarios="1"/>
  <protectedRanges>
    <protectedRange sqref="D3 I19 I21 I22 I24:I28 J28 J27 J26 J25 J24" name="Editable"/>
  </protectedRanges>
  <mergeCells count="26">
    <mergeCell ref="J29:K29"/>
    <mergeCell ref="J17:K17"/>
    <mergeCell ref="J18:K18"/>
    <mergeCell ref="J19:K19"/>
    <mergeCell ref="J20:K20"/>
    <mergeCell ref="J21:K21"/>
    <mergeCell ref="J23:K23"/>
    <mergeCell ref="J16:K16"/>
    <mergeCell ref="J5:K5"/>
    <mergeCell ref="J6:K6"/>
    <mergeCell ref="J7:K7"/>
    <mergeCell ref="J8:K8"/>
    <mergeCell ref="J9:K9"/>
    <mergeCell ref="J10:K10"/>
    <mergeCell ref="J11:K11"/>
    <mergeCell ref="J12:K12"/>
    <mergeCell ref="J13:K13"/>
    <mergeCell ref="J14:K14"/>
    <mergeCell ref="J15:K15"/>
    <mergeCell ref="N2:W3"/>
    <mergeCell ref="J4:K4"/>
    <mergeCell ref="B1:B2"/>
    <mergeCell ref="D1:D2"/>
    <mergeCell ref="H1:K1"/>
    <mergeCell ref="H2:K2"/>
    <mergeCell ref="J3:K3"/>
  </mergeCells>
  <conditionalFormatting sqref="N1">
    <cfRule type="cellIs" dxfId="0" priority="1" operator="greaterThan">
      <formula>3000</formula>
    </cfRule>
  </conditionalFormatting>
  <dataValidations count="3">
    <dataValidation type="list" allowBlank="1" showInputMessage="1" showErrorMessage="1" sqref="I24:I28" xr:uid="{F0919958-80A9-4DF4-91F2-8420BCE54080}">
      <formula1>"N/A,Aggregate Base, Asphalt Concrete Pavement"</formula1>
    </dataValidation>
    <dataValidation type="list" allowBlank="1" showInputMessage="1" showErrorMessage="1" sqref="I19" xr:uid="{9B95621C-DAC1-4BAF-9B49-0B0DB8676B0F}">
      <formula1>"Asphalt Emulsion, Asphalt Cutbacks"</formula1>
    </dataValidation>
    <dataValidation type="list" allowBlank="1" showInputMessage="1" showErrorMessage="1" sqref="I22" xr:uid="{5A4A0E9E-C88E-4616-88D9-64F145B0035E}">
      <formula1>"Yes, No"</formula1>
    </dataValidation>
  </dataValidations>
  <pageMargins left="0.75" right="0.75" top="1" bottom="1" header="0.5" footer="0.5"/>
  <pageSetup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32C2D-9FA9-4F78-935B-91D1826FA5DA}">
  <dimension ref="A1:AX60"/>
  <sheetViews>
    <sheetView topLeftCell="AG1" workbookViewId="0">
      <selection activeCell="AX11" sqref="AX11"/>
    </sheetView>
  </sheetViews>
  <sheetFormatPr defaultRowHeight="15"/>
  <cols>
    <col min="1" max="1" width="13.140625" style="52" customWidth="1"/>
    <col min="2" max="2" width="12" style="15" bestFit="1" customWidth="1"/>
    <col min="3" max="3" width="14" style="53" bestFit="1" customWidth="1"/>
    <col min="4" max="5" width="14.140625" style="53" customWidth="1"/>
    <col min="6" max="6" width="14" style="53" bestFit="1" customWidth="1"/>
    <col min="7" max="8" width="14.140625" style="53" customWidth="1"/>
    <col min="9" max="9" width="14" style="53" bestFit="1" customWidth="1"/>
    <col min="10" max="11" width="14.140625" style="53" customWidth="1"/>
    <col min="12" max="12" width="14" style="53" bestFit="1" customWidth="1"/>
    <col min="13" max="14" width="14.140625" style="53" customWidth="1"/>
    <col min="15" max="15" width="14" style="53" bestFit="1" customWidth="1"/>
    <col min="16" max="17" width="14.140625" style="53" customWidth="1"/>
    <col min="18" max="18" width="14" style="53" bestFit="1" customWidth="1"/>
    <col min="19" max="20" width="14.140625" style="53" customWidth="1"/>
    <col min="21" max="21" width="14" style="53" bestFit="1" customWidth="1"/>
    <col min="22" max="23" width="14.140625" style="53" customWidth="1"/>
    <col min="24" max="24" width="14" style="53" bestFit="1" customWidth="1"/>
    <col min="25" max="26" width="14.140625" style="53" customWidth="1"/>
    <col min="27" max="27" width="14" style="53" bestFit="1" customWidth="1"/>
    <col min="28" max="29" width="14.140625" style="53" customWidth="1"/>
    <col min="30" max="30" width="14" style="53" bestFit="1" customWidth="1"/>
    <col min="31" max="34" width="14.140625" style="53" customWidth="1"/>
    <col min="35" max="47" width="14.28515625" style="52" customWidth="1"/>
    <col min="48" max="48" width="14" style="53" bestFit="1" customWidth="1"/>
    <col min="49" max="49" width="14.140625" style="53" customWidth="1"/>
    <col min="50" max="50" width="9.140625" style="53"/>
    <col min="51" max="16384" width="9.140625" style="52"/>
  </cols>
  <sheetData>
    <row r="1" spans="1:50" s="53" customFormat="1" ht="15.75" thickBot="1">
      <c r="B1" s="15"/>
      <c r="E1" s="16"/>
      <c r="H1" s="16"/>
      <c r="K1" s="16"/>
      <c r="N1" s="16"/>
      <c r="Q1" s="16"/>
      <c r="T1" s="16"/>
      <c r="W1" s="16"/>
      <c r="Z1" s="16"/>
      <c r="AC1" s="16"/>
      <c r="AF1" s="16"/>
      <c r="AG1" s="170"/>
      <c r="AH1" s="170"/>
    </row>
    <row r="2" spans="1:50" ht="16.5" thickTop="1" thickBot="1">
      <c r="AI2" s="53"/>
      <c r="AJ2" s="53"/>
      <c r="AK2" s="53"/>
      <c r="AL2" s="53"/>
      <c r="AM2" s="53"/>
      <c r="AN2" s="53"/>
      <c r="AO2" s="53"/>
      <c r="AP2" s="53"/>
      <c r="AQ2" s="53"/>
      <c r="AR2" s="53"/>
      <c r="AS2" s="53"/>
    </row>
    <row r="3" spans="1:50" s="220" customFormat="1" ht="15.75" thickBot="1">
      <c r="A3" s="364" t="s">
        <v>0</v>
      </c>
      <c r="B3" s="365"/>
      <c r="C3" s="242">
        <f t="shared" ref="C3:H3" si="0">SUM(C10:C60)</f>
        <v>0</v>
      </c>
      <c r="D3" s="243">
        <f t="shared" si="0"/>
        <v>0</v>
      </c>
      <c r="E3" s="243">
        <f t="shared" si="0"/>
        <v>0</v>
      </c>
      <c r="F3" s="243">
        <f t="shared" si="0"/>
        <v>0</v>
      </c>
      <c r="G3" s="243">
        <f t="shared" si="0"/>
        <v>0</v>
      </c>
      <c r="H3" s="244">
        <f t="shared" si="0"/>
        <v>0</v>
      </c>
      <c r="I3" s="243">
        <f t="shared" ref="I3:AH3" si="1">SUM(I10:I60)</f>
        <v>0</v>
      </c>
      <c r="J3" s="243">
        <f t="shared" si="1"/>
        <v>0</v>
      </c>
      <c r="K3" s="243">
        <f t="shared" si="1"/>
        <v>0</v>
      </c>
      <c r="L3" s="243">
        <f t="shared" si="1"/>
        <v>0</v>
      </c>
      <c r="M3" s="243">
        <f t="shared" si="1"/>
        <v>0</v>
      </c>
      <c r="N3" s="244">
        <f t="shared" si="1"/>
        <v>0</v>
      </c>
      <c r="O3" s="243">
        <f t="shared" si="1"/>
        <v>0</v>
      </c>
      <c r="P3" s="243">
        <f t="shared" si="1"/>
        <v>0</v>
      </c>
      <c r="Q3" s="245">
        <f t="shared" si="1"/>
        <v>0</v>
      </c>
      <c r="R3" s="243">
        <f t="shared" si="1"/>
        <v>0</v>
      </c>
      <c r="S3" s="243">
        <f t="shared" si="1"/>
        <v>0</v>
      </c>
      <c r="T3" s="244">
        <f t="shared" si="1"/>
        <v>0</v>
      </c>
      <c r="U3" s="243">
        <f t="shared" si="1"/>
        <v>0</v>
      </c>
      <c r="V3" s="243">
        <f t="shared" si="1"/>
        <v>0</v>
      </c>
      <c r="W3" s="243">
        <f t="shared" si="1"/>
        <v>0</v>
      </c>
      <c r="X3" s="243">
        <f t="shared" si="1"/>
        <v>0</v>
      </c>
      <c r="Y3" s="243">
        <f t="shared" si="1"/>
        <v>0</v>
      </c>
      <c r="Z3" s="244">
        <f t="shared" si="1"/>
        <v>0</v>
      </c>
      <c r="AA3" s="243">
        <f t="shared" si="1"/>
        <v>0</v>
      </c>
      <c r="AB3" s="243">
        <f t="shared" si="1"/>
        <v>0</v>
      </c>
      <c r="AC3" s="244">
        <f t="shared" si="1"/>
        <v>0</v>
      </c>
      <c r="AD3" s="243">
        <f t="shared" si="1"/>
        <v>0</v>
      </c>
      <c r="AE3" s="243">
        <f t="shared" si="1"/>
        <v>0</v>
      </c>
      <c r="AF3" s="244">
        <f t="shared" si="1"/>
        <v>0</v>
      </c>
      <c r="AG3" s="246">
        <f t="shared" si="1"/>
        <v>0</v>
      </c>
      <c r="AH3" s="246">
        <f t="shared" si="1"/>
        <v>0</v>
      </c>
      <c r="AI3" s="247">
        <f t="shared" ref="AI3:AU3" si="2">SUM(AI10:AI34)</f>
        <v>0</v>
      </c>
      <c r="AJ3" s="247">
        <f t="shared" si="2"/>
        <v>0</v>
      </c>
      <c r="AK3" s="247">
        <f t="shared" si="2"/>
        <v>0</v>
      </c>
      <c r="AL3" s="247">
        <f t="shared" si="2"/>
        <v>0</v>
      </c>
      <c r="AM3" s="248">
        <f t="shared" si="2"/>
        <v>0</v>
      </c>
      <c r="AN3" s="247">
        <f t="shared" si="2"/>
        <v>0</v>
      </c>
      <c r="AO3" s="248">
        <f t="shared" si="2"/>
        <v>0</v>
      </c>
      <c r="AP3" s="247">
        <f t="shared" si="2"/>
        <v>0</v>
      </c>
      <c r="AQ3" s="248">
        <f t="shared" si="2"/>
        <v>0</v>
      </c>
      <c r="AR3" s="247">
        <f t="shared" si="2"/>
        <v>0</v>
      </c>
      <c r="AS3" s="248">
        <f t="shared" si="2"/>
        <v>0</v>
      </c>
      <c r="AT3" s="247">
        <f t="shared" si="2"/>
        <v>0</v>
      </c>
      <c r="AU3" s="248">
        <f t="shared" si="2"/>
        <v>0</v>
      </c>
      <c r="AV3" s="242">
        <f t="shared" ref="AV3:AX3" si="3">SUM(AV10:AV60)</f>
        <v>0</v>
      </c>
      <c r="AW3" s="246">
        <f t="shared" si="3"/>
        <v>0</v>
      </c>
      <c r="AX3" s="249">
        <f t="shared" si="3"/>
        <v>0</v>
      </c>
    </row>
    <row r="4" spans="1:50" s="13" customFormat="1" ht="22.5" customHeight="1" thickTop="1" thickBot="1">
      <c r="A4" s="221"/>
      <c r="B4" s="222"/>
      <c r="C4" s="285" t="s">
        <v>52</v>
      </c>
      <c r="D4" s="286"/>
      <c r="E4" s="212" t="s">
        <v>3</v>
      </c>
      <c r="F4" s="285" t="s">
        <v>52</v>
      </c>
      <c r="G4" s="286"/>
      <c r="H4" s="212" t="s">
        <v>3</v>
      </c>
      <c r="I4" s="285" t="s">
        <v>54</v>
      </c>
      <c r="J4" s="286"/>
      <c r="K4" s="212" t="s">
        <v>3</v>
      </c>
      <c r="L4" s="285" t="s">
        <v>54</v>
      </c>
      <c r="M4" s="286"/>
      <c r="N4" s="212" t="s">
        <v>3</v>
      </c>
      <c r="O4" s="285" t="s">
        <v>55</v>
      </c>
      <c r="P4" s="286"/>
      <c r="Q4" s="212" t="s">
        <v>3</v>
      </c>
      <c r="R4" s="285" t="s">
        <v>55</v>
      </c>
      <c r="S4" s="286"/>
      <c r="T4" s="212" t="s">
        <v>3</v>
      </c>
      <c r="U4" s="285" t="s">
        <v>56</v>
      </c>
      <c r="V4" s="286"/>
      <c r="W4" s="212" t="s">
        <v>3</v>
      </c>
      <c r="X4" s="285" t="s">
        <v>56</v>
      </c>
      <c r="Y4" s="286"/>
      <c r="Z4" s="212" t="s">
        <v>3</v>
      </c>
      <c r="AA4" s="285" t="s">
        <v>57</v>
      </c>
      <c r="AB4" s="286"/>
      <c r="AC4" s="212" t="s">
        <v>3</v>
      </c>
      <c r="AD4" s="285" t="s">
        <v>57</v>
      </c>
      <c r="AE4" s="286"/>
      <c r="AF4" s="212" t="s">
        <v>3</v>
      </c>
      <c r="AG4" s="295" t="s">
        <v>9959</v>
      </c>
      <c r="AH4" s="295" t="s">
        <v>9960</v>
      </c>
      <c r="AI4" s="213"/>
      <c r="AJ4" s="214"/>
      <c r="AK4" s="214"/>
      <c r="AL4" s="214"/>
      <c r="AM4" s="215"/>
      <c r="AN4" s="216"/>
      <c r="AO4" s="216"/>
      <c r="AP4" s="217"/>
      <c r="AQ4" s="217"/>
      <c r="AR4" s="218"/>
      <c r="AS4" s="218"/>
      <c r="AT4" s="219"/>
      <c r="AU4" s="219"/>
      <c r="AV4" s="299" t="s">
        <v>50</v>
      </c>
      <c r="AW4" s="300"/>
      <c r="AX4" s="301"/>
    </row>
    <row r="5" spans="1:50" s="186" customFormat="1" ht="45.75" customHeight="1" thickBot="1">
      <c r="A5" s="223"/>
      <c r="B5" s="224"/>
      <c r="C5" s="21" t="str">
        <f>LOOKUP(C7,'Manual Inputs_secondary'!$H$24:$H$28,'Manual Inputs_secondary'!$I$24:$I$28)</f>
        <v>N/A</v>
      </c>
      <c r="D5" s="21" t="str">
        <f>LOOKUP(C7,'Manual Inputs_secondary'!$H$24:$H$28,'Manual Inputs_secondary'!$I$24:$I$28)</f>
        <v>N/A</v>
      </c>
      <c r="E5" s="287" t="s">
        <v>58</v>
      </c>
      <c r="F5" s="21" t="str">
        <f>LOOKUP(F7,'Manual Inputs_secondary'!$H$24:$H$28,'Manual Inputs_secondary'!$I$24:$I$28)</f>
        <v>N/A</v>
      </c>
      <c r="G5" s="21" t="str">
        <f>LOOKUP(F7,'Manual Inputs_secondary'!$H$24:$H$28,'Manual Inputs_secondary'!$I$24:$I$28)</f>
        <v>N/A</v>
      </c>
      <c r="H5" s="287" t="s">
        <v>9967</v>
      </c>
      <c r="I5" s="21" t="str">
        <f>LOOKUP(I7,'Manual Inputs_secondary'!$H$24:$H$28,'Manual Inputs_secondary'!$I$24:$I$28)</f>
        <v>N/A</v>
      </c>
      <c r="J5" s="21" t="str">
        <f>LOOKUP(I7,'Manual Inputs_secondary'!$H$24:$H$28,'Manual Inputs_secondary'!$I$24:$I$28)</f>
        <v>N/A</v>
      </c>
      <c r="K5" s="287" t="s">
        <v>65</v>
      </c>
      <c r="L5" s="21" t="str">
        <f>LOOKUP(L7,'Manual Inputs_secondary'!$H$24:$H$28,'Manual Inputs_secondary'!$I$24:$I$28)</f>
        <v>N/A</v>
      </c>
      <c r="M5" s="21" t="str">
        <f>LOOKUP(L7,'Manual Inputs_secondary'!$H$24:$H$28,'Manual Inputs_secondary'!$I$24:$I$28)</f>
        <v>N/A</v>
      </c>
      <c r="N5" s="287" t="s">
        <v>9968</v>
      </c>
      <c r="O5" s="21" t="str">
        <f>LOOKUP(O7,'Manual Inputs_secondary'!$H$24:$H$28,'Manual Inputs_secondary'!$I$24:$I$28)</f>
        <v>N/A</v>
      </c>
      <c r="P5" s="21" t="str">
        <f>LOOKUP(O7,'Manual Inputs_secondary'!$H$24:$H$28,'Manual Inputs_secondary'!$I$24:$I$28)</f>
        <v>N/A</v>
      </c>
      <c r="Q5" s="287" t="s">
        <v>68</v>
      </c>
      <c r="R5" s="21" t="str">
        <f>LOOKUP(R7,'Manual Inputs_secondary'!$H$24:$H$28,'Manual Inputs_secondary'!$I$24:$I$28)</f>
        <v>N/A</v>
      </c>
      <c r="S5" s="21" t="str">
        <f>LOOKUP(R7,'Manual Inputs_secondary'!$H$24:$H$28,'Manual Inputs_secondary'!$I$24:$I$28)</f>
        <v>N/A</v>
      </c>
      <c r="T5" s="287" t="s">
        <v>9969</v>
      </c>
      <c r="U5" s="21" t="str">
        <f>LOOKUP(U7,'Manual Inputs_secondary'!$H$24:$H$28,'Manual Inputs_secondary'!$I$24:$I$28)</f>
        <v>N/A</v>
      </c>
      <c r="V5" s="21" t="str">
        <f>LOOKUP(U7,'Manual Inputs_secondary'!$H$24:$H$28,'Manual Inputs_secondary'!$I$24:$I$28)</f>
        <v>N/A</v>
      </c>
      <c r="W5" s="287" t="s">
        <v>70</v>
      </c>
      <c r="X5" s="21" t="str">
        <f>LOOKUP(X7,'Manual Inputs_secondary'!$H$24:$H$28,'Manual Inputs_secondary'!$I$24:$I$28)</f>
        <v>N/A</v>
      </c>
      <c r="Y5" s="21" t="str">
        <f>LOOKUP(X7,'Manual Inputs_secondary'!$H$24:$H$28,'Manual Inputs_secondary'!$I$24:$I$28)</f>
        <v>N/A</v>
      </c>
      <c r="Z5" s="287" t="s">
        <v>9970</v>
      </c>
      <c r="AA5" s="21" t="str">
        <f>LOOKUP(AA7,'Manual Inputs_secondary'!$H$24:$H$28,'Manual Inputs_secondary'!$I$24:$I$28)</f>
        <v>N/A</v>
      </c>
      <c r="AB5" s="21" t="str">
        <f>LOOKUP(AA7,'Manual Inputs_secondary'!$H$24:$H$28,'Manual Inputs_secondary'!$I$24:$I$28)</f>
        <v>N/A</v>
      </c>
      <c r="AC5" s="287" t="s">
        <v>73</v>
      </c>
      <c r="AD5" s="21" t="str">
        <f>LOOKUP(AD7,'Manual Inputs_secondary'!$H$24:$H$28,'Manual Inputs_secondary'!$I$24:$I$28)</f>
        <v>N/A</v>
      </c>
      <c r="AE5" s="21" t="str">
        <f>LOOKUP(AD7,'Manual Inputs_secondary'!$H$24:$H$28,'Manual Inputs_secondary'!$I$24:$I$28)</f>
        <v>N/A</v>
      </c>
      <c r="AF5" s="287" t="s">
        <v>9971</v>
      </c>
      <c r="AG5" s="295"/>
      <c r="AH5" s="295"/>
      <c r="AI5" s="279" t="s">
        <v>74</v>
      </c>
      <c r="AJ5" s="281" t="s">
        <v>9961</v>
      </c>
      <c r="AK5" s="281" t="s">
        <v>9962</v>
      </c>
      <c r="AL5" s="281" t="s">
        <v>76</v>
      </c>
      <c r="AM5" s="292" t="s">
        <v>77</v>
      </c>
      <c r="AN5" s="297" t="s">
        <v>9963</v>
      </c>
      <c r="AO5" s="297" t="s">
        <v>79</v>
      </c>
      <c r="AP5" s="309" t="str">
        <f>IF('Manual Inputs_secondary'!$I$19="Asphalt Emulsion",'Manual Inputs_secondary'!$H$9,'Manual Inputs_secondary'!$H$7)&amp;"
SQYD"</f>
        <v>Prime Coat - Asphalt Emulsion
SQYD</v>
      </c>
      <c r="AQ5" s="309" t="str">
        <f>IF('Manual Inputs_secondary'!$I$19="Asphalt Emulsion",'Manual Inputs_secondary'!$H$9,'Manual Inputs_secondary'!$H$7)&amp;"
TON"</f>
        <v>Prime Coat - Asphalt Emulsion
TON</v>
      </c>
      <c r="AR5" s="313" t="s">
        <v>9965</v>
      </c>
      <c r="AS5" s="313" t="s">
        <v>78</v>
      </c>
      <c r="AT5" s="311" t="s">
        <v>9964</v>
      </c>
      <c r="AU5" s="311" t="s">
        <v>80</v>
      </c>
      <c r="AV5" s="285"/>
      <c r="AW5" s="286"/>
      <c r="AX5" s="302"/>
    </row>
    <row r="6" spans="1:50" s="186" customFormat="1" ht="15.75" thickBot="1">
      <c r="A6" s="223"/>
      <c r="B6" s="224"/>
      <c r="C6" s="187" t="s">
        <v>75</v>
      </c>
      <c r="D6" s="187" t="s">
        <v>75</v>
      </c>
      <c r="E6" s="288"/>
      <c r="F6" s="187" t="s">
        <v>9966</v>
      </c>
      <c r="G6" s="187" t="s">
        <v>9966</v>
      </c>
      <c r="H6" s="288"/>
      <c r="I6" s="187" t="s">
        <v>75</v>
      </c>
      <c r="J6" s="187" t="s">
        <v>75</v>
      </c>
      <c r="K6" s="288"/>
      <c r="L6" s="187" t="s">
        <v>9966</v>
      </c>
      <c r="M6" s="187" t="s">
        <v>9966</v>
      </c>
      <c r="N6" s="288"/>
      <c r="O6" s="187" t="s">
        <v>75</v>
      </c>
      <c r="P6" s="187" t="s">
        <v>75</v>
      </c>
      <c r="Q6" s="288"/>
      <c r="R6" s="187" t="s">
        <v>9966</v>
      </c>
      <c r="S6" s="187" t="s">
        <v>9966</v>
      </c>
      <c r="T6" s="288"/>
      <c r="U6" s="187" t="s">
        <v>75</v>
      </c>
      <c r="V6" s="187" t="s">
        <v>75</v>
      </c>
      <c r="W6" s="288"/>
      <c r="X6" s="187" t="s">
        <v>9966</v>
      </c>
      <c r="Y6" s="187" t="s">
        <v>9966</v>
      </c>
      <c r="Z6" s="288"/>
      <c r="AA6" s="187" t="s">
        <v>75</v>
      </c>
      <c r="AB6" s="187" t="s">
        <v>75</v>
      </c>
      <c r="AC6" s="288"/>
      <c r="AD6" s="187" t="s">
        <v>9966</v>
      </c>
      <c r="AE6" s="187" t="s">
        <v>9966</v>
      </c>
      <c r="AF6" s="288"/>
      <c r="AG6" s="295"/>
      <c r="AH6" s="295"/>
      <c r="AI6" s="279"/>
      <c r="AJ6" s="281"/>
      <c r="AK6" s="281"/>
      <c r="AL6" s="281"/>
      <c r="AM6" s="292"/>
      <c r="AN6" s="297"/>
      <c r="AO6" s="297"/>
      <c r="AP6" s="309"/>
      <c r="AQ6" s="309"/>
      <c r="AR6" s="313"/>
      <c r="AS6" s="313"/>
      <c r="AT6" s="311"/>
      <c r="AU6" s="311"/>
      <c r="AV6" s="209" t="s">
        <v>75</v>
      </c>
      <c r="AW6" s="209" t="s">
        <v>9941</v>
      </c>
      <c r="AX6" s="239" t="s">
        <v>9979</v>
      </c>
    </row>
    <row r="7" spans="1:50" s="186" customFormat="1" ht="15" customHeight="1">
      <c r="A7" s="294" t="s">
        <v>18</v>
      </c>
      <c r="B7" s="224"/>
      <c r="C7" s="290" t="s">
        <v>52</v>
      </c>
      <c r="D7" s="291"/>
      <c r="E7" s="288"/>
      <c r="F7" s="290" t="s">
        <v>52</v>
      </c>
      <c r="G7" s="291"/>
      <c r="H7" s="288"/>
      <c r="I7" s="290" t="s">
        <v>54</v>
      </c>
      <c r="J7" s="291"/>
      <c r="K7" s="288"/>
      <c r="L7" s="290" t="s">
        <v>54</v>
      </c>
      <c r="M7" s="291"/>
      <c r="N7" s="288"/>
      <c r="O7" s="290" t="s">
        <v>55</v>
      </c>
      <c r="P7" s="291"/>
      <c r="Q7" s="288"/>
      <c r="R7" s="290" t="s">
        <v>55</v>
      </c>
      <c r="S7" s="291"/>
      <c r="T7" s="288"/>
      <c r="U7" s="290" t="s">
        <v>56</v>
      </c>
      <c r="V7" s="291"/>
      <c r="W7" s="288"/>
      <c r="X7" s="290" t="s">
        <v>56</v>
      </c>
      <c r="Y7" s="291"/>
      <c r="Z7" s="288"/>
      <c r="AA7" s="290" t="s">
        <v>57</v>
      </c>
      <c r="AB7" s="291"/>
      <c r="AC7" s="288"/>
      <c r="AD7" s="290" t="s">
        <v>57</v>
      </c>
      <c r="AE7" s="291"/>
      <c r="AF7" s="288"/>
      <c r="AG7" s="295"/>
      <c r="AH7" s="295"/>
      <c r="AI7" s="279"/>
      <c r="AJ7" s="281"/>
      <c r="AK7" s="281"/>
      <c r="AL7" s="281"/>
      <c r="AM7" s="292"/>
      <c r="AN7" s="297"/>
      <c r="AO7" s="297"/>
      <c r="AP7" s="309"/>
      <c r="AQ7" s="309"/>
      <c r="AR7" s="313"/>
      <c r="AS7" s="313"/>
      <c r="AT7" s="311"/>
      <c r="AU7" s="311"/>
      <c r="AV7" s="303" t="s">
        <v>9974</v>
      </c>
      <c r="AW7" s="304"/>
      <c r="AX7" s="305"/>
    </row>
    <row r="8" spans="1:50" s="186" customFormat="1" ht="30.75" thickBot="1">
      <c r="A8" s="294"/>
      <c r="B8" s="224"/>
      <c r="C8" s="35" t="s">
        <v>9956</v>
      </c>
      <c r="D8" s="35" t="s">
        <v>60</v>
      </c>
      <c r="E8" s="289"/>
      <c r="F8" s="35" t="s">
        <v>9956</v>
      </c>
      <c r="G8" s="35" t="s">
        <v>60</v>
      </c>
      <c r="H8" s="289"/>
      <c r="I8" s="35" t="s">
        <v>62</v>
      </c>
      <c r="J8" s="35" t="s">
        <v>64</v>
      </c>
      <c r="K8" s="289"/>
      <c r="L8" s="35" t="s">
        <v>62</v>
      </c>
      <c r="M8" s="35" t="s">
        <v>64</v>
      </c>
      <c r="N8" s="289"/>
      <c r="O8" s="35" t="s">
        <v>66</v>
      </c>
      <c r="P8" s="35" t="s">
        <v>67</v>
      </c>
      <c r="Q8" s="289"/>
      <c r="R8" s="35" t="s">
        <v>66</v>
      </c>
      <c r="S8" s="35" t="s">
        <v>67</v>
      </c>
      <c r="T8" s="289"/>
      <c r="U8" s="35" t="s">
        <v>63</v>
      </c>
      <c r="V8" s="35" t="s">
        <v>69</v>
      </c>
      <c r="W8" s="289"/>
      <c r="X8" s="35" t="s">
        <v>63</v>
      </c>
      <c r="Y8" s="35" t="s">
        <v>69</v>
      </c>
      <c r="Z8" s="289"/>
      <c r="AA8" s="35" t="s">
        <v>71</v>
      </c>
      <c r="AB8" s="35" t="s">
        <v>72</v>
      </c>
      <c r="AC8" s="289"/>
      <c r="AD8" s="35" t="s">
        <v>71</v>
      </c>
      <c r="AE8" s="35" t="s">
        <v>72</v>
      </c>
      <c r="AF8" s="289"/>
      <c r="AG8" s="296"/>
      <c r="AH8" s="296"/>
      <c r="AI8" s="280"/>
      <c r="AJ8" s="282"/>
      <c r="AK8" s="282"/>
      <c r="AL8" s="282"/>
      <c r="AM8" s="293"/>
      <c r="AN8" s="298"/>
      <c r="AO8" s="298"/>
      <c r="AP8" s="310"/>
      <c r="AQ8" s="310"/>
      <c r="AR8" s="314"/>
      <c r="AS8" s="314"/>
      <c r="AT8" s="312"/>
      <c r="AU8" s="312"/>
      <c r="AV8" s="306"/>
      <c r="AW8" s="307"/>
      <c r="AX8" s="308"/>
    </row>
    <row r="9" spans="1:50" ht="15.75" thickTop="1">
      <c r="A9" s="225"/>
      <c r="B9" s="190" t="str">
        <f>IF('Manual Inputs_secondary'!D3&lt;&gt;"",'Manual Inputs_secondary'!D3,"")</f>
        <v/>
      </c>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26"/>
      <c r="AJ9" s="226"/>
      <c r="AK9" s="226"/>
      <c r="AL9" s="226"/>
      <c r="AM9" s="226"/>
      <c r="AN9" s="226"/>
      <c r="AO9" s="226"/>
      <c r="AP9" s="226"/>
      <c r="AQ9" s="226"/>
      <c r="AR9" s="226"/>
      <c r="AS9" s="226"/>
      <c r="AT9" s="226"/>
      <c r="AU9" s="226"/>
      <c r="AV9" s="237"/>
      <c r="AW9" s="237"/>
      <c r="AX9" s="240"/>
    </row>
    <row r="10" spans="1:50">
      <c r="A10" s="225"/>
      <c r="B10" s="190" t="str">
        <f>IF('Manual Inputs_secondary'!D4&lt;&gt;"",'Manual Inputs_secondary'!D4,"")</f>
        <v/>
      </c>
      <c r="C10" s="191" t="str">
        <f>IF($B10="","",IFERROR(SUMIFS('Data Sorting_Secondary'!$D:$D,'Data Sorting_Secondary'!$A:$A,$B10,'Data Sorting_Secondary'!$B:$B,TRIM(C$8)),0))</f>
        <v/>
      </c>
      <c r="D10" s="191" t="str">
        <f>IF($B10="","",IFERROR(SUMIFS('Data Sorting_Secondary'!$D:$D,'Data Sorting_Secondary'!$A:$A,$B10,'Data Sorting_Secondary'!$B:$B,TRIM(D$8)),0))</f>
        <v/>
      </c>
      <c r="E10" s="227" t="str">
        <f>IF($B10="", "", ROUND(((C10+D10)*27*_xlfn.IFNA(_xlfn.XLOOKUP(TRIM($C$5), 'Manual Inputs_secondary'!$H:$H, 'Manual Inputs_secondary'!$I:$I), 0) / 'Manual Inputs_secondary'!$I$17), 2))</f>
        <v/>
      </c>
      <c r="F10" s="191" t="str">
        <f>IF($B10="","",IFERROR(SUMIFS('Data Sorting_Secondary'!$C:$C,'Data Sorting_Secondary'!$A:$A,$B10,'Data Sorting_Secondary'!$B:$B,TRIM(F$8)),0))</f>
        <v/>
      </c>
      <c r="G10" s="191" t="str">
        <f>IF($B10="","",IFERROR(SUMIFS('Data Sorting_Secondary'!$C:$C,'Data Sorting_Secondary'!$A:$A,$B10,'Data Sorting_Secondary'!$B:$B,TRIM(G$8)),0))</f>
        <v/>
      </c>
      <c r="H10" s="227" t="str">
        <f>IF($B10="","",ROUND(((F10+G10)),2))</f>
        <v/>
      </c>
      <c r="I10" s="191" t="str">
        <f>IF($B10="","",IFERROR(SUMIFS('Data Sorting_Secondary'!$D:$D,'Data Sorting_Secondary'!$A:$A,$B10,'Data Sorting_Secondary'!$B:$B,TRIM(I$8)),0))</f>
        <v/>
      </c>
      <c r="J10" s="191" t="str">
        <f>IF($B10="","",IFERROR(SUMIFS('Data Sorting_Secondary'!$D:$D,'Data Sorting_Secondary'!$A:$A,$B10,'Data Sorting_Secondary'!$B:$B,TRIM(J$8)),0))</f>
        <v/>
      </c>
      <c r="K10" s="227" t="str">
        <f>IF($B10="", "", ROUND(((I10+J10)*27*_xlfn.IFNA(_xlfn.XLOOKUP(TRIM($I$5), 'Manual Inputs_secondary'!$H:$H, 'Manual Inputs_secondary'!$I:$I), 0) / 'Manual Inputs_secondary'!$I$17), 2))</f>
        <v/>
      </c>
      <c r="L10" s="191" t="str">
        <f>IF($B10="","",IFERROR(SUMIFS('Data Sorting_Secondary'!$C:$C,'Data Sorting_Secondary'!$A:$A,$B10,'Data Sorting_Secondary'!$B:$B,TRIM(L$8)),0))</f>
        <v/>
      </c>
      <c r="M10" s="191" t="str">
        <f>IF($B10="","",IFERROR(SUMIFS('Data Sorting_Secondary'!$C:$C,'Data Sorting_Secondary'!$A:$A,$B10,'Data Sorting_Secondary'!$C:$C,TRIM(M$8)),0))</f>
        <v/>
      </c>
      <c r="N10" s="227" t="str">
        <f>IF($B10="","",ROUND(((L10+M10)),2))</f>
        <v/>
      </c>
      <c r="O10" s="191" t="str">
        <f>IF($B10="","",IFERROR(SUMIFS('Data Sorting_Secondary'!$D:$D,'Data Sorting_Secondary'!$A:$A,$B10,'Data Sorting_Secondary'!$B:$B,TRIM(O$8)),0))</f>
        <v/>
      </c>
      <c r="P10" s="191" t="str">
        <f>IF($B10="","",IFERROR(SUMIFS('Data Sorting_Secondary'!$D:$D,'Data Sorting_Secondary'!$A:$A,$B10,'Data Sorting_Secondary'!$B:$B,TRIM(P$8)),0))</f>
        <v/>
      </c>
      <c r="Q10" s="227" t="str">
        <f>IF($B10="", "", ROUND(((O10+P10)*27*_xlfn.IFNA(_xlfn.XLOOKUP(TRIM($O$5), 'Manual Inputs_secondary'!$H:$H, 'Manual Inputs_secondary'!$I:$I), 0) / 'Manual Inputs_secondary'!$I$17), 2))</f>
        <v/>
      </c>
      <c r="R10" s="191" t="str">
        <f>IF($B10="","",IFERROR(SUMIFS('Data Sorting_Secondary'!$C:$C,'Data Sorting_Secondary'!$A:$A,$B10,'Data Sorting_Secondary'!$B:$B,TRIM(R$8)),0))</f>
        <v/>
      </c>
      <c r="S10" s="191" t="str">
        <f>IF($B10="","",IFERROR(SUMIFS('Data Sorting_Secondary'!$C:$C,'Data Sorting_Secondary'!$A:$A,$B10,'Data Sorting_Secondary'!$B:$B,TRIM(S$8)),0))</f>
        <v/>
      </c>
      <c r="T10" s="227" t="str">
        <f>IF($B10="","",ROUND(((R10+S10)),2))</f>
        <v/>
      </c>
      <c r="U10" s="191" t="str">
        <f>IF($B10="","",IFERROR(SUMIFS('Data Sorting_Secondary'!$D:$D,'Data Sorting_Secondary'!$A:$A,$B10,'Data Sorting_Secondary'!$B:$B,TRIM(U$8)),0))</f>
        <v/>
      </c>
      <c r="V10" s="191" t="str">
        <f>IF($B10="","",IFERROR(SUMIFS('Data Sorting_Secondary'!$D:$D,'Data Sorting_Secondary'!$A:$A,$B10,'Data Sorting_Secondary'!$B:$B,TRIM(V$8)),0))</f>
        <v/>
      </c>
      <c r="W10" s="227" t="str">
        <f>IF($B10="", "", ROUND(((U10+V10)*27*_xlfn.IFNA(_xlfn.XLOOKUP(TRIM($U$5), 'Manual Inputs_secondary'!$H:$H, 'Manual Inputs_secondary'!$I:$I), 0) / 'Manual Inputs_secondary'!$I$17), 2))</f>
        <v/>
      </c>
      <c r="X10" s="191" t="str">
        <f>IF($B10="","",IFERROR(SUMIFS('Data Sorting_Secondary'!$C:$C,'Data Sorting_Secondary'!$A:$A,$B10,'Data Sorting_Secondary'!$B:$B,TRIM(X$8)),0))</f>
        <v/>
      </c>
      <c r="Y10" s="191" t="str">
        <f>IF($B10="","",IFERROR(SUMIFS('Data Sorting_Secondary'!$C:$C,'Data Sorting_Secondary'!$A:$A,$B10,'Data Sorting_Secondary'!$B:$B,TRIM(Y$8)),0))</f>
        <v/>
      </c>
      <c r="Z10" s="227" t="str">
        <f>IF($B10="","",ROUND(((X10+Y10)),2))</f>
        <v/>
      </c>
      <c r="AA10" s="191" t="str">
        <f>IF($B10="","",IFERROR(SUMIFS('Data Sorting_Secondary'!$D:$D,'Data Sorting_Secondary'!$A:$A,$B10,'Data Sorting_Secondary'!$B:$B,TRIM(AA$8)),0))</f>
        <v/>
      </c>
      <c r="AB10" s="191" t="str">
        <f>IF($B10="","",IFERROR(SUMIFS('Data Sorting_Secondary'!$D:$D,'Data Sorting_Secondary'!$A:$A,$B10,'Data Sorting_Secondary'!$B:$B,TRIM(AB$8)),0))</f>
        <v/>
      </c>
      <c r="AC10" s="227" t="str">
        <f>IF($B10="", "", ROUND(((AA10+AB10)*27*_xlfn.IFNA(_xlfn.XLOOKUP(TRIM($AA$5), 'Manual Inputs_secondary'!$H:$H, 'Manual Inputs_secondary'!$I:$I), 0) / 'Manual Inputs_secondary'!$I$17), 2))</f>
        <v/>
      </c>
      <c r="AD10" s="191" t="str">
        <f>IF($B10="","",IFERROR(SUMIFS('Data Sorting_Secondary'!$C:$C,'Data Sorting_Secondary'!$A:$A,$B10,'Data Sorting_Secondary'!$B:$B,TRIM(AD$8)),0))</f>
        <v/>
      </c>
      <c r="AE10" s="191" t="str">
        <f>IF($B10="","",IFERROR(SUMIFS('Data Sorting_Secondary'!$D:$D,'Data Sorting_Secondary'!$A:$A,$B10,'Data Sorting_Secondary'!$B:$B,TRIM(AE$8)),0))</f>
        <v/>
      </c>
      <c r="AF10" s="227" t="str">
        <f>IF($B10="","",ROUND(((AD10+AE10)),2))</f>
        <v/>
      </c>
      <c r="AG10" s="192" t="str">
        <f>_xlfn.LET(_xlpm.AggSum, SUM(
    IF($C$5="Aggregate Base", SUM(C10:D10), 0),
    IF($I$5="Aggregate Base", SUM(I10:J10), 0),
    IF($O$5="Aggregate Base", SUM(O10:P10), 0),
    IF($U$5="Aggregate Base", SUM(U10:V10), 0),
    IF($AA$5="Aggregate Base", SUM(AA10:AB10), 0)),
IF(_xlpm.AggSum=0, "",ROUND(_xlpm.AggSum,0)))</f>
        <v/>
      </c>
      <c r="AH10" s="192" t="str">
        <f t="shared" ref="AH10:AH59" si="4">_xlfn.LET(_xlpm.AggSum, SUM(
    IF($F$5="Aggregate Base", IFERROR(SUM(F10:G10)/9, 0), 0),
    IF($L$5="Aggregate Base", IFERROR(SUM(L10:M10)/9, 0), 0),
    IF($R$5="Aggregate Base", IFERROR(SUM(R10:S10)/9, 0), 0),
    IF($X$5="Aggregate Base", IFERROR(SUM(X10:Y10)/9, 0), 0),
    IF($AD$5="Aggregate Base", IFERROR(SUM(AD10:AE10)/9, 0), 0)),
IF(_xlpm.AggSum=0, "", ROUND(_xlpm.AggSum, 0)))</f>
        <v/>
      </c>
      <c r="AI10" s="192" t="str">
        <f>IF(SUM(IF($C$5="Aggregate Base",E10,0),IF($I$5="Aggregate Base",K10,0),IF($O$5="Aggregate Base",Q10,0),IF($U$5="Aggregate Base",W10,0),IF($AA$5="Aggregate Base",AC10,0))=0, "", ROUND(SUM(IF($C$5="Aggregate Base",E10,0),IF($I$5="Aggregate Base",K10,0),IF($O$5="Aggregate Base",Q10,0),IF($U$5="Aggregate Base",W10,0),IF($AA$5="Aggregate Base",AC10,0)), 0))</f>
        <v/>
      </c>
      <c r="AJ10" s="193" t="str">
        <f>_xlfn.LET(_xlpm.AcpSum, SUM(
    IF($C$5="Asphalt Concrete Pavement", SUM(C10:D10), 0),
    IF($I$5="Asphalt Concrete Pavement", SUM(I10:J10), 0),
    IF($O$5="Asphalt Concrete Pavement", SUM(O10:P10), 0),
    IF($U$5="Asphalt Concrete Pavement", SUM(U10:V10), 0),
    IF($AA$5="Asphalt Concrete Pavement", SUM(AA10:AB10), 0)),
IF(_xlpm.AcpSum=0, "", ROUND(_xlpm.AcpSum, 0)))</f>
        <v/>
      </c>
      <c r="AK10" s="193" t="str">
        <f>_xlfn.LET(_xlpm.AggSum, SUM(
    IF($F$5="Asphalt Concrete Pavement", SUM(H10)/9, 0),
    IF($L$5="Asphalt Concrete Pavement", SUM(N10)/9, 0),
    IF($R$5="Asphalt Concrete Pavement", SUM(T10)/9, 0),
    IF($X$5="Asphalt Concrete Pavement", SUM(Z10)/9, 0),
    IF($AD$5="Asphalt Concrete Pavement", SUM(AF10)/9, 0)),
IF(_xlpm.AggSum=0, "", ROUND(_xlpm.AggSum,0)))</f>
        <v/>
      </c>
      <c r="AL10" s="193" t="str">
        <f>IF(SUM(IF($C$5="Asphalt Concrete Pavement",E10,0),IF($I$5="Asphalt Concrete Pavement",K10,0),IF($O$5="Asphalt Concrete Pavement",Q10,0),IF($U$5="Asphalt Concrete Pavement",W10,0),IF($AA$5="Asphalt Concrete Pavement",AC10,0))=0, "", ROUND(SUM(IF($C$5="Asphalt Concrete Pavement",E10,0),IF($I$5="Asphalt Concrete Pavement",K10,0),IF($O$5="Asphalt Concrete Pavement",Q10,0),IF($U$5="Asphalt Concrete Pavement",W10,0),IF($AA$5="Asphalt Concrete Pavement",AC10,0)), 0))</f>
        <v/>
      </c>
      <c r="AM10" s="194" t="str">
        <f>IF($B10="", "", IFERROR(ROUND(AL10 * 'Manual Inputs_secondary'!$I$6, 2), 0))</f>
        <v/>
      </c>
      <c r="AN10" s="195" t="str">
        <f>AK10</f>
        <v/>
      </c>
      <c r="AO10" s="196" t="str">
        <f>IF(OR($AN10="", $AN10=0), "", ROUND((N($AN10) * 'Manual Inputs_secondary'!$I$15 / 'Manual Inputs_secondary'!$I$16), 2))</f>
        <v/>
      </c>
      <c r="AP10" s="228" t="str">
        <f>AK10</f>
        <v/>
      </c>
      <c r="AQ10" s="229" t="str" cm="1">
        <f t="array" ref="AQ10">_xlfn.LET(
    _xlpm.Rate, _xlfn.IFS(
        'Manual Inputs_secondary'!$I$19="Asphalt Cutbacks", 'Manual Inputs_secondary'!$I$7/'Manual Inputs_secondary'!$I$8,
        'Manual Inputs_secondary'!$I$19="Asphalt Emulsion", 'Manual Inputs_secondary'!$I$9/'Manual Inputs_secondary'!$I$10
    ),
    IF(OR(ISNA(_xlpm.Rate), AP10=""), "", ROUND(_xlpm.Rate * N(AP10), 2))
)</f>
        <v/>
      </c>
      <c r="AR10" s="230" t="str">
        <f>AK10</f>
        <v/>
      </c>
      <c r="AS10" s="231" t="str">
        <f>IF(OR($AR10="", 'Manual Inputs_secondary'!$I$11=""), "", ROUND(($AR10 * 'Manual Inputs_secondary'!$I$12 * 'Manual Inputs_secondary'!$I$11 / 'Manual Inputs_secondary'!$I$17), 2))</f>
        <v/>
      </c>
      <c r="AT10" s="232" t="str">
        <f>AK10</f>
        <v/>
      </c>
      <c r="AU10" s="233" t="str">
        <f>IF(OR($AT10="", $AT10=0), "", ROUND(($AT10 * 'Manual Inputs_secondary'!$I$15 / 'Manual Inputs_secondary'!$I$16), 2))</f>
        <v/>
      </c>
      <c r="AV10" s="234" t="str">
        <f>IF($B10="","",IFERROR(SUMIFS('Data Sorting_Secondary'!$D:$D,'Data Sorting_Secondary'!$A:$A,$B10,'Data Sorting_Secondary'!$B:$B,TRIM(AV$7)),0))</f>
        <v/>
      </c>
      <c r="AW10" s="235" t="str">
        <f>IF($B10="", "", IFERROR(ROUND(SUMIFS('Data Sorting_Secondary'!$C:$C, 'Data Sorting_Secondary'!$A:$A, $B10, 'Data Sorting_Secondary'!$B:$B, TRIM(AV$7)) / (9), 0), 0))</f>
        <v/>
      </c>
      <c r="AX10" s="238" t="str">
        <f>IF(OR(AV10="", AV10=0), "", ROUND((AV10*27 * 'Manual Inputs_secondary'!$I$4 / 'Manual Inputs_secondary'!$I$17), 0))</f>
        <v/>
      </c>
    </row>
    <row r="11" spans="1:50">
      <c r="A11" s="225"/>
      <c r="B11" s="190" t="str">
        <f>IF('Manual Inputs_secondary'!D5&lt;&gt;"",'Manual Inputs_secondary'!D5,"")</f>
        <v/>
      </c>
      <c r="C11" s="191" t="str">
        <f>IF($B11="","",IFERROR(SUMIFS('Data Sorting_Secondary'!$D:$D,'Data Sorting_Secondary'!$A:$A,$B11,'Data Sorting_Secondary'!$B:$B,TRIM(C$8)),0))</f>
        <v/>
      </c>
      <c r="D11" s="191" t="str">
        <f>IF($B11="","",IFERROR(SUMIFS('Data Sorting_Secondary'!$D:$D,'Data Sorting_Secondary'!$A:$A,$B11,'Data Sorting_Secondary'!$B:$B,TRIM(D$8)),0))</f>
        <v/>
      </c>
      <c r="E11" s="227" t="str">
        <f>IF($B11="", "", ROUND(((C11+D11)*27*_xlfn.IFNA(_xlfn.XLOOKUP(TRIM($C$5), 'Manual Inputs_secondary'!$H:$H, 'Manual Inputs_secondary'!$I:$I), 0) / 'Manual Inputs_secondary'!$I$17), 2))</f>
        <v/>
      </c>
      <c r="F11" s="191" t="str">
        <f>IF($B11="","",IFERROR(SUMIFS('Data Sorting_Secondary'!$C:$C,'Data Sorting_Secondary'!$A:$A,$B11,'Data Sorting_Secondary'!$B:$B,TRIM(F$8)),0))</f>
        <v/>
      </c>
      <c r="G11" s="191" t="str">
        <f>IF($B11="","",IFERROR(SUMIFS('Data Sorting_Secondary'!$C:$C,'Data Sorting_Secondary'!$A:$A,$B11,'Data Sorting_Secondary'!$B:$B,TRIM(G$8)),0))</f>
        <v/>
      </c>
      <c r="H11" s="227" t="str">
        <f t="shared" ref="H11:H59" si="5">IF($B11="","",ROUND(((F11+G11)),2))</f>
        <v/>
      </c>
      <c r="I11" s="191" t="str">
        <f>IF($B11="","",IFERROR(SUMIFS('Data Sorting_Secondary'!$D:$D,'Data Sorting_Secondary'!$A:$A,$B11,'Data Sorting_Secondary'!$B:$B,TRIM(I$8)),0))</f>
        <v/>
      </c>
      <c r="J11" s="191" t="str">
        <f>IF($B11="","",IFERROR(SUMIFS('Data Sorting_Secondary'!$D:$D,'Data Sorting_Secondary'!$A:$A,$B11,'Data Sorting_Secondary'!$B:$B,TRIM(J$8)),0))</f>
        <v/>
      </c>
      <c r="K11" s="227" t="str">
        <f>IF($B11="", "", ROUND(((I11+J11)*27*_xlfn.IFNA(_xlfn.XLOOKUP(TRIM($I$5), 'Manual Inputs_secondary'!$H:$H, 'Manual Inputs_secondary'!$I:$I), 0) / 'Manual Inputs_secondary'!$I$17), 2))</f>
        <v/>
      </c>
      <c r="L11" s="191" t="str">
        <f>IF($B11="","",IFERROR(SUMIFS('Data Sorting_Secondary'!$C:$C,'Data Sorting_Secondary'!$A:$A,$B11,'Data Sorting_Secondary'!$B:$B,TRIM(L$8)),0))</f>
        <v/>
      </c>
      <c r="M11" s="191" t="str">
        <f>IF($B11="","",IFERROR(SUMIFS('Data Sorting_Secondary'!$C:$C,'Data Sorting_Secondary'!$A:$A,$B11,'Data Sorting_Secondary'!$C:$C,TRIM(M$8)),0))</f>
        <v/>
      </c>
      <c r="N11" s="227" t="str">
        <f t="shared" ref="N11:N59" si="6">IF($B11="","",ROUND(((L11+M11)),2))</f>
        <v/>
      </c>
      <c r="O11" s="191" t="str">
        <f>IF($B11="","",IFERROR(SUMIFS('Data Sorting_Secondary'!$D:$D,'Data Sorting_Secondary'!$A:$A,$B11,'Data Sorting_Secondary'!$B:$B,TRIM(O$8)),0))</f>
        <v/>
      </c>
      <c r="P11" s="191" t="str">
        <f>IF($B11="","",IFERROR(SUMIFS('Data Sorting_Secondary'!$D:$D,'Data Sorting_Secondary'!$A:$A,$B11,'Data Sorting_Secondary'!$B:$B,TRIM(P$8)),0))</f>
        <v/>
      </c>
      <c r="Q11" s="227" t="str">
        <f>IF($B11="", "", ROUND(((O11+P11)*27*_xlfn.IFNA(_xlfn.XLOOKUP(TRIM($O$5), 'Manual Inputs_secondary'!$H:$H, 'Manual Inputs_secondary'!$I:$I), 0) / 'Manual Inputs_secondary'!$I$17), 2))</f>
        <v/>
      </c>
      <c r="R11" s="191" t="str">
        <f>IF($B11="","",IFERROR(SUMIFS('Data Sorting_Secondary'!$C:$C,'Data Sorting_Secondary'!$A:$A,$B11,'Data Sorting_Secondary'!$B:$B,TRIM(R$8)),0))</f>
        <v/>
      </c>
      <c r="S11" s="191" t="str">
        <f>IF($B11="","",IFERROR(SUMIFS('Data Sorting_Secondary'!$C:$C,'Data Sorting_Secondary'!$A:$A,$B11,'Data Sorting_Secondary'!$B:$B,TRIM(S$8)),0))</f>
        <v/>
      </c>
      <c r="T11" s="227" t="str">
        <f t="shared" ref="T11:T59" si="7">IF($B11="","",ROUND(((R11+S11)),2))</f>
        <v/>
      </c>
      <c r="U11" s="191" t="str">
        <f>IF($B11="","",IFERROR(SUMIFS('Data Sorting_Secondary'!$D:$D,'Data Sorting_Secondary'!$A:$A,$B11,'Data Sorting_Secondary'!$B:$B,TRIM(U$8)),0))</f>
        <v/>
      </c>
      <c r="V11" s="191" t="str">
        <f>IF($B11="","",IFERROR(SUMIFS('Data Sorting_Secondary'!$D:$D,'Data Sorting_Secondary'!$A:$A,$B11,'Data Sorting_Secondary'!$B:$B,TRIM(V$8)),0))</f>
        <v/>
      </c>
      <c r="W11" s="227" t="str">
        <f>IF($B11="", "", ROUND(((U11+V11)*27*_xlfn.IFNA(_xlfn.XLOOKUP(TRIM($U$5), 'Manual Inputs_secondary'!$H:$H, 'Manual Inputs_secondary'!$I:$I), 0) / 'Manual Inputs_secondary'!$I$17), 2))</f>
        <v/>
      </c>
      <c r="X11" s="191" t="str">
        <f>IF($B11="","",IFERROR(SUMIFS('Data Sorting_Secondary'!$C:$C,'Data Sorting_Secondary'!$A:$A,$B11,'Data Sorting_Secondary'!$B:$B,TRIM(X$8)),0))</f>
        <v/>
      </c>
      <c r="Y11" s="191" t="str">
        <f>IF($B11="","",IFERROR(SUMIFS('Data Sorting_Secondary'!$C:$C,'Data Sorting_Secondary'!$A:$A,$B11,'Data Sorting_Secondary'!$B:$B,TRIM(Y$8)),0))</f>
        <v/>
      </c>
      <c r="Z11" s="227" t="str">
        <f t="shared" ref="Z11:Z59" si="8">IF($B11="","",ROUND(((X11+Y11)),2))</f>
        <v/>
      </c>
      <c r="AA11" s="191" t="str">
        <f>IF($B11="","",IFERROR(SUMIFS('Data Sorting_Secondary'!$D:$D,'Data Sorting_Secondary'!$A:$A,$B11,'Data Sorting_Secondary'!$B:$B,TRIM(AA$8)),0))</f>
        <v/>
      </c>
      <c r="AB11" s="191" t="str">
        <f>IF($B11="","",IFERROR(SUMIFS('Data Sorting_Secondary'!$D:$D,'Data Sorting_Secondary'!$A:$A,$B11,'Data Sorting_Secondary'!$B:$B,TRIM(AB$8)),0))</f>
        <v/>
      </c>
      <c r="AC11" s="227" t="str">
        <f>IF($B11="", "", ROUND(((AA11+AB11)*27*_xlfn.IFNA(_xlfn.XLOOKUP(TRIM($AA$5), 'Manual Inputs_secondary'!$H:$H, 'Manual Inputs_secondary'!$I:$I), 0) / 'Manual Inputs_secondary'!$I$17), 2))</f>
        <v/>
      </c>
      <c r="AD11" s="191" t="str">
        <f>IF($B11="","",IFERROR(SUMIFS('Data Sorting_Secondary'!$C:$C,'Data Sorting_Secondary'!$A:$A,$B11,'Data Sorting_Secondary'!$B:$B,TRIM(AD$8)),0))</f>
        <v/>
      </c>
      <c r="AE11" s="191" t="str">
        <f>IF($B11="","",IFERROR(SUMIFS('Data Sorting_Secondary'!$D:$D,'Data Sorting_Secondary'!$A:$A,$B11,'Data Sorting_Secondary'!$B:$B,TRIM(AE$8)),0))</f>
        <v/>
      </c>
      <c r="AF11" s="227" t="str">
        <f t="shared" ref="AF11:AF59" si="9">IF($B11="","",ROUND(((AD11+AE11)),2))</f>
        <v/>
      </c>
      <c r="AG11" s="192" t="str">
        <f t="shared" ref="AG11:AG59" si="10">_xlfn.LET(_xlpm.AggSum, SUM(
    IF($C$5="Aggregate Base", SUM(C11:D11), 0),
    IF($I$5="Aggregate Base", SUM(I11:J11), 0),
    IF($O$5="Aggregate Base", SUM(O11:P11), 0),
    IF($U$5="Aggregate Base", SUM(U11:V11), 0),
    IF($AA$5="Aggregate Base", SUM(AA11:AB11), 0)),
IF(_xlpm.AggSum=0, "",ROUND(_xlpm.AggSum,0)))</f>
        <v/>
      </c>
      <c r="AH11" s="192" t="str">
        <f t="shared" si="4"/>
        <v/>
      </c>
      <c r="AI11" s="192" t="str">
        <f t="shared" ref="AI11:AI60" si="11">IF(SUM(IF($C$5="Aggregate Base",E11,0),IF($I$5="Aggregate Base",K11,0),IF($O$5="Aggregate Base",Q11,0),IF($U$5="Aggregate Base",W11,0),IF($AA$5="Aggregate Base",AC11,0))=0, "", ROUND(SUM(IF($C$5="Aggregate Base",E11,0),IF($I$5="Aggregate Base",K11,0),IF($O$5="Aggregate Base",Q11,0),IF($U$5="Aggregate Base",W11,0),IF($AA$5="Aggregate Base",AC11,0)), 0))</f>
        <v/>
      </c>
      <c r="AJ11" s="193" t="str">
        <f t="shared" ref="AJ11:AJ60" si="12">_xlfn.LET(_xlpm.AcpSum, SUM(
    IF($C$5="Asphalt Concrete Pavement", SUM(C11:D11), 0),
    IF($I$5="Asphalt Concrete Pavement", SUM(I11:J11), 0),
    IF($O$5="Asphalt Concrete Pavement", SUM(O11:P11), 0),
    IF($U$5="Asphalt Concrete Pavement", SUM(U11:V11), 0),
    IF($AA$5="Asphalt Concrete Pavement", SUM(AA11:AB11), 0)),
IF(_xlpm.AcpSum=0, "", ROUND(_xlpm.AcpSum, 0)))</f>
        <v/>
      </c>
      <c r="AK11" s="193" t="str">
        <f t="shared" ref="AK11:AK60" si="13">_xlfn.LET(_xlpm.AggSum, SUM(
    IF($F$5="Asphalt Concrete Pavement", SUM(H11)/9, 0),
    IF($L$5="Asphalt Concrete Pavement", SUM(N11)/9, 0),
    IF($R$5="Asphalt Concrete Pavement", SUM(T11)/9, 0),
    IF($X$5="Asphalt Concrete Pavement", SUM(Z11)/9, 0),
    IF($AD$5="Asphalt Concrete Pavement", SUM(AF11)/9, 0)),
IF(_xlpm.AggSum=0, "", ROUND(_xlpm.AggSum,0)))</f>
        <v/>
      </c>
      <c r="AL11" s="193" t="str">
        <f t="shared" ref="AL11:AL60" si="14">IF(SUM(IF($C$5="Asphalt Concrete Pavement",E11,0),IF($I$5="Asphalt Concrete Pavement",K11,0),IF($O$5="Asphalt Concrete Pavement",Q11,0),IF($U$5="Asphalt Concrete Pavement",W11,0),IF($AA$5="Asphalt Concrete Pavement",AC11,0))=0, "", ROUND(SUM(IF($C$5="Asphalt Concrete Pavement",E11,0),IF($I$5="Asphalt Concrete Pavement",K11,0),IF($O$5="Asphalt Concrete Pavement",Q11,0),IF($U$5="Asphalt Concrete Pavement",W11,0),IF($AA$5="Asphalt Concrete Pavement",AC11,0)), 0))</f>
        <v/>
      </c>
      <c r="AM11" s="194" t="str">
        <f>IF($B11="", "", IFERROR(ROUND(AL11 * 'Manual Inputs_secondary'!$I$6, 2), 0))</f>
        <v/>
      </c>
      <c r="AN11" s="195" t="str">
        <f t="shared" ref="AN11:AN60" si="15">AK11</f>
        <v/>
      </c>
      <c r="AO11" s="196" t="str">
        <f>IF(OR($AN11="", $AN11=0), "", ROUND((N($AN11) * 'Manual Inputs_secondary'!$I$15 / 'Manual Inputs_secondary'!$I$16), 2))</f>
        <v/>
      </c>
      <c r="AP11" s="228" t="str">
        <f t="shared" ref="AP11:AP60" si="16">AK11</f>
        <v/>
      </c>
      <c r="AQ11" s="229" t="str" cm="1">
        <f t="array" ref="AQ11">_xlfn.LET(
    _xlpm.Rate, _xlfn.IFS(
        'Manual Inputs_secondary'!$I$19="Asphalt Cutbacks", 'Manual Inputs_secondary'!$I$7/'Manual Inputs_secondary'!$I$8,
        'Manual Inputs_secondary'!$I$19="Asphalt Emulsion", 'Manual Inputs_secondary'!$I$9/'Manual Inputs_secondary'!$I$10
    ),
    IF(OR(ISNA(_xlpm.Rate), AP11=""), "", ROUND(_xlpm.Rate * N(AP11), 2))
)</f>
        <v/>
      </c>
      <c r="AR11" s="230" t="str">
        <f t="shared" ref="AR11:AR60" si="17">AK11</f>
        <v/>
      </c>
      <c r="AS11" s="231" t="str">
        <f>IF(OR($AR11="", 'Manual Inputs_secondary'!$I$11=""), "", ROUND(($AR11 * 'Manual Inputs_secondary'!$I$12 * 'Manual Inputs_secondary'!$I$11 / 'Manual Inputs_secondary'!$I$17), 2))</f>
        <v/>
      </c>
      <c r="AT11" s="232" t="str">
        <f t="shared" ref="AT11:AT60" si="18">AK11</f>
        <v/>
      </c>
      <c r="AU11" s="233" t="str">
        <f>IF(OR($AT11="", $AT11=0), "", ROUND(($AT11 * 'Manual Inputs_secondary'!$I$15 / 'Manual Inputs_secondary'!$I$16), 2))</f>
        <v/>
      </c>
      <c r="AV11" s="234" t="str">
        <f>IF($B11="","",IFERROR(SUMIFS('Data Sorting_Secondary'!$D:$D,'Data Sorting_Secondary'!$A:$A,$B11,'Data Sorting_Secondary'!$B:$B,TRIM(AV$7)),0))</f>
        <v/>
      </c>
      <c r="AW11" s="235" t="str">
        <f>IF($B11="", "", IFERROR(ROUND(SUMIFS('Data Sorting_Secondary'!$C:$C, 'Data Sorting_Secondary'!$A:$A, $B11, 'Data Sorting_Secondary'!$B:$B, TRIM(AV$7)) / (9), 0), 0))</f>
        <v/>
      </c>
      <c r="AX11" s="238" t="str">
        <f>IF(OR(AV11="", AV11=0), "", ROUND((AV11*27 * 'Manual Inputs_secondary'!$I$4 / 'Manual Inputs_secondary'!$I$17), 0))</f>
        <v/>
      </c>
    </row>
    <row r="12" spans="1:50">
      <c r="A12" s="225"/>
      <c r="B12" s="190" t="str">
        <f>IF('Manual Inputs_secondary'!D6&lt;&gt;"",'Manual Inputs_secondary'!D6,"")</f>
        <v/>
      </c>
      <c r="C12" s="191" t="str">
        <f>IF($B12="","",IFERROR(SUMIFS('Data Sorting_Secondary'!$D:$D,'Data Sorting_Secondary'!$A:$A,$B12,'Data Sorting_Secondary'!$B:$B,TRIM(C$8)),0))</f>
        <v/>
      </c>
      <c r="D12" s="191" t="str">
        <f>IF($B12="","",IFERROR(SUMIFS('Data Sorting_Secondary'!$D:$D,'Data Sorting_Secondary'!$A:$A,$B12,'Data Sorting_Secondary'!$B:$B,TRIM(D$8)),0))</f>
        <v/>
      </c>
      <c r="E12" s="227" t="str">
        <f>IF($B12="", "", ROUND(((C12+D12)*27*_xlfn.IFNA(_xlfn.XLOOKUP(TRIM($C$5), 'Manual Inputs_secondary'!$H:$H, 'Manual Inputs_secondary'!$I:$I), 0) / 'Manual Inputs_secondary'!$I$17), 2))</f>
        <v/>
      </c>
      <c r="F12" s="191" t="str">
        <f>IF($B12="","",IFERROR(SUMIFS('Data Sorting_Secondary'!$C:$C,'Data Sorting_Secondary'!$A:$A,$B12,'Data Sorting_Secondary'!$B:$B,TRIM(F$8)),0))</f>
        <v/>
      </c>
      <c r="G12" s="191" t="str">
        <f>IF($B12="","",IFERROR(SUMIFS('Data Sorting_Secondary'!$C:$C,'Data Sorting_Secondary'!$A:$A,$B12,'Data Sorting_Secondary'!$B:$B,TRIM(G$8)),0))</f>
        <v/>
      </c>
      <c r="H12" s="227" t="str">
        <f t="shared" si="5"/>
        <v/>
      </c>
      <c r="I12" s="191" t="str">
        <f>IF($B12="","",IFERROR(SUMIFS('Data Sorting_Secondary'!$D:$D,'Data Sorting_Secondary'!$A:$A,$B12,'Data Sorting_Secondary'!$B:$B,TRIM(I$8)),0))</f>
        <v/>
      </c>
      <c r="J12" s="191" t="str">
        <f>IF($B12="","",IFERROR(SUMIFS('Data Sorting_Secondary'!$D:$D,'Data Sorting_Secondary'!$A:$A,$B12,'Data Sorting_Secondary'!$B:$B,TRIM(J$8)),0))</f>
        <v/>
      </c>
      <c r="K12" s="227" t="str">
        <f>IF($B12="", "", ROUND(((I12+J12)*27*_xlfn.IFNA(_xlfn.XLOOKUP(TRIM($I$5), 'Manual Inputs_secondary'!$H:$H, 'Manual Inputs_secondary'!$I:$I), 0) / 'Manual Inputs_secondary'!$I$17), 2))</f>
        <v/>
      </c>
      <c r="L12" s="191" t="str">
        <f>IF($B12="","",IFERROR(SUMIFS('Data Sorting_Secondary'!$C:$C,'Data Sorting_Secondary'!$A:$A,$B12,'Data Sorting_Secondary'!$B:$B,TRIM(L$8)),0))</f>
        <v/>
      </c>
      <c r="M12" s="191" t="str">
        <f>IF($B12="","",IFERROR(SUMIFS('Data Sorting_Secondary'!$C:$C,'Data Sorting_Secondary'!$A:$A,$B12,'Data Sorting_Secondary'!$C:$C,TRIM(M$8)),0))</f>
        <v/>
      </c>
      <c r="N12" s="227" t="str">
        <f t="shared" si="6"/>
        <v/>
      </c>
      <c r="O12" s="191" t="str">
        <f>IF($B12="","",IFERROR(SUMIFS('Data Sorting_Secondary'!$D:$D,'Data Sorting_Secondary'!$A:$A,$B12,'Data Sorting_Secondary'!$B:$B,TRIM(O$8)),0))</f>
        <v/>
      </c>
      <c r="P12" s="191" t="str">
        <f>IF($B12="","",IFERROR(SUMIFS('Data Sorting_Secondary'!$D:$D,'Data Sorting_Secondary'!$A:$A,$B12,'Data Sorting_Secondary'!$B:$B,TRIM(P$8)),0))</f>
        <v/>
      </c>
      <c r="Q12" s="227" t="str">
        <f>IF($B12="", "", ROUND(((O12+P12)*27*_xlfn.IFNA(_xlfn.XLOOKUP(TRIM($O$5), 'Manual Inputs_secondary'!$H:$H, 'Manual Inputs_secondary'!$I:$I), 0) / 'Manual Inputs_secondary'!$I$17), 2))</f>
        <v/>
      </c>
      <c r="R12" s="191" t="str">
        <f>IF($B12="","",IFERROR(SUMIFS('Data Sorting_Secondary'!$C:$C,'Data Sorting_Secondary'!$A:$A,$B12,'Data Sorting_Secondary'!$B:$B,TRIM(R$8)),0))</f>
        <v/>
      </c>
      <c r="S12" s="191" t="str">
        <f>IF($B12="","",IFERROR(SUMIFS('Data Sorting_Secondary'!$C:$C,'Data Sorting_Secondary'!$A:$A,$B12,'Data Sorting_Secondary'!$B:$B,TRIM(S$8)),0))</f>
        <v/>
      </c>
      <c r="T12" s="227" t="str">
        <f t="shared" si="7"/>
        <v/>
      </c>
      <c r="U12" s="191" t="str">
        <f>IF($B12="","",IFERROR(SUMIFS('Data Sorting_Secondary'!$D:$D,'Data Sorting_Secondary'!$A:$A,$B12,'Data Sorting_Secondary'!$B:$B,TRIM(U$8)),0))</f>
        <v/>
      </c>
      <c r="V12" s="191" t="str">
        <f>IF($B12="","",IFERROR(SUMIFS('Data Sorting_Secondary'!$D:$D,'Data Sorting_Secondary'!$A:$A,$B12,'Data Sorting_Secondary'!$B:$B,TRIM(V$8)),0))</f>
        <v/>
      </c>
      <c r="W12" s="227" t="str">
        <f>IF($B12="", "", ROUND(((U12+V12)*27*_xlfn.IFNA(_xlfn.XLOOKUP(TRIM($U$5), 'Manual Inputs_secondary'!$H:$H, 'Manual Inputs_secondary'!$I:$I), 0) / 'Manual Inputs_secondary'!$I$17), 2))</f>
        <v/>
      </c>
      <c r="X12" s="191" t="str">
        <f>IF($B12="","",IFERROR(SUMIFS('Data Sorting_Secondary'!$C:$C,'Data Sorting_Secondary'!$A:$A,$B12,'Data Sorting_Secondary'!$B:$B,TRIM(X$8)),0))</f>
        <v/>
      </c>
      <c r="Y12" s="191" t="str">
        <f>IF($B12="","",IFERROR(SUMIFS('Data Sorting_Secondary'!$C:$C,'Data Sorting_Secondary'!$A:$A,$B12,'Data Sorting_Secondary'!$B:$B,TRIM(Y$8)),0))</f>
        <v/>
      </c>
      <c r="Z12" s="227" t="str">
        <f t="shared" si="8"/>
        <v/>
      </c>
      <c r="AA12" s="191" t="str">
        <f>IF($B12="","",IFERROR(SUMIFS('Data Sorting_Secondary'!$D:$D,'Data Sorting_Secondary'!$A:$A,$B12,'Data Sorting_Secondary'!$B:$B,TRIM(AA$8)),0))</f>
        <v/>
      </c>
      <c r="AB12" s="191" t="str">
        <f>IF($B12="","",IFERROR(SUMIFS('Data Sorting_Secondary'!$D:$D,'Data Sorting_Secondary'!$A:$A,$B12,'Data Sorting_Secondary'!$B:$B,TRIM(AB$8)),0))</f>
        <v/>
      </c>
      <c r="AC12" s="227" t="str">
        <f>IF($B12="", "", ROUND(((AA12+AB12)*27*_xlfn.IFNA(_xlfn.XLOOKUP(TRIM($AA$5), 'Manual Inputs_secondary'!$H:$H, 'Manual Inputs_secondary'!$I:$I), 0) / 'Manual Inputs_secondary'!$I$17), 2))</f>
        <v/>
      </c>
      <c r="AD12" s="191" t="str">
        <f>IF($B12="","",IFERROR(SUMIFS('Data Sorting_Secondary'!$C:$C,'Data Sorting_Secondary'!$A:$A,$B12,'Data Sorting_Secondary'!$B:$B,TRIM(AD$8)),0))</f>
        <v/>
      </c>
      <c r="AE12" s="191" t="str">
        <f>IF($B12="","",IFERROR(SUMIFS('Data Sorting_Secondary'!$D:$D,'Data Sorting_Secondary'!$A:$A,$B12,'Data Sorting_Secondary'!$B:$B,TRIM(AE$8)),0))</f>
        <v/>
      </c>
      <c r="AF12" s="227" t="str">
        <f t="shared" si="9"/>
        <v/>
      </c>
      <c r="AG12" s="192" t="str">
        <f t="shared" si="10"/>
        <v/>
      </c>
      <c r="AH12" s="192" t="str">
        <f t="shared" si="4"/>
        <v/>
      </c>
      <c r="AI12" s="192" t="str">
        <f t="shared" si="11"/>
        <v/>
      </c>
      <c r="AJ12" s="193" t="str">
        <f t="shared" si="12"/>
        <v/>
      </c>
      <c r="AK12" s="193" t="str">
        <f t="shared" si="13"/>
        <v/>
      </c>
      <c r="AL12" s="193" t="str">
        <f t="shared" si="14"/>
        <v/>
      </c>
      <c r="AM12" s="194" t="str">
        <f>IF($B12="", "", IFERROR(ROUND(AL12 * 'Manual Inputs_secondary'!$I$6, 2), 0))</f>
        <v/>
      </c>
      <c r="AN12" s="195" t="str">
        <f t="shared" si="15"/>
        <v/>
      </c>
      <c r="AO12" s="196" t="str">
        <f>IF(OR($AN12="", $AN12=0), "", ROUND((N($AN12) * 'Manual Inputs_secondary'!$I$15 / 'Manual Inputs_secondary'!$I$16), 2))</f>
        <v/>
      </c>
      <c r="AP12" s="228" t="str">
        <f t="shared" si="16"/>
        <v/>
      </c>
      <c r="AQ12" s="229" t="str" cm="1">
        <f t="array" ref="AQ12">_xlfn.LET(
    _xlpm.Rate, _xlfn.IFS(
        'Manual Inputs_secondary'!$I$19="Asphalt Cutbacks", 'Manual Inputs_secondary'!$I$7/'Manual Inputs_secondary'!$I$8,
        'Manual Inputs_secondary'!$I$19="Asphalt Emulsion", 'Manual Inputs_secondary'!$I$9/'Manual Inputs_secondary'!$I$10
    ),
    IF(OR(ISNA(_xlpm.Rate), AP12=""), "", ROUND(_xlpm.Rate * N(AP12), 2))
)</f>
        <v/>
      </c>
      <c r="AR12" s="230" t="str">
        <f t="shared" si="17"/>
        <v/>
      </c>
      <c r="AS12" s="231" t="str">
        <f>IF(OR($AR12="", 'Manual Inputs_secondary'!$I$11=""), "", ROUND(($AR12 * 'Manual Inputs_secondary'!$I$12 * 'Manual Inputs_secondary'!$I$11 / 'Manual Inputs_secondary'!$I$17), 2))</f>
        <v/>
      </c>
      <c r="AT12" s="232" t="str">
        <f t="shared" si="18"/>
        <v/>
      </c>
      <c r="AU12" s="233" t="str">
        <f>IF(OR($AT12="", $AT12=0), "", ROUND(($AT12 * 'Manual Inputs_secondary'!$I$15 / 'Manual Inputs_secondary'!$I$16), 2))</f>
        <v/>
      </c>
      <c r="AV12" s="234" t="str">
        <f>IF($B12="","",IFERROR(SUMIFS('Data Sorting_Secondary'!$D:$D,'Data Sorting_Secondary'!$A:$A,$B12,'Data Sorting_Secondary'!$B:$B,TRIM(AV$7)),0))</f>
        <v/>
      </c>
      <c r="AW12" s="235" t="str">
        <f>IF($B12="", "", IFERROR(ROUND(SUMIFS('Data Sorting_Secondary'!$C:$C, 'Data Sorting_Secondary'!$A:$A, $B12, 'Data Sorting_Secondary'!$B:$B, TRIM(AV$7)) / (9), 0), 0))</f>
        <v/>
      </c>
      <c r="AX12" s="238" t="str">
        <f>IF(OR(AV12="", AV12=0), "", ROUND((AV12*27 * 'Manual Inputs_secondary'!$I$4 / 'Manual Inputs_secondary'!$I$17), 0))</f>
        <v/>
      </c>
    </row>
    <row r="13" spans="1:50">
      <c r="A13" s="225"/>
      <c r="B13" s="190" t="str">
        <f>IF('Manual Inputs_secondary'!D7&lt;&gt;"",'Manual Inputs_secondary'!D7,"")</f>
        <v/>
      </c>
      <c r="C13" s="191" t="str">
        <f>IF($B13="","",IFERROR(SUMIFS('Data Sorting_Secondary'!$D:$D,'Data Sorting_Secondary'!$A:$A,$B13,'Data Sorting_Secondary'!$B:$B,TRIM(C$8)),0))</f>
        <v/>
      </c>
      <c r="D13" s="191" t="str">
        <f>IF($B13="","",IFERROR(SUMIFS('Data Sorting_Secondary'!$D:$D,'Data Sorting_Secondary'!$A:$A,$B13,'Data Sorting_Secondary'!$B:$B,TRIM(D$8)),0))</f>
        <v/>
      </c>
      <c r="E13" s="227" t="str">
        <f>IF($B13="", "", ROUND(((C13+D13)*27*_xlfn.IFNA(_xlfn.XLOOKUP(TRIM($C$5), 'Manual Inputs_secondary'!$H:$H, 'Manual Inputs_secondary'!$I:$I), 0) / 'Manual Inputs_secondary'!$I$17), 2))</f>
        <v/>
      </c>
      <c r="F13" s="191" t="str">
        <f>IF($B13="","",IFERROR(SUMIFS('Data Sorting_Secondary'!$C:$C,'Data Sorting_Secondary'!$A:$A,$B13,'Data Sorting_Secondary'!$B:$B,TRIM(F$8)),0))</f>
        <v/>
      </c>
      <c r="G13" s="191" t="str">
        <f>IF($B13="","",IFERROR(SUMIFS('Data Sorting_Secondary'!$C:$C,'Data Sorting_Secondary'!$A:$A,$B13,'Data Sorting_Secondary'!$B:$B,TRIM(G$8)),0))</f>
        <v/>
      </c>
      <c r="H13" s="227" t="str">
        <f t="shared" si="5"/>
        <v/>
      </c>
      <c r="I13" s="191" t="str">
        <f>IF($B13="","",IFERROR(SUMIFS('Data Sorting_Secondary'!$D:$D,'Data Sorting_Secondary'!$A:$A,$B13,'Data Sorting_Secondary'!$B:$B,TRIM(I$8)),0))</f>
        <v/>
      </c>
      <c r="J13" s="191" t="str">
        <f>IF($B13="","",IFERROR(SUMIFS('Data Sorting_Secondary'!$D:$D,'Data Sorting_Secondary'!$A:$A,$B13,'Data Sorting_Secondary'!$B:$B,TRIM(J$8)),0))</f>
        <v/>
      </c>
      <c r="K13" s="227" t="str">
        <f>IF($B13="", "", ROUND(((I13+J13)*27*_xlfn.IFNA(_xlfn.XLOOKUP(TRIM($I$5), 'Manual Inputs_secondary'!$H:$H, 'Manual Inputs_secondary'!$I:$I), 0) / 'Manual Inputs_secondary'!$I$17), 2))</f>
        <v/>
      </c>
      <c r="L13" s="191" t="str">
        <f>IF($B13="","",IFERROR(SUMIFS('Data Sorting_Secondary'!$C:$C,'Data Sorting_Secondary'!$A:$A,$B13,'Data Sorting_Secondary'!$B:$B,TRIM(L$8)),0))</f>
        <v/>
      </c>
      <c r="M13" s="191" t="str">
        <f>IF($B13="","",IFERROR(SUMIFS('Data Sorting_Secondary'!$C:$C,'Data Sorting_Secondary'!$A:$A,$B13,'Data Sorting_Secondary'!$C:$C,TRIM(M$8)),0))</f>
        <v/>
      </c>
      <c r="N13" s="227" t="str">
        <f t="shared" si="6"/>
        <v/>
      </c>
      <c r="O13" s="191" t="str">
        <f>IF($B13="","",IFERROR(SUMIFS('Data Sorting_Secondary'!$D:$D,'Data Sorting_Secondary'!$A:$A,$B13,'Data Sorting_Secondary'!$B:$B,TRIM(O$8)),0))</f>
        <v/>
      </c>
      <c r="P13" s="191" t="str">
        <f>IF($B13="","",IFERROR(SUMIFS('Data Sorting_Secondary'!$D:$D,'Data Sorting_Secondary'!$A:$A,$B13,'Data Sorting_Secondary'!$B:$B,TRIM(P$8)),0))</f>
        <v/>
      </c>
      <c r="Q13" s="227" t="str">
        <f>IF($B13="", "", ROUND(((O13+P13)*27*_xlfn.IFNA(_xlfn.XLOOKUP(TRIM($O$5), 'Manual Inputs_secondary'!$H:$H, 'Manual Inputs_secondary'!$I:$I), 0) / 'Manual Inputs_secondary'!$I$17), 2))</f>
        <v/>
      </c>
      <c r="R13" s="191" t="str">
        <f>IF($B13="","",IFERROR(SUMIFS('Data Sorting_Secondary'!$C:$C,'Data Sorting_Secondary'!$A:$A,$B13,'Data Sorting_Secondary'!$B:$B,TRIM(R$8)),0))</f>
        <v/>
      </c>
      <c r="S13" s="191" t="str">
        <f>IF($B13="","",IFERROR(SUMIFS('Data Sorting_Secondary'!$C:$C,'Data Sorting_Secondary'!$A:$A,$B13,'Data Sorting_Secondary'!$B:$B,TRIM(S$8)),0))</f>
        <v/>
      </c>
      <c r="T13" s="227" t="str">
        <f t="shared" si="7"/>
        <v/>
      </c>
      <c r="U13" s="191" t="str">
        <f>IF($B13="","",IFERROR(SUMIFS('Data Sorting_Secondary'!$D:$D,'Data Sorting_Secondary'!$A:$A,$B13,'Data Sorting_Secondary'!$B:$B,TRIM(U$8)),0))</f>
        <v/>
      </c>
      <c r="V13" s="191" t="str">
        <f>IF($B13="","",IFERROR(SUMIFS('Data Sorting_Secondary'!$D:$D,'Data Sorting_Secondary'!$A:$A,$B13,'Data Sorting_Secondary'!$B:$B,TRIM(V$8)),0))</f>
        <v/>
      </c>
      <c r="W13" s="227" t="str">
        <f>IF($B13="", "", ROUND(((U13+V13)*27*_xlfn.IFNA(_xlfn.XLOOKUP(TRIM($U$5), 'Manual Inputs_secondary'!$H:$H, 'Manual Inputs_secondary'!$I:$I), 0) / 'Manual Inputs_secondary'!$I$17), 2))</f>
        <v/>
      </c>
      <c r="X13" s="191" t="str">
        <f>IF($B13="","",IFERROR(SUMIFS('Data Sorting_Secondary'!$C:$C,'Data Sorting_Secondary'!$A:$A,$B13,'Data Sorting_Secondary'!$B:$B,TRIM(X$8)),0))</f>
        <v/>
      </c>
      <c r="Y13" s="191" t="str">
        <f>IF($B13="","",IFERROR(SUMIFS('Data Sorting_Secondary'!$C:$C,'Data Sorting_Secondary'!$A:$A,$B13,'Data Sorting_Secondary'!$B:$B,TRIM(Y$8)),0))</f>
        <v/>
      </c>
      <c r="Z13" s="227" t="str">
        <f t="shared" si="8"/>
        <v/>
      </c>
      <c r="AA13" s="191" t="str">
        <f>IF($B13="","",IFERROR(SUMIFS('Data Sorting_Secondary'!$D:$D,'Data Sorting_Secondary'!$A:$A,$B13,'Data Sorting_Secondary'!$B:$B,TRIM(AA$8)),0))</f>
        <v/>
      </c>
      <c r="AB13" s="191" t="str">
        <f>IF($B13="","",IFERROR(SUMIFS('Data Sorting_Secondary'!$D:$D,'Data Sorting_Secondary'!$A:$A,$B13,'Data Sorting_Secondary'!$B:$B,TRIM(AB$8)),0))</f>
        <v/>
      </c>
      <c r="AC13" s="227" t="str">
        <f>IF($B13="", "", ROUND(((AA13+AB13)*27*_xlfn.IFNA(_xlfn.XLOOKUP(TRIM($AA$5), 'Manual Inputs_secondary'!$H:$H, 'Manual Inputs_secondary'!$I:$I), 0) / 'Manual Inputs_secondary'!$I$17), 2))</f>
        <v/>
      </c>
      <c r="AD13" s="191" t="str">
        <f>IF($B13="","",IFERROR(SUMIFS('Data Sorting_Secondary'!$C:$C,'Data Sorting_Secondary'!$A:$A,$B13,'Data Sorting_Secondary'!$B:$B,TRIM(AD$8)),0))</f>
        <v/>
      </c>
      <c r="AE13" s="191" t="str">
        <f>IF($B13="","",IFERROR(SUMIFS('Data Sorting_Secondary'!$D:$D,'Data Sorting_Secondary'!$A:$A,$B13,'Data Sorting_Secondary'!$B:$B,TRIM(AE$8)),0))</f>
        <v/>
      </c>
      <c r="AF13" s="227" t="str">
        <f t="shared" si="9"/>
        <v/>
      </c>
      <c r="AG13" s="192" t="str">
        <f t="shared" si="10"/>
        <v/>
      </c>
      <c r="AH13" s="192" t="str">
        <f t="shared" si="4"/>
        <v/>
      </c>
      <c r="AI13" s="192" t="str">
        <f t="shared" si="11"/>
        <v/>
      </c>
      <c r="AJ13" s="193" t="str">
        <f t="shared" si="12"/>
        <v/>
      </c>
      <c r="AK13" s="193" t="str">
        <f t="shared" si="13"/>
        <v/>
      </c>
      <c r="AL13" s="193" t="str">
        <f t="shared" si="14"/>
        <v/>
      </c>
      <c r="AM13" s="194" t="str">
        <f>IF($B13="", "", IFERROR(ROUND(AL13 * 'Manual Inputs_secondary'!$I$6, 2), 0))</f>
        <v/>
      </c>
      <c r="AN13" s="195" t="str">
        <f t="shared" si="15"/>
        <v/>
      </c>
      <c r="AO13" s="196" t="str">
        <f>IF(OR($AN13="", $AN13=0), "", ROUND((N($AN13) * 'Manual Inputs_secondary'!$I$15 / 'Manual Inputs_secondary'!$I$16), 2))</f>
        <v/>
      </c>
      <c r="AP13" s="228" t="str">
        <f t="shared" si="16"/>
        <v/>
      </c>
      <c r="AQ13" s="229" t="str" cm="1">
        <f t="array" ref="AQ13">_xlfn.LET(
    _xlpm.Rate, _xlfn.IFS(
        'Manual Inputs_secondary'!$I$19="Asphalt Cutbacks", 'Manual Inputs_secondary'!$I$7/'Manual Inputs_secondary'!$I$8,
        'Manual Inputs_secondary'!$I$19="Asphalt Emulsion", 'Manual Inputs_secondary'!$I$9/'Manual Inputs_secondary'!$I$10
    ),
    IF(OR(ISNA(_xlpm.Rate), AP13=""), "", ROUND(_xlpm.Rate * N(AP13), 2))
)</f>
        <v/>
      </c>
      <c r="AR13" s="230" t="str">
        <f t="shared" si="17"/>
        <v/>
      </c>
      <c r="AS13" s="231" t="str">
        <f>IF(OR($AR13="", 'Manual Inputs_secondary'!$I$11=""), "", ROUND(($AR13 * 'Manual Inputs_secondary'!$I$12 * 'Manual Inputs_secondary'!$I$11 / 'Manual Inputs_secondary'!$I$17), 2))</f>
        <v/>
      </c>
      <c r="AT13" s="232" t="str">
        <f t="shared" si="18"/>
        <v/>
      </c>
      <c r="AU13" s="233" t="str">
        <f>IF(OR($AT13="", $AT13=0), "", ROUND(($AT13 * 'Manual Inputs_secondary'!$I$15 / 'Manual Inputs_secondary'!$I$16), 2))</f>
        <v/>
      </c>
      <c r="AV13" s="234" t="str">
        <f>IF($B13="","",IFERROR(SUMIFS('Data Sorting_Secondary'!$D:$D,'Data Sorting_Secondary'!$A:$A,$B13,'Data Sorting_Secondary'!$B:$B,TRIM(AV$7)),0))</f>
        <v/>
      </c>
      <c r="AW13" s="235" t="str">
        <f>IF($B13="", "", IFERROR(ROUND(SUMIFS('Data Sorting_Secondary'!$C:$C, 'Data Sorting_Secondary'!$A:$A, $B13, 'Data Sorting_Secondary'!$B:$B, TRIM(AV$7)) / (9), 0), 0))</f>
        <v/>
      </c>
      <c r="AX13" s="238" t="str">
        <f>IF(OR(AV13="", AV13=0), "", ROUND((AV13*27 * 'Manual Inputs_secondary'!$I$4 / 'Manual Inputs_secondary'!$I$17), 0))</f>
        <v/>
      </c>
    </row>
    <row r="14" spans="1:50">
      <c r="A14" s="225"/>
      <c r="B14" s="190" t="str">
        <f>IF('Manual Inputs_secondary'!D8&lt;&gt;"",'Manual Inputs_secondary'!D8,"")</f>
        <v/>
      </c>
      <c r="C14" s="191" t="str">
        <f>IF($B14="","",IFERROR(SUMIFS('Data Sorting_Secondary'!$D:$D,'Data Sorting_Secondary'!$A:$A,$B14,'Data Sorting_Secondary'!$B:$B,TRIM(C$8)),0))</f>
        <v/>
      </c>
      <c r="D14" s="191" t="str">
        <f>IF($B14="","",IFERROR(SUMIFS('Data Sorting_Secondary'!$D:$D,'Data Sorting_Secondary'!$A:$A,$B14,'Data Sorting_Secondary'!$B:$B,TRIM(D$8)),0))</f>
        <v/>
      </c>
      <c r="E14" s="227" t="str">
        <f>IF($B14="", "", ROUND(((C14+D14)*27*_xlfn.IFNA(_xlfn.XLOOKUP(TRIM($C$5), 'Manual Inputs_secondary'!$H:$H, 'Manual Inputs_secondary'!$I:$I), 0) / 'Manual Inputs_secondary'!$I$17), 2))</f>
        <v/>
      </c>
      <c r="F14" s="191" t="str">
        <f>IF($B14="","",IFERROR(SUMIFS('Data Sorting_Secondary'!$C:$C,'Data Sorting_Secondary'!$A:$A,$B14,'Data Sorting_Secondary'!$B:$B,TRIM(F$8)),0))</f>
        <v/>
      </c>
      <c r="G14" s="191" t="str">
        <f>IF($B14="","",IFERROR(SUMIFS('Data Sorting_Secondary'!$C:$C,'Data Sorting_Secondary'!$A:$A,$B14,'Data Sorting_Secondary'!$B:$B,TRIM(G$8)),0))</f>
        <v/>
      </c>
      <c r="H14" s="227" t="str">
        <f t="shared" si="5"/>
        <v/>
      </c>
      <c r="I14" s="191" t="str">
        <f>IF($B14="","",IFERROR(SUMIFS('Data Sorting_Secondary'!$D:$D,'Data Sorting_Secondary'!$A:$A,$B14,'Data Sorting_Secondary'!$B:$B,TRIM(I$8)),0))</f>
        <v/>
      </c>
      <c r="J14" s="191" t="str">
        <f>IF($B14="","",IFERROR(SUMIFS('Data Sorting_Secondary'!$D:$D,'Data Sorting_Secondary'!$A:$A,$B14,'Data Sorting_Secondary'!$B:$B,TRIM(J$8)),0))</f>
        <v/>
      </c>
      <c r="K14" s="227" t="str">
        <f>IF($B14="", "", ROUND(((I14+J14)*27*_xlfn.IFNA(_xlfn.XLOOKUP(TRIM($I$5), 'Manual Inputs_secondary'!$H:$H, 'Manual Inputs_secondary'!$I:$I), 0) / 'Manual Inputs_secondary'!$I$17), 2))</f>
        <v/>
      </c>
      <c r="L14" s="191" t="str">
        <f>IF($B14="","",IFERROR(SUMIFS('Data Sorting_Secondary'!$C:$C,'Data Sorting_Secondary'!$A:$A,$B14,'Data Sorting_Secondary'!$B:$B,TRIM(L$8)),0))</f>
        <v/>
      </c>
      <c r="M14" s="191" t="str">
        <f>IF($B14="","",IFERROR(SUMIFS('Data Sorting_Secondary'!$C:$C,'Data Sorting_Secondary'!$A:$A,$B14,'Data Sorting_Secondary'!$C:$C,TRIM(M$8)),0))</f>
        <v/>
      </c>
      <c r="N14" s="227" t="str">
        <f t="shared" si="6"/>
        <v/>
      </c>
      <c r="O14" s="191" t="str">
        <f>IF($B14="","",IFERROR(SUMIFS('Data Sorting_Secondary'!$D:$D,'Data Sorting_Secondary'!$A:$A,$B14,'Data Sorting_Secondary'!$B:$B,TRIM(O$8)),0))</f>
        <v/>
      </c>
      <c r="P14" s="191" t="str">
        <f>IF($B14="","",IFERROR(SUMIFS('Data Sorting_Secondary'!$D:$D,'Data Sorting_Secondary'!$A:$A,$B14,'Data Sorting_Secondary'!$B:$B,TRIM(P$8)),0))</f>
        <v/>
      </c>
      <c r="Q14" s="227" t="str">
        <f>IF($B14="", "", ROUND(((O14+P14)*27*_xlfn.IFNA(_xlfn.XLOOKUP(TRIM($O$5), 'Manual Inputs_secondary'!$H:$H, 'Manual Inputs_secondary'!$I:$I), 0) / 'Manual Inputs_secondary'!$I$17), 2))</f>
        <v/>
      </c>
      <c r="R14" s="191" t="str">
        <f>IF($B14="","",IFERROR(SUMIFS('Data Sorting_Secondary'!$C:$C,'Data Sorting_Secondary'!$A:$A,$B14,'Data Sorting_Secondary'!$B:$B,TRIM(R$8)),0))</f>
        <v/>
      </c>
      <c r="S14" s="191" t="str">
        <f>IF($B14="","",IFERROR(SUMIFS('Data Sorting_Secondary'!$C:$C,'Data Sorting_Secondary'!$A:$A,$B14,'Data Sorting_Secondary'!$B:$B,TRIM(S$8)),0))</f>
        <v/>
      </c>
      <c r="T14" s="227" t="str">
        <f t="shared" si="7"/>
        <v/>
      </c>
      <c r="U14" s="191" t="str">
        <f>IF($B14="","",IFERROR(SUMIFS('Data Sorting_Secondary'!$D:$D,'Data Sorting_Secondary'!$A:$A,$B14,'Data Sorting_Secondary'!$B:$B,TRIM(U$8)),0))</f>
        <v/>
      </c>
      <c r="V14" s="191" t="str">
        <f>IF($B14="","",IFERROR(SUMIFS('Data Sorting_Secondary'!$D:$D,'Data Sorting_Secondary'!$A:$A,$B14,'Data Sorting_Secondary'!$B:$B,TRIM(V$8)),0))</f>
        <v/>
      </c>
      <c r="W14" s="227" t="str">
        <f>IF($B14="", "", ROUND(((U14+V14)*27*_xlfn.IFNA(_xlfn.XLOOKUP(TRIM($U$5), 'Manual Inputs_secondary'!$H:$H, 'Manual Inputs_secondary'!$I:$I), 0) / 'Manual Inputs_secondary'!$I$17), 2))</f>
        <v/>
      </c>
      <c r="X14" s="191" t="str">
        <f>IF($B14="","",IFERROR(SUMIFS('Data Sorting_Secondary'!$C:$C,'Data Sorting_Secondary'!$A:$A,$B14,'Data Sorting_Secondary'!$B:$B,TRIM(X$8)),0))</f>
        <v/>
      </c>
      <c r="Y14" s="191" t="str">
        <f>IF($B14="","",IFERROR(SUMIFS('Data Sorting_Secondary'!$C:$C,'Data Sorting_Secondary'!$A:$A,$B14,'Data Sorting_Secondary'!$B:$B,TRIM(Y$8)),0))</f>
        <v/>
      </c>
      <c r="Z14" s="227" t="str">
        <f t="shared" si="8"/>
        <v/>
      </c>
      <c r="AA14" s="191" t="str">
        <f>IF($B14="","",IFERROR(SUMIFS('Data Sorting_Secondary'!$D:$D,'Data Sorting_Secondary'!$A:$A,$B14,'Data Sorting_Secondary'!$B:$B,TRIM(AA$8)),0))</f>
        <v/>
      </c>
      <c r="AB14" s="191" t="str">
        <f>IF($B14="","",IFERROR(SUMIFS('Data Sorting_Secondary'!$D:$D,'Data Sorting_Secondary'!$A:$A,$B14,'Data Sorting_Secondary'!$B:$B,TRIM(AB$8)),0))</f>
        <v/>
      </c>
      <c r="AC14" s="227" t="str">
        <f>IF($B14="", "", ROUND(((AA14+AB14)*27*_xlfn.IFNA(_xlfn.XLOOKUP(TRIM($AA$5), 'Manual Inputs_secondary'!$H:$H, 'Manual Inputs_secondary'!$I:$I), 0) / 'Manual Inputs_secondary'!$I$17), 2))</f>
        <v/>
      </c>
      <c r="AD14" s="191" t="str">
        <f>IF($B14="","",IFERROR(SUMIFS('Data Sorting_Secondary'!$C:$C,'Data Sorting_Secondary'!$A:$A,$B14,'Data Sorting_Secondary'!$B:$B,TRIM(AD$8)),0))</f>
        <v/>
      </c>
      <c r="AE14" s="191" t="str">
        <f>IF($B14="","",IFERROR(SUMIFS('Data Sorting_Secondary'!$D:$D,'Data Sorting_Secondary'!$A:$A,$B14,'Data Sorting_Secondary'!$B:$B,TRIM(AE$8)),0))</f>
        <v/>
      </c>
      <c r="AF14" s="227" t="str">
        <f t="shared" si="9"/>
        <v/>
      </c>
      <c r="AG14" s="192" t="str">
        <f t="shared" si="10"/>
        <v/>
      </c>
      <c r="AH14" s="192" t="str">
        <f t="shared" si="4"/>
        <v/>
      </c>
      <c r="AI14" s="192" t="str">
        <f t="shared" si="11"/>
        <v/>
      </c>
      <c r="AJ14" s="193" t="str">
        <f t="shared" si="12"/>
        <v/>
      </c>
      <c r="AK14" s="193" t="str">
        <f t="shared" si="13"/>
        <v/>
      </c>
      <c r="AL14" s="193" t="str">
        <f t="shared" si="14"/>
        <v/>
      </c>
      <c r="AM14" s="194" t="str">
        <f>IF($B14="", "", IFERROR(ROUND(AL14 * 'Manual Inputs_secondary'!$I$6, 2), 0))</f>
        <v/>
      </c>
      <c r="AN14" s="195" t="str">
        <f t="shared" si="15"/>
        <v/>
      </c>
      <c r="AO14" s="196" t="str">
        <f>IF(OR($AN14="", $AN14=0), "", ROUND((N($AN14) * 'Manual Inputs_secondary'!$I$15 / 'Manual Inputs_secondary'!$I$16), 2))</f>
        <v/>
      </c>
      <c r="AP14" s="228" t="str">
        <f t="shared" si="16"/>
        <v/>
      </c>
      <c r="AQ14" s="229" t="str" cm="1">
        <f t="array" ref="AQ14">_xlfn.LET(
    _xlpm.Rate, _xlfn.IFS(
        'Manual Inputs_secondary'!$I$19="Asphalt Cutbacks", 'Manual Inputs_secondary'!$I$7/'Manual Inputs_secondary'!$I$8,
        'Manual Inputs_secondary'!$I$19="Asphalt Emulsion", 'Manual Inputs_secondary'!$I$9/'Manual Inputs_secondary'!$I$10
    ),
    IF(OR(ISNA(_xlpm.Rate), AP14=""), "", ROUND(_xlpm.Rate * N(AP14), 2))
)</f>
        <v/>
      </c>
      <c r="AR14" s="230" t="str">
        <f t="shared" si="17"/>
        <v/>
      </c>
      <c r="AS14" s="231" t="str">
        <f>IF(OR($AR14="", 'Manual Inputs_secondary'!$I$11=""), "", ROUND(($AR14 * 'Manual Inputs_secondary'!$I$12 * 'Manual Inputs_secondary'!$I$11 / 'Manual Inputs_secondary'!$I$17), 2))</f>
        <v/>
      </c>
      <c r="AT14" s="232" t="str">
        <f t="shared" si="18"/>
        <v/>
      </c>
      <c r="AU14" s="233" t="str">
        <f>IF(OR($AT14="", $AT14=0), "", ROUND(($AT14 * 'Manual Inputs_secondary'!$I$15 / 'Manual Inputs_secondary'!$I$16), 2))</f>
        <v/>
      </c>
      <c r="AV14" s="234" t="str">
        <f>IF($B14="","",IFERROR(SUMIFS('Data Sorting_Secondary'!$D:$D,'Data Sorting_Secondary'!$A:$A,$B14,'Data Sorting_Secondary'!$B:$B,TRIM(AV$7)),0))</f>
        <v/>
      </c>
      <c r="AW14" s="235" t="str">
        <f>IF($B14="", "", IFERROR(ROUND(SUMIFS('Data Sorting_Secondary'!$C:$C, 'Data Sorting_Secondary'!$A:$A, $B14, 'Data Sorting_Secondary'!$B:$B, TRIM(AV$7)) / (9), 0), 0))</f>
        <v/>
      </c>
      <c r="AX14" s="238" t="str">
        <f>IF(OR(AV14="", AV14=0), "", ROUND((AV14*27 * 'Manual Inputs_secondary'!$I$4 / 'Manual Inputs_secondary'!$I$17), 0))</f>
        <v/>
      </c>
    </row>
    <row r="15" spans="1:50">
      <c r="A15" s="225"/>
      <c r="B15" s="190" t="str">
        <f>IF('Manual Inputs_secondary'!D9&lt;&gt;"",'Manual Inputs_secondary'!D9,"")</f>
        <v/>
      </c>
      <c r="C15" s="191" t="str">
        <f>IF($B15="","",IFERROR(SUMIFS('Data Sorting_Secondary'!$D:$D,'Data Sorting_Secondary'!$A:$A,$B15,'Data Sorting_Secondary'!$B:$B,TRIM(C$8)),0))</f>
        <v/>
      </c>
      <c r="D15" s="191" t="str">
        <f>IF($B15="","",IFERROR(SUMIFS('Data Sorting_Secondary'!$D:$D,'Data Sorting_Secondary'!$A:$A,$B15,'Data Sorting_Secondary'!$B:$B,TRIM(D$8)),0))</f>
        <v/>
      </c>
      <c r="E15" s="227" t="str">
        <f>IF($B15="", "", ROUND(((C15+D15)*27*_xlfn.IFNA(_xlfn.XLOOKUP(TRIM($C$5), 'Manual Inputs_secondary'!$H:$H, 'Manual Inputs_secondary'!$I:$I), 0) / 'Manual Inputs_secondary'!$I$17), 2))</f>
        <v/>
      </c>
      <c r="F15" s="191" t="str">
        <f>IF($B15="","",IFERROR(SUMIFS('Data Sorting_Secondary'!$C:$C,'Data Sorting_Secondary'!$A:$A,$B15,'Data Sorting_Secondary'!$B:$B,TRIM(F$8)),0))</f>
        <v/>
      </c>
      <c r="G15" s="191" t="str">
        <f>IF($B15="","",IFERROR(SUMIFS('Data Sorting_Secondary'!$C:$C,'Data Sorting_Secondary'!$A:$A,$B15,'Data Sorting_Secondary'!$B:$B,TRIM(G$8)),0))</f>
        <v/>
      </c>
      <c r="H15" s="227" t="str">
        <f t="shared" si="5"/>
        <v/>
      </c>
      <c r="I15" s="191" t="str">
        <f>IF($B15="","",IFERROR(SUMIFS('Data Sorting_Secondary'!$D:$D,'Data Sorting_Secondary'!$A:$A,$B15,'Data Sorting_Secondary'!$B:$B,TRIM(I$8)),0))</f>
        <v/>
      </c>
      <c r="J15" s="191" t="str">
        <f>IF($B15="","",IFERROR(SUMIFS('Data Sorting_Secondary'!$D:$D,'Data Sorting_Secondary'!$A:$A,$B15,'Data Sorting_Secondary'!$B:$B,TRIM(J$8)),0))</f>
        <v/>
      </c>
      <c r="K15" s="227" t="str">
        <f>IF($B15="", "", ROUND(((I15+J15)*27*_xlfn.IFNA(_xlfn.XLOOKUP(TRIM($I$5), 'Manual Inputs_secondary'!$H:$H, 'Manual Inputs_secondary'!$I:$I), 0) / 'Manual Inputs_secondary'!$I$17), 2))</f>
        <v/>
      </c>
      <c r="L15" s="191" t="str">
        <f>IF($B15="","",IFERROR(SUMIFS('Data Sorting_Secondary'!$C:$C,'Data Sorting_Secondary'!$A:$A,$B15,'Data Sorting_Secondary'!$B:$B,TRIM(L$8)),0))</f>
        <v/>
      </c>
      <c r="M15" s="191" t="str">
        <f>IF($B15="","",IFERROR(SUMIFS('Data Sorting_Secondary'!$C:$C,'Data Sorting_Secondary'!$A:$A,$B15,'Data Sorting_Secondary'!$C:$C,TRIM(M$8)),0))</f>
        <v/>
      </c>
      <c r="N15" s="227" t="str">
        <f t="shared" si="6"/>
        <v/>
      </c>
      <c r="O15" s="191" t="str">
        <f>IF($B15="","",IFERROR(SUMIFS('Data Sorting_Secondary'!$D:$D,'Data Sorting_Secondary'!$A:$A,$B15,'Data Sorting_Secondary'!$B:$B,TRIM(O$8)),0))</f>
        <v/>
      </c>
      <c r="P15" s="191" t="str">
        <f>IF($B15="","",IFERROR(SUMIFS('Data Sorting_Secondary'!$D:$D,'Data Sorting_Secondary'!$A:$A,$B15,'Data Sorting_Secondary'!$B:$B,TRIM(P$8)),0))</f>
        <v/>
      </c>
      <c r="Q15" s="227" t="str">
        <f>IF($B15="", "", ROUND(((O15+P15)*27*_xlfn.IFNA(_xlfn.XLOOKUP(TRIM($O$5), 'Manual Inputs_secondary'!$H:$H, 'Manual Inputs_secondary'!$I:$I), 0) / 'Manual Inputs_secondary'!$I$17), 2))</f>
        <v/>
      </c>
      <c r="R15" s="191" t="str">
        <f>IF($B15="","",IFERROR(SUMIFS('Data Sorting_Secondary'!$C:$C,'Data Sorting_Secondary'!$A:$A,$B15,'Data Sorting_Secondary'!$B:$B,TRIM(R$8)),0))</f>
        <v/>
      </c>
      <c r="S15" s="191" t="str">
        <f>IF($B15="","",IFERROR(SUMIFS('Data Sorting_Secondary'!$C:$C,'Data Sorting_Secondary'!$A:$A,$B15,'Data Sorting_Secondary'!$B:$B,TRIM(S$8)),0))</f>
        <v/>
      </c>
      <c r="T15" s="227" t="str">
        <f t="shared" si="7"/>
        <v/>
      </c>
      <c r="U15" s="191" t="str">
        <f>IF($B15="","",IFERROR(SUMIFS('Data Sorting_Secondary'!$D:$D,'Data Sorting_Secondary'!$A:$A,$B15,'Data Sorting_Secondary'!$B:$B,TRIM(U$8)),0))</f>
        <v/>
      </c>
      <c r="V15" s="191" t="str">
        <f>IF($B15="","",IFERROR(SUMIFS('Data Sorting_Secondary'!$D:$D,'Data Sorting_Secondary'!$A:$A,$B15,'Data Sorting_Secondary'!$B:$B,TRIM(V$8)),0))</f>
        <v/>
      </c>
      <c r="W15" s="227" t="str">
        <f>IF($B15="", "", ROUND(((U15+V15)*27*_xlfn.IFNA(_xlfn.XLOOKUP(TRIM($U$5), 'Manual Inputs_secondary'!$H:$H, 'Manual Inputs_secondary'!$I:$I), 0) / 'Manual Inputs_secondary'!$I$17), 2))</f>
        <v/>
      </c>
      <c r="X15" s="191" t="str">
        <f>IF($B15="","",IFERROR(SUMIFS('Data Sorting_Secondary'!$C:$C,'Data Sorting_Secondary'!$A:$A,$B15,'Data Sorting_Secondary'!$B:$B,TRIM(X$8)),0))</f>
        <v/>
      </c>
      <c r="Y15" s="191" t="str">
        <f>IF($B15="","",IFERROR(SUMIFS('Data Sorting_Secondary'!$C:$C,'Data Sorting_Secondary'!$A:$A,$B15,'Data Sorting_Secondary'!$B:$B,TRIM(Y$8)),0))</f>
        <v/>
      </c>
      <c r="Z15" s="227" t="str">
        <f t="shared" si="8"/>
        <v/>
      </c>
      <c r="AA15" s="191" t="str">
        <f>IF($B15="","",IFERROR(SUMIFS('Data Sorting_Secondary'!$D:$D,'Data Sorting_Secondary'!$A:$A,$B15,'Data Sorting_Secondary'!$B:$B,TRIM(AA$8)),0))</f>
        <v/>
      </c>
      <c r="AB15" s="191" t="str">
        <f>IF($B15="","",IFERROR(SUMIFS('Data Sorting_Secondary'!$D:$D,'Data Sorting_Secondary'!$A:$A,$B15,'Data Sorting_Secondary'!$B:$B,TRIM(AB$8)),0))</f>
        <v/>
      </c>
      <c r="AC15" s="227" t="str">
        <f>IF($B15="", "", ROUND(((AA15+AB15)*27*_xlfn.IFNA(_xlfn.XLOOKUP(TRIM($AA$5), 'Manual Inputs_secondary'!$H:$H, 'Manual Inputs_secondary'!$I:$I), 0) / 'Manual Inputs_secondary'!$I$17), 2))</f>
        <v/>
      </c>
      <c r="AD15" s="191" t="str">
        <f>IF($B15="","",IFERROR(SUMIFS('Data Sorting_Secondary'!$C:$C,'Data Sorting_Secondary'!$A:$A,$B15,'Data Sorting_Secondary'!$B:$B,TRIM(AD$8)),0))</f>
        <v/>
      </c>
      <c r="AE15" s="191" t="str">
        <f>IF($B15="","",IFERROR(SUMIFS('Data Sorting_Secondary'!$D:$D,'Data Sorting_Secondary'!$A:$A,$B15,'Data Sorting_Secondary'!$B:$B,TRIM(AE$8)),0))</f>
        <v/>
      </c>
      <c r="AF15" s="227" t="str">
        <f t="shared" si="9"/>
        <v/>
      </c>
      <c r="AG15" s="192" t="str">
        <f t="shared" si="10"/>
        <v/>
      </c>
      <c r="AH15" s="192" t="str">
        <f t="shared" si="4"/>
        <v/>
      </c>
      <c r="AI15" s="192" t="str">
        <f t="shared" si="11"/>
        <v/>
      </c>
      <c r="AJ15" s="193" t="str">
        <f t="shared" si="12"/>
        <v/>
      </c>
      <c r="AK15" s="193" t="str">
        <f t="shared" si="13"/>
        <v/>
      </c>
      <c r="AL15" s="193" t="str">
        <f t="shared" si="14"/>
        <v/>
      </c>
      <c r="AM15" s="194" t="str">
        <f>IF($B15="", "", IFERROR(ROUND(AL15 * 'Manual Inputs_secondary'!$I$6, 2), 0))</f>
        <v/>
      </c>
      <c r="AN15" s="195" t="str">
        <f t="shared" si="15"/>
        <v/>
      </c>
      <c r="AO15" s="196" t="str">
        <f>IF(OR($AN15="", $AN15=0), "", ROUND((N($AN15) * 'Manual Inputs_secondary'!$I$15 / 'Manual Inputs_secondary'!$I$16), 2))</f>
        <v/>
      </c>
      <c r="AP15" s="228" t="str">
        <f t="shared" si="16"/>
        <v/>
      </c>
      <c r="AQ15" s="229" t="str" cm="1">
        <f t="array" ref="AQ15">_xlfn.LET(
    _xlpm.Rate, _xlfn.IFS(
        'Manual Inputs_secondary'!$I$19="Asphalt Cutbacks", 'Manual Inputs_secondary'!$I$7/'Manual Inputs_secondary'!$I$8,
        'Manual Inputs_secondary'!$I$19="Asphalt Emulsion", 'Manual Inputs_secondary'!$I$9/'Manual Inputs_secondary'!$I$10
    ),
    IF(OR(ISNA(_xlpm.Rate), AP15=""), "", ROUND(_xlpm.Rate * N(AP15), 2))
)</f>
        <v/>
      </c>
      <c r="AR15" s="230" t="str">
        <f t="shared" si="17"/>
        <v/>
      </c>
      <c r="AS15" s="231" t="str">
        <f>IF(OR($AR15="", 'Manual Inputs_secondary'!$I$11=""), "", ROUND(($AR15 * 'Manual Inputs_secondary'!$I$12 * 'Manual Inputs_secondary'!$I$11 / 'Manual Inputs_secondary'!$I$17), 2))</f>
        <v/>
      </c>
      <c r="AT15" s="232" t="str">
        <f t="shared" si="18"/>
        <v/>
      </c>
      <c r="AU15" s="233" t="str">
        <f>IF(OR($AT15="", $AT15=0), "", ROUND(($AT15 * 'Manual Inputs_secondary'!$I$15 / 'Manual Inputs_secondary'!$I$16), 2))</f>
        <v/>
      </c>
      <c r="AV15" s="234" t="str">
        <f>IF($B15="","",IFERROR(SUMIFS('Data Sorting_Secondary'!$D:$D,'Data Sorting_Secondary'!$A:$A,$B15,'Data Sorting_Secondary'!$B:$B,TRIM(AV$7)),0))</f>
        <v/>
      </c>
      <c r="AW15" s="235" t="str">
        <f>IF($B15="", "", IFERROR(ROUND(SUMIFS('Data Sorting_Secondary'!$C:$C, 'Data Sorting_Secondary'!$A:$A, $B15, 'Data Sorting_Secondary'!$B:$B, TRIM(AV$7)) / (9), 0), 0))</f>
        <v/>
      </c>
      <c r="AX15" s="238" t="str">
        <f>IF(OR(AV15="", AV15=0), "", ROUND((AV15*27 * 'Manual Inputs_secondary'!$I$4 / 'Manual Inputs_secondary'!$I$17), 0))</f>
        <v/>
      </c>
    </row>
    <row r="16" spans="1:50">
      <c r="A16" s="225"/>
      <c r="B16" s="190" t="str">
        <f>IF('Manual Inputs_secondary'!D10&lt;&gt;"",'Manual Inputs_secondary'!D10,"")</f>
        <v/>
      </c>
      <c r="C16" s="191" t="str">
        <f>IF($B16="","",IFERROR(SUMIFS('Data Sorting_Secondary'!$D:$D,'Data Sorting_Secondary'!$A:$A,$B16,'Data Sorting_Secondary'!$B:$B,TRIM(C$8)),0))</f>
        <v/>
      </c>
      <c r="D16" s="191" t="str">
        <f>IF($B16="","",IFERROR(SUMIFS('Data Sorting_Secondary'!$D:$D,'Data Sorting_Secondary'!$A:$A,$B16,'Data Sorting_Secondary'!$B:$B,TRIM(D$8)),0))</f>
        <v/>
      </c>
      <c r="E16" s="227" t="str">
        <f>IF($B16="", "", ROUND(((C16+D16)*27*_xlfn.IFNA(_xlfn.XLOOKUP(TRIM($C$5), 'Manual Inputs_secondary'!$H:$H, 'Manual Inputs_secondary'!$I:$I), 0) / 'Manual Inputs_secondary'!$I$17), 2))</f>
        <v/>
      </c>
      <c r="F16" s="191" t="str">
        <f>IF($B16="","",IFERROR(SUMIFS('Data Sorting_Secondary'!$C:$C,'Data Sorting_Secondary'!$A:$A,$B16,'Data Sorting_Secondary'!$B:$B,TRIM(F$8)),0))</f>
        <v/>
      </c>
      <c r="G16" s="191" t="str">
        <f>IF($B16="","",IFERROR(SUMIFS('Data Sorting_Secondary'!$C:$C,'Data Sorting_Secondary'!$A:$A,$B16,'Data Sorting_Secondary'!$B:$B,TRIM(G$8)),0))</f>
        <v/>
      </c>
      <c r="H16" s="227" t="str">
        <f t="shared" si="5"/>
        <v/>
      </c>
      <c r="I16" s="191" t="str">
        <f>IF($B16="","",IFERROR(SUMIFS('Data Sorting_Secondary'!$D:$D,'Data Sorting_Secondary'!$A:$A,$B16,'Data Sorting_Secondary'!$B:$B,TRIM(I$8)),0))</f>
        <v/>
      </c>
      <c r="J16" s="191" t="str">
        <f>IF($B16="","",IFERROR(SUMIFS('Data Sorting_Secondary'!$D:$D,'Data Sorting_Secondary'!$A:$A,$B16,'Data Sorting_Secondary'!$B:$B,TRIM(J$8)),0))</f>
        <v/>
      </c>
      <c r="K16" s="227" t="str">
        <f>IF($B16="", "", ROUND(((I16+J16)*27*_xlfn.IFNA(_xlfn.XLOOKUP(TRIM($I$5), 'Manual Inputs_secondary'!$H:$H, 'Manual Inputs_secondary'!$I:$I), 0) / 'Manual Inputs_secondary'!$I$17), 2))</f>
        <v/>
      </c>
      <c r="L16" s="191" t="str">
        <f>IF($B16="","",IFERROR(SUMIFS('Data Sorting_Secondary'!$C:$C,'Data Sorting_Secondary'!$A:$A,$B16,'Data Sorting_Secondary'!$B:$B,TRIM(L$8)),0))</f>
        <v/>
      </c>
      <c r="M16" s="191" t="str">
        <f>IF($B16="","",IFERROR(SUMIFS('Data Sorting_Secondary'!$C:$C,'Data Sorting_Secondary'!$A:$A,$B16,'Data Sorting_Secondary'!$C:$C,TRIM(M$8)),0))</f>
        <v/>
      </c>
      <c r="N16" s="227" t="str">
        <f t="shared" si="6"/>
        <v/>
      </c>
      <c r="O16" s="191" t="str">
        <f>IF($B16="","",IFERROR(SUMIFS('Data Sorting_Secondary'!$D:$D,'Data Sorting_Secondary'!$A:$A,$B16,'Data Sorting_Secondary'!$B:$B,TRIM(O$8)),0))</f>
        <v/>
      </c>
      <c r="P16" s="191" t="str">
        <f>IF($B16="","",IFERROR(SUMIFS('Data Sorting_Secondary'!$D:$D,'Data Sorting_Secondary'!$A:$A,$B16,'Data Sorting_Secondary'!$B:$B,TRIM(P$8)),0))</f>
        <v/>
      </c>
      <c r="Q16" s="227" t="str">
        <f>IF($B16="", "", ROUND(((O16+P16)*27*_xlfn.IFNA(_xlfn.XLOOKUP(TRIM($O$5), 'Manual Inputs_secondary'!$H:$H, 'Manual Inputs_secondary'!$I:$I), 0) / 'Manual Inputs_secondary'!$I$17), 2))</f>
        <v/>
      </c>
      <c r="R16" s="191" t="str">
        <f>IF($B16="","",IFERROR(SUMIFS('Data Sorting_Secondary'!$C:$C,'Data Sorting_Secondary'!$A:$A,$B16,'Data Sorting_Secondary'!$B:$B,TRIM(R$8)),0))</f>
        <v/>
      </c>
      <c r="S16" s="191" t="str">
        <f>IF($B16="","",IFERROR(SUMIFS('Data Sorting_Secondary'!$C:$C,'Data Sorting_Secondary'!$A:$A,$B16,'Data Sorting_Secondary'!$B:$B,TRIM(S$8)),0))</f>
        <v/>
      </c>
      <c r="T16" s="227" t="str">
        <f t="shared" si="7"/>
        <v/>
      </c>
      <c r="U16" s="191" t="str">
        <f>IF($B16="","",IFERROR(SUMIFS('Data Sorting_Secondary'!$D:$D,'Data Sorting_Secondary'!$A:$A,$B16,'Data Sorting_Secondary'!$B:$B,TRIM(U$8)),0))</f>
        <v/>
      </c>
      <c r="V16" s="191" t="str">
        <f>IF($B16="","",IFERROR(SUMIFS('Data Sorting_Secondary'!$D:$D,'Data Sorting_Secondary'!$A:$A,$B16,'Data Sorting_Secondary'!$B:$B,TRIM(V$8)),0))</f>
        <v/>
      </c>
      <c r="W16" s="227" t="str">
        <f>IF($B16="", "", ROUND(((U16+V16)*27*_xlfn.IFNA(_xlfn.XLOOKUP(TRIM($U$5), 'Manual Inputs_secondary'!$H:$H, 'Manual Inputs_secondary'!$I:$I), 0) / 'Manual Inputs_secondary'!$I$17), 2))</f>
        <v/>
      </c>
      <c r="X16" s="191" t="str">
        <f>IF($B16="","",IFERROR(SUMIFS('Data Sorting_Secondary'!$C:$C,'Data Sorting_Secondary'!$A:$A,$B16,'Data Sorting_Secondary'!$B:$B,TRIM(X$8)),0))</f>
        <v/>
      </c>
      <c r="Y16" s="191" t="str">
        <f>IF($B16="","",IFERROR(SUMIFS('Data Sorting_Secondary'!$C:$C,'Data Sorting_Secondary'!$A:$A,$B16,'Data Sorting_Secondary'!$B:$B,TRIM(Y$8)),0))</f>
        <v/>
      </c>
      <c r="Z16" s="227" t="str">
        <f t="shared" si="8"/>
        <v/>
      </c>
      <c r="AA16" s="191" t="str">
        <f>IF($B16="","",IFERROR(SUMIFS('Data Sorting_Secondary'!$D:$D,'Data Sorting_Secondary'!$A:$A,$B16,'Data Sorting_Secondary'!$B:$B,TRIM(AA$8)),0))</f>
        <v/>
      </c>
      <c r="AB16" s="191" t="str">
        <f>IF($B16="","",IFERROR(SUMIFS('Data Sorting_Secondary'!$D:$D,'Data Sorting_Secondary'!$A:$A,$B16,'Data Sorting_Secondary'!$B:$B,TRIM(AB$8)),0))</f>
        <v/>
      </c>
      <c r="AC16" s="227" t="str">
        <f>IF($B16="", "", ROUND(((AA16+AB16)*27*_xlfn.IFNA(_xlfn.XLOOKUP(TRIM($AA$5), 'Manual Inputs_secondary'!$H:$H, 'Manual Inputs_secondary'!$I:$I), 0) / 'Manual Inputs_secondary'!$I$17), 2))</f>
        <v/>
      </c>
      <c r="AD16" s="191" t="str">
        <f>IF($B16="","",IFERROR(SUMIFS('Data Sorting_Secondary'!$C:$C,'Data Sorting_Secondary'!$A:$A,$B16,'Data Sorting_Secondary'!$B:$B,TRIM(AD$8)),0))</f>
        <v/>
      </c>
      <c r="AE16" s="191" t="str">
        <f>IF($B16="","",IFERROR(SUMIFS('Data Sorting_Secondary'!$D:$D,'Data Sorting_Secondary'!$A:$A,$B16,'Data Sorting_Secondary'!$B:$B,TRIM(AE$8)),0))</f>
        <v/>
      </c>
      <c r="AF16" s="227" t="str">
        <f t="shared" si="9"/>
        <v/>
      </c>
      <c r="AG16" s="192" t="str">
        <f t="shared" si="10"/>
        <v/>
      </c>
      <c r="AH16" s="192" t="str">
        <f t="shared" si="4"/>
        <v/>
      </c>
      <c r="AI16" s="192" t="str">
        <f t="shared" si="11"/>
        <v/>
      </c>
      <c r="AJ16" s="193" t="str">
        <f t="shared" si="12"/>
        <v/>
      </c>
      <c r="AK16" s="193" t="str">
        <f t="shared" si="13"/>
        <v/>
      </c>
      <c r="AL16" s="193" t="str">
        <f t="shared" si="14"/>
        <v/>
      </c>
      <c r="AM16" s="194" t="str">
        <f>IF($B16="", "", IFERROR(ROUND(AL16 * 'Manual Inputs_secondary'!$I$6, 2), 0))</f>
        <v/>
      </c>
      <c r="AN16" s="195" t="str">
        <f t="shared" si="15"/>
        <v/>
      </c>
      <c r="AO16" s="196" t="str">
        <f>IF(OR($AN16="", $AN16=0), "", ROUND((N($AN16) * 'Manual Inputs_secondary'!$I$15 / 'Manual Inputs_secondary'!$I$16), 2))</f>
        <v/>
      </c>
      <c r="AP16" s="228" t="str">
        <f t="shared" si="16"/>
        <v/>
      </c>
      <c r="AQ16" s="229" t="str" cm="1">
        <f t="array" ref="AQ16">_xlfn.LET(
    _xlpm.Rate, _xlfn.IFS(
        'Manual Inputs_secondary'!$I$19="Asphalt Cutbacks", 'Manual Inputs_secondary'!$I$7/'Manual Inputs_secondary'!$I$8,
        'Manual Inputs_secondary'!$I$19="Asphalt Emulsion", 'Manual Inputs_secondary'!$I$9/'Manual Inputs_secondary'!$I$10
    ),
    IF(OR(ISNA(_xlpm.Rate), AP16=""), "", ROUND(_xlpm.Rate * N(AP16), 2))
)</f>
        <v/>
      </c>
      <c r="AR16" s="230" t="str">
        <f t="shared" si="17"/>
        <v/>
      </c>
      <c r="AS16" s="231" t="str">
        <f>IF(OR($AR16="", 'Manual Inputs_secondary'!$I$11=""), "", ROUND(($AR16 * 'Manual Inputs_secondary'!$I$12 * 'Manual Inputs_secondary'!$I$11 / 'Manual Inputs_secondary'!$I$17), 2))</f>
        <v/>
      </c>
      <c r="AT16" s="232" t="str">
        <f t="shared" si="18"/>
        <v/>
      </c>
      <c r="AU16" s="233" t="str">
        <f>IF(OR($AT16="", $AT16=0), "", ROUND(($AT16 * 'Manual Inputs_secondary'!$I$15 / 'Manual Inputs_secondary'!$I$16), 2))</f>
        <v/>
      </c>
      <c r="AV16" s="234" t="str">
        <f>IF($B16="","",IFERROR(SUMIFS('Data Sorting_Secondary'!$D:$D,'Data Sorting_Secondary'!$A:$A,$B16,'Data Sorting_Secondary'!$B:$B,TRIM(AV$7)),0))</f>
        <v/>
      </c>
      <c r="AW16" s="235" t="str">
        <f>IF($B16="", "", IFERROR(ROUND(SUMIFS('Data Sorting_Secondary'!$C:$C, 'Data Sorting_Secondary'!$A:$A, $B16, 'Data Sorting_Secondary'!$B:$B, TRIM(AV$7)) / (9), 0), 0))</f>
        <v/>
      </c>
      <c r="AX16" s="238" t="str">
        <f>IF(OR(AV16="", AV16=0), "", ROUND((AV16*27 * 'Manual Inputs_secondary'!$I$4 / 'Manual Inputs_secondary'!$I$17), 0))</f>
        <v/>
      </c>
    </row>
    <row r="17" spans="1:50">
      <c r="A17" s="225"/>
      <c r="B17" s="190" t="str">
        <f>IF('Manual Inputs_secondary'!D11&lt;&gt;"",'Manual Inputs_secondary'!D11,"")</f>
        <v/>
      </c>
      <c r="C17" s="191" t="str">
        <f>IF($B17="","",IFERROR(SUMIFS('Data Sorting_Secondary'!$D:$D,'Data Sorting_Secondary'!$A:$A,$B17,'Data Sorting_Secondary'!$B:$B,TRIM(C$8)),0))</f>
        <v/>
      </c>
      <c r="D17" s="191" t="str">
        <f>IF($B17="","",IFERROR(SUMIFS('Data Sorting_Secondary'!$D:$D,'Data Sorting_Secondary'!$A:$A,$B17,'Data Sorting_Secondary'!$B:$B,TRIM(D$8)),0))</f>
        <v/>
      </c>
      <c r="E17" s="227" t="str">
        <f>IF($B17="", "", ROUND(((C17+D17)*27*_xlfn.IFNA(_xlfn.XLOOKUP(TRIM($C$5), 'Manual Inputs_secondary'!$H:$H, 'Manual Inputs_secondary'!$I:$I), 0) / 'Manual Inputs_secondary'!$I$17), 2))</f>
        <v/>
      </c>
      <c r="F17" s="191" t="str">
        <f>IF($B17="","",IFERROR(SUMIFS('Data Sorting_Secondary'!$C:$C,'Data Sorting_Secondary'!$A:$A,$B17,'Data Sorting_Secondary'!$B:$B,TRIM(F$8)),0))</f>
        <v/>
      </c>
      <c r="G17" s="191" t="str">
        <f>IF($B17="","",IFERROR(SUMIFS('Data Sorting_Secondary'!$C:$C,'Data Sorting_Secondary'!$A:$A,$B17,'Data Sorting_Secondary'!$B:$B,TRIM(G$8)),0))</f>
        <v/>
      </c>
      <c r="H17" s="227" t="str">
        <f t="shared" si="5"/>
        <v/>
      </c>
      <c r="I17" s="191" t="str">
        <f>IF($B17="","",IFERROR(SUMIFS('Data Sorting_Secondary'!$D:$D,'Data Sorting_Secondary'!$A:$A,$B17,'Data Sorting_Secondary'!$B:$B,TRIM(I$8)),0))</f>
        <v/>
      </c>
      <c r="J17" s="191" t="str">
        <f>IF($B17="","",IFERROR(SUMIFS('Data Sorting_Secondary'!$D:$D,'Data Sorting_Secondary'!$A:$A,$B17,'Data Sorting_Secondary'!$B:$B,TRIM(J$8)),0))</f>
        <v/>
      </c>
      <c r="K17" s="227" t="str">
        <f>IF($B17="", "", ROUND(((I17+J17)*27*_xlfn.IFNA(_xlfn.XLOOKUP(TRIM($I$5), 'Manual Inputs_secondary'!$H:$H, 'Manual Inputs_secondary'!$I:$I), 0) / 'Manual Inputs_secondary'!$I$17), 2))</f>
        <v/>
      </c>
      <c r="L17" s="191" t="str">
        <f>IF($B17="","",IFERROR(SUMIFS('Data Sorting_Secondary'!$C:$C,'Data Sorting_Secondary'!$A:$A,$B17,'Data Sorting_Secondary'!$B:$B,TRIM(L$8)),0))</f>
        <v/>
      </c>
      <c r="M17" s="191" t="str">
        <f>IF($B17="","",IFERROR(SUMIFS('Data Sorting_Secondary'!$C:$C,'Data Sorting_Secondary'!$A:$A,$B17,'Data Sorting_Secondary'!$C:$C,TRIM(M$8)),0))</f>
        <v/>
      </c>
      <c r="N17" s="227" t="str">
        <f t="shared" si="6"/>
        <v/>
      </c>
      <c r="O17" s="191" t="str">
        <f>IF($B17="","",IFERROR(SUMIFS('Data Sorting_Secondary'!$D:$D,'Data Sorting_Secondary'!$A:$A,$B17,'Data Sorting_Secondary'!$B:$B,TRIM(O$8)),0))</f>
        <v/>
      </c>
      <c r="P17" s="191" t="str">
        <f>IF($B17="","",IFERROR(SUMIFS('Data Sorting_Secondary'!$D:$D,'Data Sorting_Secondary'!$A:$A,$B17,'Data Sorting_Secondary'!$B:$B,TRIM(P$8)),0))</f>
        <v/>
      </c>
      <c r="Q17" s="227" t="str">
        <f>IF($B17="", "", ROUND(((O17+P17)*27*_xlfn.IFNA(_xlfn.XLOOKUP(TRIM($O$5), 'Manual Inputs_secondary'!$H:$H, 'Manual Inputs_secondary'!$I:$I), 0) / 'Manual Inputs_secondary'!$I$17), 2))</f>
        <v/>
      </c>
      <c r="R17" s="191" t="str">
        <f>IF($B17="","",IFERROR(SUMIFS('Data Sorting_Secondary'!$C:$C,'Data Sorting_Secondary'!$A:$A,$B17,'Data Sorting_Secondary'!$B:$B,TRIM(R$8)),0))</f>
        <v/>
      </c>
      <c r="S17" s="191" t="str">
        <f>IF($B17="","",IFERROR(SUMIFS('Data Sorting_Secondary'!$C:$C,'Data Sorting_Secondary'!$A:$A,$B17,'Data Sorting_Secondary'!$B:$B,TRIM(S$8)),0))</f>
        <v/>
      </c>
      <c r="T17" s="227" t="str">
        <f t="shared" si="7"/>
        <v/>
      </c>
      <c r="U17" s="191" t="str">
        <f>IF($B17="","",IFERROR(SUMIFS('Data Sorting_Secondary'!$D:$D,'Data Sorting_Secondary'!$A:$A,$B17,'Data Sorting_Secondary'!$B:$B,TRIM(U$8)),0))</f>
        <v/>
      </c>
      <c r="V17" s="191" t="str">
        <f>IF($B17="","",IFERROR(SUMIFS('Data Sorting_Secondary'!$D:$D,'Data Sorting_Secondary'!$A:$A,$B17,'Data Sorting_Secondary'!$B:$B,TRIM(V$8)),0))</f>
        <v/>
      </c>
      <c r="W17" s="227" t="str">
        <f>IF($B17="", "", ROUND(((U17+V17)*27*_xlfn.IFNA(_xlfn.XLOOKUP(TRIM($U$5), 'Manual Inputs_secondary'!$H:$H, 'Manual Inputs_secondary'!$I:$I), 0) / 'Manual Inputs_secondary'!$I$17), 2))</f>
        <v/>
      </c>
      <c r="X17" s="191" t="str">
        <f>IF($B17="","",IFERROR(SUMIFS('Data Sorting_Secondary'!$C:$C,'Data Sorting_Secondary'!$A:$A,$B17,'Data Sorting_Secondary'!$B:$B,TRIM(X$8)),0))</f>
        <v/>
      </c>
      <c r="Y17" s="191" t="str">
        <f>IF($B17="","",IFERROR(SUMIFS('Data Sorting_Secondary'!$C:$C,'Data Sorting_Secondary'!$A:$A,$B17,'Data Sorting_Secondary'!$B:$B,TRIM(Y$8)),0))</f>
        <v/>
      </c>
      <c r="Z17" s="227" t="str">
        <f t="shared" si="8"/>
        <v/>
      </c>
      <c r="AA17" s="191" t="str">
        <f>IF($B17="","",IFERROR(SUMIFS('Data Sorting_Secondary'!$D:$D,'Data Sorting_Secondary'!$A:$A,$B17,'Data Sorting_Secondary'!$B:$B,TRIM(AA$8)),0))</f>
        <v/>
      </c>
      <c r="AB17" s="191" t="str">
        <f>IF($B17="","",IFERROR(SUMIFS('Data Sorting_Secondary'!$D:$D,'Data Sorting_Secondary'!$A:$A,$B17,'Data Sorting_Secondary'!$B:$B,TRIM(AB$8)),0))</f>
        <v/>
      </c>
      <c r="AC17" s="227" t="str">
        <f>IF($B17="", "", ROUND(((AA17+AB17)*27*_xlfn.IFNA(_xlfn.XLOOKUP(TRIM($AA$5), 'Manual Inputs_secondary'!$H:$H, 'Manual Inputs_secondary'!$I:$I), 0) / 'Manual Inputs_secondary'!$I$17), 2))</f>
        <v/>
      </c>
      <c r="AD17" s="191" t="str">
        <f>IF($B17="","",IFERROR(SUMIFS('Data Sorting_Secondary'!$C:$C,'Data Sorting_Secondary'!$A:$A,$B17,'Data Sorting_Secondary'!$B:$B,TRIM(AD$8)),0))</f>
        <v/>
      </c>
      <c r="AE17" s="191" t="str">
        <f>IF($B17="","",IFERROR(SUMIFS('Data Sorting_Secondary'!$D:$D,'Data Sorting_Secondary'!$A:$A,$B17,'Data Sorting_Secondary'!$B:$B,TRIM(AE$8)),0))</f>
        <v/>
      </c>
      <c r="AF17" s="227" t="str">
        <f t="shared" si="9"/>
        <v/>
      </c>
      <c r="AG17" s="192" t="str">
        <f t="shared" si="10"/>
        <v/>
      </c>
      <c r="AH17" s="192" t="str">
        <f t="shared" si="4"/>
        <v/>
      </c>
      <c r="AI17" s="192" t="str">
        <f t="shared" si="11"/>
        <v/>
      </c>
      <c r="AJ17" s="193" t="str">
        <f t="shared" si="12"/>
        <v/>
      </c>
      <c r="AK17" s="193" t="str">
        <f t="shared" si="13"/>
        <v/>
      </c>
      <c r="AL17" s="193" t="str">
        <f t="shared" si="14"/>
        <v/>
      </c>
      <c r="AM17" s="194" t="str">
        <f>IF($B17="", "", IFERROR(ROUND(AL17 * 'Manual Inputs_secondary'!$I$6, 2), 0))</f>
        <v/>
      </c>
      <c r="AN17" s="195" t="str">
        <f t="shared" si="15"/>
        <v/>
      </c>
      <c r="AO17" s="196" t="str">
        <f>IF(OR($AN17="", $AN17=0), "", ROUND((N($AN17) * 'Manual Inputs_secondary'!$I$15 / 'Manual Inputs_secondary'!$I$16), 2))</f>
        <v/>
      </c>
      <c r="AP17" s="228" t="str">
        <f t="shared" si="16"/>
        <v/>
      </c>
      <c r="AQ17" s="229" t="str" cm="1">
        <f t="array" ref="AQ17">_xlfn.LET(
    _xlpm.Rate, _xlfn.IFS(
        'Manual Inputs_secondary'!$I$19="Asphalt Cutbacks", 'Manual Inputs_secondary'!$I$7/'Manual Inputs_secondary'!$I$8,
        'Manual Inputs_secondary'!$I$19="Asphalt Emulsion", 'Manual Inputs_secondary'!$I$9/'Manual Inputs_secondary'!$I$10
    ),
    IF(OR(ISNA(_xlpm.Rate), AP17=""), "", ROUND(_xlpm.Rate * N(AP17), 2))
)</f>
        <v/>
      </c>
      <c r="AR17" s="230" t="str">
        <f t="shared" si="17"/>
        <v/>
      </c>
      <c r="AS17" s="231" t="str">
        <f>IF(OR($AR17="", 'Manual Inputs_secondary'!$I$11=""), "", ROUND(($AR17 * 'Manual Inputs_secondary'!$I$12 * 'Manual Inputs_secondary'!$I$11 / 'Manual Inputs_secondary'!$I$17), 2))</f>
        <v/>
      </c>
      <c r="AT17" s="232" t="str">
        <f t="shared" si="18"/>
        <v/>
      </c>
      <c r="AU17" s="233" t="str">
        <f>IF(OR($AT17="", $AT17=0), "", ROUND(($AT17 * 'Manual Inputs_secondary'!$I$15 / 'Manual Inputs_secondary'!$I$16), 2))</f>
        <v/>
      </c>
      <c r="AV17" s="234" t="str">
        <f>IF($B17="","",IFERROR(SUMIFS('Data Sorting_Secondary'!$D:$D,'Data Sorting_Secondary'!$A:$A,$B17,'Data Sorting_Secondary'!$B:$B,TRIM(AV$7)),0))</f>
        <v/>
      </c>
      <c r="AW17" s="235" t="str">
        <f>IF($B17="", "", IFERROR(ROUND(SUMIFS('Data Sorting_Secondary'!$C:$C, 'Data Sorting_Secondary'!$A:$A, $B17, 'Data Sorting_Secondary'!$B:$B, TRIM(AV$7)) / (9), 0), 0))</f>
        <v/>
      </c>
      <c r="AX17" s="238" t="str">
        <f>IF(OR(AV17="", AV17=0), "", ROUND((AV17*27 * 'Manual Inputs_secondary'!$I$4 / 'Manual Inputs_secondary'!$I$17), 0))</f>
        <v/>
      </c>
    </row>
    <row r="18" spans="1:50">
      <c r="A18" s="225"/>
      <c r="B18" s="190" t="str">
        <f>IF('Manual Inputs_secondary'!D12&lt;&gt;"",'Manual Inputs_secondary'!D12,"")</f>
        <v/>
      </c>
      <c r="C18" s="191" t="str">
        <f>IF($B18="","",IFERROR(SUMIFS('Data Sorting_Secondary'!$D:$D,'Data Sorting_Secondary'!$A:$A,$B18,'Data Sorting_Secondary'!$B:$B,TRIM(C$8)),0))</f>
        <v/>
      </c>
      <c r="D18" s="191" t="str">
        <f>IF($B18="","",IFERROR(SUMIFS('Data Sorting_Secondary'!$D:$D,'Data Sorting_Secondary'!$A:$A,$B18,'Data Sorting_Secondary'!$B:$B,TRIM(D$8)),0))</f>
        <v/>
      </c>
      <c r="E18" s="227" t="str">
        <f>IF($B18="", "", ROUND(((C18+D18)*27*_xlfn.IFNA(_xlfn.XLOOKUP(TRIM($C$5), 'Manual Inputs_secondary'!$H:$H, 'Manual Inputs_secondary'!$I:$I), 0) / 'Manual Inputs_secondary'!$I$17), 2))</f>
        <v/>
      </c>
      <c r="F18" s="191" t="str">
        <f>IF($B18="","",IFERROR(SUMIFS('Data Sorting_Secondary'!$C:$C,'Data Sorting_Secondary'!$A:$A,$B18,'Data Sorting_Secondary'!$B:$B,TRIM(F$8)),0))</f>
        <v/>
      </c>
      <c r="G18" s="191" t="str">
        <f>IF($B18="","",IFERROR(SUMIFS('Data Sorting_Secondary'!$C:$C,'Data Sorting_Secondary'!$A:$A,$B18,'Data Sorting_Secondary'!$B:$B,TRIM(G$8)),0))</f>
        <v/>
      </c>
      <c r="H18" s="227" t="str">
        <f t="shared" si="5"/>
        <v/>
      </c>
      <c r="I18" s="191" t="str">
        <f>IF($B18="","",IFERROR(SUMIFS('Data Sorting_Secondary'!$D:$D,'Data Sorting_Secondary'!$A:$A,$B18,'Data Sorting_Secondary'!$B:$B,TRIM(I$8)),0))</f>
        <v/>
      </c>
      <c r="J18" s="191" t="str">
        <f>IF($B18="","",IFERROR(SUMIFS('Data Sorting_Secondary'!$D:$D,'Data Sorting_Secondary'!$A:$A,$B18,'Data Sorting_Secondary'!$B:$B,TRIM(J$8)),0))</f>
        <v/>
      </c>
      <c r="K18" s="227" t="str">
        <f>IF($B18="", "", ROUND(((I18+J18)*27*_xlfn.IFNA(_xlfn.XLOOKUP(TRIM($I$5), 'Manual Inputs_secondary'!$H:$H, 'Manual Inputs_secondary'!$I:$I), 0) / 'Manual Inputs_secondary'!$I$17), 2))</f>
        <v/>
      </c>
      <c r="L18" s="191" t="str">
        <f>IF($B18="","",IFERROR(SUMIFS('Data Sorting_Secondary'!$C:$C,'Data Sorting_Secondary'!$A:$A,$B18,'Data Sorting_Secondary'!$B:$B,TRIM(L$8)),0))</f>
        <v/>
      </c>
      <c r="M18" s="191" t="str">
        <f>IF($B18="","",IFERROR(SUMIFS('Data Sorting_Secondary'!$C:$C,'Data Sorting_Secondary'!$A:$A,$B18,'Data Sorting_Secondary'!$C:$C,TRIM(M$8)),0))</f>
        <v/>
      </c>
      <c r="N18" s="227" t="str">
        <f t="shared" si="6"/>
        <v/>
      </c>
      <c r="O18" s="191" t="str">
        <f>IF($B18="","",IFERROR(SUMIFS('Data Sorting_Secondary'!$D:$D,'Data Sorting_Secondary'!$A:$A,$B18,'Data Sorting_Secondary'!$B:$B,TRIM(O$8)),0))</f>
        <v/>
      </c>
      <c r="P18" s="191" t="str">
        <f>IF($B18="","",IFERROR(SUMIFS('Data Sorting_Secondary'!$D:$D,'Data Sorting_Secondary'!$A:$A,$B18,'Data Sorting_Secondary'!$B:$B,TRIM(P$8)),0))</f>
        <v/>
      </c>
      <c r="Q18" s="227" t="str">
        <f>IF($B18="", "", ROUND(((O18+P18)*27*_xlfn.IFNA(_xlfn.XLOOKUP(TRIM($O$5), 'Manual Inputs_secondary'!$H:$H, 'Manual Inputs_secondary'!$I:$I), 0) / 'Manual Inputs_secondary'!$I$17), 2))</f>
        <v/>
      </c>
      <c r="R18" s="191" t="str">
        <f>IF($B18="","",IFERROR(SUMIFS('Data Sorting_Secondary'!$C:$C,'Data Sorting_Secondary'!$A:$A,$B18,'Data Sorting_Secondary'!$B:$B,TRIM(R$8)),0))</f>
        <v/>
      </c>
      <c r="S18" s="191" t="str">
        <f>IF($B18="","",IFERROR(SUMIFS('Data Sorting_Secondary'!$C:$C,'Data Sorting_Secondary'!$A:$A,$B18,'Data Sorting_Secondary'!$B:$B,TRIM(S$8)),0))</f>
        <v/>
      </c>
      <c r="T18" s="227" t="str">
        <f t="shared" si="7"/>
        <v/>
      </c>
      <c r="U18" s="191" t="str">
        <f>IF($B18="","",IFERROR(SUMIFS('Data Sorting_Secondary'!$D:$D,'Data Sorting_Secondary'!$A:$A,$B18,'Data Sorting_Secondary'!$B:$B,TRIM(U$8)),0))</f>
        <v/>
      </c>
      <c r="V18" s="191" t="str">
        <f>IF($B18="","",IFERROR(SUMIFS('Data Sorting_Secondary'!$D:$D,'Data Sorting_Secondary'!$A:$A,$B18,'Data Sorting_Secondary'!$B:$B,TRIM(V$8)),0))</f>
        <v/>
      </c>
      <c r="W18" s="227" t="str">
        <f>IF($B18="", "", ROUND(((U18+V18)*27*_xlfn.IFNA(_xlfn.XLOOKUP(TRIM($U$5), 'Manual Inputs_secondary'!$H:$H, 'Manual Inputs_secondary'!$I:$I), 0) / 'Manual Inputs_secondary'!$I$17), 2))</f>
        <v/>
      </c>
      <c r="X18" s="191" t="str">
        <f>IF($B18="","",IFERROR(SUMIFS('Data Sorting_Secondary'!$C:$C,'Data Sorting_Secondary'!$A:$A,$B18,'Data Sorting_Secondary'!$B:$B,TRIM(X$8)),0))</f>
        <v/>
      </c>
      <c r="Y18" s="191" t="str">
        <f>IF($B18="","",IFERROR(SUMIFS('Data Sorting_Secondary'!$C:$C,'Data Sorting_Secondary'!$A:$A,$B18,'Data Sorting_Secondary'!$B:$B,TRIM(Y$8)),0))</f>
        <v/>
      </c>
      <c r="Z18" s="227" t="str">
        <f t="shared" si="8"/>
        <v/>
      </c>
      <c r="AA18" s="191" t="str">
        <f>IF($B18="","",IFERROR(SUMIFS('Data Sorting_Secondary'!$D:$D,'Data Sorting_Secondary'!$A:$A,$B18,'Data Sorting_Secondary'!$B:$B,TRIM(AA$8)),0))</f>
        <v/>
      </c>
      <c r="AB18" s="191" t="str">
        <f>IF($B18="","",IFERROR(SUMIFS('Data Sorting_Secondary'!$D:$D,'Data Sorting_Secondary'!$A:$A,$B18,'Data Sorting_Secondary'!$B:$B,TRIM(AB$8)),0))</f>
        <v/>
      </c>
      <c r="AC18" s="227" t="str">
        <f>IF($B18="", "", ROUND(((AA18+AB18)*27*_xlfn.IFNA(_xlfn.XLOOKUP(TRIM($AA$5), 'Manual Inputs_secondary'!$H:$H, 'Manual Inputs_secondary'!$I:$I), 0) / 'Manual Inputs_secondary'!$I$17), 2))</f>
        <v/>
      </c>
      <c r="AD18" s="191" t="str">
        <f>IF($B18="","",IFERROR(SUMIFS('Data Sorting_Secondary'!$C:$C,'Data Sorting_Secondary'!$A:$A,$B18,'Data Sorting_Secondary'!$B:$B,TRIM(AD$8)),0))</f>
        <v/>
      </c>
      <c r="AE18" s="191" t="str">
        <f>IF($B18="","",IFERROR(SUMIFS('Data Sorting_Secondary'!$D:$D,'Data Sorting_Secondary'!$A:$A,$B18,'Data Sorting_Secondary'!$B:$B,TRIM(AE$8)),0))</f>
        <v/>
      </c>
      <c r="AF18" s="227" t="str">
        <f t="shared" si="9"/>
        <v/>
      </c>
      <c r="AG18" s="192" t="str">
        <f t="shared" si="10"/>
        <v/>
      </c>
      <c r="AH18" s="192" t="str">
        <f t="shared" si="4"/>
        <v/>
      </c>
      <c r="AI18" s="192" t="str">
        <f t="shared" si="11"/>
        <v/>
      </c>
      <c r="AJ18" s="193" t="str">
        <f t="shared" si="12"/>
        <v/>
      </c>
      <c r="AK18" s="193" t="str">
        <f t="shared" si="13"/>
        <v/>
      </c>
      <c r="AL18" s="193" t="str">
        <f t="shared" si="14"/>
        <v/>
      </c>
      <c r="AM18" s="194" t="str">
        <f>IF($B18="", "", IFERROR(ROUND(AL18 * 'Manual Inputs_secondary'!$I$6, 2), 0))</f>
        <v/>
      </c>
      <c r="AN18" s="195" t="str">
        <f t="shared" si="15"/>
        <v/>
      </c>
      <c r="AO18" s="196" t="str">
        <f>IF(OR($AN18="", $AN18=0), "", ROUND((N($AN18) * 'Manual Inputs_secondary'!$I$15 / 'Manual Inputs_secondary'!$I$16), 2))</f>
        <v/>
      </c>
      <c r="AP18" s="228" t="str">
        <f t="shared" si="16"/>
        <v/>
      </c>
      <c r="AQ18" s="229" t="str" cm="1">
        <f t="array" ref="AQ18">_xlfn.LET(
    _xlpm.Rate, _xlfn.IFS(
        'Manual Inputs_secondary'!$I$19="Asphalt Cutbacks", 'Manual Inputs_secondary'!$I$7/'Manual Inputs_secondary'!$I$8,
        'Manual Inputs_secondary'!$I$19="Asphalt Emulsion", 'Manual Inputs_secondary'!$I$9/'Manual Inputs_secondary'!$I$10
    ),
    IF(OR(ISNA(_xlpm.Rate), AP18=""), "", ROUND(_xlpm.Rate * N(AP18), 2))
)</f>
        <v/>
      </c>
      <c r="AR18" s="230" t="str">
        <f t="shared" si="17"/>
        <v/>
      </c>
      <c r="AS18" s="231" t="str">
        <f>IF(OR($AR18="", 'Manual Inputs_secondary'!$I$11=""), "", ROUND(($AR18 * 'Manual Inputs_secondary'!$I$12 * 'Manual Inputs_secondary'!$I$11 / 'Manual Inputs_secondary'!$I$17), 2))</f>
        <v/>
      </c>
      <c r="AT18" s="232" t="str">
        <f t="shared" si="18"/>
        <v/>
      </c>
      <c r="AU18" s="233" t="str">
        <f>IF(OR($AT18="", $AT18=0), "", ROUND(($AT18 * 'Manual Inputs_secondary'!$I$15 / 'Manual Inputs_secondary'!$I$16), 2))</f>
        <v/>
      </c>
      <c r="AV18" s="234" t="str">
        <f>IF($B18="","",IFERROR(SUMIFS('Data Sorting_Secondary'!$D:$D,'Data Sorting_Secondary'!$A:$A,$B18,'Data Sorting_Secondary'!$B:$B,TRIM(AV$7)),0))</f>
        <v/>
      </c>
      <c r="AW18" s="235" t="str">
        <f>IF($B18="", "", IFERROR(ROUND(SUMIFS('Data Sorting_Secondary'!$C:$C, 'Data Sorting_Secondary'!$A:$A, $B18, 'Data Sorting_Secondary'!$B:$B, TRIM(AV$7)) / (9), 0), 0))</f>
        <v/>
      </c>
      <c r="AX18" s="238" t="str">
        <f>IF(OR(AV18="", AV18=0), "", ROUND((AV18*27 * 'Manual Inputs_secondary'!$I$4 / 'Manual Inputs_secondary'!$I$17), 0))</f>
        <v/>
      </c>
    </row>
    <row r="19" spans="1:50">
      <c r="A19" s="225"/>
      <c r="B19" s="190" t="str">
        <f>IF('Manual Inputs_secondary'!D13&lt;&gt;"",'Manual Inputs_secondary'!D13,"")</f>
        <v/>
      </c>
      <c r="C19" s="191" t="str">
        <f>IF($B19="","",IFERROR(SUMIFS('Data Sorting_Secondary'!$D:$D,'Data Sorting_Secondary'!$A:$A,$B19,'Data Sorting_Secondary'!$B:$B,TRIM(C$8)),0))</f>
        <v/>
      </c>
      <c r="D19" s="191" t="str">
        <f>IF($B19="","",IFERROR(SUMIFS('Data Sorting_Secondary'!$D:$D,'Data Sorting_Secondary'!$A:$A,$B19,'Data Sorting_Secondary'!$B:$B,TRIM(D$8)),0))</f>
        <v/>
      </c>
      <c r="E19" s="227" t="str">
        <f>IF($B19="", "", ROUND(((C19+D19)*27*_xlfn.IFNA(_xlfn.XLOOKUP(TRIM($C$5), 'Manual Inputs_secondary'!$H:$H, 'Manual Inputs_secondary'!$I:$I), 0) / 'Manual Inputs_secondary'!$I$17), 2))</f>
        <v/>
      </c>
      <c r="F19" s="191" t="str">
        <f>IF($B19="","",IFERROR(SUMIFS('Data Sorting_Secondary'!$C:$C,'Data Sorting_Secondary'!$A:$A,$B19,'Data Sorting_Secondary'!$B:$B,TRIM(F$8)),0))</f>
        <v/>
      </c>
      <c r="G19" s="191" t="str">
        <f>IF($B19="","",IFERROR(SUMIFS('Data Sorting_Secondary'!$C:$C,'Data Sorting_Secondary'!$A:$A,$B19,'Data Sorting_Secondary'!$B:$B,TRIM(G$8)),0))</f>
        <v/>
      </c>
      <c r="H19" s="227" t="str">
        <f t="shared" si="5"/>
        <v/>
      </c>
      <c r="I19" s="191" t="str">
        <f>IF($B19="","",IFERROR(SUMIFS('Data Sorting_Secondary'!$D:$D,'Data Sorting_Secondary'!$A:$A,$B19,'Data Sorting_Secondary'!$B:$B,TRIM(I$8)),0))</f>
        <v/>
      </c>
      <c r="J19" s="191" t="str">
        <f>IF($B19="","",IFERROR(SUMIFS('Data Sorting_Secondary'!$D:$D,'Data Sorting_Secondary'!$A:$A,$B19,'Data Sorting_Secondary'!$B:$B,TRIM(J$8)),0))</f>
        <v/>
      </c>
      <c r="K19" s="227" t="str">
        <f>IF($B19="", "", ROUND(((I19+J19)*27*_xlfn.IFNA(_xlfn.XLOOKUP(TRIM($I$5), 'Manual Inputs_secondary'!$H:$H, 'Manual Inputs_secondary'!$I:$I), 0) / 'Manual Inputs_secondary'!$I$17), 2))</f>
        <v/>
      </c>
      <c r="L19" s="191" t="str">
        <f>IF($B19="","",IFERROR(SUMIFS('Data Sorting_Secondary'!$C:$C,'Data Sorting_Secondary'!$A:$A,$B19,'Data Sorting_Secondary'!$B:$B,TRIM(L$8)),0))</f>
        <v/>
      </c>
      <c r="M19" s="191" t="str">
        <f>IF($B19="","",IFERROR(SUMIFS('Data Sorting_Secondary'!$C:$C,'Data Sorting_Secondary'!$A:$A,$B19,'Data Sorting_Secondary'!$C:$C,TRIM(M$8)),0))</f>
        <v/>
      </c>
      <c r="N19" s="227" t="str">
        <f t="shared" si="6"/>
        <v/>
      </c>
      <c r="O19" s="191" t="str">
        <f>IF($B19="","",IFERROR(SUMIFS('Data Sorting_Secondary'!$D:$D,'Data Sorting_Secondary'!$A:$A,$B19,'Data Sorting_Secondary'!$B:$B,TRIM(O$8)),0))</f>
        <v/>
      </c>
      <c r="P19" s="191" t="str">
        <f>IF($B19="","",IFERROR(SUMIFS('Data Sorting_Secondary'!$D:$D,'Data Sorting_Secondary'!$A:$A,$B19,'Data Sorting_Secondary'!$B:$B,TRIM(P$8)),0))</f>
        <v/>
      </c>
      <c r="Q19" s="227" t="str">
        <f>IF($B19="", "", ROUND(((O19+P19)*27*_xlfn.IFNA(_xlfn.XLOOKUP(TRIM($O$5), 'Manual Inputs_secondary'!$H:$H, 'Manual Inputs_secondary'!$I:$I), 0) / 'Manual Inputs_secondary'!$I$17), 2))</f>
        <v/>
      </c>
      <c r="R19" s="191" t="str">
        <f>IF($B19="","",IFERROR(SUMIFS('Data Sorting_Secondary'!$C:$C,'Data Sorting_Secondary'!$A:$A,$B19,'Data Sorting_Secondary'!$B:$B,TRIM(R$8)),0))</f>
        <v/>
      </c>
      <c r="S19" s="191" t="str">
        <f>IF($B19="","",IFERROR(SUMIFS('Data Sorting_Secondary'!$C:$C,'Data Sorting_Secondary'!$A:$A,$B19,'Data Sorting_Secondary'!$B:$B,TRIM(S$8)),0))</f>
        <v/>
      </c>
      <c r="T19" s="227" t="str">
        <f t="shared" si="7"/>
        <v/>
      </c>
      <c r="U19" s="191" t="str">
        <f>IF($B19="","",IFERROR(SUMIFS('Data Sorting_Secondary'!$D:$D,'Data Sorting_Secondary'!$A:$A,$B19,'Data Sorting_Secondary'!$B:$B,TRIM(U$8)),0))</f>
        <v/>
      </c>
      <c r="V19" s="191" t="str">
        <f>IF($B19="","",IFERROR(SUMIFS('Data Sorting_Secondary'!$D:$D,'Data Sorting_Secondary'!$A:$A,$B19,'Data Sorting_Secondary'!$B:$B,TRIM(V$8)),0))</f>
        <v/>
      </c>
      <c r="W19" s="227" t="str">
        <f>IF($B19="", "", ROUND(((U19+V19)*27*_xlfn.IFNA(_xlfn.XLOOKUP(TRIM($U$5), 'Manual Inputs_secondary'!$H:$H, 'Manual Inputs_secondary'!$I:$I), 0) / 'Manual Inputs_secondary'!$I$17), 2))</f>
        <v/>
      </c>
      <c r="X19" s="191" t="str">
        <f>IF($B19="","",IFERROR(SUMIFS('Data Sorting_Secondary'!$C:$C,'Data Sorting_Secondary'!$A:$A,$B19,'Data Sorting_Secondary'!$B:$B,TRIM(X$8)),0))</f>
        <v/>
      </c>
      <c r="Y19" s="191" t="str">
        <f>IF($B19="","",IFERROR(SUMIFS('Data Sorting_Secondary'!$C:$C,'Data Sorting_Secondary'!$A:$A,$B19,'Data Sorting_Secondary'!$B:$B,TRIM(Y$8)),0))</f>
        <v/>
      </c>
      <c r="Z19" s="227" t="str">
        <f t="shared" si="8"/>
        <v/>
      </c>
      <c r="AA19" s="191" t="str">
        <f>IF($B19="","",IFERROR(SUMIFS('Data Sorting_Secondary'!$D:$D,'Data Sorting_Secondary'!$A:$A,$B19,'Data Sorting_Secondary'!$B:$B,TRIM(AA$8)),0))</f>
        <v/>
      </c>
      <c r="AB19" s="191" t="str">
        <f>IF($B19="","",IFERROR(SUMIFS('Data Sorting_Secondary'!$D:$D,'Data Sorting_Secondary'!$A:$A,$B19,'Data Sorting_Secondary'!$B:$B,TRIM(AB$8)),0))</f>
        <v/>
      </c>
      <c r="AC19" s="227" t="str">
        <f>IF($B19="", "", ROUND(((AA19+AB19)*27*_xlfn.IFNA(_xlfn.XLOOKUP(TRIM($AA$5), 'Manual Inputs_secondary'!$H:$H, 'Manual Inputs_secondary'!$I:$I), 0) / 'Manual Inputs_secondary'!$I$17), 2))</f>
        <v/>
      </c>
      <c r="AD19" s="191" t="str">
        <f>IF($B19="","",IFERROR(SUMIFS('Data Sorting_Secondary'!$C:$C,'Data Sorting_Secondary'!$A:$A,$B19,'Data Sorting_Secondary'!$B:$B,TRIM(AD$8)),0))</f>
        <v/>
      </c>
      <c r="AE19" s="191" t="str">
        <f>IF($B19="","",IFERROR(SUMIFS('Data Sorting_Secondary'!$D:$D,'Data Sorting_Secondary'!$A:$A,$B19,'Data Sorting_Secondary'!$B:$B,TRIM(AE$8)),0))</f>
        <v/>
      </c>
      <c r="AF19" s="227" t="str">
        <f t="shared" si="9"/>
        <v/>
      </c>
      <c r="AG19" s="192" t="str">
        <f t="shared" si="10"/>
        <v/>
      </c>
      <c r="AH19" s="192" t="str">
        <f t="shared" si="4"/>
        <v/>
      </c>
      <c r="AI19" s="192" t="str">
        <f t="shared" si="11"/>
        <v/>
      </c>
      <c r="AJ19" s="193" t="str">
        <f t="shared" si="12"/>
        <v/>
      </c>
      <c r="AK19" s="193" t="str">
        <f t="shared" si="13"/>
        <v/>
      </c>
      <c r="AL19" s="193" t="str">
        <f t="shared" si="14"/>
        <v/>
      </c>
      <c r="AM19" s="194" t="str">
        <f>IF($B19="", "", IFERROR(ROUND(AL19 * 'Manual Inputs_secondary'!$I$6, 2), 0))</f>
        <v/>
      </c>
      <c r="AN19" s="195" t="str">
        <f t="shared" si="15"/>
        <v/>
      </c>
      <c r="AO19" s="196" t="str">
        <f>IF(OR($AN19="", $AN19=0), "", ROUND((N($AN19) * 'Manual Inputs_secondary'!$I$15 / 'Manual Inputs_secondary'!$I$16), 2))</f>
        <v/>
      </c>
      <c r="AP19" s="228" t="str">
        <f t="shared" si="16"/>
        <v/>
      </c>
      <c r="AQ19" s="229" t="str" cm="1">
        <f t="array" ref="AQ19">_xlfn.LET(
    _xlpm.Rate, _xlfn.IFS(
        'Manual Inputs_secondary'!$I$19="Asphalt Cutbacks", 'Manual Inputs_secondary'!$I$7/'Manual Inputs_secondary'!$I$8,
        'Manual Inputs_secondary'!$I$19="Asphalt Emulsion", 'Manual Inputs_secondary'!$I$9/'Manual Inputs_secondary'!$I$10
    ),
    IF(OR(ISNA(_xlpm.Rate), AP19=""), "", ROUND(_xlpm.Rate * N(AP19), 2))
)</f>
        <v/>
      </c>
      <c r="AR19" s="230" t="str">
        <f t="shared" si="17"/>
        <v/>
      </c>
      <c r="AS19" s="231" t="str">
        <f>IF(OR($AR19="", 'Manual Inputs_secondary'!$I$11=""), "", ROUND(($AR19 * 'Manual Inputs_secondary'!$I$12 * 'Manual Inputs_secondary'!$I$11 / 'Manual Inputs_secondary'!$I$17), 2))</f>
        <v/>
      </c>
      <c r="AT19" s="232" t="str">
        <f t="shared" si="18"/>
        <v/>
      </c>
      <c r="AU19" s="233" t="str">
        <f>IF(OR($AT19="", $AT19=0), "", ROUND(($AT19 * 'Manual Inputs_secondary'!$I$15 / 'Manual Inputs_secondary'!$I$16), 2))</f>
        <v/>
      </c>
      <c r="AV19" s="234" t="str">
        <f>IF($B19="","",IFERROR(SUMIFS('Data Sorting_Secondary'!$D:$D,'Data Sorting_Secondary'!$A:$A,$B19,'Data Sorting_Secondary'!$B:$B,TRIM(AV$7)),0))</f>
        <v/>
      </c>
      <c r="AW19" s="235" t="str">
        <f>IF($B19="", "", IFERROR(ROUND(SUMIFS('Data Sorting_Secondary'!$C:$C, 'Data Sorting_Secondary'!$A:$A, $B19, 'Data Sorting_Secondary'!$B:$B, TRIM(AV$7)) / (9), 0), 0))</f>
        <v/>
      </c>
      <c r="AX19" s="238" t="str">
        <f>IF(OR(AV19="", AV19=0), "", ROUND((AV19*27 * 'Manual Inputs_secondary'!$I$4 / 'Manual Inputs_secondary'!$I$17), 0))</f>
        <v/>
      </c>
    </row>
    <row r="20" spans="1:50">
      <c r="A20" s="225"/>
      <c r="B20" s="190" t="str">
        <f>IF('Manual Inputs_secondary'!D14&lt;&gt;"",'Manual Inputs_secondary'!D14,"")</f>
        <v/>
      </c>
      <c r="C20" s="191" t="str">
        <f>IF($B20="","",IFERROR(SUMIFS('Data Sorting_Secondary'!$D:$D,'Data Sorting_Secondary'!$A:$A,$B20,'Data Sorting_Secondary'!$B:$B,TRIM(C$8)),0))</f>
        <v/>
      </c>
      <c r="D20" s="191" t="str">
        <f>IF($B20="","",IFERROR(SUMIFS('Data Sorting_Secondary'!$D:$D,'Data Sorting_Secondary'!$A:$A,$B20,'Data Sorting_Secondary'!$B:$B,TRIM(D$8)),0))</f>
        <v/>
      </c>
      <c r="E20" s="227" t="str">
        <f>IF($B20="", "", ROUND(((C20+D20)*27*_xlfn.IFNA(_xlfn.XLOOKUP(TRIM($C$5), 'Manual Inputs_secondary'!$H:$H, 'Manual Inputs_secondary'!$I:$I), 0) / 'Manual Inputs_secondary'!$I$17), 2))</f>
        <v/>
      </c>
      <c r="F20" s="191" t="str">
        <f>IF($B20="","",IFERROR(SUMIFS('Data Sorting_Secondary'!$C:$C,'Data Sorting_Secondary'!$A:$A,$B20,'Data Sorting_Secondary'!$B:$B,TRIM(F$8)),0))</f>
        <v/>
      </c>
      <c r="G20" s="191" t="str">
        <f>IF($B20="","",IFERROR(SUMIFS('Data Sorting_Secondary'!$C:$C,'Data Sorting_Secondary'!$A:$A,$B20,'Data Sorting_Secondary'!$B:$B,TRIM(G$8)),0))</f>
        <v/>
      </c>
      <c r="H20" s="227" t="str">
        <f t="shared" si="5"/>
        <v/>
      </c>
      <c r="I20" s="191" t="str">
        <f>IF($B20="","",IFERROR(SUMIFS('Data Sorting_Secondary'!$D:$D,'Data Sorting_Secondary'!$A:$A,$B20,'Data Sorting_Secondary'!$B:$B,TRIM(I$8)),0))</f>
        <v/>
      </c>
      <c r="J20" s="191" t="str">
        <f>IF($B20="","",IFERROR(SUMIFS('Data Sorting_Secondary'!$D:$D,'Data Sorting_Secondary'!$A:$A,$B20,'Data Sorting_Secondary'!$B:$B,TRIM(J$8)),0))</f>
        <v/>
      </c>
      <c r="K20" s="227" t="str">
        <f>IF($B20="", "", ROUND(((I20+J20)*27*_xlfn.IFNA(_xlfn.XLOOKUP(TRIM($I$5), 'Manual Inputs_secondary'!$H:$H, 'Manual Inputs_secondary'!$I:$I), 0) / 'Manual Inputs_secondary'!$I$17), 2))</f>
        <v/>
      </c>
      <c r="L20" s="191" t="str">
        <f>IF($B20="","",IFERROR(SUMIFS('Data Sorting_Secondary'!$C:$C,'Data Sorting_Secondary'!$A:$A,$B20,'Data Sorting_Secondary'!$B:$B,TRIM(L$8)),0))</f>
        <v/>
      </c>
      <c r="M20" s="191" t="str">
        <f>IF($B20="","",IFERROR(SUMIFS('Data Sorting_Secondary'!$C:$C,'Data Sorting_Secondary'!$A:$A,$B20,'Data Sorting_Secondary'!$C:$C,TRIM(M$8)),0))</f>
        <v/>
      </c>
      <c r="N20" s="227" t="str">
        <f t="shared" si="6"/>
        <v/>
      </c>
      <c r="O20" s="191" t="str">
        <f>IF($B20="","",IFERROR(SUMIFS('Data Sorting_Secondary'!$D:$D,'Data Sorting_Secondary'!$A:$A,$B20,'Data Sorting_Secondary'!$B:$B,TRIM(O$8)),0))</f>
        <v/>
      </c>
      <c r="P20" s="191" t="str">
        <f>IF($B20="","",IFERROR(SUMIFS('Data Sorting_Secondary'!$D:$D,'Data Sorting_Secondary'!$A:$A,$B20,'Data Sorting_Secondary'!$B:$B,TRIM(P$8)),0))</f>
        <v/>
      </c>
      <c r="Q20" s="227" t="str">
        <f>IF($B20="", "", ROUND(((O20+P20)*27*_xlfn.IFNA(_xlfn.XLOOKUP(TRIM($O$5), 'Manual Inputs_secondary'!$H:$H, 'Manual Inputs_secondary'!$I:$I), 0) / 'Manual Inputs_secondary'!$I$17), 2))</f>
        <v/>
      </c>
      <c r="R20" s="191" t="str">
        <f>IF($B20="","",IFERROR(SUMIFS('Data Sorting_Secondary'!$C:$C,'Data Sorting_Secondary'!$A:$A,$B20,'Data Sorting_Secondary'!$B:$B,TRIM(R$8)),0))</f>
        <v/>
      </c>
      <c r="S20" s="191" t="str">
        <f>IF($B20="","",IFERROR(SUMIFS('Data Sorting_Secondary'!$C:$C,'Data Sorting_Secondary'!$A:$A,$B20,'Data Sorting_Secondary'!$B:$B,TRIM(S$8)),0))</f>
        <v/>
      </c>
      <c r="T20" s="227" t="str">
        <f t="shared" si="7"/>
        <v/>
      </c>
      <c r="U20" s="191" t="str">
        <f>IF($B20="","",IFERROR(SUMIFS('Data Sorting_Secondary'!$D:$D,'Data Sorting_Secondary'!$A:$A,$B20,'Data Sorting_Secondary'!$B:$B,TRIM(U$8)),0))</f>
        <v/>
      </c>
      <c r="V20" s="191" t="str">
        <f>IF($B20="","",IFERROR(SUMIFS('Data Sorting_Secondary'!$D:$D,'Data Sorting_Secondary'!$A:$A,$B20,'Data Sorting_Secondary'!$B:$B,TRIM(V$8)),0))</f>
        <v/>
      </c>
      <c r="W20" s="227" t="str">
        <f>IF($B20="", "", ROUND(((U20+V20)*27*_xlfn.IFNA(_xlfn.XLOOKUP(TRIM($U$5), 'Manual Inputs_secondary'!$H:$H, 'Manual Inputs_secondary'!$I:$I), 0) / 'Manual Inputs_secondary'!$I$17), 2))</f>
        <v/>
      </c>
      <c r="X20" s="191" t="str">
        <f>IF($B20="","",IFERROR(SUMIFS('Data Sorting_Secondary'!$C:$C,'Data Sorting_Secondary'!$A:$A,$B20,'Data Sorting_Secondary'!$B:$B,TRIM(X$8)),0))</f>
        <v/>
      </c>
      <c r="Y20" s="191" t="str">
        <f>IF($B20="","",IFERROR(SUMIFS('Data Sorting_Secondary'!$C:$C,'Data Sorting_Secondary'!$A:$A,$B20,'Data Sorting_Secondary'!$B:$B,TRIM(Y$8)),0))</f>
        <v/>
      </c>
      <c r="Z20" s="227" t="str">
        <f t="shared" si="8"/>
        <v/>
      </c>
      <c r="AA20" s="191" t="str">
        <f>IF($B20="","",IFERROR(SUMIFS('Data Sorting_Secondary'!$D:$D,'Data Sorting_Secondary'!$A:$A,$B20,'Data Sorting_Secondary'!$B:$B,TRIM(AA$8)),0))</f>
        <v/>
      </c>
      <c r="AB20" s="191" t="str">
        <f>IF($B20="","",IFERROR(SUMIFS('Data Sorting_Secondary'!$D:$D,'Data Sorting_Secondary'!$A:$A,$B20,'Data Sorting_Secondary'!$B:$B,TRIM(AB$8)),0))</f>
        <v/>
      </c>
      <c r="AC20" s="227" t="str">
        <f>IF($B20="", "", ROUND(((AA20+AB20)*27*_xlfn.IFNA(_xlfn.XLOOKUP(TRIM($AA$5), 'Manual Inputs_secondary'!$H:$H, 'Manual Inputs_secondary'!$I:$I), 0) / 'Manual Inputs_secondary'!$I$17), 2))</f>
        <v/>
      </c>
      <c r="AD20" s="191" t="str">
        <f>IF($B20="","",IFERROR(SUMIFS('Data Sorting_Secondary'!$C:$C,'Data Sorting_Secondary'!$A:$A,$B20,'Data Sorting_Secondary'!$B:$B,TRIM(AD$8)),0))</f>
        <v/>
      </c>
      <c r="AE20" s="191" t="str">
        <f>IF($B20="","",IFERROR(SUMIFS('Data Sorting_Secondary'!$D:$D,'Data Sorting_Secondary'!$A:$A,$B20,'Data Sorting_Secondary'!$B:$B,TRIM(AE$8)),0))</f>
        <v/>
      </c>
      <c r="AF20" s="227" t="str">
        <f t="shared" si="9"/>
        <v/>
      </c>
      <c r="AG20" s="192" t="str">
        <f t="shared" si="10"/>
        <v/>
      </c>
      <c r="AH20" s="192" t="str">
        <f t="shared" si="4"/>
        <v/>
      </c>
      <c r="AI20" s="192" t="str">
        <f t="shared" si="11"/>
        <v/>
      </c>
      <c r="AJ20" s="193" t="str">
        <f t="shared" si="12"/>
        <v/>
      </c>
      <c r="AK20" s="193" t="str">
        <f t="shared" si="13"/>
        <v/>
      </c>
      <c r="AL20" s="193" t="str">
        <f t="shared" si="14"/>
        <v/>
      </c>
      <c r="AM20" s="194" t="str">
        <f>IF($B20="", "", IFERROR(ROUND(AL20 * 'Manual Inputs_secondary'!$I$6, 2), 0))</f>
        <v/>
      </c>
      <c r="AN20" s="195" t="str">
        <f t="shared" si="15"/>
        <v/>
      </c>
      <c r="AO20" s="196" t="str">
        <f>IF(OR($AN20="", $AN20=0), "", ROUND((N($AN20) * 'Manual Inputs_secondary'!$I$15 / 'Manual Inputs_secondary'!$I$16), 2))</f>
        <v/>
      </c>
      <c r="AP20" s="228" t="str">
        <f t="shared" si="16"/>
        <v/>
      </c>
      <c r="AQ20" s="229" t="str" cm="1">
        <f t="array" ref="AQ20">_xlfn.LET(
    _xlpm.Rate, _xlfn.IFS(
        'Manual Inputs_secondary'!$I$19="Asphalt Cutbacks", 'Manual Inputs_secondary'!$I$7/'Manual Inputs_secondary'!$I$8,
        'Manual Inputs_secondary'!$I$19="Asphalt Emulsion", 'Manual Inputs_secondary'!$I$9/'Manual Inputs_secondary'!$I$10
    ),
    IF(OR(ISNA(_xlpm.Rate), AP20=""), "", ROUND(_xlpm.Rate * N(AP20), 2))
)</f>
        <v/>
      </c>
      <c r="AR20" s="230" t="str">
        <f t="shared" si="17"/>
        <v/>
      </c>
      <c r="AS20" s="231" t="str">
        <f>IF(OR($AR20="", 'Manual Inputs_secondary'!$I$11=""), "", ROUND(($AR20 * 'Manual Inputs_secondary'!$I$12 * 'Manual Inputs_secondary'!$I$11 / 'Manual Inputs_secondary'!$I$17), 2))</f>
        <v/>
      </c>
      <c r="AT20" s="232" t="str">
        <f t="shared" si="18"/>
        <v/>
      </c>
      <c r="AU20" s="233" t="str">
        <f>IF(OR($AT20="", $AT20=0), "", ROUND(($AT20 * 'Manual Inputs_secondary'!$I$15 / 'Manual Inputs_secondary'!$I$16), 2))</f>
        <v/>
      </c>
      <c r="AV20" s="234" t="str">
        <f>IF($B20="","",IFERROR(SUMIFS('Data Sorting_Secondary'!$D:$D,'Data Sorting_Secondary'!$A:$A,$B20,'Data Sorting_Secondary'!$B:$B,TRIM(AV$7)),0))</f>
        <v/>
      </c>
      <c r="AW20" s="235" t="str">
        <f>IF($B20="", "", IFERROR(ROUND(SUMIFS('Data Sorting_Secondary'!$C:$C, 'Data Sorting_Secondary'!$A:$A, $B20, 'Data Sorting_Secondary'!$B:$B, TRIM(AV$7)) / (9), 0), 0))</f>
        <v/>
      </c>
      <c r="AX20" s="238" t="str">
        <f>IF(OR(AV20="", AV20=0), "", ROUND((AV20*27 * 'Manual Inputs_secondary'!$I$4 / 'Manual Inputs_secondary'!$I$17), 0))</f>
        <v/>
      </c>
    </row>
    <row r="21" spans="1:50">
      <c r="A21" s="225"/>
      <c r="B21" s="190" t="str">
        <f>IF('Manual Inputs_secondary'!D15&lt;&gt;"",'Manual Inputs_secondary'!D15,"")</f>
        <v/>
      </c>
      <c r="C21" s="191" t="str">
        <f>IF($B21="","",IFERROR(SUMIFS('Data Sorting_Secondary'!$D:$D,'Data Sorting_Secondary'!$A:$A,$B21,'Data Sorting_Secondary'!$B:$B,TRIM(C$8)),0))</f>
        <v/>
      </c>
      <c r="D21" s="191" t="str">
        <f>IF($B21="","",IFERROR(SUMIFS('Data Sorting_Secondary'!$D:$D,'Data Sorting_Secondary'!$A:$A,$B21,'Data Sorting_Secondary'!$B:$B,TRIM(D$8)),0))</f>
        <v/>
      </c>
      <c r="E21" s="227" t="str">
        <f>IF($B21="", "", ROUND(((C21+D21)*27*_xlfn.IFNA(_xlfn.XLOOKUP(TRIM($C$5), 'Manual Inputs_secondary'!$H:$H, 'Manual Inputs_secondary'!$I:$I), 0) / 'Manual Inputs_secondary'!$I$17), 2))</f>
        <v/>
      </c>
      <c r="F21" s="191" t="str">
        <f>IF($B21="","",IFERROR(SUMIFS('Data Sorting_Secondary'!$C:$C,'Data Sorting_Secondary'!$A:$A,$B21,'Data Sorting_Secondary'!$B:$B,TRIM(F$8)),0))</f>
        <v/>
      </c>
      <c r="G21" s="191" t="str">
        <f>IF($B21="","",IFERROR(SUMIFS('Data Sorting_Secondary'!$C:$C,'Data Sorting_Secondary'!$A:$A,$B21,'Data Sorting_Secondary'!$B:$B,TRIM(G$8)),0))</f>
        <v/>
      </c>
      <c r="H21" s="227" t="str">
        <f t="shared" si="5"/>
        <v/>
      </c>
      <c r="I21" s="191" t="str">
        <f>IF($B21="","",IFERROR(SUMIFS('Data Sorting_Secondary'!$D:$D,'Data Sorting_Secondary'!$A:$A,$B21,'Data Sorting_Secondary'!$B:$B,TRIM(I$8)),0))</f>
        <v/>
      </c>
      <c r="J21" s="191" t="str">
        <f>IF($B21="","",IFERROR(SUMIFS('Data Sorting_Secondary'!$D:$D,'Data Sorting_Secondary'!$A:$A,$B21,'Data Sorting_Secondary'!$B:$B,TRIM(J$8)),0))</f>
        <v/>
      </c>
      <c r="K21" s="227" t="str">
        <f>IF($B21="", "", ROUND(((I21+J21)*27*_xlfn.IFNA(_xlfn.XLOOKUP(TRIM($I$5), 'Manual Inputs_secondary'!$H:$H, 'Manual Inputs_secondary'!$I:$I), 0) / 'Manual Inputs_secondary'!$I$17), 2))</f>
        <v/>
      </c>
      <c r="L21" s="191" t="str">
        <f>IF($B21="","",IFERROR(SUMIFS('Data Sorting_Secondary'!$C:$C,'Data Sorting_Secondary'!$A:$A,$B21,'Data Sorting_Secondary'!$B:$B,TRIM(L$8)),0))</f>
        <v/>
      </c>
      <c r="M21" s="191" t="str">
        <f>IF($B21="","",IFERROR(SUMIFS('Data Sorting_Secondary'!$C:$C,'Data Sorting_Secondary'!$A:$A,$B21,'Data Sorting_Secondary'!$C:$C,TRIM(M$8)),0))</f>
        <v/>
      </c>
      <c r="N21" s="227" t="str">
        <f t="shared" si="6"/>
        <v/>
      </c>
      <c r="O21" s="191" t="str">
        <f>IF($B21="","",IFERROR(SUMIFS('Data Sorting_Secondary'!$D:$D,'Data Sorting_Secondary'!$A:$A,$B21,'Data Sorting_Secondary'!$B:$B,TRIM(O$8)),0))</f>
        <v/>
      </c>
      <c r="P21" s="191" t="str">
        <f>IF($B21="","",IFERROR(SUMIFS('Data Sorting_Secondary'!$D:$D,'Data Sorting_Secondary'!$A:$A,$B21,'Data Sorting_Secondary'!$B:$B,TRIM(P$8)),0))</f>
        <v/>
      </c>
      <c r="Q21" s="227" t="str">
        <f>IF($B21="", "", ROUND(((O21+P21)*27*_xlfn.IFNA(_xlfn.XLOOKUP(TRIM($O$5), 'Manual Inputs_secondary'!$H:$H, 'Manual Inputs_secondary'!$I:$I), 0) / 'Manual Inputs_secondary'!$I$17), 2))</f>
        <v/>
      </c>
      <c r="R21" s="191" t="str">
        <f>IF($B21="","",IFERROR(SUMIFS('Data Sorting_Secondary'!$C:$C,'Data Sorting_Secondary'!$A:$A,$B21,'Data Sorting_Secondary'!$B:$B,TRIM(R$8)),0))</f>
        <v/>
      </c>
      <c r="S21" s="191" t="str">
        <f>IF($B21="","",IFERROR(SUMIFS('Data Sorting_Secondary'!$C:$C,'Data Sorting_Secondary'!$A:$A,$B21,'Data Sorting_Secondary'!$B:$B,TRIM(S$8)),0))</f>
        <v/>
      </c>
      <c r="T21" s="227" t="str">
        <f t="shared" si="7"/>
        <v/>
      </c>
      <c r="U21" s="191" t="str">
        <f>IF($B21="","",IFERROR(SUMIFS('Data Sorting_Secondary'!$D:$D,'Data Sorting_Secondary'!$A:$A,$B21,'Data Sorting_Secondary'!$B:$B,TRIM(U$8)),0))</f>
        <v/>
      </c>
      <c r="V21" s="191" t="str">
        <f>IF($B21="","",IFERROR(SUMIFS('Data Sorting_Secondary'!$D:$D,'Data Sorting_Secondary'!$A:$A,$B21,'Data Sorting_Secondary'!$B:$B,TRIM(V$8)),0))</f>
        <v/>
      </c>
      <c r="W21" s="227" t="str">
        <f>IF($B21="", "", ROUND(((U21+V21)*27*_xlfn.IFNA(_xlfn.XLOOKUP(TRIM($U$5), 'Manual Inputs_secondary'!$H:$H, 'Manual Inputs_secondary'!$I:$I), 0) / 'Manual Inputs_secondary'!$I$17), 2))</f>
        <v/>
      </c>
      <c r="X21" s="191" t="str">
        <f>IF($B21="","",IFERROR(SUMIFS('Data Sorting_Secondary'!$C:$C,'Data Sorting_Secondary'!$A:$A,$B21,'Data Sorting_Secondary'!$B:$B,TRIM(X$8)),0))</f>
        <v/>
      </c>
      <c r="Y21" s="191" t="str">
        <f>IF($B21="","",IFERROR(SUMIFS('Data Sorting_Secondary'!$C:$C,'Data Sorting_Secondary'!$A:$A,$B21,'Data Sorting_Secondary'!$B:$B,TRIM(Y$8)),0))</f>
        <v/>
      </c>
      <c r="Z21" s="227" t="str">
        <f t="shared" si="8"/>
        <v/>
      </c>
      <c r="AA21" s="191" t="str">
        <f>IF($B21="","",IFERROR(SUMIFS('Data Sorting_Secondary'!$D:$D,'Data Sorting_Secondary'!$A:$A,$B21,'Data Sorting_Secondary'!$B:$B,TRIM(AA$8)),0))</f>
        <v/>
      </c>
      <c r="AB21" s="191" t="str">
        <f>IF($B21="","",IFERROR(SUMIFS('Data Sorting_Secondary'!$D:$D,'Data Sorting_Secondary'!$A:$A,$B21,'Data Sorting_Secondary'!$B:$B,TRIM(AB$8)),0))</f>
        <v/>
      </c>
      <c r="AC21" s="227" t="str">
        <f>IF($B21="", "", ROUND(((AA21+AB21)*27*_xlfn.IFNA(_xlfn.XLOOKUP(TRIM($AA$5), 'Manual Inputs_secondary'!$H:$H, 'Manual Inputs_secondary'!$I:$I), 0) / 'Manual Inputs_secondary'!$I$17), 2))</f>
        <v/>
      </c>
      <c r="AD21" s="191" t="str">
        <f>IF($B21="","",IFERROR(SUMIFS('Data Sorting_Secondary'!$C:$C,'Data Sorting_Secondary'!$A:$A,$B21,'Data Sorting_Secondary'!$B:$B,TRIM(AD$8)),0))</f>
        <v/>
      </c>
      <c r="AE21" s="191" t="str">
        <f>IF($B21="","",IFERROR(SUMIFS('Data Sorting_Secondary'!$D:$D,'Data Sorting_Secondary'!$A:$A,$B21,'Data Sorting_Secondary'!$B:$B,TRIM(AE$8)),0))</f>
        <v/>
      </c>
      <c r="AF21" s="227" t="str">
        <f t="shared" si="9"/>
        <v/>
      </c>
      <c r="AG21" s="192" t="str">
        <f t="shared" si="10"/>
        <v/>
      </c>
      <c r="AH21" s="192" t="str">
        <f t="shared" si="4"/>
        <v/>
      </c>
      <c r="AI21" s="192" t="str">
        <f t="shared" si="11"/>
        <v/>
      </c>
      <c r="AJ21" s="193" t="str">
        <f t="shared" si="12"/>
        <v/>
      </c>
      <c r="AK21" s="193" t="str">
        <f t="shared" si="13"/>
        <v/>
      </c>
      <c r="AL21" s="193" t="str">
        <f t="shared" si="14"/>
        <v/>
      </c>
      <c r="AM21" s="194" t="str">
        <f>IF($B21="", "", IFERROR(ROUND(AL21 * 'Manual Inputs_secondary'!$I$6, 2), 0))</f>
        <v/>
      </c>
      <c r="AN21" s="195" t="str">
        <f t="shared" si="15"/>
        <v/>
      </c>
      <c r="AO21" s="196" t="str">
        <f>IF(OR($AN21="", $AN21=0), "", ROUND((N($AN21) * 'Manual Inputs_secondary'!$I$15 / 'Manual Inputs_secondary'!$I$16), 2))</f>
        <v/>
      </c>
      <c r="AP21" s="228" t="str">
        <f t="shared" si="16"/>
        <v/>
      </c>
      <c r="AQ21" s="229" t="str" cm="1">
        <f t="array" ref="AQ21">_xlfn.LET(
    _xlpm.Rate, _xlfn.IFS(
        'Manual Inputs_secondary'!$I$19="Asphalt Cutbacks", 'Manual Inputs_secondary'!$I$7/'Manual Inputs_secondary'!$I$8,
        'Manual Inputs_secondary'!$I$19="Asphalt Emulsion", 'Manual Inputs_secondary'!$I$9/'Manual Inputs_secondary'!$I$10
    ),
    IF(OR(ISNA(_xlpm.Rate), AP21=""), "", ROUND(_xlpm.Rate * N(AP21), 2))
)</f>
        <v/>
      </c>
      <c r="AR21" s="230" t="str">
        <f t="shared" si="17"/>
        <v/>
      </c>
      <c r="AS21" s="231" t="str">
        <f>IF(OR($AR21="", 'Manual Inputs_secondary'!$I$11=""), "", ROUND(($AR21 * 'Manual Inputs_secondary'!$I$12 * 'Manual Inputs_secondary'!$I$11 / 'Manual Inputs_secondary'!$I$17), 2))</f>
        <v/>
      </c>
      <c r="AT21" s="232" t="str">
        <f t="shared" si="18"/>
        <v/>
      </c>
      <c r="AU21" s="233" t="str">
        <f>IF(OR($AT21="", $AT21=0), "", ROUND(($AT21 * 'Manual Inputs_secondary'!$I$15 / 'Manual Inputs_secondary'!$I$16), 2))</f>
        <v/>
      </c>
      <c r="AV21" s="234" t="str">
        <f>IF($B21="","",IFERROR(SUMIFS('Data Sorting_Secondary'!$D:$D,'Data Sorting_Secondary'!$A:$A,$B21,'Data Sorting_Secondary'!$B:$B,TRIM(AV$7)),0))</f>
        <v/>
      </c>
      <c r="AW21" s="235" t="str">
        <f>IF($B21="", "", IFERROR(ROUND(SUMIFS('Data Sorting_Secondary'!$C:$C, 'Data Sorting_Secondary'!$A:$A, $B21, 'Data Sorting_Secondary'!$B:$B, TRIM(AV$7)) / (9), 0), 0))</f>
        <v/>
      </c>
      <c r="AX21" s="238" t="str">
        <f>IF(OR(AV21="", AV21=0), "", ROUND((AV21*27 * 'Manual Inputs_secondary'!$I$4 / 'Manual Inputs_secondary'!$I$17), 0))</f>
        <v/>
      </c>
    </row>
    <row r="22" spans="1:50">
      <c r="A22" s="225"/>
      <c r="B22" s="190" t="str">
        <f>IF('Manual Inputs_secondary'!D16&lt;&gt;"",'Manual Inputs_secondary'!D16,"")</f>
        <v/>
      </c>
      <c r="C22" s="191" t="str">
        <f>IF($B22="","",IFERROR(SUMIFS('Data Sorting_Secondary'!$D:$D,'Data Sorting_Secondary'!$A:$A,$B22,'Data Sorting_Secondary'!$B:$B,TRIM(C$8)),0))</f>
        <v/>
      </c>
      <c r="D22" s="191" t="str">
        <f>IF($B22="","",IFERROR(SUMIFS('Data Sorting_Secondary'!$D:$D,'Data Sorting_Secondary'!$A:$A,$B22,'Data Sorting_Secondary'!$B:$B,TRIM(D$8)),0))</f>
        <v/>
      </c>
      <c r="E22" s="227" t="str">
        <f>IF($B22="", "", ROUND(((C22+D22)*27*_xlfn.IFNA(_xlfn.XLOOKUP(TRIM($C$5), 'Manual Inputs_secondary'!$H:$H, 'Manual Inputs_secondary'!$I:$I), 0) / 'Manual Inputs_secondary'!$I$17), 2))</f>
        <v/>
      </c>
      <c r="F22" s="191" t="str">
        <f>IF($B22="","",IFERROR(SUMIFS('Data Sorting_Secondary'!$C:$C,'Data Sorting_Secondary'!$A:$A,$B22,'Data Sorting_Secondary'!$B:$B,TRIM(F$8)),0))</f>
        <v/>
      </c>
      <c r="G22" s="191" t="str">
        <f>IF($B22="","",IFERROR(SUMIFS('Data Sorting_Secondary'!$C:$C,'Data Sorting_Secondary'!$A:$A,$B22,'Data Sorting_Secondary'!$B:$B,TRIM(G$8)),0))</f>
        <v/>
      </c>
      <c r="H22" s="227" t="str">
        <f t="shared" si="5"/>
        <v/>
      </c>
      <c r="I22" s="191" t="str">
        <f>IF($B22="","",IFERROR(SUMIFS('Data Sorting_Secondary'!$D:$D,'Data Sorting_Secondary'!$A:$A,$B22,'Data Sorting_Secondary'!$B:$B,TRIM(I$8)),0))</f>
        <v/>
      </c>
      <c r="J22" s="191" t="str">
        <f>IF($B22="","",IFERROR(SUMIFS('Data Sorting_Secondary'!$D:$D,'Data Sorting_Secondary'!$A:$A,$B22,'Data Sorting_Secondary'!$B:$B,TRIM(J$8)),0))</f>
        <v/>
      </c>
      <c r="K22" s="227" t="str">
        <f>IF($B22="", "", ROUND(((I22+J22)*27*_xlfn.IFNA(_xlfn.XLOOKUP(TRIM($I$5), 'Manual Inputs_secondary'!$H:$H, 'Manual Inputs_secondary'!$I:$I), 0) / 'Manual Inputs_secondary'!$I$17), 2))</f>
        <v/>
      </c>
      <c r="L22" s="191" t="str">
        <f>IF($B22="","",IFERROR(SUMIFS('Data Sorting_Secondary'!$C:$C,'Data Sorting_Secondary'!$A:$A,$B22,'Data Sorting_Secondary'!$B:$B,TRIM(L$8)),0))</f>
        <v/>
      </c>
      <c r="M22" s="191" t="str">
        <f>IF($B22="","",IFERROR(SUMIFS('Data Sorting_Secondary'!$C:$C,'Data Sorting_Secondary'!$A:$A,$B22,'Data Sorting_Secondary'!$C:$C,TRIM(M$8)),0))</f>
        <v/>
      </c>
      <c r="N22" s="227" t="str">
        <f t="shared" si="6"/>
        <v/>
      </c>
      <c r="O22" s="191" t="str">
        <f>IF($B22="","",IFERROR(SUMIFS('Data Sorting_Secondary'!$D:$D,'Data Sorting_Secondary'!$A:$A,$B22,'Data Sorting_Secondary'!$B:$B,TRIM(O$8)),0))</f>
        <v/>
      </c>
      <c r="P22" s="191" t="str">
        <f>IF($B22="","",IFERROR(SUMIFS('Data Sorting_Secondary'!$D:$D,'Data Sorting_Secondary'!$A:$A,$B22,'Data Sorting_Secondary'!$B:$B,TRIM(P$8)),0))</f>
        <v/>
      </c>
      <c r="Q22" s="227" t="str">
        <f>IF($B22="", "", ROUND(((O22+P22)*27*_xlfn.IFNA(_xlfn.XLOOKUP(TRIM($O$5), 'Manual Inputs_secondary'!$H:$H, 'Manual Inputs_secondary'!$I:$I), 0) / 'Manual Inputs_secondary'!$I$17), 2))</f>
        <v/>
      </c>
      <c r="R22" s="191" t="str">
        <f>IF($B22="","",IFERROR(SUMIFS('Data Sorting_Secondary'!$C:$C,'Data Sorting_Secondary'!$A:$A,$B22,'Data Sorting_Secondary'!$B:$B,TRIM(R$8)),0))</f>
        <v/>
      </c>
      <c r="S22" s="191" t="str">
        <f>IF($B22="","",IFERROR(SUMIFS('Data Sorting_Secondary'!$C:$C,'Data Sorting_Secondary'!$A:$A,$B22,'Data Sorting_Secondary'!$B:$B,TRIM(S$8)),0))</f>
        <v/>
      </c>
      <c r="T22" s="227" t="str">
        <f t="shared" si="7"/>
        <v/>
      </c>
      <c r="U22" s="191" t="str">
        <f>IF($B22="","",IFERROR(SUMIFS('Data Sorting_Secondary'!$D:$D,'Data Sorting_Secondary'!$A:$A,$B22,'Data Sorting_Secondary'!$B:$B,TRIM(U$8)),0))</f>
        <v/>
      </c>
      <c r="V22" s="191" t="str">
        <f>IF($B22="","",IFERROR(SUMIFS('Data Sorting_Secondary'!$D:$D,'Data Sorting_Secondary'!$A:$A,$B22,'Data Sorting_Secondary'!$B:$B,TRIM(V$8)),0))</f>
        <v/>
      </c>
      <c r="W22" s="227" t="str">
        <f>IF($B22="", "", ROUND(((U22+V22)*27*_xlfn.IFNA(_xlfn.XLOOKUP(TRIM($U$5), 'Manual Inputs_secondary'!$H:$H, 'Manual Inputs_secondary'!$I:$I), 0) / 'Manual Inputs_secondary'!$I$17), 2))</f>
        <v/>
      </c>
      <c r="X22" s="191" t="str">
        <f>IF($B22="","",IFERROR(SUMIFS('Data Sorting_Secondary'!$C:$C,'Data Sorting_Secondary'!$A:$A,$B22,'Data Sorting_Secondary'!$B:$B,TRIM(X$8)),0))</f>
        <v/>
      </c>
      <c r="Y22" s="191" t="str">
        <f>IF($B22="","",IFERROR(SUMIFS('Data Sorting_Secondary'!$C:$C,'Data Sorting_Secondary'!$A:$A,$B22,'Data Sorting_Secondary'!$B:$B,TRIM(Y$8)),0))</f>
        <v/>
      </c>
      <c r="Z22" s="227" t="str">
        <f t="shared" si="8"/>
        <v/>
      </c>
      <c r="AA22" s="191" t="str">
        <f>IF($B22="","",IFERROR(SUMIFS('Data Sorting_Secondary'!$D:$D,'Data Sorting_Secondary'!$A:$A,$B22,'Data Sorting_Secondary'!$B:$B,TRIM(AA$8)),0))</f>
        <v/>
      </c>
      <c r="AB22" s="191" t="str">
        <f>IF($B22="","",IFERROR(SUMIFS('Data Sorting_Secondary'!$D:$D,'Data Sorting_Secondary'!$A:$A,$B22,'Data Sorting_Secondary'!$B:$B,TRIM(AB$8)),0))</f>
        <v/>
      </c>
      <c r="AC22" s="227" t="str">
        <f>IF($B22="", "", ROUND(((AA22+AB22)*27*_xlfn.IFNA(_xlfn.XLOOKUP(TRIM($AA$5), 'Manual Inputs_secondary'!$H:$H, 'Manual Inputs_secondary'!$I:$I), 0) / 'Manual Inputs_secondary'!$I$17), 2))</f>
        <v/>
      </c>
      <c r="AD22" s="191" t="str">
        <f>IF($B22="","",IFERROR(SUMIFS('Data Sorting_Secondary'!$C:$C,'Data Sorting_Secondary'!$A:$A,$B22,'Data Sorting_Secondary'!$B:$B,TRIM(AD$8)),0))</f>
        <v/>
      </c>
      <c r="AE22" s="191" t="str">
        <f>IF($B22="","",IFERROR(SUMIFS('Data Sorting_Secondary'!$D:$D,'Data Sorting_Secondary'!$A:$A,$B22,'Data Sorting_Secondary'!$B:$B,TRIM(AE$8)),0))</f>
        <v/>
      </c>
      <c r="AF22" s="227" t="str">
        <f t="shared" si="9"/>
        <v/>
      </c>
      <c r="AG22" s="192" t="str">
        <f t="shared" si="10"/>
        <v/>
      </c>
      <c r="AH22" s="192" t="str">
        <f t="shared" si="4"/>
        <v/>
      </c>
      <c r="AI22" s="192" t="str">
        <f t="shared" si="11"/>
        <v/>
      </c>
      <c r="AJ22" s="193" t="str">
        <f t="shared" si="12"/>
        <v/>
      </c>
      <c r="AK22" s="193" t="str">
        <f t="shared" si="13"/>
        <v/>
      </c>
      <c r="AL22" s="193" t="str">
        <f t="shared" si="14"/>
        <v/>
      </c>
      <c r="AM22" s="194" t="str">
        <f>IF($B22="", "", IFERROR(ROUND(AL22 * 'Manual Inputs_secondary'!$I$6, 2), 0))</f>
        <v/>
      </c>
      <c r="AN22" s="195" t="str">
        <f t="shared" si="15"/>
        <v/>
      </c>
      <c r="AO22" s="196" t="str">
        <f>IF(OR($AN22="", $AN22=0), "", ROUND((N($AN22) * 'Manual Inputs_secondary'!$I$15 / 'Manual Inputs_secondary'!$I$16), 2))</f>
        <v/>
      </c>
      <c r="AP22" s="228" t="str">
        <f t="shared" si="16"/>
        <v/>
      </c>
      <c r="AQ22" s="229" t="str" cm="1">
        <f t="array" ref="AQ22">_xlfn.LET(
    _xlpm.Rate, _xlfn.IFS(
        'Manual Inputs_secondary'!$I$19="Asphalt Cutbacks", 'Manual Inputs_secondary'!$I$7/'Manual Inputs_secondary'!$I$8,
        'Manual Inputs_secondary'!$I$19="Asphalt Emulsion", 'Manual Inputs_secondary'!$I$9/'Manual Inputs_secondary'!$I$10
    ),
    IF(OR(ISNA(_xlpm.Rate), AP22=""), "", ROUND(_xlpm.Rate * N(AP22), 2))
)</f>
        <v/>
      </c>
      <c r="AR22" s="230" t="str">
        <f t="shared" si="17"/>
        <v/>
      </c>
      <c r="AS22" s="231" t="str">
        <f>IF(OR($AR22="", 'Manual Inputs_secondary'!$I$11=""), "", ROUND(($AR22 * 'Manual Inputs_secondary'!$I$12 * 'Manual Inputs_secondary'!$I$11 / 'Manual Inputs_secondary'!$I$17), 2))</f>
        <v/>
      </c>
      <c r="AT22" s="232" t="str">
        <f t="shared" si="18"/>
        <v/>
      </c>
      <c r="AU22" s="233" t="str">
        <f>IF(OR($AT22="", $AT22=0), "", ROUND(($AT22 * 'Manual Inputs_secondary'!$I$15 / 'Manual Inputs_secondary'!$I$16), 2))</f>
        <v/>
      </c>
      <c r="AV22" s="234" t="str">
        <f>IF($B22="","",IFERROR(SUMIFS('Data Sorting_Secondary'!$D:$D,'Data Sorting_Secondary'!$A:$A,$B22,'Data Sorting_Secondary'!$B:$B,TRIM(AV$7)),0))</f>
        <v/>
      </c>
      <c r="AW22" s="235" t="str">
        <f>IF($B22="", "", IFERROR(ROUND(SUMIFS('Data Sorting_Secondary'!$C:$C, 'Data Sorting_Secondary'!$A:$A, $B22, 'Data Sorting_Secondary'!$B:$B, TRIM(AV$7)) / (9), 0), 0))</f>
        <v/>
      </c>
      <c r="AX22" s="238" t="str">
        <f>IF(OR(AV22="", AV22=0), "", ROUND((AV22*27 * 'Manual Inputs_secondary'!$I$4 / 'Manual Inputs_secondary'!$I$17), 0))</f>
        <v/>
      </c>
    </row>
    <row r="23" spans="1:50">
      <c r="A23" s="225"/>
      <c r="B23" s="190" t="str">
        <f>IF('Manual Inputs_secondary'!D17&lt;&gt;"",'Manual Inputs_secondary'!D17,"")</f>
        <v/>
      </c>
      <c r="C23" s="191" t="str">
        <f>IF($B23="","",IFERROR(SUMIFS('Data Sorting_Secondary'!$D:$D,'Data Sorting_Secondary'!$A:$A,$B23,'Data Sorting_Secondary'!$B:$B,TRIM(C$8)),0))</f>
        <v/>
      </c>
      <c r="D23" s="191" t="str">
        <f>IF($B23="","",IFERROR(SUMIFS('Data Sorting_Secondary'!$D:$D,'Data Sorting_Secondary'!$A:$A,$B23,'Data Sorting_Secondary'!$B:$B,TRIM(D$8)),0))</f>
        <v/>
      </c>
      <c r="E23" s="227" t="str">
        <f>IF($B23="", "", ROUND(((C23+D23)*27*_xlfn.IFNA(_xlfn.XLOOKUP(TRIM($C$5), 'Manual Inputs_secondary'!$H:$H, 'Manual Inputs_secondary'!$I:$I), 0) / 'Manual Inputs_secondary'!$I$17), 2))</f>
        <v/>
      </c>
      <c r="F23" s="191" t="str">
        <f>IF($B23="","",IFERROR(SUMIFS('Data Sorting_Secondary'!$C:$C,'Data Sorting_Secondary'!$A:$A,$B23,'Data Sorting_Secondary'!$B:$B,TRIM(F$8)),0))</f>
        <v/>
      </c>
      <c r="G23" s="191" t="str">
        <f>IF($B23="","",IFERROR(SUMIFS('Data Sorting_Secondary'!$C:$C,'Data Sorting_Secondary'!$A:$A,$B23,'Data Sorting_Secondary'!$B:$B,TRIM(G$8)),0))</f>
        <v/>
      </c>
      <c r="H23" s="227" t="str">
        <f t="shared" si="5"/>
        <v/>
      </c>
      <c r="I23" s="191" t="str">
        <f>IF($B23="","",IFERROR(SUMIFS('Data Sorting_Secondary'!$D:$D,'Data Sorting_Secondary'!$A:$A,$B23,'Data Sorting_Secondary'!$B:$B,TRIM(I$8)),0))</f>
        <v/>
      </c>
      <c r="J23" s="191" t="str">
        <f>IF($B23="","",IFERROR(SUMIFS('Data Sorting_Secondary'!$D:$D,'Data Sorting_Secondary'!$A:$A,$B23,'Data Sorting_Secondary'!$B:$B,TRIM(J$8)),0))</f>
        <v/>
      </c>
      <c r="K23" s="227" t="str">
        <f>IF($B23="", "", ROUND(((I23+J23)*27*_xlfn.IFNA(_xlfn.XLOOKUP(TRIM($I$5), 'Manual Inputs_secondary'!$H:$H, 'Manual Inputs_secondary'!$I:$I), 0) / 'Manual Inputs_secondary'!$I$17), 2))</f>
        <v/>
      </c>
      <c r="L23" s="191" t="str">
        <f>IF($B23="","",IFERROR(SUMIFS('Data Sorting_Secondary'!$C:$C,'Data Sorting_Secondary'!$A:$A,$B23,'Data Sorting_Secondary'!$B:$B,TRIM(L$8)),0))</f>
        <v/>
      </c>
      <c r="M23" s="191" t="str">
        <f>IF($B23="","",IFERROR(SUMIFS('Data Sorting_Secondary'!$C:$C,'Data Sorting_Secondary'!$A:$A,$B23,'Data Sorting_Secondary'!$C:$C,TRIM(M$8)),0))</f>
        <v/>
      </c>
      <c r="N23" s="227" t="str">
        <f t="shared" si="6"/>
        <v/>
      </c>
      <c r="O23" s="191" t="str">
        <f>IF($B23="","",IFERROR(SUMIFS('Data Sorting_Secondary'!$D:$D,'Data Sorting_Secondary'!$A:$A,$B23,'Data Sorting_Secondary'!$B:$B,TRIM(O$8)),0))</f>
        <v/>
      </c>
      <c r="P23" s="191" t="str">
        <f>IF($B23="","",IFERROR(SUMIFS('Data Sorting_Secondary'!$D:$D,'Data Sorting_Secondary'!$A:$A,$B23,'Data Sorting_Secondary'!$B:$B,TRIM(P$8)),0))</f>
        <v/>
      </c>
      <c r="Q23" s="227" t="str">
        <f>IF($B23="", "", ROUND(((O23+P23)*27*_xlfn.IFNA(_xlfn.XLOOKUP(TRIM($O$5), 'Manual Inputs_secondary'!$H:$H, 'Manual Inputs_secondary'!$I:$I), 0) / 'Manual Inputs_secondary'!$I$17), 2))</f>
        <v/>
      </c>
      <c r="R23" s="191" t="str">
        <f>IF($B23="","",IFERROR(SUMIFS('Data Sorting_Secondary'!$C:$C,'Data Sorting_Secondary'!$A:$A,$B23,'Data Sorting_Secondary'!$B:$B,TRIM(R$8)),0))</f>
        <v/>
      </c>
      <c r="S23" s="191" t="str">
        <f>IF($B23="","",IFERROR(SUMIFS('Data Sorting_Secondary'!$C:$C,'Data Sorting_Secondary'!$A:$A,$B23,'Data Sorting_Secondary'!$B:$B,TRIM(S$8)),0))</f>
        <v/>
      </c>
      <c r="T23" s="227" t="str">
        <f t="shared" si="7"/>
        <v/>
      </c>
      <c r="U23" s="191" t="str">
        <f>IF($B23="","",IFERROR(SUMIFS('Data Sorting_Secondary'!$D:$D,'Data Sorting_Secondary'!$A:$A,$B23,'Data Sorting_Secondary'!$B:$B,TRIM(U$8)),0))</f>
        <v/>
      </c>
      <c r="V23" s="191" t="str">
        <f>IF($B23="","",IFERROR(SUMIFS('Data Sorting_Secondary'!$D:$D,'Data Sorting_Secondary'!$A:$A,$B23,'Data Sorting_Secondary'!$B:$B,TRIM(V$8)),0))</f>
        <v/>
      </c>
      <c r="W23" s="227" t="str">
        <f>IF($B23="", "", ROUND(((U23+V23)*27*_xlfn.IFNA(_xlfn.XLOOKUP(TRIM($U$5), 'Manual Inputs_secondary'!$H:$H, 'Manual Inputs_secondary'!$I:$I), 0) / 'Manual Inputs_secondary'!$I$17), 2))</f>
        <v/>
      </c>
      <c r="X23" s="191" t="str">
        <f>IF($B23="","",IFERROR(SUMIFS('Data Sorting_Secondary'!$C:$C,'Data Sorting_Secondary'!$A:$A,$B23,'Data Sorting_Secondary'!$B:$B,TRIM(X$8)),0))</f>
        <v/>
      </c>
      <c r="Y23" s="191" t="str">
        <f>IF($B23="","",IFERROR(SUMIFS('Data Sorting_Secondary'!$C:$C,'Data Sorting_Secondary'!$A:$A,$B23,'Data Sorting_Secondary'!$B:$B,TRIM(Y$8)),0))</f>
        <v/>
      </c>
      <c r="Z23" s="227" t="str">
        <f t="shared" si="8"/>
        <v/>
      </c>
      <c r="AA23" s="191" t="str">
        <f>IF($B23="","",IFERROR(SUMIFS('Data Sorting_Secondary'!$D:$D,'Data Sorting_Secondary'!$A:$A,$B23,'Data Sorting_Secondary'!$B:$B,TRIM(AA$8)),0))</f>
        <v/>
      </c>
      <c r="AB23" s="191" t="str">
        <f>IF($B23="","",IFERROR(SUMIFS('Data Sorting_Secondary'!$D:$D,'Data Sorting_Secondary'!$A:$A,$B23,'Data Sorting_Secondary'!$B:$B,TRIM(AB$8)),0))</f>
        <v/>
      </c>
      <c r="AC23" s="227" t="str">
        <f>IF($B23="", "", ROUND(((AA23+AB23)*27*_xlfn.IFNA(_xlfn.XLOOKUP(TRIM($AA$5), 'Manual Inputs_secondary'!$H:$H, 'Manual Inputs_secondary'!$I:$I), 0) / 'Manual Inputs_secondary'!$I$17), 2))</f>
        <v/>
      </c>
      <c r="AD23" s="191" t="str">
        <f>IF($B23="","",IFERROR(SUMIFS('Data Sorting_Secondary'!$C:$C,'Data Sorting_Secondary'!$A:$A,$B23,'Data Sorting_Secondary'!$B:$B,TRIM(AD$8)),0))</f>
        <v/>
      </c>
      <c r="AE23" s="191" t="str">
        <f>IF($B23="","",IFERROR(SUMIFS('Data Sorting_Secondary'!$D:$D,'Data Sorting_Secondary'!$A:$A,$B23,'Data Sorting_Secondary'!$B:$B,TRIM(AE$8)),0))</f>
        <v/>
      </c>
      <c r="AF23" s="227" t="str">
        <f t="shared" si="9"/>
        <v/>
      </c>
      <c r="AG23" s="192" t="str">
        <f t="shared" si="10"/>
        <v/>
      </c>
      <c r="AH23" s="192" t="str">
        <f t="shared" si="4"/>
        <v/>
      </c>
      <c r="AI23" s="192" t="str">
        <f t="shared" si="11"/>
        <v/>
      </c>
      <c r="AJ23" s="193" t="str">
        <f t="shared" si="12"/>
        <v/>
      </c>
      <c r="AK23" s="193" t="str">
        <f t="shared" si="13"/>
        <v/>
      </c>
      <c r="AL23" s="193" t="str">
        <f t="shared" si="14"/>
        <v/>
      </c>
      <c r="AM23" s="194" t="str">
        <f>IF($B23="", "", IFERROR(ROUND(AL23 * 'Manual Inputs_secondary'!$I$6, 2), 0))</f>
        <v/>
      </c>
      <c r="AN23" s="195" t="str">
        <f t="shared" si="15"/>
        <v/>
      </c>
      <c r="AO23" s="196" t="str">
        <f>IF(OR($AN23="", $AN23=0), "", ROUND((N($AN23) * 'Manual Inputs_secondary'!$I$15 / 'Manual Inputs_secondary'!$I$16), 2))</f>
        <v/>
      </c>
      <c r="AP23" s="228" t="str">
        <f t="shared" si="16"/>
        <v/>
      </c>
      <c r="AQ23" s="229" t="str" cm="1">
        <f t="array" ref="AQ23">_xlfn.LET(
    _xlpm.Rate, _xlfn.IFS(
        'Manual Inputs_secondary'!$I$19="Asphalt Cutbacks", 'Manual Inputs_secondary'!$I$7/'Manual Inputs_secondary'!$I$8,
        'Manual Inputs_secondary'!$I$19="Asphalt Emulsion", 'Manual Inputs_secondary'!$I$9/'Manual Inputs_secondary'!$I$10
    ),
    IF(OR(ISNA(_xlpm.Rate), AP23=""), "", ROUND(_xlpm.Rate * N(AP23), 2))
)</f>
        <v/>
      </c>
      <c r="AR23" s="230" t="str">
        <f t="shared" si="17"/>
        <v/>
      </c>
      <c r="AS23" s="231" t="str">
        <f>IF(OR($AR23="", 'Manual Inputs_secondary'!$I$11=""), "", ROUND(($AR23 * 'Manual Inputs_secondary'!$I$12 * 'Manual Inputs_secondary'!$I$11 / 'Manual Inputs_secondary'!$I$17), 2))</f>
        <v/>
      </c>
      <c r="AT23" s="232" t="str">
        <f t="shared" si="18"/>
        <v/>
      </c>
      <c r="AU23" s="233" t="str">
        <f>IF(OR($AT23="", $AT23=0), "", ROUND(($AT23 * 'Manual Inputs_secondary'!$I$15 / 'Manual Inputs_secondary'!$I$16), 2))</f>
        <v/>
      </c>
      <c r="AV23" s="234" t="str">
        <f>IF($B23="","",IFERROR(SUMIFS('Data Sorting_Secondary'!$D:$D,'Data Sorting_Secondary'!$A:$A,$B23,'Data Sorting_Secondary'!$B:$B,TRIM(AV$7)),0))</f>
        <v/>
      </c>
      <c r="AW23" s="235" t="str">
        <f>IF($B23="", "", IFERROR(ROUND(SUMIFS('Data Sorting_Secondary'!$C:$C, 'Data Sorting_Secondary'!$A:$A, $B23, 'Data Sorting_Secondary'!$B:$B, TRIM(AV$7)) / (9), 0), 0))</f>
        <v/>
      </c>
      <c r="AX23" s="238" t="str">
        <f>IF(OR(AV23="", AV23=0), "", ROUND((AV23*27 * 'Manual Inputs_secondary'!$I$4 / 'Manual Inputs_secondary'!$I$17), 0))</f>
        <v/>
      </c>
    </row>
    <row r="24" spans="1:50">
      <c r="A24" s="225"/>
      <c r="B24" s="190" t="str">
        <f>IF('Manual Inputs_secondary'!D18&lt;&gt;"",'Manual Inputs_secondary'!D18,"")</f>
        <v/>
      </c>
      <c r="C24" s="191" t="str">
        <f>IF($B24="","",IFERROR(SUMIFS('Data Sorting_Secondary'!$D:$D,'Data Sorting_Secondary'!$A:$A,$B24,'Data Sorting_Secondary'!$B:$B,TRIM(C$8)),0))</f>
        <v/>
      </c>
      <c r="D24" s="191" t="str">
        <f>IF($B24="","",IFERROR(SUMIFS('Data Sorting_Secondary'!$D:$D,'Data Sorting_Secondary'!$A:$A,$B24,'Data Sorting_Secondary'!$B:$B,TRIM(D$8)),0))</f>
        <v/>
      </c>
      <c r="E24" s="227" t="str">
        <f>IF($B24="", "", ROUND(((C24+D24)*27*_xlfn.IFNA(_xlfn.XLOOKUP(TRIM($C$5), 'Manual Inputs_secondary'!$H:$H, 'Manual Inputs_secondary'!$I:$I), 0) / 'Manual Inputs_secondary'!$I$17), 2))</f>
        <v/>
      </c>
      <c r="F24" s="191" t="str">
        <f>IF($B24="","",IFERROR(SUMIFS('Data Sorting_Secondary'!$C:$C,'Data Sorting_Secondary'!$A:$A,$B24,'Data Sorting_Secondary'!$B:$B,TRIM(F$8)),0))</f>
        <v/>
      </c>
      <c r="G24" s="191" t="str">
        <f>IF($B24="","",IFERROR(SUMIFS('Data Sorting_Secondary'!$C:$C,'Data Sorting_Secondary'!$A:$A,$B24,'Data Sorting_Secondary'!$B:$B,TRIM(G$8)),0))</f>
        <v/>
      </c>
      <c r="H24" s="227" t="str">
        <f t="shared" si="5"/>
        <v/>
      </c>
      <c r="I24" s="191" t="str">
        <f>IF($B24="","",IFERROR(SUMIFS('Data Sorting_Secondary'!$D:$D,'Data Sorting_Secondary'!$A:$A,$B24,'Data Sorting_Secondary'!$B:$B,TRIM(I$8)),0))</f>
        <v/>
      </c>
      <c r="J24" s="191" t="str">
        <f>IF($B24="","",IFERROR(SUMIFS('Data Sorting_Secondary'!$D:$D,'Data Sorting_Secondary'!$A:$A,$B24,'Data Sorting_Secondary'!$B:$B,TRIM(J$8)),0))</f>
        <v/>
      </c>
      <c r="K24" s="227" t="str">
        <f>IF($B24="", "", ROUND(((I24+J24)*27*_xlfn.IFNA(_xlfn.XLOOKUP(TRIM($I$5), 'Manual Inputs_secondary'!$H:$H, 'Manual Inputs_secondary'!$I:$I), 0) / 'Manual Inputs_secondary'!$I$17), 2))</f>
        <v/>
      </c>
      <c r="L24" s="191" t="str">
        <f>IF($B24="","",IFERROR(SUMIFS('Data Sorting_Secondary'!$C:$C,'Data Sorting_Secondary'!$A:$A,$B24,'Data Sorting_Secondary'!$B:$B,TRIM(L$8)),0))</f>
        <v/>
      </c>
      <c r="M24" s="191" t="str">
        <f>IF($B24="","",IFERROR(SUMIFS('Data Sorting_Secondary'!$C:$C,'Data Sorting_Secondary'!$A:$A,$B24,'Data Sorting_Secondary'!$C:$C,TRIM(M$8)),0))</f>
        <v/>
      </c>
      <c r="N24" s="227" t="str">
        <f t="shared" si="6"/>
        <v/>
      </c>
      <c r="O24" s="191" t="str">
        <f>IF($B24="","",IFERROR(SUMIFS('Data Sorting_Secondary'!$D:$D,'Data Sorting_Secondary'!$A:$A,$B24,'Data Sorting_Secondary'!$B:$B,TRIM(O$8)),0))</f>
        <v/>
      </c>
      <c r="P24" s="191" t="str">
        <f>IF($B24="","",IFERROR(SUMIFS('Data Sorting_Secondary'!$D:$D,'Data Sorting_Secondary'!$A:$A,$B24,'Data Sorting_Secondary'!$B:$B,TRIM(P$8)),0))</f>
        <v/>
      </c>
      <c r="Q24" s="227" t="str">
        <f>IF($B24="", "", ROUND(((O24+P24)*27*_xlfn.IFNA(_xlfn.XLOOKUP(TRIM($O$5), 'Manual Inputs_secondary'!$H:$H, 'Manual Inputs_secondary'!$I:$I), 0) / 'Manual Inputs_secondary'!$I$17), 2))</f>
        <v/>
      </c>
      <c r="R24" s="191" t="str">
        <f>IF($B24="","",IFERROR(SUMIFS('Data Sorting_Secondary'!$C:$C,'Data Sorting_Secondary'!$A:$A,$B24,'Data Sorting_Secondary'!$B:$B,TRIM(R$8)),0))</f>
        <v/>
      </c>
      <c r="S24" s="191" t="str">
        <f>IF($B24="","",IFERROR(SUMIFS('Data Sorting_Secondary'!$C:$C,'Data Sorting_Secondary'!$A:$A,$B24,'Data Sorting_Secondary'!$B:$B,TRIM(S$8)),0))</f>
        <v/>
      </c>
      <c r="T24" s="227" t="str">
        <f t="shared" si="7"/>
        <v/>
      </c>
      <c r="U24" s="191" t="str">
        <f>IF($B24="","",IFERROR(SUMIFS('Data Sorting_Secondary'!$D:$D,'Data Sorting_Secondary'!$A:$A,$B24,'Data Sorting_Secondary'!$B:$B,TRIM(U$8)),0))</f>
        <v/>
      </c>
      <c r="V24" s="191" t="str">
        <f>IF($B24="","",IFERROR(SUMIFS('Data Sorting_Secondary'!$D:$D,'Data Sorting_Secondary'!$A:$A,$B24,'Data Sorting_Secondary'!$B:$B,TRIM(V$8)),0))</f>
        <v/>
      </c>
      <c r="W24" s="227" t="str">
        <f>IF($B24="", "", ROUND(((U24+V24)*27*_xlfn.IFNA(_xlfn.XLOOKUP(TRIM($U$5), 'Manual Inputs_secondary'!$H:$H, 'Manual Inputs_secondary'!$I:$I), 0) / 'Manual Inputs_secondary'!$I$17), 2))</f>
        <v/>
      </c>
      <c r="X24" s="191" t="str">
        <f>IF($B24="","",IFERROR(SUMIFS('Data Sorting_Secondary'!$C:$C,'Data Sorting_Secondary'!$A:$A,$B24,'Data Sorting_Secondary'!$B:$B,TRIM(X$8)),0))</f>
        <v/>
      </c>
      <c r="Y24" s="191" t="str">
        <f>IF($B24="","",IFERROR(SUMIFS('Data Sorting_Secondary'!$C:$C,'Data Sorting_Secondary'!$A:$A,$B24,'Data Sorting_Secondary'!$B:$B,TRIM(Y$8)),0))</f>
        <v/>
      </c>
      <c r="Z24" s="227" t="str">
        <f t="shared" si="8"/>
        <v/>
      </c>
      <c r="AA24" s="191" t="str">
        <f>IF($B24="","",IFERROR(SUMIFS('Data Sorting_Secondary'!$D:$D,'Data Sorting_Secondary'!$A:$A,$B24,'Data Sorting_Secondary'!$B:$B,TRIM(AA$8)),0))</f>
        <v/>
      </c>
      <c r="AB24" s="191" t="str">
        <f>IF($B24="","",IFERROR(SUMIFS('Data Sorting_Secondary'!$D:$D,'Data Sorting_Secondary'!$A:$A,$B24,'Data Sorting_Secondary'!$B:$B,TRIM(AB$8)),0))</f>
        <v/>
      </c>
      <c r="AC24" s="227" t="str">
        <f>IF($B24="", "", ROUND(((AA24+AB24)*27*_xlfn.IFNA(_xlfn.XLOOKUP(TRIM($AA$5), 'Manual Inputs_secondary'!$H:$H, 'Manual Inputs_secondary'!$I:$I), 0) / 'Manual Inputs_secondary'!$I$17), 2))</f>
        <v/>
      </c>
      <c r="AD24" s="191" t="str">
        <f>IF($B24="","",IFERROR(SUMIFS('Data Sorting_Secondary'!$C:$C,'Data Sorting_Secondary'!$A:$A,$B24,'Data Sorting_Secondary'!$B:$B,TRIM(AD$8)),0))</f>
        <v/>
      </c>
      <c r="AE24" s="191" t="str">
        <f>IF($B24="","",IFERROR(SUMIFS('Data Sorting_Secondary'!$D:$D,'Data Sorting_Secondary'!$A:$A,$B24,'Data Sorting_Secondary'!$B:$B,TRIM(AE$8)),0))</f>
        <v/>
      </c>
      <c r="AF24" s="227" t="str">
        <f t="shared" si="9"/>
        <v/>
      </c>
      <c r="AG24" s="192" t="str">
        <f t="shared" si="10"/>
        <v/>
      </c>
      <c r="AH24" s="192" t="str">
        <f t="shared" si="4"/>
        <v/>
      </c>
      <c r="AI24" s="192" t="str">
        <f t="shared" si="11"/>
        <v/>
      </c>
      <c r="AJ24" s="193" t="str">
        <f t="shared" si="12"/>
        <v/>
      </c>
      <c r="AK24" s="193" t="str">
        <f t="shared" si="13"/>
        <v/>
      </c>
      <c r="AL24" s="193" t="str">
        <f t="shared" si="14"/>
        <v/>
      </c>
      <c r="AM24" s="194" t="str">
        <f>IF($B24="", "", IFERROR(ROUND(AL24 * 'Manual Inputs_secondary'!$I$6, 2), 0))</f>
        <v/>
      </c>
      <c r="AN24" s="195" t="str">
        <f t="shared" si="15"/>
        <v/>
      </c>
      <c r="AO24" s="196" t="str">
        <f>IF(OR($AN24="", $AN24=0), "", ROUND((N($AN24) * 'Manual Inputs_secondary'!$I$15 / 'Manual Inputs_secondary'!$I$16), 2))</f>
        <v/>
      </c>
      <c r="AP24" s="228" t="str">
        <f t="shared" si="16"/>
        <v/>
      </c>
      <c r="AQ24" s="229" t="str" cm="1">
        <f t="array" ref="AQ24">_xlfn.LET(
    _xlpm.Rate, _xlfn.IFS(
        'Manual Inputs_secondary'!$I$19="Asphalt Cutbacks", 'Manual Inputs_secondary'!$I$7/'Manual Inputs_secondary'!$I$8,
        'Manual Inputs_secondary'!$I$19="Asphalt Emulsion", 'Manual Inputs_secondary'!$I$9/'Manual Inputs_secondary'!$I$10
    ),
    IF(OR(ISNA(_xlpm.Rate), AP24=""), "", ROUND(_xlpm.Rate * N(AP24), 2))
)</f>
        <v/>
      </c>
      <c r="AR24" s="230" t="str">
        <f t="shared" si="17"/>
        <v/>
      </c>
      <c r="AS24" s="231" t="str">
        <f>IF(OR($AR24="", 'Manual Inputs_secondary'!$I$11=""), "", ROUND(($AR24 * 'Manual Inputs_secondary'!$I$12 * 'Manual Inputs_secondary'!$I$11 / 'Manual Inputs_secondary'!$I$17), 2))</f>
        <v/>
      </c>
      <c r="AT24" s="232" t="str">
        <f t="shared" si="18"/>
        <v/>
      </c>
      <c r="AU24" s="233" t="str">
        <f>IF(OR($AT24="", $AT24=0), "", ROUND(($AT24 * 'Manual Inputs_secondary'!$I$15 / 'Manual Inputs_secondary'!$I$16), 2))</f>
        <v/>
      </c>
      <c r="AV24" s="234" t="str">
        <f>IF($B24="","",IFERROR(SUMIFS('Data Sorting_Secondary'!$D:$D,'Data Sorting_Secondary'!$A:$A,$B24,'Data Sorting_Secondary'!$B:$B,TRIM(AV$7)),0))</f>
        <v/>
      </c>
      <c r="AW24" s="235" t="str">
        <f>IF($B24="", "", IFERROR(ROUND(SUMIFS('Data Sorting_Secondary'!$C:$C, 'Data Sorting_Secondary'!$A:$A, $B24, 'Data Sorting_Secondary'!$B:$B, TRIM(AV$7)) / (9), 0), 0))</f>
        <v/>
      </c>
      <c r="AX24" s="238" t="str">
        <f>IF(OR(AV24="", AV24=0), "", ROUND((AV24*27 * 'Manual Inputs_secondary'!$I$4 / 'Manual Inputs_secondary'!$I$17), 0))</f>
        <v/>
      </c>
    </row>
    <row r="25" spans="1:50">
      <c r="A25" s="225"/>
      <c r="B25" s="190" t="str">
        <f>IF('Manual Inputs_secondary'!D19&lt;&gt;"",'Manual Inputs_secondary'!D19,"")</f>
        <v/>
      </c>
      <c r="C25" s="191" t="str">
        <f>IF($B25="","",IFERROR(SUMIFS('Data Sorting_Secondary'!$D:$D,'Data Sorting_Secondary'!$A:$A,$B25,'Data Sorting_Secondary'!$B:$B,TRIM(C$8)),0))</f>
        <v/>
      </c>
      <c r="D25" s="191" t="str">
        <f>IF($B25="","",IFERROR(SUMIFS('Data Sorting_Secondary'!$D:$D,'Data Sorting_Secondary'!$A:$A,$B25,'Data Sorting_Secondary'!$B:$B,TRIM(D$8)),0))</f>
        <v/>
      </c>
      <c r="E25" s="227" t="str">
        <f>IF($B25="", "", ROUND(((C25+D25)*27*_xlfn.IFNA(_xlfn.XLOOKUP(TRIM($C$5), 'Manual Inputs_secondary'!$H:$H, 'Manual Inputs_secondary'!$I:$I), 0) / 'Manual Inputs_secondary'!$I$17), 2))</f>
        <v/>
      </c>
      <c r="F25" s="191" t="str">
        <f>IF($B25="","",IFERROR(SUMIFS('Data Sorting_Secondary'!$C:$C,'Data Sorting_Secondary'!$A:$A,$B25,'Data Sorting_Secondary'!$B:$B,TRIM(F$8)),0))</f>
        <v/>
      </c>
      <c r="G25" s="191" t="str">
        <f>IF($B25="","",IFERROR(SUMIFS('Data Sorting_Secondary'!$C:$C,'Data Sorting_Secondary'!$A:$A,$B25,'Data Sorting_Secondary'!$B:$B,TRIM(G$8)),0))</f>
        <v/>
      </c>
      <c r="H25" s="227" t="str">
        <f t="shared" si="5"/>
        <v/>
      </c>
      <c r="I25" s="191" t="str">
        <f>IF($B25="","",IFERROR(SUMIFS('Data Sorting_Secondary'!$D:$D,'Data Sorting_Secondary'!$A:$A,$B25,'Data Sorting_Secondary'!$B:$B,TRIM(I$8)),0))</f>
        <v/>
      </c>
      <c r="J25" s="191" t="str">
        <f>IF($B25="","",IFERROR(SUMIFS('Data Sorting_Secondary'!$D:$D,'Data Sorting_Secondary'!$A:$A,$B25,'Data Sorting_Secondary'!$B:$B,TRIM(J$8)),0))</f>
        <v/>
      </c>
      <c r="K25" s="227" t="str">
        <f>IF($B25="", "", ROUND(((I25+J25)*27*_xlfn.IFNA(_xlfn.XLOOKUP(TRIM($I$5), 'Manual Inputs_secondary'!$H:$H, 'Manual Inputs_secondary'!$I:$I), 0) / 'Manual Inputs_secondary'!$I$17), 2))</f>
        <v/>
      </c>
      <c r="L25" s="191" t="str">
        <f>IF($B25="","",IFERROR(SUMIFS('Data Sorting_Secondary'!$C:$C,'Data Sorting_Secondary'!$A:$A,$B25,'Data Sorting_Secondary'!$B:$B,TRIM(L$8)),0))</f>
        <v/>
      </c>
      <c r="M25" s="191" t="str">
        <f>IF($B25="","",IFERROR(SUMIFS('Data Sorting_Secondary'!$C:$C,'Data Sorting_Secondary'!$A:$A,$B25,'Data Sorting_Secondary'!$C:$C,TRIM(M$8)),0))</f>
        <v/>
      </c>
      <c r="N25" s="227" t="str">
        <f t="shared" si="6"/>
        <v/>
      </c>
      <c r="O25" s="191" t="str">
        <f>IF($B25="","",IFERROR(SUMIFS('Data Sorting_Secondary'!$D:$D,'Data Sorting_Secondary'!$A:$A,$B25,'Data Sorting_Secondary'!$B:$B,TRIM(O$8)),0))</f>
        <v/>
      </c>
      <c r="P25" s="191" t="str">
        <f>IF($B25="","",IFERROR(SUMIFS('Data Sorting_Secondary'!$D:$D,'Data Sorting_Secondary'!$A:$A,$B25,'Data Sorting_Secondary'!$B:$B,TRIM(P$8)),0))</f>
        <v/>
      </c>
      <c r="Q25" s="227" t="str">
        <f>IF($B25="", "", ROUND(((O25+P25)*27*_xlfn.IFNA(_xlfn.XLOOKUP(TRIM($O$5), 'Manual Inputs_secondary'!$H:$H, 'Manual Inputs_secondary'!$I:$I), 0) / 'Manual Inputs_secondary'!$I$17), 2))</f>
        <v/>
      </c>
      <c r="R25" s="191" t="str">
        <f>IF($B25="","",IFERROR(SUMIFS('Data Sorting_Secondary'!$C:$C,'Data Sorting_Secondary'!$A:$A,$B25,'Data Sorting_Secondary'!$B:$B,TRIM(R$8)),0))</f>
        <v/>
      </c>
      <c r="S25" s="191" t="str">
        <f>IF($B25="","",IFERROR(SUMIFS('Data Sorting_Secondary'!$C:$C,'Data Sorting_Secondary'!$A:$A,$B25,'Data Sorting_Secondary'!$B:$B,TRIM(S$8)),0))</f>
        <v/>
      </c>
      <c r="T25" s="227" t="str">
        <f t="shared" si="7"/>
        <v/>
      </c>
      <c r="U25" s="191" t="str">
        <f>IF($B25="","",IFERROR(SUMIFS('Data Sorting_Secondary'!$D:$D,'Data Sorting_Secondary'!$A:$A,$B25,'Data Sorting_Secondary'!$B:$B,TRIM(U$8)),0))</f>
        <v/>
      </c>
      <c r="V25" s="191" t="str">
        <f>IF($B25="","",IFERROR(SUMIFS('Data Sorting_Secondary'!$D:$D,'Data Sorting_Secondary'!$A:$A,$B25,'Data Sorting_Secondary'!$B:$B,TRIM(V$8)),0))</f>
        <v/>
      </c>
      <c r="W25" s="227" t="str">
        <f>IF($B25="", "", ROUND(((U25+V25)*27*_xlfn.IFNA(_xlfn.XLOOKUP(TRIM($U$5), 'Manual Inputs_secondary'!$H:$H, 'Manual Inputs_secondary'!$I:$I), 0) / 'Manual Inputs_secondary'!$I$17), 2))</f>
        <v/>
      </c>
      <c r="X25" s="191" t="str">
        <f>IF($B25="","",IFERROR(SUMIFS('Data Sorting_Secondary'!$C:$C,'Data Sorting_Secondary'!$A:$A,$B25,'Data Sorting_Secondary'!$B:$B,TRIM(X$8)),0))</f>
        <v/>
      </c>
      <c r="Y25" s="191" t="str">
        <f>IF($B25="","",IFERROR(SUMIFS('Data Sorting_Secondary'!$C:$C,'Data Sorting_Secondary'!$A:$A,$B25,'Data Sorting_Secondary'!$B:$B,TRIM(Y$8)),0))</f>
        <v/>
      </c>
      <c r="Z25" s="227" t="str">
        <f t="shared" si="8"/>
        <v/>
      </c>
      <c r="AA25" s="191" t="str">
        <f>IF($B25="","",IFERROR(SUMIFS('Data Sorting_Secondary'!$D:$D,'Data Sorting_Secondary'!$A:$A,$B25,'Data Sorting_Secondary'!$B:$B,TRIM(AA$8)),0))</f>
        <v/>
      </c>
      <c r="AB25" s="191" t="str">
        <f>IF($B25="","",IFERROR(SUMIFS('Data Sorting_Secondary'!$D:$D,'Data Sorting_Secondary'!$A:$A,$B25,'Data Sorting_Secondary'!$B:$B,TRIM(AB$8)),0))</f>
        <v/>
      </c>
      <c r="AC25" s="227" t="str">
        <f>IF($B25="", "", ROUND(((AA25+AB25)*27*_xlfn.IFNA(_xlfn.XLOOKUP(TRIM($AA$5), 'Manual Inputs_secondary'!$H:$H, 'Manual Inputs_secondary'!$I:$I), 0) / 'Manual Inputs_secondary'!$I$17), 2))</f>
        <v/>
      </c>
      <c r="AD25" s="191" t="str">
        <f>IF($B25="","",IFERROR(SUMIFS('Data Sorting_Secondary'!$C:$C,'Data Sorting_Secondary'!$A:$A,$B25,'Data Sorting_Secondary'!$B:$B,TRIM(AD$8)),0))</f>
        <v/>
      </c>
      <c r="AE25" s="191" t="str">
        <f>IF($B25="","",IFERROR(SUMIFS('Data Sorting_Secondary'!$D:$D,'Data Sorting_Secondary'!$A:$A,$B25,'Data Sorting_Secondary'!$B:$B,TRIM(AE$8)),0))</f>
        <v/>
      </c>
      <c r="AF25" s="227" t="str">
        <f t="shared" si="9"/>
        <v/>
      </c>
      <c r="AG25" s="192" t="str">
        <f t="shared" si="10"/>
        <v/>
      </c>
      <c r="AH25" s="192" t="str">
        <f t="shared" si="4"/>
        <v/>
      </c>
      <c r="AI25" s="192" t="str">
        <f t="shared" si="11"/>
        <v/>
      </c>
      <c r="AJ25" s="193" t="str">
        <f t="shared" si="12"/>
        <v/>
      </c>
      <c r="AK25" s="193" t="str">
        <f t="shared" si="13"/>
        <v/>
      </c>
      <c r="AL25" s="193" t="str">
        <f t="shared" si="14"/>
        <v/>
      </c>
      <c r="AM25" s="194" t="str">
        <f>IF($B25="", "", IFERROR(ROUND(AL25 * 'Manual Inputs_secondary'!$I$6, 2), 0))</f>
        <v/>
      </c>
      <c r="AN25" s="195" t="str">
        <f t="shared" si="15"/>
        <v/>
      </c>
      <c r="AO25" s="196" t="str">
        <f>IF(OR($AN25="", $AN25=0), "", ROUND((N($AN25) * 'Manual Inputs_secondary'!$I$15 / 'Manual Inputs_secondary'!$I$16), 2))</f>
        <v/>
      </c>
      <c r="AP25" s="228" t="str">
        <f t="shared" si="16"/>
        <v/>
      </c>
      <c r="AQ25" s="229" t="str" cm="1">
        <f t="array" ref="AQ25">_xlfn.LET(
    _xlpm.Rate, _xlfn.IFS(
        'Manual Inputs_secondary'!$I$19="Asphalt Cutbacks", 'Manual Inputs_secondary'!$I$7/'Manual Inputs_secondary'!$I$8,
        'Manual Inputs_secondary'!$I$19="Asphalt Emulsion", 'Manual Inputs_secondary'!$I$9/'Manual Inputs_secondary'!$I$10
    ),
    IF(OR(ISNA(_xlpm.Rate), AP25=""), "", ROUND(_xlpm.Rate * N(AP25), 2))
)</f>
        <v/>
      </c>
      <c r="AR25" s="230" t="str">
        <f t="shared" si="17"/>
        <v/>
      </c>
      <c r="AS25" s="231" t="str">
        <f>IF(OR($AR25="", 'Manual Inputs_secondary'!$I$11=""), "", ROUND(($AR25 * 'Manual Inputs_secondary'!$I$12 * 'Manual Inputs_secondary'!$I$11 / 'Manual Inputs_secondary'!$I$17), 2))</f>
        <v/>
      </c>
      <c r="AT25" s="232" t="str">
        <f t="shared" si="18"/>
        <v/>
      </c>
      <c r="AU25" s="233" t="str">
        <f>IF(OR($AT25="", $AT25=0), "", ROUND(($AT25 * 'Manual Inputs_secondary'!$I$15 / 'Manual Inputs_secondary'!$I$16), 2))</f>
        <v/>
      </c>
      <c r="AV25" s="234" t="str">
        <f>IF($B25="","",IFERROR(SUMIFS('Data Sorting_Secondary'!$D:$D,'Data Sorting_Secondary'!$A:$A,$B25,'Data Sorting_Secondary'!$B:$B,TRIM(AV$7)),0))</f>
        <v/>
      </c>
      <c r="AW25" s="235" t="str">
        <f>IF($B25="", "", IFERROR(ROUND(SUMIFS('Data Sorting_Secondary'!$C:$C, 'Data Sorting_Secondary'!$A:$A, $B25, 'Data Sorting_Secondary'!$B:$B, TRIM(AV$7)) / (9), 0), 0))</f>
        <v/>
      </c>
      <c r="AX25" s="238" t="str">
        <f>IF(OR(AV25="", AV25=0), "", ROUND((AV25*27 * 'Manual Inputs_secondary'!$I$4 / 'Manual Inputs_secondary'!$I$17), 0))</f>
        <v/>
      </c>
    </row>
    <row r="26" spans="1:50">
      <c r="A26" s="225"/>
      <c r="B26" s="190" t="str">
        <f>IF('Manual Inputs_secondary'!D20&lt;&gt;"",'Manual Inputs_secondary'!D20,"")</f>
        <v/>
      </c>
      <c r="C26" s="191" t="str">
        <f>IF($B26="","",IFERROR(SUMIFS('Data Sorting_Secondary'!$D:$D,'Data Sorting_Secondary'!$A:$A,$B26,'Data Sorting_Secondary'!$B:$B,TRIM(C$8)),0))</f>
        <v/>
      </c>
      <c r="D26" s="191" t="str">
        <f>IF($B26="","",IFERROR(SUMIFS('Data Sorting_Secondary'!$D:$D,'Data Sorting_Secondary'!$A:$A,$B26,'Data Sorting_Secondary'!$B:$B,TRIM(D$8)),0))</f>
        <v/>
      </c>
      <c r="E26" s="227" t="str">
        <f>IF($B26="", "", ROUND(((C26+D26)*27*_xlfn.IFNA(_xlfn.XLOOKUP(TRIM($C$5), 'Manual Inputs_secondary'!$H:$H, 'Manual Inputs_secondary'!$I:$I), 0) / 'Manual Inputs_secondary'!$I$17), 2))</f>
        <v/>
      </c>
      <c r="F26" s="191" t="str">
        <f>IF($B26="","",IFERROR(SUMIFS('Data Sorting_Secondary'!$C:$C,'Data Sorting_Secondary'!$A:$A,$B26,'Data Sorting_Secondary'!$B:$B,TRIM(F$8)),0))</f>
        <v/>
      </c>
      <c r="G26" s="191" t="str">
        <f>IF($B26="","",IFERROR(SUMIFS('Data Sorting_Secondary'!$C:$C,'Data Sorting_Secondary'!$A:$A,$B26,'Data Sorting_Secondary'!$B:$B,TRIM(G$8)),0))</f>
        <v/>
      </c>
      <c r="H26" s="227" t="str">
        <f t="shared" si="5"/>
        <v/>
      </c>
      <c r="I26" s="191" t="str">
        <f>IF($B26="","",IFERROR(SUMIFS('Data Sorting_Secondary'!$D:$D,'Data Sorting_Secondary'!$A:$A,$B26,'Data Sorting_Secondary'!$B:$B,TRIM(I$8)),0))</f>
        <v/>
      </c>
      <c r="J26" s="191" t="str">
        <f>IF($B26="","",IFERROR(SUMIFS('Data Sorting_Secondary'!$D:$D,'Data Sorting_Secondary'!$A:$A,$B26,'Data Sorting_Secondary'!$B:$B,TRIM(J$8)),0))</f>
        <v/>
      </c>
      <c r="K26" s="227" t="str">
        <f>IF($B26="", "", ROUND(((I26+J26)*27*_xlfn.IFNA(_xlfn.XLOOKUP(TRIM($I$5), 'Manual Inputs_secondary'!$H:$H, 'Manual Inputs_secondary'!$I:$I), 0) / 'Manual Inputs_secondary'!$I$17), 2))</f>
        <v/>
      </c>
      <c r="L26" s="191" t="str">
        <f>IF($B26="","",IFERROR(SUMIFS('Data Sorting_Secondary'!$C:$C,'Data Sorting_Secondary'!$A:$A,$B26,'Data Sorting_Secondary'!$B:$B,TRIM(L$8)),0))</f>
        <v/>
      </c>
      <c r="M26" s="191" t="str">
        <f>IF($B26="","",IFERROR(SUMIFS('Data Sorting_Secondary'!$C:$C,'Data Sorting_Secondary'!$A:$A,$B26,'Data Sorting_Secondary'!$C:$C,TRIM(M$8)),0))</f>
        <v/>
      </c>
      <c r="N26" s="227" t="str">
        <f t="shared" si="6"/>
        <v/>
      </c>
      <c r="O26" s="191" t="str">
        <f>IF($B26="","",IFERROR(SUMIFS('Data Sorting_Secondary'!$D:$D,'Data Sorting_Secondary'!$A:$A,$B26,'Data Sorting_Secondary'!$B:$B,TRIM(O$8)),0))</f>
        <v/>
      </c>
      <c r="P26" s="191" t="str">
        <f>IF($B26="","",IFERROR(SUMIFS('Data Sorting_Secondary'!$D:$D,'Data Sorting_Secondary'!$A:$A,$B26,'Data Sorting_Secondary'!$B:$B,TRIM(P$8)),0))</f>
        <v/>
      </c>
      <c r="Q26" s="227" t="str">
        <f>IF($B26="", "", ROUND(((O26+P26)*27*_xlfn.IFNA(_xlfn.XLOOKUP(TRIM($O$5), 'Manual Inputs_secondary'!$H:$H, 'Manual Inputs_secondary'!$I:$I), 0) / 'Manual Inputs_secondary'!$I$17), 2))</f>
        <v/>
      </c>
      <c r="R26" s="191" t="str">
        <f>IF($B26="","",IFERROR(SUMIFS('Data Sorting_Secondary'!$C:$C,'Data Sorting_Secondary'!$A:$A,$B26,'Data Sorting_Secondary'!$B:$B,TRIM(R$8)),0))</f>
        <v/>
      </c>
      <c r="S26" s="191" t="str">
        <f>IF($B26="","",IFERROR(SUMIFS('Data Sorting_Secondary'!$C:$C,'Data Sorting_Secondary'!$A:$A,$B26,'Data Sorting_Secondary'!$B:$B,TRIM(S$8)),0))</f>
        <v/>
      </c>
      <c r="T26" s="227" t="str">
        <f t="shared" si="7"/>
        <v/>
      </c>
      <c r="U26" s="191" t="str">
        <f>IF($B26="","",IFERROR(SUMIFS('Data Sorting_Secondary'!$D:$D,'Data Sorting_Secondary'!$A:$A,$B26,'Data Sorting_Secondary'!$B:$B,TRIM(U$8)),0))</f>
        <v/>
      </c>
      <c r="V26" s="191" t="str">
        <f>IF($B26="","",IFERROR(SUMIFS('Data Sorting_Secondary'!$D:$D,'Data Sorting_Secondary'!$A:$A,$B26,'Data Sorting_Secondary'!$B:$B,TRIM(V$8)),0))</f>
        <v/>
      </c>
      <c r="W26" s="227" t="str">
        <f>IF($B26="", "", ROUND(((U26+V26)*27*_xlfn.IFNA(_xlfn.XLOOKUP(TRIM($U$5), 'Manual Inputs_secondary'!$H:$H, 'Manual Inputs_secondary'!$I:$I), 0) / 'Manual Inputs_secondary'!$I$17), 2))</f>
        <v/>
      </c>
      <c r="X26" s="191" t="str">
        <f>IF($B26="","",IFERROR(SUMIFS('Data Sorting_Secondary'!$C:$C,'Data Sorting_Secondary'!$A:$A,$B26,'Data Sorting_Secondary'!$B:$B,TRIM(X$8)),0))</f>
        <v/>
      </c>
      <c r="Y26" s="191" t="str">
        <f>IF($B26="","",IFERROR(SUMIFS('Data Sorting_Secondary'!$C:$C,'Data Sorting_Secondary'!$A:$A,$B26,'Data Sorting_Secondary'!$B:$B,TRIM(Y$8)),0))</f>
        <v/>
      </c>
      <c r="Z26" s="227" t="str">
        <f t="shared" si="8"/>
        <v/>
      </c>
      <c r="AA26" s="191" t="str">
        <f>IF($B26="","",IFERROR(SUMIFS('Data Sorting_Secondary'!$D:$D,'Data Sorting_Secondary'!$A:$A,$B26,'Data Sorting_Secondary'!$B:$B,TRIM(AA$8)),0))</f>
        <v/>
      </c>
      <c r="AB26" s="191" t="str">
        <f>IF($B26="","",IFERROR(SUMIFS('Data Sorting_Secondary'!$D:$D,'Data Sorting_Secondary'!$A:$A,$B26,'Data Sorting_Secondary'!$B:$B,TRIM(AB$8)),0))</f>
        <v/>
      </c>
      <c r="AC26" s="227" t="str">
        <f>IF($B26="", "", ROUND(((AA26+AB26)*27*_xlfn.IFNA(_xlfn.XLOOKUP(TRIM($AA$5), 'Manual Inputs_secondary'!$H:$H, 'Manual Inputs_secondary'!$I:$I), 0) / 'Manual Inputs_secondary'!$I$17), 2))</f>
        <v/>
      </c>
      <c r="AD26" s="191" t="str">
        <f>IF($B26="","",IFERROR(SUMIFS('Data Sorting_Secondary'!$C:$C,'Data Sorting_Secondary'!$A:$A,$B26,'Data Sorting_Secondary'!$B:$B,TRIM(AD$8)),0))</f>
        <v/>
      </c>
      <c r="AE26" s="191" t="str">
        <f>IF($B26="","",IFERROR(SUMIFS('Data Sorting_Secondary'!$D:$D,'Data Sorting_Secondary'!$A:$A,$B26,'Data Sorting_Secondary'!$B:$B,TRIM(AE$8)),0))</f>
        <v/>
      </c>
      <c r="AF26" s="227" t="str">
        <f t="shared" si="9"/>
        <v/>
      </c>
      <c r="AG26" s="192" t="str">
        <f t="shared" si="10"/>
        <v/>
      </c>
      <c r="AH26" s="192" t="str">
        <f t="shared" si="4"/>
        <v/>
      </c>
      <c r="AI26" s="192" t="str">
        <f t="shared" si="11"/>
        <v/>
      </c>
      <c r="AJ26" s="193" t="str">
        <f t="shared" si="12"/>
        <v/>
      </c>
      <c r="AK26" s="193" t="str">
        <f t="shared" si="13"/>
        <v/>
      </c>
      <c r="AL26" s="193" t="str">
        <f t="shared" si="14"/>
        <v/>
      </c>
      <c r="AM26" s="194" t="str">
        <f>IF($B26="", "", IFERROR(ROUND(AL26 * 'Manual Inputs_secondary'!$I$6, 2), 0))</f>
        <v/>
      </c>
      <c r="AN26" s="195" t="str">
        <f t="shared" si="15"/>
        <v/>
      </c>
      <c r="AO26" s="196" t="str">
        <f>IF(OR($AN26="", $AN26=0), "", ROUND((N($AN26) * 'Manual Inputs_secondary'!$I$15 / 'Manual Inputs_secondary'!$I$16), 2))</f>
        <v/>
      </c>
      <c r="AP26" s="228" t="str">
        <f t="shared" si="16"/>
        <v/>
      </c>
      <c r="AQ26" s="229" t="str" cm="1">
        <f t="array" ref="AQ26">_xlfn.LET(
    _xlpm.Rate, _xlfn.IFS(
        'Manual Inputs_secondary'!$I$19="Asphalt Cutbacks", 'Manual Inputs_secondary'!$I$7/'Manual Inputs_secondary'!$I$8,
        'Manual Inputs_secondary'!$I$19="Asphalt Emulsion", 'Manual Inputs_secondary'!$I$9/'Manual Inputs_secondary'!$I$10
    ),
    IF(OR(ISNA(_xlpm.Rate), AP26=""), "", ROUND(_xlpm.Rate * N(AP26), 2))
)</f>
        <v/>
      </c>
      <c r="AR26" s="230" t="str">
        <f t="shared" si="17"/>
        <v/>
      </c>
      <c r="AS26" s="231" t="str">
        <f>IF(OR($AR26="", 'Manual Inputs_secondary'!$I$11=""), "", ROUND(($AR26 * 'Manual Inputs_secondary'!$I$12 * 'Manual Inputs_secondary'!$I$11 / 'Manual Inputs_secondary'!$I$17), 2))</f>
        <v/>
      </c>
      <c r="AT26" s="232" t="str">
        <f t="shared" si="18"/>
        <v/>
      </c>
      <c r="AU26" s="233" t="str">
        <f>IF(OR($AT26="", $AT26=0), "", ROUND(($AT26 * 'Manual Inputs_secondary'!$I$15 / 'Manual Inputs_secondary'!$I$16), 2))</f>
        <v/>
      </c>
      <c r="AV26" s="234" t="str">
        <f>IF($B26="","",IFERROR(SUMIFS('Data Sorting_Secondary'!$D:$D,'Data Sorting_Secondary'!$A:$A,$B26,'Data Sorting_Secondary'!$B:$B,TRIM(AV$7)),0))</f>
        <v/>
      </c>
      <c r="AW26" s="235" t="str">
        <f>IF($B26="", "", IFERROR(ROUND(SUMIFS('Data Sorting_Secondary'!$C:$C, 'Data Sorting_Secondary'!$A:$A, $B26, 'Data Sorting_Secondary'!$B:$B, TRIM(AV$7)) / (9), 0), 0))</f>
        <v/>
      </c>
      <c r="AX26" s="238" t="str">
        <f>IF(OR(AV26="", AV26=0), "", ROUND((AV26*27 * 'Manual Inputs_secondary'!$I$4 / 'Manual Inputs_secondary'!$I$17), 0))</f>
        <v/>
      </c>
    </row>
    <row r="27" spans="1:50">
      <c r="A27" s="225"/>
      <c r="B27" s="190" t="str">
        <f>IF('Manual Inputs_secondary'!D21&lt;&gt;"",'Manual Inputs_secondary'!D21,"")</f>
        <v/>
      </c>
      <c r="C27" s="191" t="str">
        <f>IF($B27="","",IFERROR(SUMIFS('Data Sorting_Secondary'!$D:$D,'Data Sorting_Secondary'!$A:$A,$B27,'Data Sorting_Secondary'!$B:$B,TRIM(C$8)),0))</f>
        <v/>
      </c>
      <c r="D27" s="191" t="str">
        <f>IF($B27="","",IFERROR(SUMIFS('Data Sorting_Secondary'!$D:$D,'Data Sorting_Secondary'!$A:$A,$B27,'Data Sorting_Secondary'!$B:$B,TRIM(D$8)),0))</f>
        <v/>
      </c>
      <c r="E27" s="227" t="str">
        <f>IF($B27="", "", ROUND(((C27+D27)*27*_xlfn.IFNA(_xlfn.XLOOKUP(TRIM($C$5), 'Manual Inputs_secondary'!$H:$H, 'Manual Inputs_secondary'!$I:$I), 0) / 'Manual Inputs_secondary'!$I$17), 2))</f>
        <v/>
      </c>
      <c r="F27" s="191" t="str">
        <f>IF($B27="","",IFERROR(SUMIFS('Data Sorting_Secondary'!$C:$C,'Data Sorting_Secondary'!$A:$A,$B27,'Data Sorting_Secondary'!$B:$B,TRIM(F$8)),0))</f>
        <v/>
      </c>
      <c r="G27" s="191" t="str">
        <f>IF($B27="","",IFERROR(SUMIFS('Data Sorting_Secondary'!$C:$C,'Data Sorting_Secondary'!$A:$A,$B27,'Data Sorting_Secondary'!$B:$B,TRIM(G$8)),0))</f>
        <v/>
      </c>
      <c r="H27" s="227" t="str">
        <f t="shared" si="5"/>
        <v/>
      </c>
      <c r="I27" s="191" t="str">
        <f>IF($B27="","",IFERROR(SUMIFS('Data Sorting_Secondary'!$D:$D,'Data Sorting_Secondary'!$A:$A,$B27,'Data Sorting_Secondary'!$B:$B,TRIM(I$8)),0))</f>
        <v/>
      </c>
      <c r="J27" s="191" t="str">
        <f>IF($B27="","",IFERROR(SUMIFS('Data Sorting_Secondary'!$D:$D,'Data Sorting_Secondary'!$A:$A,$B27,'Data Sorting_Secondary'!$B:$B,TRIM(J$8)),0))</f>
        <v/>
      </c>
      <c r="K27" s="227" t="str">
        <f>IF($B27="", "", ROUND(((I27+J27)*27*_xlfn.IFNA(_xlfn.XLOOKUP(TRIM($I$5), 'Manual Inputs_secondary'!$H:$H, 'Manual Inputs_secondary'!$I:$I), 0) / 'Manual Inputs_secondary'!$I$17), 2))</f>
        <v/>
      </c>
      <c r="L27" s="191" t="str">
        <f>IF($B27="","",IFERROR(SUMIFS('Data Sorting_Secondary'!$C:$C,'Data Sorting_Secondary'!$A:$A,$B27,'Data Sorting_Secondary'!$B:$B,TRIM(L$8)),0))</f>
        <v/>
      </c>
      <c r="M27" s="191" t="str">
        <f>IF($B27="","",IFERROR(SUMIFS('Data Sorting_Secondary'!$C:$C,'Data Sorting_Secondary'!$A:$A,$B27,'Data Sorting_Secondary'!$C:$C,TRIM(M$8)),0))</f>
        <v/>
      </c>
      <c r="N27" s="227" t="str">
        <f t="shared" si="6"/>
        <v/>
      </c>
      <c r="O27" s="191" t="str">
        <f>IF($B27="","",IFERROR(SUMIFS('Data Sorting_Secondary'!$D:$D,'Data Sorting_Secondary'!$A:$A,$B27,'Data Sorting_Secondary'!$B:$B,TRIM(O$8)),0))</f>
        <v/>
      </c>
      <c r="P27" s="191" t="str">
        <f>IF($B27="","",IFERROR(SUMIFS('Data Sorting_Secondary'!$D:$D,'Data Sorting_Secondary'!$A:$A,$B27,'Data Sorting_Secondary'!$B:$B,TRIM(P$8)),0))</f>
        <v/>
      </c>
      <c r="Q27" s="227" t="str">
        <f>IF($B27="", "", ROUND(((O27+P27)*27*_xlfn.IFNA(_xlfn.XLOOKUP(TRIM($O$5), 'Manual Inputs_secondary'!$H:$H, 'Manual Inputs_secondary'!$I:$I), 0) / 'Manual Inputs_secondary'!$I$17), 2))</f>
        <v/>
      </c>
      <c r="R27" s="191" t="str">
        <f>IF($B27="","",IFERROR(SUMIFS('Data Sorting_Secondary'!$C:$C,'Data Sorting_Secondary'!$A:$A,$B27,'Data Sorting_Secondary'!$B:$B,TRIM(R$8)),0))</f>
        <v/>
      </c>
      <c r="S27" s="191" t="str">
        <f>IF($B27="","",IFERROR(SUMIFS('Data Sorting_Secondary'!$C:$C,'Data Sorting_Secondary'!$A:$A,$B27,'Data Sorting_Secondary'!$B:$B,TRIM(S$8)),0))</f>
        <v/>
      </c>
      <c r="T27" s="227" t="str">
        <f t="shared" si="7"/>
        <v/>
      </c>
      <c r="U27" s="191" t="str">
        <f>IF($B27="","",IFERROR(SUMIFS('Data Sorting_Secondary'!$D:$D,'Data Sorting_Secondary'!$A:$A,$B27,'Data Sorting_Secondary'!$B:$B,TRIM(U$8)),0))</f>
        <v/>
      </c>
      <c r="V27" s="191" t="str">
        <f>IF($B27="","",IFERROR(SUMIFS('Data Sorting_Secondary'!$D:$D,'Data Sorting_Secondary'!$A:$A,$B27,'Data Sorting_Secondary'!$B:$B,TRIM(V$8)),0))</f>
        <v/>
      </c>
      <c r="W27" s="227" t="str">
        <f>IF($B27="", "", ROUND(((U27+V27)*27*_xlfn.IFNA(_xlfn.XLOOKUP(TRIM($U$5), 'Manual Inputs_secondary'!$H:$H, 'Manual Inputs_secondary'!$I:$I), 0) / 'Manual Inputs_secondary'!$I$17), 2))</f>
        <v/>
      </c>
      <c r="X27" s="191" t="str">
        <f>IF($B27="","",IFERROR(SUMIFS('Data Sorting_Secondary'!$C:$C,'Data Sorting_Secondary'!$A:$A,$B27,'Data Sorting_Secondary'!$B:$B,TRIM(X$8)),0))</f>
        <v/>
      </c>
      <c r="Y27" s="191" t="str">
        <f>IF($B27="","",IFERROR(SUMIFS('Data Sorting_Secondary'!$C:$C,'Data Sorting_Secondary'!$A:$A,$B27,'Data Sorting_Secondary'!$B:$B,TRIM(Y$8)),0))</f>
        <v/>
      </c>
      <c r="Z27" s="227" t="str">
        <f t="shared" si="8"/>
        <v/>
      </c>
      <c r="AA27" s="191" t="str">
        <f>IF($B27="","",IFERROR(SUMIFS('Data Sorting_Secondary'!$D:$D,'Data Sorting_Secondary'!$A:$A,$B27,'Data Sorting_Secondary'!$B:$B,TRIM(AA$8)),0))</f>
        <v/>
      </c>
      <c r="AB27" s="191" t="str">
        <f>IF($B27="","",IFERROR(SUMIFS('Data Sorting_Secondary'!$D:$D,'Data Sorting_Secondary'!$A:$A,$B27,'Data Sorting_Secondary'!$B:$B,TRIM(AB$8)),0))</f>
        <v/>
      </c>
      <c r="AC27" s="227" t="str">
        <f>IF($B27="", "", ROUND(((AA27+AB27)*27*_xlfn.IFNA(_xlfn.XLOOKUP(TRIM($AA$5), 'Manual Inputs_secondary'!$H:$H, 'Manual Inputs_secondary'!$I:$I), 0) / 'Manual Inputs_secondary'!$I$17), 2))</f>
        <v/>
      </c>
      <c r="AD27" s="191" t="str">
        <f>IF($B27="","",IFERROR(SUMIFS('Data Sorting_Secondary'!$C:$C,'Data Sorting_Secondary'!$A:$A,$B27,'Data Sorting_Secondary'!$B:$B,TRIM(AD$8)),0))</f>
        <v/>
      </c>
      <c r="AE27" s="191" t="str">
        <f>IF($B27="","",IFERROR(SUMIFS('Data Sorting_Secondary'!$D:$D,'Data Sorting_Secondary'!$A:$A,$B27,'Data Sorting_Secondary'!$B:$B,TRIM(AE$8)),0))</f>
        <v/>
      </c>
      <c r="AF27" s="227" t="str">
        <f t="shared" si="9"/>
        <v/>
      </c>
      <c r="AG27" s="192" t="str">
        <f t="shared" si="10"/>
        <v/>
      </c>
      <c r="AH27" s="192" t="str">
        <f t="shared" si="4"/>
        <v/>
      </c>
      <c r="AI27" s="192" t="str">
        <f t="shared" si="11"/>
        <v/>
      </c>
      <c r="AJ27" s="193" t="str">
        <f t="shared" si="12"/>
        <v/>
      </c>
      <c r="AK27" s="193" t="str">
        <f t="shared" si="13"/>
        <v/>
      </c>
      <c r="AL27" s="193" t="str">
        <f t="shared" si="14"/>
        <v/>
      </c>
      <c r="AM27" s="194" t="str">
        <f>IF($B27="", "", IFERROR(ROUND(AL27 * 'Manual Inputs_secondary'!$I$6, 2), 0))</f>
        <v/>
      </c>
      <c r="AN27" s="195" t="str">
        <f t="shared" si="15"/>
        <v/>
      </c>
      <c r="AO27" s="196" t="str">
        <f>IF(OR($AN27="", $AN27=0), "", ROUND((N($AN27) * 'Manual Inputs_secondary'!$I$15 / 'Manual Inputs_secondary'!$I$16), 2))</f>
        <v/>
      </c>
      <c r="AP27" s="228" t="str">
        <f t="shared" si="16"/>
        <v/>
      </c>
      <c r="AQ27" s="229" t="str" cm="1">
        <f t="array" ref="AQ27">_xlfn.LET(
    _xlpm.Rate, _xlfn.IFS(
        'Manual Inputs_secondary'!$I$19="Asphalt Cutbacks", 'Manual Inputs_secondary'!$I$7/'Manual Inputs_secondary'!$I$8,
        'Manual Inputs_secondary'!$I$19="Asphalt Emulsion", 'Manual Inputs_secondary'!$I$9/'Manual Inputs_secondary'!$I$10
    ),
    IF(OR(ISNA(_xlpm.Rate), AP27=""), "", ROUND(_xlpm.Rate * N(AP27), 2))
)</f>
        <v/>
      </c>
      <c r="AR27" s="230" t="str">
        <f t="shared" si="17"/>
        <v/>
      </c>
      <c r="AS27" s="231" t="str">
        <f>IF(OR($AR27="", 'Manual Inputs_secondary'!$I$11=""), "", ROUND(($AR27 * 'Manual Inputs_secondary'!$I$12 * 'Manual Inputs_secondary'!$I$11 / 'Manual Inputs_secondary'!$I$17), 2))</f>
        <v/>
      </c>
      <c r="AT27" s="232" t="str">
        <f t="shared" si="18"/>
        <v/>
      </c>
      <c r="AU27" s="233" t="str">
        <f>IF(OR($AT27="", $AT27=0), "", ROUND(($AT27 * 'Manual Inputs_secondary'!$I$15 / 'Manual Inputs_secondary'!$I$16), 2))</f>
        <v/>
      </c>
      <c r="AV27" s="234" t="str">
        <f>IF($B27="","",IFERROR(SUMIFS('Data Sorting_Secondary'!$D:$D,'Data Sorting_Secondary'!$A:$A,$B27,'Data Sorting_Secondary'!$B:$B,TRIM(AV$7)),0))</f>
        <v/>
      </c>
      <c r="AW27" s="235" t="str">
        <f>IF($B27="", "", IFERROR(ROUND(SUMIFS('Data Sorting_Secondary'!$C:$C, 'Data Sorting_Secondary'!$A:$A, $B27, 'Data Sorting_Secondary'!$B:$B, TRIM(AV$7)) / (9), 0), 0))</f>
        <v/>
      </c>
      <c r="AX27" s="238" t="str">
        <f>IF(OR(AV27="", AV27=0), "", ROUND((AV27*27 * 'Manual Inputs_secondary'!$I$4 / 'Manual Inputs_secondary'!$I$17), 0))</f>
        <v/>
      </c>
    </row>
    <row r="28" spans="1:50">
      <c r="A28" s="225"/>
      <c r="B28" s="190" t="str">
        <f>IF('Manual Inputs_secondary'!D22&lt;&gt;"",'Manual Inputs_secondary'!D22,"")</f>
        <v/>
      </c>
      <c r="C28" s="191" t="str">
        <f>IF($B28="","",IFERROR(SUMIFS('Data Sorting_Secondary'!$D:$D,'Data Sorting_Secondary'!$A:$A,$B28,'Data Sorting_Secondary'!$B:$B,TRIM(C$8)),0))</f>
        <v/>
      </c>
      <c r="D28" s="191" t="str">
        <f>IF($B28="","",IFERROR(SUMIFS('Data Sorting_Secondary'!$D:$D,'Data Sorting_Secondary'!$A:$A,$B28,'Data Sorting_Secondary'!$B:$B,TRIM(D$8)),0))</f>
        <v/>
      </c>
      <c r="E28" s="227" t="str">
        <f>IF($B28="", "", ROUND(((C28+D28)*27*_xlfn.IFNA(_xlfn.XLOOKUP(TRIM($C$5), 'Manual Inputs_secondary'!$H:$H, 'Manual Inputs_secondary'!$I:$I), 0) / 'Manual Inputs_secondary'!$I$17), 2))</f>
        <v/>
      </c>
      <c r="F28" s="191" t="str">
        <f>IF($B28="","",IFERROR(SUMIFS('Data Sorting_Secondary'!$C:$C,'Data Sorting_Secondary'!$A:$A,$B28,'Data Sorting_Secondary'!$B:$B,TRIM(F$8)),0))</f>
        <v/>
      </c>
      <c r="G28" s="191" t="str">
        <f>IF($B28="","",IFERROR(SUMIFS('Data Sorting_Secondary'!$C:$C,'Data Sorting_Secondary'!$A:$A,$B28,'Data Sorting_Secondary'!$B:$B,TRIM(G$8)),0))</f>
        <v/>
      </c>
      <c r="H28" s="227" t="str">
        <f t="shared" si="5"/>
        <v/>
      </c>
      <c r="I28" s="191" t="str">
        <f>IF($B28="","",IFERROR(SUMIFS('Data Sorting_Secondary'!$D:$D,'Data Sorting_Secondary'!$A:$A,$B28,'Data Sorting_Secondary'!$B:$B,TRIM(I$8)),0))</f>
        <v/>
      </c>
      <c r="J28" s="191" t="str">
        <f>IF($B28="","",IFERROR(SUMIFS('Data Sorting_Secondary'!$D:$D,'Data Sorting_Secondary'!$A:$A,$B28,'Data Sorting_Secondary'!$B:$B,TRIM(J$8)),0))</f>
        <v/>
      </c>
      <c r="K28" s="227" t="str">
        <f>IF($B28="", "", ROUND(((I28+J28)*27*_xlfn.IFNA(_xlfn.XLOOKUP(TRIM($I$5), 'Manual Inputs_secondary'!$H:$H, 'Manual Inputs_secondary'!$I:$I), 0) / 'Manual Inputs_secondary'!$I$17), 2))</f>
        <v/>
      </c>
      <c r="L28" s="191" t="str">
        <f>IF($B28="","",IFERROR(SUMIFS('Data Sorting_Secondary'!$C:$C,'Data Sorting_Secondary'!$A:$A,$B28,'Data Sorting_Secondary'!$B:$B,TRIM(L$8)),0))</f>
        <v/>
      </c>
      <c r="M28" s="191" t="str">
        <f>IF($B28="","",IFERROR(SUMIFS('Data Sorting_Secondary'!$C:$C,'Data Sorting_Secondary'!$A:$A,$B28,'Data Sorting_Secondary'!$C:$C,TRIM(M$8)),0))</f>
        <v/>
      </c>
      <c r="N28" s="227" t="str">
        <f t="shared" si="6"/>
        <v/>
      </c>
      <c r="O28" s="191" t="str">
        <f>IF($B28="","",IFERROR(SUMIFS('Data Sorting_Secondary'!$D:$D,'Data Sorting_Secondary'!$A:$A,$B28,'Data Sorting_Secondary'!$B:$B,TRIM(O$8)),0))</f>
        <v/>
      </c>
      <c r="P28" s="191" t="str">
        <f>IF($B28="","",IFERROR(SUMIFS('Data Sorting_Secondary'!$D:$D,'Data Sorting_Secondary'!$A:$A,$B28,'Data Sorting_Secondary'!$B:$B,TRIM(P$8)),0))</f>
        <v/>
      </c>
      <c r="Q28" s="227" t="str">
        <f>IF($B28="", "", ROUND(((O28+P28)*27*_xlfn.IFNA(_xlfn.XLOOKUP(TRIM($O$5), 'Manual Inputs_secondary'!$H:$H, 'Manual Inputs_secondary'!$I:$I), 0) / 'Manual Inputs_secondary'!$I$17), 2))</f>
        <v/>
      </c>
      <c r="R28" s="191" t="str">
        <f>IF($B28="","",IFERROR(SUMIFS('Data Sorting_Secondary'!$C:$C,'Data Sorting_Secondary'!$A:$A,$B28,'Data Sorting_Secondary'!$B:$B,TRIM(R$8)),0))</f>
        <v/>
      </c>
      <c r="S28" s="191" t="str">
        <f>IF($B28="","",IFERROR(SUMIFS('Data Sorting_Secondary'!$C:$C,'Data Sorting_Secondary'!$A:$A,$B28,'Data Sorting_Secondary'!$B:$B,TRIM(S$8)),0))</f>
        <v/>
      </c>
      <c r="T28" s="227" t="str">
        <f t="shared" si="7"/>
        <v/>
      </c>
      <c r="U28" s="191" t="str">
        <f>IF($B28="","",IFERROR(SUMIFS('Data Sorting_Secondary'!$D:$D,'Data Sorting_Secondary'!$A:$A,$B28,'Data Sorting_Secondary'!$B:$B,TRIM(U$8)),0))</f>
        <v/>
      </c>
      <c r="V28" s="191" t="str">
        <f>IF($B28="","",IFERROR(SUMIFS('Data Sorting_Secondary'!$D:$D,'Data Sorting_Secondary'!$A:$A,$B28,'Data Sorting_Secondary'!$B:$B,TRIM(V$8)),0))</f>
        <v/>
      </c>
      <c r="W28" s="227" t="str">
        <f>IF($B28="", "", ROUND(((U28+V28)*27*_xlfn.IFNA(_xlfn.XLOOKUP(TRIM($U$5), 'Manual Inputs_secondary'!$H:$H, 'Manual Inputs_secondary'!$I:$I), 0) / 'Manual Inputs_secondary'!$I$17), 2))</f>
        <v/>
      </c>
      <c r="X28" s="191" t="str">
        <f>IF($B28="","",IFERROR(SUMIFS('Data Sorting_Secondary'!$C:$C,'Data Sorting_Secondary'!$A:$A,$B28,'Data Sorting_Secondary'!$B:$B,TRIM(X$8)),0))</f>
        <v/>
      </c>
      <c r="Y28" s="191" t="str">
        <f>IF($B28="","",IFERROR(SUMIFS('Data Sorting_Secondary'!$C:$C,'Data Sorting_Secondary'!$A:$A,$B28,'Data Sorting_Secondary'!$B:$B,TRIM(Y$8)),0))</f>
        <v/>
      </c>
      <c r="Z28" s="227" t="str">
        <f t="shared" si="8"/>
        <v/>
      </c>
      <c r="AA28" s="191" t="str">
        <f>IF($B28="","",IFERROR(SUMIFS('Data Sorting_Secondary'!$D:$D,'Data Sorting_Secondary'!$A:$A,$B28,'Data Sorting_Secondary'!$B:$B,TRIM(AA$8)),0))</f>
        <v/>
      </c>
      <c r="AB28" s="191" t="str">
        <f>IF($B28="","",IFERROR(SUMIFS('Data Sorting_Secondary'!$D:$D,'Data Sorting_Secondary'!$A:$A,$B28,'Data Sorting_Secondary'!$B:$B,TRIM(AB$8)),0))</f>
        <v/>
      </c>
      <c r="AC28" s="227" t="str">
        <f>IF($B28="", "", ROUND(((AA28+AB28)*27*_xlfn.IFNA(_xlfn.XLOOKUP(TRIM($AA$5), 'Manual Inputs_secondary'!$H:$H, 'Manual Inputs_secondary'!$I:$I), 0) / 'Manual Inputs_secondary'!$I$17), 2))</f>
        <v/>
      </c>
      <c r="AD28" s="191" t="str">
        <f>IF($B28="","",IFERROR(SUMIFS('Data Sorting_Secondary'!$C:$C,'Data Sorting_Secondary'!$A:$A,$B28,'Data Sorting_Secondary'!$B:$B,TRIM(AD$8)),0))</f>
        <v/>
      </c>
      <c r="AE28" s="191" t="str">
        <f>IF($B28="","",IFERROR(SUMIFS('Data Sorting_Secondary'!$D:$D,'Data Sorting_Secondary'!$A:$A,$B28,'Data Sorting_Secondary'!$B:$B,TRIM(AE$8)),0))</f>
        <v/>
      </c>
      <c r="AF28" s="227" t="str">
        <f t="shared" si="9"/>
        <v/>
      </c>
      <c r="AG28" s="192" t="str">
        <f t="shared" si="10"/>
        <v/>
      </c>
      <c r="AH28" s="192" t="str">
        <f t="shared" si="4"/>
        <v/>
      </c>
      <c r="AI28" s="192" t="str">
        <f t="shared" si="11"/>
        <v/>
      </c>
      <c r="AJ28" s="193" t="str">
        <f t="shared" si="12"/>
        <v/>
      </c>
      <c r="AK28" s="193" t="str">
        <f t="shared" si="13"/>
        <v/>
      </c>
      <c r="AL28" s="193" t="str">
        <f t="shared" si="14"/>
        <v/>
      </c>
      <c r="AM28" s="194" t="str">
        <f>IF($B28="", "", IFERROR(ROUND(AL28 * 'Manual Inputs_secondary'!$I$6, 2), 0))</f>
        <v/>
      </c>
      <c r="AN28" s="195" t="str">
        <f t="shared" si="15"/>
        <v/>
      </c>
      <c r="AO28" s="196" t="str">
        <f>IF(OR($AN28="", $AN28=0), "", ROUND((N($AN28) * 'Manual Inputs_secondary'!$I$15 / 'Manual Inputs_secondary'!$I$16), 2))</f>
        <v/>
      </c>
      <c r="AP28" s="228" t="str">
        <f t="shared" si="16"/>
        <v/>
      </c>
      <c r="AQ28" s="229" t="str" cm="1">
        <f t="array" ref="AQ28">_xlfn.LET(
    _xlpm.Rate, _xlfn.IFS(
        'Manual Inputs_secondary'!$I$19="Asphalt Cutbacks", 'Manual Inputs_secondary'!$I$7/'Manual Inputs_secondary'!$I$8,
        'Manual Inputs_secondary'!$I$19="Asphalt Emulsion", 'Manual Inputs_secondary'!$I$9/'Manual Inputs_secondary'!$I$10
    ),
    IF(OR(ISNA(_xlpm.Rate), AP28=""), "", ROUND(_xlpm.Rate * N(AP28), 2))
)</f>
        <v/>
      </c>
      <c r="AR28" s="230" t="str">
        <f t="shared" si="17"/>
        <v/>
      </c>
      <c r="AS28" s="231" t="str">
        <f>IF(OR($AR28="", 'Manual Inputs_secondary'!$I$11=""), "", ROUND(($AR28 * 'Manual Inputs_secondary'!$I$12 * 'Manual Inputs_secondary'!$I$11 / 'Manual Inputs_secondary'!$I$17), 2))</f>
        <v/>
      </c>
      <c r="AT28" s="232" t="str">
        <f t="shared" si="18"/>
        <v/>
      </c>
      <c r="AU28" s="233" t="str">
        <f>IF(OR($AT28="", $AT28=0), "", ROUND(($AT28 * 'Manual Inputs_secondary'!$I$15 / 'Manual Inputs_secondary'!$I$16), 2))</f>
        <v/>
      </c>
      <c r="AV28" s="234" t="str">
        <f>IF($B28="","",IFERROR(SUMIFS('Data Sorting_Secondary'!$D:$D,'Data Sorting_Secondary'!$A:$A,$B28,'Data Sorting_Secondary'!$B:$B,TRIM(AV$7)),0))</f>
        <v/>
      </c>
      <c r="AW28" s="235" t="str">
        <f>IF($B28="", "", IFERROR(ROUND(SUMIFS('Data Sorting_Secondary'!$C:$C, 'Data Sorting_Secondary'!$A:$A, $B28, 'Data Sorting_Secondary'!$B:$B, TRIM(AV$7)) / (9), 0), 0))</f>
        <v/>
      </c>
      <c r="AX28" s="238" t="str">
        <f>IF(OR(AV28="", AV28=0), "", ROUND((AV28*27 * 'Manual Inputs_secondary'!$I$4 / 'Manual Inputs_secondary'!$I$17), 0))</f>
        <v/>
      </c>
    </row>
    <row r="29" spans="1:50">
      <c r="A29" s="225"/>
      <c r="B29" s="190" t="str">
        <f>IF('Manual Inputs_secondary'!D23&lt;&gt;"",'Manual Inputs_secondary'!D23,"")</f>
        <v/>
      </c>
      <c r="C29" s="191" t="str">
        <f>IF($B29="","",IFERROR(SUMIFS('Data Sorting_Secondary'!$D:$D,'Data Sorting_Secondary'!$A:$A,$B29,'Data Sorting_Secondary'!$B:$B,TRIM(C$8)),0))</f>
        <v/>
      </c>
      <c r="D29" s="191" t="str">
        <f>IF($B29="","",IFERROR(SUMIFS('Data Sorting_Secondary'!$D:$D,'Data Sorting_Secondary'!$A:$A,$B29,'Data Sorting_Secondary'!$B:$B,TRIM(D$8)),0))</f>
        <v/>
      </c>
      <c r="E29" s="227" t="str">
        <f>IF($B29="", "", ROUND(((C29+D29)*27*_xlfn.IFNA(_xlfn.XLOOKUP(TRIM($C$5), 'Manual Inputs_secondary'!$H:$H, 'Manual Inputs_secondary'!$I:$I), 0) / 'Manual Inputs_secondary'!$I$17), 2))</f>
        <v/>
      </c>
      <c r="F29" s="191" t="str">
        <f>IF($B29="","",IFERROR(SUMIFS('Data Sorting_Secondary'!$C:$C,'Data Sorting_Secondary'!$A:$A,$B29,'Data Sorting_Secondary'!$B:$B,TRIM(F$8)),0))</f>
        <v/>
      </c>
      <c r="G29" s="191" t="str">
        <f>IF($B29="","",IFERROR(SUMIFS('Data Sorting_Secondary'!$C:$C,'Data Sorting_Secondary'!$A:$A,$B29,'Data Sorting_Secondary'!$B:$B,TRIM(G$8)),0))</f>
        <v/>
      </c>
      <c r="H29" s="227" t="str">
        <f t="shared" si="5"/>
        <v/>
      </c>
      <c r="I29" s="191" t="str">
        <f>IF($B29="","",IFERROR(SUMIFS('Data Sorting_Secondary'!$D:$D,'Data Sorting_Secondary'!$A:$A,$B29,'Data Sorting_Secondary'!$B:$B,TRIM(I$8)),0))</f>
        <v/>
      </c>
      <c r="J29" s="191" t="str">
        <f>IF($B29="","",IFERROR(SUMIFS('Data Sorting_Secondary'!$D:$D,'Data Sorting_Secondary'!$A:$A,$B29,'Data Sorting_Secondary'!$B:$B,TRIM(J$8)),0))</f>
        <v/>
      </c>
      <c r="K29" s="227" t="str">
        <f>IF($B29="", "", ROUND(((I29+J29)*27*_xlfn.IFNA(_xlfn.XLOOKUP(TRIM($I$5), 'Manual Inputs_secondary'!$H:$H, 'Manual Inputs_secondary'!$I:$I), 0) / 'Manual Inputs_secondary'!$I$17), 2))</f>
        <v/>
      </c>
      <c r="L29" s="191" t="str">
        <f>IF($B29="","",IFERROR(SUMIFS('Data Sorting_Secondary'!$C:$C,'Data Sorting_Secondary'!$A:$A,$B29,'Data Sorting_Secondary'!$B:$B,TRIM(L$8)),0))</f>
        <v/>
      </c>
      <c r="M29" s="191" t="str">
        <f>IF($B29="","",IFERROR(SUMIFS('Data Sorting_Secondary'!$C:$C,'Data Sorting_Secondary'!$A:$A,$B29,'Data Sorting_Secondary'!$C:$C,TRIM(M$8)),0))</f>
        <v/>
      </c>
      <c r="N29" s="227" t="str">
        <f t="shared" si="6"/>
        <v/>
      </c>
      <c r="O29" s="191" t="str">
        <f>IF($B29="","",IFERROR(SUMIFS('Data Sorting_Secondary'!$D:$D,'Data Sorting_Secondary'!$A:$A,$B29,'Data Sorting_Secondary'!$B:$B,TRIM(O$8)),0))</f>
        <v/>
      </c>
      <c r="P29" s="191" t="str">
        <f>IF($B29="","",IFERROR(SUMIFS('Data Sorting_Secondary'!$D:$D,'Data Sorting_Secondary'!$A:$A,$B29,'Data Sorting_Secondary'!$B:$B,TRIM(P$8)),0))</f>
        <v/>
      </c>
      <c r="Q29" s="227" t="str">
        <f>IF($B29="", "", ROUND(((O29+P29)*27*_xlfn.IFNA(_xlfn.XLOOKUP(TRIM($O$5), 'Manual Inputs_secondary'!$H:$H, 'Manual Inputs_secondary'!$I:$I), 0) / 'Manual Inputs_secondary'!$I$17), 2))</f>
        <v/>
      </c>
      <c r="R29" s="191" t="str">
        <f>IF($B29="","",IFERROR(SUMIFS('Data Sorting_Secondary'!$C:$C,'Data Sorting_Secondary'!$A:$A,$B29,'Data Sorting_Secondary'!$B:$B,TRIM(R$8)),0))</f>
        <v/>
      </c>
      <c r="S29" s="191" t="str">
        <f>IF($B29="","",IFERROR(SUMIFS('Data Sorting_Secondary'!$C:$C,'Data Sorting_Secondary'!$A:$A,$B29,'Data Sorting_Secondary'!$B:$B,TRIM(S$8)),0))</f>
        <v/>
      </c>
      <c r="T29" s="227" t="str">
        <f t="shared" si="7"/>
        <v/>
      </c>
      <c r="U29" s="191" t="str">
        <f>IF($B29="","",IFERROR(SUMIFS('Data Sorting_Secondary'!$D:$D,'Data Sorting_Secondary'!$A:$A,$B29,'Data Sorting_Secondary'!$B:$B,TRIM(U$8)),0))</f>
        <v/>
      </c>
      <c r="V29" s="191" t="str">
        <f>IF($B29="","",IFERROR(SUMIFS('Data Sorting_Secondary'!$D:$D,'Data Sorting_Secondary'!$A:$A,$B29,'Data Sorting_Secondary'!$B:$B,TRIM(V$8)),0))</f>
        <v/>
      </c>
      <c r="W29" s="227" t="str">
        <f>IF($B29="", "", ROUND(((U29+V29)*27*_xlfn.IFNA(_xlfn.XLOOKUP(TRIM($U$5), 'Manual Inputs_secondary'!$H:$H, 'Manual Inputs_secondary'!$I:$I), 0) / 'Manual Inputs_secondary'!$I$17), 2))</f>
        <v/>
      </c>
      <c r="X29" s="191" t="str">
        <f>IF($B29="","",IFERROR(SUMIFS('Data Sorting_Secondary'!$C:$C,'Data Sorting_Secondary'!$A:$A,$B29,'Data Sorting_Secondary'!$B:$B,TRIM(X$8)),0))</f>
        <v/>
      </c>
      <c r="Y29" s="191" t="str">
        <f>IF($B29="","",IFERROR(SUMIFS('Data Sorting_Secondary'!$C:$C,'Data Sorting_Secondary'!$A:$A,$B29,'Data Sorting_Secondary'!$B:$B,TRIM(Y$8)),0))</f>
        <v/>
      </c>
      <c r="Z29" s="227" t="str">
        <f t="shared" si="8"/>
        <v/>
      </c>
      <c r="AA29" s="191" t="str">
        <f>IF($B29="","",IFERROR(SUMIFS('Data Sorting_Secondary'!$D:$D,'Data Sorting_Secondary'!$A:$A,$B29,'Data Sorting_Secondary'!$B:$B,TRIM(AA$8)),0))</f>
        <v/>
      </c>
      <c r="AB29" s="191" t="str">
        <f>IF($B29="","",IFERROR(SUMIFS('Data Sorting_Secondary'!$D:$D,'Data Sorting_Secondary'!$A:$A,$B29,'Data Sorting_Secondary'!$B:$B,TRIM(AB$8)),0))</f>
        <v/>
      </c>
      <c r="AC29" s="227" t="str">
        <f>IF($B29="", "", ROUND(((AA29+AB29)*27*_xlfn.IFNA(_xlfn.XLOOKUP(TRIM($AA$5), 'Manual Inputs_secondary'!$H:$H, 'Manual Inputs_secondary'!$I:$I), 0) / 'Manual Inputs_secondary'!$I$17), 2))</f>
        <v/>
      </c>
      <c r="AD29" s="191" t="str">
        <f>IF($B29="","",IFERROR(SUMIFS('Data Sorting_Secondary'!$C:$C,'Data Sorting_Secondary'!$A:$A,$B29,'Data Sorting_Secondary'!$B:$B,TRIM(AD$8)),0))</f>
        <v/>
      </c>
      <c r="AE29" s="191" t="str">
        <f>IF($B29="","",IFERROR(SUMIFS('Data Sorting_Secondary'!$D:$D,'Data Sorting_Secondary'!$A:$A,$B29,'Data Sorting_Secondary'!$B:$B,TRIM(AE$8)),0))</f>
        <v/>
      </c>
      <c r="AF29" s="227" t="str">
        <f t="shared" si="9"/>
        <v/>
      </c>
      <c r="AG29" s="192" t="str">
        <f t="shared" si="10"/>
        <v/>
      </c>
      <c r="AH29" s="192" t="str">
        <f t="shared" si="4"/>
        <v/>
      </c>
      <c r="AI29" s="192" t="str">
        <f t="shared" si="11"/>
        <v/>
      </c>
      <c r="AJ29" s="193" t="str">
        <f t="shared" si="12"/>
        <v/>
      </c>
      <c r="AK29" s="193" t="str">
        <f t="shared" si="13"/>
        <v/>
      </c>
      <c r="AL29" s="193" t="str">
        <f t="shared" si="14"/>
        <v/>
      </c>
      <c r="AM29" s="194" t="str">
        <f>IF($B29="", "", IFERROR(ROUND(AL29 * 'Manual Inputs_secondary'!$I$6, 2), 0))</f>
        <v/>
      </c>
      <c r="AN29" s="195" t="str">
        <f t="shared" si="15"/>
        <v/>
      </c>
      <c r="AO29" s="196" t="str">
        <f>IF(OR($AN29="", $AN29=0), "", ROUND((N($AN29) * 'Manual Inputs_secondary'!$I$15 / 'Manual Inputs_secondary'!$I$16), 2))</f>
        <v/>
      </c>
      <c r="AP29" s="228" t="str">
        <f t="shared" si="16"/>
        <v/>
      </c>
      <c r="AQ29" s="229" t="str" cm="1">
        <f t="array" ref="AQ29">_xlfn.LET(
    _xlpm.Rate, _xlfn.IFS(
        'Manual Inputs_secondary'!$I$19="Asphalt Cutbacks", 'Manual Inputs_secondary'!$I$7/'Manual Inputs_secondary'!$I$8,
        'Manual Inputs_secondary'!$I$19="Asphalt Emulsion", 'Manual Inputs_secondary'!$I$9/'Manual Inputs_secondary'!$I$10
    ),
    IF(OR(ISNA(_xlpm.Rate), AP29=""), "", ROUND(_xlpm.Rate * N(AP29), 2))
)</f>
        <v/>
      </c>
      <c r="AR29" s="230" t="str">
        <f t="shared" si="17"/>
        <v/>
      </c>
      <c r="AS29" s="231" t="str">
        <f>IF(OR($AR29="", 'Manual Inputs_secondary'!$I$11=""), "", ROUND(($AR29 * 'Manual Inputs_secondary'!$I$12 * 'Manual Inputs_secondary'!$I$11 / 'Manual Inputs_secondary'!$I$17), 2))</f>
        <v/>
      </c>
      <c r="AT29" s="232" t="str">
        <f t="shared" si="18"/>
        <v/>
      </c>
      <c r="AU29" s="233" t="str">
        <f>IF(OR($AT29="", $AT29=0), "", ROUND(($AT29 * 'Manual Inputs_secondary'!$I$15 / 'Manual Inputs_secondary'!$I$16), 2))</f>
        <v/>
      </c>
      <c r="AV29" s="234" t="str">
        <f>IF($B29="","",IFERROR(SUMIFS('Data Sorting_Secondary'!$D:$D,'Data Sorting_Secondary'!$A:$A,$B29,'Data Sorting_Secondary'!$B:$B,TRIM(AV$7)),0))</f>
        <v/>
      </c>
      <c r="AW29" s="235" t="str">
        <f>IF($B29="", "", IFERROR(ROUND(SUMIFS('Data Sorting_Secondary'!$C:$C, 'Data Sorting_Secondary'!$A:$A, $B29, 'Data Sorting_Secondary'!$B:$B, TRIM(AV$7)) / (9), 0), 0))</f>
        <v/>
      </c>
      <c r="AX29" s="238" t="str">
        <f>IF(OR(AV29="", AV29=0), "", ROUND((AV29*27 * 'Manual Inputs_secondary'!$I$4 / 'Manual Inputs_secondary'!$I$17), 0))</f>
        <v/>
      </c>
    </row>
    <row r="30" spans="1:50">
      <c r="A30" s="225"/>
      <c r="B30" s="190" t="str">
        <f>IF('Manual Inputs_secondary'!D24&lt;&gt;"",'Manual Inputs_secondary'!D24,"")</f>
        <v/>
      </c>
      <c r="C30" s="191" t="str">
        <f>IF($B30="","",IFERROR(SUMIFS('Data Sorting_Secondary'!$D:$D,'Data Sorting_Secondary'!$A:$A,$B30,'Data Sorting_Secondary'!$B:$B,TRIM(C$8)),0))</f>
        <v/>
      </c>
      <c r="D30" s="191" t="str">
        <f>IF($B30="","",IFERROR(SUMIFS('Data Sorting_Secondary'!$D:$D,'Data Sorting_Secondary'!$A:$A,$B30,'Data Sorting_Secondary'!$B:$B,TRIM(D$8)),0))</f>
        <v/>
      </c>
      <c r="E30" s="227" t="str">
        <f>IF($B30="", "", ROUND(((C30+D30)*27*_xlfn.IFNA(_xlfn.XLOOKUP(TRIM($C$5), 'Manual Inputs_secondary'!$H:$H, 'Manual Inputs_secondary'!$I:$I), 0) / 'Manual Inputs_secondary'!$I$17), 2))</f>
        <v/>
      </c>
      <c r="F30" s="191" t="str">
        <f>IF($B30="","",IFERROR(SUMIFS('Data Sorting_Secondary'!$C:$C,'Data Sorting_Secondary'!$A:$A,$B30,'Data Sorting_Secondary'!$B:$B,TRIM(F$8)),0))</f>
        <v/>
      </c>
      <c r="G30" s="191" t="str">
        <f>IF($B30="","",IFERROR(SUMIFS('Data Sorting_Secondary'!$C:$C,'Data Sorting_Secondary'!$A:$A,$B30,'Data Sorting_Secondary'!$B:$B,TRIM(G$8)),0))</f>
        <v/>
      </c>
      <c r="H30" s="227" t="str">
        <f t="shared" si="5"/>
        <v/>
      </c>
      <c r="I30" s="191" t="str">
        <f>IF($B30="","",IFERROR(SUMIFS('Data Sorting_Secondary'!$D:$D,'Data Sorting_Secondary'!$A:$A,$B30,'Data Sorting_Secondary'!$B:$B,TRIM(I$8)),0))</f>
        <v/>
      </c>
      <c r="J30" s="191" t="str">
        <f>IF($B30="","",IFERROR(SUMIFS('Data Sorting_Secondary'!$D:$D,'Data Sorting_Secondary'!$A:$A,$B30,'Data Sorting_Secondary'!$B:$B,TRIM(J$8)),0))</f>
        <v/>
      </c>
      <c r="K30" s="227" t="str">
        <f>IF($B30="", "", ROUND(((I30+J30)*27*_xlfn.IFNA(_xlfn.XLOOKUP(TRIM($I$5), 'Manual Inputs_secondary'!$H:$H, 'Manual Inputs_secondary'!$I:$I), 0) / 'Manual Inputs_secondary'!$I$17), 2))</f>
        <v/>
      </c>
      <c r="L30" s="191" t="str">
        <f>IF($B30="","",IFERROR(SUMIFS('Data Sorting_Secondary'!$C:$C,'Data Sorting_Secondary'!$A:$A,$B30,'Data Sorting_Secondary'!$B:$B,TRIM(L$8)),0))</f>
        <v/>
      </c>
      <c r="M30" s="191" t="str">
        <f>IF($B30="","",IFERROR(SUMIFS('Data Sorting_Secondary'!$C:$C,'Data Sorting_Secondary'!$A:$A,$B30,'Data Sorting_Secondary'!$C:$C,TRIM(M$8)),0))</f>
        <v/>
      </c>
      <c r="N30" s="227" t="str">
        <f t="shared" si="6"/>
        <v/>
      </c>
      <c r="O30" s="191" t="str">
        <f>IF($B30="","",IFERROR(SUMIFS('Data Sorting_Secondary'!$D:$D,'Data Sorting_Secondary'!$A:$A,$B30,'Data Sorting_Secondary'!$B:$B,TRIM(O$8)),0))</f>
        <v/>
      </c>
      <c r="P30" s="191" t="str">
        <f>IF($B30="","",IFERROR(SUMIFS('Data Sorting_Secondary'!$D:$D,'Data Sorting_Secondary'!$A:$A,$B30,'Data Sorting_Secondary'!$B:$B,TRIM(P$8)),0))</f>
        <v/>
      </c>
      <c r="Q30" s="227" t="str">
        <f>IF($B30="", "", ROUND(((O30+P30)*27*_xlfn.IFNA(_xlfn.XLOOKUP(TRIM($O$5), 'Manual Inputs_secondary'!$H:$H, 'Manual Inputs_secondary'!$I:$I), 0) / 'Manual Inputs_secondary'!$I$17), 2))</f>
        <v/>
      </c>
      <c r="R30" s="191" t="str">
        <f>IF($B30="","",IFERROR(SUMIFS('Data Sorting_Secondary'!$C:$C,'Data Sorting_Secondary'!$A:$A,$B30,'Data Sorting_Secondary'!$B:$B,TRIM(R$8)),0))</f>
        <v/>
      </c>
      <c r="S30" s="191" t="str">
        <f>IF($B30="","",IFERROR(SUMIFS('Data Sorting_Secondary'!$C:$C,'Data Sorting_Secondary'!$A:$A,$B30,'Data Sorting_Secondary'!$B:$B,TRIM(S$8)),0))</f>
        <v/>
      </c>
      <c r="T30" s="227" t="str">
        <f t="shared" si="7"/>
        <v/>
      </c>
      <c r="U30" s="191" t="str">
        <f>IF($B30="","",IFERROR(SUMIFS('Data Sorting_Secondary'!$D:$D,'Data Sorting_Secondary'!$A:$A,$B30,'Data Sorting_Secondary'!$B:$B,TRIM(U$8)),0))</f>
        <v/>
      </c>
      <c r="V30" s="191" t="str">
        <f>IF($B30="","",IFERROR(SUMIFS('Data Sorting_Secondary'!$D:$D,'Data Sorting_Secondary'!$A:$A,$B30,'Data Sorting_Secondary'!$B:$B,TRIM(V$8)),0))</f>
        <v/>
      </c>
      <c r="W30" s="227" t="str">
        <f>IF($B30="", "", ROUND(((U30+V30)*27*_xlfn.IFNA(_xlfn.XLOOKUP(TRIM($U$5), 'Manual Inputs_secondary'!$H:$H, 'Manual Inputs_secondary'!$I:$I), 0) / 'Manual Inputs_secondary'!$I$17), 2))</f>
        <v/>
      </c>
      <c r="X30" s="191" t="str">
        <f>IF($B30="","",IFERROR(SUMIFS('Data Sorting_Secondary'!$C:$C,'Data Sorting_Secondary'!$A:$A,$B30,'Data Sorting_Secondary'!$B:$B,TRIM(X$8)),0))</f>
        <v/>
      </c>
      <c r="Y30" s="191" t="str">
        <f>IF($B30="","",IFERROR(SUMIFS('Data Sorting_Secondary'!$C:$C,'Data Sorting_Secondary'!$A:$A,$B30,'Data Sorting_Secondary'!$B:$B,TRIM(Y$8)),0))</f>
        <v/>
      </c>
      <c r="Z30" s="227" t="str">
        <f t="shared" si="8"/>
        <v/>
      </c>
      <c r="AA30" s="191" t="str">
        <f>IF($B30="","",IFERROR(SUMIFS('Data Sorting_Secondary'!$D:$D,'Data Sorting_Secondary'!$A:$A,$B30,'Data Sorting_Secondary'!$B:$B,TRIM(AA$8)),0))</f>
        <v/>
      </c>
      <c r="AB30" s="191" t="str">
        <f>IF($B30="","",IFERROR(SUMIFS('Data Sorting_Secondary'!$D:$D,'Data Sorting_Secondary'!$A:$A,$B30,'Data Sorting_Secondary'!$B:$B,TRIM(AB$8)),0))</f>
        <v/>
      </c>
      <c r="AC30" s="227" t="str">
        <f>IF($B30="", "", ROUND(((AA30+AB30)*27*_xlfn.IFNA(_xlfn.XLOOKUP(TRIM($AA$5), 'Manual Inputs_secondary'!$H:$H, 'Manual Inputs_secondary'!$I:$I), 0) / 'Manual Inputs_secondary'!$I$17), 2))</f>
        <v/>
      </c>
      <c r="AD30" s="191" t="str">
        <f>IF($B30="","",IFERROR(SUMIFS('Data Sorting_Secondary'!$C:$C,'Data Sorting_Secondary'!$A:$A,$B30,'Data Sorting_Secondary'!$B:$B,TRIM(AD$8)),0))</f>
        <v/>
      </c>
      <c r="AE30" s="191" t="str">
        <f>IF($B30="","",IFERROR(SUMIFS('Data Sorting_Secondary'!$D:$D,'Data Sorting_Secondary'!$A:$A,$B30,'Data Sorting_Secondary'!$B:$B,TRIM(AE$8)),0))</f>
        <v/>
      </c>
      <c r="AF30" s="227" t="str">
        <f t="shared" si="9"/>
        <v/>
      </c>
      <c r="AG30" s="192" t="str">
        <f t="shared" si="10"/>
        <v/>
      </c>
      <c r="AH30" s="192" t="str">
        <f t="shared" si="4"/>
        <v/>
      </c>
      <c r="AI30" s="192" t="str">
        <f t="shared" si="11"/>
        <v/>
      </c>
      <c r="AJ30" s="193" t="str">
        <f t="shared" si="12"/>
        <v/>
      </c>
      <c r="AK30" s="193" t="str">
        <f t="shared" si="13"/>
        <v/>
      </c>
      <c r="AL30" s="193" t="str">
        <f t="shared" si="14"/>
        <v/>
      </c>
      <c r="AM30" s="194" t="str">
        <f>IF($B30="", "", IFERROR(ROUND(AL30 * 'Manual Inputs_secondary'!$I$6, 2), 0))</f>
        <v/>
      </c>
      <c r="AN30" s="195" t="str">
        <f t="shared" si="15"/>
        <v/>
      </c>
      <c r="AO30" s="196" t="str">
        <f>IF(OR($AN30="", $AN30=0), "", ROUND((N($AN30) * 'Manual Inputs_secondary'!$I$15 / 'Manual Inputs_secondary'!$I$16), 2))</f>
        <v/>
      </c>
      <c r="AP30" s="228" t="str">
        <f t="shared" si="16"/>
        <v/>
      </c>
      <c r="AQ30" s="229" t="str" cm="1">
        <f t="array" ref="AQ30">_xlfn.LET(
    _xlpm.Rate, _xlfn.IFS(
        'Manual Inputs_secondary'!$I$19="Asphalt Cutbacks", 'Manual Inputs_secondary'!$I$7/'Manual Inputs_secondary'!$I$8,
        'Manual Inputs_secondary'!$I$19="Asphalt Emulsion", 'Manual Inputs_secondary'!$I$9/'Manual Inputs_secondary'!$I$10
    ),
    IF(OR(ISNA(_xlpm.Rate), AP30=""), "", ROUND(_xlpm.Rate * N(AP30), 2))
)</f>
        <v/>
      </c>
      <c r="AR30" s="230" t="str">
        <f t="shared" si="17"/>
        <v/>
      </c>
      <c r="AS30" s="231" t="str">
        <f>IF(OR($AR30="", 'Manual Inputs_secondary'!$I$11=""), "", ROUND(($AR30 * 'Manual Inputs_secondary'!$I$12 * 'Manual Inputs_secondary'!$I$11 / 'Manual Inputs_secondary'!$I$17), 2))</f>
        <v/>
      </c>
      <c r="AT30" s="232" t="str">
        <f t="shared" si="18"/>
        <v/>
      </c>
      <c r="AU30" s="233" t="str">
        <f>IF(OR($AT30="", $AT30=0), "", ROUND(($AT30 * 'Manual Inputs_secondary'!$I$15 / 'Manual Inputs_secondary'!$I$16), 2))</f>
        <v/>
      </c>
      <c r="AV30" s="234" t="str">
        <f>IF($B30="","",IFERROR(SUMIFS('Data Sorting_Secondary'!$D:$D,'Data Sorting_Secondary'!$A:$A,$B30,'Data Sorting_Secondary'!$B:$B,TRIM(AV$7)),0))</f>
        <v/>
      </c>
      <c r="AW30" s="235" t="str">
        <f>IF($B30="", "", IFERROR(ROUND(SUMIFS('Data Sorting_Secondary'!$C:$C, 'Data Sorting_Secondary'!$A:$A, $B30, 'Data Sorting_Secondary'!$B:$B, TRIM(AV$7)) / (9), 0), 0))</f>
        <v/>
      </c>
      <c r="AX30" s="238" t="str">
        <f>IF(OR(AV30="", AV30=0), "", ROUND((AV30*27 * 'Manual Inputs_secondary'!$I$4 / 'Manual Inputs_secondary'!$I$17), 0))</f>
        <v/>
      </c>
    </row>
    <row r="31" spans="1:50">
      <c r="A31" s="225"/>
      <c r="B31" s="190" t="str">
        <f>IF('Manual Inputs_secondary'!D25&lt;&gt;"",'Manual Inputs_secondary'!D25,"")</f>
        <v/>
      </c>
      <c r="C31" s="191" t="str">
        <f>IF($B31="","",IFERROR(SUMIFS('Data Sorting_Secondary'!$D:$D,'Data Sorting_Secondary'!$A:$A,$B31,'Data Sorting_Secondary'!$B:$B,TRIM(C$8)),0))</f>
        <v/>
      </c>
      <c r="D31" s="191" t="str">
        <f>IF($B31="","",IFERROR(SUMIFS('Data Sorting_Secondary'!$D:$D,'Data Sorting_Secondary'!$A:$A,$B31,'Data Sorting_Secondary'!$B:$B,TRIM(D$8)),0))</f>
        <v/>
      </c>
      <c r="E31" s="227" t="str">
        <f>IF($B31="", "", ROUND(((C31+D31)*27*_xlfn.IFNA(_xlfn.XLOOKUP(TRIM($C$5), 'Manual Inputs_secondary'!$H:$H, 'Manual Inputs_secondary'!$I:$I), 0) / 'Manual Inputs_secondary'!$I$17), 2))</f>
        <v/>
      </c>
      <c r="F31" s="191" t="str">
        <f>IF($B31="","",IFERROR(SUMIFS('Data Sorting_Secondary'!$C:$C,'Data Sorting_Secondary'!$A:$A,$B31,'Data Sorting_Secondary'!$B:$B,TRIM(F$8)),0))</f>
        <v/>
      </c>
      <c r="G31" s="191" t="str">
        <f>IF($B31="","",IFERROR(SUMIFS('Data Sorting_Secondary'!$C:$C,'Data Sorting_Secondary'!$A:$A,$B31,'Data Sorting_Secondary'!$B:$B,TRIM(G$8)),0))</f>
        <v/>
      </c>
      <c r="H31" s="227" t="str">
        <f t="shared" si="5"/>
        <v/>
      </c>
      <c r="I31" s="191" t="str">
        <f>IF($B31="","",IFERROR(SUMIFS('Data Sorting_Secondary'!$D:$D,'Data Sorting_Secondary'!$A:$A,$B31,'Data Sorting_Secondary'!$B:$B,TRIM(I$8)),0))</f>
        <v/>
      </c>
      <c r="J31" s="191" t="str">
        <f>IF($B31="","",IFERROR(SUMIFS('Data Sorting_Secondary'!$D:$D,'Data Sorting_Secondary'!$A:$A,$B31,'Data Sorting_Secondary'!$B:$B,TRIM(J$8)),0))</f>
        <v/>
      </c>
      <c r="K31" s="227" t="str">
        <f>IF($B31="", "", ROUND(((I31+J31)*27*_xlfn.IFNA(_xlfn.XLOOKUP(TRIM($I$5), 'Manual Inputs_secondary'!$H:$H, 'Manual Inputs_secondary'!$I:$I), 0) / 'Manual Inputs_secondary'!$I$17), 2))</f>
        <v/>
      </c>
      <c r="L31" s="191" t="str">
        <f>IF($B31="","",IFERROR(SUMIFS('Data Sorting_Secondary'!$C:$C,'Data Sorting_Secondary'!$A:$A,$B31,'Data Sorting_Secondary'!$B:$B,TRIM(L$8)),0))</f>
        <v/>
      </c>
      <c r="M31" s="191" t="str">
        <f>IF($B31="","",IFERROR(SUMIFS('Data Sorting_Secondary'!$C:$C,'Data Sorting_Secondary'!$A:$A,$B31,'Data Sorting_Secondary'!$C:$C,TRIM(M$8)),0))</f>
        <v/>
      </c>
      <c r="N31" s="227" t="str">
        <f t="shared" si="6"/>
        <v/>
      </c>
      <c r="O31" s="191" t="str">
        <f>IF($B31="","",IFERROR(SUMIFS('Data Sorting_Secondary'!$D:$D,'Data Sorting_Secondary'!$A:$A,$B31,'Data Sorting_Secondary'!$B:$B,TRIM(O$8)),0))</f>
        <v/>
      </c>
      <c r="P31" s="191" t="str">
        <f>IF($B31="","",IFERROR(SUMIFS('Data Sorting_Secondary'!$D:$D,'Data Sorting_Secondary'!$A:$A,$B31,'Data Sorting_Secondary'!$B:$B,TRIM(P$8)),0))</f>
        <v/>
      </c>
      <c r="Q31" s="227" t="str">
        <f>IF($B31="", "", ROUND(((O31+P31)*27*_xlfn.IFNA(_xlfn.XLOOKUP(TRIM($O$5), 'Manual Inputs_secondary'!$H:$H, 'Manual Inputs_secondary'!$I:$I), 0) / 'Manual Inputs_secondary'!$I$17), 2))</f>
        <v/>
      </c>
      <c r="R31" s="191" t="str">
        <f>IF($B31="","",IFERROR(SUMIFS('Data Sorting_Secondary'!$C:$C,'Data Sorting_Secondary'!$A:$A,$B31,'Data Sorting_Secondary'!$B:$B,TRIM(R$8)),0))</f>
        <v/>
      </c>
      <c r="S31" s="191" t="str">
        <f>IF($B31="","",IFERROR(SUMIFS('Data Sorting_Secondary'!$C:$C,'Data Sorting_Secondary'!$A:$A,$B31,'Data Sorting_Secondary'!$B:$B,TRIM(S$8)),0))</f>
        <v/>
      </c>
      <c r="T31" s="227" t="str">
        <f t="shared" si="7"/>
        <v/>
      </c>
      <c r="U31" s="191" t="str">
        <f>IF($B31="","",IFERROR(SUMIFS('Data Sorting_Secondary'!$D:$D,'Data Sorting_Secondary'!$A:$A,$B31,'Data Sorting_Secondary'!$B:$B,TRIM(U$8)),0))</f>
        <v/>
      </c>
      <c r="V31" s="191" t="str">
        <f>IF($B31="","",IFERROR(SUMIFS('Data Sorting_Secondary'!$D:$D,'Data Sorting_Secondary'!$A:$A,$B31,'Data Sorting_Secondary'!$B:$B,TRIM(V$8)),0))</f>
        <v/>
      </c>
      <c r="W31" s="227" t="str">
        <f>IF($B31="", "", ROUND(((U31+V31)*27*_xlfn.IFNA(_xlfn.XLOOKUP(TRIM($U$5), 'Manual Inputs_secondary'!$H:$H, 'Manual Inputs_secondary'!$I:$I), 0) / 'Manual Inputs_secondary'!$I$17), 2))</f>
        <v/>
      </c>
      <c r="X31" s="191" t="str">
        <f>IF($B31="","",IFERROR(SUMIFS('Data Sorting_Secondary'!$C:$C,'Data Sorting_Secondary'!$A:$A,$B31,'Data Sorting_Secondary'!$B:$B,TRIM(X$8)),0))</f>
        <v/>
      </c>
      <c r="Y31" s="191" t="str">
        <f>IF($B31="","",IFERROR(SUMIFS('Data Sorting_Secondary'!$C:$C,'Data Sorting_Secondary'!$A:$A,$B31,'Data Sorting_Secondary'!$B:$B,TRIM(Y$8)),0))</f>
        <v/>
      </c>
      <c r="Z31" s="227" t="str">
        <f t="shared" si="8"/>
        <v/>
      </c>
      <c r="AA31" s="191" t="str">
        <f>IF($B31="","",IFERROR(SUMIFS('Data Sorting_Secondary'!$D:$D,'Data Sorting_Secondary'!$A:$A,$B31,'Data Sorting_Secondary'!$B:$B,TRIM(AA$8)),0))</f>
        <v/>
      </c>
      <c r="AB31" s="191" t="str">
        <f>IF($B31="","",IFERROR(SUMIFS('Data Sorting_Secondary'!$D:$D,'Data Sorting_Secondary'!$A:$A,$B31,'Data Sorting_Secondary'!$B:$B,TRIM(AB$8)),0))</f>
        <v/>
      </c>
      <c r="AC31" s="227" t="str">
        <f>IF($B31="", "", ROUND(((AA31+AB31)*27*_xlfn.IFNA(_xlfn.XLOOKUP(TRIM($AA$5), 'Manual Inputs_secondary'!$H:$H, 'Manual Inputs_secondary'!$I:$I), 0) / 'Manual Inputs_secondary'!$I$17), 2))</f>
        <v/>
      </c>
      <c r="AD31" s="191" t="str">
        <f>IF($B31="","",IFERROR(SUMIFS('Data Sorting_Secondary'!$C:$C,'Data Sorting_Secondary'!$A:$A,$B31,'Data Sorting_Secondary'!$B:$B,TRIM(AD$8)),0))</f>
        <v/>
      </c>
      <c r="AE31" s="191" t="str">
        <f>IF($B31="","",IFERROR(SUMIFS('Data Sorting_Secondary'!$D:$D,'Data Sorting_Secondary'!$A:$A,$B31,'Data Sorting_Secondary'!$B:$B,TRIM(AE$8)),0))</f>
        <v/>
      </c>
      <c r="AF31" s="227" t="str">
        <f t="shared" si="9"/>
        <v/>
      </c>
      <c r="AG31" s="192" t="str">
        <f t="shared" si="10"/>
        <v/>
      </c>
      <c r="AH31" s="192" t="str">
        <f t="shared" si="4"/>
        <v/>
      </c>
      <c r="AI31" s="192" t="str">
        <f t="shared" si="11"/>
        <v/>
      </c>
      <c r="AJ31" s="193" t="str">
        <f t="shared" si="12"/>
        <v/>
      </c>
      <c r="AK31" s="193" t="str">
        <f t="shared" si="13"/>
        <v/>
      </c>
      <c r="AL31" s="193" t="str">
        <f t="shared" si="14"/>
        <v/>
      </c>
      <c r="AM31" s="194" t="str">
        <f>IF($B31="", "", IFERROR(ROUND(AL31 * 'Manual Inputs_secondary'!$I$6, 2), 0))</f>
        <v/>
      </c>
      <c r="AN31" s="195" t="str">
        <f t="shared" si="15"/>
        <v/>
      </c>
      <c r="AO31" s="196" t="str">
        <f>IF(OR($AN31="", $AN31=0), "", ROUND((N($AN31) * 'Manual Inputs_secondary'!$I$15 / 'Manual Inputs_secondary'!$I$16), 2))</f>
        <v/>
      </c>
      <c r="AP31" s="228" t="str">
        <f t="shared" si="16"/>
        <v/>
      </c>
      <c r="AQ31" s="229" t="str" cm="1">
        <f t="array" ref="AQ31">_xlfn.LET(
    _xlpm.Rate, _xlfn.IFS(
        'Manual Inputs_secondary'!$I$19="Asphalt Cutbacks", 'Manual Inputs_secondary'!$I$7/'Manual Inputs_secondary'!$I$8,
        'Manual Inputs_secondary'!$I$19="Asphalt Emulsion", 'Manual Inputs_secondary'!$I$9/'Manual Inputs_secondary'!$I$10
    ),
    IF(OR(ISNA(_xlpm.Rate), AP31=""), "", ROUND(_xlpm.Rate * N(AP31), 2))
)</f>
        <v/>
      </c>
      <c r="AR31" s="230" t="str">
        <f t="shared" si="17"/>
        <v/>
      </c>
      <c r="AS31" s="231" t="str">
        <f>IF(OR($AR31="", 'Manual Inputs_secondary'!$I$11=""), "", ROUND(($AR31 * 'Manual Inputs_secondary'!$I$12 * 'Manual Inputs_secondary'!$I$11 / 'Manual Inputs_secondary'!$I$17), 2))</f>
        <v/>
      </c>
      <c r="AT31" s="232" t="str">
        <f t="shared" si="18"/>
        <v/>
      </c>
      <c r="AU31" s="233" t="str">
        <f>IF(OR($AT31="", $AT31=0), "", ROUND(($AT31 * 'Manual Inputs_secondary'!$I$15 / 'Manual Inputs_secondary'!$I$16), 2))</f>
        <v/>
      </c>
      <c r="AV31" s="234" t="str">
        <f>IF($B31="","",IFERROR(SUMIFS('Data Sorting_Secondary'!$D:$D,'Data Sorting_Secondary'!$A:$A,$B31,'Data Sorting_Secondary'!$B:$B,TRIM(AV$7)),0))</f>
        <v/>
      </c>
      <c r="AW31" s="235" t="str">
        <f>IF($B31="", "", IFERROR(ROUND(SUMIFS('Data Sorting_Secondary'!$C:$C, 'Data Sorting_Secondary'!$A:$A, $B31, 'Data Sorting_Secondary'!$B:$B, TRIM(AV$7)) / (9), 0), 0))</f>
        <v/>
      </c>
      <c r="AX31" s="238" t="str">
        <f>IF(OR(AV31="", AV31=0), "", ROUND((AV31*27 * 'Manual Inputs_secondary'!$I$4 / 'Manual Inputs_secondary'!$I$17), 0))</f>
        <v/>
      </c>
    </row>
    <row r="32" spans="1:50">
      <c r="A32" s="225"/>
      <c r="B32" s="190" t="str">
        <f>IF('Manual Inputs_secondary'!D26&lt;&gt;"",'Manual Inputs_secondary'!D26,"")</f>
        <v/>
      </c>
      <c r="C32" s="191" t="str">
        <f>IF($B32="","",IFERROR(SUMIFS('Data Sorting_Secondary'!$D:$D,'Data Sorting_Secondary'!$A:$A,$B32,'Data Sorting_Secondary'!$B:$B,TRIM(C$8)),0))</f>
        <v/>
      </c>
      <c r="D32" s="191" t="str">
        <f>IF($B32="","",IFERROR(SUMIFS('Data Sorting_Secondary'!$D:$D,'Data Sorting_Secondary'!$A:$A,$B32,'Data Sorting_Secondary'!$B:$B,TRIM(D$8)),0))</f>
        <v/>
      </c>
      <c r="E32" s="227" t="str">
        <f>IF($B32="", "", ROUND(((C32+D32)*27*_xlfn.IFNA(_xlfn.XLOOKUP(TRIM($C$5), 'Manual Inputs_secondary'!$H:$H, 'Manual Inputs_secondary'!$I:$I), 0) / 'Manual Inputs_secondary'!$I$17), 2))</f>
        <v/>
      </c>
      <c r="F32" s="191" t="str">
        <f>IF($B32="","",IFERROR(SUMIFS('Data Sorting_Secondary'!$C:$C,'Data Sorting_Secondary'!$A:$A,$B32,'Data Sorting_Secondary'!$B:$B,TRIM(F$8)),0))</f>
        <v/>
      </c>
      <c r="G32" s="191" t="str">
        <f>IF($B32="","",IFERROR(SUMIFS('Data Sorting_Secondary'!$C:$C,'Data Sorting_Secondary'!$A:$A,$B32,'Data Sorting_Secondary'!$B:$B,TRIM(G$8)),0))</f>
        <v/>
      </c>
      <c r="H32" s="227" t="str">
        <f t="shared" si="5"/>
        <v/>
      </c>
      <c r="I32" s="191" t="str">
        <f>IF($B32="","",IFERROR(SUMIFS('Data Sorting_Secondary'!$D:$D,'Data Sorting_Secondary'!$A:$A,$B32,'Data Sorting_Secondary'!$B:$B,TRIM(I$8)),0))</f>
        <v/>
      </c>
      <c r="J32" s="191" t="str">
        <f>IF($B32="","",IFERROR(SUMIFS('Data Sorting_Secondary'!$D:$D,'Data Sorting_Secondary'!$A:$A,$B32,'Data Sorting_Secondary'!$B:$B,TRIM(J$8)),0))</f>
        <v/>
      </c>
      <c r="K32" s="227" t="str">
        <f>IF($B32="", "", ROUND(((I32+J32)*27*_xlfn.IFNA(_xlfn.XLOOKUP(TRIM($I$5), 'Manual Inputs_secondary'!$H:$H, 'Manual Inputs_secondary'!$I:$I), 0) / 'Manual Inputs_secondary'!$I$17), 2))</f>
        <v/>
      </c>
      <c r="L32" s="191" t="str">
        <f>IF($B32="","",IFERROR(SUMIFS('Data Sorting_Secondary'!$C:$C,'Data Sorting_Secondary'!$A:$A,$B32,'Data Sorting_Secondary'!$B:$B,TRIM(L$8)),0))</f>
        <v/>
      </c>
      <c r="M32" s="191" t="str">
        <f>IF($B32="","",IFERROR(SUMIFS('Data Sorting_Secondary'!$C:$C,'Data Sorting_Secondary'!$A:$A,$B32,'Data Sorting_Secondary'!$C:$C,TRIM(M$8)),0))</f>
        <v/>
      </c>
      <c r="N32" s="227" t="str">
        <f t="shared" si="6"/>
        <v/>
      </c>
      <c r="O32" s="191" t="str">
        <f>IF($B32="","",IFERROR(SUMIFS('Data Sorting_Secondary'!$D:$D,'Data Sorting_Secondary'!$A:$A,$B32,'Data Sorting_Secondary'!$B:$B,TRIM(O$8)),0))</f>
        <v/>
      </c>
      <c r="P32" s="191" t="str">
        <f>IF($B32="","",IFERROR(SUMIFS('Data Sorting_Secondary'!$D:$D,'Data Sorting_Secondary'!$A:$A,$B32,'Data Sorting_Secondary'!$B:$B,TRIM(P$8)),0))</f>
        <v/>
      </c>
      <c r="Q32" s="227" t="str">
        <f>IF($B32="", "", ROUND(((O32+P32)*27*_xlfn.IFNA(_xlfn.XLOOKUP(TRIM($O$5), 'Manual Inputs_secondary'!$H:$H, 'Manual Inputs_secondary'!$I:$I), 0) / 'Manual Inputs_secondary'!$I$17), 2))</f>
        <v/>
      </c>
      <c r="R32" s="191" t="str">
        <f>IF($B32="","",IFERROR(SUMIFS('Data Sorting_Secondary'!$C:$C,'Data Sorting_Secondary'!$A:$A,$B32,'Data Sorting_Secondary'!$B:$B,TRIM(R$8)),0))</f>
        <v/>
      </c>
      <c r="S32" s="191" t="str">
        <f>IF($B32="","",IFERROR(SUMIFS('Data Sorting_Secondary'!$C:$C,'Data Sorting_Secondary'!$A:$A,$B32,'Data Sorting_Secondary'!$B:$B,TRIM(S$8)),0))</f>
        <v/>
      </c>
      <c r="T32" s="227" t="str">
        <f t="shared" si="7"/>
        <v/>
      </c>
      <c r="U32" s="191" t="str">
        <f>IF($B32="","",IFERROR(SUMIFS('Data Sorting_Secondary'!$D:$D,'Data Sorting_Secondary'!$A:$A,$B32,'Data Sorting_Secondary'!$B:$B,TRIM(U$8)),0))</f>
        <v/>
      </c>
      <c r="V32" s="191" t="str">
        <f>IF($B32="","",IFERROR(SUMIFS('Data Sorting_Secondary'!$D:$D,'Data Sorting_Secondary'!$A:$A,$B32,'Data Sorting_Secondary'!$B:$B,TRIM(V$8)),0))</f>
        <v/>
      </c>
      <c r="W32" s="227" t="str">
        <f>IF($B32="", "", ROUND(((U32+V32)*27*_xlfn.IFNA(_xlfn.XLOOKUP(TRIM($U$5), 'Manual Inputs_secondary'!$H:$H, 'Manual Inputs_secondary'!$I:$I), 0) / 'Manual Inputs_secondary'!$I$17), 2))</f>
        <v/>
      </c>
      <c r="X32" s="191" t="str">
        <f>IF($B32="","",IFERROR(SUMIFS('Data Sorting_Secondary'!$C:$C,'Data Sorting_Secondary'!$A:$A,$B32,'Data Sorting_Secondary'!$B:$B,TRIM(X$8)),0))</f>
        <v/>
      </c>
      <c r="Y32" s="191" t="str">
        <f>IF($B32="","",IFERROR(SUMIFS('Data Sorting_Secondary'!$C:$C,'Data Sorting_Secondary'!$A:$A,$B32,'Data Sorting_Secondary'!$B:$B,TRIM(Y$8)),0))</f>
        <v/>
      </c>
      <c r="Z32" s="227" t="str">
        <f t="shared" si="8"/>
        <v/>
      </c>
      <c r="AA32" s="191" t="str">
        <f>IF($B32="","",IFERROR(SUMIFS('Data Sorting_Secondary'!$D:$D,'Data Sorting_Secondary'!$A:$A,$B32,'Data Sorting_Secondary'!$B:$B,TRIM(AA$8)),0))</f>
        <v/>
      </c>
      <c r="AB32" s="191" t="str">
        <f>IF($B32="","",IFERROR(SUMIFS('Data Sorting_Secondary'!$D:$D,'Data Sorting_Secondary'!$A:$A,$B32,'Data Sorting_Secondary'!$B:$B,TRIM(AB$8)),0))</f>
        <v/>
      </c>
      <c r="AC32" s="227" t="str">
        <f>IF($B32="", "", ROUND(((AA32+AB32)*27*_xlfn.IFNA(_xlfn.XLOOKUP(TRIM($AA$5), 'Manual Inputs_secondary'!$H:$H, 'Manual Inputs_secondary'!$I:$I), 0) / 'Manual Inputs_secondary'!$I$17), 2))</f>
        <v/>
      </c>
      <c r="AD32" s="191" t="str">
        <f>IF($B32="","",IFERROR(SUMIFS('Data Sorting_Secondary'!$C:$C,'Data Sorting_Secondary'!$A:$A,$B32,'Data Sorting_Secondary'!$B:$B,TRIM(AD$8)),0))</f>
        <v/>
      </c>
      <c r="AE32" s="191" t="str">
        <f>IF($B32="","",IFERROR(SUMIFS('Data Sorting_Secondary'!$D:$D,'Data Sorting_Secondary'!$A:$A,$B32,'Data Sorting_Secondary'!$B:$B,TRIM(AE$8)),0))</f>
        <v/>
      </c>
      <c r="AF32" s="227" t="str">
        <f t="shared" si="9"/>
        <v/>
      </c>
      <c r="AG32" s="192" t="str">
        <f t="shared" si="10"/>
        <v/>
      </c>
      <c r="AH32" s="192" t="str">
        <f t="shared" si="4"/>
        <v/>
      </c>
      <c r="AI32" s="192" t="str">
        <f t="shared" si="11"/>
        <v/>
      </c>
      <c r="AJ32" s="193" t="str">
        <f t="shared" si="12"/>
        <v/>
      </c>
      <c r="AK32" s="193" t="str">
        <f t="shared" si="13"/>
        <v/>
      </c>
      <c r="AL32" s="193" t="str">
        <f t="shared" si="14"/>
        <v/>
      </c>
      <c r="AM32" s="194" t="str">
        <f>IF($B32="", "", IFERROR(ROUND(AL32 * 'Manual Inputs_secondary'!$I$6, 2), 0))</f>
        <v/>
      </c>
      <c r="AN32" s="195" t="str">
        <f t="shared" si="15"/>
        <v/>
      </c>
      <c r="AO32" s="196" t="str">
        <f>IF(OR($AN32="", $AN32=0), "", ROUND((N($AN32) * 'Manual Inputs_secondary'!$I$15 / 'Manual Inputs_secondary'!$I$16), 2))</f>
        <v/>
      </c>
      <c r="AP32" s="228" t="str">
        <f t="shared" si="16"/>
        <v/>
      </c>
      <c r="AQ32" s="229" t="str" cm="1">
        <f t="array" ref="AQ32">_xlfn.LET(
    _xlpm.Rate, _xlfn.IFS(
        'Manual Inputs_secondary'!$I$19="Asphalt Cutbacks", 'Manual Inputs_secondary'!$I$7/'Manual Inputs_secondary'!$I$8,
        'Manual Inputs_secondary'!$I$19="Asphalt Emulsion", 'Manual Inputs_secondary'!$I$9/'Manual Inputs_secondary'!$I$10
    ),
    IF(OR(ISNA(_xlpm.Rate), AP32=""), "", ROUND(_xlpm.Rate * N(AP32), 2))
)</f>
        <v/>
      </c>
      <c r="AR32" s="230" t="str">
        <f t="shared" si="17"/>
        <v/>
      </c>
      <c r="AS32" s="231" t="str">
        <f>IF(OR($AR32="", 'Manual Inputs_secondary'!$I$11=""), "", ROUND(($AR32 * 'Manual Inputs_secondary'!$I$12 * 'Manual Inputs_secondary'!$I$11 / 'Manual Inputs_secondary'!$I$17), 2))</f>
        <v/>
      </c>
      <c r="AT32" s="232" t="str">
        <f t="shared" si="18"/>
        <v/>
      </c>
      <c r="AU32" s="233" t="str">
        <f>IF(OR($AT32="", $AT32=0), "", ROUND(($AT32 * 'Manual Inputs_secondary'!$I$15 / 'Manual Inputs_secondary'!$I$16), 2))</f>
        <v/>
      </c>
      <c r="AV32" s="234" t="str">
        <f>IF($B32="","",IFERROR(SUMIFS('Data Sorting_Secondary'!$D:$D,'Data Sorting_Secondary'!$A:$A,$B32,'Data Sorting_Secondary'!$B:$B,TRIM(AV$7)),0))</f>
        <v/>
      </c>
      <c r="AW32" s="235" t="str">
        <f>IF($B32="", "", IFERROR(ROUND(SUMIFS('Data Sorting_Secondary'!$C:$C, 'Data Sorting_Secondary'!$A:$A, $B32, 'Data Sorting_Secondary'!$B:$B, TRIM(AV$7)) / (9), 0), 0))</f>
        <v/>
      </c>
      <c r="AX32" s="238" t="str">
        <f>IF(OR(AV32="", AV32=0), "", ROUND((AV32*27 * 'Manual Inputs_secondary'!$I$4 / 'Manual Inputs_secondary'!$I$17), 0))</f>
        <v/>
      </c>
    </row>
    <row r="33" spans="1:50">
      <c r="A33" s="225"/>
      <c r="B33" s="190" t="str">
        <f>IF('Manual Inputs_secondary'!D27&lt;&gt;"",'Manual Inputs_secondary'!D27,"")</f>
        <v/>
      </c>
      <c r="C33" s="191" t="str">
        <f>IF($B33="","",IFERROR(SUMIFS('Data Sorting_Secondary'!$D:$D,'Data Sorting_Secondary'!$A:$A,$B33,'Data Sorting_Secondary'!$B:$B,TRIM(C$8)),0))</f>
        <v/>
      </c>
      <c r="D33" s="191" t="str">
        <f>IF($B33="","",IFERROR(SUMIFS('Data Sorting_Secondary'!$D:$D,'Data Sorting_Secondary'!$A:$A,$B33,'Data Sorting_Secondary'!$B:$B,TRIM(D$8)),0))</f>
        <v/>
      </c>
      <c r="E33" s="227" t="str">
        <f>IF($B33="", "", ROUND(((C33+D33)*27*_xlfn.IFNA(_xlfn.XLOOKUP(TRIM($C$5), 'Manual Inputs_secondary'!$H:$H, 'Manual Inputs_secondary'!$I:$I), 0) / 'Manual Inputs_secondary'!$I$17), 2))</f>
        <v/>
      </c>
      <c r="F33" s="191" t="str">
        <f>IF($B33="","",IFERROR(SUMIFS('Data Sorting_Secondary'!$C:$C,'Data Sorting_Secondary'!$A:$A,$B33,'Data Sorting_Secondary'!$B:$B,TRIM(F$8)),0))</f>
        <v/>
      </c>
      <c r="G33" s="191" t="str">
        <f>IF($B33="","",IFERROR(SUMIFS('Data Sorting_Secondary'!$C:$C,'Data Sorting_Secondary'!$A:$A,$B33,'Data Sorting_Secondary'!$B:$B,TRIM(G$8)),0))</f>
        <v/>
      </c>
      <c r="H33" s="227" t="str">
        <f t="shared" si="5"/>
        <v/>
      </c>
      <c r="I33" s="191" t="str">
        <f>IF($B33="","",IFERROR(SUMIFS('Data Sorting_Secondary'!$D:$D,'Data Sorting_Secondary'!$A:$A,$B33,'Data Sorting_Secondary'!$B:$B,TRIM(I$8)),0))</f>
        <v/>
      </c>
      <c r="J33" s="191" t="str">
        <f>IF($B33="","",IFERROR(SUMIFS('Data Sorting_Secondary'!$D:$D,'Data Sorting_Secondary'!$A:$A,$B33,'Data Sorting_Secondary'!$B:$B,TRIM(J$8)),0))</f>
        <v/>
      </c>
      <c r="K33" s="227" t="str">
        <f>IF($B33="", "", ROUND(((I33+J33)*27*_xlfn.IFNA(_xlfn.XLOOKUP(TRIM($I$5), 'Manual Inputs_secondary'!$H:$H, 'Manual Inputs_secondary'!$I:$I), 0) / 'Manual Inputs_secondary'!$I$17), 2))</f>
        <v/>
      </c>
      <c r="L33" s="191" t="str">
        <f>IF($B33="","",IFERROR(SUMIFS('Data Sorting_Secondary'!$C:$C,'Data Sorting_Secondary'!$A:$A,$B33,'Data Sorting_Secondary'!$B:$B,TRIM(L$8)),0))</f>
        <v/>
      </c>
      <c r="M33" s="191" t="str">
        <f>IF($B33="","",IFERROR(SUMIFS('Data Sorting_Secondary'!$C:$C,'Data Sorting_Secondary'!$A:$A,$B33,'Data Sorting_Secondary'!$C:$C,TRIM(M$8)),0))</f>
        <v/>
      </c>
      <c r="N33" s="227" t="str">
        <f t="shared" si="6"/>
        <v/>
      </c>
      <c r="O33" s="191" t="str">
        <f>IF($B33="","",IFERROR(SUMIFS('Data Sorting_Secondary'!$D:$D,'Data Sorting_Secondary'!$A:$A,$B33,'Data Sorting_Secondary'!$B:$B,TRIM(O$8)),0))</f>
        <v/>
      </c>
      <c r="P33" s="191" t="str">
        <f>IF($B33="","",IFERROR(SUMIFS('Data Sorting_Secondary'!$D:$D,'Data Sorting_Secondary'!$A:$A,$B33,'Data Sorting_Secondary'!$B:$B,TRIM(P$8)),0))</f>
        <v/>
      </c>
      <c r="Q33" s="227" t="str">
        <f>IF($B33="", "", ROUND(((O33+P33)*27*_xlfn.IFNA(_xlfn.XLOOKUP(TRIM($O$5), 'Manual Inputs_secondary'!$H:$H, 'Manual Inputs_secondary'!$I:$I), 0) / 'Manual Inputs_secondary'!$I$17), 2))</f>
        <v/>
      </c>
      <c r="R33" s="191" t="str">
        <f>IF($B33="","",IFERROR(SUMIFS('Data Sorting_Secondary'!$C:$C,'Data Sorting_Secondary'!$A:$A,$B33,'Data Sorting_Secondary'!$B:$B,TRIM(R$8)),0))</f>
        <v/>
      </c>
      <c r="S33" s="191" t="str">
        <f>IF($B33="","",IFERROR(SUMIFS('Data Sorting_Secondary'!$C:$C,'Data Sorting_Secondary'!$A:$A,$B33,'Data Sorting_Secondary'!$B:$B,TRIM(S$8)),0))</f>
        <v/>
      </c>
      <c r="T33" s="227" t="str">
        <f t="shared" si="7"/>
        <v/>
      </c>
      <c r="U33" s="191" t="str">
        <f>IF($B33="","",IFERROR(SUMIFS('Data Sorting_Secondary'!$D:$D,'Data Sorting_Secondary'!$A:$A,$B33,'Data Sorting_Secondary'!$B:$B,TRIM(U$8)),0))</f>
        <v/>
      </c>
      <c r="V33" s="191" t="str">
        <f>IF($B33="","",IFERROR(SUMIFS('Data Sorting_Secondary'!$D:$D,'Data Sorting_Secondary'!$A:$A,$B33,'Data Sorting_Secondary'!$B:$B,TRIM(V$8)),0))</f>
        <v/>
      </c>
      <c r="W33" s="227" t="str">
        <f>IF($B33="", "", ROUND(((U33+V33)*27*_xlfn.IFNA(_xlfn.XLOOKUP(TRIM($U$5), 'Manual Inputs_secondary'!$H:$H, 'Manual Inputs_secondary'!$I:$I), 0) / 'Manual Inputs_secondary'!$I$17), 2))</f>
        <v/>
      </c>
      <c r="X33" s="191" t="str">
        <f>IF($B33="","",IFERROR(SUMIFS('Data Sorting_Secondary'!$C:$C,'Data Sorting_Secondary'!$A:$A,$B33,'Data Sorting_Secondary'!$B:$B,TRIM(X$8)),0))</f>
        <v/>
      </c>
      <c r="Y33" s="191" t="str">
        <f>IF($B33="","",IFERROR(SUMIFS('Data Sorting_Secondary'!$C:$C,'Data Sorting_Secondary'!$A:$A,$B33,'Data Sorting_Secondary'!$B:$B,TRIM(Y$8)),0))</f>
        <v/>
      </c>
      <c r="Z33" s="227" t="str">
        <f t="shared" si="8"/>
        <v/>
      </c>
      <c r="AA33" s="191" t="str">
        <f>IF($B33="","",IFERROR(SUMIFS('Data Sorting_Secondary'!$D:$D,'Data Sorting_Secondary'!$A:$A,$B33,'Data Sorting_Secondary'!$B:$B,TRIM(AA$8)),0))</f>
        <v/>
      </c>
      <c r="AB33" s="191" t="str">
        <f>IF($B33="","",IFERROR(SUMIFS('Data Sorting_Secondary'!$D:$D,'Data Sorting_Secondary'!$A:$A,$B33,'Data Sorting_Secondary'!$B:$B,TRIM(AB$8)),0))</f>
        <v/>
      </c>
      <c r="AC33" s="227" t="str">
        <f>IF($B33="", "", ROUND(((AA33+AB33)*27*_xlfn.IFNA(_xlfn.XLOOKUP(TRIM($AA$5), 'Manual Inputs_secondary'!$H:$H, 'Manual Inputs_secondary'!$I:$I), 0) / 'Manual Inputs_secondary'!$I$17), 2))</f>
        <v/>
      </c>
      <c r="AD33" s="191" t="str">
        <f>IF($B33="","",IFERROR(SUMIFS('Data Sorting_Secondary'!$C:$C,'Data Sorting_Secondary'!$A:$A,$B33,'Data Sorting_Secondary'!$B:$B,TRIM(AD$8)),0))</f>
        <v/>
      </c>
      <c r="AE33" s="191" t="str">
        <f>IF($B33="","",IFERROR(SUMIFS('Data Sorting_Secondary'!$D:$D,'Data Sorting_Secondary'!$A:$A,$B33,'Data Sorting_Secondary'!$B:$B,TRIM(AE$8)),0))</f>
        <v/>
      </c>
      <c r="AF33" s="227" t="str">
        <f t="shared" si="9"/>
        <v/>
      </c>
      <c r="AG33" s="192" t="str">
        <f t="shared" si="10"/>
        <v/>
      </c>
      <c r="AH33" s="192" t="str">
        <f t="shared" si="4"/>
        <v/>
      </c>
      <c r="AI33" s="192" t="str">
        <f t="shared" si="11"/>
        <v/>
      </c>
      <c r="AJ33" s="193" t="str">
        <f t="shared" si="12"/>
        <v/>
      </c>
      <c r="AK33" s="193" t="str">
        <f t="shared" si="13"/>
        <v/>
      </c>
      <c r="AL33" s="193" t="str">
        <f t="shared" si="14"/>
        <v/>
      </c>
      <c r="AM33" s="194" t="str">
        <f>IF($B33="", "", IFERROR(ROUND(AL33 * 'Manual Inputs_secondary'!$I$6, 2), 0))</f>
        <v/>
      </c>
      <c r="AN33" s="195" t="str">
        <f t="shared" si="15"/>
        <v/>
      </c>
      <c r="AO33" s="196" t="str">
        <f>IF(OR($AN33="", $AN33=0), "", ROUND((N($AN33) * 'Manual Inputs_secondary'!$I$15 / 'Manual Inputs_secondary'!$I$16), 2))</f>
        <v/>
      </c>
      <c r="AP33" s="228" t="str">
        <f t="shared" si="16"/>
        <v/>
      </c>
      <c r="AQ33" s="229" t="str" cm="1">
        <f t="array" ref="AQ33">_xlfn.LET(
    _xlpm.Rate, _xlfn.IFS(
        'Manual Inputs_secondary'!$I$19="Asphalt Cutbacks", 'Manual Inputs_secondary'!$I$7/'Manual Inputs_secondary'!$I$8,
        'Manual Inputs_secondary'!$I$19="Asphalt Emulsion", 'Manual Inputs_secondary'!$I$9/'Manual Inputs_secondary'!$I$10
    ),
    IF(OR(ISNA(_xlpm.Rate), AP33=""), "", ROUND(_xlpm.Rate * N(AP33), 2))
)</f>
        <v/>
      </c>
      <c r="AR33" s="230" t="str">
        <f t="shared" si="17"/>
        <v/>
      </c>
      <c r="AS33" s="231" t="str">
        <f>IF(OR($AR33="", 'Manual Inputs_secondary'!$I$11=""), "", ROUND(($AR33 * 'Manual Inputs_secondary'!$I$12 * 'Manual Inputs_secondary'!$I$11 / 'Manual Inputs_secondary'!$I$17), 2))</f>
        <v/>
      </c>
      <c r="AT33" s="232" t="str">
        <f t="shared" si="18"/>
        <v/>
      </c>
      <c r="AU33" s="233" t="str">
        <f>IF(OR($AT33="", $AT33=0), "", ROUND(($AT33 * 'Manual Inputs_secondary'!$I$15 / 'Manual Inputs_secondary'!$I$16), 2))</f>
        <v/>
      </c>
      <c r="AV33" s="234" t="str">
        <f>IF($B33="","",IFERROR(SUMIFS('Data Sorting_Secondary'!$D:$D,'Data Sorting_Secondary'!$A:$A,$B33,'Data Sorting_Secondary'!$B:$B,TRIM(AV$7)),0))</f>
        <v/>
      </c>
      <c r="AW33" s="235" t="str">
        <f>IF($B33="", "", IFERROR(ROUND(SUMIFS('Data Sorting_Secondary'!$C:$C, 'Data Sorting_Secondary'!$A:$A, $B33, 'Data Sorting_Secondary'!$B:$B, TRIM(AV$7)) / (9), 0), 0))</f>
        <v/>
      </c>
      <c r="AX33" s="238" t="str">
        <f>IF(OR(AV33="", AV33=0), "", ROUND((AV33*27 * 'Manual Inputs_secondary'!$I$4 / 'Manual Inputs_secondary'!$I$17), 0))</f>
        <v/>
      </c>
    </row>
    <row r="34" spans="1:50">
      <c r="A34" s="225"/>
      <c r="B34" s="190" t="str">
        <f>IF('Manual Inputs_secondary'!D28&lt;&gt;"",'Manual Inputs_secondary'!D28,"")</f>
        <v/>
      </c>
      <c r="C34" s="191" t="str">
        <f>IF($B34="","",IFERROR(SUMIFS('Data Sorting_Secondary'!$D:$D,'Data Sorting_Secondary'!$A:$A,$B34,'Data Sorting_Secondary'!$B:$B,TRIM(C$8)),0))</f>
        <v/>
      </c>
      <c r="D34" s="191" t="str">
        <f>IF($B34="","",IFERROR(SUMIFS('Data Sorting_Secondary'!$D:$D,'Data Sorting_Secondary'!$A:$A,$B34,'Data Sorting_Secondary'!$B:$B,TRIM(D$8)),0))</f>
        <v/>
      </c>
      <c r="E34" s="227" t="str">
        <f>IF($B34="", "", ROUND(((C34+D34)*27*_xlfn.IFNA(_xlfn.XLOOKUP(TRIM($C$5), 'Manual Inputs_secondary'!$H:$H, 'Manual Inputs_secondary'!$I:$I), 0) / 'Manual Inputs_secondary'!$I$17), 2))</f>
        <v/>
      </c>
      <c r="F34" s="191" t="str">
        <f>IF($B34="","",IFERROR(SUMIFS('Data Sorting_Secondary'!$C:$C,'Data Sorting_Secondary'!$A:$A,$B34,'Data Sorting_Secondary'!$B:$B,TRIM(F$8)),0))</f>
        <v/>
      </c>
      <c r="G34" s="191" t="str">
        <f>IF($B34="","",IFERROR(SUMIFS('Data Sorting_Secondary'!$C:$C,'Data Sorting_Secondary'!$A:$A,$B34,'Data Sorting_Secondary'!$B:$B,TRIM(G$8)),0))</f>
        <v/>
      </c>
      <c r="H34" s="227" t="str">
        <f t="shared" si="5"/>
        <v/>
      </c>
      <c r="I34" s="191" t="str">
        <f>IF($B34="","",IFERROR(SUMIFS('Data Sorting_Secondary'!$D:$D,'Data Sorting_Secondary'!$A:$A,$B34,'Data Sorting_Secondary'!$B:$B,TRIM(I$8)),0))</f>
        <v/>
      </c>
      <c r="J34" s="191" t="str">
        <f>IF($B34="","",IFERROR(SUMIFS('Data Sorting_Secondary'!$D:$D,'Data Sorting_Secondary'!$A:$A,$B34,'Data Sorting_Secondary'!$B:$B,TRIM(J$8)),0))</f>
        <v/>
      </c>
      <c r="K34" s="227" t="str">
        <f>IF($B34="", "", ROUND(((I34+J34)*27*_xlfn.IFNA(_xlfn.XLOOKUP(TRIM($I$5), 'Manual Inputs_secondary'!$H:$H, 'Manual Inputs_secondary'!$I:$I), 0) / 'Manual Inputs_secondary'!$I$17), 2))</f>
        <v/>
      </c>
      <c r="L34" s="191" t="str">
        <f>IF($B34="","",IFERROR(SUMIFS('Data Sorting_Secondary'!$C:$C,'Data Sorting_Secondary'!$A:$A,$B34,'Data Sorting_Secondary'!$B:$B,TRIM(L$8)),0))</f>
        <v/>
      </c>
      <c r="M34" s="191" t="str">
        <f>IF($B34="","",IFERROR(SUMIFS('Data Sorting_Secondary'!$C:$C,'Data Sorting_Secondary'!$A:$A,$B34,'Data Sorting_Secondary'!$C:$C,TRIM(M$8)),0))</f>
        <v/>
      </c>
      <c r="N34" s="227" t="str">
        <f t="shared" si="6"/>
        <v/>
      </c>
      <c r="O34" s="191" t="str">
        <f>IF($B34="","",IFERROR(SUMIFS('Data Sorting_Secondary'!$D:$D,'Data Sorting_Secondary'!$A:$A,$B34,'Data Sorting_Secondary'!$B:$B,TRIM(O$8)),0))</f>
        <v/>
      </c>
      <c r="P34" s="191" t="str">
        <f>IF($B34="","",IFERROR(SUMIFS('Data Sorting_Secondary'!$D:$D,'Data Sorting_Secondary'!$A:$A,$B34,'Data Sorting_Secondary'!$B:$B,TRIM(P$8)),0))</f>
        <v/>
      </c>
      <c r="Q34" s="227" t="str">
        <f>IF($B34="", "", ROUND(((O34+P34)*27*_xlfn.IFNA(_xlfn.XLOOKUP(TRIM($O$5), 'Manual Inputs_secondary'!$H:$H, 'Manual Inputs_secondary'!$I:$I), 0) / 'Manual Inputs_secondary'!$I$17), 2))</f>
        <v/>
      </c>
      <c r="R34" s="191" t="str">
        <f>IF($B34="","",IFERROR(SUMIFS('Data Sorting_Secondary'!$C:$C,'Data Sorting_Secondary'!$A:$A,$B34,'Data Sorting_Secondary'!$B:$B,TRIM(R$8)),0))</f>
        <v/>
      </c>
      <c r="S34" s="191" t="str">
        <f>IF($B34="","",IFERROR(SUMIFS('Data Sorting_Secondary'!$C:$C,'Data Sorting_Secondary'!$A:$A,$B34,'Data Sorting_Secondary'!$B:$B,TRIM(S$8)),0))</f>
        <v/>
      </c>
      <c r="T34" s="227" t="str">
        <f t="shared" si="7"/>
        <v/>
      </c>
      <c r="U34" s="191" t="str">
        <f>IF($B34="","",IFERROR(SUMIFS('Data Sorting_Secondary'!$D:$D,'Data Sorting_Secondary'!$A:$A,$B34,'Data Sorting_Secondary'!$B:$B,TRIM(U$8)),0))</f>
        <v/>
      </c>
      <c r="V34" s="191" t="str">
        <f>IF($B34="","",IFERROR(SUMIFS('Data Sorting_Secondary'!$D:$D,'Data Sorting_Secondary'!$A:$A,$B34,'Data Sorting_Secondary'!$B:$B,TRIM(V$8)),0))</f>
        <v/>
      </c>
      <c r="W34" s="227" t="str">
        <f>IF($B34="", "", ROUND(((U34+V34)*27*_xlfn.IFNA(_xlfn.XLOOKUP(TRIM($U$5), 'Manual Inputs_secondary'!$H:$H, 'Manual Inputs_secondary'!$I:$I), 0) / 'Manual Inputs_secondary'!$I$17), 2))</f>
        <v/>
      </c>
      <c r="X34" s="191" t="str">
        <f>IF($B34="","",IFERROR(SUMIFS('Data Sorting_Secondary'!$C:$C,'Data Sorting_Secondary'!$A:$A,$B34,'Data Sorting_Secondary'!$B:$B,TRIM(X$8)),0))</f>
        <v/>
      </c>
      <c r="Y34" s="191" t="str">
        <f>IF($B34="","",IFERROR(SUMIFS('Data Sorting_Secondary'!$C:$C,'Data Sorting_Secondary'!$A:$A,$B34,'Data Sorting_Secondary'!$B:$B,TRIM(Y$8)),0))</f>
        <v/>
      </c>
      <c r="Z34" s="227" t="str">
        <f t="shared" si="8"/>
        <v/>
      </c>
      <c r="AA34" s="191" t="str">
        <f>IF($B34="","",IFERROR(SUMIFS('Data Sorting_Secondary'!$D:$D,'Data Sorting_Secondary'!$A:$A,$B34,'Data Sorting_Secondary'!$B:$B,TRIM(AA$8)),0))</f>
        <v/>
      </c>
      <c r="AB34" s="191" t="str">
        <f>IF($B34="","",IFERROR(SUMIFS('Data Sorting_Secondary'!$D:$D,'Data Sorting_Secondary'!$A:$A,$B34,'Data Sorting_Secondary'!$B:$B,TRIM(AB$8)),0))</f>
        <v/>
      </c>
      <c r="AC34" s="227" t="str">
        <f>IF($B34="", "", ROUND(((AA34+AB34)*27*_xlfn.IFNA(_xlfn.XLOOKUP(TRIM($AA$5), 'Manual Inputs_secondary'!$H:$H, 'Manual Inputs_secondary'!$I:$I), 0) / 'Manual Inputs_secondary'!$I$17), 2))</f>
        <v/>
      </c>
      <c r="AD34" s="191" t="str">
        <f>IF($B34="","",IFERROR(SUMIFS('Data Sorting_Secondary'!$C:$C,'Data Sorting_Secondary'!$A:$A,$B34,'Data Sorting_Secondary'!$B:$B,TRIM(AD$8)),0))</f>
        <v/>
      </c>
      <c r="AE34" s="191" t="str">
        <f>IF($B34="","",IFERROR(SUMIFS('Data Sorting_Secondary'!$D:$D,'Data Sorting_Secondary'!$A:$A,$B34,'Data Sorting_Secondary'!$B:$B,TRIM(AE$8)),0))</f>
        <v/>
      </c>
      <c r="AF34" s="227" t="str">
        <f t="shared" si="9"/>
        <v/>
      </c>
      <c r="AG34" s="192" t="str">
        <f t="shared" si="10"/>
        <v/>
      </c>
      <c r="AH34" s="192" t="str">
        <f t="shared" si="4"/>
        <v/>
      </c>
      <c r="AI34" s="192" t="str">
        <f t="shared" si="11"/>
        <v/>
      </c>
      <c r="AJ34" s="193" t="str">
        <f t="shared" si="12"/>
        <v/>
      </c>
      <c r="AK34" s="193" t="str">
        <f t="shared" si="13"/>
        <v/>
      </c>
      <c r="AL34" s="193" t="str">
        <f t="shared" si="14"/>
        <v/>
      </c>
      <c r="AM34" s="194" t="str">
        <f>IF($B34="", "", IFERROR(ROUND(AL34 * 'Manual Inputs_secondary'!$I$6, 2), 0))</f>
        <v/>
      </c>
      <c r="AN34" s="195" t="str">
        <f t="shared" si="15"/>
        <v/>
      </c>
      <c r="AO34" s="196" t="str">
        <f>IF(OR($AN34="", $AN34=0), "", ROUND((N($AN34) * 'Manual Inputs_secondary'!$I$15 / 'Manual Inputs_secondary'!$I$16), 2))</f>
        <v/>
      </c>
      <c r="AP34" s="228" t="str">
        <f t="shared" si="16"/>
        <v/>
      </c>
      <c r="AQ34" s="229" t="str" cm="1">
        <f t="array" ref="AQ34">_xlfn.LET(
    _xlpm.Rate, _xlfn.IFS(
        'Manual Inputs_secondary'!$I$19="Asphalt Cutbacks", 'Manual Inputs_secondary'!$I$7/'Manual Inputs_secondary'!$I$8,
        'Manual Inputs_secondary'!$I$19="Asphalt Emulsion", 'Manual Inputs_secondary'!$I$9/'Manual Inputs_secondary'!$I$10
    ),
    IF(OR(ISNA(_xlpm.Rate), AP34=""), "", ROUND(_xlpm.Rate * N(AP34), 2))
)</f>
        <v/>
      </c>
      <c r="AR34" s="230" t="str">
        <f t="shared" si="17"/>
        <v/>
      </c>
      <c r="AS34" s="231" t="str">
        <f>IF(OR($AR34="", 'Manual Inputs_secondary'!$I$11=""), "", ROUND(($AR34 * 'Manual Inputs_secondary'!$I$12 * 'Manual Inputs_secondary'!$I$11 / 'Manual Inputs_secondary'!$I$17), 2))</f>
        <v/>
      </c>
      <c r="AT34" s="232" t="str">
        <f t="shared" si="18"/>
        <v/>
      </c>
      <c r="AU34" s="233" t="str">
        <f>IF(OR($AT34="", $AT34=0), "", ROUND(($AT34 * 'Manual Inputs_secondary'!$I$15 / 'Manual Inputs_secondary'!$I$16), 2))</f>
        <v/>
      </c>
      <c r="AV34" s="234" t="str">
        <f>IF($B34="","",IFERROR(SUMIFS('Data Sorting_Secondary'!$D:$D,'Data Sorting_Secondary'!$A:$A,$B34,'Data Sorting_Secondary'!$B:$B,TRIM(AV$7)),0))</f>
        <v/>
      </c>
      <c r="AW34" s="235" t="str">
        <f>IF($B34="", "", IFERROR(ROUND(SUMIFS('Data Sorting_Secondary'!$C:$C, 'Data Sorting_Secondary'!$A:$A, $B34, 'Data Sorting_Secondary'!$B:$B, TRIM(AV$7)) / (9), 0), 0))</f>
        <v/>
      </c>
      <c r="AX34" s="238" t="str">
        <f>IF(OR(AV34="", AV34=0), "", ROUND((AV34*27 * 'Manual Inputs_secondary'!$I$4 / 'Manual Inputs_secondary'!$I$17), 0))</f>
        <v/>
      </c>
    </row>
    <row r="35" spans="1:50">
      <c r="A35" s="225"/>
      <c r="B35" s="190" t="str">
        <f>IF('Manual Inputs_secondary'!D29&lt;&gt;"",'Manual Inputs_secondary'!D29,"")</f>
        <v/>
      </c>
      <c r="C35" s="191" t="str">
        <f>IF($B35="","",IFERROR(SUMIFS('Data Sorting_Secondary'!$D:$D,'Data Sorting_Secondary'!$A:$A,$B35,'Data Sorting_Secondary'!$B:$B,TRIM(C$8)),0))</f>
        <v/>
      </c>
      <c r="D35" s="191" t="str">
        <f>IF($B35="","",IFERROR(SUMIFS('Data Sorting_Secondary'!$D:$D,'Data Sorting_Secondary'!$A:$A,$B35,'Data Sorting_Secondary'!$B:$B,TRIM(D$8)),0))</f>
        <v/>
      </c>
      <c r="E35" s="227" t="str">
        <f>IF($B35="", "", ROUND(((C35+D35)*27*_xlfn.IFNA(_xlfn.XLOOKUP(TRIM($C$5), 'Manual Inputs_secondary'!$H:$H, 'Manual Inputs_secondary'!$I:$I), 0) / 'Manual Inputs_secondary'!$I$17), 2))</f>
        <v/>
      </c>
      <c r="F35" s="191" t="str">
        <f>IF($B35="","",IFERROR(SUMIFS('Data Sorting_Secondary'!$C:$C,'Data Sorting_Secondary'!$A:$A,$B35,'Data Sorting_Secondary'!$B:$B,TRIM(F$8)),0))</f>
        <v/>
      </c>
      <c r="G35" s="191" t="str">
        <f>IF($B35="","",IFERROR(SUMIFS('Data Sorting_Secondary'!$C:$C,'Data Sorting_Secondary'!$A:$A,$B35,'Data Sorting_Secondary'!$B:$B,TRIM(G$8)),0))</f>
        <v/>
      </c>
      <c r="H35" s="227" t="str">
        <f t="shared" si="5"/>
        <v/>
      </c>
      <c r="I35" s="191" t="str">
        <f>IF($B35="","",IFERROR(SUMIFS('Data Sorting_Secondary'!$D:$D,'Data Sorting_Secondary'!$A:$A,$B35,'Data Sorting_Secondary'!$B:$B,TRIM(I$8)),0))</f>
        <v/>
      </c>
      <c r="J35" s="191" t="str">
        <f>IF($B35="","",IFERROR(SUMIFS('Data Sorting_Secondary'!$D:$D,'Data Sorting_Secondary'!$A:$A,$B35,'Data Sorting_Secondary'!$B:$B,TRIM(J$8)),0))</f>
        <v/>
      </c>
      <c r="K35" s="227" t="str">
        <f>IF($B35="", "", ROUND(((I35+J35)*27*_xlfn.IFNA(_xlfn.XLOOKUP(TRIM($I$5), 'Manual Inputs_secondary'!$H:$H, 'Manual Inputs_secondary'!$I:$I), 0) / 'Manual Inputs_secondary'!$I$17), 2))</f>
        <v/>
      </c>
      <c r="L35" s="191" t="str">
        <f>IF($B35="","",IFERROR(SUMIFS('Data Sorting_Secondary'!$C:$C,'Data Sorting_Secondary'!$A:$A,$B35,'Data Sorting_Secondary'!$B:$B,TRIM(L$8)),0))</f>
        <v/>
      </c>
      <c r="M35" s="191" t="str">
        <f>IF($B35="","",IFERROR(SUMIFS('Data Sorting_Secondary'!$C:$C,'Data Sorting_Secondary'!$A:$A,$B35,'Data Sorting_Secondary'!$C:$C,TRIM(M$8)),0))</f>
        <v/>
      </c>
      <c r="N35" s="227" t="str">
        <f t="shared" si="6"/>
        <v/>
      </c>
      <c r="O35" s="191" t="str">
        <f>IF($B35="","",IFERROR(SUMIFS('Data Sorting_Secondary'!$D:$D,'Data Sorting_Secondary'!$A:$A,$B35,'Data Sorting_Secondary'!$B:$B,TRIM(O$8)),0))</f>
        <v/>
      </c>
      <c r="P35" s="191" t="str">
        <f>IF($B35="","",IFERROR(SUMIFS('Data Sorting_Secondary'!$D:$D,'Data Sorting_Secondary'!$A:$A,$B35,'Data Sorting_Secondary'!$B:$B,TRIM(P$8)),0))</f>
        <v/>
      </c>
      <c r="Q35" s="227" t="str">
        <f>IF($B35="", "", ROUND(((O35+P35)*27*_xlfn.IFNA(_xlfn.XLOOKUP(TRIM($O$5), 'Manual Inputs_secondary'!$H:$H, 'Manual Inputs_secondary'!$I:$I), 0) / 'Manual Inputs_secondary'!$I$17), 2))</f>
        <v/>
      </c>
      <c r="R35" s="191" t="str">
        <f>IF($B35="","",IFERROR(SUMIFS('Data Sorting_Secondary'!$C:$C,'Data Sorting_Secondary'!$A:$A,$B35,'Data Sorting_Secondary'!$B:$B,TRIM(R$8)),0))</f>
        <v/>
      </c>
      <c r="S35" s="191" t="str">
        <f>IF($B35="","",IFERROR(SUMIFS('Data Sorting_Secondary'!$C:$C,'Data Sorting_Secondary'!$A:$A,$B35,'Data Sorting_Secondary'!$B:$B,TRIM(S$8)),0))</f>
        <v/>
      </c>
      <c r="T35" s="227" t="str">
        <f t="shared" si="7"/>
        <v/>
      </c>
      <c r="U35" s="191" t="str">
        <f>IF($B35="","",IFERROR(SUMIFS('Data Sorting_Secondary'!$D:$D,'Data Sorting_Secondary'!$A:$A,$B35,'Data Sorting_Secondary'!$B:$B,TRIM(U$8)),0))</f>
        <v/>
      </c>
      <c r="V35" s="191" t="str">
        <f>IF($B35="","",IFERROR(SUMIFS('Data Sorting_Secondary'!$D:$D,'Data Sorting_Secondary'!$A:$A,$B35,'Data Sorting_Secondary'!$B:$B,TRIM(V$8)),0))</f>
        <v/>
      </c>
      <c r="W35" s="227" t="str">
        <f>IF($B35="", "", ROUND(((U35+V35)*27*_xlfn.IFNA(_xlfn.XLOOKUP(TRIM($U$5), 'Manual Inputs_secondary'!$H:$H, 'Manual Inputs_secondary'!$I:$I), 0) / 'Manual Inputs_secondary'!$I$17), 2))</f>
        <v/>
      </c>
      <c r="X35" s="191" t="str">
        <f>IF($B35="","",IFERROR(SUMIFS('Data Sorting_Secondary'!$C:$C,'Data Sorting_Secondary'!$A:$A,$B35,'Data Sorting_Secondary'!$B:$B,TRIM(X$8)),0))</f>
        <v/>
      </c>
      <c r="Y35" s="191" t="str">
        <f>IF($B35="","",IFERROR(SUMIFS('Data Sorting_Secondary'!$C:$C,'Data Sorting_Secondary'!$A:$A,$B35,'Data Sorting_Secondary'!$B:$B,TRIM(Y$8)),0))</f>
        <v/>
      </c>
      <c r="Z35" s="227" t="str">
        <f t="shared" si="8"/>
        <v/>
      </c>
      <c r="AA35" s="191" t="str">
        <f>IF($B35="","",IFERROR(SUMIFS('Data Sorting_Secondary'!$D:$D,'Data Sorting_Secondary'!$A:$A,$B35,'Data Sorting_Secondary'!$B:$B,TRIM(AA$8)),0))</f>
        <v/>
      </c>
      <c r="AB35" s="191" t="str">
        <f>IF($B35="","",IFERROR(SUMIFS('Data Sorting_Secondary'!$D:$D,'Data Sorting_Secondary'!$A:$A,$B35,'Data Sorting_Secondary'!$B:$B,TRIM(AB$8)),0))</f>
        <v/>
      </c>
      <c r="AC35" s="227" t="str">
        <f>IF($B35="", "", ROUND(((AA35+AB35)*27*_xlfn.IFNA(_xlfn.XLOOKUP(TRIM($AA$5), 'Manual Inputs_secondary'!$H:$H, 'Manual Inputs_secondary'!$I:$I), 0) / 'Manual Inputs_secondary'!$I$17), 2))</f>
        <v/>
      </c>
      <c r="AD35" s="191" t="str">
        <f>IF($B35="","",IFERROR(SUMIFS('Data Sorting_Secondary'!$C:$C,'Data Sorting_Secondary'!$A:$A,$B35,'Data Sorting_Secondary'!$B:$B,TRIM(AD$8)),0))</f>
        <v/>
      </c>
      <c r="AE35" s="191" t="str">
        <f>IF($B35="","",IFERROR(SUMIFS('Data Sorting_Secondary'!$D:$D,'Data Sorting_Secondary'!$A:$A,$B35,'Data Sorting_Secondary'!$B:$B,TRIM(AE$8)),0))</f>
        <v/>
      </c>
      <c r="AF35" s="227" t="str">
        <f t="shared" si="9"/>
        <v/>
      </c>
      <c r="AG35" s="192" t="str">
        <f t="shared" si="10"/>
        <v/>
      </c>
      <c r="AH35" s="192" t="str">
        <f t="shared" si="4"/>
        <v/>
      </c>
      <c r="AI35" s="192" t="str">
        <f t="shared" si="11"/>
        <v/>
      </c>
      <c r="AJ35" s="193" t="str">
        <f t="shared" si="12"/>
        <v/>
      </c>
      <c r="AK35" s="193" t="str">
        <f t="shared" si="13"/>
        <v/>
      </c>
      <c r="AL35" s="193" t="str">
        <f t="shared" si="14"/>
        <v/>
      </c>
      <c r="AM35" s="194" t="str">
        <f>IF($B35="", "", IFERROR(ROUND(AL35 * 'Manual Inputs_secondary'!$I$6, 2), 0))</f>
        <v/>
      </c>
      <c r="AN35" s="195" t="str">
        <f t="shared" si="15"/>
        <v/>
      </c>
      <c r="AO35" s="196" t="str">
        <f>IF(OR($AN35="", $AN35=0), "", ROUND((N($AN35) * 'Manual Inputs_secondary'!$I$15 / 'Manual Inputs_secondary'!$I$16), 2))</f>
        <v/>
      </c>
      <c r="AP35" s="228" t="str">
        <f t="shared" si="16"/>
        <v/>
      </c>
      <c r="AQ35" s="229" t="str" cm="1">
        <f t="array" ref="AQ35">_xlfn.LET(
    _xlpm.Rate, _xlfn.IFS(
        'Manual Inputs_secondary'!$I$19="Asphalt Cutbacks", 'Manual Inputs_secondary'!$I$7/'Manual Inputs_secondary'!$I$8,
        'Manual Inputs_secondary'!$I$19="Asphalt Emulsion", 'Manual Inputs_secondary'!$I$9/'Manual Inputs_secondary'!$I$10
    ),
    IF(OR(ISNA(_xlpm.Rate), AP35=""), "", ROUND(_xlpm.Rate * N(AP35), 2))
)</f>
        <v/>
      </c>
      <c r="AR35" s="230" t="str">
        <f t="shared" si="17"/>
        <v/>
      </c>
      <c r="AS35" s="231" t="str">
        <f>IF(OR($AR35="", 'Manual Inputs_secondary'!$I$11=""), "", ROUND(($AR35 * 'Manual Inputs_secondary'!$I$12 * 'Manual Inputs_secondary'!$I$11 / 'Manual Inputs_secondary'!$I$17), 2))</f>
        <v/>
      </c>
      <c r="AT35" s="232" t="str">
        <f t="shared" si="18"/>
        <v/>
      </c>
      <c r="AU35" s="233" t="str">
        <f>IF(OR($AT35="", $AT35=0), "", ROUND(($AT35 * 'Manual Inputs_secondary'!$I$15 / 'Manual Inputs_secondary'!$I$16), 2))</f>
        <v/>
      </c>
      <c r="AV35" s="234" t="str">
        <f>IF($B35="","",IFERROR(SUMIFS('Data Sorting_Secondary'!$D:$D,'Data Sorting_Secondary'!$A:$A,$B35,'Data Sorting_Secondary'!$B:$B,TRIM(AV$7)),0))</f>
        <v/>
      </c>
      <c r="AW35" s="235" t="str">
        <f>IF($B35="", "", IFERROR(ROUND(SUMIFS('Data Sorting_Secondary'!$C:$C, 'Data Sorting_Secondary'!$A:$A, $B35, 'Data Sorting_Secondary'!$B:$B, TRIM(AV$7)) / (9), 0), 0))</f>
        <v/>
      </c>
      <c r="AX35" s="238" t="str">
        <f>IF(OR(AV35="", AV35=0), "", ROUND((AV35*27 * 'Manual Inputs_secondary'!$I$4 / 'Manual Inputs_secondary'!$I$17), 0))</f>
        <v/>
      </c>
    </row>
    <row r="36" spans="1:50">
      <c r="A36" s="225"/>
      <c r="B36" s="190" t="str">
        <f>IF('Manual Inputs_secondary'!D30&lt;&gt;"",'Manual Inputs_secondary'!D30,"")</f>
        <v/>
      </c>
      <c r="C36" s="191" t="str">
        <f>IF($B36="","",IFERROR(SUMIFS('Data Sorting_Secondary'!$D:$D,'Data Sorting_Secondary'!$A:$A,$B36,'Data Sorting_Secondary'!$B:$B,TRIM(C$8)),0))</f>
        <v/>
      </c>
      <c r="D36" s="191" t="str">
        <f>IF($B36="","",IFERROR(SUMIFS('Data Sorting_Secondary'!$D:$D,'Data Sorting_Secondary'!$A:$A,$B36,'Data Sorting_Secondary'!$B:$B,TRIM(D$8)),0))</f>
        <v/>
      </c>
      <c r="E36" s="227" t="str">
        <f>IF($B36="", "", ROUND(((C36+D36)*27*_xlfn.IFNA(_xlfn.XLOOKUP(TRIM($C$5), 'Manual Inputs_secondary'!$H:$H, 'Manual Inputs_secondary'!$I:$I), 0) / 'Manual Inputs_secondary'!$I$17), 2))</f>
        <v/>
      </c>
      <c r="F36" s="191" t="str">
        <f>IF($B36="","",IFERROR(SUMIFS('Data Sorting_Secondary'!$C:$C,'Data Sorting_Secondary'!$A:$A,$B36,'Data Sorting_Secondary'!$B:$B,TRIM(F$8)),0))</f>
        <v/>
      </c>
      <c r="G36" s="191" t="str">
        <f>IF($B36="","",IFERROR(SUMIFS('Data Sorting_Secondary'!$C:$C,'Data Sorting_Secondary'!$A:$A,$B36,'Data Sorting_Secondary'!$B:$B,TRIM(G$8)),0))</f>
        <v/>
      </c>
      <c r="H36" s="227" t="str">
        <f t="shared" si="5"/>
        <v/>
      </c>
      <c r="I36" s="191" t="str">
        <f>IF($B36="","",IFERROR(SUMIFS('Data Sorting_Secondary'!$D:$D,'Data Sorting_Secondary'!$A:$A,$B36,'Data Sorting_Secondary'!$B:$B,TRIM(I$8)),0))</f>
        <v/>
      </c>
      <c r="J36" s="191" t="str">
        <f>IF($B36="","",IFERROR(SUMIFS('Data Sorting_Secondary'!$D:$D,'Data Sorting_Secondary'!$A:$A,$B36,'Data Sorting_Secondary'!$B:$B,TRIM(J$8)),0))</f>
        <v/>
      </c>
      <c r="K36" s="227" t="str">
        <f>IF($B36="", "", ROUND(((I36+J36)*27*_xlfn.IFNA(_xlfn.XLOOKUP(TRIM($I$5), 'Manual Inputs_secondary'!$H:$H, 'Manual Inputs_secondary'!$I:$I), 0) / 'Manual Inputs_secondary'!$I$17), 2))</f>
        <v/>
      </c>
      <c r="L36" s="191" t="str">
        <f>IF($B36="","",IFERROR(SUMIFS('Data Sorting_Secondary'!$C:$C,'Data Sorting_Secondary'!$A:$A,$B36,'Data Sorting_Secondary'!$B:$B,TRIM(L$8)),0))</f>
        <v/>
      </c>
      <c r="M36" s="191" t="str">
        <f>IF($B36="","",IFERROR(SUMIFS('Data Sorting_Secondary'!$C:$C,'Data Sorting_Secondary'!$A:$A,$B36,'Data Sorting_Secondary'!$C:$C,TRIM(M$8)),0))</f>
        <v/>
      </c>
      <c r="N36" s="227" t="str">
        <f t="shared" si="6"/>
        <v/>
      </c>
      <c r="O36" s="191" t="str">
        <f>IF($B36="","",IFERROR(SUMIFS('Data Sorting_Secondary'!$D:$D,'Data Sorting_Secondary'!$A:$A,$B36,'Data Sorting_Secondary'!$B:$B,TRIM(O$8)),0))</f>
        <v/>
      </c>
      <c r="P36" s="191" t="str">
        <f>IF($B36="","",IFERROR(SUMIFS('Data Sorting_Secondary'!$D:$D,'Data Sorting_Secondary'!$A:$A,$B36,'Data Sorting_Secondary'!$B:$B,TRIM(P$8)),0))</f>
        <v/>
      </c>
      <c r="Q36" s="227" t="str">
        <f>IF($B36="", "", ROUND(((O36+P36)*27*_xlfn.IFNA(_xlfn.XLOOKUP(TRIM($O$5), 'Manual Inputs_secondary'!$H:$H, 'Manual Inputs_secondary'!$I:$I), 0) / 'Manual Inputs_secondary'!$I$17), 2))</f>
        <v/>
      </c>
      <c r="R36" s="191" t="str">
        <f>IF($B36="","",IFERROR(SUMIFS('Data Sorting_Secondary'!$C:$C,'Data Sorting_Secondary'!$A:$A,$B36,'Data Sorting_Secondary'!$B:$B,TRIM(R$8)),0))</f>
        <v/>
      </c>
      <c r="S36" s="191" t="str">
        <f>IF($B36="","",IFERROR(SUMIFS('Data Sorting_Secondary'!$C:$C,'Data Sorting_Secondary'!$A:$A,$B36,'Data Sorting_Secondary'!$B:$B,TRIM(S$8)),0))</f>
        <v/>
      </c>
      <c r="T36" s="227" t="str">
        <f t="shared" si="7"/>
        <v/>
      </c>
      <c r="U36" s="191" t="str">
        <f>IF($B36="","",IFERROR(SUMIFS('Data Sorting_Secondary'!$D:$D,'Data Sorting_Secondary'!$A:$A,$B36,'Data Sorting_Secondary'!$B:$B,TRIM(U$8)),0))</f>
        <v/>
      </c>
      <c r="V36" s="191" t="str">
        <f>IF($B36="","",IFERROR(SUMIFS('Data Sorting_Secondary'!$D:$D,'Data Sorting_Secondary'!$A:$A,$B36,'Data Sorting_Secondary'!$B:$B,TRIM(V$8)),0))</f>
        <v/>
      </c>
      <c r="W36" s="227" t="str">
        <f>IF($B36="", "", ROUND(((U36+V36)*27*_xlfn.IFNA(_xlfn.XLOOKUP(TRIM($U$5), 'Manual Inputs_secondary'!$H:$H, 'Manual Inputs_secondary'!$I:$I), 0) / 'Manual Inputs_secondary'!$I$17), 2))</f>
        <v/>
      </c>
      <c r="X36" s="191" t="str">
        <f>IF($B36="","",IFERROR(SUMIFS('Data Sorting_Secondary'!$C:$C,'Data Sorting_Secondary'!$A:$A,$B36,'Data Sorting_Secondary'!$B:$B,TRIM(X$8)),0))</f>
        <v/>
      </c>
      <c r="Y36" s="191" t="str">
        <f>IF($B36="","",IFERROR(SUMIFS('Data Sorting_Secondary'!$C:$C,'Data Sorting_Secondary'!$A:$A,$B36,'Data Sorting_Secondary'!$B:$B,TRIM(Y$8)),0))</f>
        <v/>
      </c>
      <c r="Z36" s="227" t="str">
        <f t="shared" si="8"/>
        <v/>
      </c>
      <c r="AA36" s="191" t="str">
        <f>IF($B36="","",IFERROR(SUMIFS('Data Sorting_Secondary'!$D:$D,'Data Sorting_Secondary'!$A:$A,$B36,'Data Sorting_Secondary'!$B:$B,TRIM(AA$8)),0))</f>
        <v/>
      </c>
      <c r="AB36" s="191" t="str">
        <f>IF($B36="","",IFERROR(SUMIFS('Data Sorting_Secondary'!$D:$D,'Data Sorting_Secondary'!$A:$A,$B36,'Data Sorting_Secondary'!$B:$B,TRIM(AB$8)),0))</f>
        <v/>
      </c>
      <c r="AC36" s="227" t="str">
        <f>IF($B36="", "", ROUND(((AA36+AB36)*27*_xlfn.IFNA(_xlfn.XLOOKUP(TRIM($AA$5), 'Manual Inputs_secondary'!$H:$H, 'Manual Inputs_secondary'!$I:$I), 0) / 'Manual Inputs_secondary'!$I$17), 2))</f>
        <v/>
      </c>
      <c r="AD36" s="191" t="str">
        <f>IF($B36="","",IFERROR(SUMIFS('Data Sorting_Secondary'!$C:$C,'Data Sorting_Secondary'!$A:$A,$B36,'Data Sorting_Secondary'!$B:$B,TRIM(AD$8)),0))</f>
        <v/>
      </c>
      <c r="AE36" s="191" t="str">
        <f>IF($B36="","",IFERROR(SUMIFS('Data Sorting_Secondary'!$D:$D,'Data Sorting_Secondary'!$A:$A,$B36,'Data Sorting_Secondary'!$B:$B,TRIM(AE$8)),0))</f>
        <v/>
      </c>
      <c r="AF36" s="227" t="str">
        <f t="shared" si="9"/>
        <v/>
      </c>
      <c r="AG36" s="192" t="str">
        <f t="shared" si="10"/>
        <v/>
      </c>
      <c r="AH36" s="192" t="str">
        <f t="shared" si="4"/>
        <v/>
      </c>
      <c r="AI36" s="192" t="str">
        <f t="shared" si="11"/>
        <v/>
      </c>
      <c r="AJ36" s="193" t="str">
        <f t="shared" si="12"/>
        <v/>
      </c>
      <c r="AK36" s="193" t="str">
        <f t="shared" si="13"/>
        <v/>
      </c>
      <c r="AL36" s="193" t="str">
        <f t="shared" si="14"/>
        <v/>
      </c>
      <c r="AM36" s="194" t="str">
        <f>IF($B36="", "", IFERROR(ROUND(AL36 * 'Manual Inputs_secondary'!$I$6, 2), 0))</f>
        <v/>
      </c>
      <c r="AN36" s="195" t="str">
        <f t="shared" si="15"/>
        <v/>
      </c>
      <c r="AO36" s="196" t="str">
        <f>IF(OR($AN36="", $AN36=0), "", ROUND((N($AN36) * 'Manual Inputs_secondary'!$I$15 / 'Manual Inputs_secondary'!$I$16), 2))</f>
        <v/>
      </c>
      <c r="AP36" s="228" t="str">
        <f t="shared" si="16"/>
        <v/>
      </c>
      <c r="AQ36" s="229" t="str" cm="1">
        <f t="array" ref="AQ36">_xlfn.LET(
    _xlpm.Rate, _xlfn.IFS(
        'Manual Inputs_secondary'!$I$19="Asphalt Cutbacks", 'Manual Inputs_secondary'!$I$7/'Manual Inputs_secondary'!$I$8,
        'Manual Inputs_secondary'!$I$19="Asphalt Emulsion", 'Manual Inputs_secondary'!$I$9/'Manual Inputs_secondary'!$I$10
    ),
    IF(OR(ISNA(_xlpm.Rate), AP36=""), "", ROUND(_xlpm.Rate * N(AP36), 2))
)</f>
        <v/>
      </c>
      <c r="AR36" s="230" t="str">
        <f t="shared" si="17"/>
        <v/>
      </c>
      <c r="AS36" s="231" t="str">
        <f>IF(OR($AR36="", 'Manual Inputs_secondary'!$I$11=""), "", ROUND(($AR36 * 'Manual Inputs_secondary'!$I$12 * 'Manual Inputs_secondary'!$I$11 / 'Manual Inputs_secondary'!$I$17), 2))</f>
        <v/>
      </c>
      <c r="AT36" s="232" t="str">
        <f t="shared" si="18"/>
        <v/>
      </c>
      <c r="AU36" s="233" t="str">
        <f>IF(OR($AT36="", $AT36=0), "", ROUND(($AT36 * 'Manual Inputs_secondary'!$I$15 / 'Manual Inputs_secondary'!$I$16), 2))</f>
        <v/>
      </c>
      <c r="AV36" s="234" t="str">
        <f>IF($B36="","",IFERROR(SUMIFS('Data Sorting_Secondary'!$D:$D,'Data Sorting_Secondary'!$A:$A,$B36,'Data Sorting_Secondary'!$B:$B,TRIM(AV$7)),0))</f>
        <v/>
      </c>
      <c r="AW36" s="235" t="str">
        <f>IF($B36="", "", IFERROR(ROUND(SUMIFS('Data Sorting_Secondary'!$C:$C, 'Data Sorting_Secondary'!$A:$A, $B36, 'Data Sorting_Secondary'!$B:$B, TRIM(AV$7)) / (9), 0), 0))</f>
        <v/>
      </c>
      <c r="AX36" s="238" t="str">
        <f>IF(OR(AV36="", AV36=0), "", ROUND((AV36*27 * 'Manual Inputs_secondary'!$I$4 / 'Manual Inputs_secondary'!$I$17), 0))</f>
        <v/>
      </c>
    </row>
    <row r="37" spans="1:50">
      <c r="A37" s="225"/>
      <c r="B37" s="190" t="str">
        <f>IF('Manual Inputs_secondary'!D31&lt;&gt;"",'Manual Inputs_secondary'!D31,"")</f>
        <v/>
      </c>
      <c r="C37" s="191" t="str">
        <f>IF($B37="","",IFERROR(SUMIFS('Data Sorting_Secondary'!$D:$D,'Data Sorting_Secondary'!$A:$A,$B37,'Data Sorting_Secondary'!$B:$B,TRIM(C$8)),0))</f>
        <v/>
      </c>
      <c r="D37" s="191" t="str">
        <f>IF($B37="","",IFERROR(SUMIFS('Data Sorting_Secondary'!$D:$D,'Data Sorting_Secondary'!$A:$A,$B37,'Data Sorting_Secondary'!$B:$B,TRIM(D$8)),0))</f>
        <v/>
      </c>
      <c r="E37" s="227" t="str">
        <f>IF($B37="", "", ROUND(((C37+D37)*27*_xlfn.IFNA(_xlfn.XLOOKUP(TRIM($C$5), 'Manual Inputs_secondary'!$H:$H, 'Manual Inputs_secondary'!$I:$I), 0) / 'Manual Inputs_secondary'!$I$17), 2))</f>
        <v/>
      </c>
      <c r="F37" s="191" t="str">
        <f>IF($B37="","",IFERROR(SUMIFS('Data Sorting_Secondary'!$C:$C,'Data Sorting_Secondary'!$A:$A,$B37,'Data Sorting_Secondary'!$B:$B,TRIM(F$8)),0))</f>
        <v/>
      </c>
      <c r="G37" s="191" t="str">
        <f>IF($B37="","",IFERROR(SUMIFS('Data Sorting_Secondary'!$C:$C,'Data Sorting_Secondary'!$A:$A,$B37,'Data Sorting_Secondary'!$B:$B,TRIM(G$8)),0))</f>
        <v/>
      </c>
      <c r="H37" s="227" t="str">
        <f t="shared" si="5"/>
        <v/>
      </c>
      <c r="I37" s="191" t="str">
        <f>IF($B37="","",IFERROR(SUMIFS('Data Sorting_Secondary'!$D:$D,'Data Sorting_Secondary'!$A:$A,$B37,'Data Sorting_Secondary'!$B:$B,TRIM(I$8)),0))</f>
        <v/>
      </c>
      <c r="J37" s="191" t="str">
        <f>IF($B37="","",IFERROR(SUMIFS('Data Sorting_Secondary'!$D:$D,'Data Sorting_Secondary'!$A:$A,$B37,'Data Sorting_Secondary'!$B:$B,TRIM(J$8)),0))</f>
        <v/>
      </c>
      <c r="K37" s="227" t="str">
        <f>IF($B37="", "", ROUND(((I37+J37)*27*_xlfn.IFNA(_xlfn.XLOOKUP(TRIM($I$5), 'Manual Inputs_secondary'!$H:$H, 'Manual Inputs_secondary'!$I:$I), 0) / 'Manual Inputs_secondary'!$I$17), 2))</f>
        <v/>
      </c>
      <c r="L37" s="191" t="str">
        <f>IF($B37="","",IFERROR(SUMIFS('Data Sorting_Secondary'!$C:$C,'Data Sorting_Secondary'!$A:$A,$B37,'Data Sorting_Secondary'!$B:$B,TRIM(L$8)),0))</f>
        <v/>
      </c>
      <c r="M37" s="191" t="str">
        <f>IF($B37="","",IFERROR(SUMIFS('Data Sorting_Secondary'!$C:$C,'Data Sorting_Secondary'!$A:$A,$B37,'Data Sorting_Secondary'!$C:$C,TRIM(M$8)),0))</f>
        <v/>
      </c>
      <c r="N37" s="227" t="str">
        <f t="shared" si="6"/>
        <v/>
      </c>
      <c r="O37" s="191" t="str">
        <f>IF($B37="","",IFERROR(SUMIFS('Data Sorting_Secondary'!$D:$D,'Data Sorting_Secondary'!$A:$A,$B37,'Data Sorting_Secondary'!$B:$B,TRIM(O$8)),0))</f>
        <v/>
      </c>
      <c r="P37" s="191" t="str">
        <f>IF($B37="","",IFERROR(SUMIFS('Data Sorting_Secondary'!$D:$D,'Data Sorting_Secondary'!$A:$A,$B37,'Data Sorting_Secondary'!$B:$B,TRIM(P$8)),0))</f>
        <v/>
      </c>
      <c r="Q37" s="227" t="str">
        <f>IF($B37="", "", ROUND(((O37+P37)*27*_xlfn.IFNA(_xlfn.XLOOKUP(TRIM($O$5), 'Manual Inputs_secondary'!$H:$H, 'Manual Inputs_secondary'!$I:$I), 0) / 'Manual Inputs_secondary'!$I$17), 2))</f>
        <v/>
      </c>
      <c r="R37" s="191" t="str">
        <f>IF($B37="","",IFERROR(SUMIFS('Data Sorting_Secondary'!$C:$C,'Data Sorting_Secondary'!$A:$A,$B37,'Data Sorting_Secondary'!$B:$B,TRIM(R$8)),0))</f>
        <v/>
      </c>
      <c r="S37" s="191" t="str">
        <f>IF($B37="","",IFERROR(SUMIFS('Data Sorting_Secondary'!$C:$C,'Data Sorting_Secondary'!$A:$A,$B37,'Data Sorting_Secondary'!$B:$B,TRIM(S$8)),0))</f>
        <v/>
      </c>
      <c r="T37" s="227" t="str">
        <f t="shared" si="7"/>
        <v/>
      </c>
      <c r="U37" s="191" t="str">
        <f>IF($B37="","",IFERROR(SUMIFS('Data Sorting_Secondary'!$D:$D,'Data Sorting_Secondary'!$A:$A,$B37,'Data Sorting_Secondary'!$B:$B,TRIM(U$8)),0))</f>
        <v/>
      </c>
      <c r="V37" s="191" t="str">
        <f>IF($B37="","",IFERROR(SUMIFS('Data Sorting_Secondary'!$D:$D,'Data Sorting_Secondary'!$A:$A,$B37,'Data Sorting_Secondary'!$B:$B,TRIM(V$8)),0))</f>
        <v/>
      </c>
      <c r="W37" s="227" t="str">
        <f>IF($B37="", "", ROUND(((U37+V37)*27*_xlfn.IFNA(_xlfn.XLOOKUP(TRIM($U$5), 'Manual Inputs_secondary'!$H:$H, 'Manual Inputs_secondary'!$I:$I), 0) / 'Manual Inputs_secondary'!$I$17), 2))</f>
        <v/>
      </c>
      <c r="X37" s="191" t="str">
        <f>IF($B37="","",IFERROR(SUMIFS('Data Sorting_Secondary'!$C:$C,'Data Sorting_Secondary'!$A:$A,$B37,'Data Sorting_Secondary'!$B:$B,TRIM(X$8)),0))</f>
        <v/>
      </c>
      <c r="Y37" s="191" t="str">
        <f>IF($B37="","",IFERROR(SUMIFS('Data Sorting_Secondary'!$C:$C,'Data Sorting_Secondary'!$A:$A,$B37,'Data Sorting_Secondary'!$B:$B,TRIM(Y$8)),0))</f>
        <v/>
      </c>
      <c r="Z37" s="227" t="str">
        <f t="shared" si="8"/>
        <v/>
      </c>
      <c r="AA37" s="191" t="str">
        <f>IF($B37="","",IFERROR(SUMIFS('Data Sorting_Secondary'!$D:$D,'Data Sorting_Secondary'!$A:$A,$B37,'Data Sorting_Secondary'!$B:$B,TRIM(AA$8)),0))</f>
        <v/>
      </c>
      <c r="AB37" s="191" t="str">
        <f>IF($B37="","",IFERROR(SUMIFS('Data Sorting_Secondary'!$D:$D,'Data Sorting_Secondary'!$A:$A,$B37,'Data Sorting_Secondary'!$B:$B,TRIM(AB$8)),0))</f>
        <v/>
      </c>
      <c r="AC37" s="227" t="str">
        <f>IF($B37="", "", ROUND(((AA37+AB37)*27*_xlfn.IFNA(_xlfn.XLOOKUP(TRIM($AA$5), 'Manual Inputs_secondary'!$H:$H, 'Manual Inputs_secondary'!$I:$I), 0) / 'Manual Inputs_secondary'!$I$17), 2))</f>
        <v/>
      </c>
      <c r="AD37" s="191" t="str">
        <f>IF($B37="","",IFERROR(SUMIFS('Data Sorting_Secondary'!$C:$C,'Data Sorting_Secondary'!$A:$A,$B37,'Data Sorting_Secondary'!$B:$B,TRIM(AD$8)),0))</f>
        <v/>
      </c>
      <c r="AE37" s="191" t="str">
        <f>IF($B37="","",IFERROR(SUMIFS('Data Sorting_Secondary'!$D:$D,'Data Sorting_Secondary'!$A:$A,$B37,'Data Sorting_Secondary'!$B:$B,TRIM(AE$8)),0))</f>
        <v/>
      </c>
      <c r="AF37" s="227" t="str">
        <f t="shared" si="9"/>
        <v/>
      </c>
      <c r="AG37" s="192" t="str">
        <f t="shared" si="10"/>
        <v/>
      </c>
      <c r="AH37" s="192" t="str">
        <f t="shared" si="4"/>
        <v/>
      </c>
      <c r="AI37" s="192" t="str">
        <f t="shared" si="11"/>
        <v/>
      </c>
      <c r="AJ37" s="193" t="str">
        <f t="shared" si="12"/>
        <v/>
      </c>
      <c r="AK37" s="193" t="str">
        <f t="shared" si="13"/>
        <v/>
      </c>
      <c r="AL37" s="193" t="str">
        <f t="shared" si="14"/>
        <v/>
      </c>
      <c r="AM37" s="194" t="str">
        <f>IF($B37="", "", IFERROR(ROUND(AL37 * 'Manual Inputs_secondary'!$I$6, 2), 0))</f>
        <v/>
      </c>
      <c r="AN37" s="195" t="str">
        <f t="shared" si="15"/>
        <v/>
      </c>
      <c r="AO37" s="196" t="str">
        <f>IF(OR($AN37="", $AN37=0), "", ROUND((N($AN37) * 'Manual Inputs_secondary'!$I$15 / 'Manual Inputs_secondary'!$I$16), 2))</f>
        <v/>
      </c>
      <c r="AP37" s="228" t="str">
        <f t="shared" si="16"/>
        <v/>
      </c>
      <c r="AQ37" s="229" t="str" cm="1">
        <f t="array" ref="AQ37">_xlfn.LET(
    _xlpm.Rate, _xlfn.IFS(
        'Manual Inputs_secondary'!$I$19="Asphalt Cutbacks", 'Manual Inputs_secondary'!$I$7/'Manual Inputs_secondary'!$I$8,
        'Manual Inputs_secondary'!$I$19="Asphalt Emulsion", 'Manual Inputs_secondary'!$I$9/'Manual Inputs_secondary'!$I$10
    ),
    IF(OR(ISNA(_xlpm.Rate), AP37=""), "", ROUND(_xlpm.Rate * N(AP37), 2))
)</f>
        <v/>
      </c>
      <c r="AR37" s="230" t="str">
        <f t="shared" si="17"/>
        <v/>
      </c>
      <c r="AS37" s="231" t="str">
        <f>IF(OR($AR37="", 'Manual Inputs_secondary'!$I$11=""), "", ROUND(($AR37 * 'Manual Inputs_secondary'!$I$12 * 'Manual Inputs_secondary'!$I$11 / 'Manual Inputs_secondary'!$I$17), 2))</f>
        <v/>
      </c>
      <c r="AT37" s="232" t="str">
        <f t="shared" si="18"/>
        <v/>
      </c>
      <c r="AU37" s="233" t="str">
        <f>IF(OR($AT37="", $AT37=0), "", ROUND(($AT37 * 'Manual Inputs_secondary'!$I$15 / 'Manual Inputs_secondary'!$I$16), 2))</f>
        <v/>
      </c>
      <c r="AV37" s="234" t="str">
        <f>IF($B37="","",IFERROR(SUMIFS('Data Sorting_Secondary'!$D:$D,'Data Sorting_Secondary'!$A:$A,$B37,'Data Sorting_Secondary'!$B:$B,TRIM(AV$7)),0))</f>
        <v/>
      </c>
      <c r="AW37" s="235" t="str">
        <f>IF($B37="", "", IFERROR(ROUND(SUMIFS('Data Sorting_Secondary'!$C:$C, 'Data Sorting_Secondary'!$A:$A, $B37, 'Data Sorting_Secondary'!$B:$B, TRIM(AV$7)) / (9), 0), 0))</f>
        <v/>
      </c>
      <c r="AX37" s="238" t="str">
        <f>IF(OR(AV37="", AV37=0), "", ROUND((AV37*27 * 'Manual Inputs_secondary'!$I$4 / 'Manual Inputs_secondary'!$I$17), 0))</f>
        <v/>
      </c>
    </row>
    <row r="38" spans="1:50">
      <c r="A38" s="225"/>
      <c r="B38" s="190" t="str">
        <f>IF('Manual Inputs_secondary'!D32&lt;&gt;"",'Manual Inputs_secondary'!D32,"")</f>
        <v/>
      </c>
      <c r="C38" s="191" t="str">
        <f>IF($B38="","",IFERROR(SUMIFS('Data Sorting_Secondary'!$D:$D,'Data Sorting_Secondary'!$A:$A,$B38,'Data Sorting_Secondary'!$B:$B,TRIM(C$8)),0))</f>
        <v/>
      </c>
      <c r="D38" s="191" t="str">
        <f>IF($B38="","",IFERROR(SUMIFS('Data Sorting_Secondary'!$D:$D,'Data Sorting_Secondary'!$A:$A,$B38,'Data Sorting_Secondary'!$B:$B,TRIM(D$8)),0))</f>
        <v/>
      </c>
      <c r="E38" s="227" t="str">
        <f>IF($B38="", "", ROUND(((C38+D38)*27*_xlfn.IFNA(_xlfn.XLOOKUP(TRIM($C$5), 'Manual Inputs_secondary'!$H:$H, 'Manual Inputs_secondary'!$I:$I), 0) / 'Manual Inputs_secondary'!$I$17), 2))</f>
        <v/>
      </c>
      <c r="F38" s="191" t="str">
        <f>IF($B38="","",IFERROR(SUMIFS('Data Sorting_Secondary'!$C:$C,'Data Sorting_Secondary'!$A:$A,$B38,'Data Sorting_Secondary'!$B:$B,TRIM(F$8)),0))</f>
        <v/>
      </c>
      <c r="G38" s="191" t="str">
        <f>IF($B38="","",IFERROR(SUMIFS('Data Sorting_Secondary'!$C:$C,'Data Sorting_Secondary'!$A:$A,$B38,'Data Sorting_Secondary'!$B:$B,TRIM(G$8)),0))</f>
        <v/>
      </c>
      <c r="H38" s="227" t="str">
        <f t="shared" si="5"/>
        <v/>
      </c>
      <c r="I38" s="191" t="str">
        <f>IF($B38="","",IFERROR(SUMIFS('Data Sorting_Secondary'!$D:$D,'Data Sorting_Secondary'!$A:$A,$B38,'Data Sorting_Secondary'!$B:$B,TRIM(I$8)),0))</f>
        <v/>
      </c>
      <c r="J38" s="191" t="str">
        <f>IF($B38="","",IFERROR(SUMIFS('Data Sorting_Secondary'!$D:$D,'Data Sorting_Secondary'!$A:$A,$B38,'Data Sorting_Secondary'!$B:$B,TRIM(J$8)),0))</f>
        <v/>
      </c>
      <c r="K38" s="227" t="str">
        <f>IF($B38="", "", ROUND(((I38+J38)*27*_xlfn.IFNA(_xlfn.XLOOKUP(TRIM($I$5), 'Manual Inputs_secondary'!$H:$H, 'Manual Inputs_secondary'!$I:$I), 0) / 'Manual Inputs_secondary'!$I$17), 2))</f>
        <v/>
      </c>
      <c r="L38" s="191" t="str">
        <f>IF($B38="","",IFERROR(SUMIFS('Data Sorting_Secondary'!$C:$C,'Data Sorting_Secondary'!$A:$A,$B38,'Data Sorting_Secondary'!$B:$B,TRIM(L$8)),0))</f>
        <v/>
      </c>
      <c r="M38" s="191" t="str">
        <f>IF($B38="","",IFERROR(SUMIFS('Data Sorting_Secondary'!$C:$C,'Data Sorting_Secondary'!$A:$A,$B38,'Data Sorting_Secondary'!$C:$C,TRIM(M$8)),0))</f>
        <v/>
      </c>
      <c r="N38" s="227" t="str">
        <f t="shared" si="6"/>
        <v/>
      </c>
      <c r="O38" s="191" t="str">
        <f>IF($B38="","",IFERROR(SUMIFS('Data Sorting_Secondary'!$D:$D,'Data Sorting_Secondary'!$A:$A,$B38,'Data Sorting_Secondary'!$B:$B,TRIM(O$8)),0))</f>
        <v/>
      </c>
      <c r="P38" s="191" t="str">
        <f>IF($B38="","",IFERROR(SUMIFS('Data Sorting_Secondary'!$D:$D,'Data Sorting_Secondary'!$A:$A,$B38,'Data Sorting_Secondary'!$B:$B,TRIM(P$8)),0))</f>
        <v/>
      </c>
      <c r="Q38" s="227" t="str">
        <f>IF($B38="", "", ROUND(((O38+P38)*27*_xlfn.IFNA(_xlfn.XLOOKUP(TRIM($O$5), 'Manual Inputs_secondary'!$H:$H, 'Manual Inputs_secondary'!$I:$I), 0) / 'Manual Inputs_secondary'!$I$17), 2))</f>
        <v/>
      </c>
      <c r="R38" s="191" t="str">
        <f>IF($B38="","",IFERROR(SUMIFS('Data Sorting_Secondary'!$C:$C,'Data Sorting_Secondary'!$A:$A,$B38,'Data Sorting_Secondary'!$B:$B,TRIM(R$8)),0))</f>
        <v/>
      </c>
      <c r="S38" s="191" t="str">
        <f>IF($B38="","",IFERROR(SUMIFS('Data Sorting_Secondary'!$C:$C,'Data Sorting_Secondary'!$A:$A,$B38,'Data Sorting_Secondary'!$B:$B,TRIM(S$8)),0))</f>
        <v/>
      </c>
      <c r="T38" s="227" t="str">
        <f t="shared" si="7"/>
        <v/>
      </c>
      <c r="U38" s="191" t="str">
        <f>IF($B38="","",IFERROR(SUMIFS('Data Sorting_Secondary'!$D:$D,'Data Sorting_Secondary'!$A:$A,$B38,'Data Sorting_Secondary'!$B:$B,TRIM(U$8)),0))</f>
        <v/>
      </c>
      <c r="V38" s="191" t="str">
        <f>IF($B38="","",IFERROR(SUMIFS('Data Sorting_Secondary'!$D:$D,'Data Sorting_Secondary'!$A:$A,$B38,'Data Sorting_Secondary'!$B:$B,TRIM(V$8)),0))</f>
        <v/>
      </c>
      <c r="W38" s="227" t="str">
        <f>IF($B38="", "", ROUND(((U38+V38)*27*_xlfn.IFNA(_xlfn.XLOOKUP(TRIM($U$5), 'Manual Inputs_secondary'!$H:$H, 'Manual Inputs_secondary'!$I:$I), 0) / 'Manual Inputs_secondary'!$I$17), 2))</f>
        <v/>
      </c>
      <c r="X38" s="191" t="str">
        <f>IF($B38="","",IFERROR(SUMIFS('Data Sorting_Secondary'!$C:$C,'Data Sorting_Secondary'!$A:$A,$B38,'Data Sorting_Secondary'!$B:$B,TRIM(X$8)),0))</f>
        <v/>
      </c>
      <c r="Y38" s="191" t="str">
        <f>IF($B38="","",IFERROR(SUMIFS('Data Sorting_Secondary'!$C:$C,'Data Sorting_Secondary'!$A:$A,$B38,'Data Sorting_Secondary'!$B:$B,TRIM(Y$8)),0))</f>
        <v/>
      </c>
      <c r="Z38" s="227" t="str">
        <f t="shared" si="8"/>
        <v/>
      </c>
      <c r="AA38" s="191" t="str">
        <f>IF($B38="","",IFERROR(SUMIFS('Data Sorting_Secondary'!$D:$D,'Data Sorting_Secondary'!$A:$A,$B38,'Data Sorting_Secondary'!$B:$B,TRIM(AA$8)),0))</f>
        <v/>
      </c>
      <c r="AB38" s="191" t="str">
        <f>IF($B38="","",IFERROR(SUMIFS('Data Sorting_Secondary'!$D:$D,'Data Sorting_Secondary'!$A:$A,$B38,'Data Sorting_Secondary'!$B:$B,TRIM(AB$8)),0))</f>
        <v/>
      </c>
      <c r="AC38" s="227" t="str">
        <f>IF($B38="", "", ROUND(((AA38+AB38)*27*_xlfn.IFNA(_xlfn.XLOOKUP(TRIM($AA$5), 'Manual Inputs_secondary'!$H:$H, 'Manual Inputs_secondary'!$I:$I), 0) / 'Manual Inputs_secondary'!$I$17), 2))</f>
        <v/>
      </c>
      <c r="AD38" s="191" t="str">
        <f>IF($B38="","",IFERROR(SUMIFS('Data Sorting_Secondary'!$C:$C,'Data Sorting_Secondary'!$A:$A,$B38,'Data Sorting_Secondary'!$B:$B,TRIM(AD$8)),0))</f>
        <v/>
      </c>
      <c r="AE38" s="191" t="str">
        <f>IF($B38="","",IFERROR(SUMIFS('Data Sorting_Secondary'!$D:$D,'Data Sorting_Secondary'!$A:$A,$B38,'Data Sorting_Secondary'!$B:$B,TRIM(AE$8)),0))</f>
        <v/>
      </c>
      <c r="AF38" s="227" t="str">
        <f t="shared" si="9"/>
        <v/>
      </c>
      <c r="AG38" s="192" t="str">
        <f t="shared" si="10"/>
        <v/>
      </c>
      <c r="AH38" s="192" t="str">
        <f t="shared" si="4"/>
        <v/>
      </c>
      <c r="AI38" s="192" t="str">
        <f t="shared" si="11"/>
        <v/>
      </c>
      <c r="AJ38" s="193" t="str">
        <f t="shared" si="12"/>
        <v/>
      </c>
      <c r="AK38" s="193" t="str">
        <f t="shared" si="13"/>
        <v/>
      </c>
      <c r="AL38" s="193" t="str">
        <f t="shared" si="14"/>
        <v/>
      </c>
      <c r="AM38" s="194" t="str">
        <f>IF($B38="", "", IFERROR(ROUND(AL38 * 'Manual Inputs_secondary'!$I$6, 2), 0))</f>
        <v/>
      </c>
      <c r="AN38" s="195" t="str">
        <f t="shared" si="15"/>
        <v/>
      </c>
      <c r="AO38" s="196" t="str">
        <f>IF(OR($AN38="", $AN38=0), "", ROUND((N($AN38) * 'Manual Inputs_secondary'!$I$15 / 'Manual Inputs_secondary'!$I$16), 2))</f>
        <v/>
      </c>
      <c r="AP38" s="228" t="str">
        <f t="shared" si="16"/>
        <v/>
      </c>
      <c r="AQ38" s="229" t="str" cm="1">
        <f t="array" ref="AQ38">_xlfn.LET(
    _xlpm.Rate, _xlfn.IFS(
        'Manual Inputs_secondary'!$I$19="Asphalt Cutbacks", 'Manual Inputs_secondary'!$I$7/'Manual Inputs_secondary'!$I$8,
        'Manual Inputs_secondary'!$I$19="Asphalt Emulsion", 'Manual Inputs_secondary'!$I$9/'Manual Inputs_secondary'!$I$10
    ),
    IF(OR(ISNA(_xlpm.Rate), AP38=""), "", ROUND(_xlpm.Rate * N(AP38), 2))
)</f>
        <v/>
      </c>
      <c r="AR38" s="230" t="str">
        <f t="shared" si="17"/>
        <v/>
      </c>
      <c r="AS38" s="231" t="str">
        <f>IF(OR($AR38="", 'Manual Inputs_secondary'!$I$11=""), "", ROUND(($AR38 * 'Manual Inputs_secondary'!$I$12 * 'Manual Inputs_secondary'!$I$11 / 'Manual Inputs_secondary'!$I$17), 2))</f>
        <v/>
      </c>
      <c r="AT38" s="232" t="str">
        <f t="shared" si="18"/>
        <v/>
      </c>
      <c r="AU38" s="233" t="str">
        <f>IF(OR($AT38="", $AT38=0), "", ROUND(($AT38 * 'Manual Inputs_secondary'!$I$15 / 'Manual Inputs_secondary'!$I$16), 2))</f>
        <v/>
      </c>
      <c r="AV38" s="234" t="str">
        <f>IF($B38="","",IFERROR(SUMIFS('Data Sorting_Secondary'!$D:$D,'Data Sorting_Secondary'!$A:$A,$B38,'Data Sorting_Secondary'!$B:$B,TRIM(AV$7)),0))</f>
        <v/>
      </c>
      <c r="AW38" s="235" t="str">
        <f>IF($B38="", "", IFERROR(ROUND(SUMIFS('Data Sorting_Secondary'!$C:$C, 'Data Sorting_Secondary'!$A:$A, $B38, 'Data Sorting_Secondary'!$B:$B, TRIM(AV$7)) / (9), 0), 0))</f>
        <v/>
      </c>
      <c r="AX38" s="238" t="str">
        <f>IF(OR(AV38="", AV38=0), "", ROUND((AV38*27 * 'Manual Inputs_secondary'!$I$4 / 'Manual Inputs_secondary'!$I$17), 0))</f>
        <v/>
      </c>
    </row>
    <row r="39" spans="1:50">
      <c r="A39" s="225"/>
      <c r="B39" s="190" t="str">
        <f>IF('Manual Inputs_secondary'!D33&lt;&gt;"",'Manual Inputs_secondary'!D33,"")</f>
        <v/>
      </c>
      <c r="C39" s="191" t="str">
        <f>IF($B39="","",IFERROR(SUMIFS('Data Sorting_Secondary'!$D:$D,'Data Sorting_Secondary'!$A:$A,$B39,'Data Sorting_Secondary'!$B:$B,TRIM(C$8)),0))</f>
        <v/>
      </c>
      <c r="D39" s="191" t="str">
        <f>IF($B39="","",IFERROR(SUMIFS('Data Sorting_Secondary'!$D:$D,'Data Sorting_Secondary'!$A:$A,$B39,'Data Sorting_Secondary'!$B:$B,TRIM(D$8)),0))</f>
        <v/>
      </c>
      <c r="E39" s="227" t="str">
        <f>IF($B39="", "", ROUND(((C39+D39)*27*_xlfn.IFNA(_xlfn.XLOOKUP(TRIM($C$5), 'Manual Inputs_secondary'!$H:$H, 'Manual Inputs_secondary'!$I:$I), 0) / 'Manual Inputs_secondary'!$I$17), 2))</f>
        <v/>
      </c>
      <c r="F39" s="191" t="str">
        <f>IF($B39="","",IFERROR(SUMIFS('Data Sorting_Secondary'!$C:$C,'Data Sorting_Secondary'!$A:$A,$B39,'Data Sorting_Secondary'!$B:$B,TRIM(F$8)),0))</f>
        <v/>
      </c>
      <c r="G39" s="191" t="str">
        <f>IF($B39="","",IFERROR(SUMIFS('Data Sorting_Secondary'!$C:$C,'Data Sorting_Secondary'!$A:$A,$B39,'Data Sorting_Secondary'!$B:$B,TRIM(G$8)),0))</f>
        <v/>
      </c>
      <c r="H39" s="227" t="str">
        <f t="shared" si="5"/>
        <v/>
      </c>
      <c r="I39" s="191" t="str">
        <f>IF($B39="","",IFERROR(SUMIFS('Data Sorting_Secondary'!$D:$D,'Data Sorting_Secondary'!$A:$A,$B39,'Data Sorting_Secondary'!$B:$B,TRIM(I$8)),0))</f>
        <v/>
      </c>
      <c r="J39" s="191" t="str">
        <f>IF($B39="","",IFERROR(SUMIFS('Data Sorting_Secondary'!$D:$D,'Data Sorting_Secondary'!$A:$A,$B39,'Data Sorting_Secondary'!$B:$B,TRIM(J$8)),0))</f>
        <v/>
      </c>
      <c r="K39" s="227" t="str">
        <f>IF($B39="", "", ROUND(((I39+J39)*27*_xlfn.IFNA(_xlfn.XLOOKUP(TRIM($I$5), 'Manual Inputs_secondary'!$H:$H, 'Manual Inputs_secondary'!$I:$I), 0) / 'Manual Inputs_secondary'!$I$17), 2))</f>
        <v/>
      </c>
      <c r="L39" s="191" t="str">
        <f>IF($B39="","",IFERROR(SUMIFS('Data Sorting_Secondary'!$C:$C,'Data Sorting_Secondary'!$A:$A,$B39,'Data Sorting_Secondary'!$B:$B,TRIM(L$8)),0))</f>
        <v/>
      </c>
      <c r="M39" s="191" t="str">
        <f>IF($B39="","",IFERROR(SUMIFS('Data Sorting_Secondary'!$C:$C,'Data Sorting_Secondary'!$A:$A,$B39,'Data Sorting_Secondary'!$C:$C,TRIM(M$8)),0))</f>
        <v/>
      </c>
      <c r="N39" s="227" t="str">
        <f t="shared" si="6"/>
        <v/>
      </c>
      <c r="O39" s="191" t="str">
        <f>IF($B39="","",IFERROR(SUMIFS('Data Sorting_Secondary'!$D:$D,'Data Sorting_Secondary'!$A:$A,$B39,'Data Sorting_Secondary'!$B:$B,TRIM(O$8)),0))</f>
        <v/>
      </c>
      <c r="P39" s="191" t="str">
        <f>IF($B39="","",IFERROR(SUMIFS('Data Sorting_Secondary'!$D:$D,'Data Sorting_Secondary'!$A:$A,$B39,'Data Sorting_Secondary'!$B:$B,TRIM(P$8)),0))</f>
        <v/>
      </c>
      <c r="Q39" s="227" t="str">
        <f>IF($B39="", "", ROUND(((O39+P39)*27*_xlfn.IFNA(_xlfn.XLOOKUP(TRIM($O$5), 'Manual Inputs_secondary'!$H:$H, 'Manual Inputs_secondary'!$I:$I), 0) / 'Manual Inputs_secondary'!$I$17), 2))</f>
        <v/>
      </c>
      <c r="R39" s="191" t="str">
        <f>IF($B39="","",IFERROR(SUMIFS('Data Sorting_Secondary'!$C:$C,'Data Sorting_Secondary'!$A:$A,$B39,'Data Sorting_Secondary'!$B:$B,TRIM(R$8)),0))</f>
        <v/>
      </c>
      <c r="S39" s="191" t="str">
        <f>IF($B39="","",IFERROR(SUMIFS('Data Sorting_Secondary'!$C:$C,'Data Sorting_Secondary'!$A:$A,$B39,'Data Sorting_Secondary'!$B:$B,TRIM(S$8)),0))</f>
        <v/>
      </c>
      <c r="T39" s="227" t="str">
        <f t="shared" si="7"/>
        <v/>
      </c>
      <c r="U39" s="191" t="str">
        <f>IF($B39="","",IFERROR(SUMIFS('Data Sorting_Secondary'!$D:$D,'Data Sorting_Secondary'!$A:$A,$B39,'Data Sorting_Secondary'!$B:$B,TRIM(U$8)),0))</f>
        <v/>
      </c>
      <c r="V39" s="191" t="str">
        <f>IF($B39="","",IFERROR(SUMIFS('Data Sorting_Secondary'!$D:$D,'Data Sorting_Secondary'!$A:$A,$B39,'Data Sorting_Secondary'!$B:$B,TRIM(V$8)),0))</f>
        <v/>
      </c>
      <c r="W39" s="227" t="str">
        <f>IF($B39="", "", ROUND(((U39+V39)*27*_xlfn.IFNA(_xlfn.XLOOKUP(TRIM($U$5), 'Manual Inputs_secondary'!$H:$H, 'Manual Inputs_secondary'!$I:$I), 0) / 'Manual Inputs_secondary'!$I$17), 2))</f>
        <v/>
      </c>
      <c r="X39" s="191" t="str">
        <f>IF($B39="","",IFERROR(SUMIFS('Data Sorting_Secondary'!$C:$C,'Data Sorting_Secondary'!$A:$A,$B39,'Data Sorting_Secondary'!$B:$B,TRIM(X$8)),0))</f>
        <v/>
      </c>
      <c r="Y39" s="191" t="str">
        <f>IF($B39="","",IFERROR(SUMIFS('Data Sorting_Secondary'!$C:$C,'Data Sorting_Secondary'!$A:$A,$B39,'Data Sorting_Secondary'!$B:$B,TRIM(Y$8)),0))</f>
        <v/>
      </c>
      <c r="Z39" s="227" t="str">
        <f t="shared" si="8"/>
        <v/>
      </c>
      <c r="AA39" s="191" t="str">
        <f>IF($B39="","",IFERROR(SUMIFS('Data Sorting_Secondary'!$D:$D,'Data Sorting_Secondary'!$A:$A,$B39,'Data Sorting_Secondary'!$B:$B,TRIM(AA$8)),0))</f>
        <v/>
      </c>
      <c r="AB39" s="191" t="str">
        <f>IF($B39="","",IFERROR(SUMIFS('Data Sorting_Secondary'!$D:$D,'Data Sorting_Secondary'!$A:$A,$B39,'Data Sorting_Secondary'!$B:$B,TRIM(AB$8)),0))</f>
        <v/>
      </c>
      <c r="AC39" s="227" t="str">
        <f>IF($B39="", "", ROUND(((AA39+AB39)*27*_xlfn.IFNA(_xlfn.XLOOKUP(TRIM($AA$5), 'Manual Inputs_secondary'!$H:$H, 'Manual Inputs_secondary'!$I:$I), 0) / 'Manual Inputs_secondary'!$I$17), 2))</f>
        <v/>
      </c>
      <c r="AD39" s="191" t="str">
        <f>IF($B39="","",IFERROR(SUMIFS('Data Sorting_Secondary'!$C:$C,'Data Sorting_Secondary'!$A:$A,$B39,'Data Sorting_Secondary'!$B:$B,TRIM(AD$8)),0))</f>
        <v/>
      </c>
      <c r="AE39" s="191" t="str">
        <f>IF($B39="","",IFERROR(SUMIFS('Data Sorting_Secondary'!$D:$D,'Data Sorting_Secondary'!$A:$A,$B39,'Data Sorting_Secondary'!$B:$B,TRIM(AE$8)),0))</f>
        <v/>
      </c>
      <c r="AF39" s="227" t="str">
        <f t="shared" si="9"/>
        <v/>
      </c>
      <c r="AG39" s="192" t="str">
        <f t="shared" si="10"/>
        <v/>
      </c>
      <c r="AH39" s="192" t="str">
        <f t="shared" si="4"/>
        <v/>
      </c>
      <c r="AI39" s="192" t="str">
        <f t="shared" si="11"/>
        <v/>
      </c>
      <c r="AJ39" s="193" t="str">
        <f t="shared" si="12"/>
        <v/>
      </c>
      <c r="AK39" s="193" t="str">
        <f t="shared" si="13"/>
        <v/>
      </c>
      <c r="AL39" s="193" t="str">
        <f t="shared" si="14"/>
        <v/>
      </c>
      <c r="AM39" s="194" t="str">
        <f>IF($B39="", "", IFERROR(ROUND(AL39 * 'Manual Inputs_secondary'!$I$6, 2), 0))</f>
        <v/>
      </c>
      <c r="AN39" s="195" t="str">
        <f t="shared" si="15"/>
        <v/>
      </c>
      <c r="AO39" s="196" t="str">
        <f>IF(OR($AN39="", $AN39=0), "", ROUND((N($AN39) * 'Manual Inputs_secondary'!$I$15 / 'Manual Inputs_secondary'!$I$16), 2))</f>
        <v/>
      </c>
      <c r="AP39" s="228" t="str">
        <f t="shared" si="16"/>
        <v/>
      </c>
      <c r="AQ39" s="229" t="str" cm="1">
        <f t="array" ref="AQ39">_xlfn.LET(
    _xlpm.Rate, _xlfn.IFS(
        'Manual Inputs_secondary'!$I$19="Asphalt Cutbacks", 'Manual Inputs_secondary'!$I$7/'Manual Inputs_secondary'!$I$8,
        'Manual Inputs_secondary'!$I$19="Asphalt Emulsion", 'Manual Inputs_secondary'!$I$9/'Manual Inputs_secondary'!$I$10
    ),
    IF(OR(ISNA(_xlpm.Rate), AP39=""), "", ROUND(_xlpm.Rate * N(AP39), 2))
)</f>
        <v/>
      </c>
      <c r="AR39" s="230" t="str">
        <f t="shared" si="17"/>
        <v/>
      </c>
      <c r="AS39" s="231" t="str">
        <f>IF(OR($AR39="", 'Manual Inputs_secondary'!$I$11=""), "", ROUND(($AR39 * 'Manual Inputs_secondary'!$I$12 * 'Manual Inputs_secondary'!$I$11 / 'Manual Inputs_secondary'!$I$17), 2))</f>
        <v/>
      </c>
      <c r="AT39" s="232" t="str">
        <f t="shared" si="18"/>
        <v/>
      </c>
      <c r="AU39" s="233" t="str">
        <f>IF(OR($AT39="", $AT39=0), "", ROUND(($AT39 * 'Manual Inputs_secondary'!$I$15 / 'Manual Inputs_secondary'!$I$16), 2))</f>
        <v/>
      </c>
      <c r="AV39" s="234" t="str">
        <f>IF($B39="","",IFERROR(SUMIFS('Data Sorting_Secondary'!$D:$D,'Data Sorting_Secondary'!$A:$A,$B39,'Data Sorting_Secondary'!$B:$B,TRIM(AV$7)),0))</f>
        <v/>
      </c>
      <c r="AW39" s="235" t="str">
        <f>IF($B39="", "", IFERROR(ROUND(SUMIFS('Data Sorting_Secondary'!$C:$C, 'Data Sorting_Secondary'!$A:$A, $B39, 'Data Sorting_Secondary'!$B:$B, TRIM(AV$7)) / (9), 0), 0))</f>
        <v/>
      </c>
      <c r="AX39" s="238" t="str">
        <f>IF(OR(AV39="", AV39=0), "", ROUND((AV39*27 * 'Manual Inputs_secondary'!$I$4 / 'Manual Inputs_secondary'!$I$17), 0))</f>
        <v/>
      </c>
    </row>
    <row r="40" spans="1:50">
      <c r="A40" s="225"/>
      <c r="B40" s="190" t="str">
        <f>IF('Manual Inputs_secondary'!D34&lt;&gt;"",'Manual Inputs_secondary'!D34,"")</f>
        <v/>
      </c>
      <c r="C40" s="191" t="str">
        <f>IF($B40="","",IFERROR(SUMIFS('Data Sorting_Secondary'!$D:$D,'Data Sorting_Secondary'!$A:$A,$B40,'Data Sorting_Secondary'!$B:$B,TRIM(C$8)),0))</f>
        <v/>
      </c>
      <c r="D40" s="191" t="str">
        <f>IF($B40="","",IFERROR(SUMIFS('Data Sorting_Secondary'!$D:$D,'Data Sorting_Secondary'!$A:$A,$B40,'Data Sorting_Secondary'!$B:$B,TRIM(D$8)),0))</f>
        <v/>
      </c>
      <c r="E40" s="227" t="str">
        <f>IF($B40="", "", ROUND(((C40+D40)*27*_xlfn.IFNA(_xlfn.XLOOKUP(TRIM($C$5), 'Manual Inputs_secondary'!$H:$H, 'Manual Inputs_secondary'!$I:$I), 0) / 'Manual Inputs_secondary'!$I$17), 2))</f>
        <v/>
      </c>
      <c r="F40" s="191" t="str">
        <f>IF($B40="","",IFERROR(SUMIFS('Data Sorting_Secondary'!$C:$C,'Data Sorting_Secondary'!$A:$A,$B40,'Data Sorting_Secondary'!$B:$B,TRIM(F$8)),0))</f>
        <v/>
      </c>
      <c r="G40" s="191" t="str">
        <f>IF($B40="","",IFERROR(SUMIFS('Data Sorting_Secondary'!$C:$C,'Data Sorting_Secondary'!$A:$A,$B40,'Data Sorting_Secondary'!$B:$B,TRIM(G$8)),0))</f>
        <v/>
      </c>
      <c r="H40" s="227" t="str">
        <f t="shared" si="5"/>
        <v/>
      </c>
      <c r="I40" s="191" t="str">
        <f>IF($B40="","",IFERROR(SUMIFS('Data Sorting_Secondary'!$D:$D,'Data Sorting_Secondary'!$A:$A,$B40,'Data Sorting_Secondary'!$B:$B,TRIM(I$8)),0))</f>
        <v/>
      </c>
      <c r="J40" s="191" t="str">
        <f>IF($B40="","",IFERROR(SUMIFS('Data Sorting_Secondary'!$D:$D,'Data Sorting_Secondary'!$A:$A,$B40,'Data Sorting_Secondary'!$B:$B,TRIM(J$8)),0))</f>
        <v/>
      </c>
      <c r="K40" s="227" t="str">
        <f>IF($B40="", "", ROUND(((I40+J40)*27*_xlfn.IFNA(_xlfn.XLOOKUP(TRIM($I$5), 'Manual Inputs_secondary'!$H:$H, 'Manual Inputs_secondary'!$I:$I), 0) / 'Manual Inputs_secondary'!$I$17), 2))</f>
        <v/>
      </c>
      <c r="L40" s="191" t="str">
        <f>IF($B40="","",IFERROR(SUMIFS('Data Sorting_Secondary'!$C:$C,'Data Sorting_Secondary'!$A:$A,$B40,'Data Sorting_Secondary'!$B:$B,TRIM(L$8)),0))</f>
        <v/>
      </c>
      <c r="M40" s="191" t="str">
        <f>IF($B40="","",IFERROR(SUMIFS('Data Sorting_Secondary'!$C:$C,'Data Sorting_Secondary'!$A:$A,$B40,'Data Sorting_Secondary'!$C:$C,TRIM(M$8)),0))</f>
        <v/>
      </c>
      <c r="N40" s="227" t="str">
        <f t="shared" si="6"/>
        <v/>
      </c>
      <c r="O40" s="191" t="str">
        <f>IF($B40="","",IFERROR(SUMIFS('Data Sorting_Secondary'!$D:$D,'Data Sorting_Secondary'!$A:$A,$B40,'Data Sorting_Secondary'!$B:$B,TRIM(O$8)),0))</f>
        <v/>
      </c>
      <c r="P40" s="191" t="str">
        <f>IF($B40="","",IFERROR(SUMIFS('Data Sorting_Secondary'!$D:$D,'Data Sorting_Secondary'!$A:$A,$B40,'Data Sorting_Secondary'!$B:$B,TRIM(P$8)),0))</f>
        <v/>
      </c>
      <c r="Q40" s="227" t="str">
        <f>IF($B40="", "", ROUND(((O40+P40)*27*_xlfn.IFNA(_xlfn.XLOOKUP(TRIM($O$5), 'Manual Inputs_secondary'!$H:$H, 'Manual Inputs_secondary'!$I:$I), 0) / 'Manual Inputs_secondary'!$I$17), 2))</f>
        <v/>
      </c>
      <c r="R40" s="191" t="str">
        <f>IF($B40="","",IFERROR(SUMIFS('Data Sorting_Secondary'!$C:$C,'Data Sorting_Secondary'!$A:$A,$B40,'Data Sorting_Secondary'!$B:$B,TRIM(R$8)),0))</f>
        <v/>
      </c>
      <c r="S40" s="191" t="str">
        <f>IF($B40="","",IFERROR(SUMIFS('Data Sorting_Secondary'!$C:$C,'Data Sorting_Secondary'!$A:$A,$B40,'Data Sorting_Secondary'!$B:$B,TRIM(S$8)),0))</f>
        <v/>
      </c>
      <c r="T40" s="227" t="str">
        <f t="shared" si="7"/>
        <v/>
      </c>
      <c r="U40" s="191" t="str">
        <f>IF($B40="","",IFERROR(SUMIFS('Data Sorting_Secondary'!$D:$D,'Data Sorting_Secondary'!$A:$A,$B40,'Data Sorting_Secondary'!$B:$B,TRIM(U$8)),0))</f>
        <v/>
      </c>
      <c r="V40" s="191" t="str">
        <f>IF($B40="","",IFERROR(SUMIFS('Data Sorting_Secondary'!$D:$D,'Data Sorting_Secondary'!$A:$A,$B40,'Data Sorting_Secondary'!$B:$B,TRIM(V$8)),0))</f>
        <v/>
      </c>
      <c r="W40" s="227" t="str">
        <f>IF($B40="", "", ROUND(((U40+V40)*27*_xlfn.IFNA(_xlfn.XLOOKUP(TRIM($U$5), 'Manual Inputs_secondary'!$H:$H, 'Manual Inputs_secondary'!$I:$I), 0) / 'Manual Inputs_secondary'!$I$17), 2))</f>
        <v/>
      </c>
      <c r="X40" s="191" t="str">
        <f>IF($B40="","",IFERROR(SUMIFS('Data Sorting_Secondary'!$C:$C,'Data Sorting_Secondary'!$A:$A,$B40,'Data Sorting_Secondary'!$B:$B,TRIM(X$8)),0))</f>
        <v/>
      </c>
      <c r="Y40" s="191" t="str">
        <f>IF($B40="","",IFERROR(SUMIFS('Data Sorting_Secondary'!$C:$C,'Data Sorting_Secondary'!$A:$A,$B40,'Data Sorting_Secondary'!$B:$B,TRIM(Y$8)),0))</f>
        <v/>
      </c>
      <c r="Z40" s="227" t="str">
        <f t="shared" si="8"/>
        <v/>
      </c>
      <c r="AA40" s="191" t="str">
        <f>IF($B40="","",IFERROR(SUMIFS('Data Sorting_Secondary'!$D:$D,'Data Sorting_Secondary'!$A:$A,$B40,'Data Sorting_Secondary'!$B:$B,TRIM(AA$8)),0))</f>
        <v/>
      </c>
      <c r="AB40" s="191" t="str">
        <f>IF($B40="","",IFERROR(SUMIFS('Data Sorting_Secondary'!$D:$D,'Data Sorting_Secondary'!$A:$A,$B40,'Data Sorting_Secondary'!$B:$B,TRIM(AB$8)),0))</f>
        <v/>
      </c>
      <c r="AC40" s="227" t="str">
        <f>IF($B40="", "", ROUND(((AA40+AB40)*27*_xlfn.IFNA(_xlfn.XLOOKUP(TRIM($AA$5), 'Manual Inputs_secondary'!$H:$H, 'Manual Inputs_secondary'!$I:$I), 0) / 'Manual Inputs_secondary'!$I$17), 2))</f>
        <v/>
      </c>
      <c r="AD40" s="191" t="str">
        <f>IF($B40="","",IFERROR(SUMIFS('Data Sorting_Secondary'!$C:$C,'Data Sorting_Secondary'!$A:$A,$B40,'Data Sorting_Secondary'!$B:$B,TRIM(AD$8)),0))</f>
        <v/>
      </c>
      <c r="AE40" s="191" t="str">
        <f>IF($B40="","",IFERROR(SUMIFS('Data Sorting_Secondary'!$D:$D,'Data Sorting_Secondary'!$A:$A,$B40,'Data Sorting_Secondary'!$B:$B,TRIM(AE$8)),0))</f>
        <v/>
      </c>
      <c r="AF40" s="227" t="str">
        <f t="shared" si="9"/>
        <v/>
      </c>
      <c r="AG40" s="192" t="str">
        <f t="shared" si="10"/>
        <v/>
      </c>
      <c r="AH40" s="192" t="str">
        <f t="shared" si="4"/>
        <v/>
      </c>
      <c r="AI40" s="192" t="str">
        <f t="shared" si="11"/>
        <v/>
      </c>
      <c r="AJ40" s="193" t="str">
        <f t="shared" si="12"/>
        <v/>
      </c>
      <c r="AK40" s="193" t="str">
        <f t="shared" si="13"/>
        <v/>
      </c>
      <c r="AL40" s="193" t="str">
        <f t="shared" si="14"/>
        <v/>
      </c>
      <c r="AM40" s="194" t="str">
        <f>IF($B40="", "", IFERROR(ROUND(AL40 * 'Manual Inputs_secondary'!$I$6, 2), 0))</f>
        <v/>
      </c>
      <c r="AN40" s="195" t="str">
        <f t="shared" si="15"/>
        <v/>
      </c>
      <c r="AO40" s="196" t="str">
        <f>IF(OR($AN40="", $AN40=0), "", ROUND((N($AN40) * 'Manual Inputs_secondary'!$I$15 / 'Manual Inputs_secondary'!$I$16), 2))</f>
        <v/>
      </c>
      <c r="AP40" s="228" t="str">
        <f t="shared" si="16"/>
        <v/>
      </c>
      <c r="AQ40" s="229" t="str" cm="1">
        <f t="array" ref="AQ40">_xlfn.LET(
    _xlpm.Rate, _xlfn.IFS(
        'Manual Inputs_secondary'!$I$19="Asphalt Cutbacks", 'Manual Inputs_secondary'!$I$7/'Manual Inputs_secondary'!$I$8,
        'Manual Inputs_secondary'!$I$19="Asphalt Emulsion", 'Manual Inputs_secondary'!$I$9/'Manual Inputs_secondary'!$I$10
    ),
    IF(OR(ISNA(_xlpm.Rate), AP40=""), "", ROUND(_xlpm.Rate * N(AP40), 2))
)</f>
        <v/>
      </c>
      <c r="AR40" s="230" t="str">
        <f t="shared" si="17"/>
        <v/>
      </c>
      <c r="AS40" s="231" t="str">
        <f>IF(OR($AR40="", 'Manual Inputs_secondary'!$I$11=""), "", ROUND(($AR40 * 'Manual Inputs_secondary'!$I$12 * 'Manual Inputs_secondary'!$I$11 / 'Manual Inputs_secondary'!$I$17), 2))</f>
        <v/>
      </c>
      <c r="AT40" s="232" t="str">
        <f t="shared" si="18"/>
        <v/>
      </c>
      <c r="AU40" s="233" t="str">
        <f>IF(OR($AT40="", $AT40=0), "", ROUND(($AT40 * 'Manual Inputs_secondary'!$I$15 / 'Manual Inputs_secondary'!$I$16), 2))</f>
        <v/>
      </c>
      <c r="AV40" s="234" t="str">
        <f>IF($B40="","",IFERROR(SUMIFS('Data Sorting_Secondary'!$D:$D,'Data Sorting_Secondary'!$A:$A,$B40,'Data Sorting_Secondary'!$B:$B,TRIM(AV$7)),0))</f>
        <v/>
      </c>
      <c r="AW40" s="235" t="str">
        <f>IF($B40="", "", IFERROR(ROUND(SUMIFS('Data Sorting_Secondary'!$C:$C, 'Data Sorting_Secondary'!$A:$A, $B40, 'Data Sorting_Secondary'!$B:$B, TRIM(AV$7)) / (9), 0), 0))</f>
        <v/>
      </c>
      <c r="AX40" s="238" t="str">
        <f>IF(OR(AV40="", AV40=0), "", ROUND((AV40*27 * 'Manual Inputs_secondary'!$I$4 / 'Manual Inputs_secondary'!$I$17), 0))</f>
        <v/>
      </c>
    </row>
    <row r="41" spans="1:50">
      <c r="A41" s="225"/>
      <c r="B41" s="190" t="str">
        <f>IF('Manual Inputs_secondary'!D35&lt;&gt;"",'Manual Inputs_secondary'!D35,"")</f>
        <v/>
      </c>
      <c r="C41" s="191" t="str">
        <f>IF($B41="","",IFERROR(SUMIFS('Data Sorting_Secondary'!$D:$D,'Data Sorting_Secondary'!$A:$A,$B41,'Data Sorting_Secondary'!$B:$B,TRIM(C$8)),0))</f>
        <v/>
      </c>
      <c r="D41" s="191" t="str">
        <f>IF($B41="","",IFERROR(SUMIFS('Data Sorting_Secondary'!$D:$D,'Data Sorting_Secondary'!$A:$A,$B41,'Data Sorting_Secondary'!$B:$B,TRIM(D$8)),0))</f>
        <v/>
      </c>
      <c r="E41" s="227" t="str">
        <f>IF($B41="", "", ROUND(((C41+D41)*27*_xlfn.IFNA(_xlfn.XLOOKUP(TRIM($C$5), 'Manual Inputs_secondary'!$H:$H, 'Manual Inputs_secondary'!$I:$I), 0) / 'Manual Inputs_secondary'!$I$17), 2))</f>
        <v/>
      </c>
      <c r="F41" s="191" t="str">
        <f>IF($B41="","",IFERROR(SUMIFS('Data Sorting_Secondary'!$C:$C,'Data Sorting_Secondary'!$A:$A,$B41,'Data Sorting_Secondary'!$B:$B,TRIM(F$8)),0))</f>
        <v/>
      </c>
      <c r="G41" s="191" t="str">
        <f>IF($B41="","",IFERROR(SUMIFS('Data Sorting_Secondary'!$C:$C,'Data Sorting_Secondary'!$A:$A,$B41,'Data Sorting_Secondary'!$B:$B,TRIM(G$8)),0))</f>
        <v/>
      </c>
      <c r="H41" s="227" t="str">
        <f t="shared" si="5"/>
        <v/>
      </c>
      <c r="I41" s="191" t="str">
        <f>IF($B41="","",IFERROR(SUMIFS('Data Sorting_Secondary'!$D:$D,'Data Sorting_Secondary'!$A:$A,$B41,'Data Sorting_Secondary'!$B:$B,TRIM(I$8)),0))</f>
        <v/>
      </c>
      <c r="J41" s="191" t="str">
        <f>IF($B41="","",IFERROR(SUMIFS('Data Sorting_Secondary'!$D:$D,'Data Sorting_Secondary'!$A:$A,$B41,'Data Sorting_Secondary'!$B:$B,TRIM(J$8)),0))</f>
        <v/>
      </c>
      <c r="K41" s="227" t="str">
        <f>IF($B41="", "", ROUND(((I41+J41)*27*_xlfn.IFNA(_xlfn.XLOOKUP(TRIM($I$5), 'Manual Inputs_secondary'!$H:$H, 'Manual Inputs_secondary'!$I:$I), 0) / 'Manual Inputs_secondary'!$I$17), 2))</f>
        <v/>
      </c>
      <c r="L41" s="191" t="str">
        <f>IF($B41="","",IFERROR(SUMIFS('Data Sorting_Secondary'!$C:$C,'Data Sorting_Secondary'!$A:$A,$B41,'Data Sorting_Secondary'!$B:$B,TRIM(L$8)),0))</f>
        <v/>
      </c>
      <c r="M41" s="191" t="str">
        <f>IF($B41="","",IFERROR(SUMIFS('Data Sorting_Secondary'!$C:$C,'Data Sorting_Secondary'!$A:$A,$B41,'Data Sorting_Secondary'!$C:$C,TRIM(M$8)),0))</f>
        <v/>
      </c>
      <c r="N41" s="227" t="str">
        <f t="shared" si="6"/>
        <v/>
      </c>
      <c r="O41" s="191" t="str">
        <f>IF($B41="","",IFERROR(SUMIFS('Data Sorting_Secondary'!$D:$D,'Data Sorting_Secondary'!$A:$A,$B41,'Data Sorting_Secondary'!$B:$B,TRIM(O$8)),0))</f>
        <v/>
      </c>
      <c r="P41" s="191" t="str">
        <f>IF($B41="","",IFERROR(SUMIFS('Data Sorting_Secondary'!$D:$D,'Data Sorting_Secondary'!$A:$A,$B41,'Data Sorting_Secondary'!$B:$B,TRIM(P$8)),0))</f>
        <v/>
      </c>
      <c r="Q41" s="227" t="str">
        <f>IF($B41="", "", ROUND(((O41+P41)*27*_xlfn.IFNA(_xlfn.XLOOKUP(TRIM($O$5), 'Manual Inputs_secondary'!$H:$H, 'Manual Inputs_secondary'!$I:$I), 0) / 'Manual Inputs_secondary'!$I$17), 2))</f>
        <v/>
      </c>
      <c r="R41" s="191" t="str">
        <f>IF($B41="","",IFERROR(SUMIFS('Data Sorting_Secondary'!$C:$C,'Data Sorting_Secondary'!$A:$A,$B41,'Data Sorting_Secondary'!$B:$B,TRIM(R$8)),0))</f>
        <v/>
      </c>
      <c r="S41" s="191" t="str">
        <f>IF($B41="","",IFERROR(SUMIFS('Data Sorting_Secondary'!$C:$C,'Data Sorting_Secondary'!$A:$A,$B41,'Data Sorting_Secondary'!$B:$B,TRIM(S$8)),0))</f>
        <v/>
      </c>
      <c r="T41" s="227" t="str">
        <f t="shared" si="7"/>
        <v/>
      </c>
      <c r="U41" s="191" t="str">
        <f>IF($B41="","",IFERROR(SUMIFS('Data Sorting_Secondary'!$D:$D,'Data Sorting_Secondary'!$A:$A,$B41,'Data Sorting_Secondary'!$B:$B,TRIM(U$8)),0))</f>
        <v/>
      </c>
      <c r="V41" s="191" t="str">
        <f>IF($B41="","",IFERROR(SUMIFS('Data Sorting_Secondary'!$D:$D,'Data Sorting_Secondary'!$A:$A,$B41,'Data Sorting_Secondary'!$B:$B,TRIM(V$8)),0))</f>
        <v/>
      </c>
      <c r="W41" s="227" t="str">
        <f>IF($B41="", "", ROUND(((U41+V41)*27*_xlfn.IFNA(_xlfn.XLOOKUP(TRIM($U$5), 'Manual Inputs_secondary'!$H:$H, 'Manual Inputs_secondary'!$I:$I), 0) / 'Manual Inputs_secondary'!$I$17), 2))</f>
        <v/>
      </c>
      <c r="X41" s="191" t="str">
        <f>IF($B41="","",IFERROR(SUMIFS('Data Sorting_Secondary'!$C:$C,'Data Sorting_Secondary'!$A:$A,$B41,'Data Sorting_Secondary'!$B:$B,TRIM(X$8)),0))</f>
        <v/>
      </c>
      <c r="Y41" s="191" t="str">
        <f>IF($B41="","",IFERROR(SUMIFS('Data Sorting_Secondary'!$C:$C,'Data Sorting_Secondary'!$A:$A,$B41,'Data Sorting_Secondary'!$B:$B,TRIM(Y$8)),0))</f>
        <v/>
      </c>
      <c r="Z41" s="227" t="str">
        <f t="shared" si="8"/>
        <v/>
      </c>
      <c r="AA41" s="191" t="str">
        <f>IF($B41="","",IFERROR(SUMIFS('Data Sorting_Secondary'!$D:$D,'Data Sorting_Secondary'!$A:$A,$B41,'Data Sorting_Secondary'!$B:$B,TRIM(AA$8)),0))</f>
        <v/>
      </c>
      <c r="AB41" s="191" t="str">
        <f>IF($B41="","",IFERROR(SUMIFS('Data Sorting_Secondary'!$D:$D,'Data Sorting_Secondary'!$A:$A,$B41,'Data Sorting_Secondary'!$B:$B,TRIM(AB$8)),0))</f>
        <v/>
      </c>
      <c r="AC41" s="227" t="str">
        <f>IF($B41="", "", ROUND(((AA41+AB41)*27*_xlfn.IFNA(_xlfn.XLOOKUP(TRIM($AA$5), 'Manual Inputs_secondary'!$H:$H, 'Manual Inputs_secondary'!$I:$I), 0) / 'Manual Inputs_secondary'!$I$17), 2))</f>
        <v/>
      </c>
      <c r="AD41" s="191" t="str">
        <f>IF($B41="","",IFERROR(SUMIFS('Data Sorting_Secondary'!$C:$C,'Data Sorting_Secondary'!$A:$A,$B41,'Data Sorting_Secondary'!$B:$B,TRIM(AD$8)),0))</f>
        <v/>
      </c>
      <c r="AE41" s="191" t="str">
        <f>IF($B41="","",IFERROR(SUMIFS('Data Sorting_Secondary'!$D:$D,'Data Sorting_Secondary'!$A:$A,$B41,'Data Sorting_Secondary'!$B:$B,TRIM(AE$8)),0))</f>
        <v/>
      </c>
      <c r="AF41" s="227" t="str">
        <f t="shared" si="9"/>
        <v/>
      </c>
      <c r="AG41" s="192" t="str">
        <f t="shared" si="10"/>
        <v/>
      </c>
      <c r="AH41" s="192" t="str">
        <f t="shared" si="4"/>
        <v/>
      </c>
      <c r="AI41" s="192" t="str">
        <f t="shared" si="11"/>
        <v/>
      </c>
      <c r="AJ41" s="193" t="str">
        <f t="shared" si="12"/>
        <v/>
      </c>
      <c r="AK41" s="193" t="str">
        <f t="shared" si="13"/>
        <v/>
      </c>
      <c r="AL41" s="193" t="str">
        <f t="shared" si="14"/>
        <v/>
      </c>
      <c r="AM41" s="194" t="str">
        <f>IF($B41="", "", IFERROR(ROUND(AL41 * 'Manual Inputs_secondary'!$I$6, 2), 0))</f>
        <v/>
      </c>
      <c r="AN41" s="195" t="str">
        <f t="shared" si="15"/>
        <v/>
      </c>
      <c r="AO41" s="196" t="str">
        <f>IF(OR($AN41="", $AN41=0), "", ROUND((N($AN41) * 'Manual Inputs_secondary'!$I$15 / 'Manual Inputs_secondary'!$I$16), 2))</f>
        <v/>
      </c>
      <c r="AP41" s="228" t="str">
        <f t="shared" si="16"/>
        <v/>
      </c>
      <c r="AQ41" s="229" t="str" cm="1">
        <f t="array" ref="AQ41">_xlfn.LET(
    _xlpm.Rate, _xlfn.IFS(
        'Manual Inputs_secondary'!$I$19="Asphalt Cutbacks", 'Manual Inputs_secondary'!$I$7/'Manual Inputs_secondary'!$I$8,
        'Manual Inputs_secondary'!$I$19="Asphalt Emulsion", 'Manual Inputs_secondary'!$I$9/'Manual Inputs_secondary'!$I$10
    ),
    IF(OR(ISNA(_xlpm.Rate), AP41=""), "", ROUND(_xlpm.Rate * N(AP41), 2))
)</f>
        <v/>
      </c>
      <c r="AR41" s="230" t="str">
        <f t="shared" si="17"/>
        <v/>
      </c>
      <c r="AS41" s="231" t="str">
        <f>IF(OR($AR41="", 'Manual Inputs_secondary'!$I$11=""), "", ROUND(($AR41 * 'Manual Inputs_secondary'!$I$12 * 'Manual Inputs_secondary'!$I$11 / 'Manual Inputs_secondary'!$I$17), 2))</f>
        <v/>
      </c>
      <c r="AT41" s="232" t="str">
        <f t="shared" si="18"/>
        <v/>
      </c>
      <c r="AU41" s="233" t="str">
        <f>IF(OR($AT41="", $AT41=0), "", ROUND(($AT41 * 'Manual Inputs_secondary'!$I$15 / 'Manual Inputs_secondary'!$I$16), 2))</f>
        <v/>
      </c>
      <c r="AV41" s="234" t="str">
        <f>IF($B41="","",IFERROR(SUMIFS('Data Sorting_Secondary'!$D:$D,'Data Sorting_Secondary'!$A:$A,$B41,'Data Sorting_Secondary'!$B:$B,TRIM(AV$7)),0))</f>
        <v/>
      </c>
      <c r="AW41" s="235" t="str">
        <f>IF($B41="", "", IFERROR(ROUND(SUMIFS('Data Sorting_Secondary'!$C:$C, 'Data Sorting_Secondary'!$A:$A, $B41, 'Data Sorting_Secondary'!$B:$B, TRIM(AV$7)) / (9), 0), 0))</f>
        <v/>
      </c>
      <c r="AX41" s="238" t="str">
        <f>IF(OR(AV41="", AV41=0), "", ROUND((AV41*27 * 'Manual Inputs_secondary'!$I$4 / 'Manual Inputs_secondary'!$I$17), 0))</f>
        <v/>
      </c>
    </row>
    <row r="42" spans="1:50">
      <c r="A42" s="225"/>
      <c r="B42" s="190" t="str">
        <f>IF('Manual Inputs_secondary'!D36&lt;&gt;"",'Manual Inputs_secondary'!D36,"")</f>
        <v/>
      </c>
      <c r="C42" s="191" t="str">
        <f>IF($B42="","",IFERROR(SUMIFS('Data Sorting_Secondary'!$D:$D,'Data Sorting_Secondary'!$A:$A,$B42,'Data Sorting_Secondary'!$B:$B,TRIM(C$8)),0))</f>
        <v/>
      </c>
      <c r="D42" s="191" t="str">
        <f>IF($B42="","",IFERROR(SUMIFS('Data Sorting_Secondary'!$D:$D,'Data Sorting_Secondary'!$A:$A,$B42,'Data Sorting_Secondary'!$B:$B,TRIM(D$8)),0))</f>
        <v/>
      </c>
      <c r="E42" s="227" t="str">
        <f>IF($B42="", "", ROUND(((C42+D42)*27*_xlfn.IFNA(_xlfn.XLOOKUP(TRIM($C$5), 'Manual Inputs_secondary'!$H:$H, 'Manual Inputs_secondary'!$I:$I), 0) / 'Manual Inputs_secondary'!$I$17), 2))</f>
        <v/>
      </c>
      <c r="F42" s="191" t="str">
        <f>IF($B42="","",IFERROR(SUMIFS('Data Sorting_Secondary'!$C:$C,'Data Sorting_Secondary'!$A:$A,$B42,'Data Sorting_Secondary'!$B:$B,TRIM(F$8)),0))</f>
        <v/>
      </c>
      <c r="G42" s="191" t="str">
        <f>IF($B42="","",IFERROR(SUMIFS('Data Sorting_Secondary'!$C:$C,'Data Sorting_Secondary'!$A:$A,$B42,'Data Sorting_Secondary'!$B:$B,TRIM(G$8)),0))</f>
        <v/>
      </c>
      <c r="H42" s="227" t="str">
        <f t="shared" si="5"/>
        <v/>
      </c>
      <c r="I42" s="191" t="str">
        <f>IF($B42="","",IFERROR(SUMIFS('Data Sorting_Secondary'!$D:$D,'Data Sorting_Secondary'!$A:$A,$B42,'Data Sorting_Secondary'!$B:$B,TRIM(I$8)),0))</f>
        <v/>
      </c>
      <c r="J42" s="191" t="str">
        <f>IF($B42="","",IFERROR(SUMIFS('Data Sorting_Secondary'!$D:$D,'Data Sorting_Secondary'!$A:$A,$B42,'Data Sorting_Secondary'!$B:$B,TRIM(J$8)),0))</f>
        <v/>
      </c>
      <c r="K42" s="227" t="str">
        <f>IF($B42="", "", ROUND(((I42+J42)*27*_xlfn.IFNA(_xlfn.XLOOKUP(TRIM($I$5), 'Manual Inputs_secondary'!$H:$H, 'Manual Inputs_secondary'!$I:$I), 0) / 'Manual Inputs_secondary'!$I$17), 2))</f>
        <v/>
      </c>
      <c r="L42" s="191" t="str">
        <f>IF($B42="","",IFERROR(SUMIFS('Data Sorting_Secondary'!$C:$C,'Data Sorting_Secondary'!$A:$A,$B42,'Data Sorting_Secondary'!$B:$B,TRIM(L$8)),0))</f>
        <v/>
      </c>
      <c r="M42" s="191" t="str">
        <f>IF($B42="","",IFERROR(SUMIFS('Data Sorting_Secondary'!$C:$C,'Data Sorting_Secondary'!$A:$A,$B42,'Data Sorting_Secondary'!$C:$C,TRIM(M$8)),0))</f>
        <v/>
      </c>
      <c r="N42" s="227" t="str">
        <f t="shared" si="6"/>
        <v/>
      </c>
      <c r="O42" s="191" t="str">
        <f>IF($B42="","",IFERROR(SUMIFS('Data Sorting_Secondary'!$D:$D,'Data Sorting_Secondary'!$A:$A,$B42,'Data Sorting_Secondary'!$B:$B,TRIM(O$8)),0))</f>
        <v/>
      </c>
      <c r="P42" s="191" t="str">
        <f>IF($B42="","",IFERROR(SUMIFS('Data Sorting_Secondary'!$D:$D,'Data Sorting_Secondary'!$A:$A,$B42,'Data Sorting_Secondary'!$B:$B,TRIM(P$8)),0))</f>
        <v/>
      </c>
      <c r="Q42" s="227" t="str">
        <f>IF($B42="", "", ROUND(((O42+P42)*27*_xlfn.IFNA(_xlfn.XLOOKUP(TRIM($O$5), 'Manual Inputs_secondary'!$H:$H, 'Manual Inputs_secondary'!$I:$I), 0) / 'Manual Inputs_secondary'!$I$17), 2))</f>
        <v/>
      </c>
      <c r="R42" s="191" t="str">
        <f>IF($B42="","",IFERROR(SUMIFS('Data Sorting_Secondary'!$C:$C,'Data Sorting_Secondary'!$A:$A,$B42,'Data Sorting_Secondary'!$B:$B,TRIM(R$8)),0))</f>
        <v/>
      </c>
      <c r="S42" s="191" t="str">
        <f>IF($B42="","",IFERROR(SUMIFS('Data Sorting_Secondary'!$C:$C,'Data Sorting_Secondary'!$A:$A,$B42,'Data Sorting_Secondary'!$B:$B,TRIM(S$8)),0))</f>
        <v/>
      </c>
      <c r="T42" s="227" t="str">
        <f t="shared" si="7"/>
        <v/>
      </c>
      <c r="U42" s="191" t="str">
        <f>IF($B42="","",IFERROR(SUMIFS('Data Sorting_Secondary'!$D:$D,'Data Sorting_Secondary'!$A:$A,$B42,'Data Sorting_Secondary'!$B:$B,TRIM(U$8)),0))</f>
        <v/>
      </c>
      <c r="V42" s="191" t="str">
        <f>IF($B42="","",IFERROR(SUMIFS('Data Sorting_Secondary'!$D:$D,'Data Sorting_Secondary'!$A:$A,$B42,'Data Sorting_Secondary'!$B:$B,TRIM(V$8)),0))</f>
        <v/>
      </c>
      <c r="W42" s="227" t="str">
        <f>IF($B42="", "", ROUND(((U42+V42)*27*_xlfn.IFNA(_xlfn.XLOOKUP(TRIM($U$5), 'Manual Inputs_secondary'!$H:$H, 'Manual Inputs_secondary'!$I:$I), 0) / 'Manual Inputs_secondary'!$I$17), 2))</f>
        <v/>
      </c>
      <c r="X42" s="191" t="str">
        <f>IF($B42="","",IFERROR(SUMIFS('Data Sorting_Secondary'!$C:$C,'Data Sorting_Secondary'!$A:$A,$B42,'Data Sorting_Secondary'!$B:$B,TRIM(X$8)),0))</f>
        <v/>
      </c>
      <c r="Y42" s="191" t="str">
        <f>IF($B42="","",IFERROR(SUMIFS('Data Sorting_Secondary'!$C:$C,'Data Sorting_Secondary'!$A:$A,$B42,'Data Sorting_Secondary'!$B:$B,TRIM(Y$8)),0))</f>
        <v/>
      </c>
      <c r="Z42" s="227" t="str">
        <f t="shared" si="8"/>
        <v/>
      </c>
      <c r="AA42" s="191" t="str">
        <f>IF($B42="","",IFERROR(SUMIFS('Data Sorting_Secondary'!$D:$D,'Data Sorting_Secondary'!$A:$A,$B42,'Data Sorting_Secondary'!$B:$B,TRIM(AA$8)),0))</f>
        <v/>
      </c>
      <c r="AB42" s="191" t="str">
        <f>IF($B42="","",IFERROR(SUMIFS('Data Sorting_Secondary'!$D:$D,'Data Sorting_Secondary'!$A:$A,$B42,'Data Sorting_Secondary'!$B:$B,TRIM(AB$8)),0))</f>
        <v/>
      </c>
      <c r="AC42" s="227" t="str">
        <f>IF($B42="", "", ROUND(((AA42+AB42)*27*_xlfn.IFNA(_xlfn.XLOOKUP(TRIM($AA$5), 'Manual Inputs_secondary'!$H:$H, 'Manual Inputs_secondary'!$I:$I), 0) / 'Manual Inputs_secondary'!$I$17), 2))</f>
        <v/>
      </c>
      <c r="AD42" s="191" t="str">
        <f>IF($B42="","",IFERROR(SUMIFS('Data Sorting_Secondary'!$C:$C,'Data Sorting_Secondary'!$A:$A,$B42,'Data Sorting_Secondary'!$B:$B,TRIM(AD$8)),0))</f>
        <v/>
      </c>
      <c r="AE42" s="191" t="str">
        <f>IF($B42="","",IFERROR(SUMIFS('Data Sorting_Secondary'!$D:$D,'Data Sorting_Secondary'!$A:$A,$B42,'Data Sorting_Secondary'!$B:$B,TRIM(AE$8)),0))</f>
        <v/>
      </c>
      <c r="AF42" s="227" t="str">
        <f t="shared" si="9"/>
        <v/>
      </c>
      <c r="AG42" s="192" t="str">
        <f t="shared" si="10"/>
        <v/>
      </c>
      <c r="AH42" s="192" t="str">
        <f t="shared" si="4"/>
        <v/>
      </c>
      <c r="AI42" s="192" t="str">
        <f t="shared" si="11"/>
        <v/>
      </c>
      <c r="AJ42" s="193" t="str">
        <f t="shared" si="12"/>
        <v/>
      </c>
      <c r="AK42" s="193" t="str">
        <f t="shared" si="13"/>
        <v/>
      </c>
      <c r="AL42" s="193" t="str">
        <f t="shared" si="14"/>
        <v/>
      </c>
      <c r="AM42" s="194" t="str">
        <f>IF($B42="", "", IFERROR(ROUND(AL42 * 'Manual Inputs_secondary'!$I$6, 2), 0))</f>
        <v/>
      </c>
      <c r="AN42" s="195" t="str">
        <f t="shared" si="15"/>
        <v/>
      </c>
      <c r="AO42" s="196" t="str">
        <f>IF(OR($AN42="", $AN42=0), "", ROUND((N($AN42) * 'Manual Inputs_secondary'!$I$15 / 'Manual Inputs_secondary'!$I$16), 2))</f>
        <v/>
      </c>
      <c r="AP42" s="228" t="str">
        <f t="shared" si="16"/>
        <v/>
      </c>
      <c r="AQ42" s="229" t="str" cm="1">
        <f t="array" ref="AQ42">_xlfn.LET(
    _xlpm.Rate, _xlfn.IFS(
        'Manual Inputs_secondary'!$I$19="Asphalt Cutbacks", 'Manual Inputs_secondary'!$I$7/'Manual Inputs_secondary'!$I$8,
        'Manual Inputs_secondary'!$I$19="Asphalt Emulsion", 'Manual Inputs_secondary'!$I$9/'Manual Inputs_secondary'!$I$10
    ),
    IF(OR(ISNA(_xlpm.Rate), AP42=""), "", ROUND(_xlpm.Rate * N(AP42), 2))
)</f>
        <v/>
      </c>
      <c r="AR42" s="230" t="str">
        <f t="shared" si="17"/>
        <v/>
      </c>
      <c r="AS42" s="231" t="str">
        <f>IF(OR($AR42="", 'Manual Inputs_secondary'!$I$11=""), "", ROUND(($AR42 * 'Manual Inputs_secondary'!$I$12 * 'Manual Inputs_secondary'!$I$11 / 'Manual Inputs_secondary'!$I$17), 2))</f>
        <v/>
      </c>
      <c r="AT42" s="232" t="str">
        <f t="shared" si="18"/>
        <v/>
      </c>
      <c r="AU42" s="233" t="str">
        <f>IF(OR($AT42="", $AT42=0), "", ROUND(($AT42 * 'Manual Inputs_secondary'!$I$15 / 'Manual Inputs_secondary'!$I$16), 2))</f>
        <v/>
      </c>
      <c r="AV42" s="234" t="str">
        <f>IF($B42="","",IFERROR(SUMIFS('Data Sorting_Secondary'!$D:$D,'Data Sorting_Secondary'!$A:$A,$B42,'Data Sorting_Secondary'!$B:$B,TRIM(AV$7)),0))</f>
        <v/>
      </c>
      <c r="AW42" s="235" t="str">
        <f>IF($B42="", "", IFERROR(ROUND(SUMIFS('Data Sorting_Secondary'!$C:$C, 'Data Sorting_Secondary'!$A:$A, $B42, 'Data Sorting_Secondary'!$B:$B, TRIM(AV$7)) / (9), 0), 0))</f>
        <v/>
      </c>
      <c r="AX42" s="238" t="str">
        <f>IF(OR(AV42="", AV42=0), "", ROUND((AV42*27 * 'Manual Inputs_secondary'!$I$4 / 'Manual Inputs_secondary'!$I$17), 0))</f>
        <v/>
      </c>
    </row>
    <row r="43" spans="1:50">
      <c r="A43" s="225"/>
      <c r="B43" s="190" t="str">
        <f>IF('Manual Inputs_secondary'!D37&lt;&gt;"",'Manual Inputs_secondary'!D37,"")</f>
        <v/>
      </c>
      <c r="C43" s="191" t="str">
        <f>IF($B43="","",IFERROR(SUMIFS('Data Sorting_Secondary'!$D:$D,'Data Sorting_Secondary'!$A:$A,$B43,'Data Sorting_Secondary'!$B:$B,TRIM(C$8)),0))</f>
        <v/>
      </c>
      <c r="D43" s="191" t="str">
        <f>IF($B43="","",IFERROR(SUMIFS('Data Sorting_Secondary'!$D:$D,'Data Sorting_Secondary'!$A:$A,$B43,'Data Sorting_Secondary'!$B:$B,TRIM(D$8)),0))</f>
        <v/>
      </c>
      <c r="E43" s="227" t="str">
        <f>IF($B43="", "", ROUND(((C43+D43)*27*_xlfn.IFNA(_xlfn.XLOOKUP(TRIM($C$5), 'Manual Inputs_secondary'!$H:$H, 'Manual Inputs_secondary'!$I:$I), 0) / 'Manual Inputs_secondary'!$I$17), 2))</f>
        <v/>
      </c>
      <c r="F43" s="191" t="str">
        <f>IF($B43="","",IFERROR(SUMIFS('Data Sorting_Secondary'!$C:$C,'Data Sorting_Secondary'!$A:$A,$B43,'Data Sorting_Secondary'!$B:$B,TRIM(F$8)),0))</f>
        <v/>
      </c>
      <c r="G43" s="191" t="str">
        <f>IF($B43="","",IFERROR(SUMIFS('Data Sorting_Secondary'!$C:$C,'Data Sorting_Secondary'!$A:$A,$B43,'Data Sorting_Secondary'!$B:$B,TRIM(G$8)),0))</f>
        <v/>
      </c>
      <c r="H43" s="227" t="str">
        <f t="shared" si="5"/>
        <v/>
      </c>
      <c r="I43" s="191" t="str">
        <f>IF($B43="","",IFERROR(SUMIFS('Data Sorting_Secondary'!$D:$D,'Data Sorting_Secondary'!$A:$A,$B43,'Data Sorting_Secondary'!$B:$B,TRIM(I$8)),0))</f>
        <v/>
      </c>
      <c r="J43" s="191" t="str">
        <f>IF($B43="","",IFERROR(SUMIFS('Data Sorting_Secondary'!$D:$D,'Data Sorting_Secondary'!$A:$A,$B43,'Data Sorting_Secondary'!$B:$B,TRIM(J$8)),0))</f>
        <v/>
      </c>
      <c r="K43" s="227" t="str">
        <f>IF($B43="", "", ROUND(((I43+J43)*27*_xlfn.IFNA(_xlfn.XLOOKUP(TRIM($I$5), 'Manual Inputs_secondary'!$H:$H, 'Manual Inputs_secondary'!$I:$I), 0) / 'Manual Inputs_secondary'!$I$17), 2))</f>
        <v/>
      </c>
      <c r="L43" s="191" t="str">
        <f>IF($B43="","",IFERROR(SUMIFS('Data Sorting_Secondary'!$C:$C,'Data Sorting_Secondary'!$A:$A,$B43,'Data Sorting_Secondary'!$B:$B,TRIM(L$8)),0))</f>
        <v/>
      </c>
      <c r="M43" s="191" t="str">
        <f>IF($B43="","",IFERROR(SUMIFS('Data Sorting_Secondary'!$C:$C,'Data Sorting_Secondary'!$A:$A,$B43,'Data Sorting_Secondary'!$C:$C,TRIM(M$8)),0))</f>
        <v/>
      </c>
      <c r="N43" s="227" t="str">
        <f t="shared" si="6"/>
        <v/>
      </c>
      <c r="O43" s="191" t="str">
        <f>IF($B43="","",IFERROR(SUMIFS('Data Sorting_Secondary'!$D:$D,'Data Sorting_Secondary'!$A:$A,$B43,'Data Sorting_Secondary'!$B:$B,TRIM(O$8)),0))</f>
        <v/>
      </c>
      <c r="P43" s="191" t="str">
        <f>IF($B43="","",IFERROR(SUMIFS('Data Sorting_Secondary'!$D:$D,'Data Sorting_Secondary'!$A:$A,$B43,'Data Sorting_Secondary'!$B:$B,TRIM(P$8)),0))</f>
        <v/>
      </c>
      <c r="Q43" s="227" t="str">
        <f>IF($B43="", "", ROUND(((O43+P43)*27*_xlfn.IFNA(_xlfn.XLOOKUP(TRIM($O$5), 'Manual Inputs_secondary'!$H:$H, 'Manual Inputs_secondary'!$I:$I), 0) / 'Manual Inputs_secondary'!$I$17), 2))</f>
        <v/>
      </c>
      <c r="R43" s="191" t="str">
        <f>IF($B43="","",IFERROR(SUMIFS('Data Sorting_Secondary'!$C:$C,'Data Sorting_Secondary'!$A:$A,$B43,'Data Sorting_Secondary'!$B:$B,TRIM(R$8)),0))</f>
        <v/>
      </c>
      <c r="S43" s="191" t="str">
        <f>IF($B43="","",IFERROR(SUMIFS('Data Sorting_Secondary'!$C:$C,'Data Sorting_Secondary'!$A:$A,$B43,'Data Sorting_Secondary'!$B:$B,TRIM(S$8)),0))</f>
        <v/>
      </c>
      <c r="T43" s="227" t="str">
        <f t="shared" si="7"/>
        <v/>
      </c>
      <c r="U43" s="191" t="str">
        <f>IF($B43="","",IFERROR(SUMIFS('Data Sorting_Secondary'!$D:$D,'Data Sorting_Secondary'!$A:$A,$B43,'Data Sorting_Secondary'!$B:$B,TRIM(U$8)),0))</f>
        <v/>
      </c>
      <c r="V43" s="191" t="str">
        <f>IF($B43="","",IFERROR(SUMIFS('Data Sorting_Secondary'!$D:$D,'Data Sorting_Secondary'!$A:$A,$B43,'Data Sorting_Secondary'!$B:$B,TRIM(V$8)),0))</f>
        <v/>
      </c>
      <c r="W43" s="227" t="str">
        <f>IF($B43="", "", ROUND(((U43+V43)*27*_xlfn.IFNA(_xlfn.XLOOKUP(TRIM($U$5), 'Manual Inputs_secondary'!$H:$H, 'Manual Inputs_secondary'!$I:$I), 0) / 'Manual Inputs_secondary'!$I$17), 2))</f>
        <v/>
      </c>
      <c r="X43" s="191" t="str">
        <f>IF($B43="","",IFERROR(SUMIFS('Data Sorting_Secondary'!$C:$C,'Data Sorting_Secondary'!$A:$A,$B43,'Data Sorting_Secondary'!$B:$B,TRIM(X$8)),0))</f>
        <v/>
      </c>
      <c r="Y43" s="191" t="str">
        <f>IF($B43="","",IFERROR(SUMIFS('Data Sorting_Secondary'!$C:$C,'Data Sorting_Secondary'!$A:$A,$B43,'Data Sorting_Secondary'!$B:$B,TRIM(Y$8)),0))</f>
        <v/>
      </c>
      <c r="Z43" s="227" t="str">
        <f t="shared" si="8"/>
        <v/>
      </c>
      <c r="AA43" s="191" t="str">
        <f>IF($B43="","",IFERROR(SUMIFS('Data Sorting_Secondary'!$D:$D,'Data Sorting_Secondary'!$A:$A,$B43,'Data Sorting_Secondary'!$B:$B,TRIM(AA$8)),0))</f>
        <v/>
      </c>
      <c r="AB43" s="191" t="str">
        <f>IF($B43="","",IFERROR(SUMIFS('Data Sorting_Secondary'!$D:$D,'Data Sorting_Secondary'!$A:$A,$B43,'Data Sorting_Secondary'!$B:$B,TRIM(AB$8)),0))</f>
        <v/>
      </c>
      <c r="AC43" s="227" t="str">
        <f>IF($B43="", "", ROUND(((AA43+AB43)*27*_xlfn.IFNA(_xlfn.XLOOKUP(TRIM($AA$5), 'Manual Inputs_secondary'!$H:$H, 'Manual Inputs_secondary'!$I:$I), 0) / 'Manual Inputs_secondary'!$I$17), 2))</f>
        <v/>
      </c>
      <c r="AD43" s="191" t="str">
        <f>IF($B43="","",IFERROR(SUMIFS('Data Sorting_Secondary'!$C:$C,'Data Sorting_Secondary'!$A:$A,$B43,'Data Sorting_Secondary'!$B:$B,TRIM(AD$8)),0))</f>
        <v/>
      </c>
      <c r="AE43" s="191" t="str">
        <f>IF($B43="","",IFERROR(SUMIFS('Data Sorting_Secondary'!$D:$D,'Data Sorting_Secondary'!$A:$A,$B43,'Data Sorting_Secondary'!$B:$B,TRIM(AE$8)),0))</f>
        <v/>
      </c>
      <c r="AF43" s="227" t="str">
        <f t="shared" si="9"/>
        <v/>
      </c>
      <c r="AG43" s="192" t="str">
        <f t="shared" si="10"/>
        <v/>
      </c>
      <c r="AH43" s="192" t="str">
        <f t="shared" si="4"/>
        <v/>
      </c>
      <c r="AI43" s="192" t="str">
        <f t="shared" si="11"/>
        <v/>
      </c>
      <c r="AJ43" s="193" t="str">
        <f t="shared" si="12"/>
        <v/>
      </c>
      <c r="AK43" s="193" t="str">
        <f t="shared" si="13"/>
        <v/>
      </c>
      <c r="AL43" s="193" t="str">
        <f t="shared" si="14"/>
        <v/>
      </c>
      <c r="AM43" s="194" t="str">
        <f>IF($B43="", "", IFERROR(ROUND(AL43 * 'Manual Inputs_secondary'!$I$6, 2), 0))</f>
        <v/>
      </c>
      <c r="AN43" s="195" t="str">
        <f t="shared" si="15"/>
        <v/>
      </c>
      <c r="AO43" s="196" t="str">
        <f>IF(OR($AN43="", $AN43=0), "", ROUND((N($AN43) * 'Manual Inputs_secondary'!$I$15 / 'Manual Inputs_secondary'!$I$16), 2))</f>
        <v/>
      </c>
      <c r="AP43" s="228" t="str">
        <f t="shared" si="16"/>
        <v/>
      </c>
      <c r="AQ43" s="229" t="str" cm="1">
        <f t="array" ref="AQ43">_xlfn.LET(
    _xlpm.Rate, _xlfn.IFS(
        'Manual Inputs_secondary'!$I$19="Asphalt Cutbacks", 'Manual Inputs_secondary'!$I$7/'Manual Inputs_secondary'!$I$8,
        'Manual Inputs_secondary'!$I$19="Asphalt Emulsion", 'Manual Inputs_secondary'!$I$9/'Manual Inputs_secondary'!$I$10
    ),
    IF(OR(ISNA(_xlpm.Rate), AP43=""), "", ROUND(_xlpm.Rate * N(AP43), 2))
)</f>
        <v/>
      </c>
      <c r="AR43" s="230" t="str">
        <f t="shared" si="17"/>
        <v/>
      </c>
      <c r="AS43" s="231" t="str">
        <f>IF(OR($AR43="", 'Manual Inputs_secondary'!$I$11=""), "", ROUND(($AR43 * 'Manual Inputs_secondary'!$I$12 * 'Manual Inputs_secondary'!$I$11 / 'Manual Inputs_secondary'!$I$17), 2))</f>
        <v/>
      </c>
      <c r="AT43" s="232" t="str">
        <f t="shared" si="18"/>
        <v/>
      </c>
      <c r="AU43" s="233" t="str">
        <f>IF(OR($AT43="", $AT43=0), "", ROUND(($AT43 * 'Manual Inputs_secondary'!$I$15 / 'Manual Inputs_secondary'!$I$16), 2))</f>
        <v/>
      </c>
      <c r="AV43" s="234" t="str">
        <f>IF($B43="","",IFERROR(SUMIFS('Data Sorting_Secondary'!$D:$D,'Data Sorting_Secondary'!$A:$A,$B43,'Data Sorting_Secondary'!$B:$B,TRIM(AV$7)),0))</f>
        <v/>
      </c>
      <c r="AW43" s="235" t="str">
        <f>IF($B43="", "", IFERROR(ROUND(SUMIFS('Data Sorting_Secondary'!$C:$C, 'Data Sorting_Secondary'!$A:$A, $B43, 'Data Sorting_Secondary'!$B:$B, TRIM(AV$7)) / (9), 0), 0))</f>
        <v/>
      </c>
      <c r="AX43" s="238" t="str">
        <f>IF(OR(AV43="", AV43=0), "", ROUND((AV43*27 * 'Manual Inputs_secondary'!$I$4 / 'Manual Inputs_secondary'!$I$17), 0))</f>
        <v/>
      </c>
    </row>
    <row r="44" spans="1:50">
      <c r="A44" s="225"/>
      <c r="B44" s="190" t="str">
        <f>IF('Manual Inputs_secondary'!D38&lt;&gt;"",'Manual Inputs_secondary'!D38,"")</f>
        <v/>
      </c>
      <c r="C44" s="191" t="str">
        <f>IF($B44="","",IFERROR(SUMIFS('Data Sorting_Secondary'!$D:$D,'Data Sorting_Secondary'!$A:$A,$B44,'Data Sorting_Secondary'!$B:$B,TRIM(C$8)),0))</f>
        <v/>
      </c>
      <c r="D44" s="191" t="str">
        <f>IF($B44="","",IFERROR(SUMIFS('Data Sorting_Secondary'!$D:$D,'Data Sorting_Secondary'!$A:$A,$B44,'Data Sorting_Secondary'!$B:$B,TRIM(D$8)),0))</f>
        <v/>
      </c>
      <c r="E44" s="227" t="str">
        <f>IF($B44="", "", ROUND(((C44+D44)*27*_xlfn.IFNA(_xlfn.XLOOKUP(TRIM($C$5), 'Manual Inputs_secondary'!$H:$H, 'Manual Inputs_secondary'!$I:$I), 0) / 'Manual Inputs_secondary'!$I$17), 2))</f>
        <v/>
      </c>
      <c r="F44" s="191" t="str">
        <f>IF($B44="","",IFERROR(SUMIFS('Data Sorting_Secondary'!$C:$C,'Data Sorting_Secondary'!$A:$A,$B44,'Data Sorting_Secondary'!$B:$B,TRIM(F$8)),0))</f>
        <v/>
      </c>
      <c r="G44" s="191" t="str">
        <f>IF($B44="","",IFERROR(SUMIFS('Data Sorting_Secondary'!$C:$C,'Data Sorting_Secondary'!$A:$A,$B44,'Data Sorting_Secondary'!$B:$B,TRIM(G$8)),0))</f>
        <v/>
      </c>
      <c r="H44" s="227" t="str">
        <f t="shared" si="5"/>
        <v/>
      </c>
      <c r="I44" s="191" t="str">
        <f>IF($B44="","",IFERROR(SUMIFS('Data Sorting_Secondary'!$D:$D,'Data Sorting_Secondary'!$A:$A,$B44,'Data Sorting_Secondary'!$B:$B,TRIM(I$8)),0))</f>
        <v/>
      </c>
      <c r="J44" s="191" t="str">
        <f>IF($B44="","",IFERROR(SUMIFS('Data Sorting_Secondary'!$D:$D,'Data Sorting_Secondary'!$A:$A,$B44,'Data Sorting_Secondary'!$B:$B,TRIM(J$8)),0))</f>
        <v/>
      </c>
      <c r="K44" s="227" t="str">
        <f>IF($B44="", "", ROUND(((I44+J44)*27*_xlfn.IFNA(_xlfn.XLOOKUP(TRIM($I$5), 'Manual Inputs_secondary'!$H:$H, 'Manual Inputs_secondary'!$I:$I), 0) / 'Manual Inputs_secondary'!$I$17), 2))</f>
        <v/>
      </c>
      <c r="L44" s="191" t="str">
        <f>IF($B44="","",IFERROR(SUMIFS('Data Sorting_Secondary'!$C:$C,'Data Sorting_Secondary'!$A:$A,$B44,'Data Sorting_Secondary'!$B:$B,TRIM(L$8)),0))</f>
        <v/>
      </c>
      <c r="M44" s="191" t="str">
        <f>IF($B44="","",IFERROR(SUMIFS('Data Sorting_Secondary'!$C:$C,'Data Sorting_Secondary'!$A:$A,$B44,'Data Sorting_Secondary'!$C:$C,TRIM(M$8)),0))</f>
        <v/>
      </c>
      <c r="N44" s="227" t="str">
        <f t="shared" si="6"/>
        <v/>
      </c>
      <c r="O44" s="191" t="str">
        <f>IF($B44="","",IFERROR(SUMIFS('Data Sorting_Secondary'!$D:$D,'Data Sorting_Secondary'!$A:$A,$B44,'Data Sorting_Secondary'!$B:$B,TRIM(O$8)),0))</f>
        <v/>
      </c>
      <c r="P44" s="191" t="str">
        <f>IF($B44="","",IFERROR(SUMIFS('Data Sorting_Secondary'!$D:$D,'Data Sorting_Secondary'!$A:$A,$B44,'Data Sorting_Secondary'!$B:$B,TRIM(P$8)),0))</f>
        <v/>
      </c>
      <c r="Q44" s="227" t="str">
        <f>IF($B44="", "", ROUND(((O44+P44)*27*_xlfn.IFNA(_xlfn.XLOOKUP(TRIM($O$5), 'Manual Inputs_secondary'!$H:$H, 'Manual Inputs_secondary'!$I:$I), 0) / 'Manual Inputs_secondary'!$I$17), 2))</f>
        <v/>
      </c>
      <c r="R44" s="191" t="str">
        <f>IF($B44="","",IFERROR(SUMIFS('Data Sorting_Secondary'!$C:$C,'Data Sorting_Secondary'!$A:$A,$B44,'Data Sorting_Secondary'!$B:$B,TRIM(R$8)),0))</f>
        <v/>
      </c>
      <c r="S44" s="191" t="str">
        <f>IF($B44="","",IFERROR(SUMIFS('Data Sorting_Secondary'!$C:$C,'Data Sorting_Secondary'!$A:$A,$B44,'Data Sorting_Secondary'!$B:$B,TRIM(S$8)),0))</f>
        <v/>
      </c>
      <c r="T44" s="227" t="str">
        <f t="shared" si="7"/>
        <v/>
      </c>
      <c r="U44" s="191" t="str">
        <f>IF($B44="","",IFERROR(SUMIFS('Data Sorting_Secondary'!$D:$D,'Data Sorting_Secondary'!$A:$A,$B44,'Data Sorting_Secondary'!$B:$B,TRIM(U$8)),0))</f>
        <v/>
      </c>
      <c r="V44" s="191" t="str">
        <f>IF($B44="","",IFERROR(SUMIFS('Data Sorting_Secondary'!$D:$D,'Data Sorting_Secondary'!$A:$A,$B44,'Data Sorting_Secondary'!$B:$B,TRIM(V$8)),0))</f>
        <v/>
      </c>
      <c r="W44" s="227" t="str">
        <f>IF($B44="", "", ROUND(((U44+V44)*27*_xlfn.IFNA(_xlfn.XLOOKUP(TRIM($U$5), 'Manual Inputs_secondary'!$H:$H, 'Manual Inputs_secondary'!$I:$I), 0) / 'Manual Inputs_secondary'!$I$17), 2))</f>
        <v/>
      </c>
      <c r="X44" s="191" t="str">
        <f>IF($B44="","",IFERROR(SUMIFS('Data Sorting_Secondary'!$C:$C,'Data Sorting_Secondary'!$A:$A,$B44,'Data Sorting_Secondary'!$B:$B,TRIM(X$8)),0))</f>
        <v/>
      </c>
      <c r="Y44" s="191" t="str">
        <f>IF($B44="","",IFERROR(SUMIFS('Data Sorting_Secondary'!$C:$C,'Data Sorting_Secondary'!$A:$A,$B44,'Data Sorting_Secondary'!$B:$B,TRIM(Y$8)),0))</f>
        <v/>
      </c>
      <c r="Z44" s="227" t="str">
        <f t="shared" si="8"/>
        <v/>
      </c>
      <c r="AA44" s="191" t="str">
        <f>IF($B44="","",IFERROR(SUMIFS('Data Sorting_Secondary'!$D:$D,'Data Sorting_Secondary'!$A:$A,$B44,'Data Sorting_Secondary'!$B:$B,TRIM(AA$8)),0))</f>
        <v/>
      </c>
      <c r="AB44" s="191" t="str">
        <f>IF($B44="","",IFERROR(SUMIFS('Data Sorting_Secondary'!$D:$D,'Data Sorting_Secondary'!$A:$A,$B44,'Data Sorting_Secondary'!$B:$B,TRIM(AB$8)),0))</f>
        <v/>
      </c>
      <c r="AC44" s="227" t="str">
        <f>IF($B44="", "", ROUND(((AA44+AB44)*27*_xlfn.IFNA(_xlfn.XLOOKUP(TRIM($AA$5), 'Manual Inputs_secondary'!$H:$H, 'Manual Inputs_secondary'!$I:$I), 0) / 'Manual Inputs_secondary'!$I$17), 2))</f>
        <v/>
      </c>
      <c r="AD44" s="191" t="str">
        <f>IF($B44="","",IFERROR(SUMIFS('Data Sorting_Secondary'!$C:$C,'Data Sorting_Secondary'!$A:$A,$B44,'Data Sorting_Secondary'!$B:$B,TRIM(AD$8)),0))</f>
        <v/>
      </c>
      <c r="AE44" s="191" t="str">
        <f>IF($B44="","",IFERROR(SUMIFS('Data Sorting_Secondary'!$D:$D,'Data Sorting_Secondary'!$A:$A,$B44,'Data Sorting_Secondary'!$B:$B,TRIM(AE$8)),0))</f>
        <v/>
      </c>
      <c r="AF44" s="227" t="str">
        <f t="shared" si="9"/>
        <v/>
      </c>
      <c r="AG44" s="192" t="str">
        <f t="shared" si="10"/>
        <v/>
      </c>
      <c r="AH44" s="192" t="str">
        <f t="shared" si="4"/>
        <v/>
      </c>
      <c r="AI44" s="192" t="str">
        <f t="shared" si="11"/>
        <v/>
      </c>
      <c r="AJ44" s="193" t="str">
        <f t="shared" si="12"/>
        <v/>
      </c>
      <c r="AK44" s="193" t="str">
        <f t="shared" si="13"/>
        <v/>
      </c>
      <c r="AL44" s="193" t="str">
        <f t="shared" si="14"/>
        <v/>
      </c>
      <c r="AM44" s="194" t="str">
        <f>IF($B44="", "", IFERROR(ROUND(AL44 * 'Manual Inputs_secondary'!$I$6, 2), 0))</f>
        <v/>
      </c>
      <c r="AN44" s="195" t="str">
        <f t="shared" si="15"/>
        <v/>
      </c>
      <c r="AO44" s="196" t="str">
        <f>IF(OR($AN44="", $AN44=0), "", ROUND((N($AN44) * 'Manual Inputs_secondary'!$I$15 / 'Manual Inputs_secondary'!$I$16), 2))</f>
        <v/>
      </c>
      <c r="AP44" s="228" t="str">
        <f t="shared" si="16"/>
        <v/>
      </c>
      <c r="AQ44" s="229" t="str" cm="1">
        <f t="array" ref="AQ44">_xlfn.LET(
    _xlpm.Rate, _xlfn.IFS(
        'Manual Inputs_secondary'!$I$19="Asphalt Cutbacks", 'Manual Inputs_secondary'!$I$7/'Manual Inputs_secondary'!$I$8,
        'Manual Inputs_secondary'!$I$19="Asphalt Emulsion", 'Manual Inputs_secondary'!$I$9/'Manual Inputs_secondary'!$I$10
    ),
    IF(OR(ISNA(_xlpm.Rate), AP44=""), "", ROUND(_xlpm.Rate * N(AP44), 2))
)</f>
        <v/>
      </c>
      <c r="AR44" s="230" t="str">
        <f t="shared" si="17"/>
        <v/>
      </c>
      <c r="AS44" s="231" t="str">
        <f>IF(OR($AR44="", 'Manual Inputs_secondary'!$I$11=""), "", ROUND(($AR44 * 'Manual Inputs_secondary'!$I$12 * 'Manual Inputs_secondary'!$I$11 / 'Manual Inputs_secondary'!$I$17), 2))</f>
        <v/>
      </c>
      <c r="AT44" s="232" t="str">
        <f t="shared" si="18"/>
        <v/>
      </c>
      <c r="AU44" s="233" t="str">
        <f>IF(OR($AT44="", $AT44=0), "", ROUND(($AT44 * 'Manual Inputs_secondary'!$I$15 / 'Manual Inputs_secondary'!$I$16), 2))</f>
        <v/>
      </c>
      <c r="AV44" s="234" t="str">
        <f>IF($B44="","",IFERROR(SUMIFS('Data Sorting_Secondary'!$D:$D,'Data Sorting_Secondary'!$A:$A,$B44,'Data Sorting_Secondary'!$B:$B,TRIM(AV$7)),0))</f>
        <v/>
      </c>
      <c r="AW44" s="235" t="str">
        <f>IF($B44="", "", IFERROR(ROUND(SUMIFS('Data Sorting_Secondary'!$C:$C, 'Data Sorting_Secondary'!$A:$A, $B44, 'Data Sorting_Secondary'!$B:$B, TRIM(AV$7)) / (9), 0), 0))</f>
        <v/>
      </c>
      <c r="AX44" s="238" t="str">
        <f>IF(OR(AV44="", AV44=0), "", ROUND((AV44*27 * 'Manual Inputs_secondary'!$I$4 / 'Manual Inputs_secondary'!$I$17), 0))</f>
        <v/>
      </c>
    </row>
    <row r="45" spans="1:50">
      <c r="A45" s="225"/>
      <c r="B45" s="190" t="str">
        <f>IF('Manual Inputs_secondary'!D39&lt;&gt;"",'Manual Inputs_secondary'!D39,"")</f>
        <v/>
      </c>
      <c r="C45" s="191" t="str">
        <f>IF($B45="","",IFERROR(SUMIFS('Data Sorting_Secondary'!$D:$D,'Data Sorting_Secondary'!$A:$A,$B45,'Data Sorting_Secondary'!$B:$B,TRIM(C$8)),0))</f>
        <v/>
      </c>
      <c r="D45" s="191" t="str">
        <f>IF($B45="","",IFERROR(SUMIFS('Data Sorting_Secondary'!$D:$D,'Data Sorting_Secondary'!$A:$A,$B45,'Data Sorting_Secondary'!$B:$B,TRIM(D$8)),0))</f>
        <v/>
      </c>
      <c r="E45" s="227" t="str">
        <f>IF($B45="", "", ROUND(((C45+D45)*27*_xlfn.IFNA(_xlfn.XLOOKUP(TRIM($C$5), 'Manual Inputs_secondary'!$H:$H, 'Manual Inputs_secondary'!$I:$I), 0) / 'Manual Inputs_secondary'!$I$17), 2))</f>
        <v/>
      </c>
      <c r="F45" s="191" t="str">
        <f>IF($B45="","",IFERROR(SUMIFS('Data Sorting_Secondary'!$C:$C,'Data Sorting_Secondary'!$A:$A,$B45,'Data Sorting_Secondary'!$B:$B,TRIM(F$8)),0))</f>
        <v/>
      </c>
      <c r="G45" s="191" t="str">
        <f>IF($B45="","",IFERROR(SUMIFS('Data Sorting_Secondary'!$C:$C,'Data Sorting_Secondary'!$A:$A,$B45,'Data Sorting_Secondary'!$B:$B,TRIM(G$8)),0))</f>
        <v/>
      </c>
      <c r="H45" s="227" t="str">
        <f t="shared" si="5"/>
        <v/>
      </c>
      <c r="I45" s="191" t="str">
        <f>IF($B45="","",IFERROR(SUMIFS('Data Sorting_Secondary'!$D:$D,'Data Sorting_Secondary'!$A:$A,$B45,'Data Sorting_Secondary'!$B:$B,TRIM(I$8)),0))</f>
        <v/>
      </c>
      <c r="J45" s="191" t="str">
        <f>IF($B45="","",IFERROR(SUMIFS('Data Sorting_Secondary'!$D:$D,'Data Sorting_Secondary'!$A:$A,$B45,'Data Sorting_Secondary'!$B:$B,TRIM(J$8)),0))</f>
        <v/>
      </c>
      <c r="K45" s="227" t="str">
        <f>IF($B45="", "", ROUND(((I45+J45)*27*_xlfn.IFNA(_xlfn.XLOOKUP(TRIM($I$5), 'Manual Inputs_secondary'!$H:$H, 'Manual Inputs_secondary'!$I:$I), 0) / 'Manual Inputs_secondary'!$I$17), 2))</f>
        <v/>
      </c>
      <c r="L45" s="191" t="str">
        <f>IF($B45="","",IFERROR(SUMIFS('Data Sorting_Secondary'!$C:$C,'Data Sorting_Secondary'!$A:$A,$B45,'Data Sorting_Secondary'!$B:$B,TRIM(L$8)),0))</f>
        <v/>
      </c>
      <c r="M45" s="191" t="str">
        <f>IF($B45="","",IFERROR(SUMIFS('Data Sorting_Secondary'!$C:$C,'Data Sorting_Secondary'!$A:$A,$B45,'Data Sorting_Secondary'!$C:$C,TRIM(M$8)),0))</f>
        <v/>
      </c>
      <c r="N45" s="227" t="str">
        <f t="shared" si="6"/>
        <v/>
      </c>
      <c r="O45" s="191" t="str">
        <f>IF($B45="","",IFERROR(SUMIFS('Data Sorting_Secondary'!$D:$D,'Data Sorting_Secondary'!$A:$A,$B45,'Data Sorting_Secondary'!$B:$B,TRIM(O$8)),0))</f>
        <v/>
      </c>
      <c r="P45" s="191" t="str">
        <f>IF($B45="","",IFERROR(SUMIFS('Data Sorting_Secondary'!$D:$D,'Data Sorting_Secondary'!$A:$A,$B45,'Data Sorting_Secondary'!$B:$B,TRIM(P$8)),0))</f>
        <v/>
      </c>
      <c r="Q45" s="227" t="str">
        <f>IF($B45="", "", ROUND(((O45+P45)*27*_xlfn.IFNA(_xlfn.XLOOKUP(TRIM($O$5), 'Manual Inputs_secondary'!$H:$H, 'Manual Inputs_secondary'!$I:$I), 0) / 'Manual Inputs_secondary'!$I$17), 2))</f>
        <v/>
      </c>
      <c r="R45" s="191" t="str">
        <f>IF($B45="","",IFERROR(SUMIFS('Data Sorting_Secondary'!$C:$C,'Data Sorting_Secondary'!$A:$A,$B45,'Data Sorting_Secondary'!$B:$B,TRIM(R$8)),0))</f>
        <v/>
      </c>
      <c r="S45" s="191" t="str">
        <f>IF($B45="","",IFERROR(SUMIFS('Data Sorting_Secondary'!$C:$C,'Data Sorting_Secondary'!$A:$A,$B45,'Data Sorting_Secondary'!$B:$B,TRIM(S$8)),0))</f>
        <v/>
      </c>
      <c r="T45" s="227" t="str">
        <f t="shared" si="7"/>
        <v/>
      </c>
      <c r="U45" s="191" t="str">
        <f>IF($B45="","",IFERROR(SUMIFS('Data Sorting_Secondary'!$D:$D,'Data Sorting_Secondary'!$A:$A,$B45,'Data Sorting_Secondary'!$B:$B,TRIM(U$8)),0))</f>
        <v/>
      </c>
      <c r="V45" s="191" t="str">
        <f>IF($B45="","",IFERROR(SUMIFS('Data Sorting_Secondary'!$D:$D,'Data Sorting_Secondary'!$A:$A,$B45,'Data Sorting_Secondary'!$B:$B,TRIM(V$8)),0))</f>
        <v/>
      </c>
      <c r="W45" s="227" t="str">
        <f>IF($B45="", "", ROUND(((U45+V45)*27*_xlfn.IFNA(_xlfn.XLOOKUP(TRIM($U$5), 'Manual Inputs_secondary'!$H:$H, 'Manual Inputs_secondary'!$I:$I), 0) / 'Manual Inputs_secondary'!$I$17), 2))</f>
        <v/>
      </c>
      <c r="X45" s="191" t="str">
        <f>IF($B45="","",IFERROR(SUMIFS('Data Sorting_Secondary'!$C:$C,'Data Sorting_Secondary'!$A:$A,$B45,'Data Sorting_Secondary'!$B:$B,TRIM(X$8)),0))</f>
        <v/>
      </c>
      <c r="Y45" s="191" t="str">
        <f>IF($B45="","",IFERROR(SUMIFS('Data Sorting_Secondary'!$C:$C,'Data Sorting_Secondary'!$A:$A,$B45,'Data Sorting_Secondary'!$B:$B,TRIM(Y$8)),0))</f>
        <v/>
      </c>
      <c r="Z45" s="227" t="str">
        <f t="shared" si="8"/>
        <v/>
      </c>
      <c r="AA45" s="191" t="str">
        <f>IF($B45="","",IFERROR(SUMIFS('Data Sorting_Secondary'!$D:$D,'Data Sorting_Secondary'!$A:$A,$B45,'Data Sorting_Secondary'!$B:$B,TRIM(AA$8)),0))</f>
        <v/>
      </c>
      <c r="AB45" s="191" t="str">
        <f>IF($B45="","",IFERROR(SUMIFS('Data Sorting_Secondary'!$D:$D,'Data Sorting_Secondary'!$A:$A,$B45,'Data Sorting_Secondary'!$B:$B,TRIM(AB$8)),0))</f>
        <v/>
      </c>
      <c r="AC45" s="227" t="str">
        <f>IF($B45="", "", ROUND(((AA45+AB45)*27*_xlfn.IFNA(_xlfn.XLOOKUP(TRIM($AA$5), 'Manual Inputs_secondary'!$H:$H, 'Manual Inputs_secondary'!$I:$I), 0) / 'Manual Inputs_secondary'!$I$17), 2))</f>
        <v/>
      </c>
      <c r="AD45" s="191" t="str">
        <f>IF($B45="","",IFERROR(SUMIFS('Data Sorting_Secondary'!$C:$C,'Data Sorting_Secondary'!$A:$A,$B45,'Data Sorting_Secondary'!$B:$B,TRIM(AD$8)),0))</f>
        <v/>
      </c>
      <c r="AE45" s="191" t="str">
        <f>IF($B45="","",IFERROR(SUMIFS('Data Sorting_Secondary'!$D:$D,'Data Sorting_Secondary'!$A:$A,$B45,'Data Sorting_Secondary'!$B:$B,TRIM(AE$8)),0))</f>
        <v/>
      </c>
      <c r="AF45" s="227" t="str">
        <f t="shared" si="9"/>
        <v/>
      </c>
      <c r="AG45" s="192" t="str">
        <f t="shared" si="10"/>
        <v/>
      </c>
      <c r="AH45" s="192" t="str">
        <f t="shared" si="4"/>
        <v/>
      </c>
      <c r="AI45" s="192" t="str">
        <f t="shared" si="11"/>
        <v/>
      </c>
      <c r="AJ45" s="193" t="str">
        <f t="shared" si="12"/>
        <v/>
      </c>
      <c r="AK45" s="193" t="str">
        <f t="shared" si="13"/>
        <v/>
      </c>
      <c r="AL45" s="193" t="str">
        <f t="shared" si="14"/>
        <v/>
      </c>
      <c r="AM45" s="194" t="str">
        <f>IF($B45="", "", IFERROR(ROUND(AL45 * 'Manual Inputs_secondary'!$I$6, 2), 0))</f>
        <v/>
      </c>
      <c r="AN45" s="195" t="str">
        <f t="shared" si="15"/>
        <v/>
      </c>
      <c r="AO45" s="196" t="str">
        <f>IF(OR($AN45="", $AN45=0), "", ROUND((N($AN45) * 'Manual Inputs_secondary'!$I$15 / 'Manual Inputs_secondary'!$I$16), 2))</f>
        <v/>
      </c>
      <c r="AP45" s="228" t="str">
        <f t="shared" si="16"/>
        <v/>
      </c>
      <c r="AQ45" s="229" t="str" cm="1">
        <f t="array" ref="AQ45">_xlfn.LET(
    _xlpm.Rate, _xlfn.IFS(
        'Manual Inputs_secondary'!$I$19="Asphalt Cutbacks", 'Manual Inputs_secondary'!$I$7/'Manual Inputs_secondary'!$I$8,
        'Manual Inputs_secondary'!$I$19="Asphalt Emulsion", 'Manual Inputs_secondary'!$I$9/'Manual Inputs_secondary'!$I$10
    ),
    IF(OR(ISNA(_xlpm.Rate), AP45=""), "", ROUND(_xlpm.Rate * N(AP45), 2))
)</f>
        <v/>
      </c>
      <c r="AR45" s="230" t="str">
        <f t="shared" si="17"/>
        <v/>
      </c>
      <c r="AS45" s="231" t="str">
        <f>IF(OR($AR45="", 'Manual Inputs_secondary'!$I$11=""), "", ROUND(($AR45 * 'Manual Inputs_secondary'!$I$12 * 'Manual Inputs_secondary'!$I$11 / 'Manual Inputs_secondary'!$I$17), 2))</f>
        <v/>
      </c>
      <c r="AT45" s="232" t="str">
        <f t="shared" si="18"/>
        <v/>
      </c>
      <c r="AU45" s="233" t="str">
        <f>IF(OR($AT45="", $AT45=0), "", ROUND(($AT45 * 'Manual Inputs_secondary'!$I$15 / 'Manual Inputs_secondary'!$I$16), 2))</f>
        <v/>
      </c>
      <c r="AV45" s="234" t="str">
        <f>IF($B45="","",IFERROR(SUMIFS('Data Sorting_Secondary'!$D:$D,'Data Sorting_Secondary'!$A:$A,$B45,'Data Sorting_Secondary'!$B:$B,TRIM(AV$7)),0))</f>
        <v/>
      </c>
      <c r="AW45" s="235" t="str">
        <f>IF($B45="", "", IFERROR(ROUND(SUMIFS('Data Sorting_Secondary'!$C:$C, 'Data Sorting_Secondary'!$A:$A, $B45, 'Data Sorting_Secondary'!$B:$B, TRIM(AV$7)) / (9), 0), 0))</f>
        <v/>
      </c>
      <c r="AX45" s="238" t="str">
        <f>IF(OR(AV45="", AV45=0), "", ROUND((AV45*27 * 'Manual Inputs_secondary'!$I$4 / 'Manual Inputs_secondary'!$I$17), 0))</f>
        <v/>
      </c>
    </row>
    <row r="46" spans="1:50">
      <c r="A46" s="225"/>
      <c r="B46" s="190" t="str">
        <f>IF('Manual Inputs_secondary'!D40&lt;&gt;"",'Manual Inputs_secondary'!D40,"")</f>
        <v/>
      </c>
      <c r="C46" s="191" t="str">
        <f>IF($B46="","",IFERROR(SUMIFS('Data Sorting_Secondary'!$D:$D,'Data Sorting_Secondary'!$A:$A,$B46,'Data Sorting_Secondary'!$B:$B,TRIM(C$8)),0))</f>
        <v/>
      </c>
      <c r="D46" s="191" t="str">
        <f>IF($B46="","",IFERROR(SUMIFS('Data Sorting_Secondary'!$D:$D,'Data Sorting_Secondary'!$A:$A,$B46,'Data Sorting_Secondary'!$B:$B,TRIM(D$8)),0))</f>
        <v/>
      </c>
      <c r="E46" s="227" t="str">
        <f>IF($B46="", "", ROUND(((C46+D46)*27*_xlfn.IFNA(_xlfn.XLOOKUP(TRIM($C$5), 'Manual Inputs_secondary'!$H:$H, 'Manual Inputs_secondary'!$I:$I), 0) / 'Manual Inputs_secondary'!$I$17), 2))</f>
        <v/>
      </c>
      <c r="F46" s="191" t="str">
        <f>IF($B46="","",IFERROR(SUMIFS('Data Sorting_Secondary'!$C:$C,'Data Sorting_Secondary'!$A:$A,$B46,'Data Sorting_Secondary'!$B:$B,TRIM(F$8)),0))</f>
        <v/>
      </c>
      <c r="G46" s="191" t="str">
        <f>IF($B46="","",IFERROR(SUMIFS('Data Sorting_Secondary'!$C:$C,'Data Sorting_Secondary'!$A:$A,$B46,'Data Sorting_Secondary'!$B:$B,TRIM(G$8)),0))</f>
        <v/>
      </c>
      <c r="H46" s="227" t="str">
        <f t="shared" si="5"/>
        <v/>
      </c>
      <c r="I46" s="191" t="str">
        <f>IF($B46="","",IFERROR(SUMIFS('Data Sorting_Secondary'!$D:$D,'Data Sorting_Secondary'!$A:$A,$B46,'Data Sorting_Secondary'!$B:$B,TRIM(I$8)),0))</f>
        <v/>
      </c>
      <c r="J46" s="191" t="str">
        <f>IF($B46="","",IFERROR(SUMIFS('Data Sorting_Secondary'!$D:$D,'Data Sorting_Secondary'!$A:$A,$B46,'Data Sorting_Secondary'!$B:$B,TRIM(J$8)),0))</f>
        <v/>
      </c>
      <c r="K46" s="227" t="str">
        <f>IF($B46="", "", ROUND(((I46+J46)*27*_xlfn.IFNA(_xlfn.XLOOKUP(TRIM($I$5), 'Manual Inputs_secondary'!$H:$H, 'Manual Inputs_secondary'!$I:$I), 0) / 'Manual Inputs_secondary'!$I$17), 2))</f>
        <v/>
      </c>
      <c r="L46" s="191" t="str">
        <f>IF($B46="","",IFERROR(SUMIFS('Data Sorting_Secondary'!$C:$C,'Data Sorting_Secondary'!$A:$A,$B46,'Data Sorting_Secondary'!$B:$B,TRIM(L$8)),0))</f>
        <v/>
      </c>
      <c r="M46" s="191" t="str">
        <f>IF($B46="","",IFERROR(SUMIFS('Data Sorting_Secondary'!$C:$C,'Data Sorting_Secondary'!$A:$A,$B46,'Data Sorting_Secondary'!$C:$C,TRIM(M$8)),0))</f>
        <v/>
      </c>
      <c r="N46" s="227" t="str">
        <f t="shared" si="6"/>
        <v/>
      </c>
      <c r="O46" s="191" t="str">
        <f>IF($B46="","",IFERROR(SUMIFS('Data Sorting_Secondary'!$D:$D,'Data Sorting_Secondary'!$A:$A,$B46,'Data Sorting_Secondary'!$B:$B,TRIM(O$8)),0))</f>
        <v/>
      </c>
      <c r="P46" s="191" t="str">
        <f>IF($B46="","",IFERROR(SUMIFS('Data Sorting_Secondary'!$D:$D,'Data Sorting_Secondary'!$A:$A,$B46,'Data Sorting_Secondary'!$B:$B,TRIM(P$8)),0))</f>
        <v/>
      </c>
      <c r="Q46" s="227" t="str">
        <f>IF($B46="", "", ROUND(((O46+P46)*27*_xlfn.IFNA(_xlfn.XLOOKUP(TRIM($O$5), 'Manual Inputs_secondary'!$H:$H, 'Manual Inputs_secondary'!$I:$I), 0) / 'Manual Inputs_secondary'!$I$17), 2))</f>
        <v/>
      </c>
      <c r="R46" s="191" t="str">
        <f>IF($B46="","",IFERROR(SUMIFS('Data Sorting_Secondary'!$C:$C,'Data Sorting_Secondary'!$A:$A,$B46,'Data Sorting_Secondary'!$B:$B,TRIM(R$8)),0))</f>
        <v/>
      </c>
      <c r="S46" s="191" t="str">
        <f>IF($B46="","",IFERROR(SUMIFS('Data Sorting_Secondary'!$C:$C,'Data Sorting_Secondary'!$A:$A,$B46,'Data Sorting_Secondary'!$B:$B,TRIM(S$8)),0))</f>
        <v/>
      </c>
      <c r="T46" s="227" t="str">
        <f t="shared" si="7"/>
        <v/>
      </c>
      <c r="U46" s="191" t="str">
        <f>IF($B46="","",IFERROR(SUMIFS('Data Sorting_Secondary'!$D:$D,'Data Sorting_Secondary'!$A:$A,$B46,'Data Sorting_Secondary'!$B:$B,TRIM(U$8)),0))</f>
        <v/>
      </c>
      <c r="V46" s="191" t="str">
        <f>IF($B46="","",IFERROR(SUMIFS('Data Sorting_Secondary'!$D:$D,'Data Sorting_Secondary'!$A:$A,$B46,'Data Sorting_Secondary'!$B:$B,TRIM(V$8)),0))</f>
        <v/>
      </c>
      <c r="W46" s="227" t="str">
        <f>IF($B46="", "", ROUND(((U46+V46)*27*_xlfn.IFNA(_xlfn.XLOOKUP(TRIM($U$5), 'Manual Inputs_secondary'!$H:$H, 'Manual Inputs_secondary'!$I:$I), 0) / 'Manual Inputs_secondary'!$I$17), 2))</f>
        <v/>
      </c>
      <c r="X46" s="191" t="str">
        <f>IF($B46="","",IFERROR(SUMIFS('Data Sorting_Secondary'!$C:$C,'Data Sorting_Secondary'!$A:$A,$B46,'Data Sorting_Secondary'!$B:$B,TRIM(X$8)),0))</f>
        <v/>
      </c>
      <c r="Y46" s="191" t="str">
        <f>IF($B46="","",IFERROR(SUMIFS('Data Sorting_Secondary'!$C:$C,'Data Sorting_Secondary'!$A:$A,$B46,'Data Sorting_Secondary'!$B:$B,TRIM(Y$8)),0))</f>
        <v/>
      </c>
      <c r="Z46" s="227" t="str">
        <f t="shared" si="8"/>
        <v/>
      </c>
      <c r="AA46" s="191" t="str">
        <f>IF($B46="","",IFERROR(SUMIFS('Data Sorting_Secondary'!$D:$D,'Data Sorting_Secondary'!$A:$A,$B46,'Data Sorting_Secondary'!$B:$B,TRIM(AA$8)),0))</f>
        <v/>
      </c>
      <c r="AB46" s="191" t="str">
        <f>IF($B46="","",IFERROR(SUMIFS('Data Sorting_Secondary'!$D:$D,'Data Sorting_Secondary'!$A:$A,$B46,'Data Sorting_Secondary'!$B:$B,TRIM(AB$8)),0))</f>
        <v/>
      </c>
      <c r="AC46" s="227" t="str">
        <f>IF($B46="", "", ROUND(((AA46+AB46)*27*_xlfn.IFNA(_xlfn.XLOOKUP(TRIM($AA$5), 'Manual Inputs_secondary'!$H:$H, 'Manual Inputs_secondary'!$I:$I), 0) / 'Manual Inputs_secondary'!$I$17), 2))</f>
        <v/>
      </c>
      <c r="AD46" s="191" t="str">
        <f>IF($B46="","",IFERROR(SUMIFS('Data Sorting_Secondary'!$C:$C,'Data Sorting_Secondary'!$A:$A,$B46,'Data Sorting_Secondary'!$B:$B,TRIM(AD$8)),0))</f>
        <v/>
      </c>
      <c r="AE46" s="191" t="str">
        <f>IF($B46="","",IFERROR(SUMIFS('Data Sorting_Secondary'!$D:$D,'Data Sorting_Secondary'!$A:$A,$B46,'Data Sorting_Secondary'!$B:$B,TRIM(AE$8)),0))</f>
        <v/>
      </c>
      <c r="AF46" s="227" t="str">
        <f t="shared" si="9"/>
        <v/>
      </c>
      <c r="AG46" s="192" t="str">
        <f t="shared" si="10"/>
        <v/>
      </c>
      <c r="AH46" s="192" t="str">
        <f t="shared" si="4"/>
        <v/>
      </c>
      <c r="AI46" s="192" t="str">
        <f t="shared" si="11"/>
        <v/>
      </c>
      <c r="AJ46" s="193" t="str">
        <f t="shared" si="12"/>
        <v/>
      </c>
      <c r="AK46" s="193" t="str">
        <f t="shared" si="13"/>
        <v/>
      </c>
      <c r="AL46" s="193" t="str">
        <f t="shared" si="14"/>
        <v/>
      </c>
      <c r="AM46" s="194" t="str">
        <f>IF($B46="", "", IFERROR(ROUND(AL46 * 'Manual Inputs_secondary'!$I$6, 2), 0))</f>
        <v/>
      </c>
      <c r="AN46" s="195" t="str">
        <f t="shared" si="15"/>
        <v/>
      </c>
      <c r="AO46" s="196" t="str">
        <f>IF(OR($AN46="", $AN46=0), "", ROUND((N($AN46) * 'Manual Inputs_secondary'!$I$15 / 'Manual Inputs_secondary'!$I$16), 2))</f>
        <v/>
      </c>
      <c r="AP46" s="228" t="str">
        <f t="shared" si="16"/>
        <v/>
      </c>
      <c r="AQ46" s="229" t="str" cm="1">
        <f t="array" ref="AQ46">_xlfn.LET(
    _xlpm.Rate, _xlfn.IFS(
        'Manual Inputs_secondary'!$I$19="Asphalt Cutbacks", 'Manual Inputs_secondary'!$I$7/'Manual Inputs_secondary'!$I$8,
        'Manual Inputs_secondary'!$I$19="Asphalt Emulsion", 'Manual Inputs_secondary'!$I$9/'Manual Inputs_secondary'!$I$10
    ),
    IF(OR(ISNA(_xlpm.Rate), AP46=""), "", ROUND(_xlpm.Rate * N(AP46), 2))
)</f>
        <v/>
      </c>
      <c r="AR46" s="230" t="str">
        <f t="shared" si="17"/>
        <v/>
      </c>
      <c r="AS46" s="231" t="str">
        <f>IF(OR($AR46="", 'Manual Inputs_secondary'!$I$11=""), "", ROUND(($AR46 * 'Manual Inputs_secondary'!$I$12 * 'Manual Inputs_secondary'!$I$11 / 'Manual Inputs_secondary'!$I$17), 2))</f>
        <v/>
      </c>
      <c r="AT46" s="232" t="str">
        <f t="shared" si="18"/>
        <v/>
      </c>
      <c r="AU46" s="233" t="str">
        <f>IF(OR($AT46="", $AT46=0), "", ROUND(($AT46 * 'Manual Inputs_secondary'!$I$15 / 'Manual Inputs_secondary'!$I$16), 2))</f>
        <v/>
      </c>
      <c r="AV46" s="234" t="str">
        <f>IF($B46="","",IFERROR(SUMIFS('Data Sorting_Secondary'!$D:$D,'Data Sorting_Secondary'!$A:$A,$B46,'Data Sorting_Secondary'!$B:$B,TRIM(AV$7)),0))</f>
        <v/>
      </c>
      <c r="AW46" s="235" t="str">
        <f>IF($B46="", "", IFERROR(ROUND(SUMIFS('Data Sorting_Secondary'!$C:$C, 'Data Sorting_Secondary'!$A:$A, $B46, 'Data Sorting_Secondary'!$B:$B, TRIM(AV$7)) / (9), 0), 0))</f>
        <v/>
      </c>
      <c r="AX46" s="238" t="str">
        <f>IF(OR(AV46="", AV46=0), "", ROUND((AV46*27 * 'Manual Inputs_secondary'!$I$4 / 'Manual Inputs_secondary'!$I$17), 0))</f>
        <v/>
      </c>
    </row>
    <row r="47" spans="1:50">
      <c r="A47" s="225"/>
      <c r="B47" s="190" t="str">
        <f>IF('Manual Inputs_secondary'!D41&lt;&gt;"",'Manual Inputs_secondary'!D41,"")</f>
        <v/>
      </c>
      <c r="C47" s="191" t="str">
        <f>IF($B47="","",IFERROR(SUMIFS('Data Sorting_Secondary'!$D:$D,'Data Sorting_Secondary'!$A:$A,$B47,'Data Sorting_Secondary'!$B:$B,TRIM(C$8)),0))</f>
        <v/>
      </c>
      <c r="D47" s="191" t="str">
        <f>IF($B47="","",IFERROR(SUMIFS('Data Sorting_Secondary'!$D:$D,'Data Sorting_Secondary'!$A:$A,$B47,'Data Sorting_Secondary'!$B:$B,TRIM(D$8)),0))</f>
        <v/>
      </c>
      <c r="E47" s="227" t="str">
        <f>IF($B47="", "", ROUND(((C47+D47)*27*_xlfn.IFNA(_xlfn.XLOOKUP(TRIM($C$5), 'Manual Inputs_secondary'!$H:$H, 'Manual Inputs_secondary'!$I:$I), 0) / 'Manual Inputs_secondary'!$I$17), 2))</f>
        <v/>
      </c>
      <c r="F47" s="191" t="str">
        <f>IF($B47="","",IFERROR(SUMIFS('Data Sorting_Secondary'!$C:$C,'Data Sorting_Secondary'!$A:$A,$B47,'Data Sorting_Secondary'!$B:$B,TRIM(F$8)),0))</f>
        <v/>
      </c>
      <c r="G47" s="191" t="str">
        <f>IF($B47="","",IFERROR(SUMIFS('Data Sorting_Secondary'!$C:$C,'Data Sorting_Secondary'!$A:$A,$B47,'Data Sorting_Secondary'!$B:$B,TRIM(G$8)),0))</f>
        <v/>
      </c>
      <c r="H47" s="227" t="str">
        <f t="shared" si="5"/>
        <v/>
      </c>
      <c r="I47" s="191" t="str">
        <f>IF($B47="","",IFERROR(SUMIFS('Data Sorting_Secondary'!$D:$D,'Data Sorting_Secondary'!$A:$A,$B47,'Data Sorting_Secondary'!$B:$B,TRIM(I$8)),0))</f>
        <v/>
      </c>
      <c r="J47" s="191" t="str">
        <f>IF($B47="","",IFERROR(SUMIFS('Data Sorting_Secondary'!$D:$D,'Data Sorting_Secondary'!$A:$A,$B47,'Data Sorting_Secondary'!$B:$B,TRIM(J$8)),0))</f>
        <v/>
      </c>
      <c r="K47" s="227" t="str">
        <f>IF($B47="", "", ROUND(((I47+J47)*27*_xlfn.IFNA(_xlfn.XLOOKUP(TRIM($I$5), 'Manual Inputs_secondary'!$H:$H, 'Manual Inputs_secondary'!$I:$I), 0) / 'Manual Inputs_secondary'!$I$17), 2))</f>
        <v/>
      </c>
      <c r="L47" s="191" t="str">
        <f>IF($B47="","",IFERROR(SUMIFS('Data Sorting_Secondary'!$C:$C,'Data Sorting_Secondary'!$A:$A,$B47,'Data Sorting_Secondary'!$B:$B,TRIM(L$8)),0))</f>
        <v/>
      </c>
      <c r="M47" s="191" t="str">
        <f>IF($B47="","",IFERROR(SUMIFS('Data Sorting_Secondary'!$C:$C,'Data Sorting_Secondary'!$A:$A,$B47,'Data Sorting_Secondary'!$C:$C,TRIM(M$8)),0))</f>
        <v/>
      </c>
      <c r="N47" s="227" t="str">
        <f t="shared" si="6"/>
        <v/>
      </c>
      <c r="O47" s="191" t="str">
        <f>IF($B47="","",IFERROR(SUMIFS('Data Sorting_Secondary'!$D:$D,'Data Sorting_Secondary'!$A:$A,$B47,'Data Sorting_Secondary'!$B:$B,TRIM(O$8)),0))</f>
        <v/>
      </c>
      <c r="P47" s="191" t="str">
        <f>IF($B47="","",IFERROR(SUMIFS('Data Sorting_Secondary'!$D:$D,'Data Sorting_Secondary'!$A:$A,$B47,'Data Sorting_Secondary'!$B:$B,TRIM(P$8)),0))</f>
        <v/>
      </c>
      <c r="Q47" s="227" t="str">
        <f>IF($B47="", "", ROUND(((O47+P47)*27*_xlfn.IFNA(_xlfn.XLOOKUP(TRIM($O$5), 'Manual Inputs_secondary'!$H:$H, 'Manual Inputs_secondary'!$I:$I), 0) / 'Manual Inputs_secondary'!$I$17), 2))</f>
        <v/>
      </c>
      <c r="R47" s="191" t="str">
        <f>IF($B47="","",IFERROR(SUMIFS('Data Sorting_Secondary'!$C:$C,'Data Sorting_Secondary'!$A:$A,$B47,'Data Sorting_Secondary'!$B:$B,TRIM(R$8)),0))</f>
        <v/>
      </c>
      <c r="S47" s="191" t="str">
        <f>IF($B47="","",IFERROR(SUMIFS('Data Sorting_Secondary'!$C:$C,'Data Sorting_Secondary'!$A:$A,$B47,'Data Sorting_Secondary'!$B:$B,TRIM(S$8)),0))</f>
        <v/>
      </c>
      <c r="T47" s="227" t="str">
        <f t="shared" si="7"/>
        <v/>
      </c>
      <c r="U47" s="191" t="str">
        <f>IF($B47="","",IFERROR(SUMIFS('Data Sorting_Secondary'!$D:$D,'Data Sorting_Secondary'!$A:$A,$B47,'Data Sorting_Secondary'!$B:$B,TRIM(U$8)),0))</f>
        <v/>
      </c>
      <c r="V47" s="191" t="str">
        <f>IF($B47="","",IFERROR(SUMIFS('Data Sorting_Secondary'!$D:$D,'Data Sorting_Secondary'!$A:$A,$B47,'Data Sorting_Secondary'!$B:$B,TRIM(V$8)),0))</f>
        <v/>
      </c>
      <c r="W47" s="227" t="str">
        <f>IF($B47="", "", ROUND(((U47+V47)*27*_xlfn.IFNA(_xlfn.XLOOKUP(TRIM($U$5), 'Manual Inputs_secondary'!$H:$H, 'Manual Inputs_secondary'!$I:$I), 0) / 'Manual Inputs_secondary'!$I$17), 2))</f>
        <v/>
      </c>
      <c r="X47" s="191" t="str">
        <f>IF($B47="","",IFERROR(SUMIFS('Data Sorting_Secondary'!$C:$C,'Data Sorting_Secondary'!$A:$A,$B47,'Data Sorting_Secondary'!$B:$B,TRIM(X$8)),0))</f>
        <v/>
      </c>
      <c r="Y47" s="191" t="str">
        <f>IF($B47="","",IFERROR(SUMIFS('Data Sorting_Secondary'!$C:$C,'Data Sorting_Secondary'!$A:$A,$B47,'Data Sorting_Secondary'!$B:$B,TRIM(Y$8)),0))</f>
        <v/>
      </c>
      <c r="Z47" s="227" t="str">
        <f t="shared" si="8"/>
        <v/>
      </c>
      <c r="AA47" s="191" t="str">
        <f>IF($B47="","",IFERROR(SUMIFS('Data Sorting_Secondary'!$D:$D,'Data Sorting_Secondary'!$A:$A,$B47,'Data Sorting_Secondary'!$B:$B,TRIM(AA$8)),0))</f>
        <v/>
      </c>
      <c r="AB47" s="191" t="str">
        <f>IF($B47="","",IFERROR(SUMIFS('Data Sorting_Secondary'!$D:$D,'Data Sorting_Secondary'!$A:$A,$B47,'Data Sorting_Secondary'!$B:$B,TRIM(AB$8)),0))</f>
        <v/>
      </c>
      <c r="AC47" s="227" t="str">
        <f>IF($B47="", "", ROUND(((AA47+AB47)*27*_xlfn.IFNA(_xlfn.XLOOKUP(TRIM($AA$5), 'Manual Inputs_secondary'!$H:$H, 'Manual Inputs_secondary'!$I:$I), 0) / 'Manual Inputs_secondary'!$I$17), 2))</f>
        <v/>
      </c>
      <c r="AD47" s="191" t="str">
        <f>IF($B47="","",IFERROR(SUMIFS('Data Sorting_Secondary'!$C:$C,'Data Sorting_Secondary'!$A:$A,$B47,'Data Sorting_Secondary'!$B:$B,TRIM(AD$8)),0))</f>
        <v/>
      </c>
      <c r="AE47" s="191" t="str">
        <f>IF($B47="","",IFERROR(SUMIFS('Data Sorting_Secondary'!$D:$D,'Data Sorting_Secondary'!$A:$A,$B47,'Data Sorting_Secondary'!$B:$B,TRIM(AE$8)),0))</f>
        <v/>
      </c>
      <c r="AF47" s="227" t="str">
        <f t="shared" si="9"/>
        <v/>
      </c>
      <c r="AG47" s="192" t="str">
        <f t="shared" si="10"/>
        <v/>
      </c>
      <c r="AH47" s="192" t="str">
        <f t="shared" si="4"/>
        <v/>
      </c>
      <c r="AI47" s="192" t="str">
        <f t="shared" si="11"/>
        <v/>
      </c>
      <c r="AJ47" s="193" t="str">
        <f t="shared" si="12"/>
        <v/>
      </c>
      <c r="AK47" s="193" t="str">
        <f t="shared" si="13"/>
        <v/>
      </c>
      <c r="AL47" s="193" t="str">
        <f t="shared" si="14"/>
        <v/>
      </c>
      <c r="AM47" s="194" t="str">
        <f>IF($B47="", "", IFERROR(ROUND(AL47 * 'Manual Inputs_secondary'!$I$6, 2), 0))</f>
        <v/>
      </c>
      <c r="AN47" s="195" t="str">
        <f t="shared" si="15"/>
        <v/>
      </c>
      <c r="AO47" s="196" t="str">
        <f>IF(OR($AN47="", $AN47=0), "", ROUND((N($AN47) * 'Manual Inputs_secondary'!$I$15 / 'Manual Inputs_secondary'!$I$16), 2))</f>
        <v/>
      </c>
      <c r="AP47" s="228" t="str">
        <f t="shared" si="16"/>
        <v/>
      </c>
      <c r="AQ47" s="229" t="str" cm="1">
        <f t="array" ref="AQ47">_xlfn.LET(
    _xlpm.Rate, _xlfn.IFS(
        'Manual Inputs_secondary'!$I$19="Asphalt Cutbacks", 'Manual Inputs_secondary'!$I$7/'Manual Inputs_secondary'!$I$8,
        'Manual Inputs_secondary'!$I$19="Asphalt Emulsion", 'Manual Inputs_secondary'!$I$9/'Manual Inputs_secondary'!$I$10
    ),
    IF(OR(ISNA(_xlpm.Rate), AP47=""), "", ROUND(_xlpm.Rate * N(AP47), 2))
)</f>
        <v/>
      </c>
      <c r="AR47" s="230" t="str">
        <f t="shared" si="17"/>
        <v/>
      </c>
      <c r="AS47" s="231" t="str">
        <f>IF(OR($AR47="", 'Manual Inputs_secondary'!$I$11=""), "", ROUND(($AR47 * 'Manual Inputs_secondary'!$I$12 * 'Manual Inputs_secondary'!$I$11 / 'Manual Inputs_secondary'!$I$17), 2))</f>
        <v/>
      </c>
      <c r="AT47" s="232" t="str">
        <f t="shared" si="18"/>
        <v/>
      </c>
      <c r="AU47" s="233" t="str">
        <f>IF(OR($AT47="", $AT47=0), "", ROUND(($AT47 * 'Manual Inputs_secondary'!$I$15 / 'Manual Inputs_secondary'!$I$16), 2))</f>
        <v/>
      </c>
      <c r="AV47" s="234" t="str">
        <f>IF($B47="","",IFERROR(SUMIFS('Data Sorting_Secondary'!$D:$D,'Data Sorting_Secondary'!$A:$A,$B47,'Data Sorting_Secondary'!$B:$B,TRIM(AV$7)),0))</f>
        <v/>
      </c>
      <c r="AW47" s="235" t="str">
        <f>IF($B47="", "", IFERROR(ROUND(SUMIFS('Data Sorting_Secondary'!$C:$C, 'Data Sorting_Secondary'!$A:$A, $B47, 'Data Sorting_Secondary'!$B:$B, TRIM(AV$7)) / (9), 0), 0))</f>
        <v/>
      </c>
      <c r="AX47" s="238" t="str">
        <f>IF(OR(AV47="", AV47=0), "", ROUND((AV47*27 * 'Manual Inputs_secondary'!$I$4 / 'Manual Inputs_secondary'!$I$17), 0))</f>
        <v/>
      </c>
    </row>
    <row r="48" spans="1:50">
      <c r="A48" s="225"/>
      <c r="B48" s="190" t="str">
        <f>IF('Manual Inputs_secondary'!D42&lt;&gt;"",'Manual Inputs_secondary'!D42,"")</f>
        <v/>
      </c>
      <c r="C48" s="191" t="str">
        <f>IF($B48="","",IFERROR(SUMIFS('Data Sorting_Secondary'!$D:$D,'Data Sorting_Secondary'!$A:$A,$B48,'Data Sorting_Secondary'!$B:$B,TRIM(C$8)),0))</f>
        <v/>
      </c>
      <c r="D48" s="191" t="str">
        <f>IF($B48="","",IFERROR(SUMIFS('Data Sorting_Secondary'!$D:$D,'Data Sorting_Secondary'!$A:$A,$B48,'Data Sorting_Secondary'!$B:$B,TRIM(D$8)),0))</f>
        <v/>
      </c>
      <c r="E48" s="227" t="str">
        <f>IF($B48="", "", ROUND(((C48+D48)*27*_xlfn.IFNA(_xlfn.XLOOKUP(TRIM($C$5), 'Manual Inputs_secondary'!$H:$H, 'Manual Inputs_secondary'!$I:$I), 0) / 'Manual Inputs_secondary'!$I$17), 2))</f>
        <v/>
      </c>
      <c r="F48" s="191" t="str">
        <f>IF($B48="","",IFERROR(SUMIFS('Data Sorting_Secondary'!$C:$C,'Data Sorting_Secondary'!$A:$A,$B48,'Data Sorting_Secondary'!$B:$B,TRIM(F$8)),0))</f>
        <v/>
      </c>
      <c r="G48" s="191" t="str">
        <f>IF($B48="","",IFERROR(SUMIFS('Data Sorting_Secondary'!$C:$C,'Data Sorting_Secondary'!$A:$A,$B48,'Data Sorting_Secondary'!$B:$B,TRIM(G$8)),0))</f>
        <v/>
      </c>
      <c r="H48" s="227" t="str">
        <f t="shared" si="5"/>
        <v/>
      </c>
      <c r="I48" s="191" t="str">
        <f>IF($B48="","",IFERROR(SUMIFS('Data Sorting_Secondary'!$D:$D,'Data Sorting_Secondary'!$A:$A,$B48,'Data Sorting_Secondary'!$B:$B,TRIM(I$8)),0))</f>
        <v/>
      </c>
      <c r="J48" s="191" t="str">
        <f>IF($B48="","",IFERROR(SUMIFS('Data Sorting_Secondary'!$D:$D,'Data Sorting_Secondary'!$A:$A,$B48,'Data Sorting_Secondary'!$B:$B,TRIM(J$8)),0))</f>
        <v/>
      </c>
      <c r="K48" s="227" t="str">
        <f>IF($B48="", "", ROUND(((I48+J48)*27*_xlfn.IFNA(_xlfn.XLOOKUP(TRIM($I$5), 'Manual Inputs_secondary'!$H:$H, 'Manual Inputs_secondary'!$I:$I), 0) / 'Manual Inputs_secondary'!$I$17), 2))</f>
        <v/>
      </c>
      <c r="L48" s="191" t="str">
        <f>IF($B48="","",IFERROR(SUMIFS('Data Sorting_Secondary'!$C:$C,'Data Sorting_Secondary'!$A:$A,$B48,'Data Sorting_Secondary'!$B:$B,TRIM(L$8)),0))</f>
        <v/>
      </c>
      <c r="M48" s="191" t="str">
        <f>IF($B48="","",IFERROR(SUMIFS('Data Sorting_Secondary'!$C:$C,'Data Sorting_Secondary'!$A:$A,$B48,'Data Sorting_Secondary'!$C:$C,TRIM(M$8)),0))</f>
        <v/>
      </c>
      <c r="N48" s="227" t="str">
        <f t="shared" si="6"/>
        <v/>
      </c>
      <c r="O48" s="191" t="str">
        <f>IF($B48="","",IFERROR(SUMIFS('Data Sorting_Secondary'!$D:$D,'Data Sorting_Secondary'!$A:$A,$B48,'Data Sorting_Secondary'!$B:$B,TRIM(O$8)),0))</f>
        <v/>
      </c>
      <c r="P48" s="191" t="str">
        <f>IF($B48="","",IFERROR(SUMIFS('Data Sorting_Secondary'!$D:$D,'Data Sorting_Secondary'!$A:$A,$B48,'Data Sorting_Secondary'!$B:$B,TRIM(P$8)),0))</f>
        <v/>
      </c>
      <c r="Q48" s="227" t="str">
        <f>IF($B48="", "", ROUND(((O48+P48)*27*_xlfn.IFNA(_xlfn.XLOOKUP(TRIM($O$5), 'Manual Inputs_secondary'!$H:$H, 'Manual Inputs_secondary'!$I:$I), 0) / 'Manual Inputs_secondary'!$I$17), 2))</f>
        <v/>
      </c>
      <c r="R48" s="191" t="str">
        <f>IF($B48="","",IFERROR(SUMIFS('Data Sorting_Secondary'!$C:$C,'Data Sorting_Secondary'!$A:$A,$B48,'Data Sorting_Secondary'!$B:$B,TRIM(R$8)),0))</f>
        <v/>
      </c>
      <c r="S48" s="191" t="str">
        <f>IF($B48="","",IFERROR(SUMIFS('Data Sorting_Secondary'!$C:$C,'Data Sorting_Secondary'!$A:$A,$B48,'Data Sorting_Secondary'!$B:$B,TRIM(S$8)),0))</f>
        <v/>
      </c>
      <c r="T48" s="227" t="str">
        <f t="shared" si="7"/>
        <v/>
      </c>
      <c r="U48" s="191" t="str">
        <f>IF($B48="","",IFERROR(SUMIFS('Data Sorting_Secondary'!$D:$D,'Data Sorting_Secondary'!$A:$A,$B48,'Data Sorting_Secondary'!$B:$B,TRIM(U$8)),0))</f>
        <v/>
      </c>
      <c r="V48" s="191" t="str">
        <f>IF($B48="","",IFERROR(SUMIFS('Data Sorting_Secondary'!$D:$D,'Data Sorting_Secondary'!$A:$A,$B48,'Data Sorting_Secondary'!$B:$B,TRIM(V$8)),0))</f>
        <v/>
      </c>
      <c r="W48" s="227" t="str">
        <f>IF($B48="", "", ROUND(((U48+V48)*27*_xlfn.IFNA(_xlfn.XLOOKUP(TRIM($U$5), 'Manual Inputs_secondary'!$H:$H, 'Manual Inputs_secondary'!$I:$I), 0) / 'Manual Inputs_secondary'!$I$17), 2))</f>
        <v/>
      </c>
      <c r="X48" s="191" t="str">
        <f>IF($B48="","",IFERROR(SUMIFS('Data Sorting_Secondary'!$C:$C,'Data Sorting_Secondary'!$A:$A,$B48,'Data Sorting_Secondary'!$B:$B,TRIM(X$8)),0))</f>
        <v/>
      </c>
      <c r="Y48" s="191" t="str">
        <f>IF($B48="","",IFERROR(SUMIFS('Data Sorting_Secondary'!$C:$C,'Data Sorting_Secondary'!$A:$A,$B48,'Data Sorting_Secondary'!$B:$B,TRIM(Y$8)),0))</f>
        <v/>
      </c>
      <c r="Z48" s="227" t="str">
        <f t="shared" si="8"/>
        <v/>
      </c>
      <c r="AA48" s="191" t="str">
        <f>IF($B48="","",IFERROR(SUMIFS('Data Sorting_Secondary'!$D:$D,'Data Sorting_Secondary'!$A:$A,$B48,'Data Sorting_Secondary'!$B:$B,TRIM(AA$8)),0))</f>
        <v/>
      </c>
      <c r="AB48" s="191" t="str">
        <f>IF($B48="","",IFERROR(SUMIFS('Data Sorting_Secondary'!$D:$D,'Data Sorting_Secondary'!$A:$A,$B48,'Data Sorting_Secondary'!$B:$B,TRIM(AB$8)),0))</f>
        <v/>
      </c>
      <c r="AC48" s="227" t="str">
        <f>IF($B48="", "", ROUND(((AA48+AB48)*27*_xlfn.IFNA(_xlfn.XLOOKUP(TRIM($AA$5), 'Manual Inputs_secondary'!$H:$H, 'Manual Inputs_secondary'!$I:$I), 0) / 'Manual Inputs_secondary'!$I$17), 2))</f>
        <v/>
      </c>
      <c r="AD48" s="191" t="str">
        <f>IF($B48="","",IFERROR(SUMIFS('Data Sorting_Secondary'!$C:$C,'Data Sorting_Secondary'!$A:$A,$B48,'Data Sorting_Secondary'!$B:$B,TRIM(AD$8)),0))</f>
        <v/>
      </c>
      <c r="AE48" s="191" t="str">
        <f>IF($B48="","",IFERROR(SUMIFS('Data Sorting_Secondary'!$D:$D,'Data Sorting_Secondary'!$A:$A,$B48,'Data Sorting_Secondary'!$B:$B,TRIM(AE$8)),0))</f>
        <v/>
      </c>
      <c r="AF48" s="227" t="str">
        <f t="shared" si="9"/>
        <v/>
      </c>
      <c r="AG48" s="192" t="str">
        <f t="shared" si="10"/>
        <v/>
      </c>
      <c r="AH48" s="192" t="str">
        <f t="shared" si="4"/>
        <v/>
      </c>
      <c r="AI48" s="192" t="str">
        <f t="shared" si="11"/>
        <v/>
      </c>
      <c r="AJ48" s="193" t="str">
        <f t="shared" si="12"/>
        <v/>
      </c>
      <c r="AK48" s="193" t="str">
        <f t="shared" si="13"/>
        <v/>
      </c>
      <c r="AL48" s="193" t="str">
        <f t="shared" si="14"/>
        <v/>
      </c>
      <c r="AM48" s="194" t="str">
        <f>IF($B48="", "", IFERROR(ROUND(AL48 * 'Manual Inputs_secondary'!$I$6, 2), 0))</f>
        <v/>
      </c>
      <c r="AN48" s="195" t="str">
        <f t="shared" si="15"/>
        <v/>
      </c>
      <c r="AO48" s="196" t="str">
        <f>IF(OR($AN48="", $AN48=0), "", ROUND((N($AN48) * 'Manual Inputs_secondary'!$I$15 / 'Manual Inputs_secondary'!$I$16), 2))</f>
        <v/>
      </c>
      <c r="AP48" s="228" t="str">
        <f t="shared" si="16"/>
        <v/>
      </c>
      <c r="AQ48" s="229" t="str" cm="1">
        <f t="array" ref="AQ48">_xlfn.LET(
    _xlpm.Rate, _xlfn.IFS(
        'Manual Inputs_secondary'!$I$19="Asphalt Cutbacks", 'Manual Inputs_secondary'!$I$7/'Manual Inputs_secondary'!$I$8,
        'Manual Inputs_secondary'!$I$19="Asphalt Emulsion", 'Manual Inputs_secondary'!$I$9/'Manual Inputs_secondary'!$I$10
    ),
    IF(OR(ISNA(_xlpm.Rate), AP48=""), "", ROUND(_xlpm.Rate * N(AP48), 2))
)</f>
        <v/>
      </c>
      <c r="AR48" s="230" t="str">
        <f t="shared" si="17"/>
        <v/>
      </c>
      <c r="AS48" s="231" t="str">
        <f>IF(OR($AR48="", 'Manual Inputs_secondary'!$I$11=""), "", ROUND(($AR48 * 'Manual Inputs_secondary'!$I$12 * 'Manual Inputs_secondary'!$I$11 / 'Manual Inputs_secondary'!$I$17), 2))</f>
        <v/>
      </c>
      <c r="AT48" s="232" t="str">
        <f t="shared" si="18"/>
        <v/>
      </c>
      <c r="AU48" s="233" t="str">
        <f>IF(OR($AT48="", $AT48=0), "", ROUND(($AT48 * 'Manual Inputs_secondary'!$I$15 / 'Manual Inputs_secondary'!$I$16), 2))</f>
        <v/>
      </c>
      <c r="AV48" s="234" t="str">
        <f>IF($B48="","",IFERROR(SUMIFS('Data Sorting_Secondary'!$D:$D,'Data Sorting_Secondary'!$A:$A,$B48,'Data Sorting_Secondary'!$B:$B,TRIM(AV$7)),0))</f>
        <v/>
      </c>
      <c r="AW48" s="235" t="str">
        <f>IF($B48="", "", IFERROR(ROUND(SUMIFS('Data Sorting_Secondary'!$C:$C, 'Data Sorting_Secondary'!$A:$A, $B48, 'Data Sorting_Secondary'!$B:$B, TRIM(AV$7)) / (9), 0), 0))</f>
        <v/>
      </c>
      <c r="AX48" s="238" t="str">
        <f>IF(OR(AV48="", AV48=0), "", ROUND((AV48*27 * 'Manual Inputs_secondary'!$I$4 / 'Manual Inputs_secondary'!$I$17), 0))</f>
        <v/>
      </c>
    </row>
    <row r="49" spans="1:50">
      <c r="A49" s="225"/>
      <c r="B49" s="190" t="str">
        <f>IF('Manual Inputs_secondary'!D43&lt;&gt;"",'Manual Inputs_secondary'!D43,"")</f>
        <v/>
      </c>
      <c r="C49" s="191" t="str">
        <f>IF($B49="","",IFERROR(SUMIFS('Data Sorting_Secondary'!$D:$D,'Data Sorting_Secondary'!$A:$A,$B49,'Data Sorting_Secondary'!$B:$B,TRIM(C$8)),0))</f>
        <v/>
      </c>
      <c r="D49" s="191" t="str">
        <f>IF($B49="","",IFERROR(SUMIFS('Data Sorting_Secondary'!$D:$D,'Data Sorting_Secondary'!$A:$A,$B49,'Data Sorting_Secondary'!$B:$B,TRIM(D$8)),0))</f>
        <v/>
      </c>
      <c r="E49" s="227" t="str">
        <f>IF($B49="", "", ROUND(((C49+D49)*27*_xlfn.IFNA(_xlfn.XLOOKUP(TRIM($C$5), 'Manual Inputs_secondary'!$H:$H, 'Manual Inputs_secondary'!$I:$I), 0) / 'Manual Inputs_secondary'!$I$17), 2))</f>
        <v/>
      </c>
      <c r="F49" s="191" t="str">
        <f>IF($B49="","",IFERROR(SUMIFS('Data Sorting_Secondary'!$C:$C,'Data Sorting_Secondary'!$A:$A,$B49,'Data Sorting_Secondary'!$B:$B,TRIM(F$8)),0))</f>
        <v/>
      </c>
      <c r="G49" s="191" t="str">
        <f>IF($B49="","",IFERROR(SUMIFS('Data Sorting_Secondary'!$C:$C,'Data Sorting_Secondary'!$A:$A,$B49,'Data Sorting_Secondary'!$B:$B,TRIM(G$8)),0))</f>
        <v/>
      </c>
      <c r="H49" s="227" t="str">
        <f t="shared" si="5"/>
        <v/>
      </c>
      <c r="I49" s="191" t="str">
        <f>IF($B49="","",IFERROR(SUMIFS('Data Sorting_Secondary'!$D:$D,'Data Sorting_Secondary'!$A:$A,$B49,'Data Sorting_Secondary'!$B:$B,TRIM(I$8)),0))</f>
        <v/>
      </c>
      <c r="J49" s="191" t="str">
        <f>IF($B49="","",IFERROR(SUMIFS('Data Sorting_Secondary'!$D:$D,'Data Sorting_Secondary'!$A:$A,$B49,'Data Sorting_Secondary'!$B:$B,TRIM(J$8)),0))</f>
        <v/>
      </c>
      <c r="K49" s="227" t="str">
        <f>IF($B49="", "", ROUND(((I49+J49)*27*_xlfn.IFNA(_xlfn.XLOOKUP(TRIM($I$5), 'Manual Inputs_secondary'!$H:$H, 'Manual Inputs_secondary'!$I:$I), 0) / 'Manual Inputs_secondary'!$I$17), 2))</f>
        <v/>
      </c>
      <c r="L49" s="191" t="str">
        <f>IF($B49="","",IFERROR(SUMIFS('Data Sorting_Secondary'!$C:$C,'Data Sorting_Secondary'!$A:$A,$B49,'Data Sorting_Secondary'!$B:$B,TRIM(L$8)),0))</f>
        <v/>
      </c>
      <c r="M49" s="191" t="str">
        <f>IF($B49="","",IFERROR(SUMIFS('Data Sorting_Secondary'!$C:$C,'Data Sorting_Secondary'!$A:$A,$B49,'Data Sorting_Secondary'!$C:$C,TRIM(M$8)),0))</f>
        <v/>
      </c>
      <c r="N49" s="227" t="str">
        <f t="shared" si="6"/>
        <v/>
      </c>
      <c r="O49" s="191" t="str">
        <f>IF($B49="","",IFERROR(SUMIFS('Data Sorting_Secondary'!$D:$D,'Data Sorting_Secondary'!$A:$A,$B49,'Data Sorting_Secondary'!$B:$B,TRIM(O$8)),0))</f>
        <v/>
      </c>
      <c r="P49" s="191" t="str">
        <f>IF($B49="","",IFERROR(SUMIFS('Data Sorting_Secondary'!$D:$D,'Data Sorting_Secondary'!$A:$A,$B49,'Data Sorting_Secondary'!$B:$B,TRIM(P$8)),0))</f>
        <v/>
      </c>
      <c r="Q49" s="227" t="str">
        <f>IF($B49="", "", ROUND(((O49+P49)*27*_xlfn.IFNA(_xlfn.XLOOKUP(TRIM($O$5), 'Manual Inputs_secondary'!$H:$H, 'Manual Inputs_secondary'!$I:$I), 0) / 'Manual Inputs_secondary'!$I$17), 2))</f>
        <v/>
      </c>
      <c r="R49" s="191" t="str">
        <f>IF($B49="","",IFERROR(SUMIFS('Data Sorting_Secondary'!$C:$C,'Data Sorting_Secondary'!$A:$A,$B49,'Data Sorting_Secondary'!$B:$B,TRIM(R$8)),0))</f>
        <v/>
      </c>
      <c r="S49" s="191" t="str">
        <f>IF($B49="","",IFERROR(SUMIFS('Data Sorting_Secondary'!$C:$C,'Data Sorting_Secondary'!$A:$A,$B49,'Data Sorting_Secondary'!$B:$B,TRIM(S$8)),0))</f>
        <v/>
      </c>
      <c r="T49" s="227" t="str">
        <f t="shared" si="7"/>
        <v/>
      </c>
      <c r="U49" s="191" t="str">
        <f>IF($B49="","",IFERROR(SUMIFS('Data Sorting_Secondary'!$D:$D,'Data Sorting_Secondary'!$A:$A,$B49,'Data Sorting_Secondary'!$B:$B,TRIM(U$8)),0))</f>
        <v/>
      </c>
      <c r="V49" s="191" t="str">
        <f>IF($B49="","",IFERROR(SUMIFS('Data Sorting_Secondary'!$D:$D,'Data Sorting_Secondary'!$A:$A,$B49,'Data Sorting_Secondary'!$B:$B,TRIM(V$8)),0))</f>
        <v/>
      </c>
      <c r="W49" s="227" t="str">
        <f>IF($B49="", "", ROUND(((U49+V49)*27*_xlfn.IFNA(_xlfn.XLOOKUP(TRIM($U$5), 'Manual Inputs_secondary'!$H:$H, 'Manual Inputs_secondary'!$I:$I), 0) / 'Manual Inputs_secondary'!$I$17), 2))</f>
        <v/>
      </c>
      <c r="X49" s="191" t="str">
        <f>IF($B49="","",IFERROR(SUMIFS('Data Sorting_Secondary'!$C:$C,'Data Sorting_Secondary'!$A:$A,$B49,'Data Sorting_Secondary'!$B:$B,TRIM(X$8)),0))</f>
        <v/>
      </c>
      <c r="Y49" s="191" t="str">
        <f>IF($B49="","",IFERROR(SUMIFS('Data Sorting_Secondary'!$C:$C,'Data Sorting_Secondary'!$A:$A,$B49,'Data Sorting_Secondary'!$B:$B,TRIM(Y$8)),0))</f>
        <v/>
      </c>
      <c r="Z49" s="227" t="str">
        <f t="shared" si="8"/>
        <v/>
      </c>
      <c r="AA49" s="191" t="str">
        <f>IF($B49="","",IFERROR(SUMIFS('Data Sorting_Secondary'!$D:$D,'Data Sorting_Secondary'!$A:$A,$B49,'Data Sorting_Secondary'!$B:$B,TRIM(AA$8)),0))</f>
        <v/>
      </c>
      <c r="AB49" s="191" t="str">
        <f>IF($B49="","",IFERROR(SUMIFS('Data Sorting_Secondary'!$D:$D,'Data Sorting_Secondary'!$A:$A,$B49,'Data Sorting_Secondary'!$B:$B,TRIM(AB$8)),0))</f>
        <v/>
      </c>
      <c r="AC49" s="227" t="str">
        <f>IF($B49="", "", ROUND(((AA49+AB49)*27*_xlfn.IFNA(_xlfn.XLOOKUP(TRIM($AA$5), 'Manual Inputs_secondary'!$H:$H, 'Manual Inputs_secondary'!$I:$I), 0) / 'Manual Inputs_secondary'!$I$17), 2))</f>
        <v/>
      </c>
      <c r="AD49" s="191" t="str">
        <f>IF($B49="","",IFERROR(SUMIFS('Data Sorting_Secondary'!$C:$C,'Data Sorting_Secondary'!$A:$A,$B49,'Data Sorting_Secondary'!$B:$B,TRIM(AD$8)),0))</f>
        <v/>
      </c>
      <c r="AE49" s="191" t="str">
        <f>IF($B49="","",IFERROR(SUMIFS('Data Sorting_Secondary'!$D:$D,'Data Sorting_Secondary'!$A:$A,$B49,'Data Sorting_Secondary'!$B:$B,TRIM(AE$8)),0))</f>
        <v/>
      </c>
      <c r="AF49" s="227" t="str">
        <f t="shared" si="9"/>
        <v/>
      </c>
      <c r="AG49" s="192" t="str">
        <f t="shared" si="10"/>
        <v/>
      </c>
      <c r="AH49" s="192" t="str">
        <f t="shared" si="4"/>
        <v/>
      </c>
      <c r="AI49" s="192" t="str">
        <f t="shared" si="11"/>
        <v/>
      </c>
      <c r="AJ49" s="193" t="str">
        <f t="shared" si="12"/>
        <v/>
      </c>
      <c r="AK49" s="193" t="str">
        <f t="shared" si="13"/>
        <v/>
      </c>
      <c r="AL49" s="193" t="str">
        <f t="shared" si="14"/>
        <v/>
      </c>
      <c r="AM49" s="194" t="str">
        <f>IF($B49="", "", IFERROR(ROUND(AL49 * 'Manual Inputs_secondary'!$I$6, 2), 0))</f>
        <v/>
      </c>
      <c r="AN49" s="195" t="str">
        <f t="shared" si="15"/>
        <v/>
      </c>
      <c r="AO49" s="196" t="str">
        <f>IF(OR($AN49="", $AN49=0), "", ROUND((N($AN49) * 'Manual Inputs_secondary'!$I$15 / 'Manual Inputs_secondary'!$I$16), 2))</f>
        <v/>
      </c>
      <c r="AP49" s="228" t="str">
        <f t="shared" si="16"/>
        <v/>
      </c>
      <c r="AQ49" s="229" t="str" cm="1">
        <f t="array" ref="AQ49">_xlfn.LET(
    _xlpm.Rate, _xlfn.IFS(
        'Manual Inputs_secondary'!$I$19="Asphalt Cutbacks", 'Manual Inputs_secondary'!$I$7/'Manual Inputs_secondary'!$I$8,
        'Manual Inputs_secondary'!$I$19="Asphalt Emulsion", 'Manual Inputs_secondary'!$I$9/'Manual Inputs_secondary'!$I$10
    ),
    IF(OR(ISNA(_xlpm.Rate), AP49=""), "", ROUND(_xlpm.Rate * N(AP49), 2))
)</f>
        <v/>
      </c>
      <c r="AR49" s="230" t="str">
        <f t="shared" si="17"/>
        <v/>
      </c>
      <c r="AS49" s="231" t="str">
        <f>IF(OR($AR49="", 'Manual Inputs_secondary'!$I$11=""), "", ROUND(($AR49 * 'Manual Inputs_secondary'!$I$12 * 'Manual Inputs_secondary'!$I$11 / 'Manual Inputs_secondary'!$I$17), 2))</f>
        <v/>
      </c>
      <c r="AT49" s="232" t="str">
        <f t="shared" si="18"/>
        <v/>
      </c>
      <c r="AU49" s="233" t="str">
        <f>IF(OR($AT49="", $AT49=0), "", ROUND(($AT49 * 'Manual Inputs_secondary'!$I$15 / 'Manual Inputs_secondary'!$I$16), 2))</f>
        <v/>
      </c>
      <c r="AV49" s="234" t="str">
        <f>IF($B49="","",IFERROR(SUMIFS('Data Sorting_Secondary'!$D:$D,'Data Sorting_Secondary'!$A:$A,$B49,'Data Sorting_Secondary'!$B:$B,TRIM(AV$7)),0))</f>
        <v/>
      </c>
      <c r="AW49" s="235" t="str">
        <f>IF($B49="", "", IFERROR(ROUND(SUMIFS('Data Sorting_Secondary'!$C:$C, 'Data Sorting_Secondary'!$A:$A, $B49, 'Data Sorting_Secondary'!$B:$B, TRIM(AV$7)) / (9), 0), 0))</f>
        <v/>
      </c>
      <c r="AX49" s="238" t="str">
        <f>IF(OR(AV49="", AV49=0), "", ROUND((AV49*27 * 'Manual Inputs_secondary'!$I$4 / 'Manual Inputs_secondary'!$I$17), 0))</f>
        <v/>
      </c>
    </row>
    <row r="50" spans="1:50">
      <c r="A50" s="225"/>
      <c r="B50" s="190" t="str">
        <f>IF('Manual Inputs_secondary'!D44&lt;&gt;"",'Manual Inputs_secondary'!D44,"")</f>
        <v/>
      </c>
      <c r="C50" s="191" t="str">
        <f>IF($B50="","",IFERROR(SUMIFS('Data Sorting_Secondary'!$D:$D,'Data Sorting_Secondary'!$A:$A,$B50,'Data Sorting_Secondary'!$B:$B,TRIM(C$8)),0))</f>
        <v/>
      </c>
      <c r="D50" s="191" t="str">
        <f>IF($B50="","",IFERROR(SUMIFS('Data Sorting_Secondary'!$D:$D,'Data Sorting_Secondary'!$A:$A,$B50,'Data Sorting_Secondary'!$B:$B,TRIM(D$8)),0))</f>
        <v/>
      </c>
      <c r="E50" s="227" t="str">
        <f>IF($B50="", "", ROUND(((C50+D50)*27*_xlfn.IFNA(_xlfn.XLOOKUP(TRIM($C$5), 'Manual Inputs_secondary'!$H:$H, 'Manual Inputs_secondary'!$I:$I), 0) / 'Manual Inputs_secondary'!$I$17), 2))</f>
        <v/>
      </c>
      <c r="F50" s="191" t="str">
        <f>IF($B50="","",IFERROR(SUMIFS('Data Sorting_Secondary'!$C:$C,'Data Sorting_Secondary'!$A:$A,$B50,'Data Sorting_Secondary'!$B:$B,TRIM(F$8)),0))</f>
        <v/>
      </c>
      <c r="G50" s="191" t="str">
        <f>IF($B50="","",IFERROR(SUMIFS('Data Sorting_Secondary'!$C:$C,'Data Sorting_Secondary'!$A:$A,$B50,'Data Sorting_Secondary'!$B:$B,TRIM(G$8)),0))</f>
        <v/>
      </c>
      <c r="H50" s="227" t="str">
        <f t="shared" si="5"/>
        <v/>
      </c>
      <c r="I50" s="191" t="str">
        <f>IF($B50="","",IFERROR(SUMIFS('Data Sorting_Secondary'!$D:$D,'Data Sorting_Secondary'!$A:$A,$B50,'Data Sorting_Secondary'!$B:$B,TRIM(I$8)),0))</f>
        <v/>
      </c>
      <c r="J50" s="191" t="str">
        <f>IF($B50="","",IFERROR(SUMIFS('Data Sorting_Secondary'!$D:$D,'Data Sorting_Secondary'!$A:$A,$B50,'Data Sorting_Secondary'!$B:$B,TRIM(J$8)),0))</f>
        <v/>
      </c>
      <c r="K50" s="227" t="str">
        <f>IF($B50="", "", ROUND(((I50+J50)*27*_xlfn.IFNA(_xlfn.XLOOKUP(TRIM($I$5), 'Manual Inputs_secondary'!$H:$H, 'Manual Inputs_secondary'!$I:$I), 0) / 'Manual Inputs_secondary'!$I$17), 2))</f>
        <v/>
      </c>
      <c r="L50" s="191" t="str">
        <f>IF($B50="","",IFERROR(SUMIFS('Data Sorting_Secondary'!$C:$C,'Data Sorting_Secondary'!$A:$A,$B50,'Data Sorting_Secondary'!$B:$B,TRIM(L$8)),0))</f>
        <v/>
      </c>
      <c r="M50" s="191" t="str">
        <f>IF($B50="","",IFERROR(SUMIFS('Data Sorting_Secondary'!$C:$C,'Data Sorting_Secondary'!$A:$A,$B50,'Data Sorting_Secondary'!$C:$C,TRIM(M$8)),0))</f>
        <v/>
      </c>
      <c r="N50" s="227" t="str">
        <f t="shared" si="6"/>
        <v/>
      </c>
      <c r="O50" s="191" t="str">
        <f>IF($B50="","",IFERROR(SUMIFS('Data Sorting_Secondary'!$D:$D,'Data Sorting_Secondary'!$A:$A,$B50,'Data Sorting_Secondary'!$B:$B,TRIM(O$8)),0))</f>
        <v/>
      </c>
      <c r="P50" s="191" t="str">
        <f>IF($B50="","",IFERROR(SUMIFS('Data Sorting_Secondary'!$D:$D,'Data Sorting_Secondary'!$A:$A,$B50,'Data Sorting_Secondary'!$B:$B,TRIM(P$8)),0))</f>
        <v/>
      </c>
      <c r="Q50" s="227" t="str">
        <f>IF($B50="", "", ROUND(((O50+P50)*27*_xlfn.IFNA(_xlfn.XLOOKUP(TRIM($O$5), 'Manual Inputs_secondary'!$H:$H, 'Manual Inputs_secondary'!$I:$I), 0) / 'Manual Inputs_secondary'!$I$17), 2))</f>
        <v/>
      </c>
      <c r="R50" s="191" t="str">
        <f>IF($B50="","",IFERROR(SUMIFS('Data Sorting_Secondary'!$C:$C,'Data Sorting_Secondary'!$A:$A,$B50,'Data Sorting_Secondary'!$B:$B,TRIM(R$8)),0))</f>
        <v/>
      </c>
      <c r="S50" s="191" t="str">
        <f>IF($B50="","",IFERROR(SUMIFS('Data Sorting_Secondary'!$C:$C,'Data Sorting_Secondary'!$A:$A,$B50,'Data Sorting_Secondary'!$B:$B,TRIM(S$8)),0))</f>
        <v/>
      </c>
      <c r="T50" s="227" t="str">
        <f t="shared" si="7"/>
        <v/>
      </c>
      <c r="U50" s="191" t="str">
        <f>IF($B50="","",IFERROR(SUMIFS('Data Sorting_Secondary'!$D:$D,'Data Sorting_Secondary'!$A:$A,$B50,'Data Sorting_Secondary'!$B:$B,TRIM(U$8)),0))</f>
        <v/>
      </c>
      <c r="V50" s="191" t="str">
        <f>IF($B50="","",IFERROR(SUMIFS('Data Sorting_Secondary'!$D:$D,'Data Sorting_Secondary'!$A:$A,$B50,'Data Sorting_Secondary'!$B:$B,TRIM(V$8)),0))</f>
        <v/>
      </c>
      <c r="W50" s="227" t="str">
        <f>IF($B50="", "", ROUND(((U50+V50)*27*_xlfn.IFNA(_xlfn.XLOOKUP(TRIM($U$5), 'Manual Inputs_secondary'!$H:$H, 'Manual Inputs_secondary'!$I:$I), 0) / 'Manual Inputs_secondary'!$I$17), 2))</f>
        <v/>
      </c>
      <c r="X50" s="191" t="str">
        <f>IF($B50="","",IFERROR(SUMIFS('Data Sorting_Secondary'!$C:$C,'Data Sorting_Secondary'!$A:$A,$B50,'Data Sorting_Secondary'!$B:$B,TRIM(X$8)),0))</f>
        <v/>
      </c>
      <c r="Y50" s="191" t="str">
        <f>IF($B50="","",IFERROR(SUMIFS('Data Sorting_Secondary'!$C:$C,'Data Sorting_Secondary'!$A:$A,$B50,'Data Sorting_Secondary'!$B:$B,TRIM(Y$8)),0))</f>
        <v/>
      </c>
      <c r="Z50" s="227" t="str">
        <f t="shared" si="8"/>
        <v/>
      </c>
      <c r="AA50" s="191" t="str">
        <f>IF($B50="","",IFERROR(SUMIFS('Data Sorting_Secondary'!$D:$D,'Data Sorting_Secondary'!$A:$A,$B50,'Data Sorting_Secondary'!$B:$B,TRIM(AA$8)),0))</f>
        <v/>
      </c>
      <c r="AB50" s="191" t="str">
        <f>IF($B50="","",IFERROR(SUMIFS('Data Sorting_Secondary'!$D:$D,'Data Sorting_Secondary'!$A:$A,$B50,'Data Sorting_Secondary'!$B:$B,TRIM(AB$8)),0))</f>
        <v/>
      </c>
      <c r="AC50" s="227" t="str">
        <f>IF($B50="", "", ROUND(((AA50+AB50)*27*_xlfn.IFNA(_xlfn.XLOOKUP(TRIM($AA$5), 'Manual Inputs_secondary'!$H:$H, 'Manual Inputs_secondary'!$I:$I), 0) / 'Manual Inputs_secondary'!$I$17), 2))</f>
        <v/>
      </c>
      <c r="AD50" s="191" t="str">
        <f>IF($B50="","",IFERROR(SUMIFS('Data Sorting_Secondary'!$C:$C,'Data Sorting_Secondary'!$A:$A,$B50,'Data Sorting_Secondary'!$B:$B,TRIM(AD$8)),0))</f>
        <v/>
      </c>
      <c r="AE50" s="191" t="str">
        <f>IF($B50="","",IFERROR(SUMIFS('Data Sorting_Secondary'!$D:$D,'Data Sorting_Secondary'!$A:$A,$B50,'Data Sorting_Secondary'!$B:$B,TRIM(AE$8)),0))</f>
        <v/>
      </c>
      <c r="AF50" s="227" t="str">
        <f t="shared" si="9"/>
        <v/>
      </c>
      <c r="AG50" s="192" t="str">
        <f t="shared" si="10"/>
        <v/>
      </c>
      <c r="AH50" s="192" t="str">
        <f t="shared" si="4"/>
        <v/>
      </c>
      <c r="AI50" s="192" t="str">
        <f t="shared" si="11"/>
        <v/>
      </c>
      <c r="AJ50" s="193" t="str">
        <f t="shared" si="12"/>
        <v/>
      </c>
      <c r="AK50" s="193" t="str">
        <f t="shared" si="13"/>
        <v/>
      </c>
      <c r="AL50" s="193" t="str">
        <f t="shared" si="14"/>
        <v/>
      </c>
      <c r="AM50" s="194" t="str">
        <f>IF($B50="", "", IFERROR(ROUND(AL50 * 'Manual Inputs_secondary'!$I$6, 2), 0))</f>
        <v/>
      </c>
      <c r="AN50" s="195" t="str">
        <f t="shared" si="15"/>
        <v/>
      </c>
      <c r="AO50" s="196" t="str">
        <f>IF(OR($AN50="", $AN50=0), "", ROUND((N($AN50) * 'Manual Inputs_secondary'!$I$15 / 'Manual Inputs_secondary'!$I$16), 2))</f>
        <v/>
      </c>
      <c r="AP50" s="228" t="str">
        <f t="shared" si="16"/>
        <v/>
      </c>
      <c r="AQ50" s="229" t="str" cm="1">
        <f t="array" ref="AQ50">_xlfn.LET(
    _xlpm.Rate, _xlfn.IFS(
        'Manual Inputs_secondary'!$I$19="Asphalt Cutbacks", 'Manual Inputs_secondary'!$I$7/'Manual Inputs_secondary'!$I$8,
        'Manual Inputs_secondary'!$I$19="Asphalt Emulsion", 'Manual Inputs_secondary'!$I$9/'Manual Inputs_secondary'!$I$10
    ),
    IF(OR(ISNA(_xlpm.Rate), AP50=""), "", ROUND(_xlpm.Rate * N(AP50), 2))
)</f>
        <v/>
      </c>
      <c r="AR50" s="230" t="str">
        <f t="shared" si="17"/>
        <v/>
      </c>
      <c r="AS50" s="231" t="str">
        <f>IF(OR($AR50="", 'Manual Inputs_secondary'!$I$11=""), "", ROUND(($AR50 * 'Manual Inputs_secondary'!$I$12 * 'Manual Inputs_secondary'!$I$11 / 'Manual Inputs_secondary'!$I$17), 2))</f>
        <v/>
      </c>
      <c r="AT50" s="232" t="str">
        <f t="shared" si="18"/>
        <v/>
      </c>
      <c r="AU50" s="233" t="str">
        <f>IF(OR($AT50="", $AT50=0), "", ROUND(($AT50 * 'Manual Inputs_secondary'!$I$15 / 'Manual Inputs_secondary'!$I$16), 2))</f>
        <v/>
      </c>
      <c r="AV50" s="234" t="str">
        <f>IF($B50="","",IFERROR(SUMIFS('Data Sorting_Secondary'!$D:$D,'Data Sorting_Secondary'!$A:$A,$B50,'Data Sorting_Secondary'!$B:$B,TRIM(AV$7)),0))</f>
        <v/>
      </c>
      <c r="AW50" s="235" t="str">
        <f>IF($B50="", "", IFERROR(ROUND(SUMIFS('Data Sorting_Secondary'!$C:$C, 'Data Sorting_Secondary'!$A:$A, $B50, 'Data Sorting_Secondary'!$B:$B, TRIM(AV$7)) / (9), 0), 0))</f>
        <v/>
      </c>
      <c r="AX50" s="238" t="str">
        <f>IF(OR(AV50="", AV50=0), "", ROUND((AV50*27 * 'Manual Inputs_secondary'!$I$4 / 'Manual Inputs_secondary'!$I$17), 0))</f>
        <v/>
      </c>
    </row>
    <row r="51" spans="1:50">
      <c r="A51" s="225"/>
      <c r="B51" s="190" t="str">
        <f>IF('Manual Inputs_secondary'!D45&lt;&gt;"",'Manual Inputs_secondary'!D45,"")</f>
        <v/>
      </c>
      <c r="C51" s="191" t="str">
        <f>IF($B51="","",IFERROR(SUMIFS('Data Sorting_Secondary'!$D:$D,'Data Sorting_Secondary'!$A:$A,$B51,'Data Sorting_Secondary'!$B:$B,TRIM(C$8)),0))</f>
        <v/>
      </c>
      <c r="D51" s="191" t="str">
        <f>IF($B51="","",IFERROR(SUMIFS('Data Sorting_Secondary'!$D:$D,'Data Sorting_Secondary'!$A:$A,$B51,'Data Sorting_Secondary'!$B:$B,TRIM(D$8)),0))</f>
        <v/>
      </c>
      <c r="E51" s="227" t="str">
        <f>IF($B51="", "", ROUND(((C51+D51)*27*_xlfn.IFNA(_xlfn.XLOOKUP(TRIM($C$5), 'Manual Inputs_secondary'!$H:$H, 'Manual Inputs_secondary'!$I:$I), 0) / 'Manual Inputs_secondary'!$I$17), 2))</f>
        <v/>
      </c>
      <c r="F51" s="191" t="str">
        <f>IF($B51="","",IFERROR(SUMIFS('Data Sorting_Secondary'!$C:$C,'Data Sorting_Secondary'!$A:$A,$B51,'Data Sorting_Secondary'!$B:$B,TRIM(F$8)),0))</f>
        <v/>
      </c>
      <c r="G51" s="191" t="str">
        <f>IF($B51="","",IFERROR(SUMIFS('Data Sorting_Secondary'!$C:$C,'Data Sorting_Secondary'!$A:$A,$B51,'Data Sorting_Secondary'!$B:$B,TRIM(G$8)),0))</f>
        <v/>
      </c>
      <c r="H51" s="227" t="str">
        <f t="shared" si="5"/>
        <v/>
      </c>
      <c r="I51" s="191" t="str">
        <f>IF($B51="","",IFERROR(SUMIFS('Data Sorting_Secondary'!$D:$D,'Data Sorting_Secondary'!$A:$A,$B51,'Data Sorting_Secondary'!$B:$B,TRIM(I$8)),0))</f>
        <v/>
      </c>
      <c r="J51" s="191" t="str">
        <f>IF($B51="","",IFERROR(SUMIFS('Data Sorting_Secondary'!$D:$D,'Data Sorting_Secondary'!$A:$A,$B51,'Data Sorting_Secondary'!$B:$B,TRIM(J$8)),0))</f>
        <v/>
      </c>
      <c r="K51" s="227" t="str">
        <f>IF($B51="", "", ROUND(((I51+J51)*27*_xlfn.IFNA(_xlfn.XLOOKUP(TRIM($I$5), 'Manual Inputs_secondary'!$H:$H, 'Manual Inputs_secondary'!$I:$I), 0) / 'Manual Inputs_secondary'!$I$17), 2))</f>
        <v/>
      </c>
      <c r="L51" s="191" t="str">
        <f>IF($B51="","",IFERROR(SUMIFS('Data Sorting_Secondary'!$C:$C,'Data Sorting_Secondary'!$A:$A,$B51,'Data Sorting_Secondary'!$B:$B,TRIM(L$8)),0))</f>
        <v/>
      </c>
      <c r="M51" s="191" t="str">
        <f>IF($B51="","",IFERROR(SUMIFS('Data Sorting_Secondary'!$C:$C,'Data Sorting_Secondary'!$A:$A,$B51,'Data Sorting_Secondary'!$C:$C,TRIM(M$8)),0))</f>
        <v/>
      </c>
      <c r="N51" s="227" t="str">
        <f t="shared" si="6"/>
        <v/>
      </c>
      <c r="O51" s="191" t="str">
        <f>IF($B51="","",IFERROR(SUMIFS('Data Sorting_Secondary'!$D:$D,'Data Sorting_Secondary'!$A:$A,$B51,'Data Sorting_Secondary'!$B:$B,TRIM(O$8)),0))</f>
        <v/>
      </c>
      <c r="P51" s="191" t="str">
        <f>IF($B51="","",IFERROR(SUMIFS('Data Sorting_Secondary'!$D:$D,'Data Sorting_Secondary'!$A:$A,$B51,'Data Sorting_Secondary'!$B:$B,TRIM(P$8)),0))</f>
        <v/>
      </c>
      <c r="Q51" s="227" t="str">
        <f>IF($B51="", "", ROUND(((O51+P51)*27*_xlfn.IFNA(_xlfn.XLOOKUP(TRIM($O$5), 'Manual Inputs_secondary'!$H:$H, 'Manual Inputs_secondary'!$I:$I), 0) / 'Manual Inputs_secondary'!$I$17), 2))</f>
        <v/>
      </c>
      <c r="R51" s="191" t="str">
        <f>IF($B51="","",IFERROR(SUMIFS('Data Sorting_Secondary'!$C:$C,'Data Sorting_Secondary'!$A:$A,$B51,'Data Sorting_Secondary'!$B:$B,TRIM(R$8)),0))</f>
        <v/>
      </c>
      <c r="S51" s="191" t="str">
        <f>IF($B51="","",IFERROR(SUMIFS('Data Sorting_Secondary'!$C:$C,'Data Sorting_Secondary'!$A:$A,$B51,'Data Sorting_Secondary'!$B:$B,TRIM(S$8)),0))</f>
        <v/>
      </c>
      <c r="T51" s="227" t="str">
        <f t="shared" si="7"/>
        <v/>
      </c>
      <c r="U51" s="191" t="str">
        <f>IF($B51="","",IFERROR(SUMIFS('Data Sorting_Secondary'!$D:$D,'Data Sorting_Secondary'!$A:$A,$B51,'Data Sorting_Secondary'!$B:$B,TRIM(U$8)),0))</f>
        <v/>
      </c>
      <c r="V51" s="191" t="str">
        <f>IF($B51="","",IFERROR(SUMIFS('Data Sorting_Secondary'!$D:$D,'Data Sorting_Secondary'!$A:$A,$B51,'Data Sorting_Secondary'!$B:$B,TRIM(V$8)),0))</f>
        <v/>
      </c>
      <c r="W51" s="227" t="str">
        <f>IF($B51="", "", ROUND(((U51+V51)*27*_xlfn.IFNA(_xlfn.XLOOKUP(TRIM($U$5), 'Manual Inputs_secondary'!$H:$H, 'Manual Inputs_secondary'!$I:$I), 0) / 'Manual Inputs_secondary'!$I$17), 2))</f>
        <v/>
      </c>
      <c r="X51" s="191" t="str">
        <f>IF($B51="","",IFERROR(SUMIFS('Data Sorting_Secondary'!$C:$C,'Data Sorting_Secondary'!$A:$A,$B51,'Data Sorting_Secondary'!$B:$B,TRIM(X$8)),0))</f>
        <v/>
      </c>
      <c r="Y51" s="191" t="str">
        <f>IF($B51="","",IFERROR(SUMIFS('Data Sorting_Secondary'!$C:$C,'Data Sorting_Secondary'!$A:$A,$B51,'Data Sorting_Secondary'!$B:$B,TRIM(Y$8)),0))</f>
        <v/>
      </c>
      <c r="Z51" s="227" t="str">
        <f t="shared" si="8"/>
        <v/>
      </c>
      <c r="AA51" s="191" t="str">
        <f>IF($B51="","",IFERROR(SUMIFS('Data Sorting_Secondary'!$D:$D,'Data Sorting_Secondary'!$A:$A,$B51,'Data Sorting_Secondary'!$B:$B,TRIM(AA$8)),0))</f>
        <v/>
      </c>
      <c r="AB51" s="191" t="str">
        <f>IF($B51="","",IFERROR(SUMIFS('Data Sorting_Secondary'!$D:$D,'Data Sorting_Secondary'!$A:$A,$B51,'Data Sorting_Secondary'!$B:$B,TRIM(AB$8)),0))</f>
        <v/>
      </c>
      <c r="AC51" s="227" t="str">
        <f>IF($B51="", "", ROUND(((AA51+AB51)*27*_xlfn.IFNA(_xlfn.XLOOKUP(TRIM($AA$5), 'Manual Inputs_secondary'!$H:$H, 'Manual Inputs_secondary'!$I:$I), 0) / 'Manual Inputs_secondary'!$I$17), 2))</f>
        <v/>
      </c>
      <c r="AD51" s="191" t="str">
        <f>IF($B51="","",IFERROR(SUMIFS('Data Sorting_Secondary'!$C:$C,'Data Sorting_Secondary'!$A:$A,$B51,'Data Sorting_Secondary'!$B:$B,TRIM(AD$8)),0))</f>
        <v/>
      </c>
      <c r="AE51" s="191" t="str">
        <f>IF($B51="","",IFERROR(SUMIFS('Data Sorting_Secondary'!$D:$D,'Data Sorting_Secondary'!$A:$A,$B51,'Data Sorting_Secondary'!$B:$B,TRIM(AE$8)),0))</f>
        <v/>
      </c>
      <c r="AF51" s="227" t="str">
        <f t="shared" si="9"/>
        <v/>
      </c>
      <c r="AG51" s="192" t="str">
        <f t="shared" si="10"/>
        <v/>
      </c>
      <c r="AH51" s="192" t="str">
        <f t="shared" si="4"/>
        <v/>
      </c>
      <c r="AI51" s="192" t="str">
        <f t="shared" si="11"/>
        <v/>
      </c>
      <c r="AJ51" s="193" t="str">
        <f t="shared" si="12"/>
        <v/>
      </c>
      <c r="AK51" s="193" t="str">
        <f t="shared" si="13"/>
        <v/>
      </c>
      <c r="AL51" s="193" t="str">
        <f t="shared" si="14"/>
        <v/>
      </c>
      <c r="AM51" s="194" t="str">
        <f>IF($B51="", "", IFERROR(ROUND(AL51 * 'Manual Inputs_secondary'!$I$6, 2), 0))</f>
        <v/>
      </c>
      <c r="AN51" s="195" t="str">
        <f t="shared" si="15"/>
        <v/>
      </c>
      <c r="AO51" s="196" t="str">
        <f>IF(OR($AN51="", $AN51=0), "", ROUND((N($AN51) * 'Manual Inputs_secondary'!$I$15 / 'Manual Inputs_secondary'!$I$16), 2))</f>
        <v/>
      </c>
      <c r="AP51" s="228" t="str">
        <f t="shared" si="16"/>
        <v/>
      </c>
      <c r="AQ51" s="229" t="str" cm="1">
        <f t="array" ref="AQ51">_xlfn.LET(
    _xlpm.Rate, _xlfn.IFS(
        'Manual Inputs_secondary'!$I$19="Asphalt Cutbacks", 'Manual Inputs_secondary'!$I$7/'Manual Inputs_secondary'!$I$8,
        'Manual Inputs_secondary'!$I$19="Asphalt Emulsion", 'Manual Inputs_secondary'!$I$9/'Manual Inputs_secondary'!$I$10
    ),
    IF(OR(ISNA(_xlpm.Rate), AP51=""), "", ROUND(_xlpm.Rate * N(AP51), 2))
)</f>
        <v/>
      </c>
      <c r="AR51" s="230" t="str">
        <f t="shared" si="17"/>
        <v/>
      </c>
      <c r="AS51" s="231" t="str">
        <f>IF(OR($AR51="", 'Manual Inputs_secondary'!$I$11=""), "", ROUND(($AR51 * 'Manual Inputs_secondary'!$I$12 * 'Manual Inputs_secondary'!$I$11 / 'Manual Inputs_secondary'!$I$17), 2))</f>
        <v/>
      </c>
      <c r="AT51" s="232" t="str">
        <f t="shared" si="18"/>
        <v/>
      </c>
      <c r="AU51" s="233" t="str">
        <f>IF(OR($AT51="", $AT51=0), "", ROUND(($AT51 * 'Manual Inputs_secondary'!$I$15 / 'Manual Inputs_secondary'!$I$16), 2))</f>
        <v/>
      </c>
      <c r="AV51" s="234" t="str">
        <f>IF($B51="","",IFERROR(SUMIFS('Data Sorting_Secondary'!$D:$D,'Data Sorting_Secondary'!$A:$A,$B51,'Data Sorting_Secondary'!$B:$B,TRIM(AV$7)),0))</f>
        <v/>
      </c>
      <c r="AW51" s="235" t="str">
        <f>IF($B51="", "", IFERROR(ROUND(SUMIFS('Data Sorting_Secondary'!$C:$C, 'Data Sorting_Secondary'!$A:$A, $B51, 'Data Sorting_Secondary'!$B:$B, TRIM(AV$7)) / (9), 0), 0))</f>
        <v/>
      </c>
      <c r="AX51" s="238" t="str">
        <f>IF(OR(AV51="", AV51=0), "", ROUND((AV51*27 * 'Manual Inputs_secondary'!$I$4 / 'Manual Inputs_secondary'!$I$17), 0))</f>
        <v/>
      </c>
    </row>
    <row r="52" spans="1:50">
      <c r="A52" s="225"/>
      <c r="B52" s="190" t="str">
        <f>IF('Manual Inputs_secondary'!D46&lt;&gt;"",'Manual Inputs_secondary'!D46,"")</f>
        <v/>
      </c>
      <c r="C52" s="191" t="str">
        <f>IF($B52="","",IFERROR(SUMIFS('Data Sorting_Secondary'!$D:$D,'Data Sorting_Secondary'!$A:$A,$B52,'Data Sorting_Secondary'!$B:$B,TRIM(C$8)),0))</f>
        <v/>
      </c>
      <c r="D52" s="191" t="str">
        <f>IF($B52="","",IFERROR(SUMIFS('Data Sorting_Secondary'!$D:$D,'Data Sorting_Secondary'!$A:$A,$B52,'Data Sorting_Secondary'!$B:$B,TRIM(D$8)),0))</f>
        <v/>
      </c>
      <c r="E52" s="227" t="str">
        <f>IF($B52="", "", ROUND(((C52+D52)*27*_xlfn.IFNA(_xlfn.XLOOKUP(TRIM($C$5), 'Manual Inputs_secondary'!$H:$H, 'Manual Inputs_secondary'!$I:$I), 0) / 'Manual Inputs_secondary'!$I$17), 2))</f>
        <v/>
      </c>
      <c r="F52" s="191" t="str">
        <f>IF($B52="","",IFERROR(SUMIFS('Data Sorting_Secondary'!$C:$C,'Data Sorting_Secondary'!$A:$A,$B52,'Data Sorting_Secondary'!$B:$B,TRIM(F$8)),0))</f>
        <v/>
      </c>
      <c r="G52" s="191" t="str">
        <f>IF($B52="","",IFERROR(SUMIFS('Data Sorting_Secondary'!$C:$C,'Data Sorting_Secondary'!$A:$A,$B52,'Data Sorting_Secondary'!$B:$B,TRIM(G$8)),0))</f>
        <v/>
      </c>
      <c r="H52" s="227" t="str">
        <f t="shared" si="5"/>
        <v/>
      </c>
      <c r="I52" s="191" t="str">
        <f>IF($B52="","",IFERROR(SUMIFS('Data Sorting_Secondary'!$D:$D,'Data Sorting_Secondary'!$A:$A,$B52,'Data Sorting_Secondary'!$B:$B,TRIM(I$8)),0))</f>
        <v/>
      </c>
      <c r="J52" s="191" t="str">
        <f>IF($B52="","",IFERROR(SUMIFS('Data Sorting_Secondary'!$D:$D,'Data Sorting_Secondary'!$A:$A,$B52,'Data Sorting_Secondary'!$B:$B,TRIM(J$8)),0))</f>
        <v/>
      </c>
      <c r="K52" s="227" t="str">
        <f>IF($B52="", "", ROUND(((I52+J52)*27*_xlfn.IFNA(_xlfn.XLOOKUP(TRIM($I$5), 'Manual Inputs_secondary'!$H:$H, 'Manual Inputs_secondary'!$I:$I), 0) / 'Manual Inputs_secondary'!$I$17), 2))</f>
        <v/>
      </c>
      <c r="L52" s="191" t="str">
        <f>IF($B52="","",IFERROR(SUMIFS('Data Sorting_Secondary'!$C:$C,'Data Sorting_Secondary'!$A:$A,$B52,'Data Sorting_Secondary'!$B:$B,TRIM(L$8)),0))</f>
        <v/>
      </c>
      <c r="M52" s="191" t="str">
        <f>IF($B52="","",IFERROR(SUMIFS('Data Sorting_Secondary'!$C:$C,'Data Sorting_Secondary'!$A:$A,$B52,'Data Sorting_Secondary'!$C:$C,TRIM(M$8)),0))</f>
        <v/>
      </c>
      <c r="N52" s="227" t="str">
        <f t="shared" si="6"/>
        <v/>
      </c>
      <c r="O52" s="191" t="str">
        <f>IF($B52="","",IFERROR(SUMIFS('Data Sorting_Secondary'!$D:$D,'Data Sorting_Secondary'!$A:$A,$B52,'Data Sorting_Secondary'!$B:$B,TRIM(O$8)),0))</f>
        <v/>
      </c>
      <c r="P52" s="191" t="str">
        <f>IF($B52="","",IFERROR(SUMIFS('Data Sorting_Secondary'!$D:$D,'Data Sorting_Secondary'!$A:$A,$B52,'Data Sorting_Secondary'!$B:$B,TRIM(P$8)),0))</f>
        <v/>
      </c>
      <c r="Q52" s="227" t="str">
        <f>IF($B52="", "", ROUND(((O52+P52)*27*_xlfn.IFNA(_xlfn.XLOOKUP(TRIM($O$5), 'Manual Inputs_secondary'!$H:$H, 'Manual Inputs_secondary'!$I:$I), 0) / 'Manual Inputs_secondary'!$I$17), 2))</f>
        <v/>
      </c>
      <c r="R52" s="191" t="str">
        <f>IF($B52="","",IFERROR(SUMIFS('Data Sorting_Secondary'!$C:$C,'Data Sorting_Secondary'!$A:$A,$B52,'Data Sorting_Secondary'!$B:$B,TRIM(R$8)),0))</f>
        <v/>
      </c>
      <c r="S52" s="191" t="str">
        <f>IF($B52="","",IFERROR(SUMIFS('Data Sorting_Secondary'!$C:$C,'Data Sorting_Secondary'!$A:$A,$B52,'Data Sorting_Secondary'!$B:$B,TRIM(S$8)),0))</f>
        <v/>
      </c>
      <c r="T52" s="227" t="str">
        <f t="shared" si="7"/>
        <v/>
      </c>
      <c r="U52" s="191" t="str">
        <f>IF($B52="","",IFERROR(SUMIFS('Data Sorting_Secondary'!$D:$D,'Data Sorting_Secondary'!$A:$A,$B52,'Data Sorting_Secondary'!$B:$B,TRIM(U$8)),0))</f>
        <v/>
      </c>
      <c r="V52" s="191" t="str">
        <f>IF($B52="","",IFERROR(SUMIFS('Data Sorting_Secondary'!$D:$D,'Data Sorting_Secondary'!$A:$A,$B52,'Data Sorting_Secondary'!$B:$B,TRIM(V$8)),0))</f>
        <v/>
      </c>
      <c r="W52" s="227" t="str">
        <f>IF($B52="", "", ROUND(((U52+V52)*27*_xlfn.IFNA(_xlfn.XLOOKUP(TRIM($U$5), 'Manual Inputs_secondary'!$H:$H, 'Manual Inputs_secondary'!$I:$I), 0) / 'Manual Inputs_secondary'!$I$17), 2))</f>
        <v/>
      </c>
      <c r="X52" s="191" t="str">
        <f>IF($B52="","",IFERROR(SUMIFS('Data Sorting_Secondary'!$C:$C,'Data Sorting_Secondary'!$A:$A,$B52,'Data Sorting_Secondary'!$B:$B,TRIM(X$8)),0))</f>
        <v/>
      </c>
      <c r="Y52" s="191" t="str">
        <f>IF($B52="","",IFERROR(SUMIFS('Data Sorting_Secondary'!$C:$C,'Data Sorting_Secondary'!$A:$A,$B52,'Data Sorting_Secondary'!$B:$B,TRIM(Y$8)),0))</f>
        <v/>
      </c>
      <c r="Z52" s="227" t="str">
        <f t="shared" si="8"/>
        <v/>
      </c>
      <c r="AA52" s="191" t="str">
        <f>IF($B52="","",IFERROR(SUMIFS('Data Sorting_Secondary'!$D:$D,'Data Sorting_Secondary'!$A:$A,$B52,'Data Sorting_Secondary'!$B:$B,TRIM(AA$8)),0))</f>
        <v/>
      </c>
      <c r="AB52" s="191" t="str">
        <f>IF($B52="","",IFERROR(SUMIFS('Data Sorting_Secondary'!$D:$D,'Data Sorting_Secondary'!$A:$A,$B52,'Data Sorting_Secondary'!$B:$B,TRIM(AB$8)),0))</f>
        <v/>
      </c>
      <c r="AC52" s="227" t="str">
        <f>IF($B52="", "", ROUND(((AA52+AB52)*27*_xlfn.IFNA(_xlfn.XLOOKUP(TRIM($AA$5), 'Manual Inputs_secondary'!$H:$H, 'Manual Inputs_secondary'!$I:$I), 0) / 'Manual Inputs_secondary'!$I$17), 2))</f>
        <v/>
      </c>
      <c r="AD52" s="191" t="str">
        <f>IF($B52="","",IFERROR(SUMIFS('Data Sorting_Secondary'!$C:$C,'Data Sorting_Secondary'!$A:$A,$B52,'Data Sorting_Secondary'!$B:$B,TRIM(AD$8)),0))</f>
        <v/>
      </c>
      <c r="AE52" s="191" t="str">
        <f>IF($B52="","",IFERROR(SUMIFS('Data Sorting_Secondary'!$D:$D,'Data Sorting_Secondary'!$A:$A,$B52,'Data Sorting_Secondary'!$B:$B,TRIM(AE$8)),0))</f>
        <v/>
      </c>
      <c r="AF52" s="227" t="str">
        <f t="shared" si="9"/>
        <v/>
      </c>
      <c r="AG52" s="192" t="str">
        <f t="shared" si="10"/>
        <v/>
      </c>
      <c r="AH52" s="192" t="str">
        <f t="shared" si="4"/>
        <v/>
      </c>
      <c r="AI52" s="192" t="str">
        <f t="shared" si="11"/>
        <v/>
      </c>
      <c r="AJ52" s="193" t="str">
        <f t="shared" si="12"/>
        <v/>
      </c>
      <c r="AK52" s="193" t="str">
        <f t="shared" si="13"/>
        <v/>
      </c>
      <c r="AL52" s="193" t="str">
        <f t="shared" si="14"/>
        <v/>
      </c>
      <c r="AM52" s="194" t="str">
        <f>IF($B52="", "", IFERROR(ROUND(AL52 * 'Manual Inputs_secondary'!$I$6, 2), 0))</f>
        <v/>
      </c>
      <c r="AN52" s="195" t="str">
        <f t="shared" si="15"/>
        <v/>
      </c>
      <c r="AO52" s="196" t="str">
        <f>IF(OR($AN52="", $AN52=0), "", ROUND((N($AN52) * 'Manual Inputs_secondary'!$I$15 / 'Manual Inputs_secondary'!$I$16), 2))</f>
        <v/>
      </c>
      <c r="AP52" s="228" t="str">
        <f t="shared" si="16"/>
        <v/>
      </c>
      <c r="AQ52" s="229" t="str" cm="1">
        <f t="array" ref="AQ52">_xlfn.LET(
    _xlpm.Rate, _xlfn.IFS(
        'Manual Inputs_secondary'!$I$19="Asphalt Cutbacks", 'Manual Inputs_secondary'!$I$7/'Manual Inputs_secondary'!$I$8,
        'Manual Inputs_secondary'!$I$19="Asphalt Emulsion", 'Manual Inputs_secondary'!$I$9/'Manual Inputs_secondary'!$I$10
    ),
    IF(OR(ISNA(_xlpm.Rate), AP52=""), "", ROUND(_xlpm.Rate * N(AP52), 2))
)</f>
        <v/>
      </c>
      <c r="AR52" s="230" t="str">
        <f t="shared" si="17"/>
        <v/>
      </c>
      <c r="AS52" s="231" t="str">
        <f>IF(OR($AR52="", 'Manual Inputs_secondary'!$I$11=""), "", ROUND(($AR52 * 'Manual Inputs_secondary'!$I$12 * 'Manual Inputs_secondary'!$I$11 / 'Manual Inputs_secondary'!$I$17), 2))</f>
        <v/>
      </c>
      <c r="AT52" s="232" t="str">
        <f t="shared" si="18"/>
        <v/>
      </c>
      <c r="AU52" s="233" t="str">
        <f>IF(OR($AT52="", $AT52=0), "", ROUND(($AT52 * 'Manual Inputs_secondary'!$I$15 / 'Manual Inputs_secondary'!$I$16), 2))</f>
        <v/>
      </c>
      <c r="AV52" s="234" t="str">
        <f>IF($B52="","",IFERROR(SUMIFS('Data Sorting_Secondary'!$D:$D,'Data Sorting_Secondary'!$A:$A,$B52,'Data Sorting_Secondary'!$B:$B,TRIM(AV$7)),0))</f>
        <v/>
      </c>
      <c r="AW52" s="235" t="str">
        <f>IF($B52="", "", IFERROR(ROUND(SUMIFS('Data Sorting_Secondary'!$C:$C, 'Data Sorting_Secondary'!$A:$A, $B52, 'Data Sorting_Secondary'!$B:$B, TRIM(AV$7)) / (9), 0), 0))</f>
        <v/>
      </c>
      <c r="AX52" s="238" t="str">
        <f>IF(OR(AV52="", AV52=0), "", ROUND((AV52*27 * 'Manual Inputs_secondary'!$I$4 / 'Manual Inputs_secondary'!$I$17), 0))</f>
        <v/>
      </c>
    </row>
    <row r="53" spans="1:50">
      <c r="A53" s="225"/>
      <c r="B53" s="190" t="str">
        <f>IF('Manual Inputs_secondary'!D47&lt;&gt;"",'Manual Inputs_secondary'!D47,"")</f>
        <v/>
      </c>
      <c r="C53" s="191" t="str">
        <f>IF($B53="","",IFERROR(SUMIFS('Data Sorting_Secondary'!$D:$D,'Data Sorting_Secondary'!$A:$A,$B53,'Data Sorting_Secondary'!$B:$B,TRIM(C$8)),0))</f>
        <v/>
      </c>
      <c r="D53" s="191" t="str">
        <f>IF($B53="","",IFERROR(SUMIFS('Data Sorting_Secondary'!$D:$D,'Data Sorting_Secondary'!$A:$A,$B53,'Data Sorting_Secondary'!$B:$B,TRIM(D$8)),0))</f>
        <v/>
      </c>
      <c r="E53" s="227" t="str">
        <f>IF($B53="", "", ROUND(((C53+D53)*27*_xlfn.IFNA(_xlfn.XLOOKUP(TRIM($C$5), 'Manual Inputs_secondary'!$H:$H, 'Manual Inputs_secondary'!$I:$I), 0) / 'Manual Inputs_secondary'!$I$17), 2))</f>
        <v/>
      </c>
      <c r="F53" s="191" t="str">
        <f>IF($B53="","",IFERROR(SUMIFS('Data Sorting_Secondary'!$C:$C,'Data Sorting_Secondary'!$A:$A,$B53,'Data Sorting_Secondary'!$B:$B,TRIM(F$8)),0))</f>
        <v/>
      </c>
      <c r="G53" s="191" t="str">
        <f>IF($B53="","",IFERROR(SUMIFS('Data Sorting_Secondary'!$C:$C,'Data Sorting_Secondary'!$A:$A,$B53,'Data Sorting_Secondary'!$B:$B,TRIM(G$8)),0))</f>
        <v/>
      </c>
      <c r="H53" s="227" t="str">
        <f t="shared" si="5"/>
        <v/>
      </c>
      <c r="I53" s="191" t="str">
        <f>IF($B53="","",IFERROR(SUMIFS('Data Sorting_Secondary'!$D:$D,'Data Sorting_Secondary'!$A:$A,$B53,'Data Sorting_Secondary'!$B:$B,TRIM(I$8)),0))</f>
        <v/>
      </c>
      <c r="J53" s="191" t="str">
        <f>IF($B53="","",IFERROR(SUMIFS('Data Sorting_Secondary'!$D:$D,'Data Sorting_Secondary'!$A:$A,$B53,'Data Sorting_Secondary'!$B:$B,TRIM(J$8)),0))</f>
        <v/>
      </c>
      <c r="K53" s="227" t="str">
        <f>IF($B53="", "", ROUND(((I53+J53)*27*_xlfn.IFNA(_xlfn.XLOOKUP(TRIM($I$5), 'Manual Inputs_secondary'!$H:$H, 'Manual Inputs_secondary'!$I:$I), 0) / 'Manual Inputs_secondary'!$I$17), 2))</f>
        <v/>
      </c>
      <c r="L53" s="191" t="str">
        <f>IF($B53="","",IFERROR(SUMIFS('Data Sorting_Secondary'!$C:$C,'Data Sorting_Secondary'!$A:$A,$B53,'Data Sorting_Secondary'!$B:$B,TRIM(L$8)),0))</f>
        <v/>
      </c>
      <c r="M53" s="191" t="str">
        <f>IF($B53="","",IFERROR(SUMIFS('Data Sorting_Secondary'!$C:$C,'Data Sorting_Secondary'!$A:$A,$B53,'Data Sorting_Secondary'!$C:$C,TRIM(M$8)),0))</f>
        <v/>
      </c>
      <c r="N53" s="227" t="str">
        <f t="shared" si="6"/>
        <v/>
      </c>
      <c r="O53" s="191" t="str">
        <f>IF($B53="","",IFERROR(SUMIFS('Data Sorting_Secondary'!$D:$D,'Data Sorting_Secondary'!$A:$A,$B53,'Data Sorting_Secondary'!$B:$B,TRIM(O$8)),0))</f>
        <v/>
      </c>
      <c r="P53" s="191" t="str">
        <f>IF($B53="","",IFERROR(SUMIFS('Data Sorting_Secondary'!$D:$D,'Data Sorting_Secondary'!$A:$A,$B53,'Data Sorting_Secondary'!$B:$B,TRIM(P$8)),0))</f>
        <v/>
      </c>
      <c r="Q53" s="227" t="str">
        <f>IF($B53="", "", ROUND(((O53+P53)*27*_xlfn.IFNA(_xlfn.XLOOKUP(TRIM($O$5), 'Manual Inputs_secondary'!$H:$H, 'Manual Inputs_secondary'!$I:$I), 0) / 'Manual Inputs_secondary'!$I$17), 2))</f>
        <v/>
      </c>
      <c r="R53" s="191" t="str">
        <f>IF($B53="","",IFERROR(SUMIFS('Data Sorting_Secondary'!$C:$C,'Data Sorting_Secondary'!$A:$A,$B53,'Data Sorting_Secondary'!$B:$B,TRIM(R$8)),0))</f>
        <v/>
      </c>
      <c r="S53" s="191" t="str">
        <f>IF($B53="","",IFERROR(SUMIFS('Data Sorting_Secondary'!$C:$C,'Data Sorting_Secondary'!$A:$A,$B53,'Data Sorting_Secondary'!$B:$B,TRIM(S$8)),0))</f>
        <v/>
      </c>
      <c r="T53" s="227" t="str">
        <f t="shared" si="7"/>
        <v/>
      </c>
      <c r="U53" s="191" t="str">
        <f>IF($B53="","",IFERROR(SUMIFS('Data Sorting_Secondary'!$D:$D,'Data Sorting_Secondary'!$A:$A,$B53,'Data Sorting_Secondary'!$B:$B,TRIM(U$8)),0))</f>
        <v/>
      </c>
      <c r="V53" s="191" t="str">
        <f>IF($B53="","",IFERROR(SUMIFS('Data Sorting_Secondary'!$D:$D,'Data Sorting_Secondary'!$A:$A,$B53,'Data Sorting_Secondary'!$B:$B,TRIM(V$8)),0))</f>
        <v/>
      </c>
      <c r="W53" s="227" t="str">
        <f>IF($B53="", "", ROUND(((U53+V53)*27*_xlfn.IFNA(_xlfn.XLOOKUP(TRIM($U$5), 'Manual Inputs_secondary'!$H:$H, 'Manual Inputs_secondary'!$I:$I), 0) / 'Manual Inputs_secondary'!$I$17), 2))</f>
        <v/>
      </c>
      <c r="X53" s="191" t="str">
        <f>IF($B53="","",IFERROR(SUMIFS('Data Sorting_Secondary'!$C:$C,'Data Sorting_Secondary'!$A:$A,$B53,'Data Sorting_Secondary'!$B:$B,TRIM(X$8)),0))</f>
        <v/>
      </c>
      <c r="Y53" s="191" t="str">
        <f>IF($B53="","",IFERROR(SUMIFS('Data Sorting_Secondary'!$C:$C,'Data Sorting_Secondary'!$A:$A,$B53,'Data Sorting_Secondary'!$B:$B,TRIM(Y$8)),0))</f>
        <v/>
      </c>
      <c r="Z53" s="227" t="str">
        <f t="shared" si="8"/>
        <v/>
      </c>
      <c r="AA53" s="191" t="str">
        <f>IF($B53="","",IFERROR(SUMIFS('Data Sorting_Secondary'!$D:$D,'Data Sorting_Secondary'!$A:$A,$B53,'Data Sorting_Secondary'!$B:$B,TRIM(AA$8)),0))</f>
        <v/>
      </c>
      <c r="AB53" s="191" t="str">
        <f>IF($B53="","",IFERROR(SUMIFS('Data Sorting_Secondary'!$D:$D,'Data Sorting_Secondary'!$A:$A,$B53,'Data Sorting_Secondary'!$B:$B,TRIM(AB$8)),0))</f>
        <v/>
      </c>
      <c r="AC53" s="227" t="str">
        <f>IF($B53="", "", ROUND(((AA53+AB53)*27*_xlfn.IFNA(_xlfn.XLOOKUP(TRIM($AA$5), 'Manual Inputs_secondary'!$H:$H, 'Manual Inputs_secondary'!$I:$I), 0) / 'Manual Inputs_secondary'!$I$17), 2))</f>
        <v/>
      </c>
      <c r="AD53" s="191" t="str">
        <f>IF($B53="","",IFERROR(SUMIFS('Data Sorting_Secondary'!$C:$C,'Data Sorting_Secondary'!$A:$A,$B53,'Data Sorting_Secondary'!$B:$B,TRIM(AD$8)),0))</f>
        <v/>
      </c>
      <c r="AE53" s="191" t="str">
        <f>IF($B53="","",IFERROR(SUMIFS('Data Sorting_Secondary'!$D:$D,'Data Sorting_Secondary'!$A:$A,$B53,'Data Sorting_Secondary'!$B:$B,TRIM(AE$8)),0))</f>
        <v/>
      </c>
      <c r="AF53" s="227" t="str">
        <f t="shared" si="9"/>
        <v/>
      </c>
      <c r="AG53" s="192" t="str">
        <f t="shared" si="10"/>
        <v/>
      </c>
      <c r="AH53" s="192" t="str">
        <f t="shared" si="4"/>
        <v/>
      </c>
      <c r="AI53" s="192" t="str">
        <f t="shared" si="11"/>
        <v/>
      </c>
      <c r="AJ53" s="193" t="str">
        <f t="shared" si="12"/>
        <v/>
      </c>
      <c r="AK53" s="193" t="str">
        <f t="shared" si="13"/>
        <v/>
      </c>
      <c r="AL53" s="193" t="str">
        <f t="shared" si="14"/>
        <v/>
      </c>
      <c r="AM53" s="194" t="str">
        <f>IF($B53="", "", IFERROR(ROUND(AL53 * 'Manual Inputs_secondary'!$I$6, 2), 0))</f>
        <v/>
      </c>
      <c r="AN53" s="195" t="str">
        <f t="shared" si="15"/>
        <v/>
      </c>
      <c r="AO53" s="196" t="str">
        <f>IF(OR($AN53="", $AN53=0), "", ROUND((N($AN53) * 'Manual Inputs_secondary'!$I$15 / 'Manual Inputs_secondary'!$I$16), 2))</f>
        <v/>
      </c>
      <c r="AP53" s="228" t="str">
        <f t="shared" si="16"/>
        <v/>
      </c>
      <c r="AQ53" s="229" t="str" cm="1">
        <f t="array" ref="AQ53">_xlfn.LET(
    _xlpm.Rate, _xlfn.IFS(
        'Manual Inputs_secondary'!$I$19="Asphalt Cutbacks", 'Manual Inputs_secondary'!$I$7/'Manual Inputs_secondary'!$I$8,
        'Manual Inputs_secondary'!$I$19="Asphalt Emulsion", 'Manual Inputs_secondary'!$I$9/'Manual Inputs_secondary'!$I$10
    ),
    IF(OR(ISNA(_xlpm.Rate), AP53=""), "", ROUND(_xlpm.Rate * N(AP53), 2))
)</f>
        <v/>
      </c>
      <c r="AR53" s="230" t="str">
        <f t="shared" si="17"/>
        <v/>
      </c>
      <c r="AS53" s="231" t="str">
        <f>IF(OR($AR53="", 'Manual Inputs_secondary'!$I$11=""), "", ROUND(($AR53 * 'Manual Inputs_secondary'!$I$12 * 'Manual Inputs_secondary'!$I$11 / 'Manual Inputs_secondary'!$I$17), 2))</f>
        <v/>
      </c>
      <c r="AT53" s="232" t="str">
        <f t="shared" si="18"/>
        <v/>
      </c>
      <c r="AU53" s="233" t="str">
        <f>IF(OR($AT53="", $AT53=0), "", ROUND(($AT53 * 'Manual Inputs_secondary'!$I$15 / 'Manual Inputs_secondary'!$I$16), 2))</f>
        <v/>
      </c>
      <c r="AV53" s="234" t="str">
        <f>IF($B53="","",IFERROR(SUMIFS('Data Sorting_Secondary'!$D:$D,'Data Sorting_Secondary'!$A:$A,$B53,'Data Sorting_Secondary'!$B:$B,TRIM(AV$7)),0))</f>
        <v/>
      </c>
      <c r="AW53" s="235" t="str">
        <f>IF($B53="", "", IFERROR(ROUND(SUMIFS('Data Sorting_Secondary'!$C:$C, 'Data Sorting_Secondary'!$A:$A, $B53, 'Data Sorting_Secondary'!$B:$B, TRIM(AV$7)) / (9), 0), 0))</f>
        <v/>
      </c>
      <c r="AX53" s="238" t="str">
        <f>IF(OR(AV53="", AV53=0), "", ROUND((AV53*27 * 'Manual Inputs_secondary'!$I$4 / 'Manual Inputs_secondary'!$I$17), 0))</f>
        <v/>
      </c>
    </row>
    <row r="54" spans="1:50">
      <c r="A54" s="225"/>
      <c r="B54" s="190" t="str">
        <f>IF('Manual Inputs_secondary'!D48&lt;&gt;"",'Manual Inputs_secondary'!D48,"")</f>
        <v/>
      </c>
      <c r="C54" s="191" t="str">
        <f>IF($B54="","",IFERROR(SUMIFS('Data Sorting_Secondary'!$D:$D,'Data Sorting_Secondary'!$A:$A,$B54,'Data Sorting_Secondary'!$B:$B,TRIM(C$8)),0))</f>
        <v/>
      </c>
      <c r="D54" s="191" t="str">
        <f>IF($B54="","",IFERROR(SUMIFS('Data Sorting_Secondary'!$D:$D,'Data Sorting_Secondary'!$A:$A,$B54,'Data Sorting_Secondary'!$B:$B,TRIM(D$8)),0))</f>
        <v/>
      </c>
      <c r="E54" s="227" t="str">
        <f>IF($B54="", "", ROUND(((C54+D54)*27*_xlfn.IFNA(_xlfn.XLOOKUP(TRIM($C$5), 'Manual Inputs_secondary'!$H:$H, 'Manual Inputs_secondary'!$I:$I), 0) / 'Manual Inputs_secondary'!$I$17), 2))</f>
        <v/>
      </c>
      <c r="F54" s="191" t="str">
        <f>IF($B54="","",IFERROR(SUMIFS('Data Sorting_Secondary'!$C:$C,'Data Sorting_Secondary'!$A:$A,$B54,'Data Sorting_Secondary'!$B:$B,TRIM(F$8)),0))</f>
        <v/>
      </c>
      <c r="G54" s="191" t="str">
        <f>IF($B54="","",IFERROR(SUMIFS('Data Sorting_Secondary'!$C:$C,'Data Sorting_Secondary'!$A:$A,$B54,'Data Sorting_Secondary'!$B:$B,TRIM(G$8)),0))</f>
        <v/>
      </c>
      <c r="H54" s="227" t="str">
        <f t="shared" si="5"/>
        <v/>
      </c>
      <c r="I54" s="191" t="str">
        <f>IF($B54="","",IFERROR(SUMIFS('Data Sorting_Secondary'!$D:$D,'Data Sorting_Secondary'!$A:$A,$B54,'Data Sorting_Secondary'!$B:$B,TRIM(I$8)),0))</f>
        <v/>
      </c>
      <c r="J54" s="191" t="str">
        <f>IF($B54="","",IFERROR(SUMIFS('Data Sorting_Secondary'!$D:$D,'Data Sorting_Secondary'!$A:$A,$B54,'Data Sorting_Secondary'!$B:$B,TRIM(J$8)),0))</f>
        <v/>
      </c>
      <c r="K54" s="227" t="str">
        <f>IF($B54="", "", ROUND(((I54+J54)*27*_xlfn.IFNA(_xlfn.XLOOKUP(TRIM($I$5), 'Manual Inputs_secondary'!$H:$H, 'Manual Inputs_secondary'!$I:$I), 0) / 'Manual Inputs_secondary'!$I$17), 2))</f>
        <v/>
      </c>
      <c r="L54" s="191" t="str">
        <f>IF($B54="","",IFERROR(SUMIFS('Data Sorting_Secondary'!$C:$C,'Data Sorting_Secondary'!$A:$A,$B54,'Data Sorting_Secondary'!$B:$B,TRIM(L$8)),0))</f>
        <v/>
      </c>
      <c r="M54" s="191" t="str">
        <f>IF($B54="","",IFERROR(SUMIFS('Data Sorting_Secondary'!$C:$C,'Data Sorting_Secondary'!$A:$A,$B54,'Data Sorting_Secondary'!$C:$C,TRIM(M$8)),0))</f>
        <v/>
      </c>
      <c r="N54" s="227" t="str">
        <f t="shared" si="6"/>
        <v/>
      </c>
      <c r="O54" s="191" t="str">
        <f>IF($B54="","",IFERROR(SUMIFS('Data Sorting_Secondary'!$D:$D,'Data Sorting_Secondary'!$A:$A,$B54,'Data Sorting_Secondary'!$B:$B,TRIM(O$8)),0))</f>
        <v/>
      </c>
      <c r="P54" s="191" t="str">
        <f>IF($B54="","",IFERROR(SUMIFS('Data Sorting_Secondary'!$D:$D,'Data Sorting_Secondary'!$A:$A,$B54,'Data Sorting_Secondary'!$B:$B,TRIM(P$8)),0))</f>
        <v/>
      </c>
      <c r="Q54" s="227" t="str">
        <f>IF($B54="", "", ROUND(((O54+P54)*27*_xlfn.IFNA(_xlfn.XLOOKUP(TRIM($O$5), 'Manual Inputs_secondary'!$H:$H, 'Manual Inputs_secondary'!$I:$I), 0) / 'Manual Inputs_secondary'!$I$17), 2))</f>
        <v/>
      </c>
      <c r="R54" s="191" t="str">
        <f>IF($B54="","",IFERROR(SUMIFS('Data Sorting_Secondary'!$C:$C,'Data Sorting_Secondary'!$A:$A,$B54,'Data Sorting_Secondary'!$B:$B,TRIM(R$8)),0))</f>
        <v/>
      </c>
      <c r="S54" s="191" t="str">
        <f>IF($B54="","",IFERROR(SUMIFS('Data Sorting_Secondary'!$C:$C,'Data Sorting_Secondary'!$A:$A,$B54,'Data Sorting_Secondary'!$B:$B,TRIM(S$8)),0))</f>
        <v/>
      </c>
      <c r="T54" s="227" t="str">
        <f t="shared" si="7"/>
        <v/>
      </c>
      <c r="U54" s="191" t="str">
        <f>IF($B54="","",IFERROR(SUMIFS('Data Sorting_Secondary'!$D:$D,'Data Sorting_Secondary'!$A:$A,$B54,'Data Sorting_Secondary'!$B:$B,TRIM(U$8)),0))</f>
        <v/>
      </c>
      <c r="V54" s="191" t="str">
        <f>IF($B54="","",IFERROR(SUMIFS('Data Sorting_Secondary'!$D:$D,'Data Sorting_Secondary'!$A:$A,$B54,'Data Sorting_Secondary'!$B:$B,TRIM(V$8)),0))</f>
        <v/>
      </c>
      <c r="W54" s="227" t="str">
        <f>IF($B54="", "", ROUND(((U54+V54)*27*_xlfn.IFNA(_xlfn.XLOOKUP(TRIM($U$5), 'Manual Inputs_secondary'!$H:$H, 'Manual Inputs_secondary'!$I:$I), 0) / 'Manual Inputs_secondary'!$I$17), 2))</f>
        <v/>
      </c>
      <c r="X54" s="191" t="str">
        <f>IF($B54="","",IFERROR(SUMIFS('Data Sorting_Secondary'!$C:$C,'Data Sorting_Secondary'!$A:$A,$B54,'Data Sorting_Secondary'!$B:$B,TRIM(X$8)),0))</f>
        <v/>
      </c>
      <c r="Y54" s="191" t="str">
        <f>IF($B54="","",IFERROR(SUMIFS('Data Sorting_Secondary'!$C:$C,'Data Sorting_Secondary'!$A:$A,$B54,'Data Sorting_Secondary'!$B:$B,TRIM(Y$8)),0))</f>
        <v/>
      </c>
      <c r="Z54" s="227" t="str">
        <f t="shared" si="8"/>
        <v/>
      </c>
      <c r="AA54" s="191" t="str">
        <f>IF($B54="","",IFERROR(SUMIFS('Data Sorting_Secondary'!$D:$D,'Data Sorting_Secondary'!$A:$A,$B54,'Data Sorting_Secondary'!$B:$B,TRIM(AA$8)),0))</f>
        <v/>
      </c>
      <c r="AB54" s="191" t="str">
        <f>IF($B54="","",IFERROR(SUMIFS('Data Sorting_Secondary'!$D:$D,'Data Sorting_Secondary'!$A:$A,$B54,'Data Sorting_Secondary'!$B:$B,TRIM(AB$8)),0))</f>
        <v/>
      </c>
      <c r="AC54" s="227" t="str">
        <f>IF($B54="", "", ROUND(((AA54+AB54)*27*_xlfn.IFNA(_xlfn.XLOOKUP(TRIM($AA$5), 'Manual Inputs_secondary'!$H:$H, 'Manual Inputs_secondary'!$I:$I), 0) / 'Manual Inputs_secondary'!$I$17), 2))</f>
        <v/>
      </c>
      <c r="AD54" s="191" t="str">
        <f>IF($B54="","",IFERROR(SUMIFS('Data Sorting_Secondary'!$C:$C,'Data Sorting_Secondary'!$A:$A,$B54,'Data Sorting_Secondary'!$B:$B,TRIM(AD$8)),0))</f>
        <v/>
      </c>
      <c r="AE54" s="191" t="str">
        <f>IF($B54="","",IFERROR(SUMIFS('Data Sorting_Secondary'!$D:$D,'Data Sorting_Secondary'!$A:$A,$B54,'Data Sorting_Secondary'!$B:$B,TRIM(AE$8)),0))</f>
        <v/>
      </c>
      <c r="AF54" s="227" t="str">
        <f t="shared" si="9"/>
        <v/>
      </c>
      <c r="AG54" s="192" t="str">
        <f t="shared" si="10"/>
        <v/>
      </c>
      <c r="AH54" s="192" t="str">
        <f t="shared" si="4"/>
        <v/>
      </c>
      <c r="AI54" s="192" t="str">
        <f t="shared" si="11"/>
        <v/>
      </c>
      <c r="AJ54" s="193" t="str">
        <f t="shared" si="12"/>
        <v/>
      </c>
      <c r="AK54" s="193" t="str">
        <f t="shared" si="13"/>
        <v/>
      </c>
      <c r="AL54" s="193" t="str">
        <f t="shared" si="14"/>
        <v/>
      </c>
      <c r="AM54" s="194" t="str">
        <f>IF($B54="", "", IFERROR(ROUND(AL54 * 'Manual Inputs_secondary'!$I$6, 2), 0))</f>
        <v/>
      </c>
      <c r="AN54" s="195" t="str">
        <f t="shared" si="15"/>
        <v/>
      </c>
      <c r="AO54" s="196" t="str">
        <f>IF(OR($AN54="", $AN54=0), "", ROUND((N($AN54) * 'Manual Inputs_secondary'!$I$15 / 'Manual Inputs_secondary'!$I$16), 2))</f>
        <v/>
      </c>
      <c r="AP54" s="228" t="str">
        <f t="shared" si="16"/>
        <v/>
      </c>
      <c r="AQ54" s="229" t="str" cm="1">
        <f t="array" ref="AQ54">_xlfn.LET(
    _xlpm.Rate, _xlfn.IFS(
        'Manual Inputs_secondary'!$I$19="Asphalt Cutbacks", 'Manual Inputs_secondary'!$I$7/'Manual Inputs_secondary'!$I$8,
        'Manual Inputs_secondary'!$I$19="Asphalt Emulsion", 'Manual Inputs_secondary'!$I$9/'Manual Inputs_secondary'!$I$10
    ),
    IF(OR(ISNA(_xlpm.Rate), AP54=""), "", ROUND(_xlpm.Rate * N(AP54), 2))
)</f>
        <v/>
      </c>
      <c r="AR54" s="230" t="str">
        <f t="shared" si="17"/>
        <v/>
      </c>
      <c r="AS54" s="231" t="str">
        <f>IF(OR($AR54="", 'Manual Inputs_secondary'!$I$11=""), "", ROUND(($AR54 * 'Manual Inputs_secondary'!$I$12 * 'Manual Inputs_secondary'!$I$11 / 'Manual Inputs_secondary'!$I$17), 2))</f>
        <v/>
      </c>
      <c r="AT54" s="232" t="str">
        <f t="shared" si="18"/>
        <v/>
      </c>
      <c r="AU54" s="233" t="str">
        <f>IF(OR($AT54="", $AT54=0), "", ROUND(($AT54 * 'Manual Inputs_secondary'!$I$15 / 'Manual Inputs_secondary'!$I$16), 2))</f>
        <v/>
      </c>
      <c r="AV54" s="234" t="str">
        <f>IF($B54="","",IFERROR(SUMIFS('Data Sorting_Secondary'!$D:$D,'Data Sorting_Secondary'!$A:$A,$B54,'Data Sorting_Secondary'!$B:$B,TRIM(AV$7)),0))</f>
        <v/>
      </c>
      <c r="AW54" s="235" t="str">
        <f>IF($B54="", "", IFERROR(ROUND(SUMIFS('Data Sorting_Secondary'!$C:$C, 'Data Sorting_Secondary'!$A:$A, $B54, 'Data Sorting_Secondary'!$B:$B, TRIM(AV$7)) / (9), 0), 0))</f>
        <v/>
      </c>
      <c r="AX54" s="238" t="str">
        <f>IF(OR(AV54="", AV54=0), "", ROUND((AV54*27 * 'Manual Inputs_secondary'!$I$4 / 'Manual Inputs_secondary'!$I$17), 0))</f>
        <v/>
      </c>
    </row>
    <row r="55" spans="1:50">
      <c r="A55" s="225"/>
      <c r="B55" s="190" t="str">
        <f>IF('Manual Inputs_secondary'!D49&lt;&gt;"",'Manual Inputs_secondary'!D49,"")</f>
        <v/>
      </c>
      <c r="C55" s="191" t="str">
        <f>IF($B55="","",IFERROR(SUMIFS('Data Sorting_Secondary'!$D:$D,'Data Sorting_Secondary'!$A:$A,$B55,'Data Sorting_Secondary'!$B:$B,TRIM(C$8)),0))</f>
        <v/>
      </c>
      <c r="D55" s="191" t="str">
        <f>IF($B55="","",IFERROR(SUMIFS('Data Sorting_Secondary'!$D:$D,'Data Sorting_Secondary'!$A:$A,$B55,'Data Sorting_Secondary'!$B:$B,TRIM(D$8)),0))</f>
        <v/>
      </c>
      <c r="E55" s="227" t="str">
        <f>IF($B55="", "", ROUND(((C55+D55)*27*_xlfn.IFNA(_xlfn.XLOOKUP(TRIM($C$5), 'Manual Inputs_secondary'!$H:$H, 'Manual Inputs_secondary'!$I:$I), 0) / 'Manual Inputs_secondary'!$I$17), 2))</f>
        <v/>
      </c>
      <c r="F55" s="191" t="str">
        <f>IF($B55="","",IFERROR(SUMIFS('Data Sorting_Secondary'!$C:$C,'Data Sorting_Secondary'!$A:$A,$B55,'Data Sorting_Secondary'!$B:$B,TRIM(F$8)),0))</f>
        <v/>
      </c>
      <c r="G55" s="191" t="str">
        <f>IF($B55="","",IFERROR(SUMIFS('Data Sorting_Secondary'!$C:$C,'Data Sorting_Secondary'!$A:$A,$B55,'Data Sorting_Secondary'!$B:$B,TRIM(G$8)),0))</f>
        <v/>
      </c>
      <c r="H55" s="227" t="str">
        <f t="shared" si="5"/>
        <v/>
      </c>
      <c r="I55" s="191" t="str">
        <f>IF($B55="","",IFERROR(SUMIFS('Data Sorting_Secondary'!$D:$D,'Data Sorting_Secondary'!$A:$A,$B55,'Data Sorting_Secondary'!$B:$B,TRIM(I$8)),0))</f>
        <v/>
      </c>
      <c r="J55" s="191" t="str">
        <f>IF($B55="","",IFERROR(SUMIFS('Data Sorting_Secondary'!$D:$D,'Data Sorting_Secondary'!$A:$A,$B55,'Data Sorting_Secondary'!$B:$B,TRIM(J$8)),0))</f>
        <v/>
      </c>
      <c r="K55" s="227" t="str">
        <f>IF($B55="", "", ROUND(((I55+J55)*27*_xlfn.IFNA(_xlfn.XLOOKUP(TRIM($I$5), 'Manual Inputs_secondary'!$H:$H, 'Manual Inputs_secondary'!$I:$I), 0) / 'Manual Inputs_secondary'!$I$17), 2))</f>
        <v/>
      </c>
      <c r="L55" s="191" t="str">
        <f>IF($B55="","",IFERROR(SUMIFS('Data Sorting_Secondary'!$C:$C,'Data Sorting_Secondary'!$A:$A,$B55,'Data Sorting_Secondary'!$B:$B,TRIM(L$8)),0))</f>
        <v/>
      </c>
      <c r="M55" s="191" t="str">
        <f>IF($B55="","",IFERROR(SUMIFS('Data Sorting_Secondary'!$C:$C,'Data Sorting_Secondary'!$A:$A,$B55,'Data Sorting_Secondary'!$C:$C,TRIM(M$8)),0))</f>
        <v/>
      </c>
      <c r="N55" s="227" t="str">
        <f t="shared" si="6"/>
        <v/>
      </c>
      <c r="O55" s="191" t="str">
        <f>IF($B55="","",IFERROR(SUMIFS('Data Sorting_Secondary'!$D:$D,'Data Sorting_Secondary'!$A:$A,$B55,'Data Sorting_Secondary'!$B:$B,TRIM(O$8)),0))</f>
        <v/>
      </c>
      <c r="P55" s="191" t="str">
        <f>IF($B55="","",IFERROR(SUMIFS('Data Sorting_Secondary'!$D:$D,'Data Sorting_Secondary'!$A:$A,$B55,'Data Sorting_Secondary'!$B:$B,TRIM(P$8)),0))</f>
        <v/>
      </c>
      <c r="Q55" s="227" t="str">
        <f>IF($B55="", "", ROUND(((O55+P55)*27*_xlfn.IFNA(_xlfn.XLOOKUP(TRIM($O$5), 'Manual Inputs_secondary'!$H:$H, 'Manual Inputs_secondary'!$I:$I), 0) / 'Manual Inputs_secondary'!$I$17), 2))</f>
        <v/>
      </c>
      <c r="R55" s="191" t="str">
        <f>IF($B55="","",IFERROR(SUMIFS('Data Sorting_Secondary'!$C:$C,'Data Sorting_Secondary'!$A:$A,$B55,'Data Sorting_Secondary'!$B:$B,TRIM(R$8)),0))</f>
        <v/>
      </c>
      <c r="S55" s="191" t="str">
        <f>IF($B55="","",IFERROR(SUMIFS('Data Sorting_Secondary'!$C:$C,'Data Sorting_Secondary'!$A:$A,$B55,'Data Sorting_Secondary'!$B:$B,TRIM(S$8)),0))</f>
        <v/>
      </c>
      <c r="T55" s="227" t="str">
        <f t="shared" si="7"/>
        <v/>
      </c>
      <c r="U55" s="191" t="str">
        <f>IF($B55="","",IFERROR(SUMIFS('Data Sorting_Secondary'!$D:$D,'Data Sorting_Secondary'!$A:$A,$B55,'Data Sorting_Secondary'!$B:$B,TRIM(U$8)),0))</f>
        <v/>
      </c>
      <c r="V55" s="191" t="str">
        <f>IF($B55="","",IFERROR(SUMIFS('Data Sorting_Secondary'!$D:$D,'Data Sorting_Secondary'!$A:$A,$B55,'Data Sorting_Secondary'!$B:$B,TRIM(V$8)),0))</f>
        <v/>
      </c>
      <c r="W55" s="227" t="str">
        <f>IF($B55="", "", ROUND(((U55+V55)*27*_xlfn.IFNA(_xlfn.XLOOKUP(TRIM($U$5), 'Manual Inputs_secondary'!$H:$H, 'Manual Inputs_secondary'!$I:$I), 0) / 'Manual Inputs_secondary'!$I$17), 2))</f>
        <v/>
      </c>
      <c r="X55" s="191" t="str">
        <f>IF($B55="","",IFERROR(SUMIFS('Data Sorting_Secondary'!$C:$C,'Data Sorting_Secondary'!$A:$A,$B55,'Data Sorting_Secondary'!$B:$B,TRIM(X$8)),0))</f>
        <v/>
      </c>
      <c r="Y55" s="191" t="str">
        <f>IF($B55="","",IFERROR(SUMIFS('Data Sorting_Secondary'!$C:$C,'Data Sorting_Secondary'!$A:$A,$B55,'Data Sorting_Secondary'!$B:$B,TRIM(Y$8)),0))</f>
        <v/>
      </c>
      <c r="Z55" s="227" t="str">
        <f t="shared" si="8"/>
        <v/>
      </c>
      <c r="AA55" s="191" t="str">
        <f>IF($B55="","",IFERROR(SUMIFS('Data Sorting_Secondary'!$D:$D,'Data Sorting_Secondary'!$A:$A,$B55,'Data Sorting_Secondary'!$B:$B,TRIM(AA$8)),0))</f>
        <v/>
      </c>
      <c r="AB55" s="191" t="str">
        <f>IF($B55="","",IFERROR(SUMIFS('Data Sorting_Secondary'!$D:$D,'Data Sorting_Secondary'!$A:$A,$B55,'Data Sorting_Secondary'!$B:$B,TRIM(AB$8)),0))</f>
        <v/>
      </c>
      <c r="AC55" s="227" t="str">
        <f>IF($B55="", "", ROUND(((AA55+AB55)*27*_xlfn.IFNA(_xlfn.XLOOKUP(TRIM($AA$5), 'Manual Inputs_secondary'!$H:$H, 'Manual Inputs_secondary'!$I:$I), 0) / 'Manual Inputs_secondary'!$I$17), 2))</f>
        <v/>
      </c>
      <c r="AD55" s="191" t="str">
        <f>IF($B55="","",IFERROR(SUMIFS('Data Sorting_Secondary'!$C:$C,'Data Sorting_Secondary'!$A:$A,$B55,'Data Sorting_Secondary'!$B:$B,TRIM(AD$8)),0))</f>
        <v/>
      </c>
      <c r="AE55" s="191" t="str">
        <f>IF($B55="","",IFERROR(SUMIFS('Data Sorting_Secondary'!$D:$D,'Data Sorting_Secondary'!$A:$A,$B55,'Data Sorting_Secondary'!$B:$B,TRIM(AE$8)),0))</f>
        <v/>
      </c>
      <c r="AF55" s="227" t="str">
        <f t="shared" si="9"/>
        <v/>
      </c>
      <c r="AG55" s="192" t="str">
        <f t="shared" si="10"/>
        <v/>
      </c>
      <c r="AH55" s="192" t="str">
        <f t="shared" si="4"/>
        <v/>
      </c>
      <c r="AI55" s="192" t="str">
        <f t="shared" si="11"/>
        <v/>
      </c>
      <c r="AJ55" s="193" t="str">
        <f t="shared" si="12"/>
        <v/>
      </c>
      <c r="AK55" s="193" t="str">
        <f t="shared" si="13"/>
        <v/>
      </c>
      <c r="AL55" s="193" t="str">
        <f t="shared" si="14"/>
        <v/>
      </c>
      <c r="AM55" s="194" t="str">
        <f>IF($B55="", "", IFERROR(ROUND(AL55 * 'Manual Inputs_secondary'!$I$6, 2), 0))</f>
        <v/>
      </c>
      <c r="AN55" s="195" t="str">
        <f t="shared" si="15"/>
        <v/>
      </c>
      <c r="AO55" s="196" t="str">
        <f>IF(OR($AN55="", $AN55=0), "", ROUND((N($AN55) * 'Manual Inputs_secondary'!$I$15 / 'Manual Inputs_secondary'!$I$16), 2))</f>
        <v/>
      </c>
      <c r="AP55" s="228" t="str">
        <f t="shared" si="16"/>
        <v/>
      </c>
      <c r="AQ55" s="229" t="str" cm="1">
        <f t="array" ref="AQ55">_xlfn.LET(
    _xlpm.Rate, _xlfn.IFS(
        'Manual Inputs_secondary'!$I$19="Asphalt Cutbacks", 'Manual Inputs_secondary'!$I$7/'Manual Inputs_secondary'!$I$8,
        'Manual Inputs_secondary'!$I$19="Asphalt Emulsion", 'Manual Inputs_secondary'!$I$9/'Manual Inputs_secondary'!$I$10
    ),
    IF(OR(ISNA(_xlpm.Rate), AP55=""), "", ROUND(_xlpm.Rate * N(AP55), 2))
)</f>
        <v/>
      </c>
      <c r="AR55" s="230" t="str">
        <f t="shared" si="17"/>
        <v/>
      </c>
      <c r="AS55" s="231" t="str">
        <f>IF(OR($AR55="", 'Manual Inputs_secondary'!$I$11=""), "", ROUND(($AR55 * 'Manual Inputs_secondary'!$I$12 * 'Manual Inputs_secondary'!$I$11 / 'Manual Inputs_secondary'!$I$17), 2))</f>
        <v/>
      </c>
      <c r="AT55" s="232" t="str">
        <f t="shared" si="18"/>
        <v/>
      </c>
      <c r="AU55" s="233" t="str">
        <f>IF(OR($AT55="", $AT55=0), "", ROUND(($AT55 * 'Manual Inputs_secondary'!$I$15 / 'Manual Inputs_secondary'!$I$16), 2))</f>
        <v/>
      </c>
      <c r="AV55" s="234" t="str">
        <f>IF($B55="","",IFERROR(SUMIFS('Data Sorting_Secondary'!$D:$D,'Data Sorting_Secondary'!$A:$A,$B55,'Data Sorting_Secondary'!$B:$B,TRIM(AV$7)),0))</f>
        <v/>
      </c>
      <c r="AW55" s="235" t="str">
        <f>IF($B55="", "", IFERROR(ROUND(SUMIFS('Data Sorting_Secondary'!$C:$C, 'Data Sorting_Secondary'!$A:$A, $B55, 'Data Sorting_Secondary'!$B:$B, TRIM(AV$7)) / (9), 0), 0))</f>
        <v/>
      </c>
      <c r="AX55" s="238" t="str">
        <f>IF(OR(AV55="", AV55=0), "", ROUND((AV55*27 * 'Manual Inputs_secondary'!$I$4 / 'Manual Inputs_secondary'!$I$17), 0))</f>
        <v/>
      </c>
    </row>
    <row r="56" spans="1:50">
      <c r="A56" s="225"/>
      <c r="B56" s="190" t="str">
        <f>IF('Manual Inputs_secondary'!D50&lt;&gt;"",'Manual Inputs_secondary'!D50,"")</f>
        <v/>
      </c>
      <c r="C56" s="191" t="str">
        <f>IF($B56="","",IFERROR(SUMIFS('Data Sorting_Secondary'!$D:$D,'Data Sorting_Secondary'!$A:$A,$B56,'Data Sorting_Secondary'!$B:$B,TRIM(C$8)),0))</f>
        <v/>
      </c>
      <c r="D56" s="191" t="str">
        <f>IF($B56="","",IFERROR(SUMIFS('Data Sorting_Secondary'!$D:$D,'Data Sorting_Secondary'!$A:$A,$B56,'Data Sorting_Secondary'!$B:$B,TRIM(D$8)),0))</f>
        <v/>
      </c>
      <c r="E56" s="227" t="str">
        <f>IF($B56="", "", ROUND(((C56+D56)*27*_xlfn.IFNA(_xlfn.XLOOKUP(TRIM($C$5), 'Manual Inputs_secondary'!$H:$H, 'Manual Inputs_secondary'!$I:$I), 0) / 'Manual Inputs_secondary'!$I$17), 2))</f>
        <v/>
      </c>
      <c r="F56" s="191" t="str">
        <f>IF($B56="","",IFERROR(SUMIFS('Data Sorting_Secondary'!$C:$C,'Data Sorting_Secondary'!$A:$A,$B56,'Data Sorting_Secondary'!$B:$B,TRIM(F$8)),0))</f>
        <v/>
      </c>
      <c r="G56" s="191" t="str">
        <f>IF($B56="","",IFERROR(SUMIFS('Data Sorting_Secondary'!$C:$C,'Data Sorting_Secondary'!$A:$A,$B56,'Data Sorting_Secondary'!$B:$B,TRIM(G$8)),0))</f>
        <v/>
      </c>
      <c r="H56" s="227" t="str">
        <f t="shared" si="5"/>
        <v/>
      </c>
      <c r="I56" s="191" t="str">
        <f>IF($B56="","",IFERROR(SUMIFS('Data Sorting_Secondary'!$D:$D,'Data Sorting_Secondary'!$A:$A,$B56,'Data Sorting_Secondary'!$B:$B,TRIM(I$8)),0))</f>
        <v/>
      </c>
      <c r="J56" s="191" t="str">
        <f>IF($B56="","",IFERROR(SUMIFS('Data Sorting_Secondary'!$D:$D,'Data Sorting_Secondary'!$A:$A,$B56,'Data Sorting_Secondary'!$B:$B,TRIM(J$8)),0))</f>
        <v/>
      </c>
      <c r="K56" s="227" t="str">
        <f>IF($B56="", "", ROUND(((I56+J56)*27*_xlfn.IFNA(_xlfn.XLOOKUP(TRIM($I$5), 'Manual Inputs_secondary'!$H:$H, 'Manual Inputs_secondary'!$I:$I), 0) / 'Manual Inputs_secondary'!$I$17), 2))</f>
        <v/>
      </c>
      <c r="L56" s="191" t="str">
        <f>IF($B56="","",IFERROR(SUMIFS('Data Sorting_Secondary'!$C:$C,'Data Sorting_Secondary'!$A:$A,$B56,'Data Sorting_Secondary'!$B:$B,TRIM(L$8)),0))</f>
        <v/>
      </c>
      <c r="M56" s="191" t="str">
        <f>IF($B56="","",IFERROR(SUMIFS('Data Sorting_Secondary'!$C:$C,'Data Sorting_Secondary'!$A:$A,$B56,'Data Sorting_Secondary'!$C:$C,TRIM(M$8)),0))</f>
        <v/>
      </c>
      <c r="N56" s="227" t="str">
        <f t="shared" si="6"/>
        <v/>
      </c>
      <c r="O56" s="191" t="str">
        <f>IF($B56="","",IFERROR(SUMIFS('Data Sorting_Secondary'!$D:$D,'Data Sorting_Secondary'!$A:$A,$B56,'Data Sorting_Secondary'!$B:$B,TRIM(O$8)),0))</f>
        <v/>
      </c>
      <c r="P56" s="191" t="str">
        <f>IF($B56="","",IFERROR(SUMIFS('Data Sorting_Secondary'!$D:$D,'Data Sorting_Secondary'!$A:$A,$B56,'Data Sorting_Secondary'!$B:$B,TRIM(P$8)),0))</f>
        <v/>
      </c>
      <c r="Q56" s="227" t="str">
        <f>IF($B56="", "", ROUND(((O56+P56)*27*_xlfn.IFNA(_xlfn.XLOOKUP(TRIM($O$5), 'Manual Inputs_secondary'!$H:$H, 'Manual Inputs_secondary'!$I:$I), 0) / 'Manual Inputs_secondary'!$I$17), 2))</f>
        <v/>
      </c>
      <c r="R56" s="191" t="str">
        <f>IF($B56="","",IFERROR(SUMIFS('Data Sorting_Secondary'!$C:$C,'Data Sorting_Secondary'!$A:$A,$B56,'Data Sorting_Secondary'!$B:$B,TRIM(R$8)),0))</f>
        <v/>
      </c>
      <c r="S56" s="191" t="str">
        <f>IF($B56="","",IFERROR(SUMIFS('Data Sorting_Secondary'!$C:$C,'Data Sorting_Secondary'!$A:$A,$B56,'Data Sorting_Secondary'!$B:$B,TRIM(S$8)),0))</f>
        <v/>
      </c>
      <c r="T56" s="227" t="str">
        <f t="shared" si="7"/>
        <v/>
      </c>
      <c r="U56" s="191" t="str">
        <f>IF($B56="","",IFERROR(SUMIFS('Data Sorting_Secondary'!$D:$D,'Data Sorting_Secondary'!$A:$A,$B56,'Data Sorting_Secondary'!$B:$B,TRIM(U$8)),0))</f>
        <v/>
      </c>
      <c r="V56" s="191" t="str">
        <f>IF($B56="","",IFERROR(SUMIFS('Data Sorting_Secondary'!$D:$D,'Data Sorting_Secondary'!$A:$A,$B56,'Data Sorting_Secondary'!$B:$B,TRIM(V$8)),0))</f>
        <v/>
      </c>
      <c r="W56" s="227" t="str">
        <f>IF($B56="", "", ROUND(((U56+V56)*27*_xlfn.IFNA(_xlfn.XLOOKUP(TRIM($U$5), 'Manual Inputs_secondary'!$H:$H, 'Manual Inputs_secondary'!$I:$I), 0) / 'Manual Inputs_secondary'!$I$17), 2))</f>
        <v/>
      </c>
      <c r="X56" s="191" t="str">
        <f>IF($B56="","",IFERROR(SUMIFS('Data Sorting_Secondary'!$C:$C,'Data Sorting_Secondary'!$A:$A,$B56,'Data Sorting_Secondary'!$B:$B,TRIM(X$8)),0))</f>
        <v/>
      </c>
      <c r="Y56" s="191" t="str">
        <f>IF($B56="","",IFERROR(SUMIFS('Data Sorting_Secondary'!$C:$C,'Data Sorting_Secondary'!$A:$A,$B56,'Data Sorting_Secondary'!$B:$B,TRIM(Y$8)),0))</f>
        <v/>
      </c>
      <c r="Z56" s="227" t="str">
        <f t="shared" si="8"/>
        <v/>
      </c>
      <c r="AA56" s="191" t="str">
        <f>IF($B56="","",IFERROR(SUMIFS('Data Sorting_Secondary'!$D:$D,'Data Sorting_Secondary'!$A:$A,$B56,'Data Sorting_Secondary'!$B:$B,TRIM(AA$8)),0))</f>
        <v/>
      </c>
      <c r="AB56" s="191" t="str">
        <f>IF($B56="","",IFERROR(SUMIFS('Data Sorting_Secondary'!$D:$D,'Data Sorting_Secondary'!$A:$A,$B56,'Data Sorting_Secondary'!$B:$B,TRIM(AB$8)),0))</f>
        <v/>
      </c>
      <c r="AC56" s="227" t="str">
        <f>IF($B56="", "", ROUND(((AA56+AB56)*27*_xlfn.IFNA(_xlfn.XLOOKUP(TRIM($AA$5), 'Manual Inputs_secondary'!$H:$H, 'Manual Inputs_secondary'!$I:$I), 0) / 'Manual Inputs_secondary'!$I$17), 2))</f>
        <v/>
      </c>
      <c r="AD56" s="191" t="str">
        <f>IF($B56="","",IFERROR(SUMIFS('Data Sorting_Secondary'!$C:$C,'Data Sorting_Secondary'!$A:$A,$B56,'Data Sorting_Secondary'!$B:$B,TRIM(AD$8)),0))</f>
        <v/>
      </c>
      <c r="AE56" s="191" t="str">
        <f>IF($B56="","",IFERROR(SUMIFS('Data Sorting_Secondary'!$D:$D,'Data Sorting_Secondary'!$A:$A,$B56,'Data Sorting_Secondary'!$B:$B,TRIM(AE$8)),0))</f>
        <v/>
      </c>
      <c r="AF56" s="227" t="str">
        <f t="shared" si="9"/>
        <v/>
      </c>
      <c r="AG56" s="192" t="str">
        <f t="shared" si="10"/>
        <v/>
      </c>
      <c r="AH56" s="192" t="str">
        <f t="shared" si="4"/>
        <v/>
      </c>
      <c r="AI56" s="192" t="str">
        <f t="shared" si="11"/>
        <v/>
      </c>
      <c r="AJ56" s="193" t="str">
        <f t="shared" si="12"/>
        <v/>
      </c>
      <c r="AK56" s="193" t="str">
        <f t="shared" si="13"/>
        <v/>
      </c>
      <c r="AL56" s="193" t="str">
        <f t="shared" si="14"/>
        <v/>
      </c>
      <c r="AM56" s="194" t="str">
        <f>IF($B56="", "", IFERROR(ROUND(AL56 * 'Manual Inputs_secondary'!$I$6, 2), 0))</f>
        <v/>
      </c>
      <c r="AN56" s="195" t="str">
        <f t="shared" si="15"/>
        <v/>
      </c>
      <c r="AO56" s="196" t="str">
        <f>IF(OR($AN56="", $AN56=0), "", ROUND((N($AN56) * 'Manual Inputs_secondary'!$I$15 / 'Manual Inputs_secondary'!$I$16), 2))</f>
        <v/>
      </c>
      <c r="AP56" s="228" t="str">
        <f t="shared" si="16"/>
        <v/>
      </c>
      <c r="AQ56" s="229" t="str" cm="1">
        <f t="array" ref="AQ56">_xlfn.LET(
    _xlpm.Rate, _xlfn.IFS(
        'Manual Inputs_secondary'!$I$19="Asphalt Cutbacks", 'Manual Inputs_secondary'!$I$7/'Manual Inputs_secondary'!$I$8,
        'Manual Inputs_secondary'!$I$19="Asphalt Emulsion", 'Manual Inputs_secondary'!$I$9/'Manual Inputs_secondary'!$I$10
    ),
    IF(OR(ISNA(_xlpm.Rate), AP56=""), "", ROUND(_xlpm.Rate * N(AP56), 2))
)</f>
        <v/>
      </c>
      <c r="AR56" s="230" t="str">
        <f t="shared" si="17"/>
        <v/>
      </c>
      <c r="AS56" s="231" t="str">
        <f>IF(OR($AR56="", 'Manual Inputs_secondary'!$I$11=""), "", ROUND(($AR56 * 'Manual Inputs_secondary'!$I$12 * 'Manual Inputs_secondary'!$I$11 / 'Manual Inputs_secondary'!$I$17), 2))</f>
        <v/>
      </c>
      <c r="AT56" s="232" t="str">
        <f t="shared" si="18"/>
        <v/>
      </c>
      <c r="AU56" s="233" t="str">
        <f>IF(OR($AT56="", $AT56=0), "", ROUND(($AT56 * 'Manual Inputs_secondary'!$I$15 / 'Manual Inputs_secondary'!$I$16), 2))</f>
        <v/>
      </c>
      <c r="AV56" s="234" t="str">
        <f>IF($B56="","",IFERROR(SUMIFS('Data Sorting_Secondary'!$D:$D,'Data Sorting_Secondary'!$A:$A,$B56,'Data Sorting_Secondary'!$B:$B,TRIM(AV$7)),0))</f>
        <v/>
      </c>
      <c r="AW56" s="235" t="str">
        <f>IF($B56="", "", IFERROR(ROUND(SUMIFS('Data Sorting_Secondary'!$C:$C, 'Data Sorting_Secondary'!$A:$A, $B56, 'Data Sorting_Secondary'!$B:$B, TRIM(AV$7)) / (9), 0), 0))</f>
        <v/>
      </c>
      <c r="AX56" s="238" t="str">
        <f>IF(OR(AV56="", AV56=0), "", ROUND((AV56*27 * 'Manual Inputs_secondary'!$I$4 / 'Manual Inputs_secondary'!$I$17), 0))</f>
        <v/>
      </c>
    </row>
    <row r="57" spans="1:50">
      <c r="A57" s="225"/>
      <c r="B57" s="190" t="str">
        <f>IF('Manual Inputs_secondary'!D51&lt;&gt;"",'Manual Inputs_secondary'!D51,"")</f>
        <v/>
      </c>
      <c r="C57" s="191" t="str">
        <f>IF($B57="","",IFERROR(SUMIFS('Data Sorting_Secondary'!$D:$D,'Data Sorting_Secondary'!$A:$A,$B57,'Data Sorting_Secondary'!$B:$B,TRIM(C$8)),0))</f>
        <v/>
      </c>
      <c r="D57" s="191" t="str">
        <f>IF($B57="","",IFERROR(SUMIFS('Data Sorting_Secondary'!$D:$D,'Data Sorting_Secondary'!$A:$A,$B57,'Data Sorting_Secondary'!$B:$B,TRIM(D$8)),0))</f>
        <v/>
      </c>
      <c r="E57" s="227" t="str">
        <f>IF($B57="", "", ROUND(((C57+D57)*27*_xlfn.IFNA(_xlfn.XLOOKUP(TRIM($C$5), 'Manual Inputs_secondary'!$H:$H, 'Manual Inputs_secondary'!$I:$I), 0) / 'Manual Inputs_secondary'!$I$17), 2))</f>
        <v/>
      </c>
      <c r="F57" s="191" t="str">
        <f>IF($B57="","",IFERROR(SUMIFS('Data Sorting_Secondary'!$C:$C,'Data Sorting_Secondary'!$A:$A,$B57,'Data Sorting_Secondary'!$B:$B,TRIM(F$8)),0))</f>
        <v/>
      </c>
      <c r="G57" s="191" t="str">
        <f>IF($B57="","",IFERROR(SUMIFS('Data Sorting_Secondary'!$C:$C,'Data Sorting_Secondary'!$A:$A,$B57,'Data Sorting_Secondary'!$B:$B,TRIM(G$8)),0))</f>
        <v/>
      </c>
      <c r="H57" s="227" t="str">
        <f t="shared" si="5"/>
        <v/>
      </c>
      <c r="I57" s="191" t="str">
        <f>IF($B57="","",IFERROR(SUMIFS('Data Sorting_Secondary'!$D:$D,'Data Sorting_Secondary'!$A:$A,$B57,'Data Sorting_Secondary'!$B:$B,TRIM(I$8)),0))</f>
        <v/>
      </c>
      <c r="J57" s="191" t="str">
        <f>IF($B57="","",IFERROR(SUMIFS('Data Sorting_Secondary'!$D:$D,'Data Sorting_Secondary'!$A:$A,$B57,'Data Sorting_Secondary'!$B:$B,TRIM(J$8)),0))</f>
        <v/>
      </c>
      <c r="K57" s="227" t="str">
        <f>IF($B57="", "", ROUND(((I57+J57)*27*_xlfn.IFNA(_xlfn.XLOOKUP(TRIM($I$5), 'Manual Inputs_secondary'!$H:$H, 'Manual Inputs_secondary'!$I:$I), 0) / 'Manual Inputs_secondary'!$I$17), 2))</f>
        <v/>
      </c>
      <c r="L57" s="191" t="str">
        <f>IF($B57="","",IFERROR(SUMIFS('Data Sorting_Secondary'!$C:$C,'Data Sorting_Secondary'!$A:$A,$B57,'Data Sorting_Secondary'!$B:$B,TRIM(L$8)),0))</f>
        <v/>
      </c>
      <c r="M57" s="191" t="str">
        <f>IF($B57="","",IFERROR(SUMIFS('Data Sorting_Secondary'!$C:$C,'Data Sorting_Secondary'!$A:$A,$B57,'Data Sorting_Secondary'!$C:$C,TRIM(M$8)),0))</f>
        <v/>
      </c>
      <c r="N57" s="227" t="str">
        <f t="shared" si="6"/>
        <v/>
      </c>
      <c r="O57" s="191" t="str">
        <f>IF($B57="","",IFERROR(SUMIFS('Data Sorting_Secondary'!$D:$D,'Data Sorting_Secondary'!$A:$A,$B57,'Data Sorting_Secondary'!$B:$B,TRIM(O$8)),0))</f>
        <v/>
      </c>
      <c r="P57" s="191" t="str">
        <f>IF($B57="","",IFERROR(SUMIFS('Data Sorting_Secondary'!$D:$D,'Data Sorting_Secondary'!$A:$A,$B57,'Data Sorting_Secondary'!$B:$B,TRIM(P$8)),0))</f>
        <v/>
      </c>
      <c r="Q57" s="227" t="str">
        <f>IF($B57="", "", ROUND(((O57+P57)*27*_xlfn.IFNA(_xlfn.XLOOKUP(TRIM($O$5), 'Manual Inputs_secondary'!$H:$H, 'Manual Inputs_secondary'!$I:$I), 0) / 'Manual Inputs_secondary'!$I$17), 2))</f>
        <v/>
      </c>
      <c r="R57" s="191" t="str">
        <f>IF($B57="","",IFERROR(SUMIFS('Data Sorting_Secondary'!$C:$C,'Data Sorting_Secondary'!$A:$A,$B57,'Data Sorting_Secondary'!$B:$B,TRIM(R$8)),0))</f>
        <v/>
      </c>
      <c r="S57" s="191" t="str">
        <f>IF($B57="","",IFERROR(SUMIFS('Data Sorting_Secondary'!$C:$C,'Data Sorting_Secondary'!$A:$A,$B57,'Data Sorting_Secondary'!$B:$B,TRIM(S$8)),0))</f>
        <v/>
      </c>
      <c r="T57" s="227" t="str">
        <f t="shared" si="7"/>
        <v/>
      </c>
      <c r="U57" s="191" t="str">
        <f>IF($B57="","",IFERROR(SUMIFS('Data Sorting_Secondary'!$D:$D,'Data Sorting_Secondary'!$A:$A,$B57,'Data Sorting_Secondary'!$B:$B,TRIM(U$8)),0))</f>
        <v/>
      </c>
      <c r="V57" s="191" t="str">
        <f>IF($B57="","",IFERROR(SUMIFS('Data Sorting_Secondary'!$D:$D,'Data Sorting_Secondary'!$A:$A,$B57,'Data Sorting_Secondary'!$B:$B,TRIM(V$8)),0))</f>
        <v/>
      </c>
      <c r="W57" s="227" t="str">
        <f>IF($B57="", "", ROUND(((U57+V57)*27*_xlfn.IFNA(_xlfn.XLOOKUP(TRIM($U$5), 'Manual Inputs_secondary'!$H:$H, 'Manual Inputs_secondary'!$I:$I), 0) / 'Manual Inputs_secondary'!$I$17), 2))</f>
        <v/>
      </c>
      <c r="X57" s="191" t="str">
        <f>IF($B57="","",IFERROR(SUMIFS('Data Sorting_Secondary'!$C:$C,'Data Sorting_Secondary'!$A:$A,$B57,'Data Sorting_Secondary'!$B:$B,TRIM(X$8)),0))</f>
        <v/>
      </c>
      <c r="Y57" s="191" t="str">
        <f>IF($B57="","",IFERROR(SUMIFS('Data Sorting_Secondary'!$C:$C,'Data Sorting_Secondary'!$A:$A,$B57,'Data Sorting_Secondary'!$B:$B,TRIM(Y$8)),0))</f>
        <v/>
      </c>
      <c r="Z57" s="227" t="str">
        <f t="shared" si="8"/>
        <v/>
      </c>
      <c r="AA57" s="191" t="str">
        <f>IF($B57="","",IFERROR(SUMIFS('Data Sorting_Secondary'!$D:$D,'Data Sorting_Secondary'!$A:$A,$B57,'Data Sorting_Secondary'!$B:$B,TRIM(AA$8)),0))</f>
        <v/>
      </c>
      <c r="AB57" s="191" t="str">
        <f>IF($B57="","",IFERROR(SUMIFS('Data Sorting_Secondary'!$D:$D,'Data Sorting_Secondary'!$A:$A,$B57,'Data Sorting_Secondary'!$B:$B,TRIM(AB$8)),0))</f>
        <v/>
      </c>
      <c r="AC57" s="227" t="str">
        <f>IF($B57="", "", ROUND(((AA57+AB57)*27*_xlfn.IFNA(_xlfn.XLOOKUP(TRIM($AA$5), 'Manual Inputs_secondary'!$H:$H, 'Manual Inputs_secondary'!$I:$I), 0) / 'Manual Inputs_secondary'!$I$17), 2))</f>
        <v/>
      </c>
      <c r="AD57" s="191" t="str">
        <f>IF($B57="","",IFERROR(SUMIFS('Data Sorting_Secondary'!$C:$C,'Data Sorting_Secondary'!$A:$A,$B57,'Data Sorting_Secondary'!$B:$B,TRIM(AD$8)),0))</f>
        <v/>
      </c>
      <c r="AE57" s="191" t="str">
        <f>IF($B57="","",IFERROR(SUMIFS('Data Sorting_Secondary'!$D:$D,'Data Sorting_Secondary'!$A:$A,$B57,'Data Sorting_Secondary'!$B:$B,TRIM(AE$8)),0))</f>
        <v/>
      </c>
      <c r="AF57" s="227" t="str">
        <f t="shared" si="9"/>
        <v/>
      </c>
      <c r="AG57" s="192" t="str">
        <f t="shared" si="10"/>
        <v/>
      </c>
      <c r="AH57" s="192" t="str">
        <f t="shared" si="4"/>
        <v/>
      </c>
      <c r="AI57" s="192" t="str">
        <f t="shared" si="11"/>
        <v/>
      </c>
      <c r="AJ57" s="193" t="str">
        <f t="shared" si="12"/>
        <v/>
      </c>
      <c r="AK57" s="193" t="str">
        <f t="shared" si="13"/>
        <v/>
      </c>
      <c r="AL57" s="193" t="str">
        <f t="shared" si="14"/>
        <v/>
      </c>
      <c r="AM57" s="194" t="str">
        <f>IF($B57="", "", IFERROR(ROUND(AL57 * 'Manual Inputs_secondary'!$I$6, 2), 0))</f>
        <v/>
      </c>
      <c r="AN57" s="195" t="str">
        <f t="shared" si="15"/>
        <v/>
      </c>
      <c r="AO57" s="196" t="str">
        <f>IF(OR($AN57="", $AN57=0), "", ROUND((N($AN57) * 'Manual Inputs_secondary'!$I$15 / 'Manual Inputs_secondary'!$I$16), 2))</f>
        <v/>
      </c>
      <c r="AP57" s="228" t="str">
        <f t="shared" si="16"/>
        <v/>
      </c>
      <c r="AQ57" s="229" t="str" cm="1">
        <f t="array" ref="AQ57">_xlfn.LET(
    _xlpm.Rate, _xlfn.IFS(
        'Manual Inputs_secondary'!$I$19="Asphalt Cutbacks", 'Manual Inputs_secondary'!$I$7/'Manual Inputs_secondary'!$I$8,
        'Manual Inputs_secondary'!$I$19="Asphalt Emulsion", 'Manual Inputs_secondary'!$I$9/'Manual Inputs_secondary'!$I$10
    ),
    IF(OR(ISNA(_xlpm.Rate), AP57=""), "", ROUND(_xlpm.Rate * N(AP57), 2))
)</f>
        <v/>
      </c>
      <c r="AR57" s="230" t="str">
        <f t="shared" si="17"/>
        <v/>
      </c>
      <c r="AS57" s="231" t="str">
        <f>IF(OR($AR57="", 'Manual Inputs_secondary'!$I$11=""), "", ROUND(($AR57 * 'Manual Inputs_secondary'!$I$12 * 'Manual Inputs_secondary'!$I$11 / 'Manual Inputs_secondary'!$I$17), 2))</f>
        <v/>
      </c>
      <c r="AT57" s="232" t="str">
        <f t="shared" si="18"/>
        <v/>
      </c>
      <c r="AU57" s="233" t="str">
        <f>IF(OR($AT57="", $AT57=0), "", ROUND(($AT57 * 'Manual Inputs_secondary'!$I$15 / 'Manual Inputs_secondary'!$I$16), 2))</f>
        <v/>
      </c>
      <c r="AV57" s="234" t="str">
        <f>IF($B57="","",IFERROR(SUMIFS('Data Sorting_Secondary'!$D:$D,'Data Sorting_Secondary'!$A:$A,$B57,'Data Sorting_Secondary'!$B:$B,TRIM(AV$7)),0))</f>
        <v/>
      </c>
      <c r="AW57" s="235" t="str">
        <f>IF($B57="", "", IFERROR(ROUND(SUMIFS('Data Sorting_Secondary'!$C:$C, 'Data Sorting_Secondary'!$A:$A, $B57, 'Data Sorting_Secondary'!$B:$B, TRIM(AV$7)) / (9), 0), 0))</f>
        <v/>
      </c>
      <c r="AX57" s="238" t="str">
        <f>IF(OR(AV57="", AV57=0), "", ROUND((AV57*27 * 'Manual Inputs_secondary'!$I$4 / 'Manual Inputs_secondary'!$I$17), 0))</f>
        <v/>
      </c>
    </row>
    <row r="58" spans="1:50">
      <c r="A58" s="225"/>
      <c r="B58" s="190" t="str">
        <f>IF('Manual Inputs_secondary'!D52&lt;&gt;"",'Manual Inputs_secondary'!D52,"")</f>
        <v/>
      </c>
      <c r="C58" s="191" t="str">
        <f>IF($B58="","",IFERROR(SUMIFS('Data Sorting_Secondary'!$D:$D,'Data Sorting_Secondary'!$A:$A,$B58,'Data Sorting_Secondary'!$B:$B,TRIM(C$8)),0))</f>
        <v/>
      </c>
      <c r="D58" s="191" t="str">
        <f>IF($B58="","",IFERROR(SUMIFS('Data Sorting_Secondary'!$D:$D,'Data Sorting_Secondary'!$A:$A,$B58,'Data Sorting_Secondary'!$B:$B,TRIM(D$8)),0))</f>
        <v/>
      </c>
      <c r="E58" s="227" t="str">
        <f>IF($B58="", "", ROUND(((C58+D58)*27*_xlfn.IFNA(_xlfn.XLOOKUP(TRIM($C$5), 'Manual Inputs_secondary'!$H:$H, 'Manual Inputs_secondary'!$I:$I), 0) / 'Manual Inputs_secondary'!$I$17), 2))</f>
        <v/>
      </c>
      <c r="F58" s="191" t="str">
        <f>IF($B58="","",IFERROR(SUMIFS('Data Sorting_Secondary'!$C:$C,'Data Sorting_Secondary'!$A:$A,$B58,'Data Sorting_Secondary'!$B:$B,TRIM(F$8)),0))</f>
        <v/>
      </c>
      <c r="G58" s="191" t="str">
        <f>IF($B58="","",IFERROR(SUMIFS('Data Sorting_Secondary'!$C:$C,'Data Sorting_Secondary'!$A:$A,$B58,'Data Sorting_Secondary'!$B:$B,TRIM(G$8)),0))</f>
        <v/>
      </c>
      <c r="H58" s="227" t="str">
        <f t="shared" si="5"/>
        <v/>
      </c>
      <c r="I58" s="191" t="str">
        <f>IF($B58="","",IFERROR(SUMIFS('Data Sorting_Secondary'!$D:$D,'Data Sorting_Secondary'!$A:$A,$B58,'Data Sorting_Secondary'!$B:$B,TRIM(I$8)),0))</f>
        <v/>
      </c>
      <c r="J58" s="191" t="str">
        <f>IF($B58="","",IFERROR(SUMIFS('Data Sorting_Secondary'!$D:$D,'Data Sorting_Secondary'!$A:$A,$B58,'Data Sorting_Secondary'!$B:$B,TRIM(J$8)),0))</f>
        <v/>
      </c>
      <c r="K58" s="227" t="str">
        <f>IF($B58="", "", ROUND(((I58+J58)*27*_xlfn.IFNA(_xlfn.XLOOKUP(TRIM($I$5), 'Manual Inputs_secondary'!$H:$H, 'Manual Inputs_secondary'!$I:$I), 0) / 'Manual Inputs_secondary'!$I$17), 2))</f>
        <v/>
      </c>
      <c r="L58" s="191" t="str">
        <f>IF($B58="","",IFERROR(SUMIFS('Data Sorting_Secondary'!$C:$C,'Data Sorting_Secondary'!$A:$A,$B58,'Data Sorting_Secondary'!$B:$B,TRIM(L$8)),0))</f>
        <v/>
      </c>
      <c r="M58" s="191" t="str">
        <f>IF($B58="","",IFERROR(SUMIFS('Data Sorting_Secondary'!$C:$C,'Data Sorting_Secondary'!$A:$A,$B58,'Data Sorting_Secondary'!$C:$C,TRIM(M$8)),0))</f>
        <v/>
      </c>
      <c r="N58" s="227" t="str">
        <f t="shared" si="6"/>
        <v/>
      </c>
      <c r="O58" s="191" t="str">
        <f>IF($B58="","",IFERROR(SUMIFS('Data Sorting_Secondary'!$D:$D,'Data Sorting_Secondary'!$A:$A,$B58,'Data Sorting_Secondary'!$B:$B,TRIM(O$8)),0))</f>
        <v/>
      </c>
      <c r="P58" s="191" t="str">
        <f>IF($B58="","",IFERROR(SUMIFS('Data Sorting_Secondary'!$D:$D,'Data Sorting_Secondary'!$A:$A,$B58,'Data Sorting_Secondary'!$B:$B,TRIM(P$8)),0))</f>
        <v/>
      </c>
      <c r="Q58" s="227" t="str">
        <f>IF($B58="", "", ROUND(((O58+P58)*27*_xlfn.IFNA(_xlfn.XLOOKUP(TRIM($O$5), 'Manual Inputs_secondary'!$H:$H, 'Manual Inputs_secondary'!$I:$I), 0) / 'Manual Inputs_secondary'!$I$17), 2))</f>
        <v/>
      </c>
      <c r="R58" s="191" t="str">
        <f>IF($B58="","",IFERROR(SUMIFS('Data Sorting_Secondary'!$C:$C,'Data Sorting_Secondary'!$A:$A,$B58,'Data Sorting_Secondary'!$B:$B,TRIM(R$8)),0))</f>
        <v/>
      </c>
      <c r="S58" s="191" t="str">
        <f>IF($B58="","",IFERROR(SUMIFS('Data Sorting_Secondary'!$C:$C,'Data Sorting_Secondary'!$A:$A,$B58,'Data Sorting_Secondary'!$B:$B,TRIM(S$8)),0))</f>
        <v/>
      </c>
      <c r="T58" s="227" t="str">
        <f t="shared" si="7"/>
        <v/>
      </c>
      <c r="U58" s="191" t="str">
        <f>IF($B58="","",IFERROR(SUMIFS('Data Sorting_Secondary'!$D:$D,'Data Sorting_Secondary'!$A:$A,$B58,'Data Sorting_Secondary'!$B:$B,TRIM(U$8)),0))</f>
        <v/>
      </c>
      <c r="V58" s="191" t="str">
        <f>IF($B58="","",IFERROR(SUMIFS('Data Sorting_Secondary'!$D:$D,'Data Sorting_Secondary'!$A:$A,$B58,'Data Sorting_Secondary'!$B:$B,TRIM(V$8)),0))</f>
        <v/>
      </c>
      <c r="W58" s="227" t="str">
        <f>IF($B58="", "", ROUND(((U58+V58)*27*_xlfn.IFNA(_xlfn.XLOOKUP(TRIM($U$5), 'Manual Inputs_secondary'!$H:$H, 'Manual Inputs_secondary'!$I:$I), 0) / 'Manual Inputs_secondary'!$I$17), 2))</f>
        <v/>
      </c>
      <c r="X58" s="191" t="str">
        <f>IF($B58="","",IFERROR(SUMIFS('Data Sorting_Secondary'!$C:$C,'Data Sorting_Secondary'!$A:$A,$B58,'Data Sorting_Secondary'!$B:$B,TRIM(X$8)),0))</f>
        <v/>
      </c>
      <c r="Y58" s="191" t="str">
        <f>IF($B58="","",IFERROR(SUMIFS('Data Sorting_Secondary'!$C:$C,'Data Sorting_Secondary'!$A:$A,$B58,'Data Sorting_Secondary'!$B:$B,TRIM(Y$8)),0))</f>
        <v/>
      </c>
      <c r="Z58" s="227" t="str">
        <f t="shared" si="8"/>
        <v/>
      </c>
      <c r="AA58" s="191" t="str">
        <f>IF($B58="","",IFERROR(SUMIFS('Data Sorting_Secondary'!$D:$D,'Data Sorting_Secondary'!$A:$A,$B58,'Data Sorting_Secondary'!$B:$B,TRIM(AA$8)),0))</f>
        <v/>
      </c>
      <c r="AB58" s="191" t="str">
        <f>IF($B58="","",IFERROR(SUMIFS('Data Sorting_Secondary'!$D:$D,'Data Sorting_Secondary'!$A:$A,$B58,'Data Sorting_Secondary'!$B:$B,TRIM(AB$8)),0))</f>
        <v/>
      </c>
      <c r="AC58" s="227" t="str">
        <f>IF($B58="", "", ROUND(((AA58+AB58)*27*_xlfn.IFNA(_xlfn.XLOOKUP(TRIM($AA$5), 'Manual Inputs_secondary'!$H:$H, 'Manual Inputs_secondary'!$I:$I), 0) / 'Manual Inputs_secondary'!$I$17), 2))</f>
        <v/>
      </c>
      <c r="AD58" s="191" t="str">
        <f>IF($B58="","",IFERROR(SUMIFS('Data Sorting_Secondary'!$C:$C,'Data Sorting_Secondary'!$A:$A,$B58,'Data Sorting_Secondary'!$B:$B,TRIM(AD$8)),0))</f>
        <v/>
      </c>
      <c r="AE58" s="191" t="str">
        <f>IF($B58="","",IFERROR(SUMIFS('Data Sorting_Secondary'!$D:$D,'Data Sorting_Secondary'!$A:$A,$B58,'Data Sorting_Secondary'!$B:$B,TRIM(AE$8)),0))</f>
        <v/>
      </c>
      <c r="AF58" s="227" t="str">
        <f t="shared" si="9"/>
        <v/>
      </c>
      <c r="AG58" s="192" t="str">
        <f t="shared" si="10"/>
        <v/>
      </c>
      <c r="AH58" s="192" t="str">
        <f t="shared" si="4"/>
        <v/>
      </c>
      <c r="AI58" s="192" t="str">
        <f t="shared" si="11"/>
        <v/>
      </c>
      <c r="AJ58" s="193" t="str">
        <f t="shared" si="12"/>
        <v/>
      </c>
      <c r="AK58" s="193" t="str">
        <f t="shared" si="13"/>
        <v/>
      </c>
      <c r="AL58" s="193" t="str">
        <f t="shared" si="14"/>
        <v/>
      </c>
      <c r="AM58" s="194" t="str">
        <f>IF($B58="", "", IFERROR(ROUND(AL58 * 'Manual Inputs_secondary'!$I$6, 2), 0))</f>
        <v/>
      </c>
      <c r="AN58" s="195" t="str">
        <f t="shared" si="15"/>
        <v/>
      </c>
      <c r="AO58" s="196" t="str">
        <f>IF(OR($AN58="", $AN58=0), "", ROUND((N($AN58) * 'Manual Inputs_secondary'!$I$15 / 'Manual Inputs_secondary'!$I$16), 2))</f>
        <v/>
      </c>
      <c r="AP58" s="228" t="str">
        <f t="shared" si="16"/>
        <v/>
      </c>
      <c r="AQ58" s="229" t="str" cm="1">
        <f t="array" ref="AQ58">_xlfn.LET(
    _xlpm.Rate, _xlfn.IFS(
        'Manual Inputs_secondary'!$I$19="Asphalt Cutbacks", 'Manual Inputs_secondary'!$I$7/'Manual Inputs_secondary'!$I$8,
        'Manual Inputs_secondary'!$I$19="Asphalt Emulsion", 'Manual Inputs_secondary'!$I$9/'Manual Inputs_secondary'!$I$10
    ),
    IF(OR(ISNA(_xlpm.Rate), AP58=""), "", ROUND(_xlpm.Rate * N(AP58), 2))
)</f>
        <v/>
      </c>
      <c r="AR58" s="230" t="str">
        <f t="shared" si="17"/>
        <v/>
      </c>
      <c r="AS58" s="231" t="str">
        <f>IF(OR($AR58="", 'Manual Inputs_secondary'!$I$11=""), "", ROUND(($AR58 * 'Manual Inputs_secondary'!$I$12 * 'Manual Inputs_secondary'!$I$11 / 'Manual Inputs_secondary'!$I$17), 2))</f>
        <v/>
      </c>
      <c r="AT58" s="232" t="str">
        <f t="shared" si="18"/>
        <v/>
      </c>
      <c r="AU58" s="233" t="str">
        <f>IF(OR($AT58="", $AT58=0), "", ROUND(($AT58 * 'Manual Inputs_secondary'!$I$15 / 'Manual Inputs_secondary'!$I$16), 2))</f>
        <v/>
      </c>
      <c r="AV58" s="234" t="str">
        <f>IF($B58="","",IFERROR(SUMIFS('Data Sorting_Secondary'!$D:$D,'Data Sorting_Secondary'!$A:$A,$B58,'Data Sorting_Secondary'!$B:$B,TRIM(AV$7)),0))</f>
        <v/>
      </c>
      <c r="AW58" s="235" t="str">
        <f>IF($B58="", "", IFERROR(ROUND(SUMIFS('Data Sorting_Secondary'!$C:$C, 'Data Sorting_Secondary'!$A:$A, $B58, 'Data Sorting_Secondary'!$B:$B, TRIM(AV$7)) / (9), 0), 0))</f>
        <v/>
      </c>
      <c r="AX58" s="238" t="str">
        <f>IF(OR(AV58="", AV58=0), "", ROUND((AV58*27 * 'Manual Inputs_secondary'!$I$4 / 'Manual Inputs_secondary'!$I$17), 0))</f>
        <v/>
      </c>
    </row>
    <row r="59" spans="1:50">
      <c r="A59" s="225"/>
      <c r="B59" s="190" t="str">
        <f>IF('Manual Inputs_secondary'!D53&lt;&gt;"",'Manual Inputs_secondary'!D53,"")</f>
        <v/>
      </c>
      <c r="C59" s="191" t="str">
        <f>IF($B59="","",IFERROR(SUMIFS('Data Sorting_Secondary'!$D:$D,'Data Sorting_Secondary'!$A:$A,$B59,'Data Sorting_Secondary'!$B:$B,TRIM(C$8)),0))</f>
        <v/>
      </c>
      <c r="D59" s="191" t="str">
        <f>IF($B59="","",IFERROR(SUMIFS('Data Sorting_Secondary'!$D:$D,'Data Sorting_Secondary'!$A:$A,$B59,'Data Sorting_Secondary'!$B:$B,TRIM(D$8)),0))</f>
        <v/>
      </c>
      <c r="E59" s="227" t="str">
        <f>IF($B59="", "", ROUND(((C59+D59)*27*_xlfn.IFNA(_xlfn.XLOOKUP(TRIM($C$5), 'Manual Inputs_secondary'!$H:$H, 'Manual Inputs_secondary'!$I:$I), 0) / 'Manual Inputs_secondary'!$I$17), 2))</f>
        <v/>
      </c>
      <c r="F59" s="191" t="str">
        <f>IF($B59="","",IFERROR(SUMIFS('Data Sorting_Secondary'!$C:$C,'Data Sorting_Secondary'!$A:$A,$B59,'Data Sorting_Secondary'!$B:$B,TRIM(F$8)),0))</f>
        <v/>
      </c>
      <c r="G59" s="191" t="str">
        <f>IF($B59="","",IFERROR(SUMIFS('Data Sorting_Secondary'!$C:$C,'Data Sorting_Secondary'!$A:$A,$B59,'Data Sorting_Secondary'!$B:$B,TRIM(G$8)),0))</f>
        <v/>
      </c>
      <c r="H59" s="227" t="str">
        <f t="shared" si="5"/>
        <v/>
      </c>
      <c r="I59" s="191" t="str">
        <f>IF($B59="","",IFERROR(SUMIFS('Data Sorting_Secondary'!$D:$D,'Data Sorting_Secondary'!$A:$A,$B59,'Data Sorting_Secondary'!$B:$B,TRIM(I$8)),0))</f>
        <v/>
      </c>
      <c r="J59" s="191" t="str">
        <f>IF($B59="","",IFERROR(SUMIFS('Data Sorting_Secondary'!$D:$D,'Data Sorting_Secondary'!$A:$A,$B59,'Data Sorting_Secondary'!$B:$B,TRIM(J$8)),0))</f>
        <v/>
      </c>
      <c r="K59" s="227" t="str">
        <f>IF($B59="", "", ROUND(((I59+J59)*27*_xlfn.IFNA(_xlfn.XLOOKUP(TRIM($I$5), 'Manual Inputs_secondary'!$H:$H, 'Manual Inputs_secondary'!$I:$I), 0) / 'Manual Inputs_secondary'!$I$17), 2))</f>
        <v/>
      </c>
      <c r="L59" s="191" t="str">
        <f>IF($B59="","",IFERROR(SUMIFS('Data Sorting_Secondary'!$C:$C,'Data Sorting_Secondary'!$A:$A,$B59,'Data Sorting_Secondary'!$B:$B,TRIM(L$8)),0))</f>
        <v/>
      </c>
      <c r="M59" s="191" t="str">
        <f>IF($B59="","",IFERROR(SUMIFS('Data Sorting_Secondary'!$C:$C,'Data Sorting_Secondary'!$A:$A,$B59,'Data Sorting_Secondary'!$C:$C,TRIM(M$8)),0))</f>
        <v/>
      </c>
      <c r="N59" s="227" t="str">
        <f t="shared" si="6"/>
        <v/>
      </c>
      <c r="O59" s="191" t="str">
        <f>IF($B59="","",IFERROR(SUMIFS('Data Sorting_Secondary'!$D:$D,'Data Sorting_Secondary'!$A:$A,$B59,'Data Sorting_Secondary'!$B:$B,TRIM(O$8)),0))</f>
        <v/>
      </c>
      <c r="P59" s="191" t="str">
        <f>IF($B59="","",IFERROR(SUMIFS('Data Sorting_Secondary'!$D:$D,'Data Sorting_Secondary'!$A:$A,$B59,'Data Sorting_Secondary'!$B:$B,TRIM(P$8)),0))</f>
        <v/>
      </c>
      <c r="Q59" s="227" t="str">
        <f>IF($B59="", "", ROUND(((O59+P59)*27*_xlfn.IFNA(_xlfn.XLOOKUP(TRIM($O$5), 'Manual Inputs_secondary'!$H:$H, 'Manual Inputs_secondary'!$I:$I), 0) / 'Manual Inputs_secondary'!$I$17), 2))</f>
        <v/>
      </c>
      <c r="R59" s="191" t="str">
        <f>IF($B59="","",IFERROR(SUMIFS('Data Sorting_Secondary'!$C:$C,'Data Sorting_Secondary'!$A:$A,$B59,'Data Sorting_Secondary'!$B:$B,TRIM(R$8)),0))</f>
        <v/>
      </c>
      <c r="S59" s="191" t="str">
        <f>IF($B59="","",IFERROR(SUMIFS('Data Sorting_Secondary'!$C:$C,'Data Sorting_Secondary'!$A:$A,$B59,'Data Sorting_Secondary'!$B:$B,TRIM(S$8)),0))</f>
        <v/>
      </c>
      <c r="T59" s="227" t="str">
        <f t="shared" si="7"/>
        <v/>
      </c>
      <c r="U59" s="191" t="str">
        <f>IF($B59="","",IFERROR(SUMIFS('Data Sorting_Secondary'!$D:$D,'Data Sorting_Secondary'!$A:$A,$B59,'Data Sorting_Secondary'!$B:$B,TRIM(U$8)),0))</f>
        <v/>
      </c>
      <c r="V59" s="191" t="str">
        <f>IF($B59="","",IFERROR(SUMIFS('Data Sorting_Secondary'!$D:$D,'Data Sorting_Secondary'!$A:$A,$B59,'Data Sorting_Secondary'!$B:$B,TRIM(V$8)),0))</f>
        <v/>
      </c>
      <c r="W59" s="227" t="str">
        <f>IF($B59="", "", ROUND(((U59+V59)*27*_xlfn.IFNA(_xlfn.XLOOKUP(TRIM($U$5), 'Manual Inputs_secondary'!$H:$H, 'Manual Inputs_secondary'!$I:$I), 0) / 'Manual Inputs_secondary'!$I$17), 2))</f>
        <v/>
      </c>
      <c r="X59" s="191" t="str">
        <f>IF($B59="","",IFERROR(SUMIFS('Data Sorting_Secondary'!$C:$C,'Data Sorting_Secondary'!$A:$A,$B59,'Data Sorting_Secondary'!$B:$B,TRIM(X$8)),0))</f>
        <v/>
      </c>
      <c r="Y59" s="191" t="str">
        <f>IF($B59="","",IFERROR(SUMIFS('Data Sorting_Secondary'!$C:$C,'Data Sorting_Secondary'!$A:$A,$B59,'Data Sorting_Secondary'!$B:$B,TRIM(Y$8)),0))</f>
        <v/>
      </c>
      <c r="Z59" s="227" t="str">
        <f t="shared" si="8"/>
        <v/>
      </c>
      <c r="AA59" s="191" t="str">
        <f>IF($B59="","",IFERROR(SUMIFS('Data Sorting_Secondary'!$D:$D,'Data Sorting_Secondary'!$A:$A,$B59,'Data Sorting_Secondary'!$B:$B,TRIM(AA$8)),0))</f>
        <v/>
      </c>
      <c r="AB59" s="191" t="str">
        <f>IF($B59="","",IFERROR(SUMIFS('Data Sorting_Secondary'!$D:$D,'Data Sorting_Secondary'!$A:$A,$B59,'Data Sorting_Secondary'!$B:$B,TRIM(AB$8)),0))</f>
        <v/>
      </c>
      <c r="AC59" s="227" t="str">
        <f>IF($B59="", "", ROUND(((AA59+AB59)*27*_xlfn.IFNA(_xlfn.XLOOKUP(TRIM($AA$5), 'Manual Inputs_secondary'!$H:$H, 'Manual Inputs_secondary'!$I:$I), 0) / 'Manual Inputs_secondary'!$I$17), 2))</f>
        <v/>
      </c>
      <c r="AD59" s="191" t="str">
        <f>IF($B59="","",IFERROR(SUMIFS('Data Sorting_Secondary'!$C:$C,'Data Sorting_Secondary'!$A:$A,$B59,'Data Sorting_Secondary'!$B:$B,TRIM(AD$8)),0))</f>
        <v/>
      </c>
      <c r="AE59" s="191" t="str">
        <f>IF($B59="","",IFERROR(SUMIFS('Data Sorting_Secondary'!$D:$D,'Data Sorting_Secondary'!$A:$A,$B59,'Data Sorting_Secondary'!$B:$B,TRIM(AE$8)),0))</f>
        <v/>
      </c>
      <c r="AF59" s="227" t="str">
        <f t="shared" si="9"/>
        <v/>
      </c>
      <c r="AG59" s="192" t="str">
        <f t="shared" si="10"/>
        <v/>
      </c>
      <c r="AH59" s="192" t="str">
        <f t="shared" si="4"/>
        <v/>
      </c>
      <c r="AI59" s="192" t="str">
        <f t="shared" si="11"/>
        <v/>
      </c>
      <c r="AJ59" s="193" t="str">
        <f t="shared" si="12"/>
        <v/>
      </c>
      <c r="AK59" s="193" t="str">
        <f t="shared" si="13"/>
        <v/>
      </c>
      <c r="AL59" s="193" t="str">
        <f t="shared" si="14"/>
        <v/>
      </c>
      <c r="AM59" s="194" t="str">
        <f>IF($B59="", "", IFERROR(ROUND(AL59 * 'Manual Inputs_secondary'!$I$6, 2), 0))</f>
        <v/>
      </c>
      <c r="AN59" s="195" t="str">
        <f t="shared" si="15"/>
        <v/>
      </c>
      <c r="AO59" s="196" t="str">
        <f>IF(OR($AN59="", $AN59=0), "", ROUND((N($AN59) * 'Manual Inputs_secondary'!$I$15 / 'Manual Inputs_secondary'!$I$16), 2))</f>
        <v/>
      </c>
      <c r="AP59" s="228" t="str">
        <f t="shared" si="16"/>
        <v/>
      </c>
      <c r="AQ59" s="229" t="str" cm="1">
        <f t="array" ref="AQ59">_xlfn.LET(
    _xlpm.Rate, _xlfn.IFS(
        'Manual Inputs_secondary'!$I$19="Asphalt Cutbacks", 'Manual Inputs_secondary'!$I$7/'Manual Inputs_secondary'!$I$8,
        'Manual Inputs_secondary'!$I$19="Asphalt Emulsion", 'Manual Inputs_secondary'!$I$9/'Manual Inputs_secondary'!$I$10
    ),
    IF(OR(ISNA(_xlpm.Rate), AP59=""), "", ROUND(_xlpm.Rate * N(AP59), 2))
)</f>
        <v/>
      </c>
      <c r="AR59" s="230" t="str">
        <f t="shared" si="17"/>
        <v/>
      </c>
      <c r="AS59" s="231" t="str">
        <f>IF(OR($AR59="", 'Manual Inputs_secondary'!$I$11=""), "", ROUND(($AR59 * 'Manual Inputs_secondary'!$I$12 * 'Manual Inputs_secondary'!$I$11 / 'Manual Inputs_secondary'!$I$17), 2))</f>
        <v/>
      </c>
      <c r="AT59" s="232" t="str">
        <f t="shared" si="18"/>
        <v/>
      </c>
      <c r="AU59" s="233" t="str">
        <f>IF(OR($AT59="", $AT59=0), "", ROUND(($AT59 * 'Manual Inputs_secondary'!$I$15 / 'Manual Inputs_secondary'!$I$16), 2))</f>
        <v/>
      </c>
      <c r="AV59" s="234" t="str">
        <f>IF($B59="","",IFERROR(SUMIFS('Data Sorting_Secondary'!$D:$D,'Data Sorting_Secondary'!$A:$A,$B59,'Data Sorting_Secondary'!$B:$B,TRIM(AV$7)),0))</f>
        <v/>
      </c>
      <c r="AW59" s="235" t="str">
        <f>IF($B59="", "", IFERROR(ROUND(SUMIFS('Data Sorting_Secondary'!$C:$C, 'Data Sorting_Secondary'!$A:$A, $B59, 'Data Sorting_Secondary'!$B:$B, TRIM(AV$7)) / (9), 0), 0))</f>
        <v/>
      </c>
      <c r="AX59" s="238" t="str">
        <f>IF(OR(AV59="", AV59=0), "", ROUND((AV59*27 * 'Manual Inputs_secondary'!$I$4 / 'Manual Inputs_secondary'!$I$17), 0))</f>
        <v/>
      </c>
    </row>
    <row r="60" spans="1:50" s="189" customFormat="1" ht="15.75" thickBot="1">
      <c r="A60" s="236"/>
      <c r="B60" s="160" t="str">
        <f>IF('Manual Inputs_secondary'!D54&lt;&gt;"",'Manual Inputs_secondary'!D54,"")</f>
        <v/>
      </c>
      <c r="C60" s="161" t="str">
        <f>IF($B60="","",IFERROR(SUMIFS('Data Sorting_Secondary'!$D:$D,'Data Sorting_Secondary'!$A:$A,$B60,'Data Sorting_Secondary'!$B:$B,TRIM(C$8)),0))</f>
        <v/>
      </c>
      <c r="D60" s="161" t="str">
        <f>IF($B60="","",IFERROR(SUMIFS('Data Sorting_Secondary'!$D:$D,'Data Sorting_Secondary'!$A:$A,$B60,'Data Sorting_Secondary'!$B:$B,TRIM(D$8)),0))</f>
        <v/>
      </c>
      <c r="E60" s="197" t="str">
        <f>IF($B60="", "", ROUND(((C60+D60)*27*_xlfn.IFNA(_xlfn.XLOOKUP(TRIM($C$5), 'Manual Inputs_secondary'!$H:$H, 'Manual Inputs_secondary'!$I:$I), 0) / 'Manual Inputs_secondary'!$I$17), 2))</f>
        <v/>
      </c>
      <c r="F60" s="161" t="str">
        <f>IF($B60="","",IFERROR(SUMIFS('Data Sorting_Secondary'!$D:$D,'Data Sorting_Secondary'!$A:$A,$B60,'Data Sorting_Secondary'!$B:$B,TRIM(F$8)),0))</f>
        <v/>
      </c>
      <c r="G60" s="161" t="str">
        <f>IF($B60="","",IFERROR(SUMIFS('Data Sorting_Secondary'!$D:$D,'Data Sorting_Secondary'!$A:$A,$B60,'Data Sorting_Secondary'!$B:$B,TRIM(G$8)),0))</f>
        <v/>
      </c>
      <c r="H60" s="162" t="str">
        <f>IF(E60="","",ROUND(((F60+G60)*27*'Manual Inputs_secondary'!$I$5/'Manual Inputs_secondary'!$I$17),0))</f>
        <v/>
      </c>
      <c r="I60" s="161" t="str">
        <f>IF($B60="","",IFERROR(SUMIFS('Data Sorting_Secondary'!$D:$D,'Data Sorting_Secondary'!$A:$A,$B60,'Data Sorting_Secondary'!$B:$B,TRIM(I$8)),0))</f>
        <v/>
      </c>
      <c r="J60" s="161" t="str">
        <f>IF($B60="","",IFERROR(SUMIFS('Data Sorting_Secondary'!$D:$D,'Data Sorting_Secondary'!$A:$A,$B60,'Data Sorting_Secondary'!$B:$B,TRIM(J$8)),0))</f>
        <v/>
      </c>
      <c r="K60" s="162" t="str">
        <f>IF(E60="","",ROUND(((I60+J60)*27*'Manual Inputs_secondary'!$I$5/'Manual Inputs_secondary'!$I$17),0))</f>
        <v/>
      </c>
      <c r="L60" s="161" t="str">
        <f>IF($B60="","",IFERROR(SUMIFS('Data Sorting_Secondary'!$D:$D,'Data Sorting_Secondary'!$A:$A,$B60,'Data Sorting_Secondary'!$B:$B,TRIM(L$8)),0))</f>
        <v/>
      </c>
      <c r="M60" s="161" t="str">
        <f>IF($B60="","",IFERROR(SUMIFS('Data Sorting_Secondary'!$D:$D,'Data Sorting_Secondary'!$A:$A,$B60,'Data Sorting_Secondary'!$B:$B,TRIM(M$8)),0))</f>
        <v/>
      </c>
      <c r="N60" s="162" t="str">
        <f>IF(H60="","",ROUND(((L60+M60)*27*'Manual Inputs_secondary'!$I$5/'Manual Inputs_secondary'!$I$17),0))</f>
        <v/>
      </c>
      <c r="O60" s="161" t="str">
        <f>IF($B60="","",IFERROR(SUMIFS('Data Sorting_Secondary'!$D:$D,'Data Sorting_Secondary'!$A:$A,$B60,'Data Sorting_Secondary'!$B:$B,TRIM(O$8)),0))</f>
        <v/>
      </c>
      <c r="P60" s="161" t="str">
        <f>IF($B60="","",IFERROR(SUMIFS('Data Sorting_Secondary'!$D:$D,'Data Sorting_Secondary'!$A:$A,$B60,'Data Sorting_Secondary'!$B:$B,TRIM(P$8)),0))</f>
        <v/>
      </c>
      <c r="Q60" s="162" t="str">
        <f>IF(K60="","",ROUND(((O60+P60)*27*'Manual Inputs_secondary'!$I$5/'Manual Inputs_secondary'!$I$17),0))</f>
        <v/>
      </c>
      <c r="R60" s="161" t="str">
        <f>IF($B60="","",IFERROR(SUMIFS('Data Sorting_Secondary'!$D:$D,'Data Sorting_Secondary'!$A:$A,$B60,'Data Sorting_Secondary'!$B:$B,TRIM(R$8)),0))</f>
        <v/>
      </c>
      <c r="S60" s="161" t="str">
        <f>IF($B60="","",IFERROR(SUMIFS('Data Sorting_Secondary'!$D:$D,'Data Sorting_Secondary'!$A:$A,$B60,'Data Sorting_Secondary'!$B:$B,TRIM(S$8)),0))</f>
        <v/>
      </c>
      <c r="T60" s="162" t="str">
        <f>IF(N60="","",ROUND(((R60+S60)*27*'Manual Inputs_secondary'!$I$5/'Manual Inputs_secondary'!$I$17),0))</f>
        <v/>
      </c>
      <c r="U60" s="161" t="str">
        <f>IF($B60="","",IFERROR(SUMIFS('Data Sorting_Secondary'!$D:$D,'Data Sorting_Secondary'!$A:$A,$B60,'Data Sorting_Secondary'!$B:$B,TRIM(U$8)),0))</f>
        <v/>
      </c>
      <c r="V60" s="161" t="str">
        <f>IF($B60="","",IFERROR(SUMIFS('Data Sorting_Secondary'!$D:$D,'Data Sorting_Secondary'!$A:$A,$B60,'Data Sorting_Secondary'!$B:$B,TRIM(V$8)),0))</f>
        <v/>
      </c>
      <c r="W60" s="162" t="str">
        <f>IF(Q60="","",ROUND(((U60+V60)*27*'Manual Inputs_secondary'!$I$5/'Manual Inputs_secondary'!$I$17),0))</f>
        <v/>
      </c>
      <c r="X60" s="161" t="str">
        <f>IF($B60="","",IFERROR(SUMIFS('Data Sorting_Secondary'!$D:$D,'Data Sorting_Secondary'!$A:$A,$B60,'Data Sorting_Secondary'!$B:$B,TRIM(X$8)),0))</f>
        <v/>
      </c>
      <c r="Y60" s="161" t="str">
        <f>IF($B60="","",IFERROR(SUMIFS('Data Sorting_Secondary'!$D:$D,'Data Sorting_Secondary'!$A:$A,$B60,'Data Sorting_Secondary'!$B:$B,TRIM(Y$8)),0))</f>
        <v/>
      </c>
      <c r="Z60" s="162" t="str">
        <f>IF(T60="","",ROUND(((X60+Y60)*27*'Manual Inputs_secondary'!$I$5/'Manual Inputs_secondary'!$I$17),0))</f>
        <v/>
      </c>
      <c r="AA60" s="161" t="str">
        <f>IF($B60="","",IFERROR(SUMIFS('Data Sorting_Secondary'!$D:$D,'Data Sorting_Secondary'!$A:$A,$B60,'Data Sorting_Secondary'!$B:$B,TRIM(AA$8)),0))</f>
        <v/>
      </c>
      <c r="AB60" s="161" t="str">
        <f>IF($B60="","",IFERROR(SUMIFS('Data Sorting_Secondary'!$D:$D,'Data Sorting_Secondary'!$A:$A,$B60,'Data Sorting_Secondary'!$B:$B,TRIM(AB$8)),0))</f>
        <v/>
      </c>
      <c r="AC60" s="162" t="str">
        <f>IF(W60="","",ROUND(((AA60+AB60)*27*'Manual Inputs_secondary'!$I$5/'Manual Inputs_secondary'!$I$17),0))</f>
        <v/>
      </c>
      <c r="AD60" s="161" t="str">
        <f>IF($B60="","",IFERROR(SUMIFS('Data Sorting_Secondary'!$D:$D,'Data Sorting_Secondary'!$A:$A,$B60,'Data Sorting_Secondary'!$B:$B,TRIM(AD$8)),0))</f>
        <v/>
      </c>
      <c r="AE60" s="161" t="str">
        <f>IF($B60="","",IFERROR(SUMIFS('Data Sorting_Secondary'!$D:$D,'Data Sorting_Secondary'!$A:$A,$B60,'Data Sorting_Secondary'!$B:$B,TRIM(AE$8)),0))</f>
        <v/>
      </c>
      <c r="AF60" s="162" t="str">
        <f>IF(Z60="","",ROUND(((AD60+AE60)*27*'Manual Inputs_secondary'!$I$5/'Manual Inputs_secondary'!$I$17),0))</f>
        <v/>
      </c>
      <c r="AG60" s="188"/>
      <c r="AH60" s="188"/>
      <c r="AI60" s="198" t="str">
        <f t="shared" si="11"/>
        <v/>
      </c>
      <c r="AJ60" s="199" t="str">
        <f t="shared" si="12"/>
        <v/>
      </c>
      <c r="AK60" s="199" t="str">
        <f t="shared" si="13"/>
        <v/>
      </c>
      <c r="AL60" s="199" t="str">
        <f t="shared" si="14"/>
        <v/>
      </c>
      <c r="AM60" s="200" t="str">
        <f>IF($B60="", "", IFERROR(ROUND(AL60 * 'Manual Inputs_secondary'!$I$6, 2), 0))</f>
        <v/>
      </c>
      <c r="AN60" s="201" t="str">
        <f t="shared" si="15"/>
        <v/>
      </c>
      <c r="AO60" s="202" t="str">
        <f>IF(OR($AN60="", $AN60=0), "", ROUND((N($AN60) * 'Manual Inputs_secondary'!$I$15 / 'Manual Inputs_secondary'!$I$16), 2))</f>
        <v/>
      </c>
      <c r="AP60" s="203" t="str">
        <f t="shared" si="16"/>
        <v/>
      </c>
      <c r="AQ60" s="204" t="str" cm="1">
        <f t="array" ref="AQ60">_xlfn.LET(
    _xlpm.Rate, _xlfn.IFS(
        'Manual Inputs_secondary'!$I$19="Asphalt Cutbacks", 'Manual Inputs_secondary'!$I$7/'Manual Inputs_secondary'!$I$8,
        'Manual Inputs_secondary'!$I$19="Asphalt Emulsion", 'Manual Inputs_secondary'!$I$9/'Manual Inputs_secondary'!$I$10
    ),
    IF(OR(ISNA(_xlpm.Rate), AP60=""), "", ROUND(_xlpm.Rate * N(AP60), 2))
)</f>
        <v/>
      </c>
      <c r="AR60" s="205" t="str">
        <f t="shared" si="17"/>
        <v/>
      </c>
      <c r="AS60" s="206" t="str">
        <f>IF(OR($AR60="", 'Manual Inputs_secondary'!$I$11=""), "", ROUND(($AR60 * 'Manual Inputs_secondary'!$I$12 * 'Manual Inputs_secondary'!$I$11 / 'Manual Inputs_secondary'!$I$17), 2))</f>
        <v/>
      </c>
      <c r="AT60" s="207" t="str">
        <f t="shared" si="18"/>
        <v/>
      </c>
      <c r="AU60" s="208" t="str">
        <f>IF(OR($AT60="", $AT60=0), "", ROUND(($AT60 * 'Manual Inputs_secondary'!$I$15 / 'Manual Inputs_secondary'!$I$16), 2))</f>
        <v/>
      </c>
      <c r="AV60" s="210" t="str">
        <f>IF($B60="","",IFERROR(SUMIFS('Data Sorting_Secondary'!$D:$D,'Data Sorting_Secondary'!$A:$A,$B60,'Data Sorting_Secondary'!$B:$B,TRIM(AV$7)),0))</f>
        <v/>
      </c>
      <c r="AW60" s="211" t="str">
        <f>IF($B60="","",IFERROR(ROUND(SUMIFS('Data Sorting_Secondary'!$D:$D,'Data Sorting_Secondary'!$A:$A,$B60,'Data Sorting_Secondary'!$B:$B,TRIM(AV$7))/('Manual Inputs_secondary'!$I$21/36), 0), 0))</f>
        <v/>
      </c>
      <c r="AX60" s="241"/>
    </row>
  </sheetData>
  <mergeCells count="49">
    <mergeCell ref="AV7:AX8"/>
    <mergeCell ref="AU5:AU8"/>
    <mergeCell ref="A7:A8"/>
    <mergeCell ref="C7:D7"/>
    <mergeCell ref="F7:G7"/>
    <mergeCell ref="I7:J7"/>
    <mergeCell ref="L7:M7"/>
    <mergeCell ref="O7:P7"/>
    <mergeCell ref="R7:S7"/>
    <mergeCell ref="U7:V7"/>
    <mergeCell ref="X7:Y7"/>
    <mergeCell ref="AO5:AO8"/>
    <mergeCell ref="AP5:AP8"/>
    <mergeCell ref="AQ5:AQ8"/>
    <mergeCell ref="AR5:AR8"/>
    <mergeCell ref="AS5:AS8"/>
    <mergeCell ref="AT5:AT8"/>
    <mergeCell ref="AI5:AI8"/>
    <mergeCell ref="AJ5:AJ8"/>
    <mergeCell ref="AK5:AK8"/>
    <mergeCell ref="AL5:AL8"/>
    <mergeCell ref="AM5:AM8"/>
    <mergeCell ref="AN5:AN8"/>
    <mergeCell ref="AH4:AH8"/>
    <mergeCell ref="AV4:AX5"/>
    <mergeCell ref="E5:E8"/>
    <mergeCell ref="H5:H8"/>
    <mergeCell ref="K5:K8"/>
    <mergeCell ref="N5:N8"/>
    <mergeCell ref="Q5:Q8"/>
    <mergeCell ref="T5:T8"/>
    <mergeCell ref="W5:W8"/>
    <mergeCell ref="Z5:Z8"/>
    <mergeCell ref="R4:S4"/>
    <mergeCell ref="U4:V4"/>
    <mergeCell ref="X4:Y4"/>
    <mergeCell ref="AA4:AB4"/>
    <mergeCell ref="AD4:AE4"/>
    <mergeCell ref="AG4:AG8"/>
    <mergeCell ref="AC5:AC8"/>
    <mergeCell ref="AF5:AF8"/>
    <mergeCell ref="AA7:AB7"/>
    <mergeCell ref="AD7:AE7"/>
    <mergeCell ref="A3:B3"/>
    <mergeCell ref="C4:D4"/>
    <mergeCell ref="F4:G4"/>
    <mergeCell ref="I4:J4"/>
    <mergeCell ref="L4:M4"/>
    <mergeCell ref="O4:P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3316E-A9FD-4D74-BC2A-85DEFEE010DE}">
  <dimension ref="A1:J3697"/>
  <sheetViews>
    <sheetView workbookViewId="0"/>
  </sheetViews>
  <sheetFormatPr defaultRowHeight="12.75"/>
  <cols>
    <col min="1" max="1" width="73.7109375" style="130" bestFit="1" customWidth="1"/>
    <col min="2" max="3" width="81.140625" style="130" hidden="1" customWidth="1"/>
    <col min="4" max="4" width="81.140625" style="130" bestFit="1" customWidth="1"/>
    <col min="5" max="5" width="73.7109375" style="130" bestFit="1" customWidth="1"/>
    <col min="6" max="6" width="8.5703125" style="130" bestFit="1" customWidth="1"/>
    <col min="7" max="7" width="8.85546875" style="130" bestFit="1" customWidth="1"/>
    <col min="8" max="8" width="73.7109375" style="130" bestFit="1" customWidth="1"/>
    <col min="9" max="9" width="10" style="130" bestFit="1" customWidth="1"/>
    <col min="10" max="10" width="73.7109375" style="130" bestFit="1" customWidth="1"/>
    <col min="11" max="16384" width="9.140625" style="130"/>
  </cols>
  <sheetData>
    <row r="1" spans="1:10">
      <c r="A1" s="130" t="s">
        <v>102</v>
      </c>
      <c r="B1" s="130" t="s">
        <v>116</v>
      </c>
      <c r="C1" s="130" t="s">
        <v>117</v>
      </c>
      <c r="D1" s="130" t="s">
        <v>118</v>
      </c>
      <c r="E1" s="130" t="s">
        <v>119</v>
      </c>
      <c r="F1" s="130" t="s">
        <v>120</v>
      </c>
      <c r="G1" s="130" t="s">
        <v>121</v>
      </c>
      <c r="H1" s="130" t="s">
        <v>122</v>
      </c>
      <c r="I1" s="130" t="s">
        <v>123</v>
      </c>
      <c r="J1" s="130" t="s">
        <v>124</v>
      </c>
    </row>
    <row r="2" spans="1:10">
      <c r="A2" s="130" t="s">
        <v>125</v>
      </c>
      <c r="B2" s="130" t="s">
        <v>125</v>
      </c>
      <c r="C2" s="130" t="s">
        <v>125</v>
      </c>
      <c r="D2" s="130" t="s">
        <v>125</v>
      </c>
      <c r="E2" s="130" t="s">
        <v>125</v>
      </c>
      <c r="H2" s="130" t="s">
        <v>125</v>
      </c>
      <c r="I2" s="131"/>
      <c r="J2" s="130" t="s">
        <v>125</v>
      </c>
    </row>
    <row r="3" spans="1:10">
      <c r="A3" s="130" t="s">
        <v>126</v>
      </c>
      <c r="B3" s="130" t="s">
        <v>127</v>
      </c>
      <c r="C3" s="130" t="s">
        <v>128</v>
      </c>
      <c r="D3" s="130" t="s">
        <v>129</v>
      </c>
      <c r="E3" s="130" t="s">
        <v>128</v>
      </c>
      <c r="F3" s="130">
        <v>0</v>
      </c>
      <c r="G3" s="130">
        <v>2</v>
      </c>
      <c r="H3" s="130" t="s">
        <v>130</v>
      </c>
      <c r="I3" s="131"/>
      <c r="J3" s="130" t="s">
        <v>131</v>
      </c>
    </row>
    <row r="4" spans="1:10">
      <c r="A4" s="130" t="s">
        <v>132</v>
      </c>
      <c r="B4" s="130" t="s">
        <v>132</v>
      </c>
      <c r="C4" s="130" t="s">
        <v>132</v>
      </c>
      <c r="D4" s="130" t="s">
        <v>132</v>
      </c>
      <c r="E4" s="130" t="s">
        <v>132</v>
      </c>
      <c r="H4" s="130" t="s">
        <v>132</v>
      </c>
      <c r="I4" s="131"/>
      <c r="J4" s="130" t="s">
        <v>132</v>
      </c>
    </row>
    <row r="5" spans="1:10">
      <c r="A5" s="130" t="s">
        <v>133</v>
      </c>
      <c r="B5" s="130" t="s">
        <v>134</v>
      </c>
      <c r="C5" s="130" t="s">
        <v>128</v>
      </c>
      <c r="D5" s="130" t="s">
        <v>135</v>
      </c>
      <c r="E5" s="130" t="s">
        <v>128</v>
      </c>
      <c r="F5" s="130">
        <v>0</v>
      </c>
      <c r="G5" s="130">
        <v>2</v>
      </c>
      <c r="H5" s="130" t="s">
        <v>136</v>
      </c>
      <c r="I5" s="131"/>
      <c r="J5" s="130" t="s">
        <v>131</v>
      </c>
    </row>
    <row r="6" spans="1:10">
      <c r="A6" s="130" t="s">
        <v>137</v>
      </c>
      <c r="B6" s="130" t="s">
        <v>138</v>
      </c>
      <c r="C6" s="130" t="s">
        <v>139</v>
      </c>
      <c r="D6" s="130" t="s">
        <v>140</v>
      </c>
      <c r="E6" s="130" t="s">
        <v>141</v>
      </c>
      <c r="F6" s="130">
        <v>2</v>
      </c>
      <c r="G6" s="130">
        <v>2</v>
      </c>
      <c r="H6" s="130" t="s">
        <v>136</v>
      </c>
      <c r="I6" s="131"/>
      <c r="J6" s="130" t="s">
        <v>131</v>
      </c>
    </row>
    <row r="7" spans="1:10">
      <c r="A7" s="130" t="s">
        <v>142</v>
      </c>
      <c r="B7" s="130" t="s">
        <v>143</v>
      </c>
      <c r="C7" s="130" t="s">
        <v>139</v>
      </c>
      <c r="D7" s="130" t="s">
        <v>144</v>
      </c>
      <c r="E7" s="130" t="s">
        <v>141</v>
      </c>
      <c r="F7" s="130">
        <v>2</v>
      </c>
      <c r="G7" s="130">
        <v>2</v>
      </c>
      <c r="H7" s="130" t="s">
        <v>136</v>
      </c>
      <c r="I7" s="131"/>
      <c r="J7" s="130" t="s">
        <v>131</v>
      </c>
    </row>
    <row r="8" spans="1:10">
      <c r="A8" s="130" t="s">
        <v>145</v>
      </c>
      <c r="B8" s="130" t="s">
        <v>146</v>
      </c>
      <c r="C8" s="130" t="s">
        <v>139</v>
      </c>
      <c r="D8" s="130" t="s">
        <v>147</v>
      </c>
      <c r="E8" s="130" t="s">
        <v>141</v>
      </c>
      <c r="F8" s="130">
        <v>2</v>
      </c>
      <c r="G8" s="130">
        <v>2</v>
      </c>
      <c r="H8" s="130" t="s">
        <v>136</v>
      </c>
      <c r="I8" s="131"/>
      <c r="J8" s="130" t="s">
        <v>131</v>
      </c>
    </row>
    <row r="9" spans="1:10">
      <c r="A9" s="130" t="s">
        <v>148</v>
      </c>
      <c r="B9" s="130" t="s">
        <v>149</v>
      </c>
      <c r="C9" s="130" t="s">
        <v>128</v>
      </c>
      <c r="D9" s="130" t="s">
        <v>86</v>
      </c>
      <c r="E9" s="130" t="s">
        <v>128</v>
      </c>
      <c r="F9" s="130">
        <v>0</v>
      </c>
      <c r="G9" s="130">
        <v>2</v>
      </c>
      <c r="H9" s="130" t="s">
        <v>136</v>
      </c>
      <c r="I9" s="131"/>
      <c r="J9" s="130" t="s">
        <v>131</v>
      </c>
    </row>
    <row r="10" spans="1:10">
      <c r="A10" s="130" t="s">
        <v>150</v>
      </c>
      <c r="B10" s="130" t="s">
        <v>151</v>
      </c>
      <c r="C10" s="130" t="s">
        <v>128</v>
      </c>
      <c r="D10" s="130" t="s">
        <v>152</v>
      </c>
      <c r="E10" s="130" t="s">
        <v>128</v>
      </c>
      <c r="F10" s="130">
        <v>0</v>
      </c>
      <c r="G10" s="130">
        <v>2</v>
      </c>
      <c r="H10" s="130" t="s">
        <v>136</v>
      </c>
      <c r="I10" s="131"/>
      <c r="J10" s="130" t="s">
        <v>131</v>
      </c>
    </row>
    <row r="11" spans="1:10">
      <c r="A11" s="130" t="s">
        <v>153</v>
      </c>
      <c r="B11" s="130" t="s">
        <v>154</v>
      </c>
      <c r="C11" s="130" t="s">
        <v>128</v>
      </c>
      <c r="D11" s="130" t="s">
        <v>155</v>
      </c>
      <c r="E11" s="130" t="s">
        <v>128</v>
      </c>
      <c r="F11" s="130">
        <v>0</v>
      </c>
      <c r="G11" s="130">
        <v>2</v>
      </c>
      <c r="H11" s="130" t="s">
        <v>136</v>
      </c>
      <c r="I11" s="131"/>
      <c r="J11" s="130" t="s">
        <v>131</v>
      </c>
    </row>
    <row r="12" spans="1:10">
      <c r="A12" s="130" t="s">
        <v>156</v>
      </c>
      <c r="B12" s="130" t="s">
        <v>157</v>
      </c>
      <c r="C12" s="130" t="s">
        <v>128</v>
      </c>
      <c r="D12" s="130" t="s">
        <v>158</v>
      </c>
      <c r="E12" s="130" t="s">
        <v>128</v>
      </c>
      <c r="F12" s="130">
        <v>0</v>
      </c>
      <c r="G12" s="130">
        <v>2</v>
      </c>
      <c r="H12" s="130" t="s">
        <v>136</v>
      </c>
      <c r="I12" s="131"/>
      <c r="J12" s="130" t="s">
        <v>131</v>
      </c>
    </row>
    <row r="13" spans="1:10">
      <c r="A13" s="130" t="s">
        <v>159</v>
      </c>
      <c r="B13" s="130" t="s">
        <v>160</v>
      </c>
      <c r="C13" s="130" t="s">
        <v>128</v>
      </c>
      <c r="D13" s="130" t="s">
        <v>161</v>
      </c>
      <c r="E13" s="130" t="s">
        <v>128</v>
      </c>
      <c r="F13" s="130">
        <v>0</v>
      </c>
      <c r="G13" s="130">
        <v>2</v>
      </c>
      <c r="H13" s="130" t="s">
        <v>136</v>
      </c>
      <c r="I13" s="131"/>
      <c r="J13" s="130" t="s">
        <v>131</v>
      </c>
    </row>
    <row r="14" spans="1:10">
      <c r="A14" s="130" t="s">
        <v>162</v>
      </c>
      <c r="B14" s="130" t="s">
        <v>163</v>
      </c>
      <c r="C14" s="130" t="s">
        <v>164</v>
      </c>
      <c r="D14" s="130" t="s">
        <v>165</v>
      </c>
      <c r="E14" s="130" t="s">
        <v>166</v>
      </c>
      <c r="F14" s="130">
        <v>0</v>
      </c>
      <c r="G14" s="130">
        <v>2</v>
      </c>
      <c r="H14" s="130" t="s">
        <v>136</v>
      </c>
      <c r="I14" s="131"/>
      <c r="J14" s="130" t="s">
        <v>131</v>
      </c>
    </row>
    <row r="15" spans="1:10">
      <c r="A15" s="130" t="s">
        <v>167</v>
      </c>
      <c r="B15" s="130" t="s">
        <v>151</v>
      </c>
      <c r="C15" s="130" t="s">
        <v>164</v>
      </c>
      <c r="D15" s="130" t="s">
        <v>152</v>
      </c>
      <c r="E15" s="130" t="s">
        <v>166</v>
      </c>
      <c r="F15" s="130">
        <v>0</v>
      </c>
      <c r="G15" s="130">
        <v>2</v>
      </c>
      <c r="H15" s="130" t="s">
        <v>136</v>
      </c>
      <c r="I15" s="131"/>
      <c r="J15" s="130" t="s">
        <v>131</v>
      </c>
    </row>
    <row r="16" spans="1:10">
      <c r="A16" s="130" t="s">
        <v>168</v>
      </c>
      <c r="B16" s="130" t="s">
        <v>169</v>
      </c>
      <c r="C16" s="130" t="s">
        <v>164</v>
      </c>
      <c r="D16" s="130" t="s">
        <v>170</v>
      </c>
      <c r="E16" s="130" t="s">
        <v>166</v>
      </c>
      <c r="F16" s="130">
        <v>0</v>
      </c>
      <c r="G16" s="130">
        <v>2</v>
      </c>
      <c r="H16" s="130" t="s">
        <v>136</v>
      </c>
      <c r="I16" s="131"/>
      <c r="J16" s="130" t="s">
        <v>131</v>
      </c>
    </row>
    <row r="17" spans="1:10">
      <c r="A17" s="130" t="s">
        <v>171</v>
      </c>
      <c r="B17" s="130" t="s">
        <v>172</v>
      </c>
      <c r="C17" s="130" t="s">
        <v>164</v>
      </c>
      <c r="D17" s="130" t="s">
        <v>173</v>
      </c>
      <c r="E17" s="130" t="s">
        <v>166</v>
      </c>
      <c r="F17" s="130">
        <v>0</v>
      </c>
      <c r="G17" s="130">
        <v>2</v>
      </c>
      <c r="H17" s="130" t="s">
        <v>136</v>
      </c>
      <c r="I17" s="131"/>
      <c r="J17" s="130" t="s">
        <v>131</v>
      </c>
    </row>
    <row r="18" spans="1:10">
      <c r="A18" s="130" t="s">
        <v>174</v>
      </c>
      <c r="B18" s="130" t="s">
        <v>175</v>
      </c>
      <c r="C18" s="130" t="s">
        <v>164</v>
      </c>
      <c r="D18" s="130" t="s">
        <v>176</v>
      </c>
      <c r="E18" s="130" t="s">
        <v>166</v>
      </c>
      <c r="F18" s="130">
        <v>0</v>
      </c>
      <c r="G18" s="130">
        <v>2</v>
      </c>
      <c r="H18" s="130" t="s">
        <v>136</v>
      </c>
      <c r="I18" s="131"/>
      <c r="J18" s="130" t="s">
        <v>131</v>
      </c>
    </row>
    <row r="19" spans="1:10">
      <c r="A19" s="130" t="s">
        <v>177</v>
      </c>
      <c r="B19" s="130" t="s">
        <v>178</v>
      </c>
      <c r="C19" s="130" t="s">
        <v>164</v>
      </c>
      <c r="D19" s="130" t="s">
        <v>179</v>
      </c>
      <c r="E19" s="130" t="s">
        <v>166</v>
      </c>
      <c r="F19" s="130">
        <v>0</v>
      </c>
      <c r="G19" s="130">
        <v>2</v>
      </c>
      <c r="H19" s="130" t="s">
        <v>136</v>
      </c>
      <c r="I19" s="131"/>
      <c r="J19" s="130" t="s">
        <v>131</v>
      </c>
    </row>
    <row r="20" spans="1:10">
      <c r="A20" s="130" t="s">
        <v>180</v>
      </c>
      <c r="B20" s="130" t="s">
        <v>181</v>
      </c>
      <c r="C20" s="130" t="s">
        <v>164</v>
      </c>
      <c r="D20" s="130" t="s">
        <v>182</v>
      </c>
      <c r="E20" s="130" t="s">
        <v>166</v>
      </c>
      <c r="F20" s="130">
        <v>0</v>
      </c>
      <c r="G20" s="130">
        <v>2</v>
      </c>
      <c r="H20" s="130" t="s">
        <v>136</v>
      </c>
      <c r="I20" s="131"/>
      <c r="J20" s="130" t="s">
        <v>131</v>
      </c>
    </row>
    <row r="21" spans="1:10">
      <c r="A21" s="130" t="s">
        <v>183</v>
      </c>
      <c r="B21" s="130" t="s">
        <v>160</v>
      </c>
      <c r="C21" s="130" t="s">
        <v>164</v>
      </c>
      <c r="D21" s="130" t="s">
        <v>161</v>
      </c>
      <c r="E21" s="130" t="s">
        <v>166</v>
      </c>
      <c r="F21" s="130">
        <v>0</v>
      </c>
      <c r="G21" s="130">
        <v>2</v>
      </c>
      <c r="H21" s="130" t="s">
        <v>136</v>
      </c>
      <c r="I21" s="131"/>
      <c r="J21" s="130" t="s">
        <v>131</v>
      </c>
    </row>
    <row r="22" spans="1:10">
      <c r="A22" s="130" t="s">
        <v>184</v>
      </c>
      <c r="B22" s="130" t="s">
        <v>185</v>
      </c>
      <c r="C22" s="130" t="s">
        <v>164</v>
      </c>
      <c r="D22" s="130" t="s">
        <v>186</v>
      </c>
      <c r="E22" s="130" t="s">
        <v>166</v>
      </c>
      <c r="F22" s="130">
        <v>0</v>
      </c>
      <c r="G22" s="130">
        <v>2</v>
      </c>
      <c r="H22" s="130" t="s">
        <v>136</v>
      </c>
      <c r="I22" s="131"/>
      <c r="J22" s="130" t="s">
        <v>131</v>
      </c>
    </row>
    <row r="23" spans="1:10">
      <c r="A23" s="130" t="s">
        <v>187</v>
      </c>
      <c r="B23" s="130" t="s">
        <v>181</v>
      </c>
      <c r="C23" s="130" t="s">
        <v>139</v>
      </c>
      <c r="D23" s="130" t="s">
        <v>182</v>
      </c>
      <c r="E23" s="130" t="s">
        <v>141</v>
      </c>
      <c r="F23" s="130">
        <v>2</v>
      </c>
      <c r="G23" s="130">
        <v>2</v>
      </c>
      <c r="H23" s="130" t="s">
        <v>136</v>
      </c>
      <c r="I23" s="131"/>
      <c r="J23" s="130" t="s">
        <v>131</v>
      </c>
    </row>
    <row r="24" spans="1:10">
      <c r="A24" s="130" t="s">
        <v>188</v>
      </c>
      <c r="B24" s="130" t="s">
        <v>189</v>
      </c>
      <c r="C24" s="130" t="s">
        <v>139</v>
      </c>
      <c r="D24" s="130" t="s">
        <v>190</v>
      </c>
      <c r="E24" s="130" t="s">
        <v>141</v>
      </c>
      <c r="F24" s="130">
        <v>2</v>
      </c>
      <c r="G24" s="130">
        <v>2</v>
      </c>
      <c r="H24" s="130" t="s">
        <v>136</v>
      </c>
      <c r="I24" s="131"/>
      <c r="J24" s="130" t="s">
        <v>131</v>
      </c>
    </row>
    <row r="25" spans="1:10">
      <c r="A25" s="130" t="s">
        <v>191</v>
      </c>
      <c r="B25" s="130" t="s">
        <v>149</v>
      </c>
      <c r="C25" s="130" t="s">
        <v>192</v>
      </c>
      <c r="D25" s="130" t="s">
        <v>86</v>
      </c>
      <c r="E25" s="130" t="s">
        <v>193</v>
      </c>
      <c r="F25" s="130">
        <v>0</v>
      </c>
      <c r="G25" s="130">
        <v>2</v>
      </c>
      <c r="H25" s="130" t="s">
        <v>136</v>
      </c>
      <c r="I25" s="131"/>
      <c r="J25" s="130" t="s">
        <v>131</v>
      </c>
    </row>
    <row r="26" spans="1:10">
      <c r="A26" s="130" t="s">
        <v>194</v>
      </c>
      <c r="B26" s="130" t="s">
        <v>195</v>
      </c>
      <c r="C26" s="130" t="s">
        <v>139</v>
      </c>
      <c r="D26" s="130" t="s">
        <v>196</v>
      </c>
      <c r="E26" s="130" t="s">
        <v>141</v>
      </c>
      <c r="F26" s="130">
        <v>2</v>
      </c>
      <c r="G26" s="130">
        <v>2</v>
      </c>
      <c r="H26" s="130" t="s">
        <v>136</v>
      </c>
      <c r="I26" s="131"/>
      <c r="J26" s="130" t="s">
        <v>131</v>
      </c>
    </row>
    <row r="27" spans="1:10">
      <c r="A27" s="130" t="s">
        <v>197</v>
      </c>
      <c r="B27" s="130" t="s">
        <v>198</v>
      </c>
      <c r="C27" s="130" t="s">
        <v>139</v>
      </c>
      <c r="D27" s="130" t="s">
        <v>199</v>
      </c>
      <c r="E27" s="130" t="s">
        <v>141</v>
      </c>
      <c r="F27" s="130">
        <v>2</v>
      </c>
      <c r="G27" s="130">
        <v>2</v>
      </c>
      <c r="H27" s="130" t="s">
        <v>136</v>
      </c>
      <c r="I27" s="131"/>
      <c r="J27" s="130" t="s">
        <v>131</v>
      </c>
    </row>
    <row r="28" spans="1:10">
      <c r="A28" s="130" t="s">
        <v>200</v>
      </c>
      <c r="B28" s="130" t="s">
        <v>200</v>
      </c>
      <c r="C28" s="130" t="s">
        <v>200</v>
      </c>
      <c r="D28" s="130" t="s">
        <v>200</v>
      </c>
      <c r="E28" s="130" t="s">
        <v>200</v>
      </c>
      <c r="H28" s="130" t="s">
        <v>200</v>
      </c>
      <c r="I28" s="131"/>
      <c r="J28" s="130" t="s">
        <v>200</v>
      </c>
    </row>
    <row r="29" spans="1:10">
      <c r="A29" s="130" t="s">
        <v>201</v>
      </c>
      <c r="B29" s="130" t="s">
        <v>202</v>
      </c>
      <c r="C29" s="130" t="s">
        <v>128</v>
      </c>
      <c r="D29" s="130" t="s">
        <v>203</v>
      </c>
      <c r="E29" s="130" t="s">
        <v>128</v>
      </c>
      <c r="F29" s="130">
        <v>0</v>
      </c>
      <c r="G29" s="130">
        <v>2</v>
      </c>
      <c r="H29" s="130" t="s">
        <v>130</v>
      </c>
      <c r="I29" s="131"/>
      <c r="J29" s="130" t="s">
        <v>131</v>
      </c>
    </row>
    <row r="30" spans="1:10">
      <c r="A30" s="130" t="s">
        <v>204</v>
      </c>
      <c r="B30" s="130" t="s">
        <v>205</v>
      </c>
      <c r="C30" s="130" t="s">
        <v>128</v>
      </c>
      <c r="D30" s="130" t="s">
        <v>206</v>
      </c>
      <c r="E30" s="130" t="s">
        <v>128</v>
      </c>
      <c r="F30" s="130">
        <v>0</v>
      </c>
      <c r="G30" s="130">
        <v>2</v>
      </c>
      <c r="H30" s="130" t="s">
        <v>130</v>
      </c>
      <c r="I30" s="131"/>
      <c r="J30" s="130" t="s">
        <v>131</v>
      </c>
    </row>
    <row r="31" spans="1:10">
      <c r="A31" s="130" t="s">
        <v>207</v>
      </c>
      <c r="B31" s="130" t="s">
        <v>207</v>
      </c>
      <c r="C31" s="130" t="s">
        <v>207</v>
      </c>
      <c r="D31" s="130" t="s">
        <v>207</v>
      </c>
      <c r="E31" s="130" t="s">
        <v>207</v>
      </c>
      <c r="H31" s="130" t="s">
        <v>207</v>
      </c>
      <c r="I31" s="131"/>
      <c r="J31" s="130" t="s">
        <v>207</v>
      </c>
    </row>
    <row r="32" spans="1:10">
      <c r="A32" s="130" t="s">
        <v>208</v>
      </c>
      <c r="B32" s="130" t="s">
        <v>209</v>
      </c>
      <c r="C32" s="130" t="s">
        <v>128</v>
      </c>
      <c r="D32" s="130" t="s">
        <v>210</v>
      </c>
      <c r="E32" s="130" t="s">
        <v>128</v>
      </c>
      <c r="F32" s="130">
        <v>0</v>
      </c>
      <c r="G32" s="130">
        <v>2</v>
      </c>
      <c r="H32" s="130" t="s">
        <v>130</v>
      </c>
      <c r="I32" s="131"/>
      <c r="J32" s="130" t="s">
        <v>131</v>
      </c>
    </row>
    <row r="33" spans="1:10">
      <c r="A33" s="130" t="s">
        <v>211</v>
      </c>
      <c r="B33" s="130" t="s">
        <v>211</v>
      </c>
      <c r="C33" s="130" t="s">
        <v>211</v>
      </c>
      <c r="D33" s="130" t="s">
        <v>211</v>
      </c>
      <c r="E33" s="130" t="s">
        <v>211</v>
      </c>
      <c r="H33" s="130" t="s">
        <v>211</v>
      </c>
      <c r="I33" s="131"/>
      <c r="J33" s="130" t="s">
        <v>211</v>
      </c>
    </row>
    <row r="34" spans="1:10">
      <c r="A34" s="130" t="s">
        <v>212</v>
      </c>
      <c r="B34" s="130" t="s">
        <v>213</v>
      </c>
      <c r="C34" s="130" t="s">
        <v>128</v>
      </c>
      <c r="D34" s="130" t="s">
        <v>214</v>
      </c>
      <c r="E34" s="130" t="s">
        <v>128</v>
      </c>
      <c r="F34" s="130">
        <v>0</v>
      </c>
      <c r="G34" s="130">
        <v>2</v>
      </c>
      <c r="H34" s="130" t="s">
        <v>130</v>
      </c>
      <c r="I34" s="131"/>
      <c r="J34" s="130" t="s">
        <v>131</v>
      </c>
    </row>
    <row r="35" spans="1:10">
      <c r="A35" s="130" t="s">
        <v>215</v>
      </c>
      <c r="B35" s="130" t="s">
        <v>215</v>
      </c>
      <c r="C35" s="130" t="s">
        <v>215</v>
      </c>
      <c r="D35" s="130" t="s">
        <v>215</v>
      </c>
      <c r="E35" s="130" t="s">
        <v>215</v>
      </c>
      <c r="H35" s="130" t="s">
        <v>215</v>
      </c>
      <c r="I35" s="131"/>
      <c r="J35" s="130" t="s">
        <v>215</v>
      </c>
    </row>
    <row r="36" spans="1:10">
      <c r="A36" s="130" t="s">
        <v>216</v>
      </c>
      <c r="B36" s="130" t="s">
        <v>217</v>
      </c>
      <c r="C36" s="130" t="s">
        <v>128</v>
      </c>
      <c r="D36" s="130" t="s">
        <v>218</v>
      </c>
      <c r="E36" s="130" t="s">
        <v>128</v>
      </c>
      <c r="F36" s="130">
        <v>0</v>
      </c>
      <c r="G36" s="130">
        <v>2</v>
      </c>
      <c r="H36" s="130" t="s">
        <v>130</v>
      </c>
      <c r="I36" s="131"/>
      <c r="J36" s="130" t="s">
        <v>131</v>
      </c>
    </row>
    <row r="37" spans="1:10">
      <c r="A37" s="130" t="s">
        <v>219</v>
      </c>
      <c r="B37" s="130" t="s">
        <v>220</v>
      </c>
      <c r="C37" s="130" t="s">
        <v>128</v>
      </c>
      <c r="D37" s="130" t="s">
        <v>221</v>
      </c>
      <c r="E37" s="130" t="s">
        <v>128</v>
      </c>
      <c r="F37" s="130">
        <v>0</v>
      </c>
      <c r="G37" s="130">
        <v>2</v>
      </c>
      <c r="H37" s="130" t="s">
        <v>130</v>
      </c>
      <c r="I37" s="131"/>
      <c r="J37" s="130" t="s">
        <v>131</v>
      </c>
    </row>
    <row r="38" spans="1:10">
      <c r="A38" s="130" t="s">
        <v>222</v>
      </c>
      <c r="B38" s="130" t="s">
        <v>223</v>
      </c>
      <c r="C38" s="130" t="s">
        <v>128</v>
      </c>
      <c r="D38" s="130" t="s">
        <v>224</v>
      </c>
      <c r="E38" s="130" t="s">
        <v>128</v>
      </c>
      <c r="F38" s="130">
        <v>0</v>
      </c>
      <c r="G38" s="130">
        <v>2</v>
      </c>
      <c r="H38" s="130" t="s">
        <v>130</v>
      </c>
      <c r="I38" s="131"/>
      <c r="J38" s="130" t="s">
        <v>131</v>
      </c>
    </row>
    <row r="39" spans="1:10">
      <c r="A39" s="130" t="s">
        <v>225</v>
      </c>
      <c r="B39" s="130" t="s">
        <v>226</v>
      </c>
      <c r="C39" s="130" t="s">
        <v>128</v>
      </c>
      <c r="D39" s="130" t="s">
        <v>227</v>
      </c>
      <c r="E39" s="130" t="s">
        <v>128</v>
      </c>
      <c r="F39" s="130">
        <v>0</v>
      </c>
      <c r="G39" s="130">
        <v>2</v>
      </c>
      <c r="H39" s="130" t="s">
        <v>130</v>
      </c>
      <c r="I39" s="131"/>
      <c r="J39" s="130" t="s">
        <v>131</v>
      </c>
    </row>
    <row r="40" spans="1:10">
      <c r="A40" s="130" t="s">
        <v>228</v>
      </c>
      <c r="B40" s="130" t="s">
        <v>229</v>
      </c>
      <c r="C40" s="130" t="s">
        <v>128</v>
      </c>
      <c r="D40" s="130" t="s">
        <v>230</v>
      </c>
      <c r="E40" s="130" t="s">
        <v>128</v>
      </c>
      <c r="F40" s="130">
        <v>0</v>
      </c>
      <c r="G40" s="130">
        <v>2</v>
      </c>
      <c r="H40" s="130" t="s">
        <v>130</v>
      </c>
      <c r="I40" s="131"/>
      <c r="J40" s="130" t="s">
        <v>131</v>
      </c>
    </row>
    <row r="41" spans="1:10">
      <c r="A41" s="130" t="s">
        <v>231</v>
      </c>
      <c r="B41" s="130" t="s">
        <v>232</v>
      </c>
      <c r="C41" s="130" t="s">
        <v>128</v>
      </c>
      <c r="D41" s="130" t="s">
        <v>233</v>
      </c>
      <c r="E41" s="130" t="s">
        <v>128</v>
      </c>
      <c r="F41" s="130">
        <v>0</v>
      </c>
      <c r="G41" s="130">
        <v>2</v>
      </c>
      <c r="H41" s="130" t="s">
        <v>130</v>
      </c>
      <c r="I41" s="131"/>
      <c r="J41" s="130" t="s">
        <v>131</v>
      </c>
    </row>
    <row r="42" spans="1:10">
      <c r="A42" s="130" t="s">
        <v>234</v>
      </c>
      <c r="B42" s="130" t="s">
        <v>235</v>
      </c>
      <c r="C42" s="130" t="s">
        <v>128</v>
      </c>
      <c r="D42" s="130" t="s">
        <v>236</v>
      </c>
      <c r="E42" s="130" t="s">
        <v>128</v>
      </c>
      <c r="F42" s="130">
        <v>0</v>
      </c>
      <c r="G42" s="130">
        <v>2</v>
      </c>
      <c r="H42" s="130" t="s">
        <v>130</v>
      </c>
      <c r="I42" s="131"/>
      <c r="J42" s="130" t="s">
        <v>131</v>
      </c>
    </row>
    <row r="43" spans="1:10">
      <c r="A43" s="130" t="s">
        <v>237</v>
      </c>
      <c r="B43" s="130" t="s">
        <v>238</v>
      </c>
      <c r="C43" s="130" t="s">
        <v>239</v>
      </c>
      <c r="D43" s="130" t="s">
        <v>240</v>
      </c>
      <c r="E43" s="130" t="s">
        <v>22</v>
      </c>
      <c r="F43" s="130">
        <v>1</v>
      </c>
      <c r="G43" s="130">
        <v>2</v>
      </c>
      <c r="H43" s="130" t="s">
        <v>130</v>
      </c>
      <c r="I43" s="131"/>
      <c r="J43" s="130" t="s">
        <v>131</v>
      </c>
    </row>
    <row r="44" spans="1:10">
      <c r="A44" s="130" t="s">
        <v>241</v>
      </c>
      <c r="B44" s="130" t="s">
        <v>242</v>
      </c>
      <c r="C44" s="130" t="s">
        <v>239</v>
      </c>
      <c r="D44" s="130" t="s">
        <v>243</v>
      </c>
      <c r="E44" s="130" t="s">
        <v>22</v>
      </c>
      <c r="F44" s="130">
        <v>1</v>
      </c>
      <c r="G44" s="130">
        <v>2</v>
      </c>
      <c r="H44" s="130" t="s">
        <v>130</v>
      </c>
      <c r="I44" s="131"/>
      <c r="J44" s="130" t="s">
        <v>131</v>
      </c>
    </row>
    <row r="45" spans="1:10">
      <c r="A45" s="130" t="s">
        <v>244</v>
      </c>
      <c r="B45" s="130" t="s">
        <v>245</v>
      </c>
      <c r="C45" s="130" t="s">
        <v>239</v>
      </c>
      <c r="D45" s="130" t="s">
        <v>246</v>
      </c>
      <c r="E45" s="130" t="s">
        <v>22</v>
      </c>
      <c r="F45" s="130">
        <v>1</v>
      </c>
      <c r="G45" s="130">
        <v>2</v>
      </c>
      <c r="H45" s="130" t="s">
        <v>130</v>
      </c>
      <c r="I45" s="131"/>
      <c r="J45" s="130" t="s">
        <v>131</v>
      </c>
    </row>
    <row r="46" spans="1:10">
      <c r="A46" s="130" t="s">
        <v>247</v>
      </c>
      <c r="B46" s="130" t="s">
        <v>248</v>
      </c>
      <c r="C46" s="130" t="s">
        <v>239</v>
      </c>
      <c r="D46" s="130" t="s">
        <v>249</v>
      </c>
      <c r="E46" s="130" t="s">
        <v>22</v>
      </c>
      <c r="F46" s="130">
        <v>1</v>
      </c>
      <c r="G46" s="130">
        <v>2</v>
      </c>
      <c r="H46" s="130" t="s">
        <v>130</v>
      </c>
      <c r="I46" s="131"/>
      <c r="J46" s="130" t="s">
        <v>131</v>
      </c>
    </row>
    <row r="47" spans="1:10">
      <c r="A47" s="130" t="s">
        <v>250</v>
      </c>
      <c r="B47" s="130" t="s">
        <v>251</v>
      </c>
      <c r="C47" s="130" t="s">
        <v>239</v>
      </c>
      <c r="D47" s="130" t="s">
        <v>252</v>
      </c>
      <c r="E47" s="130" t="s">
        <v>22</v>
      </c>
      <c r="F47" s="130">
        <v>1</v>
      </c>
      <c r="G47" s="130">
        <v>2</v>
      </c>
      <c r="H47" s="130" t="s">
        <v>130</v>
      </c>
      <c r="I47" s="131"/>
      <c r="J47" s="130" t="s">
        <v>131</v>
      </c>
    </row>
    <row r="48" spans="1:10">
      <c r="A48" s="130" t="s">
        <v>253</v>
      </c>
      <c r="B48" s="130" t="s">
        <v>254</v>
      </c>
      <c r="C48" s="130" t="s">
        <v>255</v>
      </c>
      <c r="D48" s="130" t="s">
        <v>256</v>
      </c>
      <c r="E48" s="130" t="s">
        <v>257</v>
      </c>
      <c r="F48" s="130">
        <v>0</v>
      </c>
      <c r="G48" s="130">
        <v>2</v>
      </c>
      <c r="H48" s="130" t="s">
        <v>130</v>
      </c>
      <c r="I48" s="131"/>
      <c r="J48" s="130" t="s">
        <v>131</v>
      </c>
    </row>
    <row r="49" spans="1:10">
      <c r="A49" s="130" t="s">
        <v>258</v>
      </c>
      <c r="B49" s="130" t="s">
        <v>259</v>
      </c>
      <c r="C49" s="130" t="s">
        <v>255</v>
      </c>
      <c r="D49" s="130" t="s">
        <v>260</v>
      </c>
      <c r="E49" s="130" t="s">
        <v>257</v>
      </c>
      <c r="F49" s="130">
        <v>0</v>
      </c>
      <c r="G49" s="130">
        <v>2</v>
      </c>
      <c r="H49" s="130" t="s">
        <v>130</v>
      </c>
      <c r="I49" s="131"/>
      <c r="J49" s="130" t="s">
        <v>131</v>
      </c>
    </row>
    <row r="50" spans="1:10">
      <c r="A50" s="130" t="s">
        <v>261</v>
      </c>
      <c r="B50" s="130" t="s">
        <v>262</v>
      </c>
      <c r="C50" s="130" t="s">
        <v>255</v>
      </c>
      <c r="D50" s="130" t="s">
        <v>263</v>
      </c>
      <c r="E50" s="130" t="s">
        <v>257</v>
      </c>
      <c r="F50" s="130">
        <v>0</v>
      </c>
      <c r="G50" s="130">
        <v>2</v>
      </c>
      <c r="H50" s="130" t="s">
        <v>130</v>
      </c>
      <c r="I50" s="131"/>
      <c r="J50" s="130" t="s">
        <v>131</v>
      </c>
    </row>
    <row r="51" spans="1:10">
      <c r="A51" s="130" t="s">
        <v>264</v>
      </c>
      <c r="B51" s="130" t="s">
        <v>265</v>
      </c>
      <c r="C51" s="130" t="s">
        <v>266</v>
      </c>
      <c r="D51" s="130" t="s">
        <v>267</v>
      </c>
      <c r="E51" s="130" t="s">
        <v>268</v>
      </c>
      <c r="F51" s="130">
        <v>0</v>
      </c>
      <c r="G51" s="130">
        <v>2</v>
      </c>
      <c r="H51" s="130" t="s">
        <v>130</v>
      </c>
      <c r="I51" s="131"/>
      <c r="J51" s="130" t="s">
        <v>131</v>
      </c>
    </row>
    <row r="52" spans="1:10">
      <c r="A52" s="130" t="s">
        <v>269</v>
      </c>
      <c r="B52" s="130" t="s">
        <v>270</v>
      </c>
      <c r="C52" s="130" t="s">
        <v>266</v>
      </c>
      <c r="D52" s="130" t="s">
        <v>271</v>
      </c>
      <c r="E52" s="130" t="s">
        <v>268</v>
      </c>
      <c r="F52" s="130">
        <v>0</v>
      </c>
      <c r="G52" s="130">
        <v>2</v>
      </c>
      <c r="H52" s="130" t="s">
        <v>130</v>
      </c>
      <c r="I52" s="131"/>
      <c r="J52" s="130" t="s">
        <v>131</v>
      </c>
    </row>
    <row r="53" spans="1:10">
      <c r="A53" s="130" t="s">
        <v>272</v>
      </c>
      <c r="B53" s="130" t="s">
        <v>273</v>
      </c>
      <c r="C53" s="130" t="s">
        <v>266</v>
      </c>
      <c r="D53" s="130" t="s">
        <v>274</v>
      </c>
      <c r="E53" s="130" t="s">
        <v>268</v>
      </c>
      <c r="F53" s="130">
        <v>0</v>
      </c>
      <c r="G53" s="130">
        <v>2</v>
      </c>
      <c r="H53" s="130" t="s">
        <v>130</v>
      </c>
      <c r="I53" s="131"/>
      <c r="J53" s="130" t="s">
        <v>131</v>
      </c>
    </row>
    <row r="54" spans="1:10">
      <c r="A54" s="130" t="s">
        <v>275</v>
      </c>
      <c r="B54" s="130" t="s">
        <v>276</v>
      </c>
      <c r="C54" s="130" t="s">
        <v>266</v>
      </c>
      <c r="D54" s="130" t="s">
        <v>277</v>
      </c>
      <c r="E54" s="130" t="s">
        <v>268</v>
      </c>
      <c r="F54" s="130">
        <v>0</v>
      </c>
      <c r="G54" s="130">
        <v>2</v>
      </c>
      <c r="H54" s="130" t="s">
        <v>130</v>
      </c>
      <c r="I54" s="131"/>
      <c r="J54" s="130" t="s">
        <v>131</v>
      </c>
    </row>
    <row r="55" spans="1:10">
      <c r="A55" s="130" t="s">
        <v>278</v>
      </c>
      <c r="B55" s="130" t="s">
        <v>279</v>
      </c>
      <c r="C55" s="130" t="s">
        <v>266</v>
      </c>
      <c r="D55" s="130" t="s">
        <v>280</v>
      </c>
      <c r="E55" s="130" t="s">
        <v>268</v>
      </c>
      <c r="F55" s="130">
        <v>0</v>
      </c>
      <c r="G55" s="130">
        <v>2</v>
      </c>
      <c r="H55" s="130" t="s">
        <v>130</v>
      </c>
      <c r="I55" s="131"/>
      <c r="J55" s="130" t="s">
        <v>131</v>
      </c>
    </row>
    <row r="56" spans="1:10">
      <c r="A56" s="130" t="s">
        <v>281</v>
      </c>
      <c r="B56" s="130" t="s">
        <v>282</v>
      </c>
      <c r="C56" s="130" t="s">
        <v>266</v>
      </c>
      <c r="D56" s="130" t="s">
        <v>283</v>
      </c>
      <c r="E56" s="130" t="s">
        <v>268</v>
      </c>
      <c r="F56" s="130">
        <v>0</v>
      </c>
      <c r="G56" s="130">
        <v>2</v>
      </c>
      <c r="H56" s="130" t="s">
        <v>130</v>
      </c>
      <c r="I56" s="131"/>
      <c r="J56" s="130" t="s">
        <v>131</v>
      </c>
    </row>
    <row r="57" spans="1:10">
      <c r="A57" s="130" t="s">
        <v>284</v>
      </c>
      <c r="B57" s="130" t="s">
        <v>285</v>
      </c>
      <c r="C57" s="130" t="s">
        <v>266</v>
      </c>
      <c r="D57" s="130" t="s">
        <v>286</v>
      </c>
      <c r="E57" s="130" t="s">
        <v>268</v>
      </c>
      <c r="F57" s="130">
        <v>0</v>
      </c>
      <c r="G57" s="130">
        <v>2</v>
      </c>
      <c r="H57" s="130" t="s">
        <v>130</v>
      </c>
      <c r="I57" s="131"/>
      <c r="J57" s="130" t="s">
        <v>131</v>
      </c>
    </row>
    <row r="58" spans="1:10">
      <c r="A58" s="130" t="s">
        <v>287</v>
      </c>
      <c r="B58" s="130" t="s">
        <v>288</v>
      </c>
      <c r="C58" s="130" t="s">
        <v>266</v>
      </c>
      <c r="D58" s="130" t="s">
        <v>289</v>
      </c>
      <c r="E58" s="130" t="s">
        <v>268</v>
      </c>
      <c r="F58" s="130">
        <v>0</v>
      </c>
      <c r="G58" s="130">
        <v>2</v>
      </c>
      <c r="H58" s="130" t="s">
        <v>130</v>
      </c>
      <c r="I58" s="131"/>
      <c r="J58" s="130" t="s">
        <v>131</v>
      </c>
    </row>
    <row r="59" spans="1:10">
      <c r="A59" s="130" t="s">
        <v>290</v>
      </c>
      <c r="B59" s="130" t="s">
        <v>291</v>
      </c>
      <c r="C59" s="130" t="s">
        <v>266</v>
      </c>
      <c r="D59" s="130" t="s">
        <v>292</v>
      </c>
      <c r="E59" s="130" t="s">
        <v>268</v>
      </c>
      <c r="F59" s="130">
        <v>0</v>
      </c>
      <c r="G59" s="130">
        <v>2</v>
      </c>
      <c r="H59" s="130" t="s">
        <v>130</v>
      </c>
      <c r="I59" s="131"/>
      <c r="J59" s="130" t="s">
        <v>131</v>
      </c>
    </row>
    <row r="60" spans="1:10">
      <c r="A60" s="130" t="s">
        <v>293</v>
      </c>
      <c r="B60" s="130" t="s">
        <v>294</v>
      </c>
      <c r="C60" s="130" t="s">
        <v>266</v>
      </c>
      <c r="D60" s="130" t="s">
        <v>295</v>
      </c>
      <c r="E60" s="130" t="s">
        <v>268</v>
      </c>
      <c r="F60" s="130">
        <v>0</v>
      </c>
      <c r="G60" s="130">
        <v>2</v>
      </c>
      <c r="H60" s="130" t="s">
        <v>130</v>
      </c>
      <c r="I60" s="131"/>
      <c r="J60" s="130" t="s">
        <v>131</v>
      </c>
    </row>
    <row r="61" spans="1:10">
      <c r="A61" s="130" t="s">
        <v>296</v>
      </c>
      <c r="B61" s="130" t="s">
        <v>297</v>
      </c>
      <c r="C61" s="130" t="s">
        <v>266</v>
      </c>
      <c r="D61" s="130" t="s">
        <v>298</v>
      </c>
      <c r="E61" s="130" t="s">
        <v>268</v>
      </c>
      <c r="F61" s="130">
        <v>0</v>
      </c>
      <c r="G61" s="130">
        <v>2</v>
      </c>
      <c r="H61" s="130" t="s">
        <v>130</v>
      </c>
      <c r="I61" s="131"/>
      <c r="J61" s="130" t="s">
        <v>131</v>
      </c>
    </row>
    <row r="62" spans="1:10">
      <c r="A62" s="130" t="s">
        <v>299</v>
      </c>
      <c r="B62" s="130" t="s">
        <v>220</v>
      </c>
      <c r="C62" s="130" t="s">
        <v>266</v>
      </c>
      <c r="D62" s="130" t="s">
        <v>221</v>
      </c>
      <c r="E62" s="130" t="s">
        <v>268</v>
      </c>
      <c r="F62" s="130">
        <v>0</v>
      </c>
      <c r="G62" s="130">
        <v>2</v>
      </c>
      <c r="H62" s="130" t="s">
        <v>130</v>
      </c>
      <c r="I62" s="131"/>
      <c r="J62" s="130" t="s">
        <v>131</v>
      </c>
    </row>
    <row r="63" spans="1:10">
      <c r="A63" s="130" t="s">
        <v>300</v>
      </c>
      <c r="B63" s="130" t="s">
        <v>301</v>
      </c>
      <c r="C63" s="130" t="s">
        <v>266</v>
      </c>
      <c r="D63" s="130" t="s">
        <v>302</v>
      </c>
      <c r="E63" s="130" t="s">
        <v>268</v>
      </c>
      <c r="F63" s="130">
        <v>0</v>
      </c>
      <c r="G63" s="130">
        <v>2</v>
      </c>
      <c r="H63" s="130" t="s">
        <v>130</v>
      </c>
      <c r="I63" s="131"/>
      <c r="J63" s="130" t="s">
        <v>131</v>
      </c>
    </row>
    <row r="64" spans="1:10">
      <c r="A64" s="130" t="s">
        <v>303</v>
      </c>
      <c r="B64" s="130" t="s">
        <v>304</v>
      </c>
      <c r="C64" s="130" t="s">
        <v>266</v>
      </c>
      <c r="D64" s="130" t="s">
        <v>305</v>
      </c>
      <c r="E64" s="130" t="s">
        <v>268</v>
      </c>
      <c r="F64" s="130">
        <v>0</v>
      </c>
      <c r="G64" s="130">
        <v>2</v>
      </c>
      <c r="H64" s="130" t="s">
        <v>130</v>
      </c>
      <c r="I64" s="131"/>
      <c r="J64" s="130" t="s">
        <v>131</v>
      </c>
    </row>
    <row r="65" spans="1:10">
      <c r="A65" s="130" t="s">
        <v>306</v>
      </c>
      <c r="B65" s="130" t="s">
        <v>307</v>
      </c>
      <c r="C65" s="130" t="s">
        <v>266</v>
      </c>
      <c r="D65" s="130" t="s">
        <v>308</v>
      </c>
      <c r="E65" s="130" t="s">
        <v>268</v>
      </c>
      <c r="F65" s="130">
        <v>0</v>
      </c>
      <c r="G65" s="130">
        <v>2</v>
      </c>
      <c r="H65" s="130" t="s">
        <v>130</v>
      </c>
      <c r="I65" s="131"/>
      <c r="J65" s="130" t="s">
        <v>131</v>
      </c>
    </row>
    <row r="66" spans="1:10">
      <c r="A66" s="130" t="s">
        <v>309</v>
      </c>
      <c r="B66" s="130" t="s">
        <v>310</v>
      </c>
      <c r="C66" s="130" t="s">
        <v>266</v>
      </c>
      <c r="D66" s="130" t="s">
        <v>311</v>
      </c>
      <c r="E66" s="130" t="s">
        <v>268</v>
      </c>
      <c r="F66" s="130">
        <v>0</v>
      </c>
      <c r="G66" s="130">
        <v>2</v>
      </c>
      <c r="H66" s="130" t="s">
        <v>130</v>
      </c>
      <c r="I66" s="131"/>
      <c r="J66" s="130" t="s">
        <v>131</v>
      </c>
    </row>
    <row r="67" spans="1:10">
      <c r="A67" s="130" t="s">
        <v>312</v>
      </c>
      <c r="B67" s="130" t="s">
        <v>232</v>
      </c>
      <c r="C67" s="130" t="s">
        <v>266</v>
      </c>
      <c r="D67" s="130" t="s">
        <v>233</v>
      </c>
      <c r="E67" s="130" t="s">
        <v>268</v>
      </c>
      <c r="F67" s="130">
        <v>0</v>
      </c>
      <c r="G67" s="130">
        <v>2</v>
      </c>
      <c r="H67" s="130" t="s">
        <v>130</v>
      </c>
      <c r="I67" s="131"/>
      <c r="J67" s="130" t="s">
        <v>131</v>
      </c>
    </row>
    <row r="68" spans="1:10">
      <c r="A68" s="130" t="s">
        <v>313</v>
      </c>
      <c r="B68" s="130" t="s">
        <v>235</v>
      </c>
      <c r="C68" s="130" t="s">
        <v>266</v>
      </c>
      <c r="D68" s="130" t="s">
        <v>236</v>
      </c>
      <c r="E68" s="130" t="s">
        <v>268</v>
      </c>
      <c r="F68" s="130">
        <v>0</v>
      </c>
      <c r="G68" s="130">
        <v>2</v>
      </c>
      <c r="H68" s="130" t="s">
        <v>130</v>
      </c>
      <c r="I68" s="131"/>
      <c r="J68" s="130" t="s">
        <v>131</v>
      </c>
    </row>
    <row r="69" spans="1:10">
      <c r="A69" s="130" t="s">
        <v>314</v>
      </c>
      <c r="B69" s="130" t="s">
        <v>315</v>
      </c>
      <c r="C69" s="130" t="s">
        <v>266</v>
      </c>
      <c r="D69" s="130" t="s">
        <v>316</v>
      </c>
      <c r="E69" s="130" t="s">
        <v>268</v>
      </c>
      <c r="F69" s="130">
        <v>0</v>
      </c>
      <c r="G69" s="130">
        <v>2</v>
      </c>
      <c r="H69" s="130" t="s">
        <v>130</v>
      </c>
      <c r="I69" s="131">
        <v>45695</v>
      </c>
      <c r="J69" s="130" t="s">
        <v>131</v>
      </c>
    </row>
    <row r="70" spans="1:10">
      <c r="A70" s="130" t="s">
        <v>317</v>
      </c>
      <c r="B70" s="130" t="s">
        <v>318</v>
      </c>
      <c r="C70" s="130" t="s">
        <v>266</v>
      </c>
      <c r="D70" s="130" t="s">
        <v>319</v>
      </c>
      <c r="E70" s="130" t="s">
        <v>268</v>
      </c>
      <c r="F70" s="130">
        <v>0</v>
      </c>
      <c r="G70" s="130">
        <v>2</v>
      </c>
      <c r="H70" s="130" t="s">
        <v>130</v>
      </c>
      <c r="I70" s="131"/>
      <c r="J70" s="130" t="s">
        <v>131</v>
      </c>
    </row>
    <row r="71" spans="1:10">
      <c r="A71" s="130" t="s">
        <v>320</v>
      </c>
      <c r="B71" s="130" t="s">
        <v>321</v>
      </c>
      <c r="C71" s="130" t="s">
        <v>266</v>
      </c>
      <c r="D71" s="130" t="s">
        <v>322</v>
      </c>
      <c r="E71" s="130" t="s">
        <v>268</v>
      </c>
      <c r="F71" s="130">
        <v>0</v>
      </c>
      <c r="G71" s="130">
        <v>2</v>
      </c>
      <c r="H71" s="130" t="s">
        <v>130</v>
      </c>
      <c r="I71" s="131"/>
      <c r="J71" s="130" t="s">
        <v>131</v>
      </c>
    </row>
    <row r="72" spans="1:10">
      <c r="A72" s="130" t="s">
        <v>323</v>
      </c>
      <c r="B72" s="130" t="s">
        <v>324</v>
      </c>
      <c r="C72" s="130" t="s">
        <v>164</v>
      </c>
      <c r="D72" s="130" t="s">
        <v>325</v>
      </c>
      <c r="E72" s="130" t="s">
        <v>166</v>
      </c>
      <c r="F72" s="130">
        <v>0</v>
      </c>
      <c r="G72" s="130">
        <v>2</v>
      </c>
      <c r="H72" s="130" t="s">
        <v>130</v>
      </c>
      <c r="I72" s="131"/>
      <c r="J72" s="130" t="s">
        <v>131</v>
      </c>
    </row>
    <row r="73" spans="1:10">
      <c r="A73" s="130" t="s">
        <v>326</v>
      </c>
      <c r="B73" s="130" t="s">
        <v>327</v>
      </c>
      <c r="C73" s="130" t="s">
        <v>164</v>
      </c>
      <c r="D73" s="130" t="s">
        <v>328</v>
      </c>
      <c r="E73" s="130" t="s">
        <v>166</v>
      </c>
      <c r="F73" s="130">
        <v>0</v>
      </c>
      <c r="G73" s="130">
        <v>2</v>
      </c>
      <c r="H73" s="130" t="s">
        <v>130</v>
      </c>
      <c r="I73" s="131"/>
      <c r="J73" s="130" t="s">
        <v>131</v>
      </c>
    </row>
    <row r="74" spans="1:10">
      <c r="A74" s="130" t="s">
        <v>329</v>
      </c>
      <c r="B74" s="130" t="s">
        <v>330</v>
      </c>
      <c r="C74" s="130" t="s">
        <v>164</v>
      </c>
      <c r="D74" s="130" t="s">
        <v>331</v>
      </c>
      <c r="E74" s="130" t="s">
        <v>166</v>
      </c>
      <c r="F74" s="130">
        <v>0</v>
      </c>
      <c r="G74" s="130">
        <v>2</v>
      </c>
      <c r="H74" s="130" t="s">
        <v>130</v>
      </c>
      <c r="I74" s="131"/>
      <c r="J74" s="130" t="s">
        <v>131</v>
      </c>
    </row>
    <row r="75" spans="1:10">
      <c r="A75" s="130" t="s">
        <v>332</v>
      </c>
      <c r="B75" s="130" t="s">
        <v>333</v>
      </c>
      <c r="C75" s="130" t="s">
        <v>164</v>
      </c>
      <c r="D75" s="130" t="s">
        <v>334</v>
      </c>
      <c r="E75" s="130" t="s">
        <v>166</v>
      </c>
      <c r="F75" s="130">
        <v>0</v>
      </c>
      <c r="G75" s="130">
        <v>2</v>
      </c>
      <c r="H75" s="130" t="s">
        <v>130</v>
      </c>
      <c r="I75" s="131"/>
      <c r="J75" s="130" t="s">
        <v>131</v>
      </c>
    </row>
    <row r="76" spans="1:10">
      <c r="A76" s="130" t="s">
        <v>335</v>
      </c>
      <c r="B76" s="130" t="s">
        <v>336</v>
      </c>
      <c r="C76" s="130" t="s">
        <v>164</v>
      </c>
      <c r="D76" s="130" t="s">
        <v>337</v>
      </c>
      <c r="E76" s="130" t="s">
        <v>166</v>
      </c>
      <c r="F76" s="130">
        <v>0</v>
      </c>
      <c r="G76" s="130">
        <v>2</v>
      </c>
      <c r="H76" s="130" t="s">
        <v>130</v>
      </c>
      <c r="I76" s="131"/>
      <c r="J76" s="130" t="s">
        <v>131</v>
      </c>
    </row>
    <row r="77" spans="1:10">
      <c r="A77" s="130" t="s">
        <v>338</v>
      </c>
      <c r="B77" s="130" t="s">
        <v>339</v>
      </c>
      <c r="C77" s="130" t="s">
        <v>164</v>
      </c>
      <c r="D77" s="130" t="s">
        <v>340</v>
      </c>
      <c r="E77" s="130" t="s">
        <v>166</v>
      </c>
      <c r="F77" s="130">
        <v>0</v>
      </c>
      <c r="G77" s="130">
        <v>2</v>
      </c>
      <c r="H77" s="130" t="s">
        <v>130</v>
      </c>
      <c r="I77" s="131"/>
      <c r="J77" s="130" t="s">
        <v>131</v>
      </c>
    </row>
    <row r="78" spans="1:10">
      <c r="A78" s="130" t="s">
        <v>341</v>
      </c>
      <c r="B78" s="130" t="s">
        <v>342</v>
      </c>
      <c r="C78" s="130" t="s">
        <v>164</v>
      </c>
      <c r="D78" s="130" t="s">
        <v>343</v>
      </c>
      <c r="E78" s="130" t="s">
        <v>166</v>
      </c>
      <c r="F78" s="130">
        <v>0</v>
      </c>
      <c r="G78" s="130">
        <v>2</v>
      </c>
      <c r="H78" s="130" t="s">
        <v>130</v>
      </c>
      <c r="I78" s="131"/>
      <c r="J78" s="130" t="s">
        <v>131</v>
      </c>
    </row>
    <row r="79" spans="1:10">
      <c r="A79" s="130" t="s">
        <v>344</v>
      </c>
      <c r="B79" s="130" t="s">
        <v>345</v>
      </c>
      <c r="C79" s="130" t="s">
        <v>164</v>
      </c>
      <c r="D79" s="130" t="s">
        <v>346</v>
      </c>
      <c r="E79" s="130" t="s">
        <v>166</v>
      </c>
      <c r="F79" s="130">
        <v>0</v>
      </c>
      <c r="G79" s="130">
        <v>2</v>
      </c>
      <c r="H79" s="130" t="s">
        <v>130</v>
      </c>
      <c r="I79" s="131"/>
      <c r="J79" s="130" t="s">
        <v>131</v>
      </c>
    </row>
    <row r="80" spans="1:10">
      <c r="A80" s="130" t="s">
        <v>347</v>
      </c>
      <c r="B80" s="130" t="s">
        <v>348</v>
      </c>
      <c r="C80" s="130" t="s">
        <v>164</v>
      </c>
      <c r="D80" s="130" t="s">
        <v>349</v>
      </c>
      <c r="E80" s="130" t="s">
        <v>166</v>
      </c>
      <c r="F80" s="130">
        <v>0</v>
      </c>
      <c r="G80" s="130">
        <v>2</v>
      </c>
      <c r="H80" s="130" t="s">
        <v>130</v>
      </c>
      <c r="I80" s="131"/>
      <c r="J80" s="130" t="s">
        <v>131</v>
      </c>
    </row>
    <row r="81" spans="1:10">
      <c r="A81" s="130" t="s">
        <v>350</v>
      </c>
      <c r="B81" s="130" t="s">
        <v>351</v>
      </c>
      <c r="C81" s="130" t="s">
        <v>164</v>
      </c>
      <c r="D81" s="130" t="s">
        <v>352</v>
      </c>
      <c r="E81" s="130" t="s">
        <v>166</v>
      </c>
      <c r="F81" s="130">
        <v>0</v>
      </c>
      <c r="G81" s="130">
        <v>2</v>
      </c>
      <c r="H81" s="130" t="s">
        <v>130</v>
      </c>
      <c r="I81" s="131"/>
      <c r="J81" s="130" t="s">
        <v>131</v>
      </c>
    </row>
    <row r="82" spans="1:10">
      <c r="A82" s="130" t="s">
        <v>353</v>
      </c>
      <c r="B82" s="130" t="s">
        <v>354</v>
      </c>
      <c r="C82" s="130" t="s">
        <v>164</v>
      </c>
      <c r="D82" s="130" t="s">
        <v>355</v>
      </c>
      <c r="E82" s="130" t="s">
        <v>166</v>
      </c>
      <c r="F82" s="130">
        <v>0</v>
      </c>
      <c r="G82" s="130">
        <v>2</v>
      </c>
      <c r="H82" s="130" t="s">
        <v>130</v>
      </c>
      <c r="I82" s="131"/>
      <c r="J82" s="130" t="s">
        <v>131</v>
      </c>
    </row>
    <row r="83" spans="1:10">
      <c r="A83" s="130" t="s">
        <v>356</v>
      </c>
      <c r="B83" s="130" t="s">
        <v>357</v>
      </c>
      <c r="C83" s="130" t="s">
        <v>164</v>
      </c>
      <c r="D83" s="130" t="s">
        <v>358</v>
      </c>
      <c r="E83" s="130" t="s">
        <v>166</v>
      </c>
      <c r="F83" s="130">
        <v>0</v>
      </c>
      <c r="G83" s="130">
        <v>2</v>
      </c>
      <c r="H83" s="130" t="s">
        <v>130</v>
      </c>
      <c r="I83" s="131"/>
      <c r="J83" s="130" t="s">
        <v>131</v>
      </c>
    </row>
    <row r="84" spans="1:10">
      <c r="A84" s="130" t="s">
        <v>359</v>
      </c>
      <c r="B84" s="130" t="s">
        <v>360</v>
      </c>
      <c r="C84" s="130" t="s">
        <v>164</v>
      </c>
      <c r="D84" s="130" t="s">
        <v>361</v>
      </c>
      <c r="E84" s="130" t="s">
        <v>166</v>
      </c>
      <c r="F84" s="130">
        <v>0</v>
      </c>
      <c r="G84" s="130">
        <v>2</v>
      </c>
      <c r="H84" s="130" t="s">
        <v>130</v>
      </c>
      <c r="I84" s="131"/>
      <c r="J84" s="130" t="s">
        <v>131</v>
      </c>
    </row>
    <row r="85" spans="1:10">
      <c r="A85" s="130" t="s">
        <v>362</v>
      </c>
      <c r="B85" s="130" t="s">
        <v>310</v>
      </c>
      <c r="C85" s="130" t="s">
        <v>164</v>
      </c>
      <c r="D85" s="130" t="s">
        <v>311</v>
      </c>
      <c r="E85" s="130" t="s">
        <v>166</v>
      </c>
      <c r="F85" s="130">
        <v>0</v>
      </c>
      <c r="G85" s="130">
        <v>2</v>
      </c>
      <c r="H85" s="130" t="s">
        <v>130</v>
      </c>
      <c r="I85" s="131"/>
      <c r="J85" s="130" t="s">
        <v>131</v>
      </c>
    </row>
    <row r="86" spans="1:10">
      <c r="A86" s="130" t="s">
        <v>363</v>
      </c>
      <c r="B86" s="130" t="s">
        <v>229</v>
      </c>
      <c r="C86" s="130" t="s">
        <v>164</v>
      </c>
      <c r="D86" s="130" t="s">
        <v>230</v>
      </c>
      <c r="E86" s="130" t="s">
        <v>166</v>
      </c>
      <c r="F86" s="130">
        <v>0</v>
      </c>
      <c r="G86" s="130">
        <v>2</v>
      </c>
      <c r="H86" s="130" t="s">
        <v>130</v>
      </c>
      <c r="I86" s="131"/>
      <c r="J86" s="130" t="s">
        <v>131</v>
      </c>
    </row>
    <row r="87" spans="1:10">
      <c r="A87" s="130" t="s">
        <v>364</v>
      </c>
      <c r="B87" s="130" t="s">
        <v>365</v>
      </c>
      <c r="C87" s="130" t="s">
        <v>164</v>
      </c>
      <c r="D87" s="130" t="s">
        <v>366</v>
      </c>
      <c r="E87" s="130" t="s">
        <v>166</v>
      </c>
      <c r="F87" s="130">
        <v>0</v>
      </c>
      <c r="G87" s="130">
        <v>2</v>
      </c>
      <c r="H87" s="130" t="s">
        <v>130</v>
      </c>
      <c r="I87" s="131"/>
      <c r="J87" s="130" t="s">
        <v>131</v>
      </c>
    </row>
    <row r="88" spans="1:10">
      <c r="A88" s="130" t="s">
        <v>367</v>
      </c>
      <c r="B88" s="130" t="s">
        <v>368</v>
      </c>
      <c r="C88" s="130" t="s">
        <v>128</v>
      </c>
      <c r="D88" s="130" t="s">
        <v>369</v>
      </c>
      <c r="E88" s="130" t="s">
        <v>128</v>
      </c>
      <c r="F88" s="130">
        <v>0</v>
      </c>
      <c r="G88" s="130">
        <v>2</v>
      </c>
      <c r="H88" s="130" t="s">
        <v>130</v>
      </c>
      <c r="I88" s="131"/>
      <c r="J88" s="130" t="s">
        <v>131</v>
      </c>
    </row>
    <row r="89" spans="1:10">
      <c r="A89" s="130" t="s">
        <v>370</v>
      </c>
      <c r="B89" s="130" t="s">
        <v>370</v>
      </c>
      <c r="C89" s="130" t="s">
        <v>370</v>
      </c>
      <c r="D89" s="130" t="s">
        <v>370</v>
      </c>
      <c r="E89" s="130" t="s">
        <v>370</v>
      </c>
      <c r="H89" s="130" t="s">
        <v>370</v>
      </c>
      <c r="I89" s="131"/>
      <c r="J89" s="130" t="s">
        <v>370</v>
      </c>
    </row>
    <row r="90" spans="1:10">
      <c r="A90" s="130" t="s">
        <v>371</v>
      </c>
      <c r="B90" s="130" t="s">
        <v>372</v>
      </c>
      <c r="C90" s="130" t="s">
        <v>373</v>
      </c>
      <c r="D90" s="130" t="s">
        <v>374</v>
      </c>
      <c r="E90" s="130" t="s">
        <v>375</v>
      </c>
      <c r="F90" s="130">
        <v>0</v>
      </c>
      <c r="G90" s="130">
        <v>2</v>
      </c>
      <c r="H90" s="130" t="s">
        <v>130</v>
      </c>
      <c r="I90" s="131"/>
      <c r="J90" s="130" t="s">
        <v>131</v>
      </c>
    </row>
    <row r="91" spans="1:10">
      <c r="A91" s="130" t="s">
        <v>376</v>
      </c>
      <c r="B91" s="130" t="s">
        <v>372</v>
      </c>
      <c r="C91" s="130" t="s">
        <v>128</v>
      </c>
      <c r="D91" s="130" t="s">
        <v>374</v>
      </c>
      <c r="E91" s="130" t="s">
        <v>128</v>
      </c>
      <c r="F91" s="130">
        <v>0</v>
      </c>
      <c r="G91" s="130">
        <v>2</v>
      </c>
      <c r="H91" s="130" t="s">
        <v>130</v>
      </c>
      <c r="I91" s="131"/>
      <c r="J91" s="130" t="s">
        <v>131</v>
      </c>
    </row>
    <row r="92" spans="1:10">
      <c r="A92" s="130" t="s">
        <v>377</v>
      </c>
      <c r="B92" s="130" t="s">
        <v>377</v>
      </c>
      <c r="C92" s="130" t="s">
        <v>377</v>
      </c>
      <c r="D92" s="130" t="s">
        <v>377</v>
      </c>
      <c r="E92" s="130" t="s">
        <v>377</v>
      </c>
      <c r="H92" s="130" t="s">
        <v>377</v>
      </c>
      <c r="I92" s="131"/>
      <c r="J92" s="130" t="s">
        <v>377</v>
      </c>
    </row>
    <row r="93" spans="1:10">
      <c r="A93" s="130" t="s">
        <v>378</v>
      </c>
      <c r="B93" s="130" t="s">
        <v>379</v>
      </c>
      <c r="C93" s="130" t="s">
        <v>239</v>
      </c>
      <c r="D93" s="130" t="s">
        <v>380</v>
      </c>
      <c r="E93" s="130" t="s">
        <v>22</v>
      </c>
      <c r="F93" s="130">
        <v>1</v>
      </c>
      <c r="G93" s="130">
        <v>2</v>
      </c>
      <c r="H93" s="130" t="s">
        <v>130</v>
      </c>
      <c r="I93" s="131"/>
      <c r="J93" s="130" t="s">
        <v>131</v>
      </c>
    </row>
    <row r="94" spans="1:10">
      <c r="A94" s="130" t="s">
        <v>381</v>
      </c>
      <c r="B94" s="130" t="s">
        <v>379</v>
      </c>
      <c r="C94" s="130" t="s">
        <v>128</v>
      </c>
      <c r="D94" s="130" t="s">
        <v>380</v>
      </c>
      <c r="E94" s="130" t="s">
        <v>128</v>
      </c>
      <c r="F94" s="130">
        <v>0</v>
      </c>
      <c r="G94" s="130">
        <v>2</v>
      </c>
      <c r="H94" s="130" t="s">
        <v>130</v>
      </c>
      <c r="I94" s="131"/>
      <c r="J94" s="130" t="s">
        <v>131</v>
      </c>
    </row>
    <row r="95" spans="1:10">
      <c r="A95" s="130" t="s">
        <v>382</v>
      </c>
      <c r="B95" s="130" t="s">
        <v>379</v>
      </c>
      <c r="C95" s="130" t="s">
        <v>255</v>
      </c>
      <c r="D95" s="130" t="s">
        <v>380</v>
      </c>
      <c r="E95" s="130" t="s">
        <v>257</v>
      </c>
      <c r="F95" s="130">
        <v>0</v>
      </c>
      <c r="G95" s="130">
        <v>2</v>
      </c>
      <c r="H95" s="130" t="s">
        <v>130</v>
      </c>
      <c r="I95" s="131"/>
      <c r="J95" s="130" t="s">
        <v>131</v>
      </c>
    </row>
    <row r="96" spans="1:10">
      <c r="A96" s="130" t="s">
        <v>383</v>
      </c>
      <c r="B96" s="130" t="s">
        <v>384</v>
      </c>
      <c r="C96" s="130" t="s">
        <v>239</v>
      </c>
      <c r="D96" s="130" t="s">
        <v>385</v>
      </c>
      <c r="E96" s="130" t="s">
        <v>22</v>
      </c>
      <c r="F96" s="130">
        <v>1</v>
      </c>
      <c r="G96" s="130">
        <v>2</v>
      </c>
      <c r="H96" s="130" t="s">
        <v>130</v>
      </c>
      <c r="I96" s="131"/>
      <c r="J96" s="130" t="s">
        <v>131</v>
      </c>
    </row>
    <row r="97" spans="1:10">
      <c r="A97" s="130" t="s">
        <v>386</v>
      </c>
      <c r="B97" s="130" t="s">
        <v>386</v>
      </c>
      <c r="C97" s="130" t="s">
        <v>386</v>
      </c>
      <c r="D97" s="130" t="s">
        <v>386</v>
      </c>
      <c r="E97" s="130" t="s">
        <v>386</v>
      </c>
      <c r="H97" s="130" t="s">
        <v>386</v>
      </c>
      <c r="I97" s="131"/>
      <c r="J97" s="130" t="s">
        <v>386</v>
      </c>
    </row>
    <row r="98" spans="1:10">
      <c r="A98" s="130" t="s">
        <v>387</v>
      </c>
      <c r="B98" s="130" t="s">
        <v>388</v>
      </c>
      <c r="C98" s="130" t="s">
        <v>239</v>
      </c>
      <c r="D98" s="130" t="s">
        <v>389</v>
      </c>
      <c r="E98" s="130" t="s">
        <v>22</v>
      </c>
      <c r="F98" s="130">
        <v>1</v>
      </c>
      <c r="G98" s="130">
        <v>2</v>
      </c>
      <c r="H98" s="130" t="s">
        <v>130</v>
      </c>
      <c r="I98" s="131"/>
      <c r="J98" s="130" t="s">
        <v>131</v>
      </c>
    </row>
    <row r="99" spans="1:10">
      <c r="A99" s="130" t="s">
        <v>390</v>
      </c>
      <c r="B99" s="130" t="s">
        <v>388</v>
      </c>
      <c r="C99" s="130" t="s">
        <v>255</v>
      </c>
      <c r="D99" s="130" t="s">
        <v>389</v>
      </c>
      <c r="E99" s="130" t="s">
        <v>257</v>
      </c>
      <c r="F99" s="130">
        <v>0</v>
      </c>
      <c r="G99" s="130">
        <v>2</v>
      </c>
      <c r="H99" s="130" t="s">
        <v>130</v>
      </c>
      <c r="I99" s="131"/>
      <c r="J99" s="130" t="s">
        <v>131</v>
      </c>
    </row>
    <row r="100" spans="1:10">
      <c r="A100" s="130" t="s">
        <v>391</v>
      </c>
      <c r="B100" s="130" t="s">
        <v>388</v>
      </c>
      <c r="C100" s="130" t="s">
        <v>139</v>
      </c>
      <c r="D100" s="130" t="s">
        <v>389</v>
      </c>
      <c r="E100" s="130" t="s">
        <v>141</v>
      </c>
      <c r="F100" s="130">
        <v>2</v>
      </c>
      <c r="G100" s="130">
        <v>2</v>
      </c>
      <c r="H100" s="130" t="s">
        <v>130</v>
      </c>
      <c r="I100" s="131"/>
      <c r="J100" s="130" t="s">
        <v>131</v>
      </c>
    </row>
    <row r="101" spans="1:10">
      <c r="A101" s="130" t="s">
        <v>392</v>
      </c>
      <c r="B101" s="130" t="s">
        <v>393</v>
      </c>
      <c r="C101" s="130" t="s">
        <v>239</v>
      </c>
      <c r="D101" s="130" t="s">
        <v>394</v>
      </c>
      <c r="E101" s="130" t="s">
        <v>22</v>
      </c>
      <c r="F101" s="130">
        <v>1</v>
      </c>
      <c r="G101" s="130">
        <v>2</v>
      </c>
      <c r="H101" s="130" t="s">
        <v>130</v>
      </c>
      <c r="I101" s="131"/>
      <c r="J101" s="130" t="s">
        <v>131</v>
      </c>
    </row>
    <row r="102" spans="1:10">
      <c r="A102" s="130" t="s">
        <v>395</v>
      </c>
      <c r="B102" s="130" t="s">
        <v>393</v>
      </c>
      <c r="C102" s="130" t="s">
        <v>255</v>
      </c>
      <c r="D102" s="130" t="s">
        <v>394</v>
      </c>
      <c r="E102" s="130" t="s">
        <v>257</v>
      </c>
      <c r="F102" s="130">
        <v>0</v>
      </c>
      <c r="G102" s="130">
        <v>2</v>
      </c>
      <c r="H102" s="130" t="s">
        <v>130</v>
      </c>
      <c r="I102" s="131"/>
      <c r="J102" s="130" t="s">
        <v>131</v>
      </c>
    </row>
    <row r="103" spans="1:10">
      <c r="A103" s="130" t="s">
        <v>396</v>
      </c>
      <c r="B103" s="130" t="s">
        <v>393</v>
      </c>
      <c r="C103" s="130" t="s">
        <v>139</v>
      </c>
      <c r="D103" s="130" t="s">
        <v>394</v>
      </c>
      <c r="E103" s="130" t="s">
        <v>141</v>
      </c>
      <c r="F103" s="130">
        <v>2</v>
      </c>
      <c r="G103" s="130">
        <v>2</v>
      </c>
      <c r="H103" s="130" t="s">
        <v>130</v>
      </c>
      <c r="I103" s="131"/>
      <c r="J103" s="130" t="s">
        <v>131</v>
      </c>
    </row>
    <row r="104" spans="1:10">
      <c r="A104" s="130" t="s">
        <v>397</v>
      </c>
      <c r="B104" s="130" t="s">
        <v>398</v>
      </c>
      <c r="C104" s="130" t="s">
        <v>239</v>
      </c>
      <c r="D104" s="130" t="s">
        <v>399</v>
      </c>
      <c r="E104" s="130" t="s">
        <v>22</v>
      </c>
      <c r="F104" s="130">
        <v>1</v>
      </c>
      <c r="G104" s="130">
        <v>2</v>
      </c>
      <c r="H104" s="130" t="s">
        <v>130</v>
      </c>
      <c r="I104" s="131"/>
      <c r="J104" s="130" t="s">
        <v>131</v>
      </c>
    </row>
    <row r="105" spans="1:10">
      <c r="A105" s="130" t="s">
        <v>400</v>
      </c>
      <c r="B105" s="130" t="s">
        <v>398</v>
      </c>
      <c r="C105" s="130" t="s">
        <v>255</v>
      </c>
      <c r="D105" s="130" t="s">
        <v>399</v>
      </c>
      <c r="E105" s="130" t="s">
        <v>257</v>
      </c>
      <c r="F105" s="130">
        <v>0</v>
      </c>
      <c r="G105" s="130">
        <v>2</v>
      </c>
      <c r="H105" s="130" t="s">
        <v>130</v>
      </c>
      <c r="I105" s="131"/>
      <c r="J105" s="130" t="s">
        <v>131</v>
      </c>
    </row>
    <row r="106" spans="1:10">
      <c r="A106" s="130" t="s">
        <v>401</v>
      </c>
      <c r="B106" s="130" t="s">
        <v>402</v>
      </c>
      <c r="C106" s="130" t="s">
        <v>255</v>
      </c>
      <c r="D106" s="130" t="s">
        <v>403</v>
      </c>
      <c r="E106" s="130" t="s">
        <v>257</v>
      </c>
      <c r="F106" s="130">
        <v>0</v>
      </c>
      <c r="G106" s="130">
        <v>2</v>
      </c>
      <c r="H106" s="130" t="s">
        <v>130</v>
      </c>
      <c r="I106" s="131"/>
      <c r="J106" s="130" t="s">
        <v>131</v>
      </c>
    </row>
    <row r="107" spans="1:10">
      <c r="A107" s="130" t="s">
        <v>404</v>
      </c>
      <c r="B107" s="130" t="s">
        <v>405</v>
      </c>
      <c r="C107" s="130" t="s">
        <v>139</v>
      </c>
      <c r="D107" s="130" t="s">
        <v>406</v>
      </c>
      <c r="E107" s="130" t="s">
        <v>141</v>
      </c>
      <c r="F107" s="130">
        <v>2</v>
      </c>
      <c r="G107" s="130">
        <v>2</v>
      </c>
      <c r="H107" s="130" t="s">
        <v>130</v>
      </c>
      <c r="I107" s="131"/>
      <c r="J107" s="130" t="s">
        <v>131</v>
      </c>
    </row>
    <row r="108" spans="1:10">
      <c r="A108" s="130" t="s">
        <v>407</v>
      </c>
      <c r="B108" s="130" t="s">
        <v>405</v>
      </c>
      <c r="C108" s="130" t="s">
        <v>128</v>
      </c>
      <c r="D108" s="130" t="s">
        <v>406</v>
      </c>
      <c r="E108" s="130" t="s">
        <v>128</v>
      </c>
      <c r="F108" s="130">
        <v>0</v>
      </c>
      <c r="G108" s="130">
        <v>2</v>
      </c>
      <c r="H108" s="130" t="s">
        <v>130</v>
      </c>
      <c r="I108" s="131"/>
      <c r="J108" s="130" t="s">
        <v>131</v>
      </c>
    </row>
    <row r="109" spans="1:10">
      <c r="A109" s="130" t="s">
        <v>408</v>
      </c>
      <c r="B109" s="130" t="s">
        <v>405</v>
      </c>
      <c r="C109" s="130" t="s">
        <v>239</v>
      </c>
      <c r="D109" s="130" t="s">
        <v>406</v>
      </c>
      <c r="E109" s="130" t="s">
        <v>22</v>
      </c>
      <c r="F109" s="130">
        <v>1</v>
      </c>
      <c r="G109" s="130">
        <v>2</v>
      </c>
      <c r="H109" s="130" t="s">
        <v>130</v>
      </c>
      <c r="I109" s="131"/>
      <c r="J109" s="130" t="s">
        <v>131</v>
      </c>
    </row>
    <row r="110" spans="1:10">
      <c r="A110" s="130" t="s">
        <v>409</v>
      </c>
      <c r="B110" s="130" t="s">
        <v>410</v>
      </c>
      <c r="C110" s="130" t="s">
        <v>164</v>
      </c>
      <c r="D110" s="130" t="s">
        <v>411</v>
      </c>
      <c r="E110" s="130" t="s">
        <v>166</v>
      </c>
      <c r="F110" s="130">
        <v>0</v>
      </c>
      <c r="G110" s="130">
        <v>2</v>
      </c>
      <c r="H110" s="130" t="s">
        <v>130</v>
      </c>
      <c r="I110" s="131"/>
      <c r="J110" s="130" t="s">
        <v>131</v>
      </c>
    </row>
    <row r="111" spans="1:10">
      <c r="A111" s="130" t="s">
        <v>412</v>
      </c>
      <c r="B111" s="130" t="s">
        <v>413</v>
      </c>
      <c r="C111" s="130" t="s">
        <v>266</v>
      </c>
      <c r="D111" s="130" t="s">
        <v>414</v>
      </c>
      <c r="E111" s="130" t="s">
        <v>268</v>
      </c>
      <c r="F111" s="130">
        <v>0</v>
      </c>
      <c r="G111" s="130">
        <v>2</v>
      </c>
      <c r="H111" s="130" t="s">
        <v>130</v>
      </c>
      <c r="I111" s="131"/>
      <c r="J111" s="130" t="s">
        <v>131</v>
      </c>
    </row>
    <row r="112" spans="1:10">
      <c r="A112" s="130" t="s">
        <v>415</v>
      </c>
      <c r="B112" s="130" t="s">
        <v>416</v>
      </c>
      <c r="C112" s="130" t="s">
        <v>164</v>
      </c>
      <c r="D112" s="130" t="s">
        <v>417</v>
      </c>
      <c r="E112" s="130" t="s">
        <v>166</v>
      </c>
      <c r="F112" s="130">
        <v>0</v>
      </c>
      <c r="G112" s="130">
        <v>2</v>
      </c>
      <c r="H112" s="130" t="s">
        <v>130</v>
      </c>
      <c r="I112" s="131"/>
      <c r="J112" s="130" t="s">
        <v>131</v>
      </c>
    </row>
    <row r="113" spans="1:10">
      <c r="A113" s="130" t="s">
        <v>418</v>
      </c>
      <c r="B113" s="130" t="s">
        <v>419</v>
      </c>
      <c r="C113" s="130" t="s">
        <v>164</v>
      </c>
      <c r="D113" s="130" t="s">
        <v>420</v>
      </c>
      <c r="E113" s="130" t="s">
        <v>166</v>
      </c>
      <c r="F113" s="130">
        <v>0</v>
      </c>
      <c r="G113" s="130">
        <v>2</v>
      </c>
      <c r="H113" s="130" t="s">
        <v>130</v>
      </c>
      <c r="I113" s="131"/>
      <c r="J113" s="130" t="s">
        <v>131</v>
      </c>
    </row>
    <row r="114" spans="1:10">
      <c r="A114" s="130" t="s">
        <v>421</v>
      </c>
      <c r="B114" s="130" t="s">
        <v>421</v>
      </c>
      <c r="C114" s="130" t="s">
        <v>421</v>
      </c>
      <c r="D114" s="130" t="s">
        <v>421</v>
      </c>
      <c r="E114" s="130" t="s">
        <v>421</v>
      </c>
      <c r="H114" s="130" t="s">
        <v>421</v>
      </c>
      <c r="I114" s="131"/>
      <c r="J114" s="130" t="s">
        <v>421</v>
      </c>
    </row>
    <row r="115" spans="1:10">
      <c r="A115" s="130" t="s">
        <v>422</v>
      </c>
      <c r="B115" s="130" t="s">
        <v>423</v>
      </c>
      <c r="C115" s="130" t="s">
        <v>164</v>
      </c>
      <c r="D115" s="130" t="s">
        <v>424</v>
      </c>
      <c r="E115" s="130" t="s">
        <v>166</v>
      </c>
      <c r="F115" s="130">
        <v>0</v>
      </c>
      <c r="G115" s="130">
        <v>2</v>
      </c>
      <c r="H115" s="130" t="s">
        <v>130</v>
      </c>
      <c r="I115" s="131"/>
      <c r="J115" s="130" t="s">
        <v>131</v>
      </c>
    </row>
    <row r="116" spans="1:10">
      <c r="A116" s="130" t="s">
        <v>425</v>
      </c>
      <c r="B116" s="130" t="s">
        <v>426</v>
      </c>
      <c r="C116" s="130" t="s">
        <v>164</v>
      </c>
      <c r="D116" s="130" t="s">
        <v>427</v>
      </c>
      <c r="E116" s="130" t="s">
        <v>166</v>
      </c>
      <c r="F116" s="130">
        <v>0</v>
      </c>
      <c r="G116" s="130">
        <v>2</v>
      </c>
      <c r="H116" s="130" t="s">
        <v>130</v>
      </c>
      <c r="I116" s="131"/>
      <c r="J116" s="130" t="s">
        <v>131</v>
      </c>
    </row>
    <row r="117" spans="1:10">
      <c r="A117" s="130" t="s">
        <v>428</v>
      </c>
      <c r="B117" s="130" t="s">
        <v>429</v>
      </c>
      <c r="C117" s="130" t="s">
        <v>164</v>
      </c>
      <c r="D117" s="130" t="s">
        <v>430</v>
      </c>
      <c r="E117" s="130" t="s">
        <v>166</v>
      </c>
      <c r="F117" s="130">
        <v>0</v>
      </c>
      <c r="G117" s="130">
        <v>2</v>
      </c>
      <c r="H117" s="130" t="s">
        <v>130</v>
      </c>
      <c r="I117" s="131"/>
      <c r="J117" s="130" t="s">
        <v>131</v>
      </c>
    </row>
    <row r="118" spans="1:10">
      <c r="A118" s="130" t="s">
        <v>431</v>
      </c>
      <c r="B118" s="130" t="s">
        <v>432</v>
      </c>
      <c r="C118" s="130" t="s">
        <v>164</v>
      </c>
      <c r="D118" s="130" t="s">
        <v>433</v>
      </c>
      <c r="E118" s="130" t="s">
        <v>166</v>
      </c>
      <c r="F118" s="130">
        <v>0</v>
      </c>
      <c r="G118" s="130">
        <v>2</v>
      </c>
      <c r="H118" s="130" t="s">
        <v>130</v>
      </c>
      <c r="I118" s="131"/>
      <c r="J118" s="130" t="s">
        <v>131</v>
      </c>
    </row>
    <row r="119" spans="1:10">
      <c r="A119" s="130" t="s">
        <v>434</v>
      </c>
      <c r="B119" s="130" t="s">
        <v>435</v>
      </c>
      <c r="C119" s="130" t="s">
        <v>164</v>
      </c>
      <c r="D119" s="130" t="s">
        <v>436</v>
      </c>
      <c r="E119" s="130" t="s">
        <v>166</v>
      </c>
      <c r="F119" s="130">
        <v>0</v>
      </c>
      <c r="G119" s="130">
        <v>2</v>
      </c>
      <c r="H119" s="130" t="s">
        <v>130</v>
      </c>
      <c r="I119" s="131"/>
      <c r="J119" s="130" t="s">
        <v>131</v>
      </c>
    </row>
    <row r="120" spans="1:10">
      <c r="A120" s="130" t="s">
        <v>437</v>
      </c>
      <c r="B120" s="130" t="s">
        <v>438</v>
      </c>
      <c r="C120" s="130" t="s">
        <v>164</v>
      </c>
      <c r="D120" s="130" t="s">
        <v>439</v>
      </c>
      <c r="E120" s="130" t="s">
        <v>166</v>
      </c>
      <c r="F120" s="130">
        <v>0</v>
      </c>
      <c r="G120" s="130">
        <v>2</v>
      </c>
      <c r="H120" s="130" t="s">
        <v>130</v>
      </c>
      <c r="I120" s="131"/>
      <c r="J120" s="130" t="s">
        <v>131</v>
      </c>
    </row>
    <row r="121" spans="1:10">
      <c r="A121" s="130" t="s">
        <v>440</v>
      </c>
      <c r="B121" s="130" t="s">
        <v>441</v>
      </c>
      <c r="C121" s="130" t="s">
        <v>164</v>
      </c>
      <c r="D121" s="130" t="s">
        <v>442</v>
      </c>
      <c r="E121" s="130" t="s">
        <v>166</v>
      </c>
      <c r="F121" s="130">
        <v>0</v>
      </c>
      <c r="G121" s="130">
        <v>2</v>
      </c>
      <c r="H121" s="130" t="s">
        <v>130</v>
      </c>
      <c r="I121" s="131"/>
      <c r="J121" s="130" t="s">
        <v>131</v>
      </c>
    </row>
    <row r="122" spans="1:10">
      <c r="A122" s="130" t="s">
        <v>443</v>
      </c>
      <c r="B122" s="130" t="s">
        <v>444</v>
      </c>
      <c r="C122" s="130" t="s">
        <v>164</v>
      </c>
      <c r="D122" s="130" t="s">
        <v>445</v>
      </c>
      <c r="E122" s="130" t="s">
        <v>166</v>
      </c>
      <c r="F122" s="130">
        <v>0</v>
      </c>
      <c r="G122" s="130">
        <v>2</v>
      </c>
      <c r="H122" s="130" t="s">
        <v>130</v>
      </c>
      <c r="I122" s="131"/>
      <c r="J122" s="130" t="s">
        <v>131</v>
      </c>
    </row>
    <row r="123" spans="1:10">
      <c r="A123" s="130" t="s">
        <v>446</v>
      </c>
      <c r="B123" s="130" t="s">
        <v>447</v>
      </c>
      <c r="C123" s="130" t="s">
        <v>164</v>
      </c>
      <c r="D123" s="130" t="s">
        <v>448</v>
      </c>
      <c r="E123" s="130" t="s">
        <v>166</v>
      </c>
      <c r="F123" s="130">
        <v>0</v>
      </c>
      <c r="G123" s="130">
        <v>2</v>
      </c>
      <c r="H123" s="130" t="s">
        <v>130</v>
      </c>
      <c r="I123" s="131"/>
      <c r="J123" s="130" t="s">
        <v>131</v>
      </c>
    </row>
    <row r="124" spans="1:10">
      <c r="A124" s="130" t="s">
        <v>449</v>
      </c>
      <c r="B124" s="130" t="s">
        <v>450</v>
      </c>
      <c r="C124" s="130" t="s">
        <v>164</v>
      </c>
      <c r="D124" s="130" t="s">
        <v>451</v>
      </c>
      <c r="E124" s="130" t="s">
        <v>166</v>
      </c>
      <c r="F124" s="130">
        <v>0</v>
      </c>
      <c r="G124" s="130">
        <v>2</v>
      </c>
      <c r="H124" s="130" t="s">
        <v>130</v>
      </c>
      <c r="I124" s="131"/>
      <c r="J124" s="130" t="s">
        <v>131</v>
      </c>
    </row>
    <row r="125" spans="1:10">
      <c r="A125" s="130" t="s">
        <v>452</v>
      </c>
      <c r="B125" s="130" t="s">
        <v>453</v>
      </c>
      <c r="C125" s="130" t="s">
        <v>164</v>
      </c>
      <c r="D125" s="130" t="s">
        <v>454</v>
      </c>
      <c r="E125" s="130" t="s">
        <v>166</v>
      </c>
      <c r="F125" s="130">
        <v>0</v>
      </c>
      <c r="G125" s="130">
        <v>2</v>
      </c>
      <c r="H125" s="130" t="s">
        <v>130</v>
      </c>
      <c r="I125" s="131"/>
      <c r="J125" s="130" t="s">
        <v>131</v>
      </c>
    </row>
    <row r="126" spans="1:10">
      <c r="A126" s="130" t="s">
        <v>455</v>
      </c>
      <c r="B126" s="130" t="s">
        <v>456</v>
      </c>
      <c r="C126" s="130" t="s">
        <v>164</v>
      </c>
      <c r="D126" s="130" t="s">
        <v>457</v>
      </c>
      <c r="E126" s="130" t="s">
        <v>166</v>
      </c>
      <c r="F126" s="130">
        <v>0</v>
      </c>
      <c r="G126" s="130">
        <v>2</v>
      </c>
      <c r="H126" s="130" t="s">
        <v>130</v>
      </c>
      <c r="I126" s="131"/>
      <c r="J126" s="130" t="s">
        <v>131</v>
      </c>
    </row>
    <row r="127" spans="1:10">
      <c r="A127" s="130" t="s">
        <v>458</v>
      </c>
      <c r="B127" s="130" t="s">
        <v>459</v>
      </c>
      <c r="C127" s="130" t="s">
        <v>164</v>
      </c>
      <c r="D127" s="130" t="s">
        <v>460</v>
      </c>
      <c r="E127" s="130" t="s">
        <v>166</v>
      </c>
      <c r="F127" s="130">
        <v>0</v>
      </c>
      <c r="G127" s="130">
        <v>2</v>
      </c>
      <c r="H127" s="130" t="s">
        <v>130</v>
      </c>
      <c r="I127" s="131"/>
      <c r="J127" s="130" t="s">
        <v>131</v>
      </c>
    </row>
    <row r="128" spans="1:10">
      <c r="A128" s="130" t="s">
        <v>461</v>
      </c>
      <c r="B128" s="130" t="s">
        <v>462</v>
      </c>
      <c r="C128" s="130" t="s">
        <v>164</v>
      </c>
      <c r="D128" s="130" t="s">
        <v>463</v>
      </c>
      <c r="E128" s="130" t="s">
        <v>166</v>
      </c>
      <c r="F128" s="130">
        <v>0</v>
      </c>
      <c r="G128" s="130">
        <v>2</v>
      </c>
      <c r="H128" s="130" t="s">
        <v>130</v>
      </c>
      <c r="I128" s="131"/>
      <c r="J128" s="130" t="s">
        <v>131</v>
      </c>
    </row>
    <row r="129" spans="1:10">
      <c r="A129" s="130" t="s">
        <v>464</v>
      </c>
      <c r="B129" s="130" t="s">
        <v>465</v>
      </c>
      <c r="C129" s="130" t="s">
        <v>164</v>
      </c>
      <c r="D129" s="130" t="s">
        <v>466</v>
      </c>
      <c r="E129" s="130" t="s">
        <v>166</v>
      </c>
      <c r="F129" s="130">
        <v>0</v>
      </c>
      <c r="G129" s="130">
        <v>2</v>
      </c>
      <c r="H129" s="130" t="s">
        <v>130</v>
      </c>
      <c r="I129" s="131"/>
      <c r="J129" s="130" t="s">
        <v>131</v>
      </c>
    </row>
    <row r="130" spans="1:10">
      <c r="A130" s="130" t="s">
        <v>467</v>
      </c>
      <c r="B130" s="130" t="s">
        <v>468</v>
      </c>
      <c r="C130" s="130" t="s">
        <v>164</v>
      </c>
      <c r="D130" s="130" t="s">
        <v>469</v>
      </c>
      <c r="E130" s="130" t="s">
        <v>166</v>
      </c>
      <c r="F130" s="130">
        <v>0</v>
      </c>
      <c r="G130" s="130">
        <v>2</v>
      </c>
      <c r="H130" s="130" t="s">
        <v>130</v>
      </c>
      <c r="I130" s="131"/>
      <c r="J130" s="130" t="s">
        <v>131</v>
      </c>
    </row>
    <row r="131" spans="1:10">
      <c r="A131" s="130" t="s">
        <v>470</v>
      </c>
      <c r="B131" s="130" t="s">
        <v>471</v>
      </c>
      <c r="C131" s="130" t="s">
        <v>164</v>
      </c>
      <c r="D131" s="130" t="s">
        <v>472</v>
      </c>
      <c r="E131" s="130" t="s">
        <v>166</v>
      </c>
      <c r="F131" s="130">
        <v>0</v>
      </c>
      <c r="G131" s="130">
        <v>2</v>
      </c>
      <c r="H131" s="130" t="s">
        <v>130</v>
      </c>
      <c r="I131" s="131"/>
      <c r="J131" s="130" t="s">
        <v>131</v>
      </c>
    </row>
    <row r="132" spans="1:10">
      <c r="A132" s="130" t="s">
        <v>473</v>
      </c>
      <c r="B132" s="130" t="s">
        <v>474</v>
      </c>
      <c r="C132" s="130" t="s">
        <v>164</v>
      </c>
      <c r="D132" s="130" t="s">
        <v>475</v>
      </c>
      <c r="E132" s="130" t="s">
        <v>166</v>
      </c>
      <c r="F132" s="130">
        <v>0</v>
      </c>
      <c r="G132" s="130">
        <v>2</v>
      </c>
      <c r="H132" s="130" t="s">
        <v>130</v>
      </c>
      <c r="I132" s="131"/>
      <c r="J132" s="130" t="s">
        <v>131</v>
      </c>
    </row>
    <row r="133" spans="1:10">
      <c r="A133" s="130" t="s">
        <v>476</v>
      </c>
      <c r="B133" s="130" t="s">
        <v>477</v>
      </c>
      <c r="C133" s="130" t="s">
        <v>164</v>
      </c>
      <c r="D133" s="130" t="s">
        <v>478</v>
      </c>
      <c r="E133" s="130" t="s">
        <v>166</v>
      </c>
      <c r="F133" s="130">
        <v>0</v>
      </c>
      <c r="G133" s="130">
        <v>2</v>
      </c>
      <c r="H133" s="130" t="s">
        <v>130</v>
      </c>
      <c r="I133" s="131"/>
      <c r="J133" s="130" t="s">
        <v>131</v>
      </c>
    </row>
    <row r="134" spans="1:10">
      <c r="A134" s="130" t="s">
        <v>479</v>
      </c>
      <c r="B134" s="130" t="s">
        <v>480</v>
      </c>
      <c r="C134" s="130" t="s">
        <v>164</v>
      </c>
      <c r="D134" s="130" t="s">
        <v>481</v>
      </c>
      <c r="E134" s="130" t="s">
        <v>166</v>
      </c>
      <c r="F134" s="130">
        <v>0</v>
      </c>
      <c r="G134" s="130">
        <v>2</v>
      </c>
      <c r="H134" s="130" t="s">
        <v>130</v>
      </c>
      <c r="I134" s="131"/>
      <c r="J134" s="130" t="s">
        <v>131</v>
      </c>
    </row>
    <row r="135" spans="1:10">
      <c r="A135" s="130" t="s">
        <v>482</v>
      </c>
      <c r="B135" s="130" t="s">
        <v>483</v>
      </c>
      <c r="C135" s="130" t="s">
        <v>164</v>
      </c>
      <c r="D135" s="130" t="s">
        <v>484</v>
      </c>
      <c r="E135" s="130" t="s">
        <v>166</v>
      </c>
      <c r="F135" s="130">
        <v>0</v>
      </c>
      <c r="G135" s="130">
        <v>2</v>
      </c>
      <c r="H135" s="130" t="s">
        <v>130</v>
      </c>
      <c r="I135" s="131"/>
      <c r="J135" s="130" t="s">
        <v>131</v>
      </c>
    </row>
    <row r="136" spans="1:10">
      <c r="A136" s="130" t="s">
        <v>485</v>
      </c>
      <c r="B136" s="130" t="s">
        <v>486</v>
      </c>
      <c r="C136" s="130" t="s">
        <v>164</v>
      </c>
      <c r="D136" s="130" t="s">
        <v>487</v>
      </c>
      <c r="E136" s="130" t="s">
        <v>166</v>
      </c>
      <c r="F136" s="130">
        <v>0</v>
      </c>
      <c r="G136" s="130">
        <v>2</v>
      </c>
      <c r="H136" s="130" t="s">
        <v>130</v>
      </c>
      <c r="I136" s="131"/>
      <c r="J136" s="130" t="s">
        <v>131</v>
      </c>
    </row>
    <row r="137" spans="1:10">
      <c r="A137" s="130" t="s">
        <v>488</v>
      </c>
      <c r="B137" s="130" t="s">
        <v>489</v>
      </c>
      <c r="C137" s="130" t="s">
        <v>164</v>
      </c>
      <c r="D137" s="130" t="s">
        <v>490</v>
      </c>
      <c r="E137" s="130" t="s">
        <v>166</v>
      </c>
      <c r="F137" s="130">
        <v>0</v>
      </c>
      <c r="G137" s="130">
        <v>2</v>
      </c>
      <c r="H137" s="130" t="s">
        <v>130</v>
      </c>
      <c r="I137" s="131"/>
      <c r="J137" s="130" t="s">
        <v>131</v>
      </c>
    </row>
    <row r="138" spans="1:10">
      <c r="A138" s="130" t="s">
        <v>491</v>
      </c>
      <c r="B138" s="130" t="s">
        <v>492</v>
      </c>
      <c r="C138" s="130" t="s">
        <v>164</v>
      </c>
      <c r="D138" s="130" t="s">
        <v>493</v>
      </c>
      <c r="E138" s="130" t="s">
        <v>166</v>
      </c>
      <c r="F138" s="130">
        <v>0</v>
      </c>
      <c r="G138" s="130">
        <v>2</v>
      </c>
      <c r="H138" s="130" t="s">
        <v>130</v>
      </c>
      <c r="I138" s="131"/>
      <c r="J138" s="130" t="s">
        <v>131</v>
      </c>
    </row>
    <row r="139" spans="1:10">
      <c r="A139" s="130" t="s">
        <v>494</v>
      </c>
      <c r="B139" s="130" t="s">
        <v>495</v>
      </c>
      <c r="C139" s="130" t="s">
        <v>164</v>
      </c>
      <c r="D139" s="130" t="s">
        <v>496</v>
      </c>
      <c r="E139" s="130" t="s">
        <v>166</v>
      </c>
      <c r="F139" s="130">
        <v>0</v>
      </c>
      <c r="G139" s="130">
        <v>2</v>
      </c>
      <c r="H139" s="130" t="s">
        <v>130</v>
      </c>
      <c r="I139" s="131"/>
      <c r="J139" s="130" t="s">
        <v>131</v>
      </c>
    </row>
    <row r="140" spans="1:10">
      <c r="A140" s="130" t="s">
        <v>497</v>
      </c>
      <c r="B140" s="130" t="s">
        <v>498</v>
      </c>
      <c r="C140" s="130" t="s">
        <v>164</v>
      </c>
      <c r="D140" s="130" t="s">
        <v>499</v>
      </c>
      <c r="E140" s="130" t="s">
        <v>166</v>
      </c>
      <c r="F140" s="130">
        <v>0</v>
      </c>
      <c r="G140" s="130">
        <v>2</v>
      </c>
      <c r="H140" s="130" t="s">
        <v>130</v>
      </c>
      <c r="I140" s="131"/>
      <c r="J140" s="130" t="s">
        <v>131</v>
      </c>
    </row>
    <row r="141" spans="1:10">
      <c r="A141" s="130" t="s">
        <v>500</v>
      </c>
      <c r="B141" s="130" t="s">
        <v>501</v>
      </c>
      <c r="C141" s="130" t="s">
        <v>164</v>
      </c>
      <c r="D141" s="130" t="s">
        <v>502</v>
      </c>
      <c r="E141" s="130" t="s">
        <v>166</v>
      </c>
      <c r="F141" s="130">
        <v>0</v>
      </c>
      <c r="G141" s="130">
        <v>2</v>
      </c>
      <c r="H141" s="130" t="s">
        <v>130</v>
      </c>
      <c r="I141" s="131"/>
      <c r="J141" s="130" t="s">
        <v>131</v>
      </c>
    </row>
    <row r="142" spans="1:10">
      <c r="A142" s="130" t="s">
        <v>503</v>
      </c>
      <c r="B142" s="130" t="s">
        <v>504</v>
      </c>
      <c r="C142" s="130" t="s">
        <v>164</v>
      </c>
      <c r="D142" s="130" t="s">
        <v>505</v>
      </c>
      <c r="E142" s="130" t="s">
        <v>166</v>
      </c>
      <c r="F142" s="130">
        <v>0</v>
      </c>
      <c r="G142" s="130">
        <v>2</v>
      </c>
      <c r="H142" s="130" t="s">
        <v>130</v>
      </c>
      <c r="I142" s="131"/>
      <c r="J142" s="130" t="s">
        <v>131</v>
      </c>
    </row>
    <row r="143" spans="1:10">
      <c r="A143" s="130" t="s">
        <v>506</v>
      </c>
      <c r="B143" s="130" t="s">
        <v>507</v>
      </c>
      <c r="C143" s="130" t="s">
        <v>164</v>
      </c>
      <c r="D143" s="130" t="s">
        <v>508</v>
      </c>
      <c r="E143" s="130" t="s">
        <v>166</v>
      </c>
      <c r="F143" s="130">
        <v>0</v>
      </c>
      <c r="G143" s="130">
        <v>2</v>
      </c>
      <c r="H143" s="130" t="s">
        <v>130</v>
      </c>
      <c r="I143" s="131"/>
      <c r="J143" s="130" t="s">
        <v>131</v>
      </c>
    </row>
    <row r="144" spans="1:10">
      <c r="A144" s="130" t="s">
        <v>509</v>
      </c>
      <c r="B144" s="130" t="s">
        <v>510</v>
      </c>
      <c r="C144" s="130" t="s">
        <v>164</v>
      </c>
      <c r="D144" s="130" t="s">
        <v>511</v>
      </c>
      <c r="E144" s="130" t="s">
        <v>166</v>
      </c>
      <c r="F144" s="130">
        <v>0</v>
      </c>
      <c r="G144" s="130">
        <v>2</v>
      </c>
      <c r="H144" s="130" t="s">
        <v>130</v>
      </c>
      <c r="I144" s="131"/>
      <c r="J144" s="130" t="s">
        <v>131</v>
      </c>
    </row>
    <row r="145" spans="1:10">
      <c r="A145" s="130" t="s">
        <v>512</v>
      </c>
      <c r="B145" s="130" t="s">
        <v>513</v>
      </c>
      <c r="C145" s="130" t="s">
        <v>164</v>
      </c>
      <c r="D145" s="130" t="s">
        <v>514</v>
      </c>
      <c r="E145" s="130" t="s">
        <v>166</v>
      </c>
      <c r="F145" s="130">
        <v>0</v>
      </c>
      <c r="G145" s="130">
        <v>2</v>
      </c>
      <c r="H145" s="130" t="s">
        <v>130</v>
      </c>
      <c r="I145" s="131"/>
      <c r="J145" s="130" t="s">
        <v>131</v>
      </c>
    </row>
    <row r="146" spans="1:10">
      <c r="A146" s="130" t="s">
        <v>515</v>
      </c>
      <c r="B146" s="130" t="s">
        <v>516</v>
      </c>
      <c r="C146" s="130" t="s">
        <v>164</v>
      </c>
      <c r="D146" s="130" t="s">
        <v>517</v>
      </c>
      <c r="E146" s="130" t="s">
        <v>166</v>
      </c>
      <c r="F146" s="130">
        <v>0</v>
      </c>
      <c r="G146" s="130">
        <v>2</v>
      </c>
      <c r="H146" s="130" t="s">
        <v>130</v>
      </c>
      <c r="I146" s="131"/>
      <c r="J146" s="130" t="s">
        <v>131</v>
      </c>
    </row>
    <row r="147" spans="1:10">
      <c r="A147" s="130" t="s">
        <v>518</v>
      </c>
      <c r="B147" s="130" t="s">
        <v>519</v>
      </c>
      <c r="C147" s="130" t="s">
        <v>164</v>
      </c>
      <c r="D147" s="130" t="s">
        <v>520</v>
      </c>
      <c r="E147" s="130" t="s">
        <v>166</v>
      </c>
      <c r="F147" s="130">
        <v>0</v>
      </c>
      <c r="G147" s="130">
        <v>2</v>
      </c>
      <c r="H147" s="130" t="s">
        <v>130</v>
      </c>
      <c r="I147" s="131"/>
      <c r="J147" s="130" t="s">
        <v>131</v>
      </c>
    </row>
    <row r="148" spans="1:10">
      <c r="A148" s="130" t="s">
        <v>521</v>
      </c>
      <c r="B148" s="130" t="s">
        <v>522</v>
      </c>
      <c r="C148" s="130" t="s">
        <v>164</v>
      </c>
      <c r="D148" s="130" t="s">
        <v>523</v>
      </c>
      <c r="E148" s="130" t="s">
        <v>166</v>
      </c>
      <c r="F148" s="130">
        <v>0</v>
      </c>
      <c r="G148" s="130">
        <v>2</v>
      </c>
      <c r="H148" s="130" t="s">
        <v>130</v>
      </c>
      <c r="I148" s="131"/>
      <c r="J148" s="130" t="s">
        <v>131</v>
      </c>
    </row>
    <row r="149" spans="1:10">
      <c r="A149" s="130" t="s">
        <v>524</v>
      </c>
      <c r="B149" s="130" t="s">
        <v>525</v>
      </c>
      <c r="C149" s="130" t="s">
        <v>164</v>
      </c>
      <c r="D149" s="130" t="s">
        <v>526</v>
      </c>
      <c r="E149" s="130" t="s">
        <v>166</v>
      </c>
      <c r="F149" s="130">
        <v>0</v>
      </c>
      <c r="G149" s="130">
        <v>2</v>
      </c>
      <c r="H149" s="130" t="s">
        <v>130</v>
      </c>
      <c r="I149" s="131"/>
      <c r="J149" s="130" t="s">
        <v>131</v>
      </c>
    </row>
    <row r="150" spans="1:10">
      <c r="A150" s="130" t="s">
        <v>527</v>
      </c>
      <c r="B150" s="130" t="s">
        <v>528</v>
      </c>
      <c r="C150" s="130" t="s">
        <v>164</v>
      </c>
      <c r="D150" s="130" t="s">
        <v>529</v>
      </c>
      <c r="E150" s="130" t="s">
        <v>166</v>
      </c>
      <c r="F150" s="130">
        <v>0</v>
      </c>
      <c r="G150" s="130">
        <v>2</v>
      </c>
      <c r="H150" s="130" t="s">
        <v>130</v>
      </c>
      <c r="I150" s="131"/>
      <c r="J150" s="130" t="s">
        <v>131</v>
      </c>
    </row>
    <row r="151" spans="1:10">
      <c r="A151" s="130" t="s">
        <v>530</v>
      </c>
      <c r="B151" s="130" t="s">
        <v>531</v>
      </c>
      <c r="C151" s="130" t="s">
        <v>164</v>
      </c>
      <c r="D151" s="130" t="s">
        <v>532</v>
      </c>
      <c r="E151" s="130" t="s">
        <v>166</v>
      </c>
      <c r="F151" s="130">
        <v>0</v>
      </c>
      <c r="G151" s="130">
        <v>2</v>
      </c>
      <c r="H151" s="130" t="s">
        <v>130</v>
      </c>
      <c r="I151" s="131"/>
      <c r="J151" s="130" t="s">
        <v>131</v>
      </c>
    </row>
    <row r="152" spans="1:10">
      <c r="A152" s="130" t="s">
        <v>533</v>
      </c>
      <c r="B152" s="130" t="s">
        <v>534</v>
      </c>
      <c r="C152" s="130" t="s">
        <v>164</v>
      </c>
      <c r="D152" s="130" t="s">
        <v>535</v>
      </c>
      <c r="E152" s="130" t="s">
        <v>166</v>
      </c>
      <c r="F152" s="130">
        <v>0</v>
      </c>
      <c r="G152" s="130">
        <v>2</v>
      </c>
      <c r="H152" s="130" t="s">
        <v>130</v>
      </c>
      <c r="I152" s="131"/>
      <c r="J152" s="130" t="s">
        <v>131</v>
      </c>
    </row>
    <row r="153" spans="1:10">
      <c r="A153" s="130" t="s">
        <v>536</v>
      </c>
      <c r="B153" s="130" t="s">
        <v>537</v>
      </c>
      <c r="C153" s="130" t="s">
        <v>164</v>
      </c>
      <c r="D153" s="130" t="s">
        <v>538</v>
      </c>
      <c r="E153" s="130" t="s">
        <v>166</v>
      </c>
      <c r="F153" s="130">
        <v>0</v>
      </c>
      <c r="G153" s="130">
        <v>2</v>
      </c>
      <c r="H153" s="130" t="s">
        <v>130</v>
      </c>
      <c r="I153" s="131"/>
      <c r="J153" s="130" t="s">
        <v>131</v>
      </c>
    </row>
    <row r="154" spans="1:10">
      <c r="A154" s="130" t="s">
        <v>539</v>
      </c>
      <c r="B154" s="130" t="s">
        <v>540</v>
      </c>
      <c r="C154" s="130" t="s">
        <v>164</v>
      </c>
      <c r="D154" s="130" t="s">
        <v>541</v>
      </c>
      <c r="E154" s="130" t="s">
        <v>166</v>
      </c>
      <c r="F154" s="130">
        <v>0</v>
      </c>
      <c r="G154" s="130">
        <v>2</v>
      </c>
      <c r="H154" s="130" t="s">
        <v>130</v>
      </c>
      <c r="I154" s="131"/>
      <c r="J154" s="130" t="s">
        <v>131</v>
      </c>
    </row>
    <row r="155" spans="1:10">
      <c r="A155" s="130" t="s">
        <v>542</v>
      </c>
      <c r="B155" s="130" t="s">
        <v>543</v>
      </c>
      <c r="C155" s="130" t="s">
        <v>164</v>
      </c>
      <c r="D155" s="130" t="s">
        <v>544</v>
      </c>
      <c r="E155" s="130" t="s">
        <v>166</v>
      </c>
      <c r="F155" s="130">
        <v>0</v>
      </c>
      <c r="G155" s="130">
        <v>2</v>
      </c>
      <c r="H155" s="130" t="s">
        <v>130</v>
      </c>
      <c r="I155" s="131"/>
      <c r="J155" s="130" t="s">
        <v>131</v>
      </c>
    </row>
    <row r="156" spans="1:10">
      <c r="A156" s="130" t="s">
        <v>545</v>
      </c>
      <c r="B156" s="130" t="s">
        <v>432</v>
      </c>
      <c r="C156" s="130" t="s">
        <v>266</v>
      </c>
      <c r="D156" s="130" t="s">
        <v>433</v>
      </c>
      <c r="E156" s="130" t="s">
        <v>268</v>
      </c>
      <c r="F156" s="130">
        <v>0</v>
      </c>
      <c r="G156" s="130">
        <v>2</v>
      </c>
      <c r="H156" s="130" t="s">
        <v>130</v>
      </c>
      <c r="I156" s="131"/>
      <c r="J156" s="130" t="s">
        <v>131</v>
      </c>
    </row>
    <row r="157" spans="1:10">
      <c r="A157" s="130" t="s">
        <v>546</v>
      </c>
      <c r="B157" s="130" t="s">
        <v>547</v>
      </c>
      <c r="C157" s="130" t="s">
        <v>266</v>
      </c>
      <c r="D157" s="130" t="s">
        <v>548</v>
      </c>
      <c r="E157" s="130" t="s">
        <v>268</v>
      </c>
      <c r="F157" s="130">
        <v>0</v>
      </c>
      <c r="G157" s="130">
        <v>2</v>
      </c>
      <c r="H157" s="130" t="s">
        <v>130</v>
      </c>
      <c r="I157" s="131"/>
      <c r="J157" s="130" t="s">
        <v>131</v>
      </c>
    </row>
    <row r="158" spans="1:10">
      <c r="A158" s="130" t="s">
        <v>549</v>
      </c>
      <c r="B158" s="130" t="s">
        <v>550</v>
      </c>
      <c r="C158" s="130" t="s">
        <v>266</v>
      </c>
      <c r="D158" s="130" t="s">
        <v>551</v>
      </c>
      <c r="E158" s="130" t="s">
        <v>268</v>
      </c>
      <c r="F158" s="130">
        <v>0</v>
      </c>
      <c r="G158" s="130">
        <v>2</v>
      </c>
      <c r="H158" s="130" t="s">
        <v>130</v>
      </c>
      <c r="I158" s="131"/>
      <c r="J158" s="130" t="s">
        <v>131</v>
      </c>
    </row>
    <row r="159" spans="1:10">
      <c r="A159" s="130" t="s">
        <v>552</v>
      </c>
      <c r="B159" s="130" t="s">
        <v>553</v>
      </c>
      <c r="C159" s="130" t="s">
        <v>266</v>
      </c>
      <c r="D159" s="130" t="s">
        <v>554</v>
      </c>
      <c r="E159" s="130" t="s">
        <v>268</v>
      </c>
      <c r="F159" s="130">
        <v>0</v>
      </c>
      <c r="G159" s="130">
        <v>2</v>
      </c>
      <c r="H159" s="130" t="s">
        <v>130</v>
      </c>
      <c r="I159" s="131"/>
      <c r="J159" s="130" t="s">
        <v>131</v>
      </c>
    </row>
    <row r="160" spans="1:10">
      <c r="A160" s="130" t="s">
        <v>555</v>
      </c>
      <c r="B160" s="130" t="s">
        <v>556</v>
      </c>
      <c r="C160" s="130" t="s">
        <v>266</v>
      </c>
      <c r="D160" s="130" t="s">
        <v>557</v>
      </c>
      <c r="E160" s="130" t="s">
        <v>268</v>
      </c>
      <c r="F160" s="130">
        <v>0</v>
      </c>
      <c r="G160" s="130">
        <v>2</v>
      </c>
      <c r="H160" s="130" t="s">
        <v>130</v>
      </c>
      <c r="I160" s="131"/>
      <c r="J160" s="130" t="s">
        <v>131</v>
      </c>
    </row>
    <row r="161" spans="1:10">
      <c r="A161" s="130" t="s">
        <v>558</v>
      </c>
      <c r="B161" s="130" t="s">
        <v>559</v>
      </c>
      <c r="C161" s="130" t="s">
        <v>266</v>
      </c>
      <c r="D161" s="130" t="s">
        <v>560</v>
      </c>
      <c r="E161" s="130" t="s">
        <v>268</v>
      </c>
      <c r="F161" s="130">
        <v>0</v>
      </c>
      <c r="G161" s="130">
        <v>2</v>
      </c>
      <c r="H161" s="130" t="s">
        <v>130</v>
      </c>
      <c r="I161" s="131"/>
      <c r="J161" s="130" t="s">
        <v>131</v>
      </c>
    </row>
    <row r="162" spans="1:10">
      <c r="A162" s="130" t="s">
        <v>561</v>
      </c>
      <c r="B162" s="130" t="s">
        <v>562</v>
      </c>
      <c r="C162" s="130" t="s">
        <v>266</v>
      </c>
      <c r="D162" s="130" t="s">
        <v>563</v>
      </c>
      <c r="E162" s="130" t="s">
        <v>268</v>
      </c>
      <c r="F162" s="130">
        <v>0</v>
      </c>
      <c r="G162" s="130">
        <v>2</v>
      </c>
      <c r="H162" s="130" t="s">
        <v>130</v>
      </c>
      <c r="I162" s="131"/>
      <c r="J162" s="130" t="s">
        <v>131</v>
      </c>
    </row>
    <row r="163" spans="1:10">
      <c r="A163" s="130" t="s">
        <v>564</v>
      </c>
      <c r="B163" s="130" t="s">
        <v>565</v>
      </c>
      <c r="C163" s="130" t="s">
        <v>266</v>
      </c>
      <c r="D163" s="130" t="s">
        <v>566</v>
      </c>
      <c r="E163" s="130" t="s">
        <v>268</v>
      </c>
      <c r="F163" s="130">
        <v>0</v>
      </c>
      <c r="G163" s="130">
        <v>2</v>
      </c>
      <c r="H163" s="130" t="s">
        <v>130</v>
      </c>
      <c r="I163" s="131"/>
      <c r="J163" s="130" t="s">
        <v>131</v>
      </c>
    </row>
    <row r="164" spans="1:10">
      <c r="A164" s="130" t="s">
        <v>567</v>
      </c>
      <c r="B164" s="130" t="s">
        <v>568</v>
      </c>
      <c r="C164" s="130" t="s">
        <v>266</v>
      </c>
      <c r="D164" s="130" t="s">
        <v>569</v>
      </c>
      <c r="E164" s="130" t="s">
        <v>268</v>
      </c>
      <c r="F164" s="130">
        <v>0</v>
      </c>
      <c r="G164" s="130">
        <v>2</v>
      </c>
      <c r="H164" s="130" t="s">
        <v>130</v>
      </c>
      <c r="I164" s="131"/>
      <c r="J164" s="130" t="s">
        <v>131</v>
      </c>
    </row>
    <row r="165" spans="1:10">
      <c r="A165" s="130" t="s">
        <v>570</v>
      </c>
      <c r="B165" s="130" t="s">
        <v>571</v>
      </c>
      <c r="C165" s="130" t="s">
        <v>266</v>
      </c>
      <c r="D165" s="130" t="s">
        <v>572</v>
      </c>
      <c r="E165" s="130" t="s">
        <v>268</v>
      </c>
      <c r="F165" s="130">
        <v>0</v>
      </c>
      <c r="G165" s="130">
        <v>2</v>
      </c>
      <c r="H165" s="130" t="s">
        <v>130</v>
      </c>
      <c r="I165" s="131"/>
      <c r="J165" s="130" t="s">
        <v>131</v>
      </c>
    </row>
    <row r="166" spans="1:10">
      <c r="A166" s="130" t="s">
        <v>573</v>
      </c>
      <c r="B166" s="130" t="s">
        <v>574</v>
      </c>
      <c r="C166" s="130" t="s">
        <v>266</v>
      </c>
      <c r="D166" s="130" t="s">
        <v>575</v>
      </c>
      <c r="E166" s="130" t="s">
        <v>268</v>
      </c>
      <c r="F166" s="130">
        <v>0</v>
      </c>
      <c r="G166" s="130">
        <v>2</v>
      </c>
      <c r="H166" s="130" t="s">
        <v>130</v>
      </c>
      <c r="I166" s="131"/>
      <c r="J166" s="130" t="s">
        <v>131</v>
      </c>
    </row>
    <row r="167" spans="1:10">
      <c r="A167" s="130" t="s">
        <v>576</v>
      </c>
      <c r="B167" s="130" t="s">
        <v>577</v>
      </c>
      <c r="C167" s="130" t="s">
        <v>266</v>
      </c>
      <c r="D167" s="130" t="s">
        <v>578</v>
      </c>
      <c r="E167" s="130" t="s">
        <v>268</v>
      </c>
      <c r="F167" s="130">
        <v>0</v>
      </c>
      <c r="G167" s="130">
        <v>2</v>
      </c>
      <c r="H167" s="130" t="s">
        <v>130</v>
      </c>
      <c r="I167" s="131"/>
      <c r="J167" s="130" t="s">
        <v>131</v>
      </c>
    </row>
    <row r="168" spans="1:10">
      <c r="A168" s="130" t="s">
        <v>579</v>
      </c>
      <c r="B168" s="130" t="s">
        <v>580</v>
      </c>
      <c r="C168" s="130" t="s">
        <v>266</v>
      </c>
      <c r="D168" s="130" t="s">
        <v>581</v>
      </c>
      <c r="E168" s="130" t="s">
        <v>268</v>
      </c>
      <c r="F168" s="130">
        <v>0</v>
      </c>
      <c r="G168" s="130">
        <v>2</v>
      </c>
      <c r="H168" s="130" t="s">
        <v>130</v>
      </c>
      <c r="I168" s="131"/>
      <c r="J168" s="130" t="s">
        <v>131</v>
      </c>
    </row>
    <row r="169" spans="1:10">
      <c r="A169" s="130" t="s">
        <v>582</v>
      </c>
      <c r="B169" s="130" t="s">
        <v>583</v>
      </c>
      <c r="C169" s="130" t="s">
        <v>266</v>
      </c>
      <c r="D169" s="130" t="s">
        <v>584</v>
      </c>
      <c r="E169" s="130" t="s">
        <v>268</v>
      </c>
      <c r="F169" s="130">
        <v>0</v>
      </c>
      <c r="G169" s="130">
        <v>2</v>
      </c>
      <c r="H169" s="130" t="s">
        <v>130</v>
      </c>
      <c r="I169" s="131"/>
      <c r="J169" s="130" t="s">
        <v>131</v>
      </c>
    </row>
    <row r="170" spans="1:10">
      <c r="A170" s="130" t="s">
        <v>585</v>
      </c>
      <c r="B170" s="130" t="s">
        <v>586</v>
      </c>
      <c r="C170" s="130" t="s">
        <v>266</v>
      </c>
      <c r="D170" s="130" t="s">
        <v>587</v>
      </c>
      <c r="E170" s="130" t="s">
        <v>268</v>
      </c>
      <c r="F170" s="130">
        <v>0</v>
      </c>
      <c r="G170" s="130">
        <v>2</v>
      </c>
      <c r="H170" s="130" t="s">
        <v>130</v>
      </c>
      <c r="I170" s="131"/>
      <c r="J170" s="130" t="s">
        <v>131</v>
      </c>
    </row>
    <row r="171" spans="1:10">
      <c r="A171" s="130" t="s">
        <v>588</v>
      </c>
      <c r="B171" s="130" t="s">
        <v>589</v>
      </c>
      <c r="C171" s="130" t="s">
        <v>266</v>
      </c>
      <c r="D171" s="130" t="s">
        <v>590</v>
      </c>
      <c r="E171" s="130" t="s">
        <v>268</v>
      </c>
      <c r="F171" s="130">
        <v>0</v>
      </c>
      <c r="G171" s="130">
        <v>2</v>
      </c>
      <c r="H171" s="130" t="s">
        <v>130</v>
      </c>
      <c r="I171" s="131"/>
      <c r="J171" s="130" t="s">
        <v>131</v>
      </c>
    </row>
    <row r="172" spans="1:10">
      <c r="A172" s="130" t="s">
        <v>591</v>
      </c>
      <c r="B172" s="130" t="s">
        <v>592</v>
      </c>
      <c r="C172" s="130" t="s">
        <v>266</v>
      </c>
      <c r="D172" s="130" t="s">
        <v>593</v>
      </c>
      <c r="E172" s="130" t="s">
        <v>268</v>
      </c>
      <c r="F172" s="130">
        <v>0</v>
      </c>
      <c r="G172" s="130">
        <v>2</v>
      </c>
      <c r="H172" s="130" t="s">
        <v>130</v>
      </c>
      <c r="I172" s="131"/>
      <c r="J172" s="130" t="s">
        <v>131</v>
      </c>
    </row>
    <row r="173" spans="1:10">
      <c r="A173" s="130" t="s">
        <v>594</v>
      </c>
      <c r="B173" s="130" t="s">
        <v>595</v>
      </c>
      <c r="C173" s="130" t="s">
        <v>266</v>
      </c>
      <c r="D173" s="130" t="s">
        <v>596</v>
      </c>
      <c r="E173" s="130" t="s">
        <v>268</v>
      </c>
      <c r="F173" s="130">
        <v>0</v>
      </c>
      <c r="G173" s="130">
        <v>2</v>
      </c>
      <c r="H173" s="130" t="s">
        <v>130</v>
      </c>
      <c r="I173" s="131"/>
      <c r="J173" s="130" t="s">
        <v>131</v>
      </c>
    </row>
    <row r="174" spans="1:10">
      <c r="A174" s="130" t="s">
        <v>597</v>
      </c>
      <c r="B174" s="130" t="s">
        <v>598</v>
      </c>
      <c r="C174" s="130" t="s">
        <v>266</v>
      </c>
      <c r="D174" s="130" t="s">
        <v>599</v>
      </c>
      <c r="E174" s="130" t="s">
        <v>268</v>
      </c>
      <c r="F174" s="130">
        <v>0</v>
      </c>
      <c r="G174" s="130">
        <v>2</v>
      </c>
      <c r="H174" s="130" t="s">
        <v>130</v>
      </c>
      <c r="I174" s="131"/>
      <c r="J174" s="130" t="s">
        <v>131</v>
      </c>
    </row>
    <row r="175" spans="1:10">
      <c r="A175" s="130" t="s">
        <v>600</v>
      </c>
      <c r="B175" s="130" t="s">
        <v>601</v>
      </c>
      <c r="C175" s="130" t="s">
        <v>266</v>
      </c>
      <c r="D175" s="130" t="s">
        <v>602</v>
      </c>
      <c r="E175" s="130" t="s">
        <v>268</v>
      </c>
      <c r="F175" s="130">
        <v>0</v>
      </c>
      <c r="G175" s="130">
        <v>2</v>
      </c>
      <c r="H175" s="130" t="s">
        <v>130</v>
      </c>
      <c r="I175" s="131"/>
      <c r="J175" s="130" t="s">
        <v>131</v>
      </c>
    </row>
    <row r="176" spans="1:10">
      <c r="A176" s="130" t="s">
        <v>603</v>
      </c>
      <c r="B176" s="130" t="s">
        <v>604</v>
      </c>
      <c r="C176" s="130" t="s">
        <v>266</v>
      </c>
      <c r="D176" s="130" t="s">
        <v>605</v>
      </c>
      <c r="E176" s="130" t="s">
        <v>268</v>
      </c>
      <c r="F176" s="130">
        <v>0</v>
      </c>
      <c r="G176" s="130">
        <v>2</v>
      </c>
      <c r="H176" s="130" t="s">
        <v>130</v>
      </c>
      <c r="I176" s="131"/>
      <c r="J176" s="130" t="s">
        <v>131</v>
      </c>
    </row>
    <row r="177" spans="1:10">
      <c r="A177" s="130" t="s">
        <v>606</v>
      </c>
      <c r="B177" s="130" t="s">
        <v>607</v>
      </c>
      <c r="C177" s="130" t="s">
        <v>266</v>
      </c>
      <c r="D177" s="130" t="s">
        <v>608</v>
      </c>
      <c r="E177" s="130" t="s">
        <v>268</v>
      </c>
      <c r="F177" s="130">
        <v>0</v>
      </c>
      <c r="G177" s="130">
        <v>2</v>
      </c>
      <c r="H177" s="130" t="s">
        <v>130</v>
      </c>
      <c r="I177" s="131"/>
      <c r="J177" s="130" t="s">
        <v>131</v>
      </c>
    </row>
    <row r="178" spans="1:10">
      <c r="A178" s="130" t="s">
        <v>609</v>
      </c>
      <c r="B178" s="130" t="s">
        <v>480</v>
      </c>
      <c r="C178" s="130" t="s">
        <v>266</v>
      </c>
      <c r="D178" s="130" t="s">
        <v>481</v>
      </c>
      <c r="E178" s="130" t="s">
        <v>268</v>
      </c>
      <c r="F178" s="130">
        <v>0</v>
      </c>
      <c r="G178" s="130">
        <v>2</v>
      </c>
      <c r="H178" s="130" t="s">
        <v>130</v>
      </c>
      <c r="I178" s="131"/>
      <c r="J178" s="130" t="s">
        <v>131</v>
      </c>
    </row>
    <row r="179" spans="1:10">
      <c r="A179" s="130" t="s">
        <v>610</v>
      </c>
      <c r="B179" s="130" t="s">
        <v>611</v>
      </c>
      <c r="C179" s="130" t="s">
        <v>266</v>
      </c>
      <c r="D179" s="130" t="s">
        <v>612</v>
      </c>
      <c r="E179" s="130" t="s">
        <v>268</v>
      </c>
      <c r="F179" s="130">
        <v>0</v>
      </c>
      <c r="G179" s="130">
        <v>2</v>
      </c>
      <c r="H179" s="130" t="s">
        <v>130</v>
      </c>
      <c r="I179" s="131"/>
      <c r="J179" s="130" t="s">
        <v>131</v>
      </c>
    </row>
    <row r="180" spans="1:10">
      <c r="A180" s="130" t="s">
        <v>613</v>
      </c>
      <c r="B180" s="130" t="s">
        <v>614</v>
      </c>
      <c r="C180" s="130" t="s">
        <v>266</v>
      </c>
      <c r="D180" s="130" t="s">
        <v>615</v>
      </c>
      <c r="E180" s="130" t="s">
        <v>268</v>
      </c>
      <c r="F180" s="130">
        <v>0</v>
      </c>
      <c r="G180" s="130">
        <v>2</v>
      </c>
      <c r="H180" s="130" t="s">
        <v>130</v>
      </c>
      <c r="I180" s="131"/>
      <c r="J180" s="130" t="s">
        <v>131</v>
      </c>
    </row>
    <row r="181" spans="1:10">
      <c r="A181" s="130" t="s">
        <v>616</v>
      </c>
      <c r="B181" s="130" t="s">
        <v>617</v>
      </c>
      <c r="C181" s="130" t="s">
        <v>266</v>
      </c>
      <c r="D181" s="130" t="s">
        <v>618</v>
      </c>
      <c r="E181" s="130" t="s">
        <v>268</v>
      </c>
      <c r="F181" s="130">
        <v>0</v>
      </c>
      <c r="G181" s="130">
        <v>2</v>
      </c>
      <c r="H181" s="130" t="s">
        <v>130</v>
      </c>
      <c r="I181" s="131"/>
      <c r="J181" s="130" t="s">
        <v>131</v>
      </c>
    </row>
    <row r="182" spans="1:10">
      <c r="A182" s="130" t="s">
        <v>619</v>
      </c>
      <c r="B182" s="130" t="s">
        <v>620</v>
      </c>
      <c r="C182" s="130" t="s">
        <v>266</v>
      </c>
      <c r="D182" s="130" t="s">
        <v>621</v>
      </c>
      <c r="E182" s="130" t="s">
        <v>268</v>
      </c>
      <c r="F182" s="130">
        <v>0</v>
      </c>
      <c r="G182" s="130">
        <v>2</v>
      </c>
      <c r="H182" s="130" t="s">
        <v>130</v>
      </c>
      <c r="I182" s="131"/>
      <c r="J182" s="130" t="s">
        <v>131</v>
      </c>
    </row>
    <row r="183" spans="1:10">
      <c r="A183" s="130" t="s">
        <v>622</v>
      </c>
      <c r="B183" s="130" t="s">
        <v>623</v>
      </c>
      <c r="C183" s="130" t="s">
        <v>266</v>
      </c>
      <c r="D183" s="130" t="s">
        <v>624</v>
      </c>
      <c r="E183" s="130" t="s">
        <v>268</v>
      </c>
      <c r="F183" s="130">
        <v>0</v>
      </c>
      <c r="G183" s="130">
        <v>2</v>
      </c>
      <c r="H183" s="130" t="s">
        <v>130</v>
      </c>
      <c r="I183" s="131"/>
      <c r="J183" s="130" t="s">
        <v>131</v>
      </c>
    </row>
    <row r="184" spans="1:10">
      <c r="A184" s="130" t="s">
        <v>625</v>
      </c>
      <c r="B184" s="130" t="s">
        <v>626</v>
      </c>
      <c r="C184" s="130" t="s">
        <v>266</v>
      </c>
      <c r="D184" s="130" t="s">
        <v>627</v>
      </c>
      <c r="E184" s="130" t="s">
        <v>268</v>
      </c>
      <c r="F184" s="130">
        <v>0</v>
      </c>
      <c r="G184" s="130">
        <v>2</v>
      </c>
      <c r="H184" s="130" t="s">
        <v>130</v>
      </c>
      <c r="I184" s="131"/>
      <c r="J184" s="130" t="s">
        <v>131</v>
      </c>
    </row>
    <row r="185" spans="1:10">
      <c r="A185" s="130" t="s">
        <v>628</v>
      </c>
      <c r="B185" s="130" t="s">
        <v>629</v>
      </c>
      <c r="C185" s="130" t="s">
        <v>266</v>
      </c>
      <c r="D185" s="130" t="s">
        <v>630</v>
      </c>
      <c r="E185" s="130" t="s">
        <v>268</v>
      </c>
      <c r="F185" s="130">
        <v>0</v>
      </c>
      <c r="G185" s="130">
        <v>2</v>
      </c>
      <c r="H185" s="130" t="s">
        <v>130</v>
      </c>
      <c r="I185" s="131"/>
      <c r="J185" s="130" t="s">
        <v>131</v>
      </c>
    </row>
    <row r="186" spans="1:10">
      <c r="A186" s="130" t="s">
        <v>631</v>
      </c>
      <c r="B186" s="130" t="s">
        <v>632</v>
      </c>
      <c r="C186" s="130" t="s">
        <v>266</v>
      </c>
      <c r="D186" s="130" t="s">
        <v>633</v>
      </c>
      <c r="E186" s="130" t="s">
        <v>268</v>
      </c>
      <c r="F186" s="130">
        <v>0</v>
      </c>
      <c r="G186" s="130">
        <v>2</v>
      </c>
      <c r="H186" s="130" t="s">
        <v>130</v>
      </c>
      <c r="I186" s="131"/>
      <c r="J186" s="130" t="s">
        <v>131</v>
      </c>
    </row>
    <row r="187" spans="1:10">
      <c r="A187" s="130" t="s">
        <v>634</v>
      </c>
      <c r="B187" s="130" t="s">
        <v>504</v>
      </c>
      <c r="C187" s="130" t="s">
        <v>255</v>
      </c>
      <c r="D187" s="130" t="s">
        <v>505</v>
      </c>
      <c r="E187" s="130" t="s">
        <v>257</v>
      </c>
      <c r="F187" s="130">
        <v>0</v>
      </c>
      <c r="G187" s="130">
        <v>2</v>
      </c>
      <c r="H187" s="130" t="s">
        <v>130</v>
      </c>
      <c r="I187" s="131"/>
      <c r="J187" s="130" t="s">
        <v>131</v>
      </c>
    </row>
    <row r="188" spans="1:10">
      <c r="A188" s="130" t="s">
        <v>635</v>
      </c>
      <c r="B188" s="130" t="s">
        <v>636</v>
      </c>
      <c r="C188" s="130" t="s">
        <v>255</v>
      </c>
      <c r="D188" s="130" t="s">
        <v>637</v>
      </c>
      <c r="E188" s="130" t="s">
        <v>257</v>
      </c>
      <c r="F188" s="130">
        <v>0</v>
      </c>
      <c r="G188" s="130">
        <v>2</v>
      </c>
      <c r="H188" s="130" t="s">
        <v>130</v>
      </c>
      <c r="I188" s="131"/>
      <c r="J188" s="130" t="s">
        <v>131</v>
      </c>
    </row>
    <row r="189" spans="1:10">
      <c r="A189" s="130" t="s">
        <v>638</v>
      </c>
      <c r="B189" s="130" t="s">
        <v>639</v>
      </c>
      <c r="C189" s="130" t="s">
        <v>255</v>
      </c>
      <c r="D189" s="130" t="s">
        <v>640</v>
      </c>
      <c r="E189" s="130" t="s">
        <v>257</v>
      </c>
      <c r="F189" s="130">
        <v>0</v>
      </c>
      <c r="G189" s="130">
        <v>2</v>
      </c>
      <c r="H189" s="130" t="s">
        <v>130</v>
      </c>
      <c r="I189" s="131"/>
      <c r="J189" s="130" t="s">
        <v>131</v>
      </c>
    </row>
    <row r="190" spans="1:10">
      <c r="A190" s="130" t="s">
        <v>641</v>
      </c>
      <c r="B190" s="130" t="s">
        <v>642</v>
      </c>
      <c r="C190" s="130" t="s">
        <v>255</v>
      </c>
      <c r="D190" s="130" t="s">
        <v>643</v>
      </c>
      <c r="E190" s="130" t="s">
        <v>257</v>
      </c>
      <c r="F190" s="130">
        <v>0</v>
      </c>
      <c r="G190" s="130">
        <v>2</v>
      </c>
      <c r="H190" s="130" t="s">
        <v>130</v>
      </c>
      <c r="I190" s="131"/>
      <c r="J190" s="130" t="s">
        <v>131</v>
      </c>
    </row>
    <row r="191" spans="1:10">
      <c r="A191" s="130" t="s">
        <v>644</v>
      </c>
      <c r="B191" s="130" t="s">
        <v>645</v>
      </c>
      <c r="C191" s="130" t="s">
        <v>255</v>
      </c>
      <c r="D191" s="130" t="s">
        <v>646</v>
      </c>
      <c r="E191" s="130" t="s">
        <v>257</v>
      </c>
      <c r="F191" s="130">
        <v>0</v>
      </c>
      <c r="G191" s="130">
        <v>2</v>
      </c>
      <c r="H191" s="130" t="s">
        <v>130</v>
      </c>
      <c r="I191" s="131"/>
      <c r="J191" s="130" t="s">
        <v>131</v>
      </c>
    </row>
    <row r="192" spans="1:10">
      <c r="A192" s="130" t="s">
        <v>647</v>
      </c>
      <c r="B192" s="130" t="s">
        <v>648</v>
      </c>
      <c r="C192" s="130" t="s">
        <v>255</v>
      </c>
      <c r="D192" s="130" t="s">
        <v>649</v>
      </c>
      <c r="E192" s="130" t="s">
        <v>257</v>
      </c>
      <c r="F192" s="130">
        <v>0</v>
      </c>
      <c r="G192" s="130">
        <v>2</v>
      </c>
      <c r="H192" s="130" t="s">
        <v>130</v>
      </c>
      <c r="I192" s="131"/>
      <c r="J192" s="130" t="s">
        <v>131</v>
      </c>
    </row>
    <row r="193" spans="1:10">
      <c r="A193" s="130" t="s">
        <v>650</v>
      </c>
      <c r="B193" s="130" t="s">
        <v>651</v>
      </c>
      <c r="C193" s="130" t="s">
        <v>255</v>
      </c>
      <c r="D193" s="130" t="s">
        <v>652</v>
      </c>
      <c r="E193" s="130" t="s">
        <v>257</v>
      </c>
      <c r="F193" s="130">
        <v>0</v>
      </c>
      <c r="G193" s="130">
        <v>2</v>
      </c>
      <c r="H193" s="130" t="s">
        <v>130</v>
      </c>
      <c r="I193" s="131"/>
      <c r="J193" s="130" t="s">
        <v>131</v>
      </c>
    </row>
    <row r="194" spans="1:10">
      <c r="A194" s="130" t="s">
        <v>653</v>
      </c>
      <c r="B194" s="130" t="s">
        <v>654</v>
      </c>
      <c r="C194" s="130" t="s">
        <v>255</v>
      </c>
      <c r="D194" s="130" t="s">
        <v>655</v>
      </c>
      <c r="E194" s="130" t="s">
        <v>257</v>
      </c>
      <c r="F194" s="130">
        <v>0</v>
      </c>
      <c r="G194" s="130">
        <v>2</v>
      </c>
      <c r="H194" s="130" t="s">
        <v>130</v>
      </c>
      <c r="I194" s="131"/>
      <c r="J194" s="130" t="s">
        <v>131</v>
      </c>
    </row>
    <row r="195" spans="1:10">
      <c r="A195" s="130" t="s">
        <v>656</v>
      </c>
      <c r="B195" s="130" t="s">
        <v>657</v>
      </c>
      <c r="C195" s="130" t="s">
        <v>255</v>
      </c>
      <c r="D195" s="130" t="s">
        <v>658</v>
      </c>
      <c r="E195" s="130" t="s">
        <v>257</v>
      </c>
      <c r="F195" s="130">
        <v>0</v>
      </c>
      <c r="G195" s="130">
        <v>2</v>
      </c>
      <c r="H195" s="130" t="s">
        <v>130</v>
      </c>
      <c r="I195" s="131"/>
      <c r="J195" s="130" t="s">
        <v>131</v>
      </c>
    </row>
    <row r="196" spans="1:10">
      <c r="A196" s="130" t="s">
        <v>659</v>
      </c>
      <c r="B196" s="130" t="s">
        <v>660</v>
      </c>
      <c r="C196" s="130" t="s">
        <v>255</v>
      </c>
      <c r="D196" s="130" t="s">
        <v>661</v>
      </c>
      <c r="E196" s="130" t="s">
        <v>257</v>
      </c>
      <c r="F196" s="130">
        <v>0</v>
      </c>
      <c r="G196" s="130">
        <v>2</v>
      </c>
      <c r="H196" s="130" t="s">
        <v>130</v>
      </c>
      <c r="I196" s="131"/>
      <c r="J196" s="130" t="s">
        <v>131</v>
      </c>
    </row>
    <row r="197" spans="1:10">
      <c r="A197" s="130" t="s">
        <v>662</v>
      </c>
      <c r="B197" s="130" t="s">
        <v>663</v>
      </c>
      <c r="C197" s="130" t="s">
        <v>255</v>
      </c>
      <c r="D197" s="130" t="s">
        <v>664</v>
      </c>
      <c r="E197" s="130" t="s">
        <v>257</v>
      </c>
      <c r="F197" s="130">
        <v>0</v>
      </c>
      <c r="G197" s="130">
        <v>2</v>
      </c>
      <c r="H197" s="130" t="s">
        <v>130</v>
      </c>
      <c r="I197" s="131"/>
      <c r="J197" s="130" t="s">
        <v>131</v>
      </c>
    </row>
    <row r="198" spans="1:10">
      <c r="A198" s="130" t="s">
        <v>665</v>
      </c>
      <c r="B198" s="130" t="s">
        <v>598</v>
      </c>
      <c r="C198" s="130" t="s">
        <v>255</v>
      </c>
      <c r="D198" s="130" t="s">
        <v>599</v>
      </c>
      <c r="E198" s="130" t="s">
        <v>257</v>
      </c>
      <c r="F198" s="130">
        <v>0</v>
      </c>
      <c r="G198" s="130">
        <v>2</v>
      </c>
      <c r="H198" s="130" t="s">
        <v>130</v>
      </c>
      <c r="I198" s="131"/>
      <c r="J198" s="130" t="s">
        <v>131</v>
      </c>
    </row>
    <row r="199" spans="1:10">
      <c r="A199" s="130" t="s">
        <v>666</v>
      </c>
      <c r="B199" s="130" t="s">
        <v>601</v>
      </c>
      <c r="C199" s="130" t="s">
        <v>255</v>
      </c>
      <c r="D199" s="130" t="s">
        <v>602</v>
      </c>
      <c r="E199" s="130" t="s">
        <v>257</v>
      </c>
      <c r="F199" s="130">
        <v>0</v>
      </c>
      <c r="G199" s="130">
        <v>2</v>
      </c>
      <c r="H199" s="130" t="s">
        <v>130</v>
      </c>
      <c r="I199" s="131"/>
      <c r="J199" s="130" t="s">
        <v>131</v>
      </c>
    </row>
    <row r="200" spans="1:10">
      <c r="A200" s="130" t="s">
        <v>667</v>
      </c>
      <c r="B200" s="130" t="s">
        <v>604</v>
      </c>
      <c r="C200" s="130" t="s">
        <v>255</v>
      </c>
      <c r="D200" s="130" t="s">
        <v>605</v>
      </c>
      <c r="E200" s="130" t="s">
        <v>257</v>
      </c>
      <c r="F200" s="130">
        <v>0</v>
      </c>
      <c r="G200" s="130">
        <v>2</v>
      </c>
      <c r="H200" s="130" t="s">
        <v>130</v>
      </c>
      <c r="I200" s="131"/>
      <c r="J200" s="130" t="s">
        <v>131</v>
      </c>
    </row>
    <row r="201" spans="1:10">
      <c r="A201" s="130" t="s">
        <v>668</v>
      </c>
      <c r="B201" s="130" t="s">
        <v>607</v>
      </c>
      <c r="C201" s="130" t="s">
        <v>255</v>
      </c>
      <c r="D201" s="130" t="s">
        <v>608</v>
      </c>
      <c r="E201" s="130" t="s">
        <v>257</v>
      </c>
      <c r="F201" s="130">
        <v>0</v>
      </c>
      <c r="G201" s="130">
        <v>2</v>
      </c>
      <c r="H201" s="130" t="s">
        <v>130</v>
      </c>
      <c r="I201" s="131"/>
      <c r="J201" s="130" t="s">
        <v>131</v>
      </c>
    </row>
    <row r="202" spans="1:10">
      <c r="A202" s="130" t="s">
        <v>669</v>
      </c>
      <c r="B202" s="130" t="s">
        <v>670</v>
      </c>
      <c r="C202" s="130" t="s">
        <v>255</v>
      </c>
      <c r="D202" s="130" t="s">
        <v>671</v>
      </c>
      <c r="E202" s="130" t="s">
        <v>257</v>
      </c>
      <c r="F202" s="130">
        <v>0</v>
      </c>
      <c r="G202" s="130">
        <v>2</v>
      </c>
      <c r="H202" s="130" t="s">
        <v>130</v>
      </c>
      <c r="I202" s="131"/>
      <c r="J202" s="130" t="s">
        <v>131</v>
      </c>
    </row>
    <row r="203" spans="1:10">
      <c r="A203" s="130" t="s">
        <v>672</v>
      </c>
      <c r="B203" s="130" t="s">
        <v>673</v>
      </c>
      <c r="C203" s="130" t="s">
        <v>255</v>
      </c>
      <c r="D203" s="130" t="s">
        <v>674</v>
      </c>
      <c r="E203" s="130" t="s">
        <v>257</v>
      </c>
      <c r="F203" s="130">
        <v>0</v>
      </c>
      <c r="G203" s="130">
        <v>2</v>
      </c>
      <c r="H203" s="130" t="s">
        <v>130</v>
      </c>
      <c r="I203" s="131"/>
      <c r="J203" s="130" t="s">
        <v>131</v>
      </c>
    </row>
    <row r="204" spans="1:10">
      <c r="A204" s="130" t="s">
        <v>675</v>
      </c>
      <c r="B204" s="130" t="s">
        <v>676</v>
      </c>
      <c r="C204" s="130" t="s">
        <v>255</v>
      </c>
      <c r="D204" s="130" t="s">
        <v>677</v>
      </c>
      <c r="E204" s="130" t="s">
        <v>257</v>
      </c>
      <c r="F204" s="130">
        <v>0</v>
      </c>
      <c r="G204" s="130">
        <v>2</v>
      </c>
      <c r="H204" s="130" t="s">
        <v>130</v>
      </c>
      <c r="I204" s="131"/>
      <c r="J204" s="130" t="s">
        <v>131</v>
      </c>
    </row>
    <row r="205" spans="1:10">
      <c r="A205" s="130" t="s">
        <v>678</v>
      </c>
      <c r="B205" s="130" t="s">
        <v>679</v>
      </c>
      <c r="C205" s="130" t="s">
        <v>255</v>
      </c>
      <c r="D205" s="130" t="s">
        <v>680</v>
      </c>
      <c r="E205" s="130" t="s">
        <v>257</v>
      </c>
      <c r="F205" s="130">
        <v>0</v>
      </c>
      <c r="G205" s="130">
        <v>2</v>
      </c>
      <c r="H205" s="130" t="s">
        <v>130</v>
      </c>
      <c r="I205" s="131"/>
      <c r="J205" s="130" t="s">
        <v>131</v>
      </c>
    </row>
    <row r="206" spans="1:10">
      <c r="A206" s="130" t="s">
        <v>681</v>
      </c>
      <c r="B206" s="130" t="s">
        <v>682</v>
      </c>
      <c r="C206" s="130" t="s">
        <v>255</v>
      </c>
      <c r="D206" s="130" t="s">
        <v>683</v>
      </c>
      <c r="E206" s="130" t="s">
        <v>257</v>
      </c>
      <c r="F206" s="130">
        <v>0</v>
      </c>
      <c r="G206" s="130">
        <v>2</v>
      </c>
      <c r="H206" s="130" t="s">
        <v>130</v>
      </c>
      <c r="I206" s="131"/>
      <c r="J206" s="130" t="s">
        <v>131</v>
      </c>
    </row>
    <row r="207" spans="1:10">
      <c r="A207" s="130" t="s">
        <v>684</v>
      </c>
      <c r="B207" s="130" t="s">
        <v>685</v>
      </c>
      <c r="C207" s="130" t="s">
        <v>255</v>
      </c>
      <c r="D207" s="130" t="s">
        <v>686</v>
      </c>
      <c r="E207" s="130" t="s">
        <v>257</v>
      </c>
      <c r="F207" s="130">
        <v>0</v>
      </c>
      <c r="G207" s="130">
        <v>2</v>
      </c>
      <c r="H207" s="130" t="s">
        <v>130</v>
      </c>
      <c r="I207" s="131"/>
      <c r="J207" s="130" t="s">
        <v>131</v>
      </c>
    </row>
    <row r="208" spans="1:10">
      <c r="A208" s="130" t="s">
        <v>687</v>
      </c>
      <c r="B208" s="130" t="s">
        <v>688</v>
      </c>
      <c r="C208" s="130" t="s">
        <v>255</v>
      </c>
      <c r="D208" s="130" t="s">
        <v>689</v>
      </c>
      <c r="E208" s="130" t="s">
        <v>257</v>
      </c>
      <c r="F208" s="130">
        <v>0</v>
      </c>
      <c r="G208" s="130">
        <v>2</v>
      </c>
      <c r="H208" s="130" t="s">
        <v>130</v>
      </c>
      <c r="I208" s="131"/>
      <c r="J208" s="130" t="s">
        <v>131</v>
      </c>
    </row>
    <row r="209" spans="1:10">
      <c r="A209" s="130" t="s">
        <v>690</v>
      </c>
      <c r="B209" s="130" t="s">
        <v>691</v>
      </c>
      <c r="C209" s="130" t="s">
        <v>255</v>
      </c>
      <c r="D209" s="130" t="s">
        <v>692</v>
      </c>
      <c r="E209" s="130" t="s">
        <v>257</v>
      </c>
      <c r="F209" s="130">
        <v>0</v>
      </c>
      <c r="G209" s="130">
        <v>2</v>
      </c>
      <c r="H209" s="130" t="s">
        <v>130</v>
      </c>
      <c r="I209" s="131"/>
      <c r="J209" s="130" t="s">
        <v>131</v>
      </c>
    </row>
    <row r="210" spans="1:10">
      <c r="A210" s="130" t="s">
        <v>693</v>
      </c>
      <c r="B210" s="130" t="s">
        <v>694</v>
      </c>
      <c r="C210" s="130" t="s">
        <v>255</v>
      </c>
      <c r="D210" s="130" t="s">
        <v>695</v>
      </c>
      <c r="E210" s="130" t="s">
        <v>257</v>
      </c>
      <c r="F210" s="130">
        <v>0</v>
      </c>
      <c r="G210" s="130">
        <v>2</v>
      </c>
      <c r="H210" s="130" t="s">
        <v>130</v>
      </c>
      <c r="I210" s="131"/>
      <c r="J210" s="130" t="s">
        <v>131</v>
      </c>
    </row>
    <row r="211" spans="1:10">
      <c r="A211" s="130" t="s">
        <v>696</v>
      </c>
      <c r="B211" s="130" t="s">
        <v>697</v>
      </c>
      <c r="C211" s="130" t="s">
        <v>255</v>
      </c>
      <c r="D211" s="130" t="s">
        <v>698</v>
      </c>
      <c r="E211" s="130" t="s">
        <v>257</v>
      </c>
      <c r="F211" s="130">
        <v>0</v>
      </c>
      <c r="G211" s="130">
        <v>2</v>
      </c>
      <c r="H211" s="130" t="s">
        <v>130</v>
      </c>
      <c r="I211" s="131"/>
      <c r="J211" s="130" t="s">
        <v>131</v>
      </c>
    </row>
    <row r="212" spans="1:10">
      <c r="A212" s="130" t="s">
        <v>699</v>
      </c>
      <c r="B212" s="130" t="s">
        <v>700</v>
      </c>
      <c r="C212" s="130" t="s">
        <v>255</v>
      </c>
      <c r="D212" s="130" t="s">
        <v>701</v>
      </c>
      <c r="E212" s="130" t="s">
        <v>257</v>
      </c>
      <c r="F212" s="130">
        <v>0</v>
      </c>
      <c r="G212" s="130">
        <v>2</v>
      </c>
      <c r="H212" s="130" t="s">
        <v>130</v>
      </c>
      <c r="I212" s="131"/>
      <c r="J212" s="130" t="s">
        <v>131</v>
      </c>
    </row>
    <row r="213" spans="1:10">
      <c r="A213" s="130" t="s">
        <v>702</v>
      </c>
      <c r="B213" s="130" t="s">
        <v>703</v>
      </c>
      <c r="C213" s="130" t="s">
        <v>255</v>
      </c>
      <c r="D213" s="130" t="s">
        <v>704</v>
      </c>
      <c r="E213" s="130" t="s">
        <v>257</v>
      </c>
      <c r="F213" s="130">
        <v>0</v>
      </c>
      <c r="G213" s="130">
        <v>2</v>
      </c>
      <c r="H213" s="130" t="s">
        <v>130</v>
      </c>
      <c r="I213" s="131"/>
      <c r="J213" s="130" t="s">
        <v>131</v>
      </c>
    </row>
    <row r="214" spans="1:10">
      <c r="A214" s="130" t="s">
        <v>705</v>
      </c>
      <c r="B214" s="130" t="s">
        <v>706</v>
      </c>
      <c r="C214" s="130" t="s">
        <v>255</v>
      </c>
      <c r="D214" s="130" t="s">
        <v>707</v>
      </c>
      <c r="E214" s="130" t="s">
        <v>257</v>
      </c>
      <c r="F214" s="130">
        <v>0</v>
      </c>
      <c r="G214" s="130">
        <v>2</v>
      </c>
      <c r="H214" s="130" t="s">
        <v>130</v>
      </c>
      <c r="I214" s="131"/>
      <c r="J214" s="130" t="s">
        <v>131</v>
      </c>
    </row>
    <row r="215" spans="1:10">
      <c r="A215" s="130" t="s">
        <v>708</v>
      </c>
      <c r="B215" s="130" t="s">
        <v>709</v>
      </c>
      <c r="C215" s="130" t="s">
        <v>255</v>
      </c>
      <c r="D215" s="130" t="s">
        <v>710</v>
      </c>
      <c r="E215" s="130" t="s">
        <v>257</v>
      </c>
      <c r="F215" s="130">
        <v>0</v>
      </c>
      <c r="G215" s="130">
        <v>2</v>
      </c>
      <c r="H215" s="130" t="s">
        <v>130</v>
      </c>
      <c r="I215" s="131"/>
      <c r="J215" s="130" t="s">
        <v>131</v>
      </c>
    </row>
    <row r="216" spans="1:10">
      <c r="A216" s="130" t="s">
        <v>711</v>
      </c>
      <c r="B216" s="130" t="s">
        <v>712</v>
      </c>
      <c r="C216" s="130" t="s">
        <v>255</v>
      </c>
      <c r="D216" s="130" t="s">
        <v>713</v>
      </c>
      <c r="E216" s="130" t="s">
        <v>257</v>
      </c>
      <c r="F216" s="130">
        <v>0</v>
      </c>
      <c r="G216" s="130">
        <v>2</v>
      </c>
      <c r="H216" s="130" t="s">
        <v>130</v>
      </c>
      <c r="I216" s="131"/>
      <c r="J216" s="130" t="s">
        <v>131</v>
      </c>
    </row>
    <row r="217" spans="1:10">
      <c r="A217" s="130" t="s">
        <v>714</v>
      </c>
      <c r="B217" s="130" t="s">
        <v>715</v>
      </c>
      <c r="C217" s="130" t="s">
        <v>255</v>
      </c>
      <c r="D217" s="130" t="s">
        <v>716</v>
      </c>
      <c r="E217" s="130" t="s">
        <v>257</v>
      </c>
      <c r="F217" s="130">
        <v>0</v>
      </c>
      <c r="G217" s="130">
        <v>2</v>
      </c>
      <c r="H217" s="130" t="s">
        <v>130</v>
      </c>
      <c r="I217" s="131"/>
      <c r="J217" s="130" t="s">
        <v>131</v>
      </c>
    </row>
    <row r="218" spans="1:10">
      <c r="A218" s="130" t="s">
        <v>717</v>
      </c>
      <c r="B218" s="130" t="s">
        <v>718</v>
      </c>
      <c r="C218" s="130" t="s">
        <v>255</v>
      </c>
      <c r="D218" s="130" t="s">
        <v>719</v>
      </c>
      <c r="E218" s="130" t="s">
        <v>257</v>
      </c>
      <c r="F218" s="130">
        <v>0</v>
      </c>
      <c r="G218" s="130">
        <v>2</v>
      </c>
      <c r="H218" s="130" t="s">
        <v>130</v>
      </c>
      <c r="I218" s="131"/>
      <c r="J218" s="130" t="s">
        <v>131</v>
      </c>
    </row>
    <row r="219" spans="1:10">
      <c r="A219" s="130" t="s">
        <v>720</v>
      </c>
      <c r="B219" s="130" t="s">
        <v>721</v>
      </c>
      <c r="C219" s="130" t="s">
        <v>255</v>
      </c>
      <c r="D219" s="130" t="s">
        <v>722</v>
      </c>
      <c r="E219" s="130" t="s">
        <v>257</v>
      </c>
      <c r="F219" s="130">
        <v>0</v>
      </c>
      <c r="G219" s="130">
        <v>2</v>
      </c>
      <c r="H219" s="130" t="s">
        <v>130</v>
      </c>
      <c r="I219" s="131"/>
      <c r="J219" s="130" t="s">
        <v>131</v>
      </c>
    </row>
    <row r="220" spans="1:10">
      <c r="A220" s="130" t="s">
        <v>723</v>
      </c>
      <c r="B220" s="130" t="s">
        <v>724</v>
      </c>
      <c r="C220" s="130" t="s">
        <v>255</v>
      </c>
      <c r="D220" s="130" t="s">
        <v>725</v>
      </c>
      <c r="E220" s="130" t="s">
        <v>257</v>
      </c>
      <c r="F220" s="130">
        <v>0</v>
      </c>
      <c r="G220" s="130">
        <v>2</v>
      </c>
      <c r="H220" s="130" t="s">
        <v>130</v>
      </c>
      <c r="I220" s="131"/>
      <c r="J220" s="130" t="s">
        <v>131</v>
      </c>
    </row>
    <row r="221" spans="1:10">
      <c r="A221" s="130" t="s">
        <v>726</v>
      </c>
      <c r="B221" s="130" t="s">
        <v>629</v>
      </c>
      <c r="C221" s="130" t="s">
        <v>255</v>
      </c>
      <c r="D221" s="130" t="s">
        <v>630</v>
      </c>
      <c r="E221" s="130" t="s">
        <v>257</v>
      </c>
      <c r="F221" s="130">
        <v>0</v>
      </c>
      <c r="G221" s="130">
        <v>2</v>
      </c>
      <c r="H221" s="130" t="s">
        <v>130</v>
      </c>
      <c r="I221" s="131"/>
      <c r="J221" s="130" t="s">
        <v>131</v>
      </c>
    </row>
    <row r="222" spans="1:10">
      <c r="A222" s="130" t="s">
        <v>727</v>
      </c>
      <c r="B222" s="130" t="s">
        <v>504</v>
      </c>
      <c r="C222" s="130" t="s">
        <v>128</v>
      </c>
      <c r="D222" s="130" t="s">
        <v>505</v>
      </c>
      <c r="E222" s="130" t="s">
        <v>128</v>
      </c>
      <c r="F222" s="130">
        <v>0</v>
      </c>
      <c r="G222" s="130">
        <v>2</v>
      </c>
      <c r="H222" s="130" t="s">
        <v>130</v>
      </c>
      <c r="I222" s="131"/>
      <c r="J222" s="130" t="s">
        <v>131</v>
      </c>
    </row>
    <row r="223" spans="1:10">
      <c r="A223" s="130" t="s">
        <v>728</v>
      </c>
      <c r="B223" s="130" t="s">
        <v>435</v>
      </c>
      <c r="C223" s="130" t="s">
        <v>128</v>
      </c>
      <c r="D223" s="130" t="s">
        <v>436</v>
      </c>
      <c r="E223" s="130" t="s">
        <v>128</v>
      </c>
      <c r="F223" s="130">
        <v>0</v>
      </c>
      <c r="G223" s="130">
        <v>2</v>
      </c>
      <c r="H223" s="130" t="s">
        <v>130</v>
      </c>
      <c r="I223" s="131"/>
      <c r="J223" s="130" t="s">
        <v>131</v>
      </c>
    </row>
    <row r="224" spans="1:10">
      <c r="A224" s="130" t="s">
        <v>729</v>
      </c>
      <c r="B224" s="130" t="s">
        <v>639</v>
      </c>
      <c r="C224" s="130" t="s">
        <v>128</v>
      </c>
      <c r="D224" s="130" t="s">
        <v>640</v>
      </c>
      <c r="E224" s="130" t="s">
        <v>128</v>
      </c>
      <c r="F224" s="130">
        <v>0</v>
      </c>
      <c r="G224" s="130">
        <v>2</v>
      </c>
      <c r="H224" s="130" t="s">
        <v>130</v>
      </c>
      <c r="I224" s="131"/>
      <c r="J224" s="130" t="s">
        <v>131</v>
      </c>
    </row>
    <row r="225" spans="1:10">
      <c r="A225" s="130" t="s">
        <v>730</v>
      </c>
      <c r="B225" s="130" t="s">
        <v>731</v>
      </c>
      <c r="C225" s="130" t="s">
        <v>128</v>
      </c>
      <c r="D225" s="130" t="s">
        <v>732</v>
      </c>
      <c r="E225" s="130" t="s">
        <v>128</v>
      </c>
      <c r="F225" s="130">
        <v>0</v>
      </c>
      <c r="G225" s="130">
        <v>2</v>
      </c>
      <c r="H225" s="130" t="s">
        <v>130</v>
      </c>
      <c r="I225" s="131"/>
      <c r="J225" s="130" t="s">
        <v>131</v>
      </c>
    </row>
    <row r="226" spans="1:10">
      <c r="A226" s="130" t="s">
        <v>733</v>
      </c>
      <c r="B226" s="130" t="s">
        <v>734</v>
      </c>
      <c r="C226" s="130" t="s">
        <v>128</v>
      </c>
      <c r="D226" s="130" t="s">
        <v>735</v>
      </c>
      <c r="E226" s="130" t="s">
        <v>128</v>
      </c>
      <c r="F226" s="130">
        <v>0</v>
      </c>
      <c r="G226" s="130">
        <v>2</v>
      </c>
      <c r="H226" s="130" t="s">
        <v>130</v>
      </c>
      <c r="I226" s="131"/>
      <c r="J226" s="130" t="s">
        <v>131</v>
      </c>
    </row>
    <row r="227" spans="1:10">
      <c r="A227" s="130" t="s">
        <v>736</v>
      </c>
      <c r="B227" s="130" t="s">
        <v>737</v>
      </c>
      <c r="C227" s="130" t="s">
        <v>128</v>
      </c>
      <c r="D227" s="130" t="s">
        <v>738</v>
      </c>
      <c r="E227" s="130" t="s">
        <v>128</v>
      </c>
      <c r="F227" s="130">
        <v>0</v>
      </c>
      <c r="G227" s="130">
        <v>2</v>
      </c>
      <c r="H227" s="130" t="s">
        <v>130</v>
      </c>
      <c r="I227" s="131"/>
      <c r="J227" s="130" t="s">
        <v>131</v>
      </c>
    </row>
    <row r="228" spans="1:10">
      <c r="A228" s="130" t="s">
        <v>739</v>
      </c>
      <c r="B228" s="130" t="s">
        <v>740</v>
      </c>
      <c r="C228" s="130" t="s">
        <v>128</v>
      </c>
      <c r="D228" s="130" t="s">
        <v>741</v>
      </c>
      <c r="E228" s="130" t="s">
        <v>128</v>
      </c>
      <c r="F228" s="130">
        <v>0</v>
      </c>
      <c r="G228" s="130">
        <v>2</v>
      </c>
      <c r="H228" s="130" t="s">
        <v>130</v>
      </c>
      <c r="I228" s="131"/>
      <c r="J228" s="130" t="s">
        <v>131</v>
      </c>
    </row>
    <row r="229" spans="1:10">
      <c r="A229" s="130" t="s">
        <v>742</v>
      </c>
      <c r="B229" s="130" t="s">
        <v>743</v>
      </c>
      <c r="C229" s="130" t="s">
        <v>128</v>
      </c>
      <c r="D229" s="130" t="s">
        <v>744</v>
      </c>
      <c r="E229" s="130" t="s">
        <v>128</v>
      </c>
      <c r="F229" s="130">
        <v>0</v>
      </c>
      <c r="G229" s="130">
        <v>2</v>
      </c>
      <c r="H229" s="130" t="s">
        <v>130</v>
      </c>
      <c r="I229" s="131"/>
      <c r="J229" s="130" t="s">
        <v>131</v>
      </c>
    </row>
    <row r="230" spans="1:10">
      <c r="A230" s="130" t="s">
        <v>745</v>
      </c>
      <c r="B230" s="130" t="s">
        <v>642</v>
      </c>
      <c r="C230" s="130" t="s">
        <v>373</v>
      </c>
      <c r="D230" s="130" t="s">
        <v>643</v>
      </c>
      <c r="E230" s="130" t="s">
        <v>1</v>
      </c>
      <c r="F230" s="130">
        <v>0</v>
      </c>
      <c r="G230" s="130">
        <v>2</v>
      </c>
      <c r="H230" s="130" t="s">
        <v>130</v>
      </c>
      <c r="I230" s="131"/>
      <c r="J230" s="130" t="s">
        <v>131</v>
      </c>
    </row>
    <row r="231" spans="1:10">
      <c r="A231" s="130" t="s">
        <v>746</v>
      </c>
      <c r="B231" s="130" t="s">
        <v>670</v>
      </c>
      <c r="C231" s="130" t="s">
        <v>373</v>
      </c>
      <c r="D231" s="130" t="s">
        <v>671</v>
      </c>
      <c r="E231" s="130" t="s">
        <v>1</v>
      </c>
      <c r="F231" s="130">
        <v>0</v>
      </c>
      <c r="G231" s="130">
        <v>2</v>
      </c>
      <c r="H231" s="130" t="s">
        <v>130</v>
      </c>
      <c r="I231" s="131"/>
      <c r="J231" s="130" t="s">
        <v>131</v>
      </c>
    </row>
    <row r="232" spans="1:10">
      <c r="A232" s="130" t="s">
        <v>747</v>
      </c>
      <c r="B232" s="130" t="s">
        <v>721</v>
      </c>
      <c r="C232" s="130" t="s">
        <v>373</v>
      </c>
      <c r="D232" s="130" t="s">
        <v>722</v>
      </c>
      <c r="E232" s="130" t="s">
        <v>1</v>
      </c>
      <c r="F232" s="130">
        <v>0</v>
      </c>
      <c r="G232" s="130">
        <v>2</v>
      </c>
      <c r="H232" s="130" t="s">
        <v>130</v>
      </c>
      <c r="I232" s="131"/>
      <c r="J232" s="130" t="s">
        <v>131</v>
      </c>
    </row>
    <row r="233" spans="1:10">
      <c r="A233" s="130" t="s">
        <v>748</v>
      </c>
      <c r="B233" s="130" t="s">
        <v>429</v>
      </c>
      <c r="C233" s="130" t="s">
        <v>373</v>
      </c>
      <c r="D233" s="130" t="s">
        <v>430</v>
      </c>
      <c r="E233" s="130" t="s">
        <v>1</v>
      </c>
      <c r="F233" s="130">
        <v>0</v>
      </c>
      <c r="G233" s="130">
        <v>2</v>
      </c>
      <c r="H233" s="130" t="s">
        <v>130</v>
      </c>
      <c r="I233" s="131"/>
      <c r="J233" s="130" t="s">
        <v>131</v>
      </c>
    </row>
    <row r="234" spans="1:10">
      <c r="A234" s="130" t="s">
        <v>749</v>
      </c>
      <c r="B234" s="130" t="s">
        <v>750</v>
      </c>
      <c r="C234" s="130" t="s">
        <v>164</v>
      </c>
      <c r="D234" s="130" t="s">
        <v>751</v>
      </c>
      <c r="E234" s="130" t="s">
        <v>166</v>
      </c>
      <c r="F234" s="130">
        <v>0</v>
      </c>
      <c r="G234" s="130">
        <v>2</v>
      </c>
      <c r="H234" s="130" t="s">
        <v>130</v>
      </c>
      <c r="I234" s="131"/>
      <c r="J234" s="130" t="s">
        <v>131</v>
      </c>
    </row>
    <row r="235" spans="1:10">
      <c r="A235" s="130" t="s">
        <v>752</v>
      </c>
      <c r="B235" s="130" t="s">
        <v>753</v>
      </c>
      <c r="C235" s="130" t="s">
        <v>266</v>
      </c>
      <c r="D235" s="130" t="s">
        <v>754</v>
      </c>
      <c r="E235" s="130" t="s">
        <v>268</v>
      </c>
      <c r="F235" s="130">
        <v>0</v>
      </c>
      <c r="G235" s="130">
        <v>2</v>
      </c>
      <c r="H235" s="130" t="s">
        <v>130</v>
      </c>
      <c r="I235" s="131"/>
      <c r="J235" s="130" t="s">
        <v>131</v>
      </c>
    </row>
    <row r="236" spans="1:10">
      <c r="A236" s="130" t="s">
        <v>755</v>
      </c>
      <c r="B236" s="130" t="s">
        <v>755</v>
      </c>
      <c r="C236" s="130" t="s">
        <v>755</v>
      </c>
      <c r="D236" s="130" t="s">
        <v>755</v>
      </c>
      <c r="E236" s="130" t="s">
        <v>755</v>
      </c>
      <c r="H236" s="130" t="s">
        <v>755</v>
      </c>
      <c r="I236" s="131"/>
      <c r="J236" s="130" t="s">
        <v>755</v>
      </c>
    </row>
    <row r="237" spans="1:10">
      <c r="A237" s="130" t="s">
        <v>756</v>
      </c>
      <c r="B237" s="130" t="s">
        <v>757</v>
      </c>
      <c r="C237" s="130" t="s">
        <v>373</v>
      </c>
      <c r="D237" s="130" t="s">
        <v>8</v>
      </c>
      <c r="E237" s="130" t="s">
        <v>1</v>
      </c>
      <c r="F237" s="130">
        <v>0</v>
      </c>
      <c r="G237" s="130">
        <v>2</v>
      </c>
      <c r="H237" s="130" t="s">
        <v>130</v>
      </c>
      <c r="I237" s="131"/>
      <c r="J237" s="130" t="s">
        <v>131</v>
      </c>
    </row>
    <row r="238" spans="1:10">
      <c r="A238" s="130" t="s">
        <v>758</v>
      </c>
      <c r="B238" s="130" t="s">
        <v>759</v>
      </c>
      <c r="C238" s="130" t="s">
        <v>373</v>
      </c>
      <c r="D238" s="130" t="s">
        <v>760</v>
      </c>
      <c r="E238" s="130" t="s">
        <v>1</v>
      </c>
      <c r="F238" s="130">
        <v>0</v>
      </c>
      <c r="G238" s="130">
        <v>2</v>
      </c>
      <c r="H238" s="130" t="s">
        <v>130</v>
      </c>
      <c r="I238" s="131"/>
      <c r="J238" s="130" t="s">
        <v>131</v>
      </c>
    </row>
    <row r="239" spans="1:10">
      <c r="A239" s="130" t="s">
        <v>761</v>
      </c>
      <c r="B239" s="130" t="s">
        <v>762</v>
      </c>
      <c r="C239" s="130" t="s">
        <v>373</v>
      </c>
      <c r="D239" s="130" t="s">
        <v>12</v>
      </c>
      <c r="E239" s="130" t="s">
        <v>1</v>
      </c>
      <c r="F239" s="130">
        <v>0</v>
      </c>
      <c r="G239" s="130">
        <v>2</v>
      </c>
      <c r="H239" s="130" t="s">
        <v>130</v>
      </c>
      <c r="I239" s="131"/>
      <c r="J239" s="130" t="s">
        <v>131</v>
      </c>
    </row>
    <row r="240" spans="1:10">
      <c r="A240" s="130" t="s">
        <v>763</v>
      </c>
      <c r="B240" s="130" t="s">
        <v>762</v>
      </c>
      <c r="C240" s="130" t="s">
        <v>764</v>
      </c>
      <c r="D240" s="130" t="s">
        <v>12</v>
      </c>
      <c r="E240" s="130" t="s">
        <v>765</v>
      </c>
      <c r="F240" s="130">
        <v>0</v>
      </c>
      <c r="G240" s="130">
        <v>2</v>
      </c>
      <c r="H240" s="130" t="s">
        <v>130</v>
      </c>
      <c r="I240" s="131"/>
      <c r="J240" s="130" t="s">
        <v>131</v>
      </c>
    </row>
    <row r="241" spans="1:10">
      <c r="A241" s="130" t="s">
        <v>766</v>
      </c>
      <c r="B241" s="130" t="s">
        <v>767</v>
      </c>
      <c r="C241" s="130" t="s">
        <v>373</v>
      </c>
      <c r="D241" s="130" t="s">
        <v>768</v>
      </c>
      <c r="E241" s="130" t="s">
        <v>1</v>
      </c>
      <c r="F241" s="130">
        <v>0</v>
      </c>
      <c r="G241" s="130">
        <v>2</v>
      </c>
      <c r="H241" s="130" t="s">
        <v>130</v>
      </c>
      <c r="I241" s="131"/>
      <c r="J241" s="130" t="s">
        <v>131</v>
      </c>
    </row>
    <row r="242" spans="1:10">
      <c r="A242" s="130" t="s">
        <v>769</v>
      </c>
      <c r="B242" s="130" t="s">
        <v>767</v>
      </c>
      <c r="C242" s="130" t="s">
        <v>764</v>
      </c>
      <c r="D242" s="130" t="s">
        <v>768</v>
      </c>
      <c r="E242" s="130" t="s">
        <v>765</v>
      </c>
      <c r="F242" s="130">
        <v>0</v>
      </c>
      <c r="G242" s="130">
        <v>2</v>
      </c>
      <c r="H242" s="130" t="s">
        <v>130</v>
      </c>
      <c r="I242" s="131"/>
      <c r="J242" s="130" t="s">
        <v>131</v>
      </c>
    </row>
    <row r="243" spans="1:10">
      <c r="A243" s="130" t="s">
        <v>770</v>
      </c>
      <c r="B243" s="130" t="s">
        <v>771</v>
      </c>
      <c r="C243" s="130" t="s">
        <v>373</v>
      </c>
      <c r="D243" s="130" t="s">
        <v>11</v>
      </c>
      <c r="E243" s="130" t="s">
        <v>1</v>
      </c>
      <c r="F243" s="130">
        <v>0</v>
      </c>
      <c r="G243" s="130">
        <v>2</v>
      </c>
      <c r="H243" s="130" t="s">
        <v>130</v>
      </c>
      <c r="I243" s="131"/>
      <c r="J243" s="130" t="s">
        <v>131</v>
      </c>
    </row>
    <row r="244" spans="1:10">
      <c r="A244" s="130" t="s">
        <v>772</v>
      </c>
      <c r="B244" s="130" t="s">
        <v>773</v>
      </c>
      <c r="C244" s="130" t="s">
        <v>373</v>
      </c>
      <c r="D244" s="130" t="s">
        <v>774</v>
      </c>
      <c r="E244" s="130" t="s">
        <v>1</v>
      </c>
      <c r="F244" s="130">
        <v>0</v>
      </c>
      <c r="G244" s="130">
        <v>2</v>
      </c>
      <c r="H244" s="130" t="s">
        <v>130</v>
      </c>
      <c r="I244" s="131"/>
      <c r="J244" s="130" t="s">
        <v>131</v>
      </c>
    </row>
    <row r="245" spans="1:10">
      <c r="A245" s="130" t="s">
        <v>775</v>
      </c>
      <c r="B245" s="130" t="s">
        <v>776</v>
      </c>
      <c r="C245" s="130" t="s">
        <v>266</v>
      </c>
      <c r="D245" s="130" t="s">
        <v>777</v>
      </c>
      <c r="E245" s="130" t="s">
        <v>268</v>
      </c>
      <c r="F245" s="130">
        <v>0</v>
      </c>
      <c r="G245" s="130">
        <v>2</v>
      </c>
      <c r="H245" s="130" t="s">
        <v>130</v>
      </c>
      <c r="I245" s="131"/>
      <c r="J245" s="130" t="s">
        <v>131</v>
      </c>
    </row>
    <row r="246" spans="1:10">
      <c r="A246" s="130" t="s">
        <v>778</v>
      </c>
      <c r="B246" s="130" t="s">
        <v>779</v>
      </c>
      <c r="C246" s="130" t="s">
        <v>266</v>
      </c>
      <c r="D246" s="130" t="s">
        <v>780</v>
      </c>
      <c r="E246" s="130" t="s">
        <v>268</v>
      </c>
      <c r="F246" s="130">
        <v>0</v>
      </c>
      <c r="G246" s="130">
        <v>2</v>
      </c>
      <c r="H246" s="130" t="s">
        <v>130</v>
      </c>
      <c r="I246" s="131"/>
      <c r="J246" s="130" t="s">
        <v>131</v>
      </c>
    </row>
    <row r="247" spans="1:10">
      <c r="A247" s="130" t="s">
        <v>781</v>
      </c>
      <c r="B247" s="130" t="s">
        <v>776</v>
      </c>
      <c r="C247" s="130" t="s">
        <v>373</v>
      </c>
      <c r="D247" s="130" t="s">
        <v>777</v>
      </c>
      <c r="E247" s="130" t="s">
        <v>1</v>
      </c>
      <c r="F247" s="130">
        <v>0</v>
      </c>
      <c r="G247" s="130">
        <v>2</v>
      </c>
      <c r="H247" s="130" t="s">
        <v>130</v>
      </c>
      <c r="I247" s="131"/>
      <c r="J247" s="130" t="s">
        <v>131</v>
      </c>
    </row>
    <row r="248" spans="1:10">
      <c r="A248" s="130" t="s">
        <v>782</v>
      </c>
      <c r="B248" s="130" t="s">
        <v>783</v>
      </c>
      <c r="C248" s="130" t="s">
        <v>266</v>
      </c>
      <c r="D248" s="130" t="s">
        <v>784</v>
      </c>
      <c r="E248" s="130" t="s">
        <v>268</v>
      </c>
      <c r="F248" s="130">
        <v>0</v>
      </c>
      <c r="G248" s="130">
        <v>2</v>
      </c>
      <c r="H248" s="130" t="s">
        <v>130</v>
      </c>
      <c r="I248" s="131"/>
      <c r="J248" s="130" t="s">
        <v>131</v>
      </c>
    </row>
    <row r="249" spans="1:10">
      <c r="A249" s="130" t="s">
        <v>785</v>
      </c>
      <c r="B249" s="130" t="s">
        <v>783</v>
      </c>
      <c r="C249" s="130" t="s">
        <v>373</v>
      </c>
      <c r="D249" s="130" t="s">
        <v>784</v>
      </c>
      <c r="E249" s="130" t="s">
        <v>1</v>
      </c>
      <c r="F249" s="130">
        <v>0</v>
      </c>
      <c r="G249" s="130">
        <v>2</v>
      </c>
      <c r="H249" s="130" t="s">
        <v>130</v>
      </c>
      <c r="I249" s="131"/>
      <c r="J249" s="130" t="s">
        <v>131</v>
      </c>
    </row>
    <row r="250" spans="1:10">
      <c r="A250" s="130" t="s">
        <v>786</v>
      </c>
      <c r="B250" s="130" t="s">
        <v>787</v>
      </c>
      <c r="C250" s="130" t="s">
        <v>373</v>
      </c>
      <c r="D250" s="130" t="s">
        <v>788</v>
      </c>
      <c r="E250" s="130" t="s">
        <v>1</v>
      </c>
      <c r="F250" s="130">
        <v>0</v>
      </c>
      <c r="G250" s="130">
        <v>2</v>
      </c>
      <c r="H250" s="130" t="s">
        <v>130</v>
      </c>
      <c r="I250" s="131"/>
      <c r="J250" s="130" t="s">
        <v>131</v>
      </c>
    </row>
    <row r="251" spans="1:10">
      <c r="A251" s="130" t="s">
        <v>789</v>
      </c>
      <c r="B251" s="130" t="s">
        <v>790</v>
      </c>
      <c r="C251" s="130" t="s">
        <v>373</v>
      </c>
      <c r="D251" s="130" t="s">
        <v>791</v>
      </c>
      <c r="E251" s="130" t="s">
        <v>1</v>
      </c>
      <c r="F251" s="130">
        <v>0</v>
      </c>
      <c r="G251" s="130">
        <v>2</v>
      </c>
      <c r="H251" s="130" t="s">
        <v>130</v>
      </c>
      <c r="I251" s="131"/>
      <c r="J251" s="130" t="s">
        <v>131</v>
      </c>
    </row>
    <row r="252" spans="1:10">
      <c r="A252" s="130" t="s">
        <v>792</v>
      </c>
      <c r="B252" s="130" t="s">
        <v>793</v>
      </c>
      <c r="C252" s="130" t="s">
        <v>373</v>
      </c>
      <c r="D252" s="130" t="s">
        <v>794</v>
      </c>
      <c r="E252" s="130" t="s">
        <v>1</v>
      </c>
      <c r="F252" s="130">
        <v>0</v>
      </c>
      <c r="G252" s="130">
        <v>2</v>
      </c>
      <c r="H252" s="130" t="s">
        <v>130</v>
      </c>
      <c r="I252" s="131"/>
      <c r="J252" s="130" t="s">
        <v>131</v>
      </c>
    </row>
    <row r="253" spans="1:10">
      <c r="A253" s="130" t="s">
        <v>795</v>
      </c>
      <c r="B253" s="130" t="s">
        <v>796</v>
      </c>
      <c r="C253" s="130" t="s">
        <v>373</v>
      </c>
      <c r="D253" s="130" t="s">
        <v>797</v>
      </c>
      <c r="E253" s="130" t="s">
        <v>1</v>
      </c>
      <c r="F253" s="130">
        <v>0</v>
      </c>
      <c r="G253" s="130">
        <v>2</v>
      </c>
      <c r="H253" s="130" t="s">
        <v>130</v>
      </c>
      <c r="I253" s="131"/>
      <c r="J253" s="130" t="s">
        <v>131</v>
      </c>
    </row>
    <row r="254" spans="1:10">
      <c r="A254" s="130" t="s">
        <v>798</v>
      </c>
      <c r="B254" s="130" t="s">
        <v>790</v>
      </c>
      <c r="C254" s="130" t="s">
        <v>764</v>
      </c>
      <c r="D254" s="130" t="s">
        <v>791</v>
      </c>
      <c r="E254" s="130" t="s">
        <v>765</v>
      </c>
      <c r="F254" s="130">
        <v>0</v>
      </c>
      <c r="G254" s="130">
        <v>2</v>
      </c>
      <c r="H254" s="130" t="s">
        <v>130</v>
      </c>
      <c r="I254" s="131"/>
      <c r="J254" s="130" t="s">
        <v>131</v>
      </c>
    </row>
    <row r="255" spans="1:10">
      <c r="A255" s="130" t="s">
        <v>799</v>
      </c>
      <c r="B255" s="130" t="s">
        <v>10</v>
      </c>
      <c r="C255" s="130" t="s">
        <v>373</v>
      </c>
      <c r="D255" s="130" t="s">
        <v>2</v>
      </c>
      <c r="E255" s="130" t="s">
        <v>1</v>
      </c>
      <c r="F255" s="130">
        <v>0</v>
      </c>
      <c r="G255" s="130">
        <v>2</v>
      </c>
      <c r="H255" s="130" t="s">
        <v>130</v>
      </c>
      <c r="I255" s="131"/>
      <c r="J255" s="130" t="s">
        <v>131</v>
      </c>
    </row>
    <row r="256" spans="1:10">
      <c r="A256" s="130" t="s">
        <v>800</v>
      </c>
      <c r="B256" s="130" t="s">
        <v>801</v>
      </c>
      <c r="C256" s="130" t="s">
        <v>266</v>
      </c>
      <c r="D256" s="130" t="s">
        <v>802</v>
      </c>
      <c r="E256" s="130" t="s">
        <v>268</v>
      </c>
      <c r="F256" s="130">
        <v>0</v>
      </c>
      <c r="G256" s="130">
        <v>2</v>
      </c>
      <c r="H256" s="130" t="s">
        <v>130</v>
      </c>
      <c r="I256" s="131"/>
      <c r="J256" s="130" t="s">
        <v>131</v>
      </c>
    </row>
    <row r="257" spans="1:10">
      <c r="A257" s="130" t="s">
        <v>803</v>
      </c>
      <c r="B257" s="130" t="s">
        <v>804</v>
      </c>
      <c r="C257" s="130" t="s">
        <v>255</v>
      </c>
      <c r="D257" s="130" t="s">
        <v>805</v>
      </c>
      <c r="E257" s="130" t="s">
        <v>257</v>
      </c>
      <c r="F257" s="130">
        <v>0</v>
      </c>
      <c r="G257" s="130">
        <v>2</v>
      </c>
      <c r="H257" s="130" t="s">
        <v>130</v>
      </c>
      <c r="I257" s="131"/>
      <c r="J257" s="130" t="s">
        <v>131</v>
      </c>
    </row>
    <row r="258" spans="1:10">
      <c r="A258" s="130" t="s">
        <v>806</v>
      </c>
      <c r="B258" s="130" t="s">
        <v>807</v>
      </c>
      <c r="C258" s="130" t="s">
        <v>373</v>
      </c>
      <c r="D258" s="130" t="s">
        <v>808</v>
      </c>
      <c r="E258" s="130" t="s">
        <v>1</v>
      </c>
      <c r="F258" s="130">
        <v>0</v>
      </c>
      <c r="G258" s="130">
        <v>2</v>
      </c>
      <c r="H258" s="130" t="s">
        <v>130</v>
      </c>
      <c r="I258" s="131"/>
      <c r="J258" s="130" t="s">
        <v>131</v>
      </c>
    </row>
    <row r="259" spans="1:10">
      <c r="A259" s="130" t="s">
        <v>809</v>
      </c>
      <c r="B259" s="130" t="s">
        <v>807</v>
      </c>
      <c r="C259" s="130" t="s">
        <v>764</v>
      </c>
      <c r="D259" s="130" t="s">
        <v>808</v>
      </c>
      <c r="E259" s="130" t="s">
        <v>765</v>
      </c>
      <c r="F259" s="130">
        <v>0</v>
      </c>
      <c r="G259" s="130">
        <v>2</v>
      </c>
      <c r="H259" s="130" t="s">
        <v>130</v>
      </c>
      <c r="I259" s="131"/>
      <c r="J259" s="130" t="s">
        <v>131</v>
      </c>
    </row>
    <row r="260" spans="1:10">
      <c r="A260" s="130" t="s">
        <v>810</v>
      </c>
      <c r="B260" s="130" t="s">
        <v>811</v>
      </c>
      <c r="C260" s="130" t="s">
        <v>373</v>
      </c>
      <c r="D260" s="130" t="s">
        <v>812</v>
      </c>
      <c r="E260" s="130" t="s">
        <v>1</v>
      </c>
      <c r="F260" s="130">
        <v>0</v>
      </c>
      <c r="G260" s="130">
        <v>2</v>
      </c>
      <c r="H260" s="130" t="s">
        <v>130</v>
      </c>
      <c r="I260" s="131"/>
      <c r="J260" s="130" t="s">
        <v>131</v>
      </c>
    </row>
    <row r="261" spans="1:10">
      <c r="A261" s="130" t="s">
        <v>813</v>
      </c>
      <c r="B261" s="130" t="s">
        <v>814</v>
      </c>
      <c r="C261" s="130" t="s">
        <v>164</v>
      </c>
      <c r="D261" s="130" t="s">
        <v>815</v>
      </c>
      <c r="E261" s="130" t="s">
        <v>166</v>
      </c>
      <c r="F261" s="130">
        <v>0</v>
      </c>
      <c r="G261" s="130">
        <v>2</v>
      </c>
      <c r="H261" s="130" t="s">
        <v>130</v>
      </c>
      <c r="I261" s="131"/>
      <c r="J261" s="130" t="s">
        <v>131</v>
      </c>
    </row>
    <row r="262" spans="1:10">
      <c r="A262" s="130" t="s">
        <v>816</v>
      </c>
      <c r="B262" s="130" t="s">
        <v>817</v>
      </c>
      <c r="C262" s="130" t="s">
        <v>164</v>
      </c>
      <c r="D262" s="130" t="s">
        <v>818</v>
      </c>
      <c r="E262" s="130" t="s">
        <v>166</v>
      </c>
      <c r="F262" s="130">
        <v>0</v>
      </c>
      <c r="G262" s="130">
        <v>2</v>
      </c>
      <c r="H262" s="130" t="s">
        <v>130</v>
      </c>
      <c r="I262" s="131"/>
      <c r="J262" s="130" t="s">
        <v>131</v>
      </c>
    </row>
    <row r="263" spans="1:10">
      <c r="A263" s="130" t="s">
        <v>819</v>
      </c>
      <c r="B263" s="130" t="s">
        <v>820</v>
      </c>
      <c r="C263" s="130" t="s">
        <v>373</v>
      </c>
      <c r="D263" s="130" t="s">
        <v>821</v>
      </c>
      <c r="E263" s="130" t="s">
        <v>1</v>
      </c>
      <c r="F263" s="130">
        <v>0</v>
      </c>
      <c r="G263" s="130">
        <v>2</v>
      </c>
      <c r="H263" s="130" t="s">
        <v>130</v>
      </c>
      <c r="I263" s="131"/>
      <c r="J263" s="130" t="s">
        <v>131</v>
      </c>
    </row>
    <row r="264" spans="1:10">
      <c r="A264" s="130" t="s">
        <v>822</v>
      </c>
      <c r="B264" s="130" t="s">
        <v>822</v>
      </c>
      <c r="C264" s="130" t="s">
        <v>822</v>
      </c>
      <c r="D264" s="130" t="s">
        <v>822</v>
      </c>
      <c r="E264" s="130" t="s">
        <v>822</v>
      </c>
      <c r="H264" s="130" t="s">
        <v>822</v>
      </c>
      <c r="I264" s="131"/>
      <c r="J264" s="130" t="s">
        <v>822</v>
      </c>
    </row>
    <row r="265" spans="1:10">
      <c r="A265" s="130" t="s">
        <v>823</v>
      </c>
      <c r="B265" s="130" t="s">
        <v>824</v>
      </c>
      <c r="C265" s="130" t="s">
        <v>266</v>
      </c>
      <c r="D265" s="130" t="s">
        <v>825</v>
      </c>
      <c r="E265" s="130" t="s">
        <v>268</v>
      </c>
      <c r="F265" s="130">
        <v>0</v>
      </c>
      <c r="G265" s="130">
        <v>2</v>
      </c>
      <c r="H265" s="130" t="s">
        <v>130</v>
      </c>
      <c r="I265" s="131"/>
      <c r="J265" s="130" t="s">
        <v>131</v>
      </c>
    </row>
    <row r="266" spans="1:10">
      <c r="A266" s="130" t="s">
        <v>826</v>
      </c>
      <c r="B266" s="130" t="s">
        <v>827</v>
      </c>
      <c r="C266" s="130" t="s">
        <v>255</v>
      </c>
      <c r="D266" s="130" t="s">
        <v>828</v>
      </c>
      <c r="E266" s="130" t="s">
        <v>23</v>
      </c>
      <c r="F266" s="130">
        <v>0</v>
      </c>
      <c r="G266" s="130">
        <v>2</v>
      </c>
      <c r="H266" s="130" t="s">
        <v>130</v>
      </c>
      <c r="I266" s="131"/>
      <c r="J266" s="130" t="s">
        <v>131</v>
      </c>
    </row>
    <row r="267" spans="1:10">
      <c r="A267" s="130" t="s">
        <v>829</v>
      </c>
      <c r="B267" s="130" t="s">
        <v>830</v>
      </c>
      <c r="C267" s="130" t="s">
        <v>128</v>
      </c>
      <c r="D267" s="130" t="s">
        <v>831</v>
      </c>
      <c r="E267" s="130" t="s">
        <v>128</v>
      </c>
      <c r="F267" s="130">
        <v>0</v>
      </c>
      <c r="G267" s="130">
        <v>2</v>
      </c>
      <c r="H267" s="130" t="s">
        <v>130</v>
      </c>
      <c r="I267" s="131"/>
      <c r="J267" s="130" t="s">
        <v>131</v>
      </c>
    </row>
    <row r="268" spans="1:10">
      <c r="A268" s="130" t="s">
        <v>832</v>
      </c>
      <c r="B268" s="130" t="s">
        <v>833</v>
      </c>
      <c r="C268" s="130" t="s">
        <v>128</v>
      </c>
      <c r="D268" s="130" t="s">
        <v>834</v>
      </c>
      <c r="E268" s="130" t="s">
        <v>128</v>
      </c>
      <c r="F268" s="130">
        <v>0</v>
      </c>
      <c r="G268" s="130">
        <v>2</v>
      </c>
      <c r="H268" s="130" t="s">
        <v>130</v>
      </c>
      <c r="I268" s="131"/>
      <c r="J268" s="130" t="s">
        <v>131</v>
      </c>
    </row>
    <row r="269" spans="1:10">
      <c r="A269" s="130" t="s">
        <v>835</v>
      </c>
      <c r="B269" s="130" t="s">
        <v>835</v>
      </c>
      <c r="C269" s="130" t="s">
        <v>835</v>
      </c>
      <c r="D269" s="130" t="s">
        <v>835</v>
      </c>
      <c r="E269" s="130" t="s">
        <v>835</v>
      </c>
      <c r="H269" s="130" t="s">
        <v>835</v>
      </c>
      <c r="I269" s="131"/>
      <c r="J269" s="130" t="s">
        <v>835</v>
      </c>
    </row>
    <row r="270" spans="1:10">
      <c r="A270" s="130" t="s">
        <v>836</v>
      </c>
      <c r="B270" s="130" t="s">
        <v>837</v>
      </c>
      <c r="C270" s="130" t="s">
        <v>255</v>
      </c>
      <c r="D270" s="130" t="s">
        <v>838</v>
      </c>
      <c r="E270" s="130" t="s">
        <v>257</v>
      </c>
      <c r="F270" s="130">
        <v>0</v>
      </c>
      <c r="G270" s="130">
        <v>2</v>
      </c>
      <c r="H270" s="130" t="s">
        <v>130</v>
      </c>
      <c r="I270" s="131"/>
      <c r="J270" s="130" t="s">
        <v>131</v>
      </c>
    </row>
    <row r="271" spans="1:10">
      <c r="A271" s="130" t="s">
        <v>839</v>
      </c>
      <c r="B271" s="130" t="s">
        <v>840</v>
      </c>
      <c r="C271" s="130" t="s">
        <v>255</v>
      </c>
      <c r="D271" s="130" t="s">
        <v>841</v>
      </c>
      <c r="E271" s="130" t="s">
        <v>257</v>
      </c>
      <c r="F271" s="130">
        <v>0</v>
      </c>
      <c r="G271" s="130">
        <v>2</v>
      </c>
      <c r="H271" s="130" t="s">
        <v>130</v>
      </c>
      <c r="I271" s="131"/>
      <c r="J271" s="130" t="s">
        <v>131</v>
      </c>
    </row>
    <row r="272" spans="1:10">
      <c r="A272" s="130" t="s">
        <v>842</v>
      </c>
      <c r="B272" s="130" t="s">
        <v>843</v>
      </c>
      <c r="C272" s="130" t="s">
        <v>255</v>
      </c>
      <c r="D272" s="130" t="s">
        <v>844</v>
      </c>
      <c r="E272" s="130" t="s">
        <v>257</v>
      </c>
      <c r="F272" s="130">
        <v>0</v>
      </c>
      <c r="G272" s="130">
        <v>2</v>
      </c>
      <c r="H272" s="130" t="s">
        <v>130</v>
      </c>
      <c r="I272" s="131">
        <v>45714</v>
      </c>
      <c r="J272" s="130" t="s">
        <v>845</v>
      </c>
    </row>
    <row r="273" spans="1:10">
      <c r="A273" s="130" t="s">
        <v>846</v>
      </c>
      <c r="B273" s="130" t="s">
        <v>847</v>
      </c>
      <c r="C273" s="130" t="s">
        <v>255</v>
      </c>
      <c r="D273" s="130" t="s">
        <v>848</v>
      </c>
      <c r="E273" s="130" t="s">
        <v>257</v>
      </c>
      <c r="F273" s="130">
        <v>0</v>
      </c>
      <c r="G273" s="130">
        <v>2</v>
      </c>
      <c r="H273" s="130" t="s">
        <v>130</v>
      </c>
      <c r="I273" s="131"/>
      <c r="J273" s="130" t="s">
        <v>131</v>
      </c>
    </row>
    <row r="274" spans="1:10">
      <c r="A274" s="130" t="s">
        <v>849</v>
      </c>
      <c r="B274" s="130" t="s">
        <v>850</v>
      </c>
      <c r="C274" s="130" t="s">
        <v>255</v>
      </c>
      <c r="D274" s="130" t="s">
        <v>851</v>
      </c>
      <c r="E274" s="130" t="s">
        <v>257</v>
      </c>
      <c r="F274" s="130">
        <v>0</v>
      </c>
      <c r="G274" s="130">
        <v>2</v>
      </c>
      <c r="H274" s="130" t="s">
        <v>130</v>
      </c>
      <c r="I274" s="131"/>
      <c r="J274" s="130" t="s">
        <v>131</v>
      </c>
    </row>
    <row r="275" spans="1:10">
      <c r="A275" s="130" t="s">
        <v>852</v>
      </c>
      <c r="B275" s="130" t="s">
        <v>853</v>
      </c>
      <c r="C275" s="130" t="s">
        <v>255</v>
      </c>
      <c r="D275" s="130" t="s">
        <v>854</v>
      </c>
      <c r="E275" s="130" t="s">
        <v>257</v>
      </c>
      <c r="F275" s="130">
        <v>0</v>
      </c>
      <c r="G275" s="130">
        <v>2</v>
      </c>
      <c r="H275" s="130" t="s">
        <v>130</v>
      </c>
      <c r="I275" s="131"/>
      <c r="J275" s="130" t="s">
        <v>131</v>
      </c>
    </row>
    <row r="276" spans="1:10">
      <c r="A276" s="130" t="s">
        <v>855</v>
      </c>
      <c r="B276" s="130" t="s">
        <v>856</v>
      </c>
      <c r="C276" s="130" t="s">
        <v>255</v>
      </c>
      <c r="D276" s="130" t="s">
        <v>857</v>
      </c>
      <c r="E276" s="130" t="s">
        <v>257</v>
      </c>
      <c r="F276" s="130">
        <v>0</v>
      </c>
      <c r="G276" s="130">
        <v>2</v>
      </c>
      <c r="H276" s="130" t="s">
        <v>130</v>
      </c>
      <c r="I276" s="131"/>
      <c r="J276" s="130" t="s">
        <v>131</v>
      </c>
    </row>
    <row r="277" spans="1:10">
      <c r="A277" s="130" t="s">
        <v>858</v>
      </c>
      <c r="B277" s="130" t="s">
        <v>859</v>
      </c>
      <c r="C277" s="130" t="s">
        <v>255</v>
      </c>
      <c r="D277" s="130" t="s">
        <v>860</v>
      </c>
      <c r="E277" s="130" t="s">
        <v>257</v>
      </c>
      <c r="F277" s="130">
        <v>0</v>
      </c>
      <c r="G277" s="130">
        <v>2</v>
      </c>
      <c r="H277" s="130" t="s">
        <v>130</v>
      </c>
      <c r="I277" s="131"/>
      <c r="J277" s="130" t="s">
        <v>131</v>
      </c>
    </row>
    <row r="278" spans="1:10">
      <c r="A278" s="130" t="s">
        <v>861</v>
      </c>
      <c r="B278" s="130" t="s">
        <v>862</v>
      </c>
      <c r="C278" s="130" t="s">
        <v>255</v>
      </c>
      <c r="D278" s="130" t="s">
        <v>863</v>
      </c>
      <c r="E278" s="130" t="s">
        <v>257</v>
      </c>
      <c r="F278" s="130">
        <v>0</v>
      </c>
      <c r="G278" s="130">
        <v>2</v>
      </c>
      <c r="H278" s="130" t="s">
        <v>130</v>
      </c>
      <c r="I278" s="131"/>
      <c r="J278" s="130" t="s">
        <v>131</v>
      </c>
    </row>
    <row r="279" spans="1:10">
      <c r="A279" s="130" t="s">
        <v>864</v>
      </c>
      <c r="B279" s="130" t="s">
        <v>865</v>
      </c>
      <c r="C279" s="130" t="s">
        <v>255</v>
      </c>
      <c r="D279" s="130" t="s">
        <v>866</v>
      </c>
      <c r="E279" s="130" t="s">
        <v>257</v>
      </c>
      <c r="F279" s="130">
        <v>0</v>
      </c>
      <c r="G279" s="130">
        <v>2</v>
      </c>
      <c r="H279" s="130" t="s">
        <v>130</v>
      </c>
      <c r="I279" s="131"/>
      <c r="J279" s="130" t="s">
        <v>131</v>
      </c>
    </row>
    <row r="280" spans="1:10">
      <c r="A280" s="130" t="s">
        <v>867</v>
      </c>
      <c r="B280" s="130" t="s">
        <v>868</v>
      </c>
      <c r="C280" s="130" t="s">
        <v>255</v>
      </c>
      <c r="D280" s="130" t="s">
        <v>869</v>
      </c>
      <c r="E280" s="130" t="s">
        <v>257</v>
      </c>
      <c r="F280" s="130">
        <v>0</v>
      </c>
      <c r="G280" s="130">
        <v>2</v>
      </c>
      <c r="H280" s="130" t="s">
        <v>130</v>
      </c>
      <c r="I280" s="131"/>
      <c r="J280" s="130" t="s">
        <v>131</v>
      </c>
    </row>
    <row r="281" spans="1:10">
      <c r="A281" s="130" t="s">
        <v>870</v>
      </c>
      <c r="B281" s="130" t="s">
        <v>871</v>
      </c>
      <c r="C281" s="130" t="s">
        <v>255</v>
      </c>
      <c r="D281" s="130" t="s">
        <v>872</v>
      </c>
      <c r="E281" s="130" t="s">
        <v>257</v>
      </c>
      <c r="F281" s="130">
        <v>0</v>
      </c>
      <c r="G281" s="130">
        <v>2</v>
      </c>
      <c r="H281" s="130" t="s">
        <v>130</v>
      </c>
      <c r="I281" s="131"/>
      <c r="J281" s="130" t="s">
        <v>131</v>
      </c>
    </row>
    <row r="282" spans="1:10">
      <c r="A282" s="130" t="s">
        <v>873</v>
      </c>
      <c r="B282" s="130" t="s">
        <v>874</v>
      </c>
      <c r="C282" s="130" t="s">
        <v>255</v>
      </c>
      <c r="D282" s="130" t="s">
        <v>875</v>
      </c>
      <c r="E282" s="130" t="s">
        <v>257</v>
      </c>
      <c r="F282" s="130">
        <v>0</v>
      </c>
      <c r="G282" s="130">
        <v>2</v>
      </c>
      <c r="H282" s="130" t="s">
        <v>130</v>
      </c>
      <c r="I282" s="131"/>
      <c r="J282" s="130" t="s">
        <v>131</v>
      </c>
    </row>
    <row r="283" spans="1:10">
      <c r="A283" s="130" t="s">
        <v>876</v>
      </c>
      <c r="B283" s="130" t="s">
        <v>877</v>
      </c>
      <c r="C283" s="130" t="s">
        <v>255</v>
      </c>
      <c r="D283" s="130" t="s">
        <v>878</v>
      </c>
      <c r="E283" s="130" t="s">
        <v>257</v>
      </c>
      <c r="F283" s="130">
        <v>0</v>
      </c>
      <c r="G283" s="130">
        <v>2</v>
      </c>
      <c r="H283" s="130" t="s">
        <v>130</v>
      </c>
      <c r="I283" s="131"/>
      <c r="J283" s="130" t="s">
        <v>131</v>
      </c>
    </row>
    <row r="284" spans="1:10">
      <c r="A284" s="130" t="s">
        <v>879</v>
      </c>
      <c r="B284" s="130" t="s">
        <v>880</v>
      </c>
      <c r="C284" s="130" t="s">
        <v>255</v>
      </c>
      <c r="D284" s="130" t="s">
        <v>881</v>
      </c>
      <c r="E284" s="130" t="s">
        <v>257</v>
      </c>
      <c r="F284" s="130">
        <v>0</v>
      </c>
      <c r="G284" s="130">
        <v>2</v>
      </c>
      <c r="H284" s="130" t="s">
        <v>130</v>
      </c>
      <c r="I284" s="131"/>
      <c r="J284" s="130" t="s">
        <v>131</v>
      </c>
    </row>
    <row r="285" spans="1:10">
      <c r="A285" s="130" t="s">
        <v>882</v>
      </c>
      <c r="B285" s="130" t="s">
        <v>883</v>
      </c>
      <c r="C285" s="130" t="s">
        <v>255</v>
      </c>
      <c r="D285" s="130" t="s">
        <v>884</v>
      </c>
      <c r="E285" s="130" t="s">
        <v>257</v>
      </c>
      <c r="F285" s="130">
        <v>0</v>
      </c>
      <c r="G285" s="130">
        <v>2</v>
      </c>
      <c r="H285" s="130" t="s">
        <v>130</v>
      </c>
      <c r="I285" s="131"/>
      <c r="J285" s="130" t="s">
        <v>131</v>
      </c>
    </row>
    <row r="286" spans="1:10">
      <c r="A286" s="130" t="s">
        <v>885</v>
      </c>
      <c r="B286" s="130" t="s">
        <v>886</v>
      </c>
      <c r="C286" s="130" t="s">
        <v>255</v>
      </c>
      <c r="D286" s="130" t="s">
        <v>887</v>
      </c>
      <c r="E286" s="130" t="s">
        <v>257</v>
      </c>
      <c r="F286" s="130">
        <v>0</v>
      </c>
      <c r="G286" s="130">
        <v>2</v>
      </c>
      <c r="H286" s="130" t="s">
        <v>130</v>
      </c>
      <c r="I286" s="131"/>
      <c r="J286" s="130" t="s">
        <v>131</v>
      </c>
    </row>
    <row r="287" spans="1:10">
      <c r="A287" s="130" t="s">
        <v>888</v>
      </c>
      <c r="B287" s="130" t="s">
        <v>889</v>
      </c>
      <c r="C287" s="130" t="s">
        <v>255</v>
      </c>
      <c r="D287" s="130" t="s">
        <v>890</v>
      </c>
      <c r="E287" s="130" t="s">
        <v>257</v>
      </c>
      <c r="F287" s="130">
        <v>0</v>
      </c>
      <c r="G287" s="130">
        <v>2</v>
      </c>
      <c r="H287" s="130" t="s">
        <v>130</v>
      </c>
      <c r="I287" s="131"/>
      <c r="J287" s="130" t="s">
        <v>131</v>
      </c>
    </row>
    <row r="288" spans="1:10">
      <c r="A288" s="130" t="s">
        <v>891</v>
      </c>
      <c r="B288" s="130" t="s">
        <v>892</v>
      </c>
      <c r="C288" s="130" t="s">
        <v>255</v>
      </c>
      <c r="D288" s="130" t="s">
        <v>893</v>
      </c>
      <c r="E288" s="130" t="s">
        <v>257</v>
      </c>
      <c r="F288" s="130">
        <v>0</v>
      </c>
      <c r="G288" s="130">
        <v>2</v>
      </c>
      <c r="H288" s="130" t="s">
        <v>130</v>
      </c>
      <c r="I288" s="131"/>
      <c r="J288" s="130" t="s">
        <v>131</v>
      </c>
    </row>
    <row r="289" spans="1:10">
      <c r="A289" s="130" t="s">
        <v>894</v>
      </c>
      <c r="B289" s="130" t="s">
        <v>894</v>
      </c>
      <c r="C289" s="130" t="s">
        <v>894</v>
      </c>
      <c r="D289" s="130" t="s">
        <v>894</v>
      </c>
      <c r="E289" s="130" t="s">
        <v>894</v>
      </c>
      <c r="H289" s="130" t="s">
        <v>894</v>
      </c>
      <c r="I289" s="131"/>
      <c r="J289" s="130" t="s">
        <v>894</v>
      </c>
    </row>
    <row r="290" spans="1:10">
      <c r="A290" s="130" t="s">
        <v>895</v>
      </c>
      <c r="B290" s="130" t="s">
        <v>896</v>
      </c>
      <c r="C290" s="130" t="s">
        <v>373</v>
      </c>
      <c r="D290" s="130" t="s">
        <v>897</v>
      </c>
      <c r="E290" s="130" t="s">
        <v>1</v>
      </c>
      <c r="F290" s="130">
        <v>0</v>
      </c>
      <c r="G290" s="130">
        <v>2</v>
      </c>
      <c r="H290" s="130" t="s">
        <v>130</v>
      </c>
      <c r="I290" s="131"/>
      <c r="J290" s="130" t="s">
        <v>131</v>
      </c>
    </row>
    <row r="291" spans="1:10">
      <c r="A291" s="130" t="s">
        <v>898</v>
      </c>
      <c r="B291" s="130" t="s">
        <v>899</v>
      </c>
      <c r="C291" s="130" t="s">
        <v>373</v>
      </c>
      <c r="D291" s="130" t="s">
        <v>900</v>
      </c>
      <c r="E291" s="130" t="s">
        <v>1</v>
      </c>
      <c r="F291" s="130">
        <v>0</v>
      </c>
      <c r="G291" s="130">
        <v>2</v>
      </c>
      <c r="H291" s="130" t="s">
        <v>130</v>
      </c>
      <c r="I291" s="131"/>
      <c r="J291" s="130" t="s">
        <v>131</v>
      </c>
    </row>
    <row r="292" spans="1:10">
      <c r="A292" s="130" t="s">
        <v>901</v>
      </c>
      <c r="B292" s="130" t="s">
        <v>902</v>
      </c>
      <c r="C292" s="130" t="s">
        <v>373</v>
      </c>
      <c r="D292" s="130" t="s">
        <v>903</v>
      </c>
      <c r="E292" s="130" t="s">
        <v>1</v>
      </c>
      <c r="F292" s="130">
        <v>0</v>
      </c>
      <c r="G292" s="130">
        <v>2</v>
      </c>
      <c r="H292" s="130" t="s">
        <v>130</v>
      </c>
      <c r="I292" s="131"/>
      <c r="J292" s="130" t="s">
        <v>131</v>
      </c>
    </row>
    <row r="293" spans="1:10">
      <c r="A293" s="130" t="s">
        <v>904</v>
      </c>
      <c r="B293" s="130" t="s">
        <v>902</v>
      </c>
      <c r="C293" s="130" t="s">
        <v>764</v>
      </c>
      <c r="D293" s="130" t="s">
        <v>903</v>
      </c>
      <c r="E293" s="130" t="s">
        <v>765</v>
      </c>
      <c r="F293" s="130">
        <v>0</v>
      </c>
      <c r="G293" s="130">
        <v>2</v>
      </c>
      <c r="H293" s="130" t="s">
        <v>130</v>
      </c>
      <c r="I293" s="131"/>
      <c r="J293" s="130" t="s">
        <v>131</v>
      </c>
    </row>
    <row r="294" spans="1:10">
      <c r="A294" s="130" t="s">
        <v>905</v>
      </c>
      <c r="B294" s="130" t="s">
        <v>906</v>
      </c>
      <c r="C294" s="130" t="s">
        <v>128</v>
      </c>
      <c r="D294" s="130" t="s">
        <v>907</v>
      </c>
      <c r="E294" s="130" t="s">
        <v>128</v>
      </c>
      <c r="F294" s="130">
        <v>0</v>
      </c>
      <c r="G294" s="130">
        <v>2</v>
      </c>
      <c r="H294" s="130" t="s">
        <v>130</v>
      </c>
      <c r="I294" s="131"/>
      <c r="J294" s="130" t="s">
        <v>131</v>
      </c>
    </row>
    <row r="295" spans="1:10">
      <c r="A295" s="130" t="s">
        <v>908</v>
      </c>
      <c r="B295" s="130" t="s">
        <v>906</v>
      </c>
      <c r="C295" s="130" t="s">
        <v>255</v>
      </c>
      <c r="D295" s="130" t="s">
        <v>907</v>
      </c>
      <c r="E295" s="130" t="s">
        <v>23</v>
      </c>
      <c r="F295" s="130">
        <v>0</v>
      </c>
      <c r="G295" s="130">
        <v>2</v>
      </c>
      <c r="H295" s="130" t="s">
        <v>130</v>
      </c>
      <c r="I295" s="131"/>
      <c r="J295" s="130" t="s">
        <v>131</v>
      </c>
    </row>
    <row r="296" spans="1:10">
      <c r="A296" s="130" t="s">
        <v>909</v>
      </c>
      <c r="B296" s="130" t="s">
        <v>910</v>
      </c>
      <c r="C296" s="130" t="s">
        <v>128</v>
      </c>
      <c r="D296" s="130" t="s">
        <v>911</v>
      </c>
      <c r="E296" s="130" t="s">
        <v>128</v>
      </c>
      <c r="F296" s="130">
        <v>0</v>
      </c>
      <c r="G296" s="130">
        <v>2</v>
      </c>
      <c r="H296" s="130" t="s">
        <v>130</v>
      </c>
      <c r="I296" s="131"/>
      <c r="J296" s="130" t="s">
        <v>131</v>
      </c>
    </row>
    <row r="297" spans="1:10">
      <c r="A297" s="130" t="s">
        <v>912</v>
      </c>
      <c r="B297" s="130" t="s">
        <v>910</v>
      </c>
      <c r="C297" s="130" t="s">
        <v>255</v>
      </c>
      <c r="D297" s="130" t="s">
        <v>911</v>
      </c>
      <c r="E297" s="130" t="s">
        <v>257</v>
      </c>
      <c r="F297" s="130">
        <v>0</v>
      </c>
      <c r="G297" s="130">
        <v>2</v>
      </c>
      <c r="H297" s="130" t="s">
        <v>130</v>
      </c>
      <c r="I297" s="131"/>
      <c r="J297" s="130" t="s">
        <v>131</v>
      </c>
    </row>
    <row r="298" spans="1:10">
      <c r="A298" s="130" t="s">
        <v>913</v>
      </c>
      <c r="B298" s="130" t="s">
        <v>914</v>
      </c>
      <c r="C298" s="130" t="s">
        <v>128</v>
      </c>
      <c r="D298" s="130" t="s">
        <v>915</v>
      </c>
      <c r="E298" s="130" t="s">
        <v>128</v>
      </c>
      <c r="F298" s="130">
        <v>0</v>
      </c>
      <c r="G298" s="130">
        <v>2</v>
      </c>
      <c r="H298" s="130" t="s">
        <v>130</v>
      </c>
      <c r="I298" s="131"/>
      <c r="J298" s="130" t="s">
        <v>131</v>
      </c>
    </row>
    <row r="299" spans="1:10">
      <c r="A299" s="130" t="s">
        <v>916</v>
      </c>
      <c r="B299" s="130" t="s">
        <v>916</v>
      </c>
      <c r="C299" s="130" t="s">
        <v>916</v>
      </c>
      <c r="D299" s="130" t="s">
        <v>916</v>
      </c>
      <c r="E299" s="130" t="s">
        <v>916</v>
      </c>
      <c r="H299" s="130" t="s">
        <v>916</v>
      </c>
      <c r="I299" s="131"/>
      <c r="J299" s="130" t="s">
        <v>916</v>
      </c>
    </row>
    <row r="300" spans="1:10">
      <c r="A300" s="130" t="s">
        <v>917</v>
      </c>
      <c r="B300" s="130" t="s">
        <v>918</v>
      </c>
      <c r="C300" s="130" t="s">
        <v>255</v>
      </c>
      <c r="D300" s="130" t="s">
        <v>919</v>
      </c>
      <c r="E300" s="130" t="s">
        <v>257</v>
      </c>
      <c r="F300" s="130">
        <v>0</v>
      </c>
      <c r="G300" s="130">
        <v>2</v>
      </c>
      <c r="H300" s="130" t="s">
        <v>130</v>
      </c>
      <c r="I300" s="131"/>
      <c r="J300" s="130" t="s">
        <v>131</v>
      </c>
    </row>
    <row r="301" spans="1:10">
      <c r="A301" s="130" t="s">
        <v>920</v>
      </c>
      <c r="B301" s="130" t="s">
        <v>921</v>
      </c>
      <c r="C301" s="130" t="s">
        <v>255</v>
      </c>
      <c r="D301" s="130" t="s">
        <v>922</v>
      </c>
      <c r="E301" s="130" t="s">
        <v>257</v>
      </c>
      <c r="F301" s="130">
        <v>0</v>
      </c>
      <c r="G301" s="130">
        <v>2</v>
      </c>
      <c r="H301" s="130" t="s">
        <v>130</v>
      </c>
      <c r="I301" s="131"/>
      <c r="J301" s="130" t="s">
        <v>131</v>
      </c>
    </row>
    <row r="302" spans="1:10">
      <c r="A302" s="130" t="s">
        <v>923</v>
      </c>
      <c r="B302" s="130" t="s">
        <v>918</v>
      </c>
      <c r="C302" s="130" t="s">
        <v>128</v>
      </c>
      <c r="D302" s="130" t="s">
        <v>919</v>
      </c>
      <c r="E302" s="130" t="s">
        <v>128</v>
      </c>
      <c r="F302" s="130">
        <v>0</v>
      </c>
      <c r="G302" s="130">
        <v>2</v>
      </c>
      <c r="H302" s="130" t="s">
        <v>130</v>
      </c>
      <c r="I302" s="131"/>
      <c r="J302" s="130" t="s">
        <v>131</v>
      </c>
    </row>
    <row r="303" spans="1:10">
      <c r="A303" s="130" t="s">
        <v>924</v>
      </c>
      <c r="B303" s="130" t="s">
        <v>921</v>
      </c>
      <c r="C303" s="130" t="s">
        <v>128</v>
      </c>
      <c r="D303" s="130" t="s">
        <v>922</v>
      </c>
      <c r="E303" s="130" t="s">
        <v>128</v>
      </c>
      <c r="F303" s="130">
        <v>0</v>
      </c>
      <c r="G303" s="130">
        <v>2</v>
      </c>
      <c r="H303" s="130" t="s">
        <v>130</v>
      </c>
      <c r="I303" s="131"/>
      <c r="J303" s="130" t="s">
        <v>131</v>
      </c>
    </row>
    <row r="304" spans="1:10">
      <c r="A304" s="130" t="s">
        <v>925</v>
      </c>
      <c r="B304" s="130" t="s">
        <v>926</v>
      </c>
      <c r="C304" s="130" t="s">
        <v>128</v>
      </c>
      <c r="D304" s="130" t="s">
        <v>927</v>
      </c>
      <c r="E304" s="130" t="s">
        <v>128</v>
      </c>
      <c r="F304" s="130">
        <v>0</v>
      </c>
      <c r="G304" s="130">
        <v>2</v>
      </c>
      <c r="H304" s="130" t="s">
        <v>130</v>
      </c>
      <c r="I304" s="131"/>
      <c r="J304" s="130" t="s">
        <v>131</v>
      </c>
    </row>
    <row r="305" spans="1:10">
      <c r="A305" s="130" t="s">
        <v>928</v>
      </c>
      <c r="B305" s="130" t="s">
        <v>928</v>
      </c>
      <c r="C305" s="130" t="s">
        <v>928</v>
      </c>
      <c r="D305" s="130" t="s">
        <v>928</v>
      </c>
      <c r="E305" s="130" t="s">
        <v>928</v>
      </c>
      <c r="H305" s="130" t="s">
        <v>928</v>
      </c>
      <c r="I305" s="131"/>
      <c r="J305" s="130" t="s">
        <v>928</v>
      </c>
    </row>
    <row r="306" spans="1:10">
      <c r="A306" s="130" t="s">
        <v>929</v>
      </c>
      <c r="B306" s="130" t="s">
        <v>930</v>
      </c>
      <c r="C306" s="130" t="s">
        <v>139</v>
      </c>
      <c r="D306" s="130" t="s">
        <v>931</v>
      </c>
      <c r="E306" s="130" t="s">
        <v>141</v>
      </c>
      <c r="F306" s="130">
        <v>2</v>
      </c>
      <c r="G306" s="130">
        <v>2</v>
      </c>
      <c r="H306" s="130" t="s">
        <v>130</v>
      </c>
      <c r="I306" s="131"/>
      <c r="J306" s="130" t="s">
        <v>131</v>
      </c>
    </row>
    <row r="307" spans="1:10">
      <c r="A307" s="130" t="s">
        <v>932</v>
      </c>
      <c r="B307" s="130" t="s">
        <v>933</v>
      </c>
      <c r="C307" s="130" t="s">
        <v>255</v>
      </c>
      <c r="D307" s="130" t="s">
        <v>934</v>
      </c>
      <c r="E307" s="130" t="s">
        <v>257</v>
      </c>
      <c r="F307" s="130">
        <v>0</v>
      </c>
      <c r="G307" s="130">
        <v>2</v>
      </c>
      <c r="H307" s="130" t="s">
        <v>130</v>
      </c>
      <c r="I307" s="131"/>
      <c r="J307" s="130" t="s">
        <v>131</v>
      </c>
    </row>
    <row r="308" spans="1:10">
      <c r="A308" s="130" t="s">
        <v>935</v>
      </c>
      <c r="B308" s="130" t="s">
        <v>935</v>
      </c>
      <c r="C308" s="130" t="s">
        <v>935</v>
      </c>
      <c r="D308" s="130" t="s">
        <v>935</v>
      </c>
      <c r="E308" s="130" t="s">
        <v>935</v>
      </c>
      <c r="H308" s="130" t="s">
        <v>935</v>
      </c>
      <c r="I308" s="131"/>
      <c r="J308" s="130" t="s">
        <v>935</v>
      </c>
    </row>
    <row r="309" spans="1:10">
      <c r="A309" s="130" t="s">
        <v>936</v>
      </c>
      <c r="B309" s="130" t="s">
        <v>937</v>
      </c>
      <c r="C309" s="130" t="s">
        <v>255</v>
      </c>
      <c r="D309" s="130" t="s">
        <v>938</v>
      </c>
      <c r="E309" s="130" t="s">
        <v>257</v>
      </c>
      <c r="F309" s="130">
        <v>0</v>
      </c>
      <c r="G309" s="130">
        <v>2</v>
      </c>
      <c r="H309" s="130" t="s">
        <v>130</v>
      </c>
      <c r="I309" s="131"/>
      <c r="J309" s="130" t="s">
        <v>131</v>
      </c>
    </row>
    <row r="310" spans="1:10">
      <c r="A310" s="130" t="s">
        <v>939</v>
      </c>
      <c r="B310" s="130" t="s">
        <v>940</v>
      </c>
      <c r="C310" s="130" t="s">
        <v>764</v>
      </c>
      <c r="D310" s="130" t="s">
        <v>941</v>
      </c>
      <c r="E310" s="130" t="s">
        <v>765</v>
      </c>
      <c r="F310" s="130">
        <v>0</v>
      </c>
      <c r="G310" s="130">
        <v>2</v>
      </c>
      <c r="H310" s="130" t="s">
        <v>130</v>
      </c>
      <c r="I310" s="131"/>
      <c r="J310" s="130" t="s">
        <v>131</v>
      </c>
    </row>
    <row r="311" spans="1:10">
      <c r="A311" s="130" t="s">
        <v>942</v>
      </c>
      <c r="B311" s="130" t="s">
        <v>943</v>
      </c>
      <c r="C311" s="130" t="s">
        <v>764</v>
      </c>
      <c r="D311" s="130" t="s">
        <v>944</v>
      </c>
      <c r="E311" s="130" t="s">
        <v>765</v>
      </c>
      <c r="F311" s="130">
        <v>0</v>
      </c>
      <c r="G311" s="130">
        <v>2</v>
      </c>
      <c r="H311" s="130" t="s">
        <v>130</v>
      </c>
      <c r="I311" s="131"/>
      <c r="J311" s="130" t="s">
        <v>131</v>
      </c>
    </row>
    <row r="312" spans="1:10">
      <c r="A312" s="130" t="s">
        <v>945</v>
      </c>
      <c r="B312" s="130" t="s">
        <v>946</v>
      </c>
      <c r="C312" s="130" t="s">
        <v>764</v>
      </c>
      <c r="D312" s="130" t="s">
        <v>947</v>
      </c>
      <c r="E312" s="130" t="s">
        <v>765</v>
      </c>
      <c r="F312" s="130">
        <v>0</v>
      </c>
      <c r="G312" s="130">
        <v>2</v>
      </c>
      <c r="H312" s="130" t="s">
        <v>130</v>
      </c>
      <c r="I312" s="131"/>
      <c r="J312" s="130" t="s">
        <v>131</v>
      </c>
    </row>
    <row r="313" spans="1:10">
      <c r="A313" s="130" t="s">
        <v>948</v>
      </c>
      <c r="B313" s="130" t="s">
        <v>948</v>
      </c>
      <c r="C313" s="130" t="s">
        <v>948</v>
      </c>
      <c r="D313" s="130" t="s">
        <v>948</v>
      </c>
      <c r="E313" s="130" t="s">
        <v>948</v>
      </c>
      <c r="H313" s="130" t="s">
        <v>948</v>
      </c>
      <c r="I313" s="131"/>
      <c r="J313" s="130" t="s">
        <v>948</v>
      </c>
    </row>
    <row r="314" spans="1:10">
      <c r="A314" s="130" t="s">
        <v>949</v>
      </c>
      <c r="B314" s="130" t="s">
        <v>950</v>
      </c>
      <c r="C314" s="130" t="s">
        <v>373</v>
      </c>
      <c r="D314" s="130" t="s">
        <v>951</v>
      </c>
      <c r="E314" s="130" t="s">
        <v>1</v>
      </c>
      <c r="F314" s="130">
        <v>0</v>
      </c>
      <c r="G314" s="130">
        <v>2</v>
      </c>
      <c r="H314" s="130" t="s">
        <v>130</v>
      </c>
      <c r="I314" s="131"/>
      <c r="J314" s="130" t="s">
        <v>131</v>
      </c>
    </row>
    <row r="315" spans="1:10">
      <c r="A315" s="130" t="s">
        <v>952</v>
      </c>
      <c r="B315" s="130" t="s">
        <v>953</v>
      </c>
      <c r="C315" s="130" t="s">
        <v>373</v>
      </c>
      <c r="D315" s="130" t="s">
        <v>954</v>
      </c>
      <c r="E315" s="130" t="s">
        <v>1</v>
      </c>
      <c r="F315" s="130">
        <v>0</v>
      </c>
      <c r="G315" s="130">
        <v>2</v>
      </c>
      <c r="H315" s="130" t="s">
        <v>130</v>
      </c>
      <c r="I315" s="131"/>
      <c r="J315" s="130" t="s">
        <v>131</v>
      </c>
    </row>
    <row r="316" spans="1:10">
      <c r="A316" s="130" t="s">
        <v>955</v>
      </c>
      <c r="B316" s="130" t="s">
        <v>956</v>
      </c>
      <c r="C316" s="130" t="s">
        <v>373</v>
      </c>
      <c r="D316" s="130" t="s">
        <v>957</v>
      </c>
      <c r="E316" s="130" t="s">
        <v>1</v>
      </c>
      <c r="F316" s="130">
        <v>0</v>
      </c>
      <c r="G316" s="130">
        <v>2</v>
      </c>
      <c r="H316" s="130" t="s">
        <v>130</v>
      </c>
      <c r="I316" s="131"/>
      <c r="J316" s="130" t="s">
        <v>131</v>
      </c>
    </row>
    <row r="317" spans="1:10">
      <c r="A317" s="130" t="s">
        <v>958</v>
      </c>
      <c r="B317" s="130" t="s">
        <v>959</v>
      </c>
      <c r="C317" s="130" t="s">
        <v>373</v>
      </c>
      <c r="D317" s="130" t="s">
        <v>960</v>
      </c>
      <c r="E317" s="130" t="s">
        <v>1</v>
      </c>
      <c r="F317" s="130">
        <v>0</v>
      </c>
      <c r="G317" s="130">
        <v>2</v>
      </c>
      <c r="H317" s="130" t="s">
        <v>130</v>
      </c>
      <c r="I317" s="131"/>
      <c r="J317" s="130" t="s">
        <v>131</v>
      </c>
    </row>
    <row r="318" spans="1:10">
      <c r="A318" s="130" t="s">
        <v>961</v>
      </c>
      <c r="B318" s="130" t="s">
        <v>962</v>
      </c>
      <c r="C318" s="130" t="s">
        <v>373</v>
      </c>
      <c r="D318" s="130" t="s">
        <v>963</v>
      </c>
      <c r="E318" s="130" t="s">
        <v>1</v>
      </c>
      <c r="F318" s="130">
        <v>0</v>
      </c>
      <c r="G318" s="130">
        <v>2</v>
      </c>
      <c r="H318" s="130" t="s">
        <v>130</v>
      </c>
      <c r="I318" s="131"/>
      <c r="J318" s="130" t="s">
        <v>131</v>
      </c>
    </row>
    <row r="319" spans="1:10">
      <c r="A319" s="130" t="s">
        <v>964</v>
      </c>
      <c r="B319" s="130" t="s">
        <v>965</v>
      </c>
      <c r="C319" s="130" t="s">
        <v>373</v>
      </c>
      <c r="D319" s="130" t="s">
        <v>966</v>
      </c>
      <c r="E319" s="130" t="s">
        <v>1</v>
      </c>
      <c r="F319" s="130">
        <v>0</v>
      </c>
      <c r="G319" s="130">
        <v>2</v>
      </c>
      <c r="H319" s="130" t="s">
        <v>130</v>
      </c>
      <c r="I319" s="131"/>
      <c r="J319" s="130" t="s">
        <v>131</v>
      </c>
    </row>
    <row r="320" spans="1:10">
      <c r="A320" s="130" t="s">
        <v>967</v>
      </c>
      <c r="B320" s="130" t="s">
        <v>968</v>
      </c>
      <c r="C320" s="130" t="s">
        <v>373</v>
      </c>
      <c r="D320" s="130" t="s">
        <v>969</v>
      </c>
      <c r="E320" s="130" t="s">
        <v>1</v>
      </c>
      <c r="F320" s="130">
        <v>0</v>
      </c>
      <c r="G320" s="130">
        <v>2</v>
      </c>
      <c r="H320" s="130" t="s">
        <v>130</v>
      </c>
      <c r="I320" s="131"/>
      <c r="J320" s="130" t="s">
        <v>131</v>
      </c>
    </row>
    <row r="321" spans="1:10">
      <c r="A321" s="130" t="s">
        <v>970</v>
      </c>
      <c r="B321" s="130" t="s">
        <v>971</v>
      </c>
      <c r="C321" s="130" t="s">
        <v>373</v>
      </c>
      <c r="D321" s="130" t="s">
        <v>972</v>
      </c>
      <c r="E321" s="130" t="s">
        <v>1</v>
      </c>
      <c r="F321" s="130">
        <v>0</v>
      </c>
      <c r="G321" s="130">
        <v>2</v>
      </c>
      <c r="H321" s="130" t="s">
        <v>130</v>
      </c>
      <c r="I321" s="131"/>
      <c r="J321" s="130" t="s">
        <v>131</v>
      </c>
    </row>
    <row r="322" spans="1:10">
      <c r="A322" s="130" t="s">
        <v>973</v>
      </c>
      <c r="B322" s="130" t="s">
        <v>974</v>
      </c>
      <c r="C322" s="130" t="s">
        <v>373</v>
      </c>
      <c r="D322" s="130" t="s">
        <v>975</v>
      </c>
      <c r="E322" s="130" t="s">
        <v>1</v>
      </c>
      <c r="F322" s="130">
        <v>0</v>
      </c>
      <c r="G322" s="130">
        <v>2</v>
      </c>
      <c r="H322" s="130" t="s">
        <v>130</v>
      </c>
      <c r="I322" s="131"/>
      <c r="J322" s="130" t="s">
        <v>131</v>
      </c>
    </row>
    <row r="323" spans="1:10">
      <c r="A323" s="130" t="s">
        <v>976</v>
      </c>
      <c r="B323" s="130" t="s">
        <v>977</v>
      </c>
      <c r="C323" s="130" t="s">
        <v>373</v>
      </c>
      <c r="D323" s="130" t="s">
        <v>978</v>
      </c>
      <c r="E323" s="130" t="s">
        <v>1</v>
      </c>
      <c r="F323" s="130">
        <v>0</v>
      </c>
      <c r="G323" s="130">
        <v>2</v>
      </c>
      <c r="H323" s="130" t="s">
        <v>130</v>
      </c>
      <c r="I323" s="131"/>
      <c r="J323" s="130" t="s">
        <v>131</v>
      </c>
    </row>
    <row r="324" spans="1:10">
      <c r="A324" s="130" t="s">
        <v>979</v>
      </c>
      <c r="B324" s="130" t="s">
        <v>980</v>
      </c>
      <c r="C324" s="130" t="s">
        <v>373</v>
      </c>
      <c r="D324" s="130" t="s">
        <v>981</v>
      </c>
      <c r="E324" s="130" t="s">
        <v>1</v>
      </c>
      <c r="F324" s="130">
        <v>0</v>
      </c>
      <c r="G324" s="130">
        <v>2</v>
      </c>
      <c r="H324" s="130" t="s">
        <v>130</v>
      </c>
      <c r="I324" s="131"/>
      <c r="J324" s="130" t="s">
        <v>131</v>
      </c>
    </row>
    <row r="325" spans="1:10">
      <c r="A325" s="130" t="s">
        <v>982</v>
      </c>
      <c r="B325" s="130" t="s">
        <v>950</v>
      </c>
      <c r="C325" s="130" t="s">
        <v>764</v>
      </c>
      <c r="D325" s="130" t="s">
        <v>951</v>
      </c>
      <c r="E325" s="130" t="s">
        <v>765</v>
      </c>
      <c r="F325" s="130">
        <v>0</v>
      </c>
      <c r="G325" s="130">
        <v>2</v>
      </c>
      <c r="H325" s="130" t="s">
        <v>130</v>
      </c>
      <c r="I325" s="131"/>
      <c r="J325" s="130" t="s">
        <v>131</v>
      </c>
    </row>
    <row r="326" spans="1:10">
      <c r="A326" s="130" t="s">
        <v>983</v>
      </c>
      <c r="B326" s="130" t="s">
        <v>953</v>
      </c>
      <c r="C326" s="130" t="s">
        <v>764</v>
      </c>
      <c r="D326" s="130" t="s">
        <v>954</v>
      </c>
      <c r="E326" s="130" t="s">
        <v>765</v>
      </c>
      <c r="F326" s="130">
        <v>0</v>
      </c>
      <c r="G326" s="130">
        <v>2</v>
      </c>
      <c r="H326" s="130" t="s">
        <v>130</v>
      </c>
      <c r="I326" s="131"/>
      <c r="J326" s="130" t="s">
        <v>131</v>
      </c>
    </row>
    <row r="327" spans="1:10">
      <c r="A327" s="130" t="s">
        <v>984</v>
      </c>
      <c r="B327" s="130" t="s">
        <v>956</v>
      </c>
      <c r="C327" s="130" t="s">
        <v>764</v>
      </c>
      <c r="D327" s="130" t="s">
        <v>957</v>
      </c>
      <c r="E327" s="130" t="s">
        <v>765</v>
      </c>
      <c r="F327" s="130">
        <v>0</v>
      </c>
      <c r="G327" s="130">
        <v>2</v>
      </c>
      <c r="H327" s="130" t="s">
        <v>130</v>
      </c>
      <c r="I327" s="131"/>
      <c r="J327" s="130" t="s">
        <v>131</v>
      </c>
    </row>
    <row r="328" spans="1:10">
      <c r="A328" s="130" t="s">
        <v>985</v>
      </c>
      <c r="B328" s="130" t="s">
        <v>959</v>
      </c>
      <c r="C328" s="130" t="s">
        <v>764</v>
      </c>
      <c r="D328" s="130" t="s">
        <v>960</v>
      </c>
      <c r="E328" s="130" t="s">
        <v>765</v>
      </c>
      <c r="F328" s="130">
        <v>0</v>
      </c>
      <c r="G328" s="130">
        <v>2</v>
      </c>
      <c r="H328" s="130" t="s">
        <v>130</v>
      </c>
      <c r="I328" s="131"/>
      <c r="J328" s="130" t="s">
        <v>131</v>
      </c>
    </row>
    <row r="329" spans="1:10">
      <c r="A329" s="130" t="s">
        <v>986</v>
      </c>
      <c r="B329" s="130" t="s">
        <v>962</v>
      </c>
      <c r="C329" s="130" t="s">
        <v>764</v>
      </c>
      <c r="D329" s="130" t="s">
        <v>963</v>
      </c>
      <c r="E329" s="130" t="s">
        <v>765</v>
      </c>
      <c r="F329" s="130">
        <v>0</v>
      </c>
      <c r="G329" s="130">
        <v>2</v>
      </c>
      <c r="H329" s="130" t="s">
        <v>130</v>
      </c>
      <c r="I329" s="131"/>
      <c r="J329" s="130" t="s">
        <v>131</v>
      </c>
    </row>
    <row r="330" spans="1:10">
      <c r="A330" s="130" t="s">
        <v>987</v>
      </c>
      <c r="B330" s="130" t="s">
        <v>965</v>
      </c>
      <c r="C330" s="130" t="s">
        <v>764</v>
      </c>
      <c r="D330" s="130" t="s">
        <v>966</v>
      </c>
      <c r="E330" s="130" t="s">
        <v>765</v>
      </c>
      <c r="F330" s="130">
        <v>0</v>
      </c>
      <c r="G330" s="130">
        <v>2</v>
      </c>
      <c r="H330" s="130" t="s">
        <v>130</v>
      </c>
      <c r="I330" s="131"/>
      <c r="J330" s="130" t="s">
        <v>131</v>
      </c>
    </row>
    <row r="331" spans="1:10">
      <c r="A331" s="130" t="s">
        <v>988</v>
      </c>
      <c r="B331" s="130" t="s">
        <v>968</v>
      </c>
      <c r="C331" s="130" t="s">
        <v>764</v>
      </c>
      <c r="D331" s="130" t="s">
        <v>969</v>
      </c>
      <c r="E331" s="130" t="s">
        <v>765</v>
      </c>
      <c r="F331" s="130">
        <v>0</v>
      </c>
      <c r="G331" s="130">
        <v>2</v>
      </c>
      <c r="H331" s="130" t="s">
        <v>130</v>
      </c>
      <c r="I331" s="131"/>
      <c r="J331" s="130" t="s">
        <v>131</v>
      </c>
    </row>
    <row r="332" spans="1:10">
      <c r="A332" s="130" t="s">
        <v>989</v>
      </c>
      <c r="B332" s="130" t="s">
        <v>971</v>
      </c>
      <c r="C332" s="130" t="s">
        <v>764</v>
      </c>
      <c r="D332" s="130" t="s">
        <v>972</v>
      </c>
      <c r="E332" s="130" t="s">
        <v>765</v>
      </c>
      <c r="F332" s="130">
        <v>0</v>
      </c>
      <c r="G332" s="130">
        <v>2</v>
      </c>
      <c r="H332" s="130" t="s">
        <v>130</v>
      </c>
      <c r="I332" s="131"/>
      <c r="J332" s="130" t="s">
        <v>131</v>
      </c>
    </row>
    <row r="333" spans="1:10">
      <c r="A333" s="130" t="s">
        <v>990</v>
      </c>
      <c r="B333" s="130" t="s">
        <v>974</v>
      </c>
      <c r="C333" s="130" t="s">
        <v>764</v>
      </c>
      <c r="D333" s="130" t="s">
        <v>975</v>
      </c>
      <c r="E333" s="130" t="s">
        <v>765</v>
      </c>
      <c r="F333" s="130">
        <v>0</v>
      </c>
      <c r="G333" s="130">
        <v>2</v>
      </c>
      <c r="H333" s="130" t="s">
        <v>130</v>
      </c>
      <c r="I333" s="131"/>
      <c r="J333" s="130" t="s">
        <v>131</v>
      </c>
    </row>
    <row r="334" spans="1:10">
      <c r="A334" s="130" t="s">
        <v>991</v>
      </c>
      <c r="B334" s="130" t="s">
        <v>977</v>
      </c>
      <c r="C334" s="130" t="s">
        <v>764</v>
      </c>
      <c r="D334" s="130" t="s">
        <v>978</v>
      </c>
      <c r="E334" s="130" t="s">
        <v>765</v>
      </c>
      <c r="F334" s="130">
        <v>0</v>
      </c>
      <c r="G334" s="130">
        <v>2</v>
      </c>
      <c r="H334" s="130" t="s">
        <v>130</v>
      </c>
      <c r="I334" s="131"/>
      <c r="J334" s="130" t="s">
        <v>131</v>
      </c>
    </row>
    <row r="335" spans="1:10">
      <c r="A335" s="130" t="s">
        <v>992</v>
      </c>
      <c r="B335" s="130" t="s">
        <v>980</v>
      </c>
      <c r="C335" s="130" t="s">
        <v>764</v>
      </c>
      <c r="D335" s="130" t="s">
        <v>981</v>
      </c>
      <c r="E335" s="130" t="s">
        <v>765</v>
      </c>
      <c r="F335" s="130">
        <v>0</v>
      </c>
      <c r="G335" s="130">
        <v>2</v>
      </c>
      <c r="H335" s="130" t="s">
        <v>130</v>
      </c>
      <c r="I335" s="131"/>
      <c r="J335" s="130" t="s">
        <v>131</v>
      </c>
    </row>
    <row r="336" spans="1:10">
      <c r="A336" s="130" t="s">
        <v>993</v>
      </c>
      <c r="B336" s="130" t="s">
        <v>994</v>
      </c>
      <c r="C336" s="130" t="s">
        <v>373</v>
      </c>
      <c r="D336" s="130" t="s">
        <v>995</v>
      </c>
      <c r="E336" s="130" t="s">
        <v>1</v>
      </c>
      <c r="F336" s="130">
        <v>0</v>
      </c>
      <c r="G336" s="130">
        <v>2</v>
      </c>
      <c r="H336" s="130" t="s">
        <v>130</v>
      </c>
      <c r="I336" s="131"/>
      <c r="J336" s="130" t="s">
        <v>131</v>
      </c>
    </row>
    <row r="337" spans="1:10">
      <c r="A337" s="130" t="s">
        <v>996</v>
      </c>
      <c r="B337" s="130" t="s">
        <v>997</v>
      </c>
      <c r="C337" s="130" t="s">
        <v>373</v>
      </c>
      <c r="D337" s="130" t="s">
        <v>998</v>
      </c>
      <c r="E337" s="130" t="s">
        <v>1</v>
      </c>
      <c r="F337" s="130">
        <v>0</v>
      </c>
      <c r="G337" s="130">
        <v>2</v>
      </c>
      <c r="H337" s="130" t="s">
        <v>130</v>
      </c>
      <c r="I337" s="131"/>
      <c r="J337" s="130" t="s">
        <v>131</v>
      </c>
    </row>
    <row r="338" spans="1:10">
      <c r="A338" s="130" t="s">
        <v>999</v>
      </c>
      <c r="B338" s="130" t="s">
        <v>1000</v>
      </c>
      <c r="C338" s="130" t="s">
        <v>373</v>
      </c>
      <c r="D338" s="130" t="s">
        <v>1001</v>
      </c>
      <c r="E338" s="130" t="s">
        <v>1</v>
      </c>
      <c r="F338" s="130">
        <v>0</v>
      </c>
      <c r="G338" s="130">
        <v>2</v>
      </c>
      <c r="H338" s="130" t="s">
        <v>130</v>
      </c>
      <c r="I338" s="131"/>
      <c r="J338" s="130" t="s">
        <v>131</v>
      </c>
    </row>
    <row r="339" spans="1:10">
      <c r="A339" s="130" t="s">
        <v>1002</v>
      </c>
      <c r="B339" s="130" t="s">
        <v>1003</v>
      </c>
      <c r="C339" s="130" t="s">
        <v>373</v>
      </c>
      <c r="D339" s="130" t="s">
        <v>1004</v>
      </c>
      <c r="E339" s="130" t="s">
        <v>1</v>
      </c>
      <c r="F339" s="130">
        <v>0</v>
      </c>
      <c r="G339" s="130">
        <v>2</v>
      </c>
      <c r="H339" s="130" t="s">
        <v>130</v>
      </c>
      <c r="I339" s="131"/>
      <c r="J339" s="130" t="s">
        <v>131</v>
      </c>
    </row>
    <row r="340" spans="1:10">
      <c r="A340" s="130" t="s">
        <v>1005</v>
      </c>
      <c r="B340" s="130" t="s">
        <v>1006</v>
      </c>
      <c r="C340" s="130" t="s">
        <v>373</v>
      </c>
      <c r="D340" s="130" t="s">
        <v>1007</v>
      </c>
      <c r="E340" s="130" t="s">
        <v>1</v>
      </c>
      <c r="F340" s="130">
        <v>0</v>
      </c>
      <c r="G340" s="130">
        <v>2</v>
      </c>
      <c r="H340" s="130" t="s">
        <v>130</v>
      </c>
      <c r="I340" s="131"/>
      <c r="J340" s="130" t="s">
        <v>131</v>
      </c>
    </row>
    <row r="341" spans="1:10">
      <c r="A341" s="130" t="s">
        <v>1008</v>
      </c>
      <c r="B341" s="130" t="s">
        <v>1009</v>
      </c>
      <c r="C341" s="130" t="s">
        <v>373</v>
      </c>
      <c r="D341" s="130" t="s">
        <v>1010</v>
      </c>
      <c r="E341" s="130" t="s">
        <v>1</v>
      </c>
      <c r="F341" s="130">
        <v>0</v>
      </c>
      <c r="G341" s="130">
        <v>2</v>
      </c>
      <c r="H341" s="130" t="s">
        <v>130</v>
      </c>
      <c r="I341" s="131"/>
      <c r="J341" s="130" t="s">
        <v>131</v>
      </c>
    </row>
    <row r="342" spans="1:10">
      <c r="A342" s="130" t="s">
        <v>1011</v>
      </c>
      <c r="B342" s="130" t="s">
        <v>1012</v>
      </c>
      <c r="C342" s="130" t="s">
        <v>373</v>
      </c>
      <c r="D342" s="130" t="s">
        <v>1013</v>
      </c>
      <c r="E342" s="130" t="s">
        <v>1</v>
      </c>
      <c r="F342" s="130">
        <v>0</v>
      </c>
      <c r="G342" s="130">
        <v>2</v>
      </c>
      <c r="H342" s="130" t="s">
        <v>130</v>
      </c>
      <c r="I342" s="131"/>
      <c r="J342" s="130" t="s">
        <v>131</v>
      </c>
    </row>
    <row r="343" spans="1:10">
      <c r="A343" s="130" t="s">
        <v>1014</v>
      </c>
      <c r="B343" s="130" t="s">
        <v>1015</v>
      </c>
      <c r="C343" s="130" t="s">
        <v>373</v>
      </c>
      <c r="D343" s="130" t="s">
        <v>1016</v>
      </c>
      <c r="E343" s="130" t="s">
        <v>1</v>
      </c>
      <c r="F343" s="130">
        <v>0</v>
      </c>
      <c r="G343" s="130">
        <v>2</v>
      </c>
      <c r="H343" s="130" t="s">
        <v>130</v>
      </c>
      <c r="I343" s="131"/>
      <c r="J343" s="130" t="s">
        <v>131</v>
      </c>
    </row>
    <row r="344" spans="1:10">
      <c r="A344" s="130" t="s">
        <v>1017</v>
      </c>
      <c r="B344" s="130" t="s">
        <v>1018</v>
      </c>
      <c r="C344" s="130" t="s">
        <v>373</v>
      </c>
      <c r="D344" s="130" t="s">
        <v>1019</v>
      </c>
      <c r="E344" s="130" t="s">
        <v>1</v>
      </c>
      <c r="F344" s="130">
        <v>0</v>
      </c>
      <c r="G344" s="130">
        <v>2</v>
      </c>
      <c r="H344" s="130" t="s">
        <v>130</v>
      </c>
      <c r="I344" s="131"/>
      <c r="J344" s="130" t="s">
        <v>131</v>
      </c>
    </row>
    <row r="345" spans="1:10">
      <c r="A345" s="130" t="s">
        <v>1020</v>
      </c>
      <c r="B345" s="130" t="s">
        <v>1021</v>
      </c>
      <c r="C345" s="130" t="s">
        <v>373</v>
      </c>
      <c r="D345" s="130" t="s">
        <v>1022</v>
      </c>
      <c r="E345" s="130" t="s">
        <v>1</v>
      </c>
      <c r="F345" s="130">
        <v>0</v>
      </c>
      <c r="G345" s="130">
        <v>2</v>
      </c>
      <c r="H345" s="130" t="s">
        <v>130</v>
      </c>
      <c r="I345" s="131"/>
      <c r="J345" s="130" t="s">
        <v>131</v>
      </c>
    </row>
    <row r="346" spans="1:10">
      <c r="A346" s="130" t="s">
        <v>1023</v>
      </c>
      <c r="B346" s="130" t="s">
        <v>1024</v>
      </c>
      <c r="C346" s="130" t="s">
        <v>373</v>
      </c>
      <c r="D346" s="130" t="s">
        <v>1025</v>
      </c>
      <c r="E346" s="130" t="s">
        <v>1</v>
      </c>
      <c r="F346" s="130">
        <v>0</v>
      </c>
      <c r="G346" s="130">
        <v>2</v>
      </c>
      <c r="H346" s="130" t="s">
        <v>130</v>
      </c>
      <c r="I346" s="131"/>
      <c r="J346" s="130" t="s">
        <v>131</v>
      </c>
    </row>
    <row r="347" spans="1:10">
      <c r="A347" s="130" t="s">
        <v>1026</v>
      </c>
      <c r="B347" s="130" t="s">
        <v>994</v>
      </c>
      <c r="C347" s="130" t="s">
        <v>764</v>
      </c>
      <c r="D347" s="130" t="s">
        <v>995</v>
      </c>
      <c r="E347" s="130" t="s">
        <v>765</v>
      </c>
      <c r="F347" s="130">
        <v>0</v>
      </c>
      <c r="G347" s="130">
        <v>2</v>
      </c>
      <c r="H347" s="130" t="s">
        <v>130</v>
      </c>
      <c r="I347" s="131"/>
      <c r="J347" s="130" t="s">
        <v>131</v>
      </c>
    </row>
    <row r="348" spans="1:10">
      <c r="A348" s="130" t="s">
        <v>1027</v>
      </c>
      <c r="B348" s="130" t="s">
        <v>997</v>
      </c>
      <c r="C348" s="130" t="s">
        <v>764</v>
      </c>
      <c r="D348" s="130" t="s">
        <v>998</v>
      </c>
      <c r="E348" s="130" t="s">
        <v>765</v>
      </c>
      <c r="F348" s="130">
        <v>0</v>
      </c>
      <c r="G348" s="130">
        <v>2</v>
      </c>
      <c r="H348" s="130" t="s">
        <v>130</v>
      </c>
      <c r="I348" s="131"/>
      <c r="J348" s="130" t="s">
        <v>131</v>
      </c>
    </row>
    <row r="349" spans="1:10">
      <c r="A349" s="130" t="s">
        <v>1028</v>
      </c>
      <c r="B349" s="130" t="s">
        <v>1000</v>
      </c>
      <c r="C349" s="130" t="s">
        <v>764</v>
      </c>
      <c r="D349" s="130" t="s">
        <v>1001</v>
      </c>
      <c r="E349" s="130" t="s">
        <v>765</v>
      </c>
      <c r="F349" s="130">
        <v>0</v>
      </c>
      <c r="G349" s="130">
        <v>2</v>
      </c>
      <c r="H349" s="130" t="s">
        <v>130</v>
      </c>
      <c r="I349" s="131"/>
      <c r="J349" s="130" t="s">
        <v>131</v>
      </c>
    </row>
    <row r="350" spans="1:10">
      <c r="A350" s="130" t="s">
        <v>1029</v>
      </c>
      <c r="B350" s="130" t="s">
        <v>1003</v>
      </c>
      <c r="C350" s="130" t="s">
        <v>764</v>
      </c>
      <c r="D350" s="130" t="s">
        <v>1004</v>
      </c>
      <c r="E350" s="130" t="s">
        <v>765</v>
      </c>
      <c r="F350" s="130">
        <v>0</v>
      </c>
      <c r="G350" s="130">
        <v>2</v>
      </c>
      <c r="H350" s="130" t="s">
        <v>130</v>
      </c>
      <c r="I350" s="131"/>
      <c r="J350" s="130" t="s">
        <v>131</v>
      </c>
    </row>
    <row r="351" spans="1:10">
      <c r="A351" s="130" t="s">
        <v>1030</v>
      </c>
      <c r="B351" s="130" t="s">
        <v>1006</v>
      </c>
      <c r="C351" s="130" t="s">
        <v>764</v>
      </c>
      <c r="D351" s="130" t="s">
        <v>1007</v>
      </c>
      <c r="E351" s="130" t="s">
        <v>765</v>
      </c>
      <c r="F351" s="130">
        <v>0</v>
      </c>
      <c r="G351" s="130">
        <v>2</v>
      </c>
      <c r="H351" s="130" t="s">
        <v>130</v>
      </c>
      <c r="I351" s="131"/>
      <c r="J351" s="130" t="s">
        <v>131</v>
      </c>
    </row>
    <row r="352" spans="1:10">
      <c r="A352" s="130" t="s">
        <v>1031</v>
      </c>
      <c r="B352" s="130" t="s">
        <v>1009</v>
      </c>
      <c r="C352" s="130" t="s">
        <v>764</v>
      </c>
      <c r="D352" s="130" t="s">
        <v>1010</v>
      </c>
      <c r="E352" s="130" t="s">
        <v>765</v>
      </c>
      <c r="F352" s="130">
        <v>0</v>
      </c>
      <c r="G352" s="130">
        <v>2</v>
      </c>
      <c r="H352" s="130" t="s">
        <v>130</v>
      </c>
      <c r="I352" s="131"/>
      <c r="J352" s="130" t="s">
        <v>131</v>
      </c>
    </row>
    <row r="353" spans="1:10">
      <c r="A353" s="130" t="s">
        <v>1032</v>
      </c>
      <c r="B353" s="130" t="s">
        <v>1012</v>
      </c>
      <c r="C353" s="130" t="s">
        <v>764</v>
      </c>
      <c r="D353" s="130" t="s">
        <v>1013</v>
      </c>
      <c r="E353" s="130" t="s">
        <v>765</v>
      </c>
      <c r="F353" s="130">
        <v>0</v>
      </c>
      <c r="G353" s="130">
        <v>2</v>
      </c>
      <c r="H353" s="130" t="s">
        <v>130</v>
      </c>
      <c r="I353" s="131"/>
      <c r="J353" s="130" t="s">
        <v>131</v>
      </c>
    </row>
    <row r="354" spans="1:10">
      <c r="A354" s="130" t="s">
        <v>1033</v>
      </c>
      <c r="B354" s="130" t="s">
        <v>1015</v>
      </c>
      <c r="C354" s="130" t="s">
        <v>764</v>
      </c>
      <c r="D354" s="130" t="s">
        <v>1016</v>
      </c>
      <c r="E354" s="130" t="s">
        <v>765</v>
      </c>
      <c r="F354" s="130">
        <v>0</v>
      </c>
      <c r="G354" s="130">
        <v>2</v>
      </c>
      <c r="H354" s="130" t="s">
        <v>130</v>
      </c>
      <c r="I354" s="131"/>
      <c r="J354" s="130" t="s">
        <v>131</v>
      </c>
    </row>
    <row r="355" spans="1:10">
      <c r="A355" s="130" t="s">
        <v>1034</v>
      </c>
      <c r="B355" s="130" t="s">
        <v>1018</v>
      </c>
      <c r="C355" s="130" t="s">
        <v>764</v>
      </c>
      <c r="D355" s="130" t="s">
        <v>1019</v>
      </c>
      <c r="E355" s="130" t="s">
        <v>765</v>
      </c>
      <c r="F355" s="130">
        <v>0</v>
      </c>
      <c r="G355" s="130">
        <v>2</v>
      </c>
      <c r="H355" s="130" t="s">
        <v>130</v>
      </c>
      <c r="I355" s="131"/>
      <c r="J355" s="130" t="s">
        <v>131</v>
      </c>
    </row>
    <row r="356" spans="1:10">
      <c r="A356" s="130" t="s">
        <v>1035</v>
      </c>
      <c r="B356" s="130" t="s">
        <v>1021</v>
      </c>
      <c r="C356" s="130" t="s">
        <v>764</v>
      </c>
      <c r="D356" s="130" t="s">
        <v>1022</v>
      </c>
      <c r="E356" s="130" t="s">
        <v>765</v>
      </c>
      <c r="F356" s="130">
        <v>0</v>
      </c>
      <c r="G356" s="130">
        <v>2</v>
      </c>
      <c r="H356" s="130" t="s">
        <v>130</v>
      </c>
      <c r="I356" s="131"/>
      <c r="J356" s="130" t="s">
        <v>131</v>
      </c>
    </row>
    <row r="357" spans="1:10">
      <c r="A357" s="130" t="s">
        <v>1036</v>
      </c>
      <c r="B357" s="130" t="s">
        <v>1024</v>
      </c>
      <c r="C357" s="130" t="s">
        <v>764</v>
      </c>
      <c r="D357" s="130" t="s">
        <v>1025</v>
      </c>
      <c r="E357" s="130" t="s">
        <v>765</v>
      </c>
      <c r="F357" s="130">
        <v>0</v>
      </c>
      <c r="G357" s="130">
        <v>2</v>
      </c>
      <c r="H357" s="130" t="s">
        <v>130</v>
      </c>
      <c r="I357" s="131"/>
      <c r="J357" s="130" t="s">
        <v>131</v>
      </c>
    </row>
    <row r="358" spans="1:10">
      <c r="A358" s="130" t="s">
        <v>1037</v>
      </c>
      <c r="B358" s="130" t="s">
        <v>1038</v>
      </c>
      <c r="C358" s="130" t="s">
        <v>373</v>
      </c>
      <c r="D358" s="130" t="s">
        <v>1039</v>
      </c>
      <c r="E358" s="130" t="s">
        <v>1</v>
      </c>
      <c r="F358" s="130">
        <v>0</v>
      </c>
      <c r="G358" s="130">
        <v>2</v>
      </c>
      <c r="H358" s="130" t="s">
        <v>130</v>
      </c>
      <c r="I358" s="131"/>
      <c r="J358" s="130" t="s">
        <v>131</v>
      </c>
    </row>
    <row r="359" spans="1:10">
      <c r="A359" s="130" t="s">
        <v>1040</v>
      </c>
      <c r="B359" s="130" t="s">
        <v>1041</v>
      </c>
      <c r="C359" s="130" t="s">
        <v>373</v>
      </c>
      <c r="D359" s="130" t="s">
        <v>1042</v>
      </c>
      <c r="E359" s="130" t="s">
        <v>1</v>
      </c>
      <c r="F359" s="130">
        <v>0</v>
      </c>
      <c r="G359" s="130">
        <v>2</v>
      </c>
      <c r="H359" s="130" t="s">
        <v>130</v>
      </c>
      <c r="I359" s="131"/>
      <c r="J359" s="130" t="s">
        <v>131</v>
      </c>
    </row>
    <row r="360" spans="1:10">
      <c r="A360" s="130" t="s">
        <v>1043</v>
      </c>
      <c r="B360" s="130" t="s">
        <v>1044</v>
      </c>
      <c r="C360" s="130" t="s">
        <v>373</v>
      </c>
      <c r="D360" s="130" t="s">
        <v>1045</v>
      </c>
      <c r="E360" s="130" t="s">
        <v>1</v>
      </c>
      <c r="F360" s="130">
        <v>0</v>
      </c>
      <c r="G360" s="130">
        <v>2</v>
      </c>
      <c r="H360" s="130" t="s">
        <v>130</v>
      </c>
      <c r="I360" s="131"/>
      <c r="J360" s="130" t="s">
        <v>131</v>
      </c>
    </row>
    <row r="361" spans="1:10">
      <c r="A361" s="130" t="s">
        <v>1046</v>
      </c>
      <c r="B361" s="130" t="s">
        <v>1047</v>
      </c>
      <c r="C361" s="130" t="s">
        <v>373</v>
      </c>
      <c r="D361" s="130" t="s">
        <v>1048</v>
      </c>
      <c r="E361" s="130" t="s">
        <v>1</v>
      </c>
      <c r="F361" s="130">
        <v>0</v>
      </c>
      <c r="G361" s="130">
        <v>2</v>
      </c>
      <c r="H361" s="130" t="s">
        <v>130</v>
      </c>
      <c r="I361" s="131"/>
      <c r="J361" s="130" t="s">
        <v>131</v>
      </c>
    </row>
    <row r="362" spans="1:10">
      <c r="A362" s="130" t="s">
        <v>1049</v>
      </c>
      <c r="B362" s="130" t="s">
        <v>1050</v>
      </c>
      <c r="C362" s="130" t="s">
        <v>373</v>
      </c>
      <c r="D362" s="130" t="s">
        <v>1051</v>
      </c>
      <c r="E362" s="130" t="s">
        <v>1</v>
      </c>
      <c r="F362" s="130">
        <v>0</v>
      </c>
      <c r="G362" s="130">
        <v>2</v>
      </c>
      <c r="H362" s="130" t="s">
        <v>130</v>
      </c>
      <c r="I362" s="131"/>
      <c r="J362" s="130" t="s">
        <v>131</v>
      </c>
    </row>
    <row r="363" spans="1:10">
      <c r="A363" s="130" t="s">
        <v>1052</v>
      </c>
      <c r="B363" s="130" t="s">
        <v>1053</v>
      </c>
      <c r="C363" s="130" t="s">
        <v>373</v>
      </c>
      <c r="D363" s="130" t="s">
        <v>1054</v>
      </c>
      <c r="E363" s="130" t="s">
        <v>1</v>
      </c>
      <c r="F363" s="130">
        <v>0</v>
      </c>
      <c r="G363" s="130">
        <v>2</v>
      </c>
      <c r="H363" s="130" t="s">
        <v>130</v>
      </c>
      <c r="I363" s="131"/>
      <c r="J363" s="130" t="s">
        <v>131</v>
      </c>
    </row>
    <row r="364" spans="1:10">
      <c r="A364" s="130" t="s">
        <v>1055</v>
      </c>
      <c r="B364" s="130" t="s">
        <v>1056</v>
      </c>
      <c r="C364" s="130" t="s">
        <v>373</v>
      </c>
      <c r="D364" s="130" t="s">
        <v>1057</v>
      </c>
      <c r="E364" s="130" t="s">
        <v>1</v>
      </c>
      <c r="F364" s="130">
        <v>0</v>
      </c>
      <c r="G364" s="130">
        <v>2</v>
      </c>
      <c r="H364" s="130" t="s">
        <v>130</v>
      </c>
      <c r="I364" s="131"/>
      <c r="J364" s="130" t="s">
        <v>131</v>
      </c>
    </row>
    <row r="365" spans="1:10">
      <c r="A365" s="130" t="s">
        <v>1058</v>
      </c>
      <c r="B365" s="130" t="s">
        <v>1059</v>
      </c>
      <c r="C365" s="130" t="s">
        <v>373</v>
      </c>
      <c r="D365" s="130" t="s">
        <v>1060</v>
      </c>
      <c r="E365" s="130" t="s">
        <v>1</v>
      </c>
      <c r="F365" s="130">
        <v>0</v>
      </c>
      <c r="G365" s="130">
        <v>2</v>
      </c>
      <c r="H365" s="130" t="s">
        <v>130</v>
      </c>
      <c r="I365" s="131"/>
      <c r="J365" s="130" t="s">
        <v>131</v>
      </c>
    </row>
    <row r="366" spans="1:10">
      <c r="A366" s="130" t="s">
        <v>1061</v>
      </c>
      <c r="B366" s="130" t="s">
        <v>1062</v>
      </c>
      <c r="C366" s="130" t="s">
        <v>373</v>
      </c>
      <c r="D366" s="130" t="s">
        <v>1063</v>
      </c>
      <c r="E366" s="130" t="s">
        <v>1</v>
      </c>
      <c r="F366" s="130">
        <v>0</v>
      </c>
      <c r="G366" s="130">
        <v>2</v>
      </c>
      <c r="H366" s="130" t="s">
        <v>130</v>
      </c>
      <c r="I366" s="131"/>
      <c r="J366" s="130" t="s">
        <v>131</v>
      </c>
    </row>
    <row r="367" spans="1:10">
      <c r="A367" s="130" t="s">
        <v>1064</v>
      </c>
      <c r="B367" s="130" t="s">
        <v>1065</v>
      </c>
      <c r="C367" s="130" t="s">
        <v>373</v>
      </c>
      <c r="D367" s="130" t="s">
        <v>1066</v>
      </c>
      <c r="E367" s="130" t="s">
        <v>1</v>
      </c>
      <c r="F367" s="130">
        <v>0</v>
      </c>
      <c r="G367" s="130">
        <v>2</v>
      </c>
      <c r="H367" s="130" t="s">
        <v>130</v>
      </c>
      <c r="I367" s="131"/>
      <c r="J367" s="130" t="s">
        <v>131</v>
      </c>
    </row>
    <row r="368" spans="1:10">
      <c r="A368" s="130" t="s">
        <v>1067</v>
      </c>
      <c r="B368" s="130" t="s">
        <v>1068</v>
      </c>
      <c r="C368" s="130" t="s">
        <v>373</v>
      </c>
      <c r="D368" s="130" t="s">
        <v>1069</v>
      </c>
      <c r="E368" s="130" t="s">
        <v>1</v>
      </c>
      <c r="F368" s="130">
        <v>0</v>
      </c>
      <c r="G368" s="130">
        <v>2</v>
      </c>
      <c r="H368" s="130" t="s">
        <v>130</v>
      </c>
      <c r="I368" s="131"/>
      <c r="J368" s="130" t="s">
        <v>131</v>
      </c>
    </row>
    <row r="369" spans="1:10">
      <c r="A369" s="130" t="s">
        <v>1070</v>
      </c>
      <c r="B369" s="130" t="s">
        <v>1038</v>
      </c>
      <c r="C369" s="130" t="s">
        <v>764</v>
      </c>
      <c r="D369" s="130" t="s">
        <v>1039</v>
      </c>
      <c r="E369" s="130" t="s">
        <v>765</v>
      </c>
      <c r="F369" s="130">
        <v>0</v>
      </c>
      <c r="G369" s="130">
        <v>2</v>
      </c>
      <c r="H369" s="130" t="s">
        <v>130</v>
      </c>
      <c r="I369" s="131"/>
      <c r="J369" s="130" t="s">
        <v>131</v>
      </c>
    </row>
    <row r="370" spans="1:10">
      <c r="A370" s="130" t="s">
        <v>1071</v>
      </c>
      <c r="B370" s="130" t="s">
        <v>1041</v>
      </c>
      <c r="C370" s="130" t="s">
        <v>764</v>
      </c>
      <c r="D370" s="130" t="s">
        <v>1042</v>
      </c>
      <c r="E370" s="130" t="s">
        <v>765</v>
      </c>
      <c r="F370" s="130">
        <v>0</v>
      </c>
      <c r="G370" s="130">
        <v>2</v>
      </c>
      <c r="H370" s="130" t="s">
        <v>130</v>
      </c>
      <c r="I370" s="131"/>
      <c r="J370" s="130" t="s">
        <v>131</v>
      </c>
    </row>
    <row r="371" spans="1:10">
      <c r="A371" s="130" t="s">
        <v>1072</v>
      </c>
      <c r="B371" s="130" t="s">
        <v>1044</v>
      </c>
      <c r="C371" s="130" t="s">
        <v>764</v>
      </c>
      <c r="D371" s="130" t="s">
        <v>1045</v>
      </c>
      <c r="E371" s="130" t="s">
        <v>765</v>
      </c>
      <c r="F371" s="130">
        <v>0</v>
      </c>
      <c r="G371" s="130">
        <v>2</v>
      </c>
      <c r="H371" s="130" t="s">
        <v>130</v>
      </c>
      <c r="I371" s="131"/>
      <c r="J371" s="130" t="s">
        <v>131</v>
      </c>
    </row>
    <row r="372" spans="1:10">
      <c r="A372" s="130" t="s">
        <v>1073</v>
      </c>
      <c r="B372" s="130" t="s">
        <v>1047</v>
      </c>
      <c r="C372" s="130" t="s">
        <v>764</v>
      </c>
      <c r="D372" s="130" t="s">
        <v>1048</v>
      </c>
      <c r="E372" s="130" t="s">
        <v>765</v>
      </c>
      <c r="F372" s="130">
        <v>0</v>
      </c>
      <c r="G372" s="130">
        <v>2</v>
      </c>
      <c r="H372" s="130" t="s">
        <v>130</v>
      </c>
      <c r="I372" s="131"/>
      <c r="J372" s="130" t="s">
        <v>131</v>
      </c>
    </row>
    <row r="373" spans="1:10">
      <c r="A373" s="130" t="s">
        <v>1074</v>
      </c>
      <c r="B373" s="130" t="s">
        <v>1050</v>
      </c>
      <c r="C373" s="130" t="s">
        <v>764</v>
      </c>
      <c r="D373" s="130" t="s">
        <v>1051</v>
      </c>
      <c r="E373" s="130" t="s">
        <v>765</v>
      </c>
      <c r="F373" s="130">
        <v>0</v>
      </c>
      <c r="G373" s="130">
        <v>2</v>
      </c>
      <c r="H373" s="130" t="s">
        <v>130</v>
      </c>
      <c r="I373" s="131"/>
      <c r="J373" s="130" t="s">
        <v>131</v>
      </c>
    </row>
    <row r="374" spans="1:10">
      <c r="A374" s="130" t="s">
        <v>1075</v>
      </c>
      <c r="B374" s="130" t="s">
        <v>1053</v>
      </c>
      <c r="C374" s="130" t="s">
        <v>764</v>
      </c>
      <c r="D374" s="130" t="s">
        <v>1054</v>
      </c>
      <c r="E374" s="130" t="s">
        <v>765</v>
      </c>
      <c r="F374" s="130">
        <v>0</v>
      </c>
      <c r="G374" s="130">
        <v>2</v>
      </c>
      <c r="H374" s="130" t="s">
        <v>130</v>
      </c>
      <c r="I374" s="131"/>
      <c r="J374" s="130" t="s">
        <v>131</v>
      </c>
    </row>
    <row r="375" spans="1:10">
      <c r="A375" s="130" t="s">
        <v>1076</v>
      </c>
      <c r="B375" s="130" t="s">
        <v>1056</v>
      </c>
      <c r="C375" s="130" t="s">
        <v>764</v>
      </c>
      <c r="D375" s="130" t="s">
        <v>1057</v>
      </c>
      <c r="E375" s="130" t="s">
        <v>765</v>
      </c>
      <c r="F375" s="130">
        <v>0</v>
      </c>
      <c r="G375" s="130">
        <v>2</v>
      </c>
      <c r="H375" s="130" t="s">
        <v>130</v>
      </c>
      <c r="I375" s="131"/>
      <c r="J375" s="130" t="s">
        <v>131</v>
      </c>
    </row>
    <row r="376" spans="1:10">
      <c r="A376" s="130" t="s">
        <v>1077</v>
      </c>
      <c r="B376" s="130" t="s">
        <v>1059</v>
      </c>
      <c r="C376" s="130" t="s">
        <v>764</v>
      </c>
      <c r="D376" s="130" t="s">
        <v>1060</v>
      </c>
      <c r="E376" s="130" t="s">
        <v>765</v>
      </c>
      <c r="F376" s="130">
        <v>0</v>
      </c>
      <c r="G376" s="130">
        <v>2</v>
      </c>
      <c r="H376" s="130" t="s">
        <v>130</v>
      </c>
      <c r="I376" s="131"/>
      <c r="J376" s="130" t="s">
        <v>131</v>
      </c>
    </row>
    <row r="377" spans="1:10">
      <c r="A377" s="130" t="s">
        <v>1078</v>
      </c>
      <c r="B377" s="130" t="s">
        <v>1062</v>
      </c>
      <c r="C377" s="130" t="s">
        <v>764</v>
      </c>
      <c r="D377" s="130" t="s">
        <v>1063</v>
      </c>
      <c r="E377" s="130" t="s">
        <v>765</v>
      </c>
      <c r="F377" s="130">
        <v>0</v>
      </c>
      <c r="G377" s="130">
        <v>2</v>
      </c>
      <c r="H377" s="130" t="s">
        <v>130</v>
      </c>
      <c r="I377" s="131"/>
      <c r="J377" s="130" t="s">
        <v>131</v>
      </c>
    </row>
    <row r="378" spans="1:10">
      <c r="A378" s="130" t="s">
        <v>1079</v>
      </c>
      <c r="B378" s="130" t="s">
        <v>1065</v>
      </c>
      <c r="C378" s="130" t="s">
        <v>764</v>
      </c>
      <c r="D378" s="130" t="s">
        <v>1066</v>
      </c>
      <c r="E378" s="130" t="s">
        <v>765</v>
      </c>
      <c r="F378" s="130">
        <v>0</v>
      </c>
      <c r="G378" s="130">
        <v>2</v>
      </c>
      <c r="H378" s="130" t="s">
        <v>130</v>
      </c>
      <c r="I378" s="131"/>
      <c r="J378" s="130" t="s">
        <v>131</v>
      </c>
    </row>
    <row r="379" spans="1:10">
      <c r="A379" s="130" t="s">
        <v>1080</v>
      </c>
      <c r="B379" s="130" t="s">
        <v>1068</v>
      </c>
      <c r="C379" s="130" t="s">
        <v>764</v>
      </c>
      <c r="D379" s="130" t="s">
        <v>1069</v>
      </c>
      <c r="E379" s="130" t="s">
        <v>765</v>
      </c>
      <c r="F379" s="130">
        <v>0</v>
      </c>
      <c r="G379" s="130">
        <v>2</v>
      </c>
      <c r="H379" s="130" t="s">
        <v>130</v>
      </c>
      <c r="I379" s="131"/>
      <c r="J379" s="130" t="s">
        <v>131</v>
      </c>
    </row>
    <row r="380" spans="1:10">
      <c r="A380" s="130" t="s">
        <v>1081</v>
      </c>
      <c r="B380" s="130" t="s">
        <v>1082</v>
      </c>
      <c r="C380" s="130" t="s">
        <v>373</v>
      </c>
      <c r="D380" s="130" t="s">
        <v>1083</v>
      </c>
      <c r="E380" s="130" t="s">
        <v>1</v>
      </c>
      <c r="F380" s="130">
        <v>0</v>
      </c>
      <c r="G380" s="130">
        <v>2</v>
      </c>
      <c r="H380" s="130" t="s">
        <v>130</v>
      </c>
      <c r="I380" s="131"/>
      <c r="J380" s="130" t="s">
        <v>131</v>
      </c>
    </row>
    <row r="381" spans="1:10">
      <c r="A381" s="130" t="s">
        <v>1084</v>
      </c>
      <c r="B381" s="130" t="s">
        <v>1085</v>
      </c>
      <c r="C381" s="130" t="s">
        <v>373</v>
      </c>
      <c r="D381" s="130" t="s">
        <v>1086</v>
      </c>
      <c r="E381" s="130" t="s">
        <v>1</v>
      </c>
      <c r="F381" s="130">
        <v>0</v>
      </c>
      <c r="G381" s="130">
        <v>2</v>
      </c>
      <c r="H381" s="130" t="s">
        <v>130</v>
      </c>
      <c r="I381" s="131"/>
      <c r="J381" s="130" t="s">
        <v>131</v>
      </c>
    </row>
    <row r="382" spans="1:10">
      <c r="A382" s="130" t="s">
        <v>1087</v>
      </c>
      <c r="B382" s="130" t="s">
        <v>1088</v>
      </c>
      <c r="C382" s="130" t="s">
        <v>373</v>
      </c>
      <c r="D382" s="130" t="s">
        <v>1089</v>
      </c>
      <c r="E382" s="130" t="s">
        <v>1</v>
      </c>
      <c r="F382" s="130">
        <v>0</v>
      </c>
      <c r="G382" s="130">
        <v>2</v>
      </c>
      <c r="H382" s="130" t="s">
        <v>130</v>
      </c>
      <c r="I382" s="131"/>
      <c r="J382" s="130" t="s">
        <v>131</v>
      </c>
    </row>
    <row r="383" spans="1:10">
      <c r="A383" s="130" t="s">
        <v>1090</v>
      </c>
      <c r="B383" s="130" t="s">
        <v>1091</v>
      </c>
      <c r="C383" s="130" t="s">
        <v>266</v>
      </c>
      <c r="D383" s="130" t="s">
        <v>1092</v>
      </c>
      <c r="E383" s="130" t="s">
        <v>268</v>
      </c>
      <c r="F383" s="130">
        <v>0</v>
      </c>
      <c r="G383" s="130">
        <v>2</v>
      </c>
      <c r="H383" s="130" t="s">
        <v>130</v>
      </c>
      <c r="I383" s="131"/>
      <c r="J383" s="130" t="s">
        <v>131</v>
      </c>
    </row>
    <row r="384" spans="1:10">
      <c r="A384" s="130" t="s">
        <v>1093</v>
      </c>
      <c r="B384" s="130" t="s">
        <v>1094</v>
      </c>
      <c r="C384" s="130" t="s">
        <v>266</v>
      </c>
      <c r="D384" s="130" t="s">
        <v>1095</v>
      </c>
      <c r="E384" s="130" t="s">
        <v>268</v>
      </c>
      <c r="F384" s="130">
        <v>0</v>
      </c>
      <c r="G384" s="130">
        <v>2</v>
      </c>
      <c r="H384" s="130" t="s">
        <v>130</v>
      </c>
      <c r="I384" s="131"/>
      <c r="J384" s="130" t="s">
        <v>131</v>
      </c>
    </row>
    <row r="385" spans="1:10">
      <c r="A385" s="130" t="s">
        <v>1096</v>
      </c>
      <c r="B385" s="130" t="s">
        <v>1097</v>
      </c>
      <c r="C385" s="130" t="s">
        <v>266</v>
      </c>
      <c r="D385" s="130" t="s">
        <v>1098</v>
      </c>
      <c r="E385" s="130" t="s">
        <v>268</v>
      </c>
      <c r="F385" s="130">
        <v>0</v>
      </c>
      <c r="G385" s="130">
        <v>2</v>
      </c>
      <c r="H385" s="130" t="s">
        <v>130</v>
      </c>
      <c r="I385" s="131"/>
      <c r="J385" s="130" t="s">
        <v>131</v>
      </c>
    </row>
    <row r="386" spans="1:10">
      <c r="A386" s="130" t="s">
        <v>1099</v>
      </c>
      <c r="B386" s="130" t="s">
        <v>1100</v>
      </c>
      <c r="C386" s="130" t="s">
        <v>266</v>
      </c>
      <c r="D386" s="130" t="s">
        <v>1101</v>
      </c>
      <c r="E386" s="130" t="s">
        <v>268</v>
      </c>
      <c r="F386" s="130">
        <v>0</v>
      </c>
      <c r="G386" s="130">
        <v>2</v>
      </c>
      <c r="H386" s="130" t="s">
        <v>130</v>
      </c>
      <c r="I386" s="131"/>
      <c r="J386" s="130" t="s">
        <v>131</v>
      </c>
    </row>
    <row r="387" spans="1:10">
      <c r="A387" s="130" t="s">
        <v>1102</v>
      </c>
      <c r="B387" s="130" t="s">
        <v>1103</v>
      </c>
      <c r="C387" s="130" t="s">
        <v>266</v>
      </c>
      <c r="D387" s="130" t="s">
        <v>1104</v>
      </c>
      <c r="E387" s="130" t="s">
        <v>268</v>
      </c>
      <c r="F387" s="130">
        <v>0</v>
      </c>
      <c r="G387" s="130">
        <v>2</v>
      </c>
      <c r="H387" s="130" t="s">
        <v>130</v>
      </c>
      <c r="I387" s="131"/>
      <c r="J387" s="130" t="s">
        <v>131</v>
      </c>
    </row>
    <row r="388" spans="1:10">
      <c r="A388" s="130" t="s">
        <v>1105</v>
      </c>
      <c r="B388" s="130" t="s">
        <v>1106</v>
      </c>
      <c r="C388" s="130" t="s">
        <v>266</v>
      </c>
      <c r="D388" s="130" t="s">
        <v>1107</v>
      </c>
      <c r="E388" s="130" t="s">
        <v>268</v>
      </c>
      <c r="F388" s="130">
        <v>0</v>
      </c>
      <c r="G388" s="130">
        <v>2</v>
      </c>
      <c r="H388" s="130" t="s">
        <v>130</v>
      </c>
      <c r="I388" s="131"/>
      <c r="J388" s="130" t="s">
        <v>131</v>
      </c>
    </row>
    <row r="389" spans="1:10">
      <c r="A389" s="130" t="s">
        <v>1108</v>
      </c>
      <c r="B389" s="130" t="s">
        <v>1109</v>
      </c>
      <c r="C389" s="130" t="s">
        <v>266</v>
      </c>
      <c r="D389" s="130" t="s">
        <v>1110</v>
      </c>
      <c r="E389" s="130" t="s">
        <v>268</v>
      </c>
      <c r="F389" s="130">
        <v>0</v>
      </c>
      <c r="G389" s="130">
        <v>2</v>
      </c>
      <c r="H389" s="130" t="s">
        <v>130</v>
      </c>
      <c r="I389" s="131"/>
      <c r="J389" s="130" t="s">
        <v>131</v>
      </c>
    </row>
    <row r="390" spans="1:10">
      <c r="A390" s="130" t="s">
        <v>1111</v>
      </c>
      <c r="B390" s="130" t="s">
        <v>1112</v>
      </c>
      <c r="C390" s="130" t="s">
        <v>266</v>
      </c>
      <c r="D390" s="130" t="s">
        <v>1113</v>
      </c>
      <c r="E390" s="130" t="s">
        <v>268</v>
      </c>
      <c r="F390" s="130">
        <v>0</v>
      </c>
      <c r="G390" s="130">
        <v>2</v>
      </c>
      <c r="H390" s="130" t="s">
        <v>130</v>
      </c>
      <c r="I390" s="131"/>
      <c r="J390" s="130" t="s">
        <v>131</v>
      </c>
    </row>
    <row r="391" spans="1:10">
      <c r="A391" s="130" t="s">
        <v>1114</v>
      </c>
      <c r="B391" s="130" t="s">
        <v>1115</v>
      </c>
      <c r="C391" s="130" t="s">
        <v>266</v>
      </c>
      <c r="D391" s="130" t="s">
        <v>1116</v>
      </c>
      <c r="E391" s="130" t="s">
        <v>268</v>
      </c>
      <c r="F391" s="130">
        <v>0</v>
      </c>
      <c r="G391" s="130">
        <v>2</v>
      </c>
      <c r="H391" s="130" t="s">
        <v>130</v>
      </c>
      <c r="I391" s="131"/>
      <c r="J391" s="130" t="s">
        <v>131</v>
      </c>
    </row>
    <row r="392" spans="1:10">
      <c r="A392" s="130" t="s">
        <v>1117</v>
      </c>
      <c r="B392" s="130" t="s">
        <v>1118</v>
      </c>
      <c r="C392" s="130" t="s">
        <v>266</v>
      </c>
      <c r="D392" s="130" t="s">
        <v>1119</v>
      </c>
      <c r="E392" s="130" t="s">
        <v>268</v>
      </c>
      <c r="F392" s="130">
        <v>0</v>
      </c>
      <c r="G392" s="130">
        <v>2</v>
      </c>
      <c r="H392" s="130" t="s">
        <v>130</v>
      </c>
      <c r="I392" s="131"/>
      <c r="J392" s="130" t="s">
        <v>131</v>
      </c>
    </row>
    <row r="393" spans="1:10">
      <c r="A393" s="130" t="s">
        <v>1120</v>
      </c>
      <c r="B393" s="130" t="s">
        <v>1121</v>
      </c>
      <c r="C393" s="130" t="s">
        <v>266</v>
      </c>
      <c r="D393" s="130" t="s">
        <v>1122</v>
      </c>
      <c r="E393" s="130" t="s">
        <v>268</v>
      </c>
      <c r="F393" s="130">
        <v>0</v>
      </c>
      <c r="G393" s="130">
        <v>2</v>
      </c>
      <c r="H393" s="130" t="s">
        <v>130</v>
      </c>
      <c r="I393" s="131"/>
      <c r="J393" s="130" t="s">
        <v>131</v>
      </c>
    </row>
    <row r="394" spans="1:10">
      <c r="A394" s="130" t="s">
        <v>1123</v>
      </c>
      <c r="B394" s="130" t="s">
        <v>1123</v>
      </c>
      <c r="C394" s="130" t="s">
        <v>1123</v>
      </c>
      <c r="D394" s="130" t="s">
        <v>1123</v>
      </c>
      <c r="E394" s="130" t="s">
        <v>1123</v>
      </c>
      <c r="H394" s="130" t="s">
        <v>1123</v>
      </c>
      <c r="I394" s="131"/>
      <c r="J394" s="130" t="s">
        <v>1123</v>
      </c>
    </row>
    <row r="395" spans="1:10">
      <c r="A395" s="130" t="s">
        <v>1124</v>
      </c>
      <c r="B395" s="130" t="s">
        <v>1125</v>
      </c>
      <c r="C395" s="130" t="s">
        <v>373</v>
      </c>
      <c r="D395" s="130" t="s">
        <v>1126</v>
      </c>
      <c r="E395" s="130" t="s">
        <v>1</v>
      </c>
      <c r="F395" s="130">
        <v>0</v>
      </c>
      <c r="G395" s="130">
        <v>2</v>
      </c>
      <c r="H395" s="130" t="s">
        <v>130</v>
      </c>
      <c r="I395" s="131"/>
      <c r="J395" s="130" t="s">
        <v>131</v>
      </c>
    </row>
    <row r="396" spans="1:10">
      <c r="A396" s="130" t="s">
        <v>1127</v>
      </c>
      <c r="B396" s="130" t="s">
        <v>1128</v>
      </c>
      <c r="C396" s="130" t="s">
        <v>373</v>
      </c>
      <c r="D396" s="130" t="s">
        <v>1129</v>
      </c>
      <c r="E396" s="130" t="s">
        <v>1</v>
      </c>
      <c r="F396" s="130">
        <v>0</v>
      </c>
      <c r="G396" s="130">
        <v>2</v>
      </c>
      <c r="H396" s="130" t="s">
        <v>130</v>
      </c>
      <c r="I396" s="131"/>
      <c r="J396" s="130" t="s">
        <v>131</v>
      </c>
    </row>
    <row r="397" spans="1:10">
      <c r="A397" s="130" t="s">
        <v>1130</v>
      </c>
      <c r="B397" s="130" t="s">
        <v>1131</v>
      </c>
      <c r="C397" s="130" t="s">
        <v>373</v>
      </c>
      <c r="D397" s="130" t="s">
        <v>1132</v>
      </c>
      <c r="E397" s="130" t="s">
        <v>1</v>
      </c>
      <c r="F397" s="130">
        <v>0</v>
      </c>
      <c r="G397" s="130">
        <v>2</v>
      </c>
      <c r="H397" s="130" t="s">
        <v>130</v>
      </c>
      <c r="I397" s="131"/>
      <c r="J397" s="130" t="s">
        <v>131</v>
      </c>
    </row>
    <row r="398" spans="1:10">
      <c r="A398" s="130" t="s">
        <v>1133</v>
      </c>
      <c r="B398" s="130" t="s">
        <v>1125</v>
      </c>
      <c r="C398" s="130" t="s">
        <v>764</v>
      </c>
      <c r="D398" s="130" t="s">
        <v>1126</v>
      </c>
      <c r="E398" s="130" t="s">
        <v>765</v>
      </c>
      <c r="F398" s="130">
        <v>0</v>
      </c>
      <c r="G398" s="130">
        <v>2</v>
      </c>
      <c r="H398" s="130" t="s">
        <v>130</v>
      </c>
      <c r="I398" s="131"/>
      <c r="J398" s="130" t="s">
        <v>131</v>
      </c>
    </row>
    <row r="399" spans="1:10">
      <c r="A399" s="130" t="s">
        <v>1134</v>
      </c>
      <c r="B399" s="130" t="s">
        <v>1128</v>
      </c>
      <c r="C399" s="130" t="s">
        <v>764</v>
      </c>
      <c r="D399" s="130" t="s">
        <v>1129</v>
      </c>
      <c r="E399" s="130" t="s">
        <v>765</v>
      </c>
      <c r="F399" s="130">
        <v>0</v>
      </c>
      <c r="G399" s="130">
        <v>2</v>
      </c>
      <c r="H399" s="130" t="s">
        <v>130</v>
      </c>
      <c r="I399" s="131"/>
      <c r="J399" s="130" t="s">
        <v>131</v>
      </c>
    </row>
    <row r="400" spans="1:10">
      <c r="A400" s="130" t="s">
        <v>1135</v>
      </c>
      <c r="B400" s="130" t="s">
        <v>1131</v>
      </c>
      <c r="C400" s="130" t="s">
        <v>764</v>
      </c>
      <c r="D400" s="130" t="s">
        <v>1132</v>
      </c>
      <c r="E400" s="130" t="s">
        <v>765</v>
      </c>
      <c r="F400" s="130">
        <v>0</v>
      </c>
      <c r="G400" s="130">
        <v>2</v>
      </c>
      <c r="H400" s="130" t="s">
        <v>130</v>
      </c>
      <c r="I400" s="131"/>
      <c r="J400" s="130" t="s">
        <v>131</v>
      </c>
    </row>
    <row r="401" spans="1:10">
      <c r="A401" s="130" t="s">
        <v>1136</v>
      </c>
      <c r="B401" s="130" t="s">
        <v>1137</v>
      </c>
      <c r="C401" s="130" t="s">
        <v>373</v>
      </c>
      <c r="D401" s="130" t="s">
        <v>1138</v>
      </c>
      <c r="E401" s="130" t="s">
        <v>1</v>
      </c>
      <c r="F401" s="130">
        <v>0</v>
      </c>
      <c r="G401" s="130">
        <v>2</v>
      </c>
      <c r="H401" s="130" t="s">
        <v>130</v>
      </c>
      <c r="I401" s="131"/>
      <c r="J401" s="130" t="s">
        <v>131</v>
      </c>
    </row>
    <row r="402" spans="1:10">
      <c r="A402" s="130" t="s">
        <v>1139</v>
      </c>
      <c r="B402" s="130" t="s">
        <v>1140</v>
      </c>
      <c r="C402" s="130" t="s">
        <v>373</v>
      </c>
      <c r="D402" s="130" t="s">
        <v>1141</v>
      </c>
      <c r="E402" s="130" t="s">
        <v>1</v>
      </c>
      <c r="F402" s="130">
        <v>0</v>
      </c>
      <c r="G402" s="130">
        <v>2</v>
      </c>
      <c r="H402" s="130" t="s">
        <v>130</v>
      </c>
      <c r="I402" s="131"/>
      <c r="J402" s="130" t="s">
        <v>131</v>
      </c>
    </row>
    <row r="403" spans="1:10">
      <c r="A403" s="130" t="s">
        <v>1142</v>
      </c>
      <c r="B403" s="130" t="s">
        <v>1143</v>
      </c>
      <c r="C403" s="130" t="s">
        <v>373</v>
      </c>
      <c r="D403" s="130" t="s">
        <v>1144</v>
      </c>
      <c r="E403" s="130" t="s">
        <v>1</v>
      </c>
      <c r="F403" s="130">
        <v>0</v>
      </c>
      <c r="G403" s="130">
        <v>2</v>
      </c>
      <c r="H403" s="130" t="s">
        <v>130</v>
      </c>
      <c r="I403" s="131"/>
      <c r="J403" s="130" t="s">
        <v>131</v>
      </c>
    </row>
    <row r="404" spans="1:10">
      <c r="A404" s="130" t="s">
        <v>1145</v>
      </c>
      <c r="B404" s="130" t="s">
        <v>1137</v>
      </c>
      <c r="C404" s="130" t="s">
        <v>764</v>
      </c>
      <c r="D404" s="130" t="s">
        <v>1138</v>
      </c>
      <c r="E404" s="130" t="s">
        <v>765</v>
      </c>
      <c r="F404" s="130">
        <v>0</v>
      </c>
      <c r="G404" s="130">
        <v>2</v>
      </c>
      <c r="H404" s="130" t="s">
        <v>130</v>
      </c>
      <c r="I404" s="131"/>
      <c r="J404" s="130" t="s">
        <v>131</v>
      </c>
    </row>
    <row r="405" spans="1:10">
      <c r="A405" s="130" t="s">
        <v>1146</v>
      </c>
      <c r="B405" s="130" t="s">
        <v>1140</v>
      </c>
      <c r="C405" s="130" t="s">
        <v>764</v>
      </c>
      <c r="D405" s="130" t="s">
        <v>1141</v>
      </c>
      <c r="E405" s="130" t="s">
        <v>765</v>
      </c>
      <c r="F405" s="130">
        <v>0</v>
      </c>
      <c r="G405" s="130">
        <v>2</v>
      </c>
      <c r="H405" s="130" t="s">
        <v>130</v>
      </c>
      <c r="I405" s="131"/>
      <c r="J405" s="130" t="s">
        <v>131</v>
      </c>
    </row>
    <row r="406" spans="1:10">
      <c r="A406" s="130" t="s">
        <v>1147</v>
      </c>
      <c r="B406" s="130" t="s">
        <v>1143</v>
      </c>
      <c r="C406" s="130" t="s">
        <v>764</v>
      </c>
      <c r="D406" s="130" t="s">
        <v>1144</v>
      </c>
      <c r="E406" s="130" t="s">
        <v>765</v>
      </c>
      <c r="F406" s="130">
        <v>0</v>
      </c>
      <c r="G406" s="130">
        <v>2</v>
      </c>
      <c r="H406" s="130" t="s">
        <v>130</v>
      </c>
      <c r="I406" s="131"/>
      <c r="J406" s="130" t="s">
        <v>131</v>
      </c>
    </row>
    <row r="407" spans="1:10">
      <c r="A407" s="130" t="s">
        <v>1148</v>
      </c>
      <c r="B407" s="130" t="s">
        <v>5</v>
      </c>
      <c r="C407" s="130" t="s">
        <v>255</v>
      </c>
      <c r="D407" s="130" t="s">
        <v>1149</v>
      </c>
      <c r="E407" s="130" t="s">
        <v>23</v>
      </c>
      <c r="F407" s="130">
        <v>0</v>
      </c>
      <c r="G407" s="130">
        <v>2</v>
      </c>
      <c r="H407" s="130" t="s">
        <v>130</v>
      </c>
      <c r="I407" s="131"/>
      <c r="J407" s="130" t="s">
        <v>131</v>
      </c>
    </row>
    <row r="408" spans="1:10">
      <c r="A408" s="130" t="s">
        <v>1150</v>
      </c>
      <c r="B408" s="130" t="s">
        <v>1151</v>
      </c>
      <c r="C408" s="130" t="s">
        <v>255</v>
      </c>
      <c r="D408" s="130" t="s">
        <v>1152</v>
      </c>
      <c r="E408" s="130" t="s">
        <v>23</v>
      </c>
      <c r="F408" s="130">
        <v>0</v>
      </c>
      <c r="G408" s="130">
        <v>2</v>
      </c>
      <c r="H408" s="130" t="s">
        <v>130</v>
      </c>
      <c r="I408" s="131"/>
      <c r="J408" s="130" t="s">
        <v>131</v>
      </c>
    </row>
    <row r="409" spans="1:10">
      <c r="A409" s="130" t="s">
        <v>1153</v>
      </c>
      <c r="B409" s="130" t="s">
        <v>1154</v>
      </c>
      <c r="C409" s="130" t="s">
        <v>255</v>
      </c>
      <c r="D409" s="130" t="s">
        <v>1155</v>
      </c>
      <c r="E409" s="130" t="s">
        <v>23</v>
      </c>
      <c r="F409" s="130">
        <v>0</v>
      </c>
      <c r="G409" s="130">
        <v>2</v>
      </c>
      <c r="H409" s="130" t="s">
        <v>130</v>
      </c>
      <c r="I409" s="131"/>
      <c r="J409" s="130" t="s">
        <v>131</v>
      </c>
    </row>
    <row r="410" spans="1:10">
      <c r="A410" s="130" t="s">
        <v>1156</v>
      </c>
      <c r="B410" s="130" t="s">
        <v>1157</v>
      </c>
      <c r="C410" s="130" t="s">
        <v>255</v>
      </c>
      <c r="D410" s="130" t="s">
        <v>1158</v>
      </c>
      <c r="E410" s="130" t="s">
        <v>23</v>
      </c>
      <c r="F410" s="130">
        <v>0</v>
      </c>
      <c r="G410" s="130">
        <v>2</v>
      </c>
      <c r="H410" s="130" t="s">
        <v>130</v>
      </c>
      <c r="I410" s="131"/>
      <c r="J410" s="130" t="s">
        <v>131</v>
      </c>
    </row>
    <row r="411" spans="1:10">
      <c r="A411" s="130" t="s">
        <v>1159</v>
      </c>
      <c r="B411" s="130" t="s">
        <v>1160</v>
      </c>
      <c r="C411" s="130" t="s">
        <v>255</v>
      </c>
      <c r="D411" s="130" t="s">
        <v>1161</v>
      </c>
      <c r="E411" s="130" t="s">
        <v>23</v>
      </c>
      <c r="F411" s="130">
        <v>0</v>
      </c>
      <c r="G411" s="130">
        <v>2</v>
      </c>
      <c r="H411" s="130" t="s">
        <v>130</v>
      </c>
      <c r="I411" s="131"/>
      <c r="J411" s="130" t="s">
        <v>131</v>
      </c>
    </row>
    <row r="412" spans="1:10">
      <c r="A412" s="130" t="s">
        <v>1162</v>
      </c>
      <c r="B412" s="130" t="s">
        <v>1162</v>
      </c>
      <c r="C412" s="130" t="s">
        <v>1162</v>
      </c>
      <c r="D412" s="130" t="s">
        <v>1162</v>
      </c>
      <c r="E412" s="130" t="s">
        <v>1162</v>
      </c>
      <c r="H412" s="130" t="s">
        <v>1162</v>
      </c>
      <c r="I412" s="131"/>
      <c r="J412" s="130" t="s">
        <v>1162</v>
      </c>
    </row>
    <row r="413" spans="1:10">
      <c r="A413" s="130" t="s">
        <v>1163</v>
      </c>
      <c r="B413" s="130" t="s">
        <v>1164</v>
      </c>
      <c r="C413" s="130" t="s">
        <v>255</v>
      </c>
      <c r="D413" s="130" t="s">
        <v>1165</v>
      </c>
      <c r="E413" s="130" t="s">
        <v>23</v>
      </c>
      <c r="F413" s="130">
        <v>0</v>
      </c>
      <c r="G413" s="130">
        <v>2</v>
      </c>
      <c r="H413" s="130" t="s">
        <v>130</v>
      </c>
      <c r="I413" s="131"/>
      <c r="J413" s="130" t="s">
        <v>131</v>
      </c>
    </row>
    <row r="414" spans="1:10">
      <c r="A414" s="130" t="s">
        <v>1166</v>
      </c>
      <c r="B414" s="130" t="s">
        <v>1167</v>
      </c>
      <c r="C414" s="130" t="s">
        <v>255</v>
      </c>
      <c r="D414" s="130" t="s">
        <v>1168</v>
      </c>
      <c r="E414" s="130" t="s">
        <v>23</v>
      </c>
      <c r="F414" s="130">
        <v>0</v>
      </c>
      <c r="G414" s="130">
        <v>2</v>
      </c>
      <c r="H414" s="130" t="s">
        <v>130</v>
      </c>
      <c r="I414" s="131"/>
      <c r="J414" s="130" t="s">
        <v>131</v>
      </c>
    </row>
    <row r="415" spans="1:10">
      <c r="A415" s="130" t="s">
        <v>1169</v>
      </c>
      <c r="B415" s="130" t="s">
        <v>1170</v>
      </c>
      <c r="C415" s="130" t="s">
        <v>255</v>
      </c>
      <c r="D415" s="130" t="s">
        <v>1171</v>
      </c>
      <c r="E415" s="130" t="s">
        <v>23</v>
      </c>
      <c r="F415" s="130">
        <v>0</v>
      </c>
      <c r="G415" s="130">
        <v>2</v>
      </c>
      <c r="H415" s="130" t="s">
        <v>130</v>
      </c>
      <c r="I415" s="131"/>
      <c r="J415" s="130" t="s">
        <v>131</v>
      </c>
    </row>
    <row r="416" spans="1:10">
      <c r="A416" s="130" t="s">
        <v>1172</v>
      </c>
      <c r="B416" s="130" t="s">
        <v>1167</v>
      </c>
      <c r="C416" s="130" t="s">
        <v>373</v>
      </c>
      <c r="D416" s="130" t="s">
        <v>1168</v>
      </c>
      <c r="E416" s="130" t="s">
        <v>1</v>
      </c>
      <c r="F416" s="130">
        <v>0</v>
      </c>
      <c r="G416" s="130">
        <v>2</v>
      </c>
      <c r="H416" s="130" t="s">
        <v>130</v>
      </c>
      <c r="I416" s="131"/>
      <c r="J416" s="130" t="s">
        <v>131</v>
      </c>
    </row>
    <row r="417" spans="1:10">
      <c r="A417" s="130" t="s">
        <v>1173</v>
      </c>
      <c r="B417" s="130" t="s">
        <v>1170</v>
      </c>
      <c r="C417" s="130" t="s">
        <v>373</v>
      </c>
      <c r="D417" s="130" t="s">
        <v>1171</v>
      </c>
      <c r="E417" s="130" t="s">
        <v>1</v>
      </c>
      <c r="F417" s="130">
        <v>0</v>
      </c>
      <c r="G417" s="130">
        <v>2</v>
      </c>
      <c r="H417" s="130" t="s">
        <v>130</v>
      </c>
      <c r="I417" s="131"/>
      <c r="J417" s="130" t="s">
        <v>131</v>
      </c>
    </row>
    <row r="418" spans="1:10">
      <c r="A418" s="130" t="s">
        <v>1174</v>
      </c>
      <c r="B418" s="130" t="s">
        <v>1175</v>
      </c>
      <c r="C418" s="130" t="s">
        <v>255</v>
      </c>
      <c r="D418" s="130" t="s">
        <v>1176</v>
      </c>
      <c r="E418" s="130" t="s">
        <v>257</v>
      </c>
      <c r="F418" s="130">
        <v>0</v>
      </c>
      <c r="G418" s="130">
        <v>2</v>
      </c>
      <c r="H418" s="130" t="s">
        <v>130</v>
      </c>
      <c r="I418" s="131"/>
      <c r="J418" s="130" t="s">
        <v>131</v>
      </c>
    </row>
    <row r="419" spans="1:10">
      <c r="A419" s="130" t="s">
        <v>1177</v>
      </c>
      <c r="B419" s="130" t="s">
        <v>1178</v>
      </c>
      <c r="C419" s="130" t="s">
        <v>255</v>
      </c>
      <c r="D419" s="130" t="s">
        <v>1179</v>
      </c>
      <c r="E419" s="130" t="s">
        <v>257</v>
      </c>
      <c r="F419" s="130">
        <v>0</v>
      </c>
      <c r="G419" s="130">
        <v>2</v>
      </c>
      <c r="H419" s="130" t="s">
        <v>130</v>
      </c>
      <c r="I419" s="131"/>
      <c r="J419" s="130" t="s">
        <v>131</v>
      </c>
    </row>
    <row r="420" spans="1:10">
      <c r="A420" s="130" t="s">
        <v>1180</v>
      </c>
      <c r="B420" s="130" t="s">
        <v>1181</v>
      </c>
      <c r="C420" s="130" t="s">
        <v>255</v>
      </c>
      <c r="D420" s="130" t="s">
        <v>1182</v>
      </c>
      <c r="E420" s="130" t="s">
        <v>257</v>
      </c>
      <c r="F420" s="130">
        <v>0</v>
      </c>
      <c r="G420" s="130">
        <v>2</v>
      </c>
      <c r="H420" s="130" t="s">
        <v>130</v>
      </c>
      <c r="I420" s="131"/>
      <c r="J420" s="130" t="s">
        <v>131</v>
      </c>
    </row>
    <row r="421" spans="1:10">
      <c r="A421" s="130" t="s">
        <v>1183</v>
      </c>
      <c r="B421" s="130" t="s">
        <v>1183</v>
      </c>
      <c r="C421" s="130" t="s">
        <v>1183</v>
      </c>
      <c r="D421" s="130" t="s">
        <v>1183</v>
      </c>
      <c r="E421" s="130" t="s">
        <v>1183</v>
      </c>
      <c r="H421" s="130" t="s">
        <v>1183</v>
      </c>
      <c r="I421" s="131"/>
      <c r="J421" s="130" t="s">
        <v>1183</v>
      </c>
    </row>
    <row r="422" spans="1:10">
      <c r="A422" s="130" t="s">
        <v>1184</v>
      </c>
      <c r="B422" s="130" t="s">
        <v>1185</v>
      </c>
      <c r="C422" s="130" t="s">
        <v>255</v>
      </c>
      <c r="D422" s="130" t="s">
        <v>1186</v>
      </c>
      <c r="E422" s="130" t="s">
        <v>23</v>
      </c>
      <c r="F422" s="130">
        <v>0</v>
      </c>
      <c r="G422" s="130">
        <v>2</v>
      </c>
      <c r="H422" s="130" t="s">
        <v>130</v>
      </c>
      <c r="I422" s="131"/>
      <c r="J422" s="130" t="s">
        <v>131</v>
      </c>
    </row>
    <row r="423" spans="1:10">
      <c r="A423" s="130" t="s">
        <v>1187</v>
      </c>
      <c r="B423" s="130" t="s">
        <v>1188</v>
      </c>
      <c r="C423" s="130" t="s">
        <v>255</v>
      </c>
      <c r="D423" s="130" t="s">
        <v>1189</v>
      </c>
      <c r="E423" s="130" t="s">
        <v>23</v>
      </c>
      <c r="F423" s="130">
        <v>0</v>
      </c>
      <c r="G423" s="130">
        <v>2</v>
      </c>
      <c r="H423" s="130" t="s">
        <v>130</v>
      </c>
      <c r="I423" s="131"/>
      <c r="J423" s="130" t="s">
        <v>131</v>
      </c>
    </row>
    <row r="424" spans="1:10">
      <c r="A424" s="130" t="s">
        <v>1190</v>
      </c>
      <c r="B424" s="130" t="s">
        <v>1191</v>
      </c>
      <c r="C424" s="130" t="s">
        <v>255</v>
      </c>
      <c r="D424" s="130" t="s">
        <v>1192</v>
      </c>
      <c r="E424" s="130" t="s">
        <v>23</v>
      </c>
      <c r="F424" s="130">
        <v>0</v>
      </c>
      <c r="G424" s="130">
        <v>2</v>
      </c>
      <c r="H424" s="130" t="s">
        <v>130</v>
      </c>
      <c r="I424" s="131"/>
      <c r="J424" s="130" t="s">
        <v>131</v>
      </c>
    </row>
    <row r="425" spans="1:10">
      <c r="A425" s="130" t="s">
        <v>1193</v>
      </c>
      <c r="B425" s="130" t="s">
        <v>1185</v>
      </c>
      <c r="C425" s="130" t="s">
        <v>128</v>
      </c>
      <c r="D425" s="130" t="s">
        <v>1186</v>
      </c>
      <c r="E425" s="130" t="s">
        <v>128</v>
      </c>
      <c r="F425" s="130">
        <v>0</v>
      </c>
      <c r="G425" s="130">
        <v>2</v>
      </c>
      <c r="H425" s="130" t="s">
        <v>130</v>
      </c>
      <c r="I425" s="131">
        <v>45833</v>
      </c>
      <c r="J425" s="130" t="s">
        <v>131</v>
      </c>
    </row>
    <row r="426" spans="1:10">
      <c r="A426" s="130" t="s">
        <v>1194</v>
      </c>
      <c r="B426" s="130" t="s">
        <v>1195</v>
      </c>
      <c r="C426" s="130" t="s">
        <v>255</v>
      </c>
      <c r="D426" s="130" t="s">
        <v>1196</v>
      </c>
      <c r="E426" s="130" t="s">
        <v>23</v>
      </c>
      <c r="F426" s="130">
        <v>0</v>
      </c>
      <c r="G426" s="130">
        <v>2</v>
      </c>
      <c r="H426" s="130" t="s">
        <v>130</v>
      </c>
      <c r="I426" s="131"/>
      <c r="J426" s="130" t="s">
        <v>131</v>
      </c>
    </row>
    <row r="427" spans="1:10">
      <c r="A427" s="130" t="s">
        <v>1197</v>
      </c>
      <c r="B427" s="130" t="s">
        <v>1198</v>
      </c>
      <c r="C427" s="130" t="s">
        <v>266</v>
      </c>
      <c r="D427" s="130" t="s">
        <v>1199</v>
      </c>
      <c r="E427" s="130" t="s">
        <v>268</v>
      </c>
      <c r="F427" s="130">
        <v>0</v>
      </c>
      <c r="G427" s="130">
        <v>2</v>
      </c>
      <c r="H427" s="130" t="s">
        <v>130</v>
      </c>
      <c r="I427" s="131"/>
      <c r="J427" s="130" t="s">
        <v>131</v>
      </c>
    </row>
    <row r="428" spans="1:10">
      <c r="A428" s="130" t="s">
        <v>1200</v>
      </c>
      <c r="B428" s="130" t="s">
        <v>1200</v>
      </c>
      <c r="C428" s="130" t="s">
        <v>1200</v>
      </c>
      <c r="D428" s="130" t="s">
        <v>1200</v>
      </c>
      <c r="E428" s="130" t="s">
        <v>1200</v>
      </c>
      <c r="H428" s="130" t="s">
        <v>1200</v>
      </c>
      <c r="I428" s="131"/>
      <c r="J428" s="130" t="s">
        <v>1200</v>
      </c>
    </row>
    <row r="429" spans="1:10">
      <c r="A429" s="130" t="s">
        <v>1201</v>
      </c>
      <c r="B429" s="130" t="s">
        <v>1202</v>
      </c>
      <c r="C429" s="130" t="s">
        <v>255</v>
      </c>
      <c r="D429" s="130" t="s">
        <v>1203</v>
      </c>
      <c r="E429" s="130" t="s">
        <v>23</v>
      </c>
      <c r="F429" s="130">
        <v>0</v>
      </c>
      <c r="G429" s="130">
        <v>2</v>
      </c>
      <c r="H429" s="130" t="s">
        <v>130</v>
      </c>
      <c r="I429" s="131"/>
      <c r="J429" s="130" t="s">
        <v>131</v>
      </c>
    </row>
    <row r="430" spans="1:10">
      <c r="A430" s="130" t="s">
        <v>1204</v>
      </c>
      <c r="B430" s="130" t="s">
        <v>1202</v>
      </c>
      <c r="C430" s="130" t="s">
        <v>128</v>
      </c>
      <c r="D430" s="130" t="s">
        <v>1203</v>
      </c>
      <c r="E430" s="130" t="s">
        <v>128</v>
      </c>
      <c r="F430" s="130">
        <v>0</v>
      </c>
      <c r="G430" s="130">
        <v>2</v>
      </c>
      <c r="H430" s="130" t="s">
        <v>130</v>
      </c>
      <c r="I430" s="131">
        <v>45833</v>
      </c>
      <c r="J430" s="130" t="s">
        <v>131</v>
      </c>
    </row>
    <row r="431" spans="1:10">
      <c r="A431" s="130" t="s">
        <v>1205</v>
      </c>
      <c r="B431" s="130" t="s">
        <v>1206</v>
      </c>
      <c r="C431" s="130" t="s">
        <v>255</v>
      </c>
      <c r="D431" s="130" t="s">
        <v>1207</v>
      </c>
      <c r="E431" s="130" t="s">
        <v>23</v>
      </c>
      <c r="F431" s="130">
        <v>0</v>
      </c>
      <c r="G431" s="130">
        <v>2</v>
      </c>
      <c r="H431" s="130" t="s">
        <v>130</v>
      </c>
      <c r="I431" s="131"/>
      <c r="J431" s="130" t="s">
        <v>131</v>
      </c>
    </row>
    <row r="432" spans="1:10">
      <c r="A432" s="130" t="s">
        <v>1208</v>
      </c>
      <c r="B432" s="130" t="s">
        <v>1209</v>
      </c>
      <c r="C432" s="130" t="s">
        <v>255</v>
      </c>
      <c r="D432" s="130" t="s">
        <v>1210</v>
      </c>
      <c r="E432" s="130" t="s">
        <v>23</v>
      </c>
      <c r="F432" s="130">
        <v>0</v>
      </c>
      <c r="G432" s="130">
        <v>2</v>
      </c>
      <c r="H432" s="130" t="s">
        <v>130</v>
      </c>
      <c r="I432" s="131"/>
      <c r="J432" s="130" t="s">
        <v>131</v>
      </c>
    </row>
    <row r="433" spans="1:10">
      <c r="A433" s="130" t="s">
        <v>1211</v>
      </c>
      <c r="B433" s="130" t="s">
        <v>1212</v>
      </c>
      <c r="C433" s="130" t="s">
        <v>255</v>
      </c>
      <c r="D433" s="130" t="s">
        <v>1213</v>
      </c>
      <c r="E433" s="130" t="s">
        <v>23</v>
      </c>
      <c r="F433" s="130">
        <v>0</v>
      </c>
      <c r="G433" s="130">
        <v>2</v>
      </c>
      <c r="H433" s="130" t="s">
        <v>130</v>
      </c>
      <c r="I433" s="131"/>
      <c r="J433" s="130" t="s">
        <v>131</v>
      </c>
    </row>
    <row r="434" spans="1:10">
      <c r="A434" s="130" t="s">
        <v>1214</v>
      </c>
      <c r="B434" s="130" t="s">
        <v>1215</v>
      </c>
      <c r="C434" s="130" t="s">
        <v>255</v>
      </c>
      <c r="D434" s="130" t="s">
        <v>1216</v>
      </c>
      <c r="E434" s="130" t="s">
        <v>23</v>
      </c>
      <c r="F434" s="130">
        <v>0</v>
      </c>
      <c r="G434" s="130">
        <v>2</v>
      </c>
      <c r="H434" s="130" t="s">
        <v>130</v>
      </c>
      <c r="I434" s="131"/>
      <c r="J434" s="130" t="s">
        <v>131</v>
      </c>
    </row>
    <row r="435" spans="1:10">
      <c r="A435" s="130" t="s">
        <v>1217</v>
      </c>
      <c r="B435" s="130" t="s">
        <v>1218</v>
      </c>
      <c r="C435" s="130" t="s">
        <v>255</v>
      </c>
      <c r="D435" s="130" t="s">
        <v>1219</v>
      </c>
      <c r="E435" s="130" t="s">
        <v>23</v>
      </c>
      <c r="F435" s="130">
        <v>0</v>
      </c>
      <c r="G435" s="130">
        <v>2</v>
      </c>
      <c r="H435" s="130" t="s">
        <v>130</v>
      </c>
      <c r="I435" s="131"/>
      <c r="J435" s="130" t="s">
        <v>131</v>
      </c>
    </row>
    <row r="436" spans="1:10">
      <c r="A436" s="130" t="s">
        <v>1220</v>
      </c>
      <c r="B436" s="130" t="s">
        <v>1221</v>
      </c>
      <c r="C436" s="130" t="s">
        <v>373</v>
      </c>
      <c r="D436" s="130" t="s">
        <v>1222</v>
      </c>
      <c r="E436" s="130" t="s">
        <v>1</v>
      </c>
      <c r="F436" s="130">
        <v>0</v>
      </c>
      <c r="G436" s="130">
        <v>2</v>
      </c>
      <c r="H436" s="130" t="s">
        <v>130</v>
      </c>
      <c r="I436" s="131"/>
      <c r="J436" s="130" t="s">
        <v>131</v>
      </c>
    </row>
    <row r="437" spans="1:10">
      <c r="A437" s="130" t="s">
        <v>1223</v>
      </c>
      <c r="B437" s="130" t="s">
        <v>1221</v>
      </c>
      <c r="C437" s="130" t="s">
        <v>764</v>
      </c>
      <c r="D437" s="130" t="s">
        <v>1222</v>
      </c>
      <c r="E437" s="130" t="s">
        <v>765</v>
      </c>
      <c r="F437" s="130">
        <v>0</v>
      </c>
      <c r="G437" s="130">
        <v>2</v>
      </c>
      <c r="H437" s="130" t="s">
        <v>130</v>
      </c>
      <c r="I437" s="131"/>
      <c r="J437" s="130" t="s">
        <v>131</v>
      </c>
    </row>
    <row r="438" spans="1:10">
      <c r="A438" s="130" t="s">
        <v>1224</v>
      </c>
      <c r="B438" s="130" t="s">
        <v>1224</v>
      </c>
      <c r="C438" s="130" t="s">
        <v>1224</v>
      </c>
      <c r="D438" s="130" t="s">
        <v>1224</v>
      </c>
      <c r="E438" s="130" t="s">
        <v>1224</v>
      </c>
      <c r="H438" s="130" t="s">
        <v>1224</v>
      </c>
      <c r="I438" s="131"/>
      <c r="J438" s="130" t="s">
        <v>1224</v>
      </c>
    </row>
    <row r="439" spans="1:10">
      <c r="A439" s="130" t="s">
        <v>1225</v>
      </c>
      <c r="B439" s="130" t="s">
        <v>1226</v>
      </c>
      <c r="C439" s="130" t="s">
        <v>164</v>
      </c>
      <c r="D439" s="130" t="s">
        <v>1227</v>
      </c>
      <c r="E439" s="130" t="s">
        <v>166</v>
      </c>
      <c r="F439" s="130">
        <v>0</v>
      </c>
      <c r="G439" s="130">
        <v>2</v>
      </c>
      <c r="H439" s="130" t="s">
        <v>130</v>
      </c>
      <c r="I439" s="131"/>
      <c r="J439" s="130" t="s">
        <v>131</v>
      </c>
    </row>
    <row r="440" spans="1:10">
      <c r="A440" s="130" t="s">
        <v>1228</v>
      </c>
      <c r="B440" s="130" t="s">
        <v>1226</v>
      </c>
      <c r="C440" s="130" t="s">
        <v>266</v>
      </c>
      <c r="D440" s="130" t="s">
        <v>1227</v>
      </c>
      <c r="E440" s="130" t="s">
        <v>268</v>
      </c>
      <c r="F440" s="130">
        <v>0</v>
      </c>
      <c r="G440" s="130">
        <v>2</v>
      </c>
      <c r="H440" s="130" t="s">
        <v>130</v>
      </c>
      <c r="I440" s="131"/>
      <c r="J440" s="130" t="s">
        <v>131</v>
      </c>
    </row>
    <row r="441" spans="1:10">
      <c r="A441" s="130" t="s">
        <v>1229</v>
      </c>
      <c r="B441" s="130" t="s">
        <v>1230</v>
      </c>
      <c r="C441" s="130" t="s">
        <v>164</v>
      </c>
      <c r="D441" s="130" t="s">
        <v>1231</v>
      </c>
      <c r="E441" s="130" t="s">
        <v>166</v>
      </c>
      <c r="F441" s="130">
        <v>0</v>
      </c>
      <c r="G441" s="130">
        <v>2</v>
      </c>
      <c r="H441" s="130" t="s">
        <v>130</v>
      </c>
      <c r="I441" s="131"/>
      <c r="J441" s="130" t="s">
        <v>131</v>
      </c>
    </row>
    <row r="442" spans="1:10">
      <c r="A442" s="130" t="s">
        <v>1232</v>
      </c>
      <c r="B442" s="130" t="s">
        <v>1233</v>
      </c>
      <c r="C442" s="130" t="s">
        <v>164</v>
      </c>
      <c r="D442" s="130" t="s">
        <v>1234</v>
      </c>
      <c r="E442" s="130" t="s">
        <v>166</v>
      </c>
      <c r="F442" s="130">
        <v>0</v>
      </c>
      <c r="G442" s="130">
        <v>2</v>
      </c>
      <c r="H442" s="130" t="s">
        <v>130</v>
      </c>
      <c r="I442" s="131"/>
      <c r="J442" s="130" t="s">
        <v>131</v>
      </c>
    </row>
    <row r="443" spans="1:10">
      <c r="A443" s="130" t="s">
        <v>1235</v>
      </c>
      <c r="B443" s="130" t="s">
        <v>1235</v>
      </c>
      <c r="C443" s="130" t="s">
        <v>1235</v>
      </c>
      <c r="D443" s="130" t="s">
        <v>1235</v>
      </c>
      <c r="E443" s="130" t="s">
        <v>1235</v>
      </c>
      <c r="H443" s="130" t="s">
        <v>1235</v>
      </c>
      <c r="I443" s="131"/>
      <c r="J443" s="130" t="s">
        <v>1235</v>
      </c>
    </row>
    <row r="444" spans="1:10">
      <c r="A444" s="130" t="s">
        <v>1236</v>
      </c>
      <c r="B444" s="130" t="s">
        <v>1237</v>
      </c>
      <c r="C444" s="130" t="s">
        <v>128</v>
      </c>
      <c r="D444" s="130" t="s">
        <v>1238</v>
      </c>
      <c r="E444" s="130" t="s">
        <v>128</v>
      </c>
      <c r="F444" s="130">
        <v>0</v>
      </c>
      <c r="G444" s="130">
        <v>2</v>
      </c>
      <c r="H444" s="130" t="s">
        <v>130</v>
      </c>
      <c r="I444" s="131"/>
      <c r="J444" s="130" t="s">
        <v>131</v>
      </c>
    </row>
    <row r="445" spans="1:10">
      <c r="A445" s="130" t="s">
        <v>1239</v>
      </c>
      <c r="B445" s="130" t="s">
        <v>1239</v>
      </c>
      <c r="C445" s="130" t="s">
        <v>1239</v>
      </c>
      <c r="D445" s="130" t="s">
        <v>1239</v>
      </c>
      <c r="E445" s="130" t="s">
        <v>1239</v>
      </c>
      <c r="H445" s="130" t="s">
        <v>1239</v>
      </c>
      <c r="I445" s="131"/>
      <c r="J445" s="130" t="s">
        <v>1239</v>
      </c>
    </row>
    <row r="446" spans="1:10">
      <c r="A446" s="130" t="s">
        <v>1240</v>
      </c>
      <c r="B446" s="130" t="s">
        <v>1241</v>
      </c>
      <c r="C446" s="130" t="s">
        <v>255</v>
      </c>
      <c r="D446" s="130" t="s">
        <v>1242</v>
      </c>
      <c r="E446" s="130" t="s">
        <v>23</v>
      </c>
      <c r="F446" s="130">
        <v>0</v>
      </c>
      <c r="G446" s="130">
        <v>2</v>
      </c>
      <c r="H446" s="130" t="s">
        <v>130</v>
      </c>
      <c r="I446" s="131"/>
      <c r="J446" s="130" t="s">
        <v>131</v>
      </c>
    </row>
    <row r="447" spans="1:10">
      <c r="A447" s="130" t="s">
        <v>1243</v>
      </c>
      <c r="B447" s="130" t="s">
        <v>1244</v>
      </c>
      <c r="C447" s="130" t="s">
        <v>255</v>
      </c>
      <c r="D447" s="130" t="s">
        <v>1245</v>
      </c>
      <c r="E447" s="130" t="s">
        <v>23</v>
      </c>
      <c r="F447" s="130">
        <v>0</v>
      </c>
      <c r="G447" s="130">
        <v>2</v>
      </c>
      <c r="H447" s="130" t="s">
        <v>130</v>
      </c>
      <c r="I447" s="131"/>
      <c r="J447" s="130" t="s">
        <v>131</v>
      </c>
    </row>
    <row r="448" spans="1:10">
      <c r="A448" s="130" t="s">
        <v>1246</v>
      </c>
      <c r="B448" s="130" t="s">
        <v>1247</v>
      </c>
      <c r="C448" s="130" t="s">
        <v>255</v>
      </c>
      <c r="D448" s="130" t="s">
        <v>1248</v>
      </c>
      <c r="E448" s="130" t="s">
        <v>23</v>
      </c>
      <c r="F448" s="130">
        <v>0</v>
      </c>
      <c r="G448" s="130">
        <v>2</v>
      </c>
      <c r="H448" s="130" t="s">
        <v>130</v>
      </c>
      <c r="I448" s="131"/>
      <c r="J448" s="130" t="s">
        <v>131</v>
      </c>
    </row>
    <row r="449" spans="1:10">
      <c r="A449" s="130" t="s">
        <v>1249</v>
      </c>
      <c r="B449" s="130" t="s">
        <v>1250</v>
      </c>
      <c r="C449" s="130" t="s">
        <v>255</v>
      </c>
      <c r="D449" s="130" t="s">
        <v>1251</v>
      </c>
      <c r="E449" s="130" t="s">
        <v>23</v>
      </c>
      <c r="F449" s="130">
        <v>0</v>
      </c>
      <c r="G449" s="130">
        <v>2</v>
      </c>
      <c r="H449" s="130" t="s">
        <v>130</v>
      </c>
      <c r="I449" s="131"/>
      <c r="J449" s="130" t="s">
        <v>131</v>
      </c>
    </row>
    <row r="450" spans="1:10">
      <c r="A450" s="130" t="s">
        <v>1252</v>
      </c>
      <c r="B450" s="130" t="s">
        <v>1253</v>
      </c>
      <c r="C450" s="130" t="s">
        <v>255</v>
      </c>
      <c r="D450" s="130" t="s">
        <v>1254</v>
      </c>
      <c r="E450" s="130" t="s">
        <v>23</v>
      </c>
      <c r="F450" s="130">
        <v>0</v>
      </c>
      <c r="G450" s="130">
        <v>2</v>
      </c>
      <c r="H450" s="130" t="s">
        <v>130</v>
      </c>
      <c r="I450" s="131"/>
      <c r="J450" s="130" t="s">
        <v>131</v>
      </c>
    </row>
    <row r="451" spans="1:10">
      <c r="A451" s="130" t="s">
        <v>1255</v>
      </c>
      <c r="B451" s="130" t="s">
        <v>1256</v>
      </c>
      <c r="C451" s="130" t="s">
        <v>255</v>
      </c>
      <c r="D451" s="130" t="s">
        <v>1257</v>
      </c>
      <c r="E451" s="130" t="s">
        <v>23</v>
      </c>
      <c r="F451" s="130">
        <v>0</v>
      </c>
      <c r="G451" s="130">
        <v>2</v>
      </c>
      <c r="H451" s="130" t="s">
        <v>130</v>
      </c>
      <c r="I451" s="131"/>
      <c r="J451" s="130" t="s">
        <v>131</v>
      </c>
    </row>
    <row r="452" spans="1:10">
      <c r="A452" s="130" t="s">
        <v>1258</v>
      </c>
      <c r="B452" s="130" t="s">
        <v>1259</v>
      </c>
      <c r="C452" s="130" t="s">
        <v>255</v>
      </c>
      <c r="D452" s="130" t="s">
        <v>1260</v>
      </c>
      <c r="E452" s="130" t="s">
        <v>23</v>
      </c>
      <c r="F452" s="130">
        <v>0</v>
      </c>
      <c r="G452" s="130">
        <v>2</v>
      </c>
      <c r="H452" s="130" t="s">
        <v>130</v>
      </c>
      <c r="I452" s="131"/>
      <c r="J452" s="130" t="s">
        <v>131</v>
      </c>
    </row>
    <row r="453" spans="1:10">
      <c r="A453" s="130" t="s">
        <v>1261</v>
      </c>
      <c r="B453" s="130" t="s">
        <v>1262</v>
      </c>
      <c r="C453" s="130" t="s">
        <v>255</v>
      </c>
      <c r="D453" s="130" t="s">
        <v>1263</v>
      </c>
      <c r="E453" s="130" t="s">
        <v>23</v>
      </c>
      <c r="F453" s="130">
        <v>0</v>
      </c>
      <c r="G453" s="130">
        <v>2</v>
      </c>
      <c r="H453" s="130" t="s">
        <v>130</v>
      </c>
      <c r="I453" s="131"/>
      <c r="J453" s="130" t="s">
        <v>131</v>
      </c>
    </row>
    <row r="454" spans="1:10">
      <c r="A454" s="130" t="s">
        <v>1264</v>
      </c>
      <c r="B454" s="130" t="s">
        <v>1265</v>
      </c>
      <c r="C454" s="130" t="s">
        <v>255</v>
      </c>
      <c r="D454" s="130" t="s">
        <v>1266</v>
      </c>
      <c r="E454" s="130" t="s">
        <v>23</v>
      </c>
      <c r="F454" s="130">
        <v>0</v>
      </c>
      <c r="G454" s="130">
        <v>2</v>
      </c>
      <c r="H454" s="130" t="s">
        <v>130</v>
      </c>
      <c r="I454" s="131"/>
      <c r="J454" s="130" t="s">
        <v>131</v>
      </c>
    </row>
    <row r="455" spans="1:10">
      <c r="A455" s="130" t="s">
        <v>1267</v>
      </c>
      <c r="B455" s="130" t="s">
        <v>1268</v>
      </c>
      <c r="C455" s="130" t="s">
        <v>255</v>
      </c>
      <c r="D455" s="130" t="s">
        <v>1269</v>
      </c>
      <c r="E455" s="130" t="s">
        <v>23</v>
      </c>
      <c r="F455" s="130">
        <v>0</v>
      </c>
      <c r="G455" s="130">
        <v>2</v>
      </c>
      <c r="H455" s="130" t="s">
        <v>130</v>
      </c>
      <c r="I455" s="131"/>
      <c r="J455" s="130" t="s">
        <v>131</v>
      </c>
    </row>
    <row r="456" spans="1:10">
      <c r="A456" s="130" t="s">
        <v>1270</v>
      </c>
      <c r="B456" s="130" t="s">
        <v>1271</v>
      </c>
      <c r="C456" s="130" t="s">
        <v>255</v>
      </c>
      <c r="D456" s="130" t="s">
        <v>1272</v>
      </c>
      <c r="E456" s="130" t="s">
        <v>23</v>
      </c>
      <c r="F456" s="130">
        <v>0</v>
      </c>
      <c r="G456" s="130">
        <v>2</v>
      </c>
      <c r="H456" s="130" t="s">
        <v>130</v>
      </c>
      <c r="I456" s="131"/>
      <c r="J456" s="130" t="s">
        <v>131</v>
      </c>
    </row>
    <row r="457" spans="1:10">
      <c r="A457" s="130" t="s">
        <v>1273</v>
      </c>
      <c r="B457" s="130" t="s">
        <v>1274</v>
      </c>
      <c r="C457" s="130" t="s">
        <v>255</v>
      </c>
      <c r="D457" s="130" t="s">
        <v>1275</v>
      </c>
      <c r="E457" s="130" t="s">
        <v>23</v>
      </c>
      <c r="F457" s="130">
        <v>0</v>
      </c>
      <c r="G457" s="130">
        <v>2</v>
      </c>
      <c r="H457" s="130" t="s">
        <v>130</v>
      </c>
      <c r="I457" s="131"/>
      <c r="J457" s="130" t="s">
        <v>131</v>
      </c>
    </row>
    <row r="458" spans="1:10">
      <c r="A458" s="130" t="s">
        <v>1276</v>
      </c>
      <c r="B458" s="130" t="s">
        <v>1276</v>
      </c>
      <c r="C458" s="130" t="s">
        <v>1276</v>
      </c>
      <c r="D458" s="130" t="s">
        <v>1276</v>
      </c>
      <c r="E458" s="130" t="s">
        <v>1276</v>
      </c>
      <c r="H458" s="130" t="s">
        <v>1276</v>
      </c>
      <c r="I458" s="131"/>
      <c r="J458" s="130" t="s">
        <v>1276</v>
      </c>
    </row>
    <row r="459" spans="1:10">
      <c r="A459" s="130" t="s">
        <v>1277</v>
      </c>
      <c r="B459" s="130" t="s">
        <v>1278</v>
      </c>
      <c r="C459" s="130" t="s">
        <v>266</v>
      </c>
      <c r="D459" s="130" t="s">
        <v>1279</v>
      </c>
      <c r="E459" s="130" t="s">
        <v>268</v>
      </c>
      <c r="F459" s="130">
        <v>0</v>
      </c>
      <c r="G459" s="130">
        <v>2</v>
      </c>
      <c r="H459" s="130" t="s">
        <v>130</v>
      </c>
      <c r="I459" s="131"/>
      <c r="J459" s="130" t="s">
        <v>131</v>
      </c>
    </row>
    <row r="460" spans="1:10">
      <c r="A460" s="130" t="s">
        <v>1280</v>
      </c>
      <c r="B460" s="130" t="s">
        <v>1281</v>
      </c>
      <c r="C460" s="130" t="s">
        <v>255</v>
      </c>
      <c r="D460" s="130" t="s">
        <v>1282</v>
      </c>
      <c r="E460" s="130" t="s">
        <v>23</v>
      </c>
      <c r="F460" s="130">
        <v>0</v>
      </c>
      <c r="G460" s="130">
        <v>2</v>
      </c>
      <c r="H460" s="130" t="s">
        <v>130</v>
      </c>
      <c r="I460" s="131"/>
      <c r="J460" s="130" t="s">
        <v>131</v>
      </c>
    </row>
    <row r="461" spans="1:10">
      <c r="A461" s="130" t="s">
        <v>1283</v>
      </c>
      <c r="B461" s="130" t="s">
        <v>1284</v>
      </c>
      <c r="C461" s="130" t="s">
        <v>164</v>
      </c>
      <c r="D461" s="130" t="s">
        <v>1285</v>
      </c>
      <c r="E461" s="130" t="s">
        <v>166</v>
      </c>
      <c r="F461" s="130">
        <v>0</v>
      </c>
      <c r="G461" s="130">
        <v>2</v>
      </c>
      <c r="H461" s="130" t="s">
        <v>130</v>
      </c>
      <c r="I461" s="131"/>
      <c r="J461" s="130" t="s">
        <v>131</v>
      </c>
    </row>
    <row r="462" spans="1:10">
      <c r="A462" s="130" t="s">
        <v>1286</v>
      </c>
      <c r="B462" s="130" t="s">
        <v>1286</v>
      </c>
      <c r="C462" s="130" t="s">
        <v>1286</v>
      </c>
      <c r="D462" s="130" t="s">
        <v>1286</v>
      </c>
      <c r="E462" s="130" t="s">
        <v>1286</v>
      </c>
      <c r="H462" s="130" t="s">
        <v>1286</v>
      </c>
      <c r="I462" s="131"/>
      <c r="J462" s="130" t="s">
        <v>1286</v>
      </c>
    </row>
    <row r="463" spans="1:10">
      <c r="A463" s="130" t="s">
        <v>1287</v>
      </c>
      <c r="B463" s="130" t="s">
        <v>1288</v>
      </c>
      <c r="C463" s="130" t="s">
        <v>266</v>
      </c>
      <c r="D463" s="130" t="s">
        <v>1289</v>
      </c>
      <c r="E463" s="130" t="s">
        <v>268</v>
      </c>
      <c r="F463" s="130">
        <v>0</v>
      </c>
      <c r="G463" s="130">
        <v>2</v>
      </c>
      <c r="H463" s="130" t="s">
        <v>130</v>
      </c>
      <c r="I463" s="131"/>
      <c r="J463" s="130" t="s">
        <v>131</v>
      </c>
    </row>
    <row r="464" spans="1:10">
      <c r="A464" s="130" t="s">
        <v>1290</v>
      </c>
      <c r="B464" s="130" t="s">
        <v>1291</v>
      </c>
      <c r="C464" s="130" t="s">
        <v>266</v>
      </c>
      <c r="D464" s="130" t="s">
        <v>1292</v>
      </c>
      <c r="E464" s="130" t="s">
        <v>268</v>
      </c>
      <c r="F464" s="130">
        <v>0</v>
      </c>
      <c r="G464" s="130">
        <v>2</v>
      </c>
      <c r="H464" s="130" t="s">
        <v>130</v>
      </c>
      <c r="I464" s="131"/>
      <c r="J464" s="130" t="s">
        <v>131</v>
      </c>
    </row>
    <row r="465" spans="1:10">
      <c r="A465" s="130" t="s">
        <v>1293</v>
      </c>
      <c r="B465" s="130" t="s">
        <v>1294</v>
      </c>
      <c r="C465" s="130" t="s">
        <v>164</v>
      </c>
      <c r="D465" s="130" t="s">
        <v>1295</v>
      </c>
      <c r="E465" s="130" t="s">
        <v>166</v>
      </c>
      <c r="F465" s="130">
        <v>0</v>
      </c>
      <c r="G465" s="130">
        <v>2</v>
      </c>
      <c r="H465" s="130" t="s">
        <v>130</v>
      </c>
      <c r="I465" s="131"/>
      <c r="J465" s="130" t="s">
        <v>131</v>
      </c>
    </row>
    <row r="466" spans="1:10">
      <c r="A466" s="130" t="s">
        <v>1296</v>
      </c>
      <c r="B466" s="130" t="s">
        <v>1296</v>
      </c>
      <c r="C466" s="130" t="s">
        <v>1296</v>
      </c>
      <c r="D466" s="130" t="s">
        <v>1296</v>
      </c>
      <c r="E466" s="130" t="s">
        <v>1296</v>
      </c>
      <c r="H466" s="130" t="s">
        <v>1296</v>
      </c>
      <c r="I466" s="131"/>
      <c r="J466" s="130" t="s">
        <v>1296</v>
      </c>
    </row>
    <row r="467" spans="1:10">
      <c r="A467" s="130" t="s">
        <v>1297</v>
      </c>
      <c r="B467" s="130" t="s">
        <v>1298</v>
      </c>
      <c r="C467" s="130" t="s">
        <v>255</v>
      </c>
      <c r="D467" s="130" t="s">
        <v>1299</v>
      </c>
      <c r="E467" s="130" t="s">
        <v>23</v>
      </c>
      <c r="F467" s="130">
        <v>0</v>
      </c>
      <c r="G467" s="130">
        <v>2</v>
      </c>
      <c r="H467" s="130" t="s">
        <v>130</v>
      </c>
      <c r="I467" s="131"/>
      <c r="J467" s="130" t="s">
        <v>131</v>
      </c>
    </row>
    <row r="468" spans="1:10">
      <c r="A468" s="130" t="s">
        <v>1300</v>
      </c>
      <c r="B468" s="130" t="s">
        <v>1301</v>
      </c>
      <c r="C468" s="130" t="s">
        <v>255</v>
      </c>
      <c r="D468" s="130" t="s">
        <v>1302</v>
      </c>
      <c r="E468" s="130" t="s">
        <v>23</v>
      </c>
      <c r="F468" s="130">
        <v>0</v>
      </c>
      <c r="G468" s="130">
        <v>2</v>
      </c>
      <c r="H468" s="130" t="s">
        <v>130</v>
      </c>
      <c r="I468" s="131"/>
      <c r="J468" s="130" t="s">
        <v>131</v>
      </c>
    </row>
    <row r="469" spans="1:10">
      <c r="A469" s="130" t="s">
        <v>1303</v>
      </c>
      <c r="B469" s="130" t="s">
        <v>1298</v>
      </c>
      <c r="C469" s="130" t="s">
        <v>128</v>
      </c>
      <c r="D469" s="130" t="s">
        <v>1299</v>
      </c>
      <c r="E469" s="130" t="s">
        <v>128</v>
      </c>
      <c r="F469" s="130">
        <v>0</v>
      </c>
      <c r="G469" s="130">
        <v>2</v>
      </c>
      <c r="H469" s="130" t="s">
        <v>130</v>
      </c>
      <c r="I469" s="131"/>
      <c r="J469" s="130" t="s">
        <v>131</v>
      </c>
    </row>
    <row r="470" spans="1:10">
      <c r="A470" s="130" t="s">
        <v>1304</v>
      </c>
      <c r="B470" s="130" t="s">
        <v>1305</v>
      </c>
      <c r="C470" s="130" t="s">
        <v>266</v>
      </c>
      <c r="D470" s="130" t="s">
        <v>1306</v>
      </c>
      <c r="E470" s="130" t="s">
        <v>268</v>
      </c>
      <c r="F470" s="130">
        <v>0</v>
      </c>
      <c r="G470" s="130">
        <v>2</v>
      </c>
      <c r="H470" s="130" t="s">
        <v>130</v>
      </c>
      <c r="I470" s="131"/>
      <c r="J470" s="130" t="s">
        <v>131</v>
      </c>
    </row>
    <row r="471" spans="1:10">
      <c r="A471" s="130" t="s">
        <v>1307</v>
      </c>
      <c r="B471" s="130" t="s">
        <v>1308</v>
      </c>
      <c r="C471" s="130" t="s">
        <v>373</v>
      </c>
      <c r="D471" s="130" t="s">
        <v>1309</v>
      </c>
      <c r="E471" s="130" t="s">
        <v>1</v>
      </c>
      <c r="F471" s="130">
        <v>0</v>
      </c>
      <c r="G471" s="130">
        <v>2</v>
      </c>
      <c r="H471" s="130" t="s">
        <v>130</v>
      </c>
      <c r="I471" s="131"/>
      <c r="J471" s="130" t="s">
        <v>131</v>
      </c>
    </row>
    <row r="472" spans="1:10">
      <c r="A472" s="130" t="s">
        <v>1310</v>
      </c>
      <c r="B472" s="130" t="s">
        <v>1308</v>
      </c>
      <c r="C472" s="130" t="s">
        <v>764</v>
      </c>
      <c r="D472" s="130" t="s">
        <v>1309</v>
      </c>
      <c r="E472" s="130" t="s">
        <v>765</v>
      </c>
      <c r="F472" s="130">
        <v>0</v>
      </c>
      <c r="G472" s="130">
        <v>2</v>
      </c>
      <c r="H472" s="130" t="s">
        <v>130</v>
      </c>
      <c r="I472" s="131"/>
      <c r="J472" s="130" t="s">
        <v>131</v>
      </c>
    </row>
    <row r="473" spans="1:10">
      <c r="A473" s="130" t="s">
        <v>1311</v>
      </c>
      <c r="B473" s="130" t="s">
        <v>1311</v>
      </c>
      <c r="C473" s="130" t="s">
        <v>1311</v>
      </c>
      <c r="D473" s="130" t="s">
        <v>1311</v>
      </c>
      <c r="E473" s="130" t="s">
        <v>1311</v>
      </c>
      <c r="H473" s="130" t="s">
        <v>1311</v>
      </c>
      <c r="I473" s="131"/>
      <c r="J473" s="130" t="s">
        <v>1311</v>
      </c>
    </row>
    <row r="474" spans="1:10">
      <c r="A474" s="130" t="s">
        <v>1312</v>
      </c>
      <c r="B474" s="130" t="s">
        <v>1313</v>
      </c>
      <c r="C474" s="130" t="s">
        <v>192</v>
      </c>
      <c r="D474" s="130" t="s">
        <v>1314</v>
      </c>
      <c r="E474" s="130" t="s">
        <v>193</v>
      </c>
      <c r="F474" s="130">
        <v>0</v>
      </c>
      <c r="G474" s="130">
        <v>2</v>
      </c>
      <c r="H474" s="130" t="s">
        <v>130</v>
      </c>
      <c r="I474" s="131"/>
      <c r="J474" s="130" t="s">
        <v>131</v>
      </c>
    </row>
    <row r="475" spans="1:10">
      <c r="A475" s="130" t="s">
        <v>1315</v>
      </c>
      <c r="B475" s="130" t="s">
        <v>1315</v>
      </c>
      <c r="C475" s="130" t="s">
        <v>1315</v>
      </c>
      <c r="D475" s="130" t="s">
        <v>1315</v>
      </c>
      <c r="E475" s="130" t="s">
        <v>1315</v>
      </c>
      <c r="H475" s="130" t="s">
        <v>1315</v>
      </c>
      <c r="I475" s="131"/>
      <c r="J475" s="130" t="s">
        <v>1315</v>
      </c>
    </row>
    <row r="476" spans="1:10">
      <c r="A476" s="130" t="s">
        <v>1316</v>
      </c>
      <c r="B476" s="130" t="s">
        <v>1317</v>
      </c>
      <c r="C476" s="130" t="s">
        <v>255</v>
      </c>
      <c r="D476" s="130" t="s">
        <v>1318</v>
      </c>
      <c r="E476" s="130" t="s">
        <v>257</v>
      </c>
      <c r="F476" s="130">
        <v>0</v>
      </c>
      <c r="G476" s="130">
        <v>2</v>
      </c>
      <c r="H476" s="130" t="s">
        <v>130</v>
      </c>
      <c r="I476" s="131"/>
      <c r="J476" s="130" t="s">
        <v>131</v>
      </c>
    </row>
    <row r="477" spans="1:10">
      <c r="A477" s="130" t="s">
        <v>1319</v>
      </c>
      <c r="B477" s="130" t="s">
        <v>1320</v>
      </c>
      <c r="C477" s="130" t="s">
        <v>255</v>
      </c>
      <c r="D477" s="130" t="s">
        <v>1321</v>
      </c>
      <c r="E477" s="130" t="s">
        <v>257</v>
      </c>
      <c r="F477" s="130">
        <v>0</v>
      </c>
      <c r="G477" s="130">
        <v>2</v>
      </c>
      <c r="H477" s="130" t="s">
        <v>130</v>
      </c>
      <c r="I477" s="131"/>
      <c r="J477" s="130" t="s">
        <v>131</v>
      </c>
    </row>
    <row r="478" spans="1:10">
      <c r="A478" s="130" t="s">
        <v>1322</v>
      </c>
      <c r="B478" s="130" t="s">
        <v>1323</v>
      </c>
      <c r="C478" s="130" t="s">
        <v>164</v>
      </c>
      <c r="D478" s="130" t="s">
        <v>1324</v>
      </c>
      <c r="E478" s="130" t="s">
        <v>166</v>
      </c>
      <c r="F478" s="130">
        <v>0</v>
      </c>
      <c r="G478" s="130">
        <v>2</v>
      </c>
      <c r="H478" s="130" t="s">
        <v>130</v>
      </c>
      <c r="I478" s="131"/>
      <c r="J478" s="130" t="s">
        <v>131</v>
      </c>
    </row>
    <row r="479" spans="1:10">
      <c r="A479" s="130" t="s">
        <v>1325</v>
      </c>
      <c r="B479" s="130" t="s">
        <v>1326</v>
      </c>
      <c r="C479" s="130" t="s">
        <v>128</v>
      </c>
      <c r="D479" s="130" t="s">
        <v>1327</v>
      </c>
      <c r="E479" s="130" t="s">
        <v>128</v>
      </c>
      <c r="F479" s="130">
        <v>0</v>
      </c>
      <c r="G479" s="130">
        <v>2</v>
      </c>
      <c r="H479" s="130" t="s">
        <v>130</v>
      </c>
      <c r="I479" s="131"/>
      <c r="J479" s="130" t="s">
        <v>131</v>
      </c>
    </row>
    <row r="480" spans="1:10">
      <c r="A480" s="130" t="s">
        <v>1328</v>
      </c>
      <c r="B480" s="130" t="s">
        <v>1329</v>
      </c>
      <c r="C480" s="130" t="s">
        <v>128</v>
      </c>
      <c r="D480" s="130" t="s">
        <v>1330</v>
      </c>
      <c r="E480" s="130" t="s">
        <v>128</v>
      </c>
      <c r="F480" s="130">
        <v>0</v>
      </c>
      <c r="G480" s="130">
        <v>2</v>
      </c>
      <c r="H480" s="130" t="s">
        <v>130</v>
      </c>
      <c r="I480" s="131"/>
      <c r="J480" s="130" t="s">
        <v>131</v>
      </c>
    </row>
    <row r="481" spans="1:10">
      <c r="A481" s="130" t="s">
        <v>1331</v>
      </c>
      <c r="B481" s="130" t="s">
        <v>1331</v>
      </c>
      <c r="C481" s="130" t="s">
        <v>1331</v>
      </c>
      <c r="D481" s="130" t="s">
        <v>1331</v>
      </c>
      <c r="E481" s="130" t="s">
        <v>1331</v>
      </c>
      <c r="H481" s="130" t="s">
        <v>1331</v>
      </c>
      <c r="I481" s="131"/>
      <c r="J481" s="130" t="s">
        <v>1331</v>
      </c>
    </row>
    <row r="482" spans="1:10">
      <c r="A482" s="130" t="s">
        <v>1332</v>
      </c>
      <c r="B482" s="130" t="s">
        <v>1333</v>
      </c>
      <c r="C482" s="130" t="s">
        <v>255</v>
      </c>
      <c r="D482" s="130" t="s">
        <v>1334</v>
      </c>
      <c r="E482" s="130" t="s">
        <v>257</v>
      </c>
      <c r="F482" s="130">
        <v>0</v>
      </c>
      <c r="G482" s="130">
        <v>2</v>
      </c>
      <c r="H482" s="130" t="s">
        <v>130</v>
      </c>
      <c r="I482" s="131"/>
      <c r="J482" s="130" t="s">
        <v>131</v>
      </c>
    </row>
    <row r="483" spans="1:10">
      <c r="A483" s="130" t="s">
        <v>1335</v>
      </c>
      <c r="B483" s="130" t="s">
        <v>1336</v>
      </c>
      <c r="C483" s="130" t="s">
        <v>128</v>
      </c>
      <c r="D483" s="130" t="s">
        <v>1337</v>
      </c>
      <c r="E483" s="130" t="s">
        <v>128</v>
      </c>
      <c r="F483" s="130">
        <v>0</v>
      </c>
      <c r="G483" s="130">
        <v>2</v>
      </c>
      <c r="H483" s="130" t="s">
        <v>130</v>
      </c>
      <c r="I483" s="131"/>
      <c r="J483" s="130" t="s">
        <v>131</v>
      </c>
    </row>
    <row r="484" spans="1:10">
      <c r="A484" s="130" t="s">
        <v>1338</v>
      </c>
      <c r="B484" s="130" t="s">
        <v>1338</v>
      </c>
      <c r="C484" s="130" t="s">
        <v>1338</v>
      </c>
      <c r="D484" s="130" t="s">
        <v>1338</v>
      </c>
      <c r="E484" s="130" t="s">
        <v>1338</v>
      </c>
      <c r="H484" s="130" t="s">
        <v>1338</v>
      </c>
      <c r="I484" s="131"/>
      <c r="J484" s="130" t="s">
        <v>1338</v>
      </c>
    </row>
    <row r="485" spans="1:10">
      <c r="A485" s="130" t="s">
        <v>1339</v>
      </c>
      <c r="B485" s="130" t="s">
        <v>1340</v>
      </c>
      <c r="C485" s="130" t="s">
        <v>266</v>
      </c>
      <c r="D485" s="130" t="s">
        <v>1341</v>
      </c>
      <c r="E485" s="130" t="s">
        <v>268</v>
      </c>
      <c r="F485" s="130">
        <v>0</v>
      </c>
      <c r="G485" s="130">
        <v>2</v>
      </c>
      <c r="H485" s="130" t="s">
        <v>130</v>
      </c>
      <c r="I485" s="131"/>
      <c r="J485" s="130" t="s">
        <v>131</v>
      </c>
    </row>
    <row r="486" spans="1:10">
      <c r="A486" s="130" t="s">
        <v>1342</v>
      </c>
      <c r="B486" s="130" t="s">
        <v>1343</v>
      </c>
      <c r="C486" s="130" t="s">
        <v>373</v>
      </c>
      <c r="D486" s="130" t="s">
        <v>1344</v>
      </c>
      <c r="E486" s="130" t="s">
        <v>1</v>
      </c>
      <c r="F486" s="130">
        <v>0</v>
      </c>
      <c r="G486" s="130">
        <v>2</v>
      </c>
      <c r="H486" s="130" t="s">
        <v>130</v>
      </c>
      <c r="I486" s="131"/>
      <c r="J486" s="130" t="s">
        <v>131</v>
      </c>
    </row>
    <row r="487" spans="1:10">
      <c r="A487" s="130" t="s">
        <v>1345</v>
      </c>
      <c r="B487" s="130" t="s">
        <v>1345</v>
      </c>
      <c r="C487" s="130" t="s">
        <v>1345</v>
      </c>
      <c r="D487" s="130" t="s">
        <v>1345</v>
      </c>
      <c r="E487" s="130" t="s">
        <v>1345</v>
      </c>
      <c r="H487" s="130" t="s">
        <v>1345</v>
      </c>
      <c r="I487" s="131"/>
      <c r="J487" s="130" t="s">
        <v>1345</v>
      </c>
    </row>
    <row r="488" spans="1:10">
      <c r="A488" s="130" t="s">
        <v>1346</v>
      </c>
      <c r="B488" s="130" t="s">
        <v>1347</v>
      </c>
      <c r="C488" s="130" t="s">
        <v>255</v>
      </c>
      <c r="D488" s="130" t="s">
        <v>1348</v>
      </c>
      <c r="E488" s="130" t="s">
        <v>257</v>
      </c>
      <c r="F488" s="130">
        <v>0</v>
      </c>
      <c r="G488" s="130">
        <v>2</v>
      </c>
      <c r="H488" s="130" t="s">
        <v>130</v>
      </c>
      <c r="I488" s="131"/>
      <c r="J488" s="130" t="s">
        <v>131</v>
      </c>
    </row>
    <row r="489" spans="1:10">
      <c r="A489" s="130" t="s">
        <v>1349</v>
      </c>
      <c r="B489" s="130" t="s">
        <v>1350</v>
      </c>
      <c r="C489" s="130" t="s">
        <v>164</v>
      </c>
      <c r="D489" s="130" t="s">
        <v>1351</v>
      </c>
      <c r="E489" s="130" t="s">
        <v>166</v>
      </c>
      <c r="F489" s="130">
        <v>0</v>
      </c>
      <c r="G489" s="130">
        <v>2</v>
      </c>
      <c r="H489" s="130" t="s">
        <v>130</v>
      </c>
      <c r="I489" s="131"/>
      <c r="J489" s="130" t="s">
        <v>131</v>
      </c>
    </row>
    <row r="490" spans="1:10">
      <c r="A490" s="130" t="s">
        <v>1352</v>
      </c>
      <c r="B490" s="130" t="s">
        <v>1352</v>
      </c>
      <c r="C490" s="130" t="s">
        <v>1352</v>
      </c>
      <c r="D490" s="130" t="s">
        <v>1352</v>
      </c>
      <c r="E490" s="130" t="s">
        <v>1352</v>
      </c>
      <c r="H490" s="130" t="s">
        <v>1352</v>
      </c>
      <c r="I490" s="131"/>
      <c r="J490" s="130" t="s">
        <v>1352</v>
      </c>
    </row>
    <row r="491" spans="1:10">
      <c r="A491" s="130" t="s">
        <v>1353</v>
      </c>
      <c r="B491" s="130" t="s">
        <v>1354</v>
      </c>
      <c r="C491" s="130" t="s">
        <v>266</v>
      </c>
      <c r="D491" s="130" t="s">
        <v>1355</v>
      </c>
      <c r="E491" s="130" t="s">
        <v>268</v>
      </c>
      <c r="F491" s="130">
        <v>0</v>
      </c>
      <c r="G491" s="130">
        <v>2</v>
      </c>
      <c r="H491" s="130" t="s">
        <v>130</v>
      </c>
      <c r="I491" s="131"/>
      <c r="J491" s="130" t="s">
        <v>131</v>
      </c>
    </row>
    <row r="492" spans="1:10">
      <c r="A492" s="130" t="s">
        <v>1356</v>
      </c>
      <c r="B492" s="130" t="s">
        <v>1357</v>
      </c>
      <c r="C492" s="130" t="s">
        <v>266</v>
      </c>
      <c r="D492" s="130" t="s">
        <v>1358</v>
      </c>
      <c r="E492" s="130" t="s">
        <v>268</v>
      </c>
      <c r="F492" s="130">
        <v>0</v>
      </c>
      <c r="G492" s="130">
        <v>2</v>
      </c>
      <c r="H492" s="130" t="s">
        <v>130</v>
      </c>
      <c r="I492" s="131"/>
      <c r="J492" s="130" t="s">
        <v>131</v>
      </c>
    </row>
    <row r="493" spans="1:10">
      <c r="A493" s="130" t="s">
        <v>1359</v>
      </c>
      <c r="B493" s="130" t="s">
        <v>1359</v>
      </c>
      <c r="C493" s="130" t="s">
        <v>1359</v>
      </c>
      <c r="D493" s="130" t="s">
        <v>1359</v>
      </c>
      <c r="E493" s="130" t="s">
        <v>1359</v>
      </c>
      <c r="H493" s="130" t="s">
        <v>1359</v>
      </c>
      <c r="I493" s="131"/>
      <c r="J493" s="130" t="s">
        <v>1359</v>
      </c>
    </row>
    <row r="494" spans="1:10">
      <c r="A494" s="130" t="s">
        <v>1360</v>
      </c>
      <c r="B494" s="130" t="s">
        <v>1361</v>
      </c>
      <c r="C494" s="130" t="s">
        <v>266</v>
      </c>
      <c r="D494" s="130" t="s">
        <v>1362</v>
      </c>
      <c r="E494" s="130" t="s">
        <v>268</v>
      </c>
      <c r="F494" s="130">
        <v>0</v>
      </c>
      <c r="G494" s="130">
        <v>2</v>
      </c>
      <c r="H494" s="130" t="s">
        <v>130</v>
      </c>
      <c r="I494" s="131"/>
      <c r="J494" s="130" t="s">
        <v>131</v>
      </c>
    </row>
    <row r="495" spans="1:10">
      <c r="A495" s="130" t="s">
        <v>1363</v>
      </c>
      <c r="B495" s="130" t="s">
        <v>1364</v>
      </c>
      <c r="C495" s="130" t="s">
        <v>266</v>
      </c>
      <c r="D495" s="130" t="s">
        <v>1365</v>
      </c>
      <c r="E495" s="130" t="s">
        <v>268</v>
      </c>
      <c r="F495" s="130">
        <v>0</v>
      </c>
      <c r="G495" s="130">
        <v>2</v>
      </c>
      <c r="H495" s="130" t="s">
        <v>130</v>
      </c>
      <c r="I495" s="131"/>
      <c r="J495" s="130" t="s">
        <v>131</v>
      </c>
    </row>
    <row r="496" spans="1:10">
      <c r="A496" s="130" t="s">
        <v>1366</v>
      </c>
      <c r="B496" s="130" t="s">
        <v>1364</v>
      </c>
      <c r="C496" s="130" t="s">
        <v>128</v>
      </c>
      <c r="D496" s="130" t="s">
        <v>1365</v>
      </c>
      <c r="E496" s="130" t="s">
        <v>128</v>
      </c>
      <c r="F496" s="130">
        <v>0</v>
      </c>
      <c r="G496" s="130">
        <v>2</v>
      </c>
      <c r="H496" s="130" t="s">
        <v>130</v>
      </c>
      <c r="I496" s="131"/>
      <c r="J496" s="130" t="s">
        <v>131</v>
      </c>
    </row>
    <row r="497" spans="1:10">
      <c r="A497" s="130" t="s">
        <v>1367</v>
      </c>
      <c r="B497" s="130" t="s">
        <v>1368</v>
      </c>
      <c r="C497" s="130" t="s">
        <v>128</v>
      </c>
      <c r="D497" s="130" t="s">
        <v>1369</v>
      </c>
      <c r="E497" s="130" t="s">
        <v>128</v>
      </c>
      <c r="F497" s="130">
        <v>0</v>
      </c>
      <c r="G497" s="130">
        <v>2</v>
      </c>
      <c r="H497" s="130" t="s">
        <v>130</v>
      </c>
      <c r="I497" s="131"/>
      <c r="J497" s="130" t="s">
        <v>131</v>
      </c>
    </row>
    <row r="498" spans="1:10">
      <c r="A498" s="130" t="s">
        <v>1370</v>
      </c>
      <c r="B498" s="130" t="s">
        <v>1371</v>
      </c>
      <c r="C498" s="130" t="s">
        <v>164</v>
      </c>
      <c r="D498" s="130" t="s">
        <v>1372</v>
      </c>
      <c r="E498" s="130" t="s">
        <v>166</v>
      </c>
      <c r="F498" s="130">
        <v>0</v>
      </c>
      <c r="G498" s="130">
        <v>2</v>
      </c>
      <c r="H498" s="130" t="s">
        <v>130</v>
      </c>
      <c r="I498" s="131"/>
      <c r="J498" s="130" t="s">
        <v>131</v>
      </c>
    </row>
    <row r="499" spans="1:10">
      <c r="A499" s="130" t="s">
        <v>1373</v>
      </c>
      <c r="B499" s="130" t="s">
        <v>1374</v>
      </c>
      <c r="C499" s="130" t="s">
        <v>164</v>
      </c>
      <c r="D499" s="130" t="s">
        <v>1375</v>
      </c>
      <c r="E499" s="130" t="s">
        <v>166</v>
      </c>
      <c r="F499" s="130">
        <v>0</v>
      </c>
      <c r="G499" s="130">
        <v>2</v>
      </c>
      <c r="H499" s="130" t="s">
        <v>130</v>
      </c>
      <c r="I499" s="131"/>
      <c r="J499" s="130" t="s">
        <v>131</v>
      </c>
    </row>
    <row r="500" spans="1:10">
      <c r="A500" s="130" t="s">
        <v>1376</v>
      </c>
      <c r="B500" s="130" t="s">
        <v>1377</v>
      </c>
      <c r="C500" s="130" t="s">
        <v>128</v>
      </c>
      <c r="D500" s="130" t="s">
        <v>1378</v>
      </c>
      <c r="E500" s="130" t="s">
        <v>128</v>
      </c>
      <c r="F500" s="130">
        <v>0</v>
      </c>
      <c r="G500" s="130">
        <v>2</v>
      </c>
      <c r="H500" s="130" t="s">
        <v>130</v>
      </c>
      <c r="I500" s="131"/>
      <c r="J500" s="130" t="s">
        <v>131</v>
      </c>
    </row>
    <row r="501" spans="1:10">
      <c r="A501" s="130" t="s">
        <v>1379</v>
      </c>
      <c r="B501" s="130" t="s">
        <v>1379</v>
      </c>
      <c r="C501" s="130" t="s">
        <v>1379</v>
      </c>
      <c r="D501" s="130" t="s">
        <v>1379</v>
      </c>
      <c r="E501" s="130" t="s">
        <v>1379</v>
      </c>
      <c r="H501" s="130" t="s">
        <v>1379</v>
      </c>
      <c r="I501" s="131"/>
      <c r="J501" s="130" t="s">
        <v>1379</v>
      </c>
    </row>
    <row r="502" spans="1:10">
      <c r="A502" s="130" t="s">
        <v>1380</v>
      </c>
      <c r="B502" s="130" t="s">
        <v>1381</v>
      </c>
      <c r="C502" s="130" t="s">
        <v>266</v>
      </c>
      <c r="D502" s="130" t="s">
        <v>1382</v>
      </c>
      <c r="E502" s="130" t="s">
        <v>268</v>
      </c>
      <c r="F502" s="130">
        <v>0</v>
      </c>
      <c r="G502" s="130">
        <v>2</v>
      </c>
      <c r="H502" s="130" t="s">
        <v>130</v>
      </c>
      <c r="I502" s="131"/>
      <c r="J502" s="130" t="s">
        <v>131</v>
      </c>
    </row>
    <row r="503" spans="1:10">
      <c r="A503" s="130" t="s">
        <v>1383</v>
      </c>
      <c r="B503" s="130" t="s">
        <v>1381</v>
      </c>
      <c r="C503" s="130" t="s">
        <v>128</v>
      </c>
      <c r="D503" s="130" t="s">
        <v>1382</v>
      </c>
      <c r="E503" s="130" t="s">
        <v>128</v>
      </c>
      <c r="F503" s="130">
        <v>0</v>
      </c>
      <c r="G503" s="130">
        <v>2</v>
      </c>
      <c r="H503" s="130" t="s">
        <v>130</v>
      </c>
      <c r="I503" s="131"/>
      <c r="J503" s="130" t="s">
        <v>131</v>
      </c>
    </row>
    <row r="504" spans="1:10">
      <c r="A504" s="130" t="s">
        <v>1384</v>
      </c>
      <c r="B504" s="130" t="s">
        <v>1384</v>
      </c>
      <c r="C504" s="130" t="s">
        <v>1384</v>
      </c>
      <c r="D504" s="130" t="s">
        <v>1384</v>
      </c>
      <c r="E504" s="130" t="s">
        <v>1384</v>
      </c>
      <c r="H504" s="130" t="s">
        <v>1384</v>
      </c>
      <c r="I504" s="131"/>
      <c r="J504" s="130" t="s">
        <v>1384</v>
      </c>
    </row>
    <row r="505" spans="1:10">
      <c r="A505" s="130" t="s">
        <v>1385</v>
      </c>
      <c r="B505" s="130" t="s">
        <v>1386</v>
      </c>
      <c r="C505" s="130" t="s">
        <v>373</v>
      </c>
      <c r="D505" s="130" t="s">
        <v>1387</v>
      </c>
      <c r="E505" s="130" t="s">
        <v>1</v>
      </c>
      <c r="F505" s="130">
        <v>0</v>
      </c>
      <c r="G505" s="130">
        <v>2</v>
      </c>
      <c r="H505" s="130" t="s">
        <v>130</v>
      </c>
      <c r="I505" s="131"/>
      <c r="J505" s="130" t="s">
        <v>131</v>
      </c>
    </row>
    <row r="506" spans="1:10">
      <c r="A506" s="130" t="s">
        <v>1388</v>
      </c>
      <c r="B506" s="130" t="s">
        <v>1389</v>
      </c>
      <c r="C506" s="130" t="s">
        <v>373</v>
      </c>
      <c r="D506" s="130" t="s">
        <v>1390</v>
      </c>
      <c r="E506" s="130" t="s">
        <v>1</v>
      </c>
      <c r="F506" s="130">
        <v>0</v>
      </c>
      <c r="G506" s="130">
        <v>2</v>
      </c>
      <c r="H506" s="130" t="s">
        <v>130</v>
      </c>
      <c r="I506" s="131"/>
      <c r="J506" s="130" t="s">
        <v>131</v>
      </c>
    </row>
    <row r="507" spans="1:10">
      <c r="A507" s="130" t="s">
        <v>1391</v>
      </c>
      <c r="B507" s="130" t="s">
        <v>1392</v>
      </c>
      <c r="C507" s="130" t="s">
        <v>266</v>
      </c>
      <c r="D507" s="130" t="s">
        <v>1393</v>
      </c>
      <c r="E507" s="130" t="s">
        <v>268</v>
      </c>
      <c r="F507" s="130">
        <v>0</v>
      </c>
      <c r="G507" s="130">
        <v>2</v>
      </c>
      <c r="H507" s="130" t="s">
        <v>130</v>
      </c>
      <c r="I507" s="131"/>
      <c r="J507" s="130" t="s">
        <v>131</v>
      </c>
    </row>
    <row r="508" spans="1:10">
      <c r="A508" s="130" t="s">
        <v>1394</v>
      </c>
      <c r="B508" s="130" t="s">
        <v>1395</v>
      </c>
      <c r="C508" s="130" t="s">
        <v>266</v>
      </c>
      <c r="D508" s="130" t="s">
        <v>1396</v>
      </c>
      <c r="E508" s="130" t="s">
        <v>268</v>
      </c>
      <c r="F508" s="130">
        <v>0</v>
      </c>
      <c r="G508" s="130">
        <v>2</v>
      </c>
      <c r="H508" s="130" t="s">
        <v>130</v>
      </c>
      <c r="I508" s="131"/>
      <c r="J508" s="130" t="s">
        <v>131</v>
      </c>
    </row>
    <row r="509" spans="1:10">
      <c r="A509" s="130" t="s">
        <v>1397</v>
      </c>
      <c r="B509" s="130" t="s">
        <v>1398</v>
      </c>
      <c r="C509" s="130" t="s">
        <v>1399</v>
      </c>
      <c r="D509" s="130" t="s">
        <v>1400</v>
      </c>
      <c r="E509" s="130" t="s">
        <v>1401</v>
      </c>
      <c r="F509" s="130">
        <v>0</v>
      </c>
      <c r="G509" s="130">
        <v>2</v>
      </c>
      <c r="H509" s="130" t="s">
        <v>130</v>
      </c>
      <c r="I509" s="131"/>
      <c r="J509" s="130" t="s">
        <v>131</v>
      </c>
    </row>
    <row r="510" spans="1:10">
      <c r="A510" s="130" t="s">
        <v>1402</v>
      </c>
      <c r="B510" s="130" t="s">
        <v>1402</v>
      </c>
      <c r="C510" s="130" t="s">
        <v>1402</v>
      </c>
      <c r="D510" s="130" t="s">
        <v>1402</v>
      </c>
      <c r="E510" s="130" t="s">
        <v>1402</v>
      </c>
      <c r="H510" s="130" t="s">
        <v>1402</v>
      </c>
      <c r="I510" s="131"/>
      <c r="J510" s="130" t="s">
        <v>1402</v>
      </c>
    </row>
    <row r="511" spans="1:10">
      <c r="A511" s="130" t="s">
        <v>1403</v>
      </c>
      <c r="B511" s="130" t="s">
        <v>1404</v>
      </c>
      <c r="C511" s="130" t="s">
        <v>266</v>
      </c>
      <c r="D511" s="130" t="s">
        <v>1405</v>
      </c>
      <c r="E511" s="130" t="s">
        <v>268</v>
      </c>
      <c r="F511" s="130">
        <v>0</v>
      </c>
      <c r="G511" s="130">
        <v>2</v>
      </c>
      <c r="H511" s="130" t="s">
        <v>130</v>
      </c>
      <c r="I511" s="131"/>
      <c r="J511" s="130" t="s">
        <v>131</v>
      </c>
    </row>
    <row r="512" spans="1:10">
      <c r="A512" s="130" t="s">
        <v>1406</v>
      </c>
      <c r="B512" s="130" t="s">
        <v>1407</v>
      </c>
      <c r="C512" s="130" t="s">
        <v>164</v>
      </c>
      <c r="D512" s="130" t="s">
        <v>1408</v>
      </c>
      <c r="E512" s="130" t="s">
        <v>166</v>
      </c>
      <c r="F512" s="130">
        <v>0</v>
      </c>
      <c r="G512" s="130">
        <v>2</v>
      </c>
      <c r="H512" s="130" t="s">
        <v>130</v>
      </c>
      <c r="I512" s="131"/>
      <c r="J512" s="130" t="s">
        <v>131</v>
      </c>
    </row>
    <row r="513" spans="1:10">
      <c r="A513" s="130" t="s">
        <v>1409</v>
      </c>
      <c r="B513" s="130" t="s">
        <v>1410</v>
      </c>
      <c r="C513" s="130" t="s">
        <v>164</v>
      </c>
      <c r="D513" s="130" t="s">
        <v>1411</v>
      </c>
      <c r="E513" s="130" t="s">
        <v>166</v>
      </c>
      <c r="F513" s="130">
        <v>0</v>
      </c>
      <c r="G513" s="130">
        <v>2</v>
      </c>
      <c r="H513" s="130" t="s">
        <v>130</v>
      </c>
      <c r="I513" s="131"/>
      <c r="J513" s="130" t="s">
        <v>131</v>
      </c>
    </row>
    <row r="514" spans="1:10">
      <c r="A514" s="130" t="s">
        <v>1412</v>
      </c>
      <c r="B514" s="130" t="s">
        <v>1412</v>
      </c>
      <c r="C514" s="130" t="s">
        <v>1412</v>
      </c>
      <c r="D514" s="130" t="s">
        <v>1412</v>
      </c>
      <c r="E514" s="130" t="s">
        <v>1412</v>
      </c>
      <c r="H514" s="130" t="s">
        <v>1412</v>
      </c>
      <c r="I514" s="131"/>
      <c r="J514" s="130" t="s">
        <v>1412</v>
      </c>
    </row>
    <row r="515" spans="1:10">
      <c r="A515" s="130" t="s">
        <v>1413</v>
      </c>
      <c r="B515" s="130" t="s">
        <v>1414</v>
      </c>
      <c r="C515" s="130" t="s">
        <v>255</v>
      </c>
      <c r="D515" s="130" t="s">
        <v>1415</v>
      </c>
      <c r="E515" s="130" t="s">
        <v>23</v>
      </c>
      <c r="F515" s="130">
        <v>0</v>
      </c>
      <c r="G515" s="130">
        <v>2</v>
      </c>
      <c r="H515" s="130" t="s">
        <v>130</v>
      </c>
      <c r="I515" s="131"/>
      <c r="J515" s="130" t="s">
        <v>131</v>
      </c>
    </row>
    <row r="516" spans="1:10">
      <c r="A516" s="130" t="s">
        <v>1416</v>
      </c>
      <c r="B516" s="130" t="s">
        <v>1416</v>
      </c>
      <c r="C516" s="130" t="s">
        <v>1416</v>
      </c>
      <c r="D516" s="130" t="s">
        <v>1416</v>
      </c>
      <c r="E516" s="130" t="s">
        <v>1416</v>
      </c>
      <c r="H516" s="130" t="s">
        <v>1416</v>
      </c>
      <c r="I516" s="131"/>
      <c r="J516" s="130" t="s">
        <v>1416</v>
      </c>
    </row>
    <row r="517" spans="1:10">
      <c r="A517" s="130" t="s">
        <v>1417</v>
      </c>
      <c r="B517" s="130" t="s">
        <v>1418</v>
      </c>
      <c r="C517" s="130" t="s">
        <v>1419</v>
      </c>
      <c r="D517" s="130" t="s">
        <v>1420</v>
      </c>
      <c r="E517" s="130" t="s">
        <v>1421</v>
      </c>
      <c r="F517" s="130">
        <v>0</v>
      </c>
      <c r="G517" s="130">
        <v>2</v>
      </c>
      <c r="H517" s="130" t="s">
        <v>130</v>
      </c>
      <c r="I517" s="131"/>
      <c r="J517" s="130" t="s">
        <v>131</v>
      </c>
    </row>
    <row r="518" spans="1:10">
      <c r="A518" s="130" t="s">
        <v>1422</v>
      </c>
      <c r="B518" s="130" t="s">
        <v>1423</v>
      </c>
      <c r="C518" s="130" t="s">
        <v>128</v>
      </c>
      <c r="D518" s="130" t="s">
        <v>1424</v>
      </c>
      <c r="E518" s="130" t="s">
        <v>128</v>
      </c>
      <c r="F518" s="130">
        <v>0</v>
      </c>
      <c r="G518" s="130">
        <v>2</v>
      </c>
      <c r="H518" s="130" t="s">
        <v>130</v>
      </c>
      <c r="I518" s="131"/>
      <c r="J518" s="130" t="s">
        <v>131</v>
      </c>
    </row>
    <row r="519" spans="1:10">
      <c r="A519" s="130" t="s">
        <v>1425</v>
      </c>
      <c r="B519" s="130" t="s">
        <v>1425</v>
      </c>
      <c r="C519" s="130" t="s">
        <v>1425</v>
      </c>
      <c r="D519" s="130" t="s">
        <v>1425</v>
      </c>
      <c r="E519" s="130" t="s">
        <v>1425</v>
      </c>
      <c r="H519" s="130" t="s">
        <v>1425</v>
      </c>
      <c r="I519" s="131"/>
      <c r="J519" s="130" t="s">
        <v>1425</v>
      </c>
    </row>
    <row r="520" spans="1:10">
      <c r="A520" s="130" t="s">
        <v>1426</v>
      </c>
      <c r="B520" s="130" t="s">
        <v>1427</v>
      </c>
      <c r="C520" s="130" t="s">
        <v>266</v>
      </c>
      <c r="D520" s="130" t="s">
        <v>1428</v>
      </c>
      <c r="E520" s="130" t="s">
        <v>268</v>
      </c>
      <c r="F520" s="130">
        <v>0</v>
      </c>
      <c r="G520" s="130">
        <v>2</v>
      </c>
      <c r="H520" s="130" t="s">
        <v>130</v>
      </c>
      <c r="I520" s="131"/>
      <c r="J520" s="130" t="s">
        <v>131</v>
      </c>
    </row>
    <row r="521" spans="1:10">
      <c r="A521" s="130" t="s">
        <v>1429</v>
      </c>
      <c r="B521" s="130" t="s">
        <v>1430</v>
      </c>
      <c r="C521" s="130" t="s">
        <v>164</v>
      </c>
      <c r="D521" s="130" t="s">
        <v>1431</v>
      </c>
      <c r="E521" s="130" t="s">
        <v>166</v>
      </c>
      <c r="F521" s="130">
        <v>0</v>
      </c>
      <c r="G521" s="130">
        <v>2</v>
      </c>
      <c r="H521" s="130" t="s">
        <v>130</v>
      </c>
      <c r="I521" s="131"/>
      <c r="J521" s="130" t="s">
        <v>131</v>
      </c>
    </row>
    <row r="522" spans="1:10">
      <c r="A522" s="130" t="s">
        <v>1432</v>
      </c>
      <c r="B522" s="130" t="s">
        <v>1433</v>
      </c>
      <c r="C522" s="130" t="s">
        <v>266</v>
      </c>
      <c r="D522" s="130" t="s">
        <v>1434</v>
      </c>
      <c r="E522" s="130" t="s">
        <v>268</v>
      </c>
      <c r="F522" s="130">
        <v>0</v>
      </c>
      <c r="G522" s="130">
        <v>2</v>
      </c>
      <c r="H522" s="130" t="s">
        <v>130</v>
      </c>
      <c r="I522" s="131"/>
      <c r="J522" s="130" t="s">
        <v>131</v>
      </c>
    </row>
    <row r="523" spans="1:10">
      <c r="A523" s="130" t="s">
        <v>1435</v>
      </c>
      <c r="B523" s="130" t="s">
        <v>1435</v>
      </c>
      <c r="C523" s="130" t="s">
        <v>1435</v>
      </c>
      <c r="D523" s="130" t="s">
        <v>1435</v>
      </c>
      <c r="E523" s="130" t="s">
        <v>1435</v>
      </c>
      <c r="H523" s="130" t="s">
        <v>1435</v>
      </c>
      <c r="I523" s="131"/>
      <c r="J523" s="130" t="s">
        <v>1435</v>
      </c>
    </row>
    <row r="524" spans="1:10">
      <c r="A524" s="130" t="s">
        <v>1436</v>
      </c>
      <c r="B524" s="130" t="s">
        <v>1437</v>
      </c>
      <c r="C524" s="130" t="s">
        <v>373</v>
      </c>
      <c r="D524" s="130" t="s">
        <v>1438</v>
      </c>
      <c r="E524" s="130" t="s">
        <v>1</v>
      </c>
      <c r="F524" s="130">
        <v>0</v>
      </c>
      <c r="G524" s="130">
        <v>2</v>
      </c>
      <c r="H524" s="130" t="s">
        <v>130</v>
      </c>
      <c r="I524" s="131"/>
      <c r="J524" s="130" t="s">
        <v>131</v>
      </c>
    </row>
    <row r="525" spans="1:10">
      <c r="A525" s="130" t="s">
        <v>1439</v>
      </c>
      <c r="B525" s="130" t="s">
        <v>1439</v>
      </c>
      <c r="C525" s="130" t="s">
        <v>1439</v>
      </c>
      <c r="D525" s="130" t="s">
        <v>1439</v>
      </c>
      <c r="E525" s="130" t="s">
        <v>1439</v>
      </c>
      <c r="H525" s="130" t="s">
        <v>1439</v>
      </c>
      <c r="I525" s="131"/>
      <c r="J525" s="130" t="s">
        <v>1439</v>
      </c>
    </row>
    <row r="526" spans="1:10">
      <c r="A526" s="130" t="s">
        <v>1440</v>
      </c>
      <c r="B526" s="130" t="s">
        <v>1441</v>
      </c>
      <c r="C526" s="130" t="s">
        <v>255</v>
      </c>
      <c r="D526" s="130" t="s">
        <v>1442</v>
      </c>
      <c r="E526" s="130" t="s">
        <v>257</v>
      </c>
      <c r="F526" s="130">
        <v>0</v>
      </c>
      <c r="G526" s="130">
        <v>2</v>
      </c>
      <c r="H526" s="130" t="s">
        <v>130</v>
      </c>
      <c r="I526" s="131"/>
      <c r="J526" s="130" t="s">
        <v>131</v>
      </c>
    </row>
    <row r="527" spans="1:10">
      <c r="A527" s="130" t="s">
        <v>1443</v>
      </c>
      <c r="B527" s="130" t="s">
        <v>1443</v>
      </c>
      <c r="C527" s="130" t="s">
        <v>1443</v>
      </c>
      <c r="D527" s="130" t="s">
        <v>1443</v>
      </c>
      <c r="E527" s="130" t="s">
        <v>1443</v>
      </c>
      <c r="H527" s="130" t="s">
        <v>1443</v>
      </c>
      <c r="I527" s="131"/>
      <c r="J527" s="130" t="s">
        <v>1443</v>
      </c>
    </row>
    <row r="528" spans="1:10">
      <c r="A528" s="130" t="s">
        <v>1444</v>
      </c>
      <c r="B528" s="130" t="s">
        <v>1445</v>
      </c>
      <c r="C528" s="130" t="s">
        <v>255</v>
      </c>
      <c r="D528" s="130" t="s">
        <v>1446</v>
      </c>
      <c r="E528" s="130" t="s">
        <v>23</v>
      </c>
      <c r="F528" s="130">
        <v>0</v>
      </c>
      <c r="G528" s="130">
        <v>2</v>
      </c>
      <c r="H528" s="130" t="s">
        <v>130</v>
      </c>
      <c r="I528" s="131"/>
      <c r="J528" s="130" t="s">
        <v>131</v>
      </c>
    </row>
    <row r="529" spans="1:10">
      <c r="A529" s="130" t="s">
        <v>1447</v>
      </c>
      <c r="B529" s="130" t="s">
        <v>1448</v>
      </c>
      <c r="C529" s="130" t="s">
        <v>255</v>
      </c>
      <c r="D529" s="130" t="s">
        <v>1449</v>
      </c>
      <c r="E529" s="130" t="s">
        <v>23</v>
      </c>
      <c r="F529" s="130">
        <v>0</v>
      </c>
      <c r="G529" s="130">
        <v>2</v>
      </c>
      <c r="H529" s="130" t="s">
        <v>130</v>
      </c>
      <c r="I529" s="131"/>
      <c r="J529" s="130" t="s">
        <v>131</v>
      </c>
    </row>
    <row r="530" spans="1:10">
      <c r="A530" s="130" t="s">
        <v>1450</v>
      </c>
      <c r="B530" s="130" t="s">
        <v>1450</v>
      </c>
      <c r="C530" s="130" t="s">
        <v>1450</v>
      </c>
      <c r="D530" s="130" t="s">
        <v>1450</v>
      </c>
      <c r="E530" s="130" t="s">
        <v>1450</v>
      </c>
      <c r="H530" s="130" t="s">
        <v>1450</v>
      </c>
      <c r="I530" s="131"/>
      <c r="J530" s="130" t="s">
        <v>1450</v>
      </c>
    </row>
    <row r="531" spans="1:10">
      <c r="A531" s="130" t="s">
        <v>1451</v>
      </c>
      <c r="B531" s="130" t="s">
        <v>1452</v>
      </c>
      <c r="C531" s="130" t="s">
        <v>764</v>
      </c>
      <c r="D531" s="130" t="s">
        <v>1453</v>
      </c>
      <c r="E531" s="130" t="s">
        <v>765</v>
      </c>
      <c r="F531" s="130">
        <v>0</v>
      </c>
      <c r="G531" s="130">
        <v>2</v>
      </c>
      <c r="H531" s="130" t="s">
        <v>1454</v>
      </c>
      <c r="I531" s="131"/>
      <c r="J531" s="130" t="s">
        <v>131</v>
      </c>
    </row>
    <row r="532" spans="1:10">
      <c r="A532" s="130" t="s">
        <v>1455</v>
      </c>
      <c r="B532" s="130" t="s">
        <v>1456</v>
      </c>
      <c r="C532" s="130" t="s">
        <v>764</v>
      </c>
      <c r="D532" s="130" t="s">
        <v>1457</v>
      </c>
      <c r="E532" s="130" t="s">
        <v>765</v>
      </c>
      <c r="F532" s="130">
        <v>0</v>
      </c>
      <c r="G532" s="130">
        <v>2</v>
      </c>
      <c r="H532" s="130" t="s">
        <v>1454</v>
      </c>
      <c r="I532" s="131"/>
      <c r="J532" s="130" t="s">
        <v>131</v>
      </c>
    </row>
    <row r="533" spans="1:10">
      <c r="A533" s="130" t="s">
        <v>1458</v>
      </c>
      <c r="B533" s="130" t="s">
        <v>1459</v>
      </c>
      <c r="C533" s="130" t="s">
        <v>764</v>
      </c>
      <c r="D533" s="130" t="s">
        <v>1460</v>
      </c>
      <c r="E533" s="130" t="s">
        <v>765</v>
      </c>
      <c r="F533" s="130">
        <v>0</v>
      </c>
      <c r="G533" s="130">
        <v>2</v>
      </c>
      <c r="H533" s="130" t="s">
        <v>1454</v>
      </c>
      <c r="I533" s="131"/>
      <c r="J533" s="130" t="s">
        <v>131</v>
      </c>
    </row>
    <row r="534" spans="1:10">
      <c r="A534" s="130" t="s">
        <v>1461</v>
      </c>
      <c r="B534" s="130" t="s">
        <v>1462</v>
      </c>
      <c r="C534" s="130" t="s">
        <v>764</v>
      </c>
      <c r="D534" s="130" t="s">
        <v>1463</v>
      </c>
      <c r="E534" s="130" t="s">
        <v>765</v>
      </c>
      <c r="F534" s="130">
        <v>0</v>
      </c>
      <c r="G534" s="130">
        <v>2</v>
      </c>
      <c r="H534" s="130" t="s">
        <v>1454</v>
      </c>
      <c r="I534" s="131"/>
      <c r="J534" s="130" t="s">
        <v>131</v>
      </c>
    </row>
    <row r="535" spans="1:10">
      <c r="A535" s="130" t="s">
        <v>1464</v>
      </c>
      <c r="B535" s="130" t="s">
        <v>1465</v>
      </c>
      <c r="C535" s="130" t="s">
        <v>764</v>
      </c>
      <c r="D535" s="130" t="s">
        <v>1466</v>
      </c>
      <c r="E535" s="130" t="s">
        <v>765</v>
      </c>
      <c r="F535" s="130">
        <v>0</v>
      </c>
      <c r="G535" s="130">
        <v>2</v>
      </c>
      <c r="H535" s="130" t="s">
        <v>1454</v>
      </c>
      <c r="I535" s="131"/>
      <c r="J535" s="130" t="s">
        <v>131</v>
      </c>
    </row>
    <row r="536" spans="1:10">
      <c r="A536" s="130" t="s">
        <v>1467</v>
      </c>
      <c r="B536" s="130" t="s">
        <v>1468</v>
      </c>
      <c r="C536" s="130" t="s">
        <v>764</v>
      </c>
      <c r="D536" s="130" t="s">
        <v>1469</v>
      </c>
      <c r="E536" s="130" t="s">
        <v>765</v>
      </c>
      <c r="F536" s="130">
        <v>0</v>
      </c>
      <c r="G536" s="130">
        <v>2</v>
      </c>
      <c r="H536" s="130" t="s">
        <v>1454</v>
      </c>
      <c r="I536" s="131">
        <v>45834</v>
      </c>
      <c r="J536" s="130" t="s">
        <v>1470</v>
      </c>
    </row>
    <row r="537" spans="1:10">
      <c r="A537" s="130" t="s">
        <v>1471</v>
      </c>
      <c r="B537" s="130" t="s">
        <v>1452</v>
      </c>
      <c r="C537" s="130" t="s">
        <v>255</v>
      </c>
      <c r="D537" s="130" t="s">
        <v>1453</v>
      </c>
      <c r="E537" s="130" t="s">
        <v>257</v>
      </c>
      <c r="F537" s="130">
        <v>0</v>
      </c>
      <c r="G537" s="130">
        <v>2</v>
      </c>
      <c r="H537" s="130" t="s">
        <v>1454</v>
      </c>
      <c r="I537" s="131"/>
      <c r="J537" s="130" t="s">
        <v>131</v>
      </c>
    </row>
    <row r="538" spans="1:10">
      <c r="A538" s="130" t="s">
        <v>1472</v>
      </c>
      <c r="B538" s="130" t="s">
        <v>1473</v>
      </c>
      <c r="C538" s="130" t="s">
        <v>255</v>
      </c>
      <c r="D538" s="130" t="s">
        <v>1474</v>
      </c>
      <c r="E538" s="130" t="s">
        <v>257</v>
      </c>
      <c r="F538" s="130">
        <v>0</v>
      </c>
      <c r="G538" s="130">
        <v>2</v>
      </c>
      <c r="H538" s="130" t="s">
        <v>1454</v>
      </c>
      <c r="I538" s="131"/>
      <c r="J538" s="130" t="s">
        <v>131</v>
      </c>
    </row>
    <row r="539" spans="1:10">
      <c r="A539" s="130" t="s">
        <v>1475</v>
      </c>
      <c r="B539" s="130" t="s">
        <v>1476</v>
      </c>
      <c r="C539" s="130" t="s">
        <v>255</v>
      </c>
      <c r="D539" s="130" t="s">
        <v>1477</v>
      </c>
      <c r="E539" s="130" t="s">
        <v>257</v>
      </c>
      <c r="F539" s="130">
        <v>0</v>
      </c>
      <c r="G539" s="130">
        <v>2</v>
      </c>
      <c r="H539" s="130" t="s">
        <v>1454</v>
      </c>
      <c r="I539" s="131"/>
      <c r="J539" s="130" t="s">
        <v>131</v>
      </c>
    </row>
    <row r="540" spans="1:10">
      <c r="A540" s="130" t="s">
        <v>1478</v>
      </c>
      <c r="B540" s="130" t="s">
        <v>1479</v>
      </c>
      <c r="C540" s="130" t="s">
        <v>255</v>
      </c>
      <c r="D540" s="130" t="s">
        <v>1480</v>
      </c>
      <c r="E540" s="130" t="s">
        <v>257</v>
      </c>
      <c r="F540" s="130">
        <v>0</v>
      </c>
      <c r="G540" s="130">
        <v>2</v>
      </c>
      <c r="H540" s="130" t="s">
        <v>1454</v>
      </c>
      <c r="I540" s="131"/>
      <c r="J540" s="130" t="s">
        <v>131</v>
      </c>
    </row>
    <row r="541" spans="1:10">
      <c r="A541" s="130" t="s">
        <v>1481</v>
      </c>
      <c r="B541" s="130" t="s">
        <v>1482</v>
      </c>
      <c r="C541" s="130" t="s">
        <v>255</v>
      </c>
      <c r="D541" s="130" t="s">
        <v>1483</v>
      </c>
      <c r="E541" s="130" t="s">
        <v>257</v>
      </c>
      <c r="F541" s="130">
        <v>0</v>
      </c>
      <c r="G541" s="130">
        <v>2</v>
      </c>
      <c r="H541" s="130" t="s">
        <v>1454</v>
      </c>
      <c r="I541" s="131"/>
      <c r="J541" s="130" t="s">
        <v>131</v>
      </c>
    </row>
    <row r="542" spans="1:10">
      <c r="A542" s="130" t="s">
        <v>1484</v>
      </c>
      <c r="B542" s="130" t="s">
        <v>1485</v>
      </c>
      <c r="C542" s="130" t="s">
        <v>255</v>
      </c>
      <c r="D542" s="130" t="s">
        <v>1486</v>
      </c>
      <c r="E542" s="130" t="s">
        <v>257</v>
      </c>
      <c r="F542" s="130">
        <v>0</v>
      </c>
      <c r="G542" s="130">
        <v>2</v>
      </c>
      <c r="H542" s="130" t="s">
        <v>1454</v>
      </c>
      <c r="I542" s="131"/>
      <c r="J542" s="130" t="s">
        <v>131</v>
      </c>
    </row>
    <row r="543" spans="1:10">
      <c r="A543" s="130" t="s">
        <v>1487</v>
      </c>
      <c r="B543" s="130" t="s">
        <v>1488</v>
      </c>
      <c r="C543" s="130" t="s">
        <v>255</v>
      </c>
      <c r="D543" s="130" t="s">
        <v>1489</v>
      </c>
      <c r="E543" s="130" t="s">
        <v>257</v>
      </c>
      <c r="F543" s="130">
        <v>0</v>
      </c>
      <c r="G543" s="130">
        <v>2</v>
      </c>
      <c r="H543" s="130" t="s">
        <v>1454</v>
      </c>
      <c r="I543" s="131"/>
      <c r="J543" s="130" t="s">
        <v>131</v>
      </c>
    </row>
    <row r="544" spans="1:10">
      <c r="A544" s="130" t="s">
        <v>1490</v>
      </c>
      <c r="B544" s="130" t="s">
        <v>1491</v>
      </c>
      <c r="C544" s="130" t="s">
        <v>255</v>
      </c>
      <c r="D544" s="130" t="s">
        <v>1492</v>
      </c>
      <c r="E544" s="130" t="s">
        <v>257</v>
      </c>
      <c r="F544" s="130">
        <v>0</v>
      </c>
      <c r="G544" s="130">
        <v>2</v>
      </c>
      <c r="H544" s="130" t="s">
        <v>1454</v>
      </c>
      <c r="I544" s="131"/>
      <c r="J544" s="130" t="s">
        <v>131</v>
      </c>
    </row>
    <row r="545" spans="1:10">
      <c r="A545" s="130" t="s">
        <v>1493</v>
      </c>
      <c r="B545" s="130" t="s">
        <v>1494</v>
      </c>
      <c r="C545" s="130" t="s">
        <v>255</v>
      </c>
      <c r="D545" s="130" t="s">
        <v>1495</v>
      </c>
      <c r="E545" s="130" t="s">
        <v>257</v>
      </c>
      <c r="F545" s="130">
        <v>0</v>
      </c>
      <c r="G545" s="130">
        <v>2</v>
      </c>
      <c r="H545" s="130" t="s">
        <v>1454</v>
      </c>
      <c r="I545" s="131"/>
      <c r="J545" s="130" t="s">
        <v>131</v>
      </c>
    </row>
    <row r="546" spans="1:10">
      <c r="A546" s="130" t="s">
        <v>1496</v>
      </c>
      <c r="B546" s="130" t="s">
        <v>1497</v>
      </c>
      <c r="C546" s="130" t="s">
        <v>255</v>
      </c>
      <c r="D546" s="130" t="s">
        <v>1498</v>
      </c>
      <c r="E546" s="130" t="s">
        <v>257</v>
      </c>
      <c r="F546" s="130">
        <v>0</v>
      </c>
      <c r="G546" s="130">
        <v>2</v>
      </c>
      <c r="H546" s="130" t="s">
        <v>1454</v>
      </c>
      <c r="I546" s="131"/>
      <c r="J546" s="130" t="s">
        <v>131</v>
      </c>
    </row>
    <row r="547" spans="1:10">
      <c r="A547" s="130" t="s">
        <v>1499</v>
      </c>
      <c r="B547" s="130" t="s">
        <v>1500</v>
      </c>
      <c r="C547" s="130" t="s">
        <v>255</v>
      </c>
      <c r="D547" s="130" t="s">
        <v>1501</v>
      </c>
      <c r="E547" s="130" t="s">
        <v>257</v>
      </c>
      <c r="F547" s="130">
        <v>0</v>
      </c>
      <c r="G547" s="130">
        <v>2</v>
      </c>
      <c r="H547" s="130" t="s">
        <v>1454</v>
      </c>
      <c r="I547" s="131"/>
      <c r="J547" s="130" t="s">
        <v>131</v>
      </c>
    </row>
    <row r="548" spans="1:10">
      <c r="A548" s="130" t="s">
        <v>1502</v>
      </c>
      <c r="B548" s="130" t="s">
        <v>1503</v>
      </c>
      <c r="C548" s="130" t="s">
        <v>255</v>
      </c>
      <c r="D548" s="130" t="s">
        <v>1504</v>
      </c>
      <c r="E548" s="130" t="s">
        <v>257</v>
      </c>
      <c r="F548" s="130">
        <v>0</v>
      </c>
      <c r="G548" s="130">
        <v>2</v>
      </c>
      <c r="H548" s="130" t="s">
        <v>1454</v>
      </c>
      <c r="I548" s="131"/>
      <c r="J548" s="130" t="s">
        <v>131</v>
      </c>
    </row>
    <row r="549" spans="1:10">
      <c r="A549" s="130" t="s">
        <v>1505</v>
      </c>
      <c r="B549" s="130" t="s">
        <v>1506</v>
      </c>
      <c r="C549" s="130" t="s">
        <v>255</v>
      </c>
      <c r="D549" s="130" t="s">
        <v>1507</v>
      </c>
      <c r="E549" s="130" t="s">
        <v>257</v>
      </c>
      <c r="F549" s="130">
        <v>0</v>
      </c>
      <c r="G549" s="130">
        <v>2</v>
      </c>
      <c r="H549" s="130" t="s">
        <v>1454</v>
      </c>
      <c r="I549" s="131"/>
      <c r="J549" s="130" t="s">
        <v>131</v>
      </c>
    </row>
    <row r="550" spans="1:10">
      <c r="A550" s="130" t="s">
        <v>1508</v>
      </c>
      <c r="B550" s="130" t="s">
        <v>1509</v>
      </c>
      <c r="C550" s="130" t="s">
        <v>255</v>
      </c>
      <c r="D550" s="130" t="s">
        <v>1510</v>
      </c>
      <c r="E550" s="130" t="s">
        <v>257</v>
      </c>
      <c r="F550" s="130">
        <v>0</v>
      </c>
      <c r="G550" s="130">
        <v>2</v>
      </c>
      <c r="H550" s="130" t="s">
        <v>1454</v>
      </c>
      <c r="I550" s="131"/>
      <c r="J550" s="130" t="s">
        <v>131</v>
      </c>
    </row>
    <row r="551" spans="1:10">
      <c r="A551" s="130" t="s">
        <v>1511</v>
      </c>
      <c r="B551" s="130" t="s">
        <v>1512</v>
      </c>
      <c r="C551" s="130" t="s">
        <v>255</v>
      </c>
      <c r="D551" s="130" t="s">
        <v>1513</v>
      </c>
      <c r="E551" s="130" t="s">
        <v>257</v>
      </c>
      <c r="F551" s="130">
        <v>0</v>
      </c>
      <c r="G551" s="130">
        <v>2</v>
      </c>
      <c r="H551" s="130" t="s">
        <v>1454</v>
      </c>
      <c r="I551" s="131"/>
      <c r="J551" s="130" t="s">
        <v>131</v>
      </c>
    </row>
    <row r="552" spans="1:10">
      <c r="A552" s="130" t="s">
        <v>1514</v>
      </c>
      <c r="B552" s="130" t="s">
        <v>1515</v>
      </c>
      <c r="C552" s="130" t="s">
        <v>255</v>
      </c>
      <c r="D552" s="130" t="s">
        <v>1516</v>
      </c>
      <c r="E552" s="130" t="s">
        <v>257</v>
      </c>
      <c r="F552" s="130">
        <v>0</v>
      </c>
      <c r="G552" s="130">
        <v>2</v>
      </c>
      <c r="H552" s="130" t="s">
        <v>1454</v>
      </c>
      <c r="I552" s="131"/>
      <c r="J552" s="130" t="s">
        <v>131</v>
      </c>
    </row>
    <row r="553" spans="1:10">
      <c r="A553" s="130" t="s">
        <v>1517</v>
      </c>
      <c r="B553" s="130" t="s">
        <v>1518</v>
      </c>
      <c r="C553" s="130" t="s">
        <v>255</v>
      </c>
      <c r="D553" s="130" t="s">
        <v>1519</v>
      </c>
      <c r="E553" s="130" t="s">
        <v>257</v>
      </c>
      <c r="F553" s="130">
        <v>0</v>
      </c>
      <c r="G553" s="130">
        <v>2</v>
      </c>
      <c r="H553" s="130" t="s">
        <v>1454</v>
      </c>
      <c r="I553" s="131"/>
      <c r="J553" s="130" t="s">
        <v>131</v>
      </c>
    </row>
    <row r="554" spans="1:10">
      <c r="A554" s="130" t="s">
        <v>1520</v>
      </c>
      <c r="B554" s="130" t="s">
        <v>1521</v>
      </c>
      <c r="C554" s="130" t="s">
        <v>255</v>
      </c>
      <c r="D554" s="130" t="s">
        <v>1522</v>
      </c>
      <c r="E554" s="130" t="s">
        <v>257</v>
      </c>
      <c r="F554" s="130">
        <v>0</v>
      </c>
      <c r="G554" s="130">
        <v>2</v>
      </c>
      <c r="H554" s="130" t="s">
        <v>1454</v>
      </c>
      <c r="I554" s="131"/>
      <c r="J554" s="130" t="s">
        <v>131</v>
      </c>
    </row>
    <row r="555" spans="1:10">
      <c r="A555" s="130" t="s">
        <v>1523</v>
      </c>
      <c r="B555" s="130" t="s">
        <v>1524</v>
      </c>
      <c r="C555" s="130" t="s">
        <v>255</v>
      </c>
      <c r="D555" s="130" t="s">
        <v>1525</v>
      </c>
      <c r="E555" s="130" t="s">
        <v>257</v>
      </c>
      <c r="F555" s="130">
        <v>0</v>
      </c>
      <c r="G555" s="130">
        <v>2</v>
      </c>
      <c r="H555" s="130" t="s">
        <v>1454</v>
      </c>
      <c r="I555" s="131"/>
      <c r="J555" s="130" t="s">
        <v>131</v>
      </c>
    </row>
    <row r="556" spans="1:10">
      <c r="A556" s="130" t="s">
        <v>1526</v>
      </c>
      <c r="B556" s="130" t="s">
        <v>1527</v>
      </c>
      <c r="C556" s="130" t="s">
        <v>255</v>
      </c>
      <c r="D556" s="130" t="s">
        <v>1528</v>
      </c>
      <c r="E556" s="130" t="s">
        <v>257</v>
      </c>
      <c r="F556" s="130">
        <v>0</v>
      </c>
      <c r="G556" s="130">
        <v>2</v>
      </c>
      <c r="H556" s="130" t="s">
        <v>1454</v>
      </c>
      <c r="I556" s="131"/>
      <c r="J556" s="130" t="s">
        <v>131</v>
      </c>
    </row>
    <row r="557" spans="1:10">
      <c r="A557" s="130" t="s">
        <v>1529</v>
      </c>
      <c r="B557" s="130" t="s">
        <v>1530</v>
      </c>
      <c r="C557" s="130" t="s">
        <v>255</v>
      </c>
      <c r="D557" s="130" t="s">
        <v>1531</v>
      </c>
      <c r="E557" s="130" t="s">
        <v>257</v>
      </c>
      <c r="F557" s="130">
        <v>0</v>
      </c>
      <c r="G557" s="130">
        <v>2</v>
      </c>
      <c r="H557" s="130" t="s">
        <v>1454</v>
      </c>
      <c r="I557" s="131"/>
      <c r="J557" s="130" t="s">
        <v>131</v>
      </c>
    </row>
    <row r="558" spans="1:10">
      <c r="A558" s="130" t="s">
        <v>1532</v>
      </c>
      <c r="B558" s="130" t="s">
        <v>1533</v>
      </c>
      <c r="C558" s="130" t="s">
        <v>255</v>
      </c>
      <c r="D558" s="130" t="s">
        <v>1534</v>
      </c>
      <c r="E558" s="130" t="s">
        <v>257</v>
      </c>
      <c r="F558" s="130">
        <v>0</v>
      </c>
      <c r="G558" s="130">
        <v>2</v>
      </c>
      <c r="H558" s="130" t="s">
        <v>1454</v>
      </c>
      <c r="I558" s="131"/>
      <c r="J558" s="130" t="s">
        <v>131</v>
      </c>
    </row>
    <row r="559" spans="1:10">
      <c r="A559" s="130" t="s">
        <v>1535</v>
      </c>
      <c r="B559" s="130" t="s">
        <v>1536</v>
      </c>
      <c r="C559" s="130" t="s">
        <v>255</v>
      </c>
      <c r="D559" s="130" t="s">
        <v>1537</v>
      </c>
      <c r="E559" s="130" t="s">
        <v>257</v>
      </c>
      <c r="F559" s="130">
        <v>0</v>
      </c>
      <c r="G559" s="130">
        <v>2</v>
      </c>
      <c r="H559" s="130" t="s">
        <v>1454</v>
      </c>
      <c r="I559" s="131"/>
      <c r="J559" s="130" t="s">
        <v>131</v>
      </c>
    </row>
    <row r="560" spans="1:10">
      <c r="A560" s="130" t="s">
        <v>1538</v>
      </c>
      <c r="B560" s="130" t="s">
        <v>1539</v>
      </c>
      <c r="C560" s="130" t="s">
        <v>255</v>
      </c>
      <c r="D560" s="130" t="s">
        <v>1540</v>
      </c>
      <c r="E560" s="130" t="s">
        <v>257</v>
      </c>
      <c r="F560" s="130">
        <v>0</v>
      </c>
      <c r="G560" s="130">
        <v>2</v>
      </c>
      <c r="H560" s="130" t="s">
        <v>1454</v>
      </c>
      <c r="I560" s="131"/>
      <c r="J560" s="130" t="s">
        <v>131</v>
      </c>
    </row>
    <row r="561" spans="1:10">
      <c r="A561" s="130" t="s">
        <v>1541</v>
      </c>
      <c r="B561" s="130" t="s">
        <v>1542</v>
      </c>
      <c r="C561" s="130" t="s">
        <v>255</v>
      </c>
      <c r="D561" s="130" t="s">
        <v>1543</v>
      </c>
      <c r="E561" s="130" t="s">
        <v>257</v>
      </c>
      <c r="F561" s="130">
        <v>0</v>
      </c>
      <c r="G561" s="130">
        <v>2</v>
      </c>
      <c r="H561" s="130" t="s">
        <v>1454</v>
      </c>
      <c r="I561" s="131"/>
      <c r="J561" s="130" t="s">
        <v>131</v>
      </c>
    </row>
    <row r="562" spans="1:10">
      <c r="A562" s="130" t="s">
        <v>1544</v>
      </c>
      <c r="B562" s="130" t="s">
        <v>1545</v>
      </c>
      <c r="C562" s="130" t="s">
        <v>255</v>
      </c>
      <c r="D562" s="130" t="s">
        <v>1546</v>
      </c>
      <c r="E562" s="130" t="s">
        <v>257</v>
      </c>
      <c r="F562" s="130">
        <v>0</v>
      </c>
      <c r="G562" s="130">
        <v>2</v>
      </c>
      <c r="H562" s="130" t="s">
        <v>1454</v>
      </c>
      <c r="I562" s="131"/>
      <c r="J562" s="130" t="s">
        <v>131</v>
      </c>
    </row>
    <row r="563" spans="1:10">
      <c r="A563" s="130" t="s">
        <v>1547</v>
      </c>
      <c r="B563" s="130" t="s">
        <v>1548</v>
      </c>
      <c r="C563" s="130" t="s">
        <v>255</v>
      </c>
      <c r="D563" s="130" t="s">
        <v>1549</v>
      </c>
      <c r="E563" s="130" t="s">
        <v>257</v>
      </c>
      <c r="F563" s="130">
        <v>0</v>
      </c>
      <c r="G563" s="130">
        <v>2</v>
      </c>
      <c r="H563" s="130" t="s">
        <v>1454</v>
      </c>
      <c r="I563" s="131">
        <v>45834</v>
      </c>
      <c r="J563" s="130" t="s">
        <v>1550</v>
      </c>
    </row>
    <row r="564" spans="1:10">
      <c r="A564" s="130" t="s">
        <v>1551</v>
      </c>
      <c r="B564" s="130" t="s">
        <v>1552</v>
      </c>
      <c r="C564" s="130" t="s">
        <v>255</v>
      </c>
      <c r="D564" s="130" t="s">
        <v>1553</v>
      </c>
      <c r="E564" s="130" t="s">
        <v>257</v>
      </c>
      <c r="F564" s="130">
        <v>0</v>
      </c>
      <c r="G564" s="130">
        <v>2</v>
      </c>
      <c r="H564" s="130" t="s">
        <v>1454</v>
      </c>
      <c r="I564" s="131">
        <v>45834</v>
      </c>
      <c r="J564" s="130" t="s">
        <v>1550</v>
      </c>
    </row>
    <row r="565" spans="1:10">
      <c r="A565" s="130" t="s">
        <v>1554</v>
      </c>
      <c r="B565" s="130" t="s">
        <v>1555</v>
      </c>
      <c r="C565" s="130" t="s">
        <v>255</v>
      </c>
      <c r="D565" s="130" t="s">
        <v>1556</v>
      </c>
      <c r="E565" s="130" t="s">
        <v>257</v>
      </c>
      <c r="F565" s="130">
        <v>0</v>
      </c>
      <c r="G565" s="130">
        <v>2</v>
      </c>
      <c r="H565" s="130" t="s">
        <v>1454</v>
      </c>
      <c r="I565" s="131">
        <v>45834</v>
      </c>
      <c r="J565" s="130" t="s">
        <v>1550</v>
      </c>
    </row>
    <row r="566" spans="1:10">
      <c r="A566" s="130" t="s">
        <v>1557</v>
      </c>
      <c r="B566" s="130" t="s">
        <v>1558</v>
      </c>
      <c r="C566" s="130" t="s">
        <v>255</v>
      </c>
      <c r="D566" s="130" t="s">
        <v>1559</v>
      </c>
      <c r="E566" s="130" t="s">
        <v>257</v>
      </c>
      <c r="F566" s="130">
        <v>0</v>
      </c>
      <c r="G566" s="130">
        <v>2</v>
      </c>
      <c r="H566" s="130" t="s">
        <v>1454</v>
      </c>
      <c r="I566" s="131">
        <v>45834</v>
      </c>
      <c r="J566" s="130" t="s">
        <v>1550</v>
      </c>
    </row>
    <row r="567" spans="1:10">
      <c r="A567" s="130" t="s">
        <v>1560</v>
      </c>
      <c r="B567" s="130" t="s">
        <v>1561</v>
      </c>
      <c r="C567" s="130" t="s">
        <v>255</v>
      </c>
      <c r="D567" s="130" t="s">
        <v>1562</v>
      </c>
      <c r="E567" s="130" t="s">
        <v>257</v>
      </c>
      <c r="F567" s="130">
        <v>0</v>
      </c>
      <c r="G567" s="130">
        <v>2</v>
      </c>
      <c r="H567" s="130" t="s">
        <v>1454</v>
      </c>
      <c r="I567" s="131">
        <v>45834</v>
      </c>
      <c r="J567" s="130" t="s">
        <v>1550</v>
      </c>
    </row>
    <row r="568" spans="1:10">
      <c r="A568" s="130" t="s">
        <v>1563</v>
      </c>
      <c r="B568" s="130" t="s">
        <v>1452</v>
      </c>
      <c r="C568" s="130" t="s">
        <v>373</v>
      </c>
      <c r="D568" s="130" t="s">
        <v>1453</v>
      </c>
      <c r="E568" s="130" t="s">
        <v>1</v>
      </c>
      <c r="F568" s="130">
        <v>0</v>
      </c>
      <c r="G568" s="130">
        <v>2</v>
      </c>
      <c r="H568" s="130" t="s">
        <v>1454</v>
      </c>
      <c r="I568" s="131"/>
      <c r="J568" s="130" t="s">
        <v>131</v>
      </c>
    </row>
    <row r="569" spans="1:10">
      <c r="A569" s="130" t="s">
        <v>1564</v>
      </c>
      <c r="B569" s="130" t="s">
        <v>1456</v>
      </c>
      <c r="C569" s="130" t="s">
        <v>373</v>
      </c>
      <c r="D569" s="130" t="s">
        <v>1457</v>
      </c>
      <c r="E569" s="130" t="s">
        <v>1</v>
      </c>
      <c r="F569" s="130">
        <v>0</v>
      </c>
      <c r="G569" s="130">
        <v>2</v>
      </c>
      <c r="H569" s="130" t="s">
        <v>1454</v>
      </c>
      <c r="I569" s="131"/>
      <c r="J569" s="130" t="s">
        <v>131</v>
      </c>
    </row>
    <row r="570" spans="1:10">
      <c r="A570" s="130" t="s">
        <v>1565</v>
      </c>
      <c r="B570" s="130" t="s">
        <v>1459</v>
      </c>
      <c r="C570" s="130" t="s">
        <v>373</v>
      </c>
      <c r="D570" s="130" t="s">
        <v>1460</v>
      </c>
      <c r="E570" s="130" t="s">
        <v>1</v>
      </c>
      <c r="F570" s="130">
        <v>0</v>
      </c>
      <c r="G570" s="130">
        <v>2</v>
      </c>
      <c r="H570" s="130" t="s">
        <v>1454</v>
      </c>
      <c r="I570" s="131"/>
      <c r="J570" s="130" t="s">
        <v>131</v>
      </c>
    </row>
    <row r="571" spans="1:10">
      <c r="A571" s="130" t="s">
        <v>1566</v>
      </c>
      <c r="B571" s="130" t="s">
        <v>1462</v>
      </c>
      <c r="C571" s="130" t="s">
        <v>373</v>
      </c>
      <c r="D571" s="130" t="s">
        <v>1463</v>
      </c>
      <c r="E571" s="130" t="s">
        <v>1</v>
      </c>
      <c r="F571" s="130">
        <v>0</v>
      </c>
      <c r="G571" s="130">
        <v>2</v>
      </c>
      <c r="H571" s="130" t="s">
        <v>1454</v>
      </c>
      <c r="I571" s="131"/>
      <c r="J571" s="130" t="s">
        <v>131</v>
      </c>
    </row>
    <row r="572" spans="1:10">
      <c r="A572" s="130" t="s">
        <v>1567</v>
      </c>
      <c r="B572" s="130" t="s">
        <v>1465</v>
      </c>
      <c r="C572" s="130" t="s">
        <v>373</v>
      </c>
      <c r="D572" s="130" t="s">
        <v>1466</v>
      </c>
      <c r="E572" s="130" t="s">
        <v>1</v>
      </c>
      <c r="F572" s="130">
        <v>0</v>
      </c>
      <c r="G572" s="130">
        <v>2</v>
      </c>
      <c r="H572" s="130" t="s">
        <v>1454</v>
      </c>
      <c r="I572" s="131"/>
      <c r="J572" s="130" t="s">
        <v>131</v>
      </c>
    </row>
    <row r="573" spans="1:10">
      <c r="A573" s="130" t="s">
        <v>1568</v>
      </c>
      <c r="B573" s="130" t="s">
        <v>1468</v>
      </c>
      <c r="C573" s="130" t="s">
        <v>373</v>
      </c>
      <c r="D573" s="130" t="s">
        <v>1469</v>
      </c>
      <c r="E573" s="130" t="s">
        <v>1</v>
      </c>
      <c r="F573" s="130">
        <v>0</v>
      </c>
      <c r="G573" s="130">
        <v>2</v>
      </c>
      <c r="H573" s="130" t="s">
        <v>1454</v>
      </c>
      <c r="I573" s="131">
        <v>45834</v>
      </c>
      <c r="J573" s="130" t="s">
        <v>1550</v>
      </c>
    </row>
    <row r="574" spans="1:10">
      <c r="A574" s="130" t="s">
        <v>1569</v>
      </c>
      <c r="B574" s="130" t="s">
        <v>1570</v>
      </c>
      <c r="C574" s="130" t="s">
        <v>764</v>
      </c>
      <c r="D574" s="130" t="s">
        <v>1571</v>
      </c>
      <c r="E574" s="130" t="s">
        <v>765</v>
      </c>
      <c r="F574" s="130">
        <v>0</v>
      </c>
      <c r="G574" s="130">
        <v>2</v>
      </c>
      <c r="H574" s="130" t="s">
        <v>1454</v>
      </c>
      <c r="I574" s="131"/>
      <c r="J574" s="130" t="s">
        <v>131</v>
      </c>
    </row>
    <row r="575" spans="1:10">
      <c r="A575" s="130" t="s">
        <v>1572</v>
      </c>
      <c r="B575" s="130" t="s">
        <v>1573</v>
      </c>
      <c r="C575" s="130" t="s">
        <v>764</v>
      </c>
      <c r="D575" s="130" t="s">
        <v>1574</v>
      </c>
      <c r="E575" s="130" t="s">
        <v>765</v>
      </c>
      <c r="F575" s="130">
        <v>0</v>
      </c>
      <c r="G575" s="130">
        <v>2</v>
      </c>
      <c r="H575" s="130" t="s">
        <v>1454</v>
      </c>
      <c r="I575" s="131"/>
      <c r="J575" s="130" t="s">
        <v>131</v>
      </c>
    </row>
    <row r="576" spans="1:10">
      <c r="A576" s="130" t="s">
        <v>1575</v>
      </c>
      <c r="B576" s="130" t="s">
        <v>1576</v>
      </c>
      <c r="C576" s="130" t="s">
        <v>764</v>
      </c>
      <c r="D576" s="130" t="s">
        <v>1577</v>
      </c>
      <c r="E576" s="130" t="s">
        <v>765</v>
      </c>
      <c r="F576" s="130">
        <v>0</v>
      </c>
      <c r="G576" s="130">
        <v>2</v>
      </c>
      <c r="H576" s="130" t="s">
        <v>1454</v>
      </c>
      <c r="I576" s="131"/>
      <c r="J576" s="130" t="s">
        <v>131</v>
      </c>
    </row>
    <row r="577" spans="1:10">
      <c r="A577" s="130" t="s">
        <v>1578</v>
      </c>
      <c r="B577" s="130" t="s">
        <v>1579</v>
      </c>
      <c r="C577" s="130" t="s">
        <v>255</v>
      </c>
      <c r="D577" s="130" t="s">
        <v>1580</v>
      </c>
      <c r="E577" s="130" t="s">
        <v>257</v>
      </c>
      <c r="F577" s="130">
        <v>0</v>
      </c>
      <c r="G577" s="130">
        <v>2</v>
      </c>
      <c r="H577" s="130" t="s">
        <v>1454</v>
      </c>
      <c r="I577" s="131"/>
      <c r="J577" s="130" t="s">
        <v>131</v>
      </c>
    </row>
    <row r="578" spans="1:10">
      <c r="A578" s="130" t="s">
        <v>1581</v>
      </c>
      <c r="B578" s="130" t="s">
        <v>1582</v>
      </c>
      <c r="C578" s="130" t="s">
        <v>255</v>
      </c>
      <c r="D578" s="130" t="s">
        <v>1583</v>
      </c>
      <c r="E578" s="130" t="s">
        <v>257</v>
      </c>
      <c r="F578" s="130">
        <v>0</v>
      </c>
      <c r="G578" s="130">
        <v>2</v>
      </c>
      <c r="H578" s="130" t="s">
        <v>1454</v>
      </c>
      <c r="I578" s="131"/>
      <c r="J578" s="130" t="s">
        <v>131</v>
      </c>
    </row>
    <row r="579" spans="1:10">
      <c r="A579" s="130" t="s">
        <v>1584</v>
      </c>
      <c r="B579" s="130" t="s">
        <v>1585</v>
      </c>
      <c r="C579" s="130" t="s">
        <v>255</v>
      </c>
      <c r="D579" s="130" t="s">
        <v>1586</v>
      </c>
      <c r="E579" s="130" t="s">
        <v>257</v>
      </c>
      <c r="F579" s="130">
        <v>0</v>
      </c>
      <c r="G579" s="130">
        <v>2</v>
      </c>
      <c r="H579" s="130" t="s">
        <v>1454</v>
      </c>
      <c r="I579" s="131"/>
      <c r="J579" s="130" t="s">
        <v>131</v>
      </c>
    </row>
    <row r="580" spans="1:10">
      <c r="A580" s="130" t="s">
        <v>1587</v>
      </c>
      <c r="B580" s="130" t="s">
        <v>1588</v>
      </c>
      <c r="C580" s="130" t="s">
        <v>255</v>
      </c>
      <c r="D580" s="130" t="s">
        <v>1589</v>
      </c>
      <c r="E580" s="130" t="s">
        <v>257</v>
      </c>
      <c r="F580" s="130">
        <v>0</v>
      </c>
      <c r="G580" s="130">
        <v>2</v>
      </c>
      <c r="H580" s="130" t="s">
        <v>1454</v>
      </c>
      <c r="I580" s="131"/>
      <c r="J580" s="130" t="s">
        <v>131</v>
      </c>
    </row>
    <row r="581" spans="1:10">
      <c r="A581" s="130" t="s">
        <v>1590</v>
      </c>
      <c r="B581" s="130" t="s">
        <v>1591</v>
      </c>
      <c r="C581" s="130" t="s">
        <v>255</v>
      </c>
      <c r="D581" s="130" t="s">
        <v>1592</v>
      </c>
      <c r="E581" s="130" t="s">
        <v>257</v>
      </c>
      <c r="F581" s="130">
        <v>0</v>
      </c>
      <c r="G581" s="130">
        <v>2</v>
      </c>
      <c r="H581" s="130" t="s">
        <v>1454</v>
      </c>
      <c r="I581" s="131"/>
      <c r="J581" s="130" t="s">
        <v>131</v>
      </c>
    </row>
    <row r="582" spans="1:10">
      <c r="A582" s="130" t="s">
        <v>1593</v>
      </c>
      <c r="B582" s="130" t="s">
        <v>1594</v>
      </c>
      <c r="C582" s="130" t="s">
        <v>255</v>
      </c>
      <c r="D582" s="130" t="s">
        <v>1595</v>
      </c>
      <c r="E582" s="130" t="s">
        <v>257</v>
      </c>
      <c r="F582" s="130">
        <v>0</v>
      </c>
      <c r="G582" s="130">
        <v>2</v>
      </c>
      <c r="H582" s="130" t="s">
        <v>1454</v>
      </c>
      <c r="I582" s="131"/>
      <c r="J582" s="130" t="s">
        <v>131</v>
      </c>
    </row>
    <row r="583" spans="1:10">
      <c r="A583" s="130" t="s">
        <v>1596</v>
      </c>
      <c r="B583" s="130" t="s">
        <v>1597</v>
      </c>
      <c r="C583" s="130" t="s">
        <v>255</v>
      </c>
      <c r="D583" s="130" t="s">
        <v>1598</v>
      </c>
      <c r="E583" s="130" t="s">
        <v>257</v>
      </c>
      <c r="F583" s="130">
        <v>0</v>
      </c>
      <c r="G583" s="130">
        <v>2</v>
      </c>
      <c r="H583" s="130" t="s">
        <v>1454</v>
      </c>
      <c r="I583" s="131"/>
      <c r="J583" s="130" t="s">
        <v>131</v>
      </c>
    </row>
    <row r="584" spans="1:10">
      <c r="A584" s="130" t="s">
        <v>1599</v>
      </c>
      <c r="B584" s="130" t="s">
        <v>1600</v>
      </c>
      <c r="C584" s="130" t="s">
        <v>255</v>
      </c>
      <c r="D584" s="130" t="s">
        <v>1601</v>
      </c>
      <c r="E584" s="130" t="s">
        <v>257</v>
      </c>
      <c r="F584" s="130">
        <v>0</v>
      </c>
      <c r="G584" s="130">
        <v>2</v>
      </c>
      <c r="H584" s="130" t="s">
        <v>1454</v>
      </c>
      <c r="I584" s="131"/>
      <c r="J584" s="130" t="s">
        <v>131</v>
      </c>
    </row>
    <row r="585" spans="1:10">
      <c r="A585" s="130" t="s">
        <v>1602</v>
      </c>
      <c r="B585" s="130" t="s">
        <v>1603</v>
      </c>
      <c r="C585" s="130" t="s">
        <v>255</v>
      </c>
      <c r="D585" s="130" t="s">
        <v>1604</v>
      </c>
      <c r="E585" s="130" t="s">
        <v>257</v>
      </c>
      <c r="F585" s="130">
        <v>0</v>
      </c>
      <c r="G585" s="130">
        <v>2</v>
      </c>
      <c r="H585" s="130" t="s">
        <v>1454</v>
      </c>
      <c r="I585" s="131"/>
      <c r="J585" s="130" t="s">
        <v>131</v>
      </c>
    </row>
    <row r="586" spans="1:10">
      <c r="A586" s="130" t="s">
        <v>1605</v>
      </c>
      <c r="B586" s="130" t="s">
        <v>1606</v>
      </c>
      <c r="C586" s="130" t="s">
        <v>255</v>
      </c>
      <c r="D586" s="130" t="s">
        <v>1607</v>
      </c>
      <c r="E586" s="130" t="s">
        <v>257</v>
      </c>
      <c r="F586" s="130">
        <v>0</v>
      </c>
      <c r="G586" s="130">
        <v>2</v>
      </c>
      <c r="H586" s="130" t="s">
        <v>1454</v>
      </c>
      <c r="I586" s="131"/>
      <c r="J586" s="130" t="s">
        <v>131</v>
      </c>
    </row>
    <row r="587" spans="1:10">
      <c r="A587" s="130" t="s">
        <v>1608</v>
      </c>
      <c r="B587" s="130" t="s">
        <v>1570</v>
      </c>
      <c r="C587" s="130" t="s">
        <v>373</v>
      </c>
      <c r="D587" s="130" t="s">
        <v>1571</v>
      </c>
      <c r="E587" s="130" t="s">
        <v>1</v>
      </c>
      <c r="F587" s="130">
        <v>0</v>
      </c>
      <c r="G587" s="130">
        <v>2</v>
      </c>
      <c r="H587" s="130" t="s">
        <v>1454</v>
      </c>
      <c r="I587" s="131"/>
      <c r="J587" s="130" t="s">
        <v>131</v>
      </c>
    </row>
    <row r="588" spans="1:10">
      <c r="A588" s="130" t="s">
        <v>1609</v>
      </c>
      <c r="B588" s="130" t="s">
        <v>1573</v>
      </c>
      <c r="C588" s="130" t="s">
        <v>373</v>
      </c>
      <c r="D588" s="130" t="s">
        <v>1574</v>
      </c>
      <c r="E588" s="130" t="s">
        <v>1</v>
      </c>
      <c r="F588" s="130">
        <v>0</v>
      </c>
      <c r="G588" s="130">
        <v>2</v>
      </c>
      <c r="H588" s="130" t="s">
        <v>1454</v>
      </c>
      <c r="I588" s="131"/>
      <c r="J588" s="130" t="s">
        <v>131</v>
      </c>
    </row>
    <row r="589" spans="1:10">
      <c r="A589" s="130" t="s">
        <v>1610</v>
      </c>
      <c r="B589" s="130" t="s">
        <v>1576</v>
      </c>
      <c r="C589" s="130" t="s">
        <v>373</v>
      </c>
      <c r="D589" s="130" t="s">
        <v>1577</v>
      </c>
      <c r="E589" s="130" t="s">
        <v>1</v>
      </c>
      <c r="F589" s="130">
        <v>0</v>
      </c>
      <c r="G589" s="130">
        <v>2</v>
      </c>
      <c r="H589" s="130" t="s">
        <v>1454</v>
      </c>
      <c r="I589" s="131"/>
      <c r="J589" s="130" t="s">
        <v>131</v>
      </c>
    </row>
    <row r="590" spans="1:10">
      <c r="A590" s="130" t="s">
        <v>1611</v>
      </c>
      <c r="B590" s="130" t="s">
        <v>1612</v>
      </c>
      <c r="C590" s="130" t="s">
        <v>764</v>
      </c>
      <c r="D590" s="130" t="s">
        <v>1613</v>
      </c>
      <c r="E590" s="130" t="s">
        <v>765</v>
      </c>
      <c r="F590" s="130">
        <v>0</v>
      </c>
      <c r="G590" s="130">
        <v>2</v>
      </c>
      <c r="H590" s="130" t="s">
        <v>1454</v>
      </c>
      <c r="I590" s="131"/>
      <c r="J590" s="130" t="s">
        <v>131</v>
      </c>
    </row>
    <row r="591" spans="1:10">
      <c r="A591" s="130" t="s">
        <v>1614</v>
      </c>
      <c r="B591" s="130" t="s">
        <v>1615</v>
      </c>
      <c r="C591" s="130" t="s">
        <v>764</v>
      </c>
      <c r="D591" s="130" t="s">
        <v>1616</v>
      </c>
      <c r="E591" s="130" t="s">
        <v>765</v>
      </c>
      <c r="F591" s="130">
        <v>0</v>
      </c>
      <c r="G591" s="130">
        <v>2</v>
      </c>
      <c r="H591" s="130" t="s">
        <v>1454</v>
      </c>
      <c r="I591" s="131"/>
      <c r="J591" s="130" t="s">
        <v>131</v>
      </c>
    </row>
    <row r="592" spans="1:10">
      <c r="A592" s="130" t="s">
        <v>1617</v>
      </c>
      <c r="B592" s="130" t="s">
        <v>1618</v>
      </c>
      <c r="C592" s="130" t="s">
        <v>764</v>
      </c>
      <c r="D592" s="130" t="s">
        <v>1619</v>
      </c>
      <c r="E592" s="130" t="s">
        <v>765</v>
      </c>
      <c r="F592" s="130">
        <v>0</v>
      </c>
      <c r="G592" s="130">
        <v>2</v>
      </c>
      <c r="H592" s="130" t="s">
        <v>1454</v>
      </c>
      <c r="I592" s="131"/>
      <c r="J592" s="130" t="s">
        <v>131</v>
      </c>
    </row>
    <row r="593" spans="1:10">
      <c r="A593" s="130" t="s">
        <v>1620</v>
      </c>
      <c r="B593" s="130" t="s">
        <v>1612</v>
      </c>
      <c r="C593" s="130" t="s">
        <v>255</v>
      </c>
      <c r="D593" s="130" t="s">
        <v>1613</v>
      </c>
      <c r="E593" s="130" t="s">
        <v>257</v>
      </c>
      <c r="F593" s="130">
        <v>0</v>
      </c>
      <c r="G593" s="130">
        <v>2</v>
      </c>
      <c r="H593" s="130" t="s">
        <v>1454</v>
      </c>
      <c r="I593" s="131"/>
      <c r="J593" s="130" t="s">
        <v>131</v>
      </c>
    </row>
    <row r="594" spans="1:10">
      <c r="A594" s="130" t="s">
        <v>1621</v>
      </c>
      <c r="B594" s="130" t="s">
        <v>1622</v>
      </c>
      <c r="C594" s="130" t="s">
        <v>255</v>
      </c>
      <c r="D594" s="130" t="s">
        <v>1623</v>
      </c>
      <c r="E594" s="130" t="s">
        <v>257</v>
      </c>
      <c r="F594" s="130">
        <v>0</v>
      </c>
      <c r="G594" s="130">
        <v>2</v>
      </c>
      <c r="H594" s="130" t="s">
        <v>1454</v>
      </c>
      <c r="I594" s="131"/>
      <c r="J594" s="130" t="s">
        <v>131</v>
      </c>
    </row>
    <row r="595" spans="1:10">
      <c r="A595" s="130" t="s">
        <v>1624</v>
      </c>
      <c r="B595" s="130" t="s">
        <v>1625</v>
      </c>
      <c r="C595" s="130" t="s">
        <v>255</v>
      </c>
      <c r="D595" s="130" t="s">
        <v>1626</v>
      </c>
      <c r="E595" s="130" t="s">
        <v>257</v>
      </c>
      <c r="F595" s="130">
        <v>0</v>
      </c>
      <c r="G595" s="130">
        <v>2</v>
      </c>
      <c r="H595" s="130" t="s">
        <v>1454</v>
      </c>
      <c r="I595" s="131"/>
      <c r="J595" s="130" t="s">
        <v>131</v>
      </c>
    </row>
    <row r="596" spans="1:10">
      <c r="A596" s="130" t="s">
        <v>1627</v>
      </c>
      <c r="B596" s="130" t="s">
        <v>1628</v>
      </c>
      <c r="C596" s="130" t="s">
        <v>255</v>
      </c>
      <c r="D596" s="130" t="s">
        <v>1629</v>
      </c>
      <c r="E596" s="130" t="s">
        <v>257</v>
      </c>
      <c r="F596" s="130">
        <v>0</v>
      </c>
      <c r="G596" s="130">
        <v>2</v>
      </c>
      <c r="H596" s="130" t="s">
        <v>1454</v>
      </c>
      <c r="I596" s="131"/>
      <c r="J596" s="130" t="s">
        <v>131</v>
      </c>
    </row>
    <row r="597" spans="1:10">
      <c r="A597" s="130" t="s">
        <v>1630</v>
      </c>
      <c r="B597" s="130" t="s">
        <v>1631</v>
      </c>
      <c r="C597" s="130" t="s">
        <v>255</v>
      </c>
      <c r="D597" s="130" t="s">
        <v>1632</v>
      </c>
      <c r="E597" s="130" t="s">
        <v>257</v>
      </c>
      <c r="F597" s="130">
        <v>0</v>
      </c>
      <c r="G597" s="130">
        <v>2</v>
      </c>
      <c r="H597" s="130" t="s">
        <v>1454</v>
      </c>
      <c r="I597" s="131"/>
      <c r="J597" s="130" t="s">
        <v>131</v>
      </c>
    </row>
    <row r="598" spans="1:10">
      <c r="A598" s="130" t="s">
        <v>1633</v>
      </c>
      <c r="B598" s="130" t="s">
        <v>1634</v>
      </c>
      <c r="C598" s="130" t="s">
        <v>255</v>
      </c>
      <c r="D598" s="130" t="s">
        <v>1635</v>
      </c>
      <c r="E598" s="130" t="s">
        <v>257</v>
      </c>
      <c r="F598" s="130">
        <v>0</v>
      </c>
      <c r="G598" s="130">
        <v>2</v>
      </c>
      <c r="H598" s="130" t="s">
        <v>1454</v>
      </c>
      <c r="I598" s="131"/>
      <c r="J598" s="130" t="s">
        <v>131</v>
      </c>
    </row>
    <row r="599" spans="1:10">
      <c r="A599" s="130" t="s">
        <v>1636</v>
      </c>
      <c r="B599" s="130" t="s">
        <v>1637</v>
      </c>
      <c r="C599" s="130" t="s">
        <v>255</v>
      </c>
      <c r="D599" s="130" t="s">
        <v>1638</v>
      </c>
      <c r="E599" s="130" t="s">
        <v>257</v>
      </c>
      <c r="F599" s="130">
        <v>0</v>
      </c>
      <c r="G599" s="130">
        <v>2</v>
      </c>
      <c r="H599" s="130" t="s">
        <v>1454</v>
      </c>
      <c r="I599" s="131"/>
      <c r="J599" s="130" t="s">
        <v>131</v>
      </c>
    </row>
    <row r="600" spans="1:10">
      <c r="A600" s="130" t="s">
        <v>1639</v>
      </c>
      <c r="B600" s="130" t="s">
        <v>1640</v>
      </c>
      <c r="C600" s="130" t="s">
        <v>255</v>
      </c>
      <c r="D600" s="130" t="s">
        <v>1641</v>
      </c>
      <c r="E600" s="130" t="s">
        <v>257</v>
      </c>
      <c r="F600" s="130">
        <v>0</v>
      </c>
      <c r="G600" s="130">
        <v>2</v>
      </c>
      <c r="H600" s="130" t="s">
        <v>1454</v>
      </c>
      <c r="I600" s="131"/>
      <c r="J600" s="130" t="s">
        <v>131</v>
      </c>
    </row>
    <row r="601" spans="1:10">
      <c r="A601" s="130" t="s">
        <v>1642</v>
      </c>
      <c r="B601" s="130" t="s">
        <v>1643</v>
      </c>
      <c r="C601" s="130" t="s">
        <v>255</v>
      </c>
      <c r="D601" s="130" t="s">
        <v>1644</v>
      </c>
      <c r="E601" s="130" t="s">
        <v>257</v>
      </c>
      <c r="F601" s="130">
        <v>0</v>
      </c>
      <c r="G601" s="130">
        <v>2</v>
      </c>
      <c r="H601" s="130" t="s">
        <v>1454</v>
      </c>
      <c r="I601" s="131"/>
      <c r="J601" s="130" t="s">
        <v>131</v>
      </c>
    </row>
    <row r="602" spans="1:10">
      <c r="A602" s="130" t="s">
        <v>1645</v>
      </c>
      <c r="B602" s="130" t="s">
        <v>1646</v>
      </c>
      <c r="C602" s="130" t="s">
        <v>255</v>
      </c>
      <c r="D602" s="130" t="s">
        <v>1647</v>
      </c>
      <c r="E602" s="130" t="s">
        <v>257</v>
      </c>
      <c r="F602" s="130">
        <v>0</v>
      </c>
      <c r="G602" s="130">
        <v>2</v>
      </c>
      <c r="H602" s="130" t="s">
        <v>1454</v>
      </c>
      <c r="I602" s="131"/>
      <c r="J602" s="130" t="s">
        <v>131</v>
      </c>
    </row>
    <row r="603" spans="1:10">
      <c r="A603" s="130" t="s">
        <v>1648</v>
      </c>
      <c r="B603" s="130" t="s">
        <v>1649</v>
      </c>
      <c r="C603" s="130" t="s">
        <v>255</v>
      </c>
      <c r="D603" s="130" t="s">
        <v>1650</v>
      </c>
      <c r="E603" s="130" t="s">
        <v>257</v>
      </c>
      <c r="F603" s="130">
        <v>0</v>
      </c>
      <c r="G603" s="130">
        <v>2</v>
      </c>
      <c r="H603" s="130" t="s">
        <v>1454</v>
      </c>
      <c r="I603" s="131"/>
      <c r="J603" s="130" t="s">
        <v>131</v>
      </c>
    </row>
    <row r="604" spans="1:10">
      <c r="A604" s="130" t="s">
        <v>1651</v>
      </c>
      <c r="B604" s="130" t="s">
        <v>1612</v>
      </c>
      <c r="C604" s="130" t="s">
        <v>373</v>
      </c>
      <c r="D604" s="130" t="s">
        <v>1613</v>
      </c>
      <c r="E604" s="130" t="s">
        <v>1</v>
      </c>
      <c r="F604" s="130">
        <v>0</v>
      </c>
      <c r="G604" s="130">
        <v>2</v>
      </c>
      <c r="H604" s="130" t="s">
        <v>1454</v>
      </c>
      <c r="I604" s="131"/>
      <c r="J604" s="130" t="s">
        <v>131</v>
      </c>
    </row>
    <row r="605" spans="1:10">
      <c r="A605" s="130" t="s">
        <v>1652</v>
      </c>
      <c r="B605" s="130" t="s">
        <v>1615</v>
      </c>
      <c r="C605" s="130" t="s">
        <v>373</v>
      </c>
      <c r="D605" s="130" t="s">
        <v>1616</v>
      </c>
      <c r="E605" s="130" t="s">
        <v>1</v>
      </c>
      <c r="F605" s="130">
        <v>0</v>
      </c>
      <c r="G605" s="130">
        <v>2</v>
      </c>
      <c r="H605" s="130" t="s">
        <v>1454</v>
      </c>
      <c r="I605" s="131"/>
      <c r="J605" s="130" t="s">
        <v>131</v>
      </c>
    </row>
    <row r="606" spans="1:10">
      <c r="A606" s="130" t="s">
        <v>1653</v>
      </c>
      <c r="B606" s="130" t="s">
        <v>1618</v>
      </c>
      <c r="C606" s="130" t="s">
        <v>373</v>
      </c>
      <c r="D606" s="130" t="s">
        <v>1619</v>
      </c>
      <c r="E606" s="130" t="s">
        <v>1</v>
      </c>
      <c r="F606" s="130">
        <v>0</v>
      </c>
      <c r="G606" s="130">
        <v>2</v>
      </c>
      <c r="H606" s="130" t="s">
        <v>1454</v>
      </c>
      <c r="I606" s="131"/>
      <c r="J606" s="130" t="s">
        <v>131</v>
      </c>
    </row>
    <row r="607" spans="1:10">
      <c r="A607" s="130" t="s">
        <v>1654</v>
      </c>
      <c r="B607" s="130" t="s">
        <v>1654</v>
      </c>
      <c r="C607" s="130" t="s">
        <v>1654</v>
      </c>
      <c r="D607" s="130" t="s">
        <v>1654</v>
      </c>
      <c r="E607" s="130" t="s">
        <v>1654</v>
      </c>
      <c r="H607" s="130" t="s">
        <v>1654</v>
      </c>
      <c r="I607" s="131"/>
      <c r="J607" s="130" t="s">
        <v>1654</v>
      </c>
    </row>
    <row r="608" spans="1:10">
      <c r="A608" s="130" t="s">
        <v>1655</v>
      </c>
      <c r="B608" s="130" t="s">
        <v>1656</v>
      </c>
      <c r="C608" s="130" t="s">
        <v>373</v>
      </c>
      <c r="D608" s="130" t="s">
        <v>1657</v>
      </c>
      <c r="E608" s="130" t="s">
        <v>1</v>
      </c>
      <c r="F608" s="130">
        <v>0</v>
      </c>
      <c r="G608" s="130">
        <v>2</v>
      </c>
      <c r="H608" s="130" t="s">
        <v>130</v>
      </c>
      <c r="I608" s="131"/>
      <c r="J608" s="130" t="s">
        <v>131</v>
      </c>
    </row>
    <row r="609" spans="1:10">
      <c r="A609" s="130" t="s">
        <v>1658</v>
      </c>
      <c r="B609" s="130" t="s">
        <v>1659</v>
      </c>
      <c r="C609" s="130" t="s">
        <v>373</v>
      </c>
      <c r="D609" s="130" t="s">
        <v>1660</v>
      </c>
      <c r="E609" s="130" t="s">
        <v>1</v>
      </c>
      <c r="F609" s="130">
        <v>0</v>
      </c>
      <c r="G609" s="130">
        <v>2</v>
      </c>
      <c r="H609" s="130" t="s">
        <v>130</v>
      </c>
      <c r="I609" s="131"/>
      <c r="J609" s="130" t="s">
        <v>131</v>
      </c>
    </row>
    <row r="610" spans="1:10">
      <c r="A610" s="130" t="s">
        <v>1661</v>
      </c>
      <c r="B610" s="130" t="s">
        <v>1656</v>
      </c>
      <c r="C610" s="130" t="s">
        <v>764</v>
      </c>
      <c r="D610" s="130" t="s">
        <v>1657</v>
      </c>
      <c r="E610" s="130" t="s">
        <v>765</v>
      </c>
      <c r="F610" s="130">
        <v>0</v>
      </c>
      <c r="G610" s="130">
        <v>2</v>
      </c>
      <c r="H610" s="130" t="s">
        <v>130</v>
      </c>
      <c r="I610" s="131"/>
      <c r="J610" s="130" t="s">
        <v>131</v>
      </c>
    </row>
    <row r="611" spans="1:10">
      <c r="A611" s="130" t="s">
        <v>1662</v>
      </c>
      <c r="B611" s="130" t="s">
        <v>1659</v>
      </c>
      <c r="C611" s="130" t="s">
        <v>764</v>
      </c>
      <c r="D611" s="130" t="s">
        <v>1660</v>
      </c>
      <c r="E611" s="130" t="s">
        <v>765</v>
      </c>
      <c r="F611" s="130">
        <v>0</v>
      </c>
      <c r="G611" s="130">
        <v>2</v>
      </c>
      <c r="H611" s="130" t="s">
        <v>130</v>
      </c>
      <c r="I611" s="131"/>
      <c r="J611" s="130" t="s">
        <v>131</v>
      </c>
    </row>
    <row r="612" spans="1:10">
      <c r="A612" s="130" t="s">
        <v>1663</v>
      </c>
      <c r="B612" s="130" t="s">
        <v>1664</v>
      </c>
      <c r="C612" s="130" t="s">
        <v>764</v>
      </c>
      <c r="D612" s="130" t="s">
        <v>1665</v>
      </c>
      <c r="E612" s="130" t="s">
        <v>765</v>
      </c>
      <c r="F612" s="130">
        <v>0</v>
      </c>
      <c r="G612" s="130">
        <v>2</v>
      </c>
      <c r="H612" s="130" t="s">
        <v>130</v>
      </c>
      <c r="I612" s="131"/>
      <c r="J612" s="130" t="s">
        <v>131</v>
      </c>
    </row>
    <row r="613" spans="1:10">
      <c r="A613" s="130" t="s">
        <v>1666</v>
      </c>
      <c r="B613" s="130" t="s">
        <v>1656</v>
      </c>
      <c r="C613" s="130" t="s">
        <v>255</v>
      </c>
      <c r="D613" s="130" t="s">
        <v>1657</v>
      </c>
      <c r="E613" s="130" t="s">
        <v>257</v>
      </c>
      <c r="F613" s="130">
        <v>0</v>
      </c>
      <c r="G613" s="130">
        <v>2</v>
      </c>
      <c r="H613" s="130" t="s">
        <v>130</v>
      </c>
      <c r="I613" s="131"/>
      <c r="J613" s="130" t="s">
        <v>131</v>
      </c>
    </row>
    <row r="614" spans="1:10">
      <c r="A614" s="130" t="s">
        <v>1667</v>
      </c>
      <c r="B614" s="130" t="s">
        <v>1659</v>
      </c>
      <c r="C614" s="130" t="s">
        <v>255</v>
      </c>
      <c r="D614" s="130" t="s">
        <v>1660</v>
      </c>
      <c r="E614" s="130" t="s">
        <v>257</v>
      </c>
      <c r="F614" s="130">
        <v>0</v>
      </c>
      <c r="G614" s="130">
        <v>2</v>
      </c>
      <c r="H614" s="130" t="s">
        <v>130</v>
      </c>
      <c r="I614" s="131"/>
      <c r="J614" s="130" t="s">
        <v>131</v>
      </c>
    </row>
    <row r="615" spans="1:10">
      <c r="A615" s="130" t="s">
        <v>1668</v>
      </c>
      <c r="B615" s="130" t="s">
        <v>1664</v>
      </c>
      <c r="C615" s="130" t="s">
        <v>255</v>
      </c>
      <c r="D615" s="130" t="s">
        <v>1665</v>
      </c>
      <c r="E615" s="130" t="s">
        <v>257</v>
      </c>
      <c r="F615" s="130">
        <v>0</v>
      </c>
      <c r="G615" s="130">
        <v>2</v>
      </c>
      <c r="H615" s="130" t="s">
        <v>130</v>
      </c>
      <c r="I615" s="131"/>
      <c r="J615" s="130" t="s">
        <v>131</v>
      </c>
    </row>
    <row r="616" spans="1:10">
      <c r="A616" s="130" t="s">
        <v>1669</v>
      </c>
      <c r="B616" s="130" t="s">
        <v>1670</v>
      </c>
      <c r="C616" s="130" t="s">
        <v>255</v>
      </c>
      <c r="D616" s="130" t="s">
        <v>1671</v>
      </c>
      <c r="E616" s="130" t="s">
        <v>257</v>
      </c>
      <c r="F616" s="130">
        <v>0</v>
      </c>
      <c r="G616" s="130">
        <v>2</v>
      </c>
      <c r="H616" s="130" t="s">
        <v>130</v>
      </c>
      <c r="I616" s="131"/>
      <c r="J616" s="130" t="s">
        <v>131</v>
      </c>
    </row>
    <row r="617" spans="1:10">
      <c r="A617" s="130" t="s">
        <v>1672</v>
      </c>
      <c r="B617" s="130" t="s">
        <v>1673</v>
      </c>
      <c r="C617" s="130" t="s">
        <v>255</v>
      </c>
      <c r="D617" s="130" t="s">
        <v>1674</v>
      </c>
      <c r="E617" s="130" t="s">
        <v>257</v>
      </c>
      <c r="F617" s="130">
        <v>0</v>
      </c>
      <c r="G617" s="130">
        <v>2</v>
      </c>
      <c r="H617" s="130" t="s">
        <v>130</v>
      </c>
      <c r="I617" s="131"/>
      <c r="J617" s="130" t="s">
        <v>131</v>
      </c>
    </row>
    <row r="618" spans="1:10">
      <c r="A618" s="130" t="s">
        <v>1675</v>
      </c>
      <c r="B618" s="130" t="s">
        <v>1676</v>
      </c>
      <c r="C618" s="130" t="s">
        <v>373</v>
      </c>
      <c r="D618" s="130" t="s">
        <v>1677</v>
      </c>
      <c r="E618" s="130" t="s">
        <v>1</v>
      </c>
      <c r="F618" s="130">
        <v>0</v>
      </c>
      <c r="G618" s="130">
        <v>2</v>
      </c>
      <c r="H618" s="130" t="s">
        <v>130</v>
      </c>
      <c r="I618" s="131"/>
      <c r="J618" s="130" t="s">
        <v>131</v>
      </c>
    </row>
    <row r="619" spans="1:10">
      <c r="A619" s="130" t="s">
        <v>1678</v>
      </c>
      <c r="B619" s="130" t="s">
        <v>1679</v>
      </c>
      <c r="C619" s="130" t="s">
        <v>139</v>
      </c>
      <c r="D619" s="130" t="s">
        <v>1680</v>
      </c>
      <c r="E619" s="130" t="s">
        <v>141</v>
      </c>
      <c r="F619" s="130">
        <v>2</v>
      </c>
      <c r="G619" s="130">
        <v>2</v>
      </c>
      <c r="H619" s="130" t="s">
        <v>130</v>
      </c>
      <c r="I619" s="131"/>
      <c r="J619" s="130" t="s">
        <v>131</v>
      </c>
    </row>
    <row r="620" spans="1:10">
      <c r="A620" s="130" t="s">
        <v>1681</v>
      </c>
      <c r="B620" s="130" t="s">
        <v>1679</v>
      </c>
      <c r="C620" s="130" t="s">
        <v>266</v>
      </c>
      <c r="D620" s="130" t="s">
        <v>1680</v>
      </c>
      <c r="E620" s="130" t="s">
        <v>268</v>
      </c>
      <c r="F620" s="130">
        <v>0</v>
      </c>
      <c r="G620" s="130">
        <v>2</v>
      </c>
      <c r="H620" s="130" t="s">
        <v>130</v>
      </c>
      <c r="I620" s="131"/>
      <c r="J620" s="130" t="s">
        <v>131</v>
      </c>
    </row>
    <row r="621" spans="1:10">
      <c r="A621" s="130" t="s">
        <v>1682</v>
      </c>
      <c r="B621" s="130" t="s">
        <v>1683</v>
      </c>
      <c r="C621" s="130" t="s">
        <v>373</v>
      </c>
      <c r="D621" s="130" t="s">
        <v>1684</v>
      </c>
      <c r="E621" s="130" t="s">
        <v>1</v>
      </c>
      <c r="F621" s="130">
        <v>0</v>
      </c>
      <c r="G621" s="130">
        <v>2</v>
      </c>
      <c r="H621" s="130" t="s">
        <v>130</v>
      </c>
      <c r="I621" s="131"/>
      <c r="J621" s="130" t="s">
        <v>131</v>
      </c>
    </row>
    <row r="622" spans="1:10">
      <c r="A622" s="130" t="s">
        <v>1685</v>
      </c>
      <c r="B622" s="130" t="s">
        <v>1685</v>
      </c>
      <c r="C622" s="130" t="s">
        <v>1685</v>
      </c>
      <c r="D622" s="130" t="s">
        <v>1685</v>
      </c>
      <c r="E622" s="130" t="s">
        <v>1685</v>
      </c>
      <c r="H622" s="130" t="s">
        <v>1685</v>
      </c>
      <c r="I622" s="131"/>
      <c r="J622" s="130" t="s">
        <v>1685</v>
      </c>
    </row>
    <row r="623" spans="1:10">
      <c r="A623" s="130" t="s">
        <v>1686</v>
      </c>
      <c r="B623" s="130" t="s">
        <v>1687</v>
      </c>
      <c r="C623" s="130" t="s">
        <v>139</v>
      </c>
      <c r="D623" s="130" t="s">
        <v>1688</v>
      </c>
      <c r="E623" s="130" t="s">
        <v>141</v>
      </c>
      <c r="F623" s="130">
        <v>2</v>
      </c>
      <c r="G623" s="130">
        <v>2</v>
      </c>
      <c r="H623" s="130" t="s">
        <v>130</v>
      </c>
      <c r="I623" s="131"/>
      <c r="J623" s="130" t="s">
        <v>131</v>
      </c>
    </row>
    <row r="624" spans="1:10">
      <c r="A624" s="130" t="s">
        <v>1689</v>
      </c>
      <c r="B624" s="130" t="s">
        <v>1690</v>
      </c>
      <c r="C624" s="130" t="s">
        <v>139</v>
      </c>
      <c r="D624" s="130" t="s">
        <v>1691</v>
      </c>
      <c r="E624" s="130" t="s">
        <v>141</v>
      </c>
      <c r="F624" s="130">
        <v>2</v>
      </c>
      <c r="G624" s="130">
        <v>2</v>
      </c>
      <c r="H624" s="130" t="s">
        <v>130</v>
      </c>
      <c r="I624" s="131"/>
      <c r="J624" s="130" t="s">
        <v>131</v>
      </c>
    </row>
    <row r="625" spans="1:10">
      <c r="A625" s="130" t="s">
        <v>1692</v>
      </c>
      <c r="B625" s="130" t="s">
        <v>1693</v>
      </c>
      <c r="C625" s="130" t="s">
        <v>139</v>
      </c>
      <c r="D625" s="130" t="s">
        <v>1694</v>
      </c>
      <c r="E625" s="130" t="s">
        <v>141</v>
      </c>
      <c r="F625" s="130">
        <v>2</v>
      </c>
      <c r="G625" s="130">
        <v>2</v>
      </c>
      <c r="H625" s="130" t="s">
        <v>130</v>
      </c>
      <c r="I625" s="131"/>
      <c r="J625" s="130" t="s">
        <v>131</v>
      </c>
    </row>
    <row r="626" spans="1:10">
      <c r="A626" s="130" t="s">
        <v>1695</v>
      </c>
      <c r="B626" s="130" t="s">
        <v>1696</v>
      </c>
      <c r="C626" s="130" t="s">
        <v>139</v>
      </c>
      <c r="D626" s="130" t="s">
        <v>1697</v>
      </c>
      <c r="E626" s="130" t="s">
        <v>141</v>
      </c>
      <c r="F626" s="130">
        <v>2</v>
      </c>
      <c r="G626" s="130">
        <v>2</v>
      </c>
      <c r="H626" s="130" t="s">
        <v>130</v>
      </c>
      <c r="I626" s="131"/>
      <c r="J626" s="130" t="s">
        <v>131</v>
      </c>
    </row>
    <row r="627" spans="1:10">
      <c r="A627" s="130" t="s">
        <v>1698</v>
      </c>
      <c r="B627" s="130" t="s">
        <v>1699</v>
      </c>
      <c r="C627" s="130" t="s">
        <v>139</v>
      </c>
      <c r="D627" s="130" t="s">
        <v>1700</v>
      </c>
      <c r="E627" s="130" t="s">
        <v>141</v>
      </c>
      <c r="F627" s="130">
        <v>2</v>
      </c>
      <c r="G627" s="130">
        <v>2</v>
      </c>
      <c r="H627" s="130" t="s">
        <v>130</v>
      </c>
      <c r="I627" s="131"/>
      <c r="J627" s="130" t="s">
        <v>131</v>
      </c>
    </row>
    <row r="628" spans="1:10">
      <c r="A628" s="130" t="s">
        <v>1701</v>
      </c>
      <c r="B628" s="130" t="s">
        <v>1702</v>
      </c>
      <c r="C628" s="130" t="s">
        <v>139</v>
      </c>
      <c r="D628" s="130" t="s">
        <v>1703</v>
      </c>
      <c r="E628" s="130" t="s">
        <v>141</v>
      </c>
      <c r="F628" s="130">
        <v>2</v>
      </c>
      <c r="G628" s="130">
        <v>2</v>
      </c>
      <c r="H628" s="130" t="s">
        <v>130</v>
      </c>
      <c r="I628" s="131"/>
      <c r="J628" s="130" t="s">
        <v>131</v>
      </c>
    </row>
    <row r="629" spans="1:10">
      <c r="A629" s="130" t="s">
        <v>1704</v>
      </c>
      <c r="B629" s="130" t="s">
        <v>1687</v>
      </c>
      <c r="C629" s="130" t="s">
        <v>266</v>
      </c>
      <c r="D629" s="130" t="s">
        <v>1688</v>
      </c>
      <c r="E629" s="130" t="s">
        <v>268</v>
      </c>
      <c r="F629" s="130">
        <v>0</v>
      </c>
      <c r="G629" s="130">
        <v>2</v>
      </c>
      <c r="H629" s="130" t="s">
        <v>130</v>
      </c>
      <c r="I629" s="131"/>
      <c r="J629" s="130" t="s">
        <v>131</v>
      </c>
    </row>
    <row r="630" spans="1:10">
      <c r="A630" s="130" t="s">
        <v>1705</v>
      </c>
      <c r="B630" s="130" t="s">
        <v>1690</v>
      </c>
      <c r="C630" s="130" t="s">
        <v>266</v>
      </c>
      <c r="D630" s="130" t="s">
        <v>1691</v>
      </c>
      <c r="E630" s="130" t="s">
        <v>268</v>
      </c>
      <c r="F630" s="130">
        <v>0</v>
      </c>
      <c r="G630" s="130">
        <v>2</v>
      </c>
      <c r="H630" s="130" t="s">
        <v>130</v>
      </c>
      <c r="I630" s="131"/>
      <c r="J630" s="130" t="s">
        <v>131</v>
      </c>
    </row>
    <row r="631" spans="1:10">
      <c r="A631" s="130" t="s">
        <v>1706</v>
      </c>
      <c r="B631" s="130" t="s">
        <v>1693</v>
      </c>
      <c r="C631" s="130" t="s">
        <v>266</v>
      </c>
      <c r="D631" s="130" t="s">
        <v>1694</v>
      </c>
      <c r="E631" s="130" t="s">
        <v>268</v>
      </c>
      <c r="F631" s="130">
        <v>0</v>
      </c>
      <c r="G631" s="130">
        <v>2</v>
      </c>
      <c r="H631" s="130" t="s">
        <v>130</v>
      </c>
      <c r="I631" s="131"/>
      <c r="J631" s="130" t="s">
        <v>131</v>
      </c>
    </row>
    <row r="632" spans="1:10">
      <c r="A632" s="130" t="s">
        <v>1707</v>
      </c>
      <c r="B632" s="130" t="s">
        <v>1696</v>
      </c>
      <c r="C632" s="130" t="s">
        <v>266</v>
      </c>
      <c r="D632" s="130" t="s">
        <v>1697</v>
      </c>
      <c r="E632" s="130" t="s">
        <v>268</v>
      </c>
      <c r="F632" s="130">
        <v>0</v>
      </c>
      <c r="G632" s="130">
        <v>2</v>
      </c>
      <c r="H632" s="130" t="s">
        <v>130</v>
      </c>
      <c r="I632" s="131"/>
      <c r="J632" s="130" t="s">
        <v>131</v>
      </c>
    </row>
    <row r="633" spans="1:10">
      <c r="A633" s="130" t="s">
        <v>1708</v>
      </c>
      <c r="B633" s="130" t="s">
        <v>1699</v>
      </c>
      <c r="C633" s="130" t="s">
        <v>266</v>
      </c>
      <c r="D633" s="130" t="s">
        <v>1700</v>
      </c>
      <c r="E633" s="130" t="s">
        <v>268</v>
      </c>
      <c r="F633" s="130">
        <v>0</v>
      </c>
      <c r="G633" s="130">
        <v>2</v>
      </c>
      <c r="H633" s="130" t="s">
        <v>130</v>
      </c>
      <c r="I633" s="131"/>
      <c r="J633" s="130" t="s">
        <v>131</v>
      </c>
    </row>
    <row r="634" spans="1:10">
      <c r="A634" s="130" t="s">
        <v>1709</v>
      </c>
      <c r="B634" s="130" t="s">
        <v>1702</v>
      </c>
      <c r="C634" s="130" t="s">
        <v>266</v>
      </c>
      <c r="D634" s="130" t="s">
        <v>1703</v>
      </c>
      <c r="E634" s="130" t="s">
        <v>268</v>
      </c>
      <c r="F634" s="130">
        <v>0</v>
      </c>
      <c r="G634" s="130">
        <v>2</v>
      </c>
      <c r="H634" s="130" t="s">
        <v>130</v>
      </c>
      <c r="I634" s="131"/>
      <c r="J634" s="130" t="s">
        <v>131</v>
      </c>
    </row>
    <row r="635" spans="1:10">
      <c r="A635" s="130" t="s">
        <v>1710</v>
      </c>
      <c r="B635" s="130" t="s">
        <v>1696</v>
      </c>
      <c r="C635" s="130" t="s">
        <v>255</v>
      </c>
      <c r="D635" s="130" t="s">
        <v>1697</v>
      </c>
      <c r="E635" s="130" t="s">
        <v>257</v>
      </c>
      <c r="F635" s="130">
        <v>0</v>
      </c>
      <c r="G635" s="130">
        <v>2</v>
      </c>
      <c r="H635" s="130" t="s">
        <v>130</v>
      </c>
      <c r="I635" s="131"/>
      <c r="J635" s="130" t="s">
        <v>131</v>
      </c>
    </row>
    <row r="636" spans="1:10">
      <c r="A636" s="130" t="s">
        <v>1711</v>
      </c>
      <c r="B636" s="130" t="s">
        <v>1699</v>
      </c>
      <c r="C636" s="130" t="s">
        <v>255</v>
      </c>
      <c r="D636" s="130" t="s">
        <v>1700</v>
      </c>
      <c r="E636" s="130" t="s">
        <v>257</v>
      </c>
      <c r="F636" s="130">
        <v>0</v>
      </c>
      <c r="G636" s="130">
        <v>2</v>
      </c>
      <c r="H636" s="130" t="s">
        <v>130</v>
      </c>
      <c r="I636" s="131"/>
      <c r="J636" s="130" t="s">
        <v>131</v>
      </c>
    </row>
    <row r="637" spans="1:10">
      <c r="A637" s="130" t="s">
        <v>1712</v>
      </c>
      <c r="B637" s="130" t="s">
        <v>1702</v>
      </c>
      <c r="C637" s="130" t="s">
        <v>255</v>
      </c>
      <c r="D637" s="130" t="s">
        <v>1703</v>
      </c>
      <c r="E637" s="130" t="s">
        <v>257</v>
      </c>
      <c r="F637" s="130">
        <v>0</v>
      </c>
      <c r="G637" s="130">
        <v>2</v>
      </c>
      <c r="H637" s="130" t="s">
        <v>130</v>
      </c>
      <c r="I637" s="131"/>
      <c r="J637" s="130" t="s">
        <v>131</v>
      </c>
    </row>
    <row r="638" spans="1:10">
      <c r="A638" s="130" t="s">
        <v>1713</v>
      </c>
      <c r="B638" s="130" t="s">
        <v>1690</v>
      </c>
      <c r="C638" s="130" t="s">
        <v>255</v>
      </c>
      <c r="D638" s="130" t="s">
        <v>1691</v>
      </c>
      <c r="E638" s="130" t="s">
        <v>257</v>
      </c>
      <c r="F638" s="130">
        <v>0</v>
      </c>
      <c r="G638" s="130">
        <v>2</v>
      </c>
      <c r="H638" s="130" t="s">
        <v>130</v>
      </c>
      <c r="I638" s="131"/>
      <c r="J638" s="130" t="s">
        <v>131</v>
      </c>
    </row>
    <row r="639" spans="1:10">
      <c r="A639" s="130" t="s">
        <v>1714</v>
      </c>
      <c r="B639" s="130" t="s">
        <v>1714</v>
      </c>
      <c r="C639" s="130" t="s">
        <v>1714</v>
      </c>
      <c r="D639" s="130" t="s">
        <v>1714</v>
      </c>
      <c r="E639" s="130" t="s">
        <v>1714</v>
      </c>
      <c r="H639" s="130" t="s">
        <v>1714</v>
      </c>
      <c r="I639" s="131"/>
      <c r="J639" s="130" t="s">
        <v>1714</v>
      </c>
    </row>
    <row r="640" spans="1:10">
      <c r="A640" s="130" t="s">
        <v>1715</v>
      </c>
      <c r="B640" s="130" t="s">
        <v>1716</v>
      </c>
      <c r="C640" s="130" t="s">
        <v>139</v>
      </c>
      <c r="D640" s="130" t="s">
        <v>1717</v>
      </c>
      <c r="E640" s="130" t="s">
        <v>141</v>
      </c>
      <c r="F640" s="130">
        <v>2</v>
      </c>
      <c r="G640" s="130">
        <v>2</v>
      </c>
      <c r="H640" s="130" t="s">
        <v>130</v>
      </c>
      <c r="I640" s="131"/>
      <c r="J640" s="130" t="s">
        <v>131</v>
      </c>
    </row>
    <row r="641" spans="1:10">
      <c r="A641" s="130" t="s">
        <v>1718</v>
      </c>
      <c r="B641" s="130" t="s">
        <v>1719</v>
      </c>
      <c r="C641" s="130" t="s">
        <v>139</v>
      </c>
      <c r="D641" s="130" t="s">
        <v>1720</v>
      </c>
      <c r="E641" s="130" t="s">
        <v>141</v>
      </c>
      <c r="F641" s="130">
        <v>2</v>
      </c>
      <c r="G641" s="130">
        <v>2</v>
      </c>
      <c r="H641" s="130" t="s">
        <v>130</v>
      </c>
      <c r="I641" s="131"/>
      <c r="J641" s="130" t="s">
        <v>131</v>
      </c>
    </row>
    <row r="642" spans="1:10">
      <c r="A642" s="130" t="s">
        <v>1721</v>
      </c>
      <c r="B642" s="130" t="s">
        <v>1722</v>
      </c>
      <c r="C642" s="130" t="s">
        <v>139</v>
      </c>
      <c r="D642" s="130" t="s">
        <v>1723</v>
      </c>
      <c r="E642" s="130" t="s">
        <v>141</v>
      </c>
      <c r="F642" s="130">
        <v>2</v>
      </c>
      <c r="G642" s="130">
        <v>2</v>
      </c>
      <c r="H642" s="130" t="s">
        <v>130</v>
      </c>
      <c r="I642" s="131"/>
      <c r="J642" s="130" t="s">
        <v>131</v>
      </c>
    </row>
    <row r="643" spans="1:10">
      <c r="A643" s="130" t="s">
        <v>1724</v>
      </c>
      <c r="B643" s="130" t="s">
        <v>1725</v>
      </c>
      <c r="C643" s="130" t="s">
        <v>139</v>
      </c>
      <c r="D643" s="130" t="s">
        <v>1726</v>
      </c>
      <c r="E643" s="130" t="s">
        <v>141</v>
      </c>
      <c r="F643" s="130">
        <v>2</v>
      </c>
      <c r="G643" s="130">
        <v>2</v>
      </c>
      <c r="H643" s="130" t="s">
        <v>130</v>
      </c>
      <c r="I643" s="131"/>
      <c r="J643" s="130" t="s">
        <v>131</v>
      </c>
    </row>
    <row r="644" spans="1:10">
      <c r="A644" s="130" t="s">
        <v>1727</v>
      </c>
      <c r="B644" s="130" t="s">
        <v>1728</v>
      </c>
      <c r="C644" s="130" t="s">
        <v>139</v>
      </c>
      <c r="D644" s="130" t="s">
        <v>1729</v>
      </c>
      <c r="E644" s="130" t="s">
        <v>141</v>
      </c>
      <c r="F644" s="130">
        <v>2</v>
      </c>
      <c r="G644" s="130">
        <v>2</v>
      </c>
      <c r="H644" s="130" t="s">
        <v>130</v>
      </c>
      <c r="I644" s="131"/>
      <c r="J644" s="130" t="s">
        <v>131</v>
      </c>
    </row>
    <row r="645" spans="1:10">
      <c r="A645" s="130" t="s">
        <v>1730</v>
      </c>
      <c r="B645" s="130" t="s">
        <v>1731</v>
      </c>
      <c r="C645" s="130" t="s">
        <v>139</v>
      </c>
      <c r="D645" s="130" t="s">
        <v>1732</v>
      </c>
      <c r="E645" s="130" t="s">
        <v>141</v>
      </c>
      <c r="F645" s="130">
        <v>2</v>
      </c>
      <c r="G645" s="130">
        <v>2</v>
      </c>
      <c r="H645" s="130" t="s">
        <v>130</v>
      </c>
      <c r="I645" s="131"/>
      <c r="J645" s="130" t="s">
        <v>131</v>
      </c>
    </row>
    <row r="646" spans="1:10">
      <c r="A646" s="130" t="s">
        <v>1733</v>
      </c>
      <c r="B646" s="130" t="s">
        <v>1734</v>
      </c>
      <c r="C646" s="130" t="s">
        <v>139</v>
      </c>
      <c r="D646" s="130" t="s">
        <v>1735</v>
      </c>
      <c r="E646" s="130" t="s">
        <v>141</v>
      </c>
      <c r="F646" s="130">
        <v>2</v>
      </c>
      <c r="G646" s="130">
        <v>2</v>
      </c>
      <c r="H646" s="130" t="s">
        <v>130</v>
      </c>
      <c r="I646" s="131"/>
      <c r="J646" s="130" t="s">
        <v>131</v>
      </c>
    </row>
    <row r="647" spans="1:10">
      <c r="A647" s="130" t="s">
        <v>1736</v>
      </c>
      <c r="B647" s="130" t="s">
        <v>1737</v>
      </c>
      <c r="C647" s="130" t="s">
        <v>139</v>
      </c>
      <c r="D647" s="130" t="s">
        <v>1738</v>
      </c>
      <c r="E647" s="130" t="s">
        <v>141</v>
      </c>
      <c r="F647" s="130">
        <v>2</v>
      </c>
      <c r="G647" s="130">
        <v>2</v>
      </c>
      <c r="H647" s="130" t="s">
        <v>130</v>
      </c>
      <c r="I647" s="131"/>
      <c r="J647" s="130" t="s">
        <v>131</v>
      </c>
    </row>
    <row r="648" spans="1:10">
      <c r="A648" s="130" t="s">
        <v>1739</v>
      </c>
      <c r="B648" s="130" t="s">
        <v>1740</v>
      </c>
      <c r="C648" s="130" t="s">
        <v>139</v>
      </c>
      <c r="D648" s="130" t="s">
        <v>1741</v>
      </c>
      <c r="E648" s="130" t="s">
        <v>141</v>
      </c>
      <c r="F648" s="130">
        <v>2</v>
      </c>
      <c r="G648" s="130">
        <v>2</v>
      </c>
      <c r="H648" s="130" t="s">
        <v>130</v>
      </c>
      <c r="I648" s="131"/>
      <c r="J648" s="130" t="s">
        <v>131</v>
      </c>
    </row>
    <row r="649" spans="1:10">
      <c r="A649" s="130" t="s">
        <v>1742</v>
      </c>
      <c r="B649" s="130" t="s">
        <v>1743</v>
      </c>
      <c r="C649" s="130" t="s">
        <v>139</v>
      </c>
      <c r="D649" s="130" t="s">
        <v>1744</v>
      </c>
      <c r="E649" s="130" t="s">
        <v>141</v>
      </c>
      <c r="F649" s="130">
        <v>2</v>
      </c>
      <c r="G649" s="130">
        <v>2</v>
      </c>
      <c r="H649" s="130" t="s">
        <v>130</v>
      </c>
      <c r="I649" s="131"/>
      <c r="J649" s="130" t="s">
        <v>131</v>
      </c>
    </row>
    <row r="650" spans="1:10">
      <c r="A650" s="130" t="s">
        <v>1745</v>
      </c>
      <c r="B650" s="130" t="s">
        <v>1746</v>
      </c>
      <c r="C650" s="130" t="s">
        <v>139</v>
      </c>
      <c r="D650" s="130" t="s">
        <v>1747</v>
      </c>
      <c r="E650" s="130" t="s">
        <v>141</v>
      </c>
      <c r="F650" s="130">
        <v>2</v>
      </c>
      <c r="G650" s="130">
        <v>2</v>
      </c>
      <c r="H650" s="130" t="s">
        <v>130</v>
      </c>
      <c r="I650" s="131"/>
      <c r="J650" s="130" t="s">
        <v>131</v>
      </c>
    </row>
    <row r="651" spans="1:10">
      <c r="A651" s="130" t="s">
        <v>1748</v>
      </c>
      <c r="B651" s="130" t="s">
        <v>1749</v>
      </c>
      <c r="C651" s="130" t="s">
        <v>139</v>
      </c>
      <c r="D651" s="130" t="s">
        <v>1750</v>
      </c>
      <c r="E651" s="130" t="s">
        <v>141</v>
      </c>
      <c r="F651" s="130">
        <v>2</v>
      </c>
      <c r="G651" s="130">
        <v>2</v>
      </c>
      <c r="H651" s="130" t="s">
        <v>130</v>
      </c>
      <c r="I651" s="131"/>
      <c r="J651" s="130" t="s">
        <v>131</v>
      </c>
    </row>
    <row r="652" spans="1:10">
      <c r="A652" s="130" t="s">
        <v>1751</v>
      </c>
      <c r="B652" s="130" t="s">
        <v>1716</v>
      </c>
      <c r="C652" s="130" t="s">
        <v>255</v>
      </c>
      <c r="D652" s="130" t="s">
        <v>1717</v>
      </c>
      <c r="E652" s="130" t="s">
        <v>257</v>
      </c>
      <c r="F652" s="130">
        <v>0</v>
      </c>
      <c r="G652" s="130">
        <v>2</v>
      </c>
      <c r="H652" s="130" t="s">
        <v>130</v>
      </c>
      <c r="I652" s="131"/>
      <c r="J652" s="130" t="s">
        <v>131</v>
      </c>
    </row>
    <row r="653" spans="1:10">
      <c r="A653" s="130" t="s">
        <v>1752</v>
      </c>
      <c r="B653" s="130" t="s">
        <v>1719</v>
      </c>
      <c r="C653" s="130" t="s">
        <v>255</v>
      </c>
      <c r="D653" s="130" t="s">
        <v>1720</v>
      </c>
      <c r="E653" s="130" t="s">
        <v>257</v>
      </c>
      <c r="F653" s="130">
        <v>0</v>
      </c>
      <c r="G653" s="130">
        <v>2</v>
      </c>
      <c r="H653" s="130" t="s">
        <v>130</v>
      </c>
      <c r="I653" s="131"/>
      <c r="J653" s="130" t="s">
        <v>131</v>
      </c>
    </row>
    <row r="654" spans="1:10">
      <c r="A654" s="130" t="s">
        <v>1753</v>
      </c>
      <c r="B654" s="130" t="s">
        <v>1722</v>
      </c>
      <c r="C654" s="130" t="s">
        <v>255</v>
      </c>
      <c r="D654" s="130" t="s">
        <v>1723</v>
      </c>
      <c r="E654" s="130" t="s">
        <v>257</v>
      </c>
      <c r="F654" s="130">
        <v>0</v>
      </c>
      <c r="G654" s="130">
        <v>2</v>
      </c>
      <c r="H654" s="130" t="s">
        <v>130</v>
      </c>
      <c r="I654" s="131"/>
      <c r="J654" s="130" t="s">
        <v>131</v>
      </c>
    </row>
    <row r="655" spans="1:10">
      <c r="A655" s="130" t="s">
        <v>1754</v>
      </c>
      <c r="B655" s="130" t="s">
        <v>1725</v>
      </c>
      <c r="C655" s="130" t="s">
        <v>255</v>
      </c>
      <c r="D655" s="130" t="s">
        <v>1726</v>
      </c>
      <c r="E655" s="130" t="s">
        <v>257</v>
      </c>
      <c r="F655" s="130">
        <v>0</v>
      </c>
      <c r="G655" s="130">
        <v>2</v>
      </c>
      <c r="H655" s="130" t="s">
        <v>130</v>
      </c>
      <c r="I655" s="131"/>
      <c r="J655" s="130" t="s">
        <v>131</v>
      </c>
    </row>
    <row r="656" spans="1:10">
      <c r="A656" s="130" t="s">
        <v>1755</v>
      </c>
      <c r="B656" s="130" t="s">
        <v>1728</v>
      </c>
      <c r="C656" s="130" t="s">
        <v>255</v>
      </c>
      <c r="D656" s="130" t="s">
        <v>1729</v>
      </c>
      <c r="E656" s="130" t="s">
        <v>257</v>
      </c>
      <c r="F656" s="130">
        <v>0</v>
      </c>
      <c r="G656" s="130">
        <v>2</v>
      </c>
      <c r="H656" s="130" t="s">
        <v>130</v>
      </c>
      <c r="I656" s="131"/>
      <c r="J656" s="130" t="s">
        <v>131</v>
      </c>
    </row>
    <row r="657" spans="1:10">
      <c r="A657" s="130" t="s">
        <v>1756</v>
      </c>
      <c r="B657" s="130" t="s">
        <v>1731</v>
      </c>
      <c r="C657" s="130" t="s">
        <v>255</v>
      </c>
      <c r="D657" s="130" t="s">
        <v>1732</v>
      </c>
      <c r="E657" s="130" t="s">
        <v>257</v>
      </c>
      <c r="F657" s="130">
        <v>0</v>
      </c>
      <c r="G657" s="130">
        <v>2</v>
      </c>
      <c r="H657" s="130" t="s">
        <v>130</v>
      </c>
      <c r="I657" s="131"/>
      <c r="J657" s="130" t="s">
        <v>131</v>
      </c>
    </row>
    <row r="658" spans="1:10">
      <c r="A658" s="130" t="s">
        <v>1757</v>
      </c>
      <c r="B658" s="130" t="s">
        <v>1758</v>
      </c>
      <c r="C658" s="130" t="s">
        <v>255</v>
      </c>
      <c r="D658" s="130" t="s">
        <v>1759</v>
      </c>
      <c r="E658" s="130" t="s">
        <v>257</v>
      </c>
      <c r="F658" s="130">
        <v>0</v>
      </c>
      <c r="G658" s="130">
        <v>2</v>
      </c>
      <c r="H658" s="130" t="s">
        <v>130</v>
      </c>
      <c r="I658" s="131"/>
      <c r="J658" s="130" t="s">
        <v>131</v>
      </c>
    </row>
    <row r="659" spans="1:10">
      <c r="A659" s="130" t="s">
        <v>1760</v>
      </c>
      <c r="B659" s="130" t="s">
        <v>1734</v>
      </c>
      <c r="C659" s="130" t="s">
        <v>255</v>
      </c>
      <c r="D659" s="130" t="s">
        <v>1735</v>
      </c>
      <c r="E659" s="130" t="s">
        <v>257</v>
      </c>
      <c r="F659" s="130">
        <v>0</v>
      </c>
      <c r="G659" s="130">
        <v>2</v>
      </c>
      <c r="H659" s="130" t="s">
        <v>130</v>
      </c>
      <c r="I659" s="131"/>
      <c r="J659" s="130" t="s">
        <v>131</v>
      </c>
    </row>
    <row r="660" spans="1:10">
      <c r="A660" s="130" t="s">
        <v>1761</v>
      </c>
      <c r="B660" s="130" t="s">
        <v>1762</v>
      </c>
      <c r="C660" s="130" t="s">
        <v>255</v>
      </c>
      <c r="D660" s="130" t="s">
        <v>1763</v>
      </c>
      <c r="E660" s="130" t="s">
        <v>257</v>
      </c>
      <c r="F660" s="130">
        <v>0</v>
      </c>
      <c r="G660" s="130">
        <v>2</v>
      </c>
      <c r="H660" s="130" t="s">
        <v>130</v>
      </c>
      <c r="I660" s="131">
        <v>45496</v>
      </c>
      <c r="J660" s="130" t="s">
        <v>131</v>
      </c>
    </row>
    <row r="661" spans="1:10">
      <c r="A661" s="130" t="s">
        <v>1764</v>
      </c>
      <c r="B661" s="130" t="s">
        <v>1737</v>
      </c>
      <c r="C661" s="130" t="s">
        <v>255</v>
      </c>
      <c r="D661" s="130" t="s">
        <v>1738</v>
      </c>
      <c r="E661" s="130" t="s">
        <v>257</v>
      </c>
      <c r="F661" s="130">
        <v>0</v>
      </c>
      <c r="G661" s="130">
        <v>2</v>
      </c>
      <c r="H661" s="130" t="s">
        <v>130</v>
      </c>
      <c r="I661" s="131"/>
      <c r="J661" s="130" t="s">
        <v>131</v>
      </c>
    </row>
    <row r="662" spans="1:10">
      <c r="A662" s="130" t="s">
        <v>1765</v>
      </c>
      <c r="B662" s="130" t="s">
        <v>1740</v>
      </c>
      <c r="C662" s="130" t="s">
        <v>255</v>
      </c>
      <c r="D662" s="130" t="s">
        <v>1741</v>
      </c>
      <c r="E662" s="130" t="s">
        <v>257</v>
      </c>
      <c r="F662" s="130">
        <v>0</v>
      </c>
      <c r="G662" s="130">
        <v>2</v>
      </c>
      <c r="H662" s="130" t="s">
        <v>130</v>
      </c>
      <c r="I662" s="131"/>
      <c r="J662" s="130" t="s">
        <v>131</v>
      </c>
    </row>
    <row r="663" spans="1:10">
      <c r="A663" s="130" t="s">
        <v>1766</v>
      </c>
      <c r="B663" s="130" t="s">
        <v>1743</v>
      </c>
      <c r="C663" s="130" t="s">
        <v>255</v>
      </c>
      <c r="D663" s="130" t="s">
        <v>1744</v>
      </c>
      <c r="E663" s="130" t="s">
        <v>257</v>
      </c>
      <c r="F663" s="130">
        <v>0</v>
      </c>
      <c r="G663" s="130">
        <v>2</v>
      </c>
      <c r="H663" s="130" t="s">
        <v>130</v>
      </c>
      <c r="I663" s="131"/>
      <c r="J663" s="130" t="s">
        <v>131</v>
      </c>
    </row>
    <row r="664" spans="1:10">
      <c r="A664" s="130" t="s">
        <v>1767</v>
      </c>
      <c r="B664" s="130" t="s">
        <v>1746</v>
      </c>
      <c r="C664" s="130" t="s">
        <v>255</v>
      </c>
      <c r="D664" s="130" t="s">
        <v>1747</v>
      </c>
      <c r="E664" s="130" t="s">
        <v>257</v>
      </c>
      <c r="F664" s="130">
        <v>0</v>
      </c>
      <c r="G664" s="130">
        <v>2</v>
      </c>
      <c r="H664" s="130" t="s">
        <v>130</v>
      </c>
      <c r="I664" s="131"/>
      <c r="J664" s="130" t="s">
        <v>131</v>
      </c>
    </row>
    <row r="665" spans="1:10">
      <c r="A665" s="130" t="s">
        <v>1768</v>
      </c>
      <c r="B665" s="130" t="s">
        <v>1749</v>
      </c>
      <c r="C665" s="130" t="s">
        <v>255</v>
      </c>
      <c r="D665" s="130" t="s">
        <v>1750</v>
      </c>
      <c r="E665" s="130" t="s">
        <v>257</v>
      </c>
      <c r="F665" s="130">
        <v>0</v>
      </c>
      <c r="G665" s="130">
        <v>2</v>
      </c>
      <c r="H665" s="130" t="s">
        <v>130</v>
      </c>
      <c r="I665" s="131"/>
      <c r="J665" s="130" t="s">
        <v>131</v>
      </c>
    </row>
    <row r="666" spans="1:10">
      <c r="A666" s="130" t="s">
        <v>1769</v>
      </c>
      <c r="B666" s="130" t="s">
        <v>1769</v>
      </c>
      <c r="C666" s="130" t="s">
        <v>1769</v>
      </c>
      <c r="D666" s="130" t="s">
        <v>1769</v>
      </c>
      <c r="E666" s="130" t="s">
        <v>1769</v>
      </c>
      <c r="H666" s="130" t="s">
        <v>1769</v>
      </c>
      <c r="I666" s="131"/>
      <c r="J666" s="130" t="s">
        <v>1769</v>
      </c>
    </row>
    <row r="667" spans="1:10">
      <c r="A667" s="130" t="s">
        <v>1770</v>
      </c>
      <c r="B667" s="130" t="s">
        <v>1771</v>
      </c>
      <c r="C667" s="130" t="s">
        <v>139</v>
      </c>
      <c r="D667" s="130" t="s">
        <v>1772</v>
      </c>
      <c r="E667" s="130" t="s">
        <v>141</v>
      </c>
      <c r="F667" s="130">
        <v>2</v>
      </c>
      <c r="G667" s="130">
        <v>2</v>
      </c>
      <c r="H667" s="130" t="s">
        <v>130</v>
      </c>
      <c r="I667" s="131"/>
      <c r="J667" s="130" t="s">
        <v>131</v>
      </c>
    </row>
    <row r="668" spans="1:10">
      <c r="A668" s="130" t="s">
        <v>1773</v>
      </c>
      <c r="B668" s="130" t="s">
        <v>1774</v>
      </c>
      <c r="C668" s="130" t="s">
        <v>139</v>
      </c>
      <c r="D668" s="130" t="s">
        <v>1775</v>
      </c>
      <c r="E668" s="130" t="s">
        <v>141</v>
      </c>
      <c r="F668" s="130">
        <v>2</v>
      </c>
      <c r="G668" s="130">
        <v>2</v>
      </c>
      <c r="H668" s="130" t="s">
        <v>130</v>
      </c>
      <c r="I668" s="131"/>
      <c r="J668" s="130" t="s">
        <v>131</v>
      </c>
    </row>
    <row r="669" spans="1:10">
      <c r="A669" s="130" t="s">
        <v>1776</v>
      </c>
      <c r="B669" s="130" t="s">
        <v>1777</v>
      </c>
      <c r="C669" s="130" t="s">
        <v>139</v>
      </c>
      <c r="D669" s="130" t="s">
        <v>1778</v>
      </c>
      <c r="E669" s="130" t="s">
        <v>141</v>
      </c>
      <c r="F669" s="130">
        <v>2</v>
      </c>
      <c r="G669" s="130">
        <v>2</v>
      </c>
      <c r="H669" s="130" t="s">
        <v>130</v>
      </c>
      <c r="I669" s="131"/>
      <c r="J669" s="130" t="s">
        <v>131</v>
      </c>
    </row>
    <row r="670" spans="1:10">
      <c r="A670" s="130" t="s">
        <v>1779</v>
      </c>
      <c r="B670" s="130" t="s">
        <v>1780</v>
      </c>
      <c r="C670" s="130" t="s">
        <v>139</v>
      </c>
      <c r="D670" s="130" t="s">
        <v>1781</v>
      </c>
      <c r="E670" s="130" t="s">
        <v>141</v>
      </c>
      <c r="F670" s="130">
        <v>2</v>
      </c>
      <c r="G670" s="130">
        <v>2</v>
      </c>
      <c r="H670" s="130" t="s">
        <v>130</v>
      </c>
      <c r="I670" s="131"/>
      <c r="J670" s="130" t="s">
        <v>131</v>
      </c>
    </row>
    <row r="671" spans="1:10">
      <c r="A671" s="130" t="s">
        <v>1782</v>
      </c>
      <c r="B671" s="130" t="s">
        <v>1783</v>
      </c>
      <c r="C671" s="130" t="s">
        <v>139</v>
      </c>
      <c r="D671" s="130" t="s">
        <v>1784</v>
      </c>
      <c r="E671" s="130" t="s">
        <v>141</v>
      </c>
      <c r="F671" s="130">
        <v>2</v>
      </c>
      <c r="G671" s="130">
        <v>2</v>
      </c>
      <c r="H671" s="130" t="s">
        <v>130</v>
      </c>
      <c r="I671" s="131"/>
      <c r="J671" s="130" t="s">
        <v>131</v>
      </c>
    </row>
    <row r="672" spans="1:10">
      <c r="A672" s="130" t="s">
        <v>1785</v>
      </c>
      <c r="B672" s="130" t="s">
        <v>1771</v>
      </c>
      <c r="C672" s="130" t="s">
        <v>255</v>
      </c>
      <c r="D672" s="130" t="s">
        <v>1772</v>
      </c>
      <c r="E672" s="130" t="s">
        <v>257</v>
      </c>
      <c r="F672" s="130">
        <v>0</v>
      </c>
      <c r="G672" s="130">
        <v>2</v>
      </c>
      <c r="H672" s="130" t="s">
        <v>130</v>
      </c>
      <c r="I672" s="131"/>
      <c r="J672" s="130" t="s">
        <v>131</v>
      </c>
    </row>
    <row r="673" spans="1:10">
      <c r="A673" s="130" t="s">
        <v>1786</v>
      </c>
      <c r="B673" s="130" t="s">
        <v>1774</v>
      </c>
      <c r="C673" s="130" t="s">
        <v>255</v>
      </c>
      <c r="D673" s="130" t="s">
        <v>1775</v>
      </c>
      <c r="E673" s="130" t="s">
        <v>257</v>
      </c>
      <c r="F673" s="130">
        <v>0</v>
      </c>
      <c r="G673" s="130">
        <v>2</v>
      </c>
      <c r="H673" s="130" t="s">
        <v>130</v>
      </c>
      <c r="I673" s="131"/>
      <c r="J673" s="130" t="s">
        <v>131</v>
      </c>
    </row>
    <row r="674" spans="1:10">
      <c r="A674" s="130" t="s">
        <v>1787</v>
      </c>
      <c r="B674" s="130" t="s">
        <v>1777</v>
      </c>
      <c r="C674" s="130" t="s">
        <v>255</v>
      </c>
      <c r="D674" s="130" t="s">
        <v>1778</v>
      </c>
      <c r="E674" s="130" t="s">
        <v>257</v>
      </c>
      <c r="F674" s="130">
        <v>0</v>
      </c>
      <c r="G674" s="130">
        <v>2</v>
      </c>
      <c r="H674" s="130" t="s">
        <v>130</v>
      </c>
      <c r="I674" s="131"/>
      <c r="J674" s="130" t="s">
        <v>131</v>
      </c>
    </row>
    <row r="675" spans="1:10">
      <c r="A675" s="130" t="s">
        <v>1788</v>
      </c>
      <c r="B675" s="130" t="s">
        <v>1780</v>
      </c>
      <c r="C675" s="130" t="s">
        <v>255</v>
      </c>
      <c r="D675" s="130" t="s">
        <v>1781</v>
      </c>
      <c r="E675" s="130" t="s">
        <v>257</v>
      </c>
      <c r="F675" s="130">
        <v>0</v>
      </c>
      <c r="G675" s="130">
        <v>2</v>
      </c>
      <c r="H675" s="130" t="s">
        <v>130</v>
      </c>
      <c r="I675" s="131"/>
      <c r="J675" s="130" t="s">
        <v>131</v>
      </c>
    </row>
    <row r="676" spans="1:10">
      <c r="A676" s="130" t="s">
        <v>1789</v>
      </c>
      <c r="B676" s="130" t="s">
        <v>1790</v>
      </c>
      <c r="C676" s="130" t="s">
        <v>255</v>
      </c>
      <c r="D676" s="130" t="s">
        <v>1791</v>
      </c>
      <c r="E676" s="130" t="s">
        <v>257</v>
      </c>
      <c r="F676" s="130">
        <v>0</v>
      </c>
      <c r="G676" s="130">
        <v>2</v>
      </c>
      <c r="H676" s="130" t="s">
        <v>130</v>
      </c>
      <c r="I676" s="131"/>
      <c r="J676" s="130" t="s">
        <v>131</v>
      </c>
    </row>
    <row r="677" spans="1:10">
      <c r="A677" s="130" t="s">
        <v>1792</v>
      </c>
      <c r="B677" s="130" t="s">
        <v>1783</v>
      </c>
      <c r="C677" s="130" t="s">
        <v>255</v>
      </c>
      <c r="D677" s="130" t="s">
        <v>1784</v>
      </c>
      <c r="E677" s="130" t="s">
        <v>257</v>
      </c>
      <c r="F677" s="130">
        <v>0</v>
      </c>
      <c r="G677" s="130">
        <v>2</v>
      </c>
      <c r="H677" s="130" t="s">
        <v>130</v>
      </c>
      <c r="I677" s="131"/>
      <c r="J677" s="130" t="s">
        <v>131</v>
      </c>
    </row>
    <row r="678" spans="1:10">
      <c r="A678" s="130" t="s">
        <v>1793</v>
      </c>
      <c r="B678" s="130" t="s">
        <v>1794</v>
      </c>
      <c r="C678" s="130" t="s">
        <v>764</v>
      </c>
      <c r="D678" s="130" t="s">
        <v>1795</v>
      </c>
      <c r="E678" s="130" t="s">
        <v>765</v>
      </c>
      <c r="F678" s="130">
        <v>0</v>
      </c>
      <c r="G678" s="130">
        <v>2</v>
      </c>
      <c r="H678" s="130" t="s">
        <v>130</v>
      </c>
      <c r="I678" s="131"/>
      <c r="J678" s="130" t="s">
        <v>131</v>
      </c>
    </row>
    <row r="679" spans="1:10">
      <c r="A679" s="130" t="s">
        <v>1796</v>
      </c>
      <c r="B679" s="130" t="s">
        <v>1796</v>
      </c>
      <c r="C679" s="130" t="s">
        <v>1796</v>
      </c>
      <c r="D679" s="130" t="s">
        <v>1796</v>
      </c>
      <c r="E679" s="130" t="s">
        <v>1796</v>
      </c>
      <c r="H679" s="130" t="s">
        <v>1796</v>
      </c>
      <c r="I679" s="131"/>
      <c r="J679" s="130" t="s">
        <v>1796</v>
      </c>
    </row>
    <row r="680" spans="1:10">
      <c r="A680" s="130" t="s">
        <v>1797</v>
      </c>
      <c r="B680" s="130" t="s">
        <v>1798</v>
      </c>
      <c r="C680" s="130" t="s">
        <v>139</v>
      </c>
      <c r="D680" s="130" t="s">
        <v>1799</v>
      </c>
      <c r="E680" s="130" t="s">
        <v>141</v>
      </c>
      <c r="F680" s="130">
        <v>2</v>
      </c>
      <c r="G680" s="130">
        <v>2</v>
      </c>
      <c r="H680" s="130" t="s">
        <v>130</v>
      </c>
      <c r="I680" s="131"/>
      <c r="J680" s="130" t="s">
        <v>131</v>
      </c>
    </row>
    <row r="681" spans="1:10">
      <c r="A681" s="130" t="s">
        <v>1800</v>
      </c>
      <c r="B681" s="130" t="s">
        <v>1801</v>
      </c>
      <c r="C681" s="130" t="s">
        <v>139</v>
      </c>
      <c r="D681" s="130" t="s">
        <v>1802</v>
      </c>
      <c r="E681" s="130" t="s">
        <v>141</v>
      </c>
      <c r="F681" s="130">
        <v>2</v>
      </c>
      <c r="G681" s="130">
        <v>2</v>
      </c>
      <c r="H681" s="130" t="s">
        <v>130</v>
      </c>
      <c r="I681" s="131"/>
      <c r="J681" s="130" t="s">
        <v>131</v>
      </c>
    </row>
    <row r="682" spans="1:10">
      <c r="A682" s="130" t="s">
        <v>1803</v>
      </c>
      <c r="B682" s="130" t="s">
        <v>1804</v>
      </c>
      <c r="C682" s="130" t="s">
        <v>139</v>
      </c>
      <c r="D682" s="130" t="s">
        <v>1805</v>
      </c>
      <c r="E682" s="130" t="s">
        <v>141</v>
      </c>
      <c r="F682" s="130">
        <v>2</v>
      </c>
      <c r="G682" s="130">
        <v>2</v>
      </c>
      <c r="H682" s="130" t="s">
        <v>130</v>
      </c>
      <c r="I682" s="131"/>
      <c r="J682" s="130" t="s">
        <v>131</v>
      </c>
    </row>
    <row r="683" spans="1:10">
      <c r="A683" s="130" t="s">
        <v>1806</v>
      </c>
      <c r="B683" s="130" t="s">
        <v>1807</v>
      </c>
      <c r="C683" s="130" t="s">
        <v>139</v>
      </c>
      <c r="D683" s="130" t="s">
        <v>1808</v>
      </c>
      <c r="E683" s="130" t="s">
        <v>141</v>
      </c>
      <c r="F683" s="130">
        <v>2</v>
      </c>
      <c r="G683" s="130">
        <v>2</v>
      </c>
      <c r="H683" s="130" t="s">
        <v>130</v>
      </c>
      <c r="I683" s="131"/>
      <c r="J683" s="130" t="s">
        <v>131</v>
      </c>
    </row>
    <row r="684" spans="1:10">
      <c r="A684" s="130" t="s">
        <v>1809</v>
      </c>
      <c r="B684" s="130" t="s">
        <v>1810</v>
      </c>
      <c r="C684" s="130" t="s">
        <v>139</v>
      </c>
      <c r="D684" s="130" t="s">
        <v>1811</v>
      </c>
      <c r="E684" s="130" t="s">
        <v>141</v>
      </c>
      <c r="F684" s="130">
        <v>2</v>
      </c>
      <c r="G684" s="130">
        <v>2</v>
      </c>
      <c r="H684" s="130" t="s">
        <v>130</v>
      </c>
      <c r="I684" s="131"/>
      <c r="J684" s="130" t="s">
        <v>131</v>
      </c>
    </row>
    <row r="685" spans="1:10">
      <c r="A685" s="130" t="s">
        <v>1812</v>
      </c>
      <c r="B685" s="130" t="s">
        <v>1798</v>
      </c>
      <c r="C685" s="130" t="s">
        <v>255</v>
      </c>
      <c r="D685" s="130" t="s">
        <v>1799</v>
      </c>
      <c r="E685" s="130" t="s">
        <v>257</v>
      </c>
      <c r="F685" s="130">
        <v>0</v>
      </c>
      <c r="G685" s="130">
        <v>2</v>
      </c>
      <c r="H685" s="130" t="s">
        <v>130</v>
      </c>
      <c r="I685" s="131"/>
      <c r="J685" s="130" t="s">
        <v>131</v>
      </c>
    </row>
    <row r="686" spans="1:10">
      <c r="A686" s="130" t="s">
        <v>1813</v>
      </c>
      <c r="B686" s="130" t="s">
        <v>1801</v>
      </c>
      <c r="C686" s="130" t="s">
        <v>255</v>
      </c>
      <c r="D686" s="130" t="s">
        <v>1802</v>
      </c>
      <c r="E686" s="130" t="s">
        <v>257</v>
      </c>
      <c r="F686" s="130">
        <v>0</v>
      </c>
      <c r="G686" s="130">
        <v>2</v>
      </c>
      <c r="H686" s="130" t="s">
        <v>130</v>
      </c>
      <c r="I686" s="131"/>
      <c r="J686" s="130" t="s">
        <v>131</v>
      </c>
    </row>
    <row r="687" spans="1:10">
      <c r="A687" s="130" t="s">
        <v>1814</v>
      </c>
      <c r="B687" s="130" t="s">
        <v>1804</v>
      </c>
      <c r="C687" s="130" t="s">
        <v>255</v>
      </c>
      <c r="D687" s="130" t="s">
        <v>1805</v>
      </c>
      <c r="E687" s="130" t="s">
        <v>257</v>
      </c>
      <c r="F687" s="130">
        <v>0</v>
      </c>
      <c r="G687" s="130">
        <v>2</v>
      </c>
      <c r="H687" s="130" t="s">
        <v>130</v>
      </c>
      <c r="I687" s="131"/>
      <c r="J687" s="130" t="s">
        <v>131</v>
      </c>
    </row>
    <row r="688" spans="1:10">
      <c r="A688" s="130" t="s">
        <v>1815</v>
      </c>
      <c r="B688" s="130" t="s">
        <v>1807</v>
      </c>
      <c r="C688" s="130" t="s">
        <v>255</v>
      </c>
      <c r="D688" s="130" t="s">
        <v>1808</v>
      </c>
      <c r="E688" s="130" t="s">
        <v>257</v>
      </c>
      <c r="F688" s="130">
        <v>0</v>
      </c>
      <c r="G688" s="130">
        <v>2</v>
      </c>
      <c r="H688" s="130" t="s">
        <v>130</v>
      </c>
      <c r="I688" s="131"/>
      <c r="J688" s="130" t="s">
        <v>131</v>
      </c>
    </row>
    <row r="689" spans="1:10">
      <c r="A689" s="130" t="s">
        <v>1816</v>
      </c>
      <c r="B689" s="130" t="s">
        <v>1810</v>
      </c>
      <c r="C689" s="130" t="s">
        <v>255</v>
      </c>
      <c r="D689" s="130" t="s">
        <v>1811</v>
      </c>
      <c r="E689" s="130" t="s">
        <v>257</v>
      </c>
      <c r="F689" s="130">
        <v>0</v>
      </c>
      <c r="G689" s="130">
        <v>2</v>
      </c>
      <c r="H689" s="130" t="s">
        <v>130</v>
      </c>
      <c r="I689" s="131"/>
      <c r="J689" s="130" t="s">
        <v>131</v>
      </c>
    </row>
    <row r="690" spans="1:10">
      <c r="A690" s="130" t="s">
        <v>1817</v>
      </c>
      <c r="B690" s="130" t="s">
        <v>1818</v>
      </c>
      <c r="C690" s="130" t="s">
        <v>139</v>
      </c>
      <c r="D690" s="130" t="s">
        <v>1819</v>
      </c>
      <c r="E690" s="130" t="s">
        <v>141</v>
      </c>
      <c r="F690" s="130">
        <v>2</v>
      </c>
      <c r="G690" s="130">
        <v>2</v>
      </c>
      <c r="H690" s="130" t="s">
        <v>130</v>
      </c>
      <c r="I690" s="131"/>
      <c r="J690" s="130" t="s">
        <v>131</v>
      </c>
    </row>
    <row r="691" spans="1:10">
      <c r="A691" s="130" t="s">
        <v>1820</v>
      </c>
      <c r="B691" s="130" t="s">
        <v>1821</v>
      </c>
      <c r="C691" s="130" t="s">
        <v>139</v>
      </c>
      <c r="D691" s="130" t="s">
        <v>1822</v>
      </c>
      <c r="E691" s="130" t="s">
        <v>141</v>
      </c>
      <c r="F691" s="130">
        <v>2</v>
      </c>
      <c r="G691" s="130">
        <v>2</v>
      </c>
      <c r="H691" s="130" t="s">
        <v>130</v>
      </c>
      <c r="I691" s="131"/>
      <c r="J691" s="130" t="s">
        <v>131</v>
      </c>
    </row>
    <row r="692" spans="1:10">
      <c r="A692" s="130" t="s">
        <v>1823</v>
      </c>
      <c r="B692" s="130" t="s">
        <v>1824</v>
      </c>
      <c r="C692" s="130" t="s">
        <v>139</v>
      </c>
      <c r="D692" s="130" t="s">
        <v>1825</v>
      </c>
      <c r="E692" s="130" t="s">
        <v>141</v>
      </c>
      <c r="F692" s="130">
        <v>2</v>
      </c>
      <c r="G692" s="130">
        <v>2</v>
      </c>
      <c r="H692" s="130" t="s">
        <v>130</v>
      </c>
      <c r="I692" s="131"/>
      <c r="J692" s="130" t="s">
        <v>131</v>
      </c>
    </row>
    <row r="693" spans="1:10">
      <c r="A693" s="130" t="s">
        <v>1826</v>
      </c>
      <c r="B693" s="130" t="s">
        <v>1827</v>
      </c>
      <c r="C693" s="130" t="s">
        <v>139</v>
      </c>
      <c r="D693" s="130" t="s">
        <v>1828</v>
      </c>
      <c r="E693" s="130" t="s">
        <v>141</v>
      </c>
      <c r="F693" s="130">
        <v>2</v>
      </c>
      <c r="G693" s="130">
        <v>2</v>
      </c>
      <c r="H693" s="130" t="s">
        <v>130</v>
      </c>
      <c r="I693" s="131"/>
      <c r="J693" s="130" t="s">
        <v>131</v>
      </c>
    </row>
    <row r="694" spans="1:10">
      <c r="A694" s="130" t="s">
        <v>1829</v>
      </c>
      <c r="B694" s="130" t="s">
        <v>1830</v>
      </c>
      <c r="C694" s="130" t="s">
        <v>139</v>
      </c>
      <c r="D694" s="130" t="s">
        <v>1831</v>
      </c>
      <c r="E694" s="130" t="s">
        <v>141</v>
      </c>
      <c r="F694" s="130">
        <v>2</v>
      </c>
      <c r="G694" s="130">
        <v>2</v>
      </c>
      <c r="H694" s="130" t="s">
        <v>130</v>
      </c>
      <c r="I694" s="131"/>
      <c r="J694" s="130" t="s">
        <v>131</v>
      </c>
    </row>
    <row r="695" spans="1:10">
      <c r="A695" s="130" t="s">
        <v>1832</v>
      </c>
      <c r="B695" s="130" t="s">
        <v>1818</v>
      </c>
      <c r="C695" s="130" t="s">
        <v>255</v>
      </c>
      <c r="D695" s="130" t="s">
        <v>1819</v>
      </c>
      <c r="E695" s="130" t="s">
        <v>257</v>
      </c>
      <c r="F695" s="130">
        <v>0</v>
      </c>
      <c r="G695" s="130">
        <v>2</v>
      </c>
      <c r="H695" s="130" t="s">
        <v>130</v>
      </c>
      <c r="I695" s="131"/>
      <c r="J695" s="130" t="s">
        <v>131</v>
      </c>
    </row>
    <row r="696" spans="1:10">
      <c r="A696" s="130" t="s">
        <v>1833</v>
      </c>
      <c r="B696" s="130" t="s">
        <v>1821</v>
      </c>
      <c r="C696" s="130" t="s">
        <v>255</v>
      </c>
      <c r="D696" s="130" t="s">
        <v>1822</v>
      </c>
      <c r="E696" s="130" t="s">
        <v>257</v>
      </c>
      <c r="F696" s="130">
        <v>0</v>
      </c>
      <c r="G696" s="130">
        <v>2</v>
      </c>
      <c r="H696" s="130" t="s">
        <v>130</v>
      </c>
      <c r="I696" s="131"/>
      <c r="J696" s="130" t="s">
        <v>131</v>
      </c>
    </row>
    <row r="697" spans="1:10">
      <c r="A697" s="130" t="s">
        <v>1834</v>
      </c>
      <c r="B697" s="130" t="s">
        <v>1824</v>
      </c>
      <c r="C697" s="130" t="s">
        <v>255</v>
      </c>
      <c r="D697" s="130" t="s">
        <v>1825</v>
      </c>
      <c r="E697" s="130" t="s">
        <v>257</v>
      </c>
      <c r="F697" s="130">
        <v>0</v>
      </c>
      <c r="G697" s="130">
        <v>2</v>
      </c>
      <c r="H697" s="130" t="s">
        <v>130</v>
      </c>
      <c r="I697" s="131"/>
      <c r="J697" s="130" t="s">
        <v>131</v>
      </c>
    </row>
    <row r="698" spans="1:10">
      <c r="A698" s="130" t="s">
        <v>1835</v>
      </c>
      <c r="B698" s="130" t="s">
        <v>1827</v>
      </c>
      <c r="C698" s="130" t="s">
        <v>255</v>
      </c>
      <c r="D698" s="130" t="s">
        <v>1828</v>
      </c>
      <c r="E698" s="130" t="s">
        <v>257</v>
      </c>
      <c r="F698" s="130">
        <v>0</v>
      </c>
      <c r="G698" s="130">
        <v>2</v>
      </c>
      <c r="H698" s="130" t="s">
        <v>130</v>
      </c>
      <c r="I698" s="131"/>
      <c r="J698" s="130" t="s">
        <v>131</v>
      </c>
    </row>
    <row r="699" spans="1:10">
      <c r="A699" s="130" t="s">
        <v>1836</v>
      </c>
      <c r="B699" s="130" t="s">
        <v>1830</v>
      </c>
      <c r="C699" s="130" t="s">
        <v>255</v>
      </c>
      <c r="D699" s="130" t="s">
        <v>1831</v>
      </c>
      <c r="E699" s="130" t="s">
        <v>257</v>
      </c>
      <c r="F699" s="130">
        <v>0</v>
      </c>
      <c r="G699" s="130">
        <v>2</v>
      </c>
      <c r="H699" s="130" t="s">
        <v>130</v>
      </c>
      <c r="I699" s="131"/>
      <c r="J699" s="130" t="s">
        <v>131</v>
      </c>
    </row>
    <row r="700" spans="1:10">
      <c r="A700" s="130" t="s">
        <v>1837</v>
      </c>
      <c r="B700" s="130" t="s">
        <v>940</v>
      </c>
      <c r="C700" s="130" t="s">
        <v>764</v>
      </c>
      <c r="D700" s="130" t="s">
        <v>941</v>
      </c>
      <c r="E700" s="130" t="s">
        <v>765</v>
      </c>
      <c r="F700" s="130">
        <v>0</v>
      </c>
      <c r="G700" s="130">
        <v>2</v>
      </c>
      <c r="H700" s="130" t="s">
        <v>130</v>
      </c>
      <c r="I700" s="131"/>
      <c r="J700" s="130" t="s">
        <v>131</v>
      </c>
    </row>
    <row r="701" spans="1:10">
      <c r="A701" s="130" t="s">
        <v>1838</v>
      </c>
      <c r="B701" s="130" t="s">
        <v>1839</v>
      </c>
      <c r="C701" s="130" t="s">
        <v>764</v>
      </c>
      <c r="D701" s="130" t="s">
        <v>1840</v>
      </c>
      <c r="E701" s="130" t="s">
        <v>765</v>
      </c>
      <c r="F701" s="130">
        <v>0</v>
      </c>
      <c r="G701" s="130">
        <v>2</v>
      </c>
      <c r="H701" s="130" t="s">
        <v>130</v>
      </c>
      <c r="I701" s="131"/>
      <c r="J701" s="130" t="s">
        <v>131</v>
      </c>
    </row>
    <row r="702" spans="1:10">
      <c r="A702" s="130" t="s">
        <v>1841</v>
      </c>
      <c r="B702" s="130" t="s">
        <v>946</v>
      </c>
      <c r="C702" s="130" t="s">
        <v>764</v>
      </c>
      <c r="D702" s="130" t="s">
        <v>947</v>
      </c>
      <c r="E702" s="130" t="s">
        <v>765</v>
      </c>
      <c r="F702" s="130">
        <v>0</v>
      </c>
      <c r="G702" s="130">
        <v>2</v>
      </c>
      <c r="H702" s="130" t="s">
        <v>130</v>
      </c>
      <c r="I702" s="131"/>
      <c r="J702" s="130" t="s">
        <v>131</v>
      </c>
    </row>
    <row r="703" spans="1:10">
      <c r="A703" s="130" t="s">
        <v>1842</v>
      </c>
      <c r="B703" s="130" t="s">
        <v>1843</v>
      </c>
      <c r="C703" s="130" t="s">
        <v>764</v>
      </c>
      <c r="D703" s="130" t="s">
        <v>1844</v>
      </c>
      <c r="E703" s="130" t="s">
        <v>765</v>
      </c>
      <c r="F703" s="130">
        <v>0</v>
      </c>
      <c r="G703" s="130">
        <v>2</v>
      </c>
      <c r="H703" s="130" t="s">
        <v>130</v>
      </c>
      <c r="I703" s="131"/>
      <c r="J703" s="130" t="s">
        <v>131</v>
      </c>
    </row>
    <row r="704" spans="1:10">
      <c r="A704" s="130" t="s">
        <v>1845</v>
      </c>
      <c r="B704" s="130" t="s">
        <v>1846</v>
      </c>
      <c r="C704" s="130" t="s">
        <v>764</v>
      </c>
      <c r="D704" s="130" t="s">
        <v>1847</v>
      </c>
      <c r="E704" s="130" t="s">
        <v>765</v>
      </c>
      <c r="F704" s="130">
        <v>0</v>
      </c>
      <c r="G704" s="130">
        <v>2</v>
      </c>
      <c r="H704" s="130" t="s">
        <v>130</v>
      </c>
      <c r="I704" s="131"/>
      <c r="J704" s="130" t="s">
        <v>131</v>
      </c>
    </row>
    <row r="705" spans="1:10">
      <c r="A705" s="130" t="s">
        <v>1848</v>
      </c>
      <c r="B705" s="130" t="s">
        <v>1848</v>
      </c>
      <c r="C705" s="130" t="s">
        <v>1848</v>
      </c>
      <c r="D705" s="130" t="s">
        <v>1848</v>
      </c>
      <c r="E705" s="130" t="s">
        <v>1848</v>
      </c>
      <c r="H705" s="130" t="s">
        <v>1848</v>
      </c>
      <c r="I705" s="131"/>
      <c r="J705" s="130" t="s">
        <v>1848</v>
      </c>
    </row>
    <row r="706" spans="1:10">
      <c r="A706" s="130" t="s">
        <v>1849</v>
      </c>
      <c r="B706" s="130" t="s">
        <v>1850</v>
      </c>
      <c r="C706" s="130" t="s">
        <v>255</v>
      </c>
      <c r="D706" s="130" t="s">
        <v>1851</v>
      </c>
      <c r="E706" s="130" t="s">
        <v>257</v>
      </c>
      <c r="F706" s="130">
        <v>0</v>
      </c>
      <c r="G706" s="130">
        <v>2</v>
      </c>
      <c r="H706" s="130" t="s">
        <v>130</v>
      </c>
      <c r="I706" s="131"/>
      <c r="J706" s="130" t="s">
        <v>131</v>
      </c>
    </row>
    <row r="707" spans="1:10">
      <c r="A707" s="130" t="s">
        <v>1852</v>
      </c>
      <c r="B707" s="130" t="s">
        <v>1850</v>
      </c>
      <c r="C707" s="130" t="s">
        <v>764</v>
      </c>
      <c r="D707" s="130" t="s">
        <v>1851</v>
      </c>
      <c r="E707" s="130" t="s">
        <v>765</v>
      </c>
      <c r="F707" s="130">
        <v>0</v>
      </c>
      <c r="G707" s="130">
        <v>2</v>
      </c>
      <c r="H707" s="130" t="s">
        <v>130</v>
      </c>
      <c r="I707" s="131"/>
      <c r="J707" s="130" t="s">
        <v>131</v>
      </c>
    </row>
    <row r="708" spans="1:10">
      <c r="A708" s="130" t="s">
        <v>1853</v>
      </c>
      <c r="B708" s="130" t="s">
        <v>1850</v>
      </c>
      <c r="C708" s="130" t="s">
        <v>373</v>
      </c>
      <c r="D708" s="130" t="s">
        <v>1851</v>
      </c>
      <c r="E708" s="130" t="s">
        <v>1</v>
      </c>
      <c r="F708" s="130">
        <v>0</v>
      </c>
      <c r="G708" s="130">
        <v>2</v>
      </c>
      <c r="H708" s="130" t="s">
        <v>130</v>
      </c>
      <c r="I708" s="131"/>
      <c r="J708" s="130" t="s">
        <v>131</v>
      </c>
    </row>
    <row r="709" spans="1:10">
      <c r="A709" s="130" t="s">
        <v>1854</v>
      </c>
      <c r="B709" s="130" t="s">
        <v>1839</v>
      </c>
      <c r="C709" s="130" t="s">
        <v>764</v>
      </c>
      <c r="D709" s="130" t="s">
        <v>1840</v>
      </c>
      <c r="E709" s="130" t="s">
        <v>765</v>
      </c>
      <c r="F709" s="130">
        <v>0</v>
      </c>
      <c r="G709" s="130">
        <v>2</v>
      </c>
      <c r="H709" s="130" t="s">
        <v>130</v>
      </c>
      <c r="I709" s="131"/>
      <c r="J709" s="130" t="s">
        <v>131</v>
      </c>
    </row>
    <row r="710" spans="1:10">
      <c r="A710" s="130" t="s">
        <v>1855</v>
      </c>
      <c r="B710" s="130" t="s">
        <v>946</v>
      </c>
      <c r="C710" s="130" t="s">
        <v>764</v>
      </c>
      <c r="D710" s="130" t="s">
        <v>947</v>
      </c>
      <c r="E710" s="130" t="s">
        <v>765</v>
      </c>
      <c r="F710" s="130">
        <v>0</v>
      </c>
      <c r="G710" s="130">
        <v>2</v>
      </c>
      <c r="H710" s="130" t="s">
        <v>130</v>
      </c>
      <c r="I710" s="131"/>
      <c r="J710" s="130" t="s">
        <v>131</v>
      </c>
    </row>
    <row r="711" spans="1:10">
      <c r="A711" s="130" t="s">
        <v>1856</v>
      </c>
      <c r="B711" s="130" t="s">
        <v>1856</v>
      </c>
      <c r="C711" s="130" t="s">
        <v>1856</v>
      </c>
      <c r="D711" s="130" t="s">
        <v>1856</v>
      </c>
      <c r="E711" s="130" t="s">
        <v>1856</v>
      </c>
      <c r="H711" s="130" t="s">
        <v>1856</v>
      </c>
      <c r="I711" s="131"/>
      <c r="J711" s="130" t="s">
        <v>1856</v>
      </c>
    </row>
    <row r="712" spans="1:10">
      <c r="A712" s="130" t="s">
        <v>1857</v>
      </c>
      <c r="B712" s="130" t="s">
        <v>1858</v>
      </c>
      <c r="C712" s="130" t="s">
        <v>764</v>
      </c>
      <c r="D712" s="130" t="s">
        <v>1859</v>
      </c>
      <c r="E712" s="130" t="s">
        <v>765</v>
      </c>
      <c r="F712" s="130">
        <v>0</v>
      </c>
      <c r="G712" s="130">
        <v>2</v>
      </c>
      <c r="H712" s="130" t="s">
        <v>1454</v>
      </c>
      <c r="I712" s="131"/>
      <c r="J712" s="130" t="s">
        <v>131</v>
      </c>
    </row>
    <row r="713" spans="1:10">
      <c r="A713" s="130" t="s">
        <v>1860</v>
      </c>
      <c r="B713" s="130" t="s">
        <v>1861</v>
      </c>
      <c r="C713" s="130" t="s">
        <v>764</v>
      </c>
      <c r="D713" s="130" t="s">
        <v>1862</v>
      </c>
      <c r="E713" s="130" t="s">
        <v>765</v>
      </c>
      <c r="F713" s="130">
        <v>0</v>
      </c>
      <c r="G713" s="130">
        <v>2</v>
      </c>
      <c r="H713" s="130" t="s">
        <v>1454</v>
      </c>
      <c r="I713" s="131"/>
      <c r="J713" s="130" t="s">
        <v>131</v>
      </c>
    </row>
    <row r="714" spans="1:10">
      <c r="A714" s="130" t="s">
        <v>1863</v>
      </c>
      <c r="B714" s="130" t="s">
        <v>1864</v>
      </c>
      <c r="C714" s="130" t="s">
        <v>764</v>
      </c>
      <c r="D714" s="130" t="s">
        <v>1865</v>
      </c>
      <c r="E714" s="130" t="s">
        <v>765</v>
      </c>
      <c r="F714" s="130">
        <v>0</v>
      </c>
      <c r="G714" s="130">
        <v>2</v>
      </c>
      <c r="H714" s="130" t="s">
        <v>1454</v>
      </c>
      <c r="I714" s="131"/>
      <c r="J714" s="130" t="s">
        <v>131</v>
      </c>
    </row>
    <row r="715" spans="1:10">
      <c r="A715" s="130" t="s">
        <v>1866</v>
      </c>
      <c r="B715" s="130" t="s">
        <v>1867</v>
      </c>
      <c r="C715" s="130" t="s">
        <v>764</v>
      </c>
      <c r="D715" s="130" t="s">
        <v>1868</v>
      </c>
      <c r="E715" s="130" t="s">
        <v>765</v>
      </c>
      <c r="F715" s="130">
        <v>0</v>
      </c>
      <c r="G715" s="130">
        <v>2</v>
      </c>
      <c r="H715" s="130" t="s">
        <v>1454</v>
      </c>
      <c r="I715" s="131"/>
      <c r="J715" s="130" t="s">
        <v>131</v>
      </c>
    </row>
    <row r="716" spans="1:10">
      <c r="A716" s="130" t="s">
        <v>1869</v>
      </c>
      <c r="B716" s="130" t="s">
        <v>1870</v>
      </c>
      <c r="C716" s="130" t="s">
        <v>764</v>
      </c>
      <c r="D716" s="130" t="s">
        <v>1871</v>
      </c>
      <c r="E716" s="130" t="s">
        <v>765</v>
      </c>
      <c r="F716" s="130">
        <v>0</v>
      </c>
      <c r="G716" s="130">
        <v>2</v>
      </c>
      <c r="H716" s="130" t="s">
        <v>1454</v>
      </c>
      <c r="I716" s="131"/>
      <c r="J716" s="130" t="s">
        <v>131</v>
      </c>
    </row>
    <row r="717" spans="1:10">
      <c r="A717" s="130" t="s">
        <v>1872</v>
      </c>
      <c r="B717" s="130" t="s">
        <v>1858</v>
      </c>
      <c r="C717" s="130" t="s">
        <v>255</v>
      </c>
      <c r="D717" s="130" t="s">
        <v>1859</v>
      </c>
      <c r="E717" s="130" t="s">
        <v>257</v>
      </c>
      <c r="F717" s="130">
        <v>0</v>
      </c>
      <c r="G717" s="130">
        <v>2</v>
      </c>
      <c r="H717" s="130" t="s">
        <v>1454</v>
      </c>
      <c r="I717" s="131"/>
      <c r="J717" s="130" t="s">
        <v>131</v>
      </c>
    </row>
    <row r="718" spans="1:10">
      <c r="A718" s="130" t="s">
        <v>1873</v>
      </c>
      <c r="B718" s="130" t="s">
        <v>1861</v>
      </c>
      <c r="C718" s="130" t="s">
        <v>255</v>
      </c>
      <c r="D718" s="130" t="s">
        <v>1862</v>
      </c>
      <c r="E718" s="130" t="s">
        <v>257</v>
      </c>
      <c r="F718" s="130">
        <v>0</v>
      </c>
      <c r="G718" s="130">
        <v>2</v>
      </c>
      <c r="H718" s="130" t="s">
        <v>1454</v>
      </c>
      <c r="I718" s="131"/>
      <c r="J718" s="130" t="s">
        <v>131</v>
      </c>
    </row>
    <row r="719" spans="1:10">
      <c r="A719" s="130" t="s">
        <v>1874</v>
      </c>
      <c r="B719" s="130" t="s">
        <v>1864</v>
      </c>
      <c r="C719" s="130" t="s">
        <v>255</v>
      </c>
      <c r="D719" s="130" t="s">
        <v>1865</v>
      </c>
      <c r="E719" s="130" t="s">
        <v>257</v>
      </c>
      <c r="F719" s="130">
        <v>0</v>
      </c>
      <c r="G719" s="130">
        <v>2</v>
      </c>
      <c r="H719" s="130" t="s">
        <v>1454</v>
      </c>
      <c r="I719" s="131"/>
      <c r="J719" s="130" t="s">
        <v>131</v>
      </c>
    </row>
    <row r="720" spans="1:10">
      <c r="A720" s="130" t="s">
        <v>1875</v>
      </c>
      <c r="B720" s="130" t="s">
        <v>1867</v>
      </c>
      <c r="C720" s="130" t="s">
        <v>255</v>
      </c>
      <c r="D720" s="130" t="s">
        <v>1868</v>
      </c>
      <c r="E720" s="130" t="s">
        <v>257</v>
      </c>
      <c r="F720" s="130">
        <v>0</v>
      </c>
      <c r="G720" s="130">
        <v>2</v>
      </c>
      <c r="H720" s="130" t="s">
        <v>1454</v>
      </c>
      <c r="I720" s="131"/>
      <c r="J720" s="130" t="s">
        <v>131</v>
      </c>
    </row>
    <row r="721" spans="1:10">
      <c r="A721" s="130" t="s">
        <v>1876</v>
      </c>
      <c r="B721" s="130" t="s">
        <v>1870</v>
      </c>
      <c r="C721" s="130" t="s">
        <v>255</v>
      </c>
      <c r="D721" s="130" t="s">
        <v>1871</v>
      </c>
      <c r="E721" s="130" t="s">
        <v>257</v>
      </c>
      <c r="F721" s="130">
        <v>0</v>
      </c>
      <c r="G721" s="130">
        <v>2</v>
      </c>
      <c r="H721" s="130" t="s">
        <v>1454</v>
      </c>
      <c r="I721" s="131"/>
      <c r="J721" s="130" t="s">
        <v>131</v>
      </c>
    </row>
    <row r="722" spans="1:10">
      <c r="A722" s="130" t="s">
        <v>1877</v>
      </c>
      <c r="B722" s="130" t="s">
        <v>1858</v>
      </c>
      <c r="C722" s="130" t="s">
        <v>373</v>
      </c>
      <c r="D722" s="130" t="s">
        <v>1859</v>
      </c>
      <c r="E722" s="130" t="s">
        <v>1</v>
      </c>
      <c r="F722" s="130">
        <v>0</v>
      </c>
      <c r="G722" s="130">
        <v>2</v>
      </c>
      <c r="H722" s="130" t="s">
        <v>1454</v>
      </c>
      <c r="I722" s="131"/>
      <c r="J722" s="130" t="s">
        <v>131</v>
      </c>
    </row>
    <row r="723" spans="1:10">
      <c r="A723" s="130" t="s">
        <v>1878</v>
      </c>
      <c r="B723" s="130" t="s">
        <v>1879</v>
      </c>
      <c r="C723" s="130" t="s">
        <v>373</v>
      </c>
      <c r="D723" s="130" t="s">
        <v>1862</v>
      </c>
      <c r="E723" s="130" t="s">
        <v>1</v>
      </c>
      <c r="F723" s="130">
        <v>0</v>
      </c>
      <c r="G723" s="130">
        <v>2</v>
      </c>
      <c r="H723" s="130" t="s">
        <v>1454</v>
      </c>
      <c r="I723" s="131"/>
      <c r="J723" s="130" t="s">
        <v>131</v>
      </c>
    </row>
    <row r="724" spans="1:10">
      <c r="A724" s="130" t="s">
        <v>1880</v>
      </c>
      <c r="B724" s="130" t="s">
        <v>1864</v>
      </c>
      <c r="C724" s="130" t="s">
        <v>373</v>
      </c>
      <c r="D724" s="130" t="s">
        <v>1865</v>
      </c>
      <c r="E724" s="130" t="s">
        <v>1</v>
      </c>
      <c r="F724" s="130">
        <v>0</v>
      </c>
      <c r="G724" s="130">
        <v>2</v>
      </c>
      <c r="H724" s="130" t="s">
        <v>1454</v>
      </c>
      <c r="I724" s="131"/>
      <c r="J724" s="130" t="s">
        <v>131</v>
      </c>
    </row>
    <row r="725" spans="1:10">
      <c r="A725" s="130" t="s">
        <v>1881</v>
      </c>
      <c r="B725" s="130" t="s">
        <v>1867</v>
      </c>
      <c r="C725" s="130" t="s">
        <v>373</v>
      </c>
      <c r="D725" s="130" t="s">
        <v>1868</v>
      </c>
      <c r="E725" s="130" t="s">
        <v>1</v>
      </c>
      <c r="F725" s="130">
        <v>0</v>
      </c>
      <c r="G725" s="130">
        <v>2</v>
      </c>
      <c r="H725" s="130" t="s">
        <v>1454</v>
      </c>
      <c r="I725" s="131"/>
      <c r="J725" s="130" t="s">
        <v>131</v>
      </c>
    </row>
    <row r="726" spans="1:10">
      <c r="A726" s="130" t="s">
        <v>1882</v>
      </c>
      <c r="B726" s="130" t="s">
        <v>1870</v>
      </c>
      <c r="C726" s="130" t="s">
        <v>373</v>
      </c>
      <c r="D726" s="130" t="s">
        <v>1871</v>
      </c>
      <c r="E726" s="130" t="s">
        <v>1</v>
      </c>
      <c r="F726" s="130">
        <v>0</v>
      </c>
      <c r="G726" s="130">
        <v>2</v>
      </c>
      <c r="H726" s="130" t="s">
        <v>1454</v>
      </c>
      <c r="I726" s="131"/>
      <c r="J726" s="130" t="s">
        <v>131</v>
      </c>
    </row>
    <row r="727" spans="1:10">
      <c r="A727" s="130" t="s">
        <v>1883</v>
      </c>
      <c r="B727" s="130" t="s">
        <v>1846</v>
      </c>
      <c r="C727" s="130" t="s">
        <v>764</v>
      </c>
      <c r="D727" s="130" t="s">
        <v>1847</v>
      </c>
      <c r="E727" s="130" t="s">
        <v>765</v>
      </c>
      <c r="F727" s="130">
        <v>0</v>
      </c>
      <c r="G727" s="130">
        <v>2</v>
      </c>
      <c r="H727" s="130" t="s">
        <v>1454</v>
      </c>
      <c r="I727" s="131"/>
      <c r="J727" s="130" t="s">
        <v>131</v>
      </c>
    </row>
    <row r="728" spans="1:10">
      <c r="A728" s="130" t="s">
        <v>1884</v>
      </c>
      <c r="B728" s="130" t="s">
        <v>1884</v>
      </c>
      <c r="C728" s="130" t="s">
        <v>1884</v>
      </c>
      <c r="D728" s="130" t="s">
        <v>1884</v>
      </c>
      <c r="E728" s="130" t="s">
        <v>1884</v>
      </c>
      <c r="H728" s="130" t="s">
        <v>1884</v>
      </c>
      <c r="I728" s="131"/>
      <c r="J728" s="130" t="s">
        <v>1884</v>
      </c>
    </row>
    <row r="729" spans="1:10">
      <c r="A729" s="130" t="s">
        <v>1885</v>
      </c>
      <c r="B729" s="130" t="s">
        <v>1886</v>
      </c>
      <c r="C729" s="130" t="s">
        <v>764</v>
      </c>
      <c r="D729" s="130" t="s">
        <v>1887</v>
      </c>
      <c r="E729" s="130" t="s">
        <v>765</v>
      </c>
      <c r="F729" s="130">
        <v>0</v>
      </c>
      <c r="G729" s="130">
        <v>2</v>
      </c>
      <c r="H729" s="130" t="s">
        <v>130</v>
      </c>
      <c r="I729" s="131"/>
      <c r="J729" s="130" t="s">
        <v>131</v>
      </c>
    </row>
    <row r="730" spans="1:10">
      <c r="A730" s="130" t="s">
        <v>1888</v>
      </c>
      <c r="B730" s="130" t="s">
        <v>1889</v>
      </c>
      <c r="C730" s="130" t="s">
        <v>255</v>
      </c>
      <c r="D730" s="130" t="s">
        <v>1890</v>
      </c>
      <c r="E730" s="130" t="s">
        <v>257</v>
      </c>
      <c r="F730" s="130">
        <v>0</v>
      </c>
      <c r="G730" s="130">
        <v>2</v>
      </c>
      <c r="H730" s="130" t="s">
        <v>130</v>
      </c>
      <c r="I730" s="131"/>
      <c r="J730" s="130" t="s">
        <v>131</v>
      </c>
    </row>
    <row r="731" spans="1:10">
      <c r="A731" s="130" t="s">
        <v>1891</v>
      </c>
      <c r="B731" s="130" t="s">
        <v>1892</v>
      </c>
      <c r="C731" s="130" t="s">
        <v>255</v>
      </c>
      <c r="D731" s="130" t="s">
        <v>1893</v>
      </c>
      <c r="E731" s="130" t="s">
        <v>257</v>
      </c>
      <c r="F731" s="130">
        <v>0</v>
      </c>
      <c r="G731" s="130">
        <v>2</v>
      </c>
      <c r="H731" s="130" t="s">
        <v>130</v>
      </c>
      <c r="I731" s="131"/>
      <c r="J731" s="130" t="s">
        <v>131</v>
      </c>
    </row>
    <row r="732" spans="1:10">
      <c r="A732" s="130" t="s">
        <v>1894</v>
      </c>
      <c r="B732" s="130" t="s">
        <v>1895</v>
      </c>
      <c r="C732" s="130" t="s">
        <v>255</v>
      </c>
      <c r="D732" s="130" t="s">
        <v>1896</v>
      </c>
      <c r="E732" s="130" t="s">
        <v>257</v>
      </c>
      <c r="F732" s="130">
        <v>0</v>
      </c>
      <c r="G732" s="130">
        <v>2</v>
      </c>
      <c r="H732" s="130" t="s">
        <v>130</v>
      </c>
      <c r="I732" s="131"/>
      <c r="J732" s="130" t="s">
        <v>131</v>
      </c>
    </row>
    <row r="733" spans="1:10">
      <c r="A733" s="130" t="s">
        <v>1897</v>
      </c>
      <c r="B733" s="130" t="s">
        <v>1898</v>
      </c>
      <c r="C733" s="130" t="s">
        <v>255</v>
      </c>
      <c r="D733" s="130" t="s">
        <v>1899</v>
      </c>
      <c r="E733" s="130" t="s">
        <v>257</v>
      </c>
      <c r="F733" s="130">
        <v>0</v>
      </c>
      <c r="G733" s="130">
        <v>2</v>
      </c>
      <c r="H733" s="130" t="s">
        <v>130</v>
      </c>
      <c r="I733" s="131"/>
      <c r="J733" s="130" t="s">
        <v>131</v>
      </c>
    </row>
    <row r="734" spans="1:10">
      <c r="A734" s="130" t="s">
        <v>1900</v>
      </c>
      <c r="B734" s="130" t="s">
        <v>1901</v>
      </c>
      <c r="C734" s="130" t="s">
        <v>255</v>
      </c>
      <c r="D734" s="130" t="s">
        <v>1902</v>
      </c>
      <c r="E734" s="130" t="s">
        <v>257</v>
      </c>
      <c r="F734" s="130">
        <v>0</v>
      </c>
      <c r="G734" s="130">
        <v>2</v>
      </c>
      <c r="H734" s="130" t="s">
        <v>130</v>
      </c>
      <c r="I734" s="131"/>
      <c r="J734" s="130" t="s">
        <v>131</v>
      </c>
    </row>
    <row r="735" spans="1:10">
      <c r="A735" s="130" t="s">
        <v>1903</v>
      </c>
      <c r="B735" s="130" t="s">
        <v>1904</v>
      </c>
      <c r="C735" s="130" t="s">
        <v>255</v>
      </c>
      <c r="D735" s="130" t="s">
        <v>1905</v>
      </c>
      <c r="E735" s="130" t="s">
        <v>257</v>
      </c>
      <c r="F735" s="130">
        <v>0</v>
      </c>
      <c r="G735" s="130">
        <v>2</v>
      </c>
      <c r="H735" s="130" t="s">
        <v>130</v>
      </c>
      <c r="I735" s="131"/>
      <c r="J735" s="130" t="s">
        <v>131</v>
      </c>
    </row>
    <row r="736" spans="1:10">
      <c r="A736" s="130" t="s">
        <v>1906</v>
      </c>
      <c r="B736" s="130" t="s">
        <v>1907</v>
      </c>
      <c r="C736" s="130" t="s">
        <v>255</v>
      </c>
      <c r="D736" s="130" t="s">
        <v>1908</v>
      </c>
      <c r="E736" s="130" t="s">
        <v>257</v>
      </c>
      <c r="F736" s="130">
        <v>0</v>
      </c>
      <c r="G736" s="130">
        <v>2</v>
      </c>
      <c r="H736" s="130" t="s">
        <v>130</v>
      </c>
      <c r="I736" s="131"/>
      <c r="J736" s="130" t="s">
        <v>131</v>
      </c>
    </row>
    <row r="737" spans="1:10">
      <c r="A737" s="130" t="s">
        <v>1909</v>
      </c>
      <c r="B737" s="130" t="s">
        <v>1910</v>
      </c>
      <c r="C737" s="130" t="s">
        <v>255</v>
      </c>
      <c r="D737" s="130" t="s">
        <v>1911</v>
      </c>
      <c r="E737" s="130" t="s">
        <v>257</v>
      </c>
      <c r="F737" s="130">
        <v>0</v>
      </c>
      <c r="G737" s="130">
        <v>2</v>
      </c>
      <c r="H737" s="130" t="s">
        <v>130</v>
      </c>
      <c r="I737" s="131"/>
      <c r="J737" s="130" t="s">
        <v>131</v>
      </c>
    </row>
    <row r="738" spans="1:10">
      <c r="A738" s="130" t="s">
        <v>1912</v>
      </c>
      <c r="B738" s="130" t="s">
        <v>1846</v>
      </c>
      <c r="C738" s="130" t="s">
        <v>764</v>
      </c>
      <c r="D738" s="130" t="s">
        <v>1847</v>
      </c>
      <c r="E738" s="130" t="s">
        <v>765</v>
      </c>
      <c r="F738" s="130">
        <v>0</v>
      </c>
      <c r="G738" s="130">
        <v>2</v>
      </c>
      <c r="H738" s="130" t="s">
        <v>130</v>
      </c>
      <c r="I738" s="131"/>
      <c r="J738" s="130" t="s">
        <v>131</v>
      </c>
    </row>
    <row r="739" spans="1:10">
      <c r="A739" s="130" t="s">
        <v>1913</v>
      </c>
      <c r="B739" s="130" t="s">
        <v>1839</v>
      </c>
      <c r="C739" s="130" t="s">
        <v>764</v>
      </c>
      <c r="D739" s="130" t="s">
        <v>1840</v>
      </c>
      <c r="E739" s="130" t="s">
        <v>765</v>
      </c>
      <c r="F739" s="130">
        <v>0</v>
      </c>
      <c r="G739" s="130">
        <v>2</v>
      </c>
      <c r="H739" s="130" t="s">
        <v>130</v>
      </c>
      <c r="I739" s="131"/>
      <c r="J739" s="130" t="s">
        <v>131</v>
      </c>
    </row>
    <row r="740" spans="1:10">
      <c r="A740" s="130" t="s">
        <v>1914</v>
      </c>
      <c r="B740" s="130" t="s">
        <v>940</v>
      </c>
      <c r="C740" s="130" t="s">
        <v>764</v>
      </c>
      <c r="D740" s="130" t="s">
        <v>941</v>
      </c>
      <c r="E740" s="130" t="s">
        <v>765</v>
      </c>
      <c r="F740" s="130">
        <v>0</v>
      </c>
      <c r="G740" s="130">
        <v>2</v>
      </c>
      <c r="H740" s="130" t="s">
        <v>130</v>
      </c>
      <c r="I740" s="131"/>
      <c r="J740" s="130" t="s">
        <v>131</v>
      </c>
    </row>
    <row r="741" spans="1:10">
      <c r="A741" s="130" t="s">
        <v>1915</v>
      </c>
      <c r="B741" s="130" t="s">
        <v>1915</v>
      </c>
      <c r="C741" s="130" t="s">
        <v>1915</v>
      </c>
      <c r="D741" s="130" t="s">
        <v>1915</v>
      </c>
      <c r="E741" s="130" t="s">
        <v>1915</v>
      </c>
      <c r="H741" s="130" t="s">
        <v>1915</v>
      </c>
      <c r="I741" s="131"/>
      <c r="J741" s="130" t="s">
        <v>1915</v>
      </c>
    </row>
    <row r="742" spans="1:10">
      <c r="A742" s="130" t="s">
        <v>1916</v>
      </c>
      <c r="B742" s="130" t="s">
        <v>1917</v>
      </c>
      <c r="C742" s="130" t="s">
        <v>139</v>
      </c>
      <c r="D742" s="130" t="s">
        <v>1918</v>
      </c>
      <c r="E742" s="130" t="s">
        <v>141</v>
      </c>
      <c r="F742" s="130">
        <v>2</v>
      </c>
      <c r="G742" s="130">
        <v>2</v>
      </c>
      <c r="H742" s="130" t="s">
        <v>130</v>
      </c>
      <c r="I742" s="131"/>
      <c r="J742" s="130" t="s">
        <v>131</v>
      </c>
    </row>
    <row r="743" spans="1:10">
      <c r="A743" s="130" t="s">
        <v>1919</v>
      </c>
      <c r="B743" s="130" t="s">
        <v>1920</v>
      </c>
      <c r="C743" s="130" t="s">
        <v>139</v>
      </c>
      <c r="D743" s="130" t="s">
        <v>1921</v>
      </c>
      <c r="E743" s="130" t="s">
        <v>141</v>
      </c>
      <c r="F743" s="130">
        <v>2</v>
      </c>
      <c r="G743" s="130">
        <v>2</v>
      </c>
      <c r="H743" s="130" t="s">
        <v>130</v>
      </c>
      <c r="I743" s="131"/>
      <c r="J743" s="130" t="s">
        <v>131</v>
      </c>
    </row>
    <row r="744" spans="1:10">
      <c r="A744" s="130" t="s">
        <v>1922</v>
      </c>
      <c r="B744" s="130" t="s">
        <v>1917</v>
      </c>
      <c r="C744" s="130" t="s">
        <v>255</v>
      </c>
      <c r="D744" s="130" t="s">
        <v>1918</v>
      </c>
      <c r="E744" s="130" t="s">
        <v>257</v>
      </c>
      <c r="F744" s="130">
        <v>0</v>
      </c>
      <c r="G744" s="130">
        <v>2</v>
      </c>
      <c r="H744" s="130" t="s">
        <v>130</v>
      </c>
      <c r="I744" s="131"/>
      <c r="J744" s="130" t="s">
        <v>131</v>
      </c>
    </row>
    <row r="745" spans="1:10">
      <c r="A745" s="130" t="s">
        <v>1923</v>
      </c>
      <c r="B745" s="130" t="s">
        <v>1920</v>
      </c>
      <c r="C745" s="130" t="s">
        <v>255</v>
      </c>
      <c r="D745" s="130" t="s">
        <v>1921</v>
      </c>
      <c r="E745" s="130" t="s">
        <v>257</v>
      </c>
      <c r="F745" s="130">
        <v>0</v>
      </c>
      <c r="G745" s="130">
        <v>2</v>
      </c>
      <c r="H745" s="130" t="s">
        <v>130</v>
      </c>
      <c r="I745" s="131"/>
      <c r="J745" s="130" t="s">
        <v>131</v>
      </c>
    </row>
    <row r="746" spans="1:10">
      <c r="A746" s="130" t="s">
        <v>1924</v>
      </c>
      <c r="B746" s="130" t="s">
        <v>1846</v>
      </c>
      <c r="C746" s="130" t="s">
        <v>764</v>
      </c>
      <c r="D746" s="130" t="s">
        <v>1847</v>
      </c>
      <c r="E746" s="130" t="s">
        <v>765</v>
      </c>
      <c r="F746" s="130">
        <v>0</v>
      </c>
      <c r="G746" s="130">
        <v>2</v>
      </c>
      <c r="H746" s="130" t="s">
        <v>130</v>
      </c>
      <c r="I746" s="131"/>
      <c r="J746" s="130" t="s">
        <v>131</v>
      </c>
    </row>
    <row r="747" spans="1:10">
      <c r="A747" s="130" t="s">
        <v>1925</v>
      </c>
      <c r="B747" s="130" t="s">
        <v>940</v>
      </c>
      <c r="C747" s="130" t="s">
        <v>764</v>
      </c>
      <c r="D747" s="130" t="s">
        <v>941</v>
      </c>
      <c r="E747" s="130" t="s">
        <v>765</v>
      </c>
      <c r="F747" s="130">
        <v>0</v>
      </c>
      <c r="G747" s="130">
        <v>2</v>
      </c>
      <c r="H747" s="130" t="s">
        <v>130</v>
      </c>
      <c r="I747" s="131"/>
      <c r="J747" s="130" t="s">
        <v>131</v>
      </c>
    </row>
    <row r="748" spans="1:10">
      <c r="A748" s="130" t="s">
        <v>1926</v>
      </c>
      <c r="B748" s="130" t="s">
        <v>1839</v>
      </c>
      <c r="C748" s="130" t="s">
        <v>764</v>
      </c>
      <c r="D748" s="130" t="s">
        <v>1840</v>
      </c>
      <c r="E748" s="130" t="s">
        <v>765</v>
      </c>
      <c r="F748" s="130">
        <v>0</v>
      </c>
      <c r="G748" s="130">
        <v>2</v>
      </c>
      <c r="H748" s="130" t="s">
        <v>130</v>
      </c>
      <c r="I748" s="131"/>
      <c r="J748" s="130" t="s">
        <v>131</v>
      </c>
    </row>
    <row r="749" spans="1:10">
      <c r="A749" s="130" t="s">
        <v>1927</v>
      </c>
      <c r="B749" s="130" t="s">
        <v>42</v>
      </c>
      <c r="C749" s="130" t="s">
        <v>764</v>
      </c>
      <c r="D749" s="130" t="s">
        <v>1928</v>
      </c>
      <c r="E749" s="130" t="s">
        <v>765</v>
      </c>
      <c r="F749" s="130">
        <v>0</v>
      </c>
      <c r="G749" s="130">
        <v>2</v>
      </c>
      <c r="H749" s="130" t="s">
        <v>130</v>
      </c>
      <c r="I749" s="131"/>
      <c r="J749" s="130" t="s">
        <v>131</v>
      </c>
    </row>
    <row r="750" spans="1:10">
      <c r="A750" s="130" t="s">
        <v>1929</v>
      </c>
      <c r="B750" s="130" t="s">
        <v>1929</v>
      </c>
      <c r="C750" s="130" t="s">
        <v>1929</v>
      </c>
      <c r="D750" s="130" t="s">
        <v>1929</v>
      </c>
      <c r="E750" s="130" t="s">
        <v>1929</v>
      </c>
      <c r="H750" s="130" t="s">
        <v>1929</v>
      </c>
      <c r="I750" s="131"/>
      <c r="J750" s="130" t="s">
        <v>1929</v>
      </c>
    </row>
    <row r="751" spans="1:10">
      <c r="A751" s="130" t="s">
        <v>1930</v>
      </c>
      <c r="B751" s="130" t="s">
        <v>1931</v>
      </c>
      <c r="C751" s="130" t="s">
        <v>139</v>
      </c>
      <c r="D751" s="130" t="s">
        <v>1932</v>
      </c>
      <c r="E751" s="130" t="s">
        <v>141</v>
      </c>
      <c r="F751" s="130">
        <v>2</v>
      </c>
      <c r="G751" s="130">
        <v>2</v>
      </c>
      <c r="H751" s="130" t="s">
        <v>1454</v>
      </c>
      <c r="I751" s="131"/>
      <c r="J751" s="130" t="s">
        <v>131</v>
      </c>
    </row>
    <row r="752" spans="1:10">
      <c r="A752" s="130" t="s">
        <v>1933</v>
      </c>
      <c r="B752" s="130" t="s">
        <v>1934</v>
      </c>
      <c r="C752" s="130" t="s">
        <v>139</v>
      </c>
      <c r="D752" s="130" t="s">
        <v>1935</v>
      </c>
      <c r="E752" s="130" t="s">
        <v>141</v>
      </c>
      <c r="F752" s="130">
        <v>2</v>
      </c>
      <c r="G752" s="130">
        <v>2</v>
      </c>
      <c r="H752" s="130" t="s">
        <v>130</v>
      </c>
      <c r="I752" s="131"/>
      <c r="J752" s="130" t="s">
        <v>131</v>
      </c>
    </row>
    <row r="753" spans="1:10">
      <c r="A753" s="130" t="s">
        <v>1936</v>
      </c>
      <c r="B753" s="130" t="s">
        <v>1937</v>
      </c>
      <c r="C753" s="130" t="s">
        <v>139</v>
      </c>
      <c r="D753" s="130" t="s">
        <v>1938</v>
      </c>
      <c r="E753" s="130" t="s">
        <v>141</v>
      </c>
      <c r="F753" s="130">
        <v>2</v>
      </c>
      <c r="G753" s="130">
        <v>2</v>
      </c>
      <c r="H753" s="130" t="s">
        <v>1454</v>
      </c>
      <c r="I753" s="131"/>
      <c r="J753" s="130" t="s">
        <v>131</v>
      </c>
    </row>
    <row r="754" spans="1:10">
      <c r="A754" s="130" t="s">
        <v>1939</v>
      </c>
      <c r="B754" s="130" t="s">
        <v>1940</v>
      </c>
      <c r="C754" s="130" t="s">
        <v>139</v>
      </c>
      <c r="D754" s="130" t="s">
        <v>1941</v>
      </c>
      <c r="E754" s="130" t="s">
        <v>141</v>
      </c>
      <c r="F754" s="130">
        <v>2</v>
      </c>
      <c r="G754" s="130">
        <v>2</v>
      </c>
      <c r="H754" s="130" t="s">
        <v>130</v>
      </c>
      <c r="I754" s="131"/>
      <c r="J754" s="130" t="s">
        <v>131</v>
      </c>
    </row>
    <row r="755" spans="1:10">
      <c r="A755" s="130" t="s">
        <v>1942</v>
      </c>
      <c r="B755" s="130" t="s">
        <v>1931</v>
      </c>
      <c r="C755" s="130" t="s">
        <v>255</v>
      </c>
      <c r="D755" s="130" t="s">
        <v>1932</v>
      </c>
      <c r="E755" s="130" t="s">
        <v>257</v>
      </c>
      <c r="F755" s="130">
        <v>0</v>
      </c>
      <c r="G755" s="130">
        <v>2</v>
      </c>
      <c r="H755" s="130" t="s">
        <v>1454</v>
      </c>
      <c r="I755" s="131"/>
      <c r="J755" s="130" t="s">
        <v>131</v>
      </c>
    </row>
    <row r="756" spans="1:10">
      <c r="A756" s="130" t="s">
        <v>1943</v>
      </c>
      <c r="B756" s="130" t="s">
        <v>1934</v>
      </c>
      <c r="C756" s="130" t="s">
        <v>255</v>
      </c>
      <c r="D756" s="130" t="s">
        <v>1935</v>
      </c>
      <c r="E756" s="130" t="s">
        <v>257</v>
      </c>
      <c r="F756" s="130">
        <v>0</v>
      </c>
      <c r="G756" s="130">
        <v>2</v>
      </c>
      <c r="H756" s="130" t="s">
        <v>130</v>
      </c>
      <c r="I756" s="131"/>
      <c r="J756" s="130" t="s">
        <v>131</v>
      </c>
    </row>
    <row r="757" spans="1:10">
      <c r="A757" s="130" t="s">
        <v>1944</v>
      </c>
      <c r="B757" s="130" t="s">
        <v>1937</v>
      </c>
      <c r="C757" s="130" t="s">
        <v>255</v>
      </c>
      <c r="D757" s="130" t="s">
        <v>1938</v>
      </c>
      <c r="E757" s="130" t="s">
        <v>257</v>
      </c>
      <c r="F757" s="130">
        <v>0</v>
      </c>
      <c r="G757" s="130">
        <v>2</v>
      </c>
      <c r="H757" s="130" t="s">
        <v>1454</v>
      </c>
      <c r="I757" s="131"/>
      <c r="J757" s="130" t="s">
        <v>131</v>
      </c>
    </row>
    <row r="758" spans="1:10">
      <c r="A758" s="130" t="s">
        <v>1945</v>
      </c>
      <c r="B758" s="130" t="s">
        <v>1940</v>
      </c>
      <c r="C758" s="130" t="s">
        <v>255</v>
      </c>
      <c r="D758" s="130" t="s">
        <v>1941</v>
      </c>
      <c r="E758" s="130" t="s">
        <v>257</v>
      </c>
      <c r="F758" s="130">
        <v>0</v>
      </c>
      <c r="G758" s="130">
        <v>2</v>
      </c>
      <c r="H758" s="130" t="s">
        <v>130</v>
      </c>
      <c r="I758" s="131"/>
      <c r="J758" s="130" t="s">
        <v>131</v>
      </c>
    </row>
    <row r="759" spans="1:10">
      <c r="A759" s="130" t="s">
        <v>1946</v>
      </c>
      <c r="B759" s="130" t="s">
        <v>1931</v>
      </c>
      <c r="C759" s="130" t="s">
        <v>764</v>
      </c>
      <c r="D759" s="130" t="s">
        <v>1932</v>
      </c>
      <c r="E759" s="130" t="s">
        <v>765</v>
      </c>
      <c r="F759" s="130">
        <v>0</v>
      </c>
      <c r="G759" s="130">
        <v>2</v>
      </c>
      <c r="H759" s="130" t="s">
        <v>1454</v>
      </c>
      <c r="I759" s="131"/>
      <c r="J759" s="130" t="s">
        <v>131</v>
      </c>
    </row>
    <row r="760" spans="1:10">
      <c r="A760" s="130" t="s">
        <v>1947</v>
      </c>
      <c r="B760" s="130" t="s">
        <v>1937</v>
      </c>
      <c r="C760" s="130" t="s">
        <v>764</v>
      </c>
      <c r="D760" s="130" t="s">
        <v>1938</v>
      </c>
      <c r="E760" s="130" t="s">
        <v>765</v>
      </c>
      <c r="F760" s="130">
        <v>0</v>
      </c>
      <c r="G760" s="130">
        <v>2</v>
      </c>
      <c r="H760" s="130" t="s">
        <v>130</v>
      </c>
      <c r="I760" s="131"/>
      <c r="J760" s="130" t="s">
        <v>131</v>
      </c>
    </row>
    <row r="761" spans="1:10">
      <c r="A761" s="130" t="s">
        <v>1948</v>
      </c>
      <c r="B761" s="130" t="s">
        <v>1949</v>
      </c>
      <c r="C761" s="130" t="s">
        <v>764</v>
      </c>
      <c r="D761" s="130" t="s">
        <v>1950</v>
      </c>
      <c r="E761" s="130" t="s">
        <v>765</v>
      </c>
      <c r="F761" s="130">
        <v>0</v>
      </c>
      <c r="G761" s="130">
        <v>2</v>
      </c>
      <c r="H761" s="130" t="s">
        <v>130</v>
      </c>
      <c r="I761" s="131"/>
      <c r="J761" s="130" t="s">
        <v>131</v>
      </c>
    </row>
    <row r="762" spans="1:10">
      <c r="A762" s="130" t="s">
        <v>1951</v>
      </c>
      <c r="B762" s="130" t="s">
        <v>1951</v>
      </c>
      <c r="C762" s="130" t="s">
        <v>1951</v>
      </c>
      <c r="D762" s="130" t="s">
        <v>1951</v>
      </c>
      <c r="E762" s="130" t="s">
        <v>1951</v>
      </c>
      <c r="H762" s="130" t="s">
        <v>1951</v>
      </c>
      <c r="I762" s="131"/>
      <c r="J762" s="130" t="s">
        <v>1951</v>
      </c>
    </row>
    <row r="763" spans="1:10">
      <c r="A763" s="130" t="s">
        <v>1952</v>
      </c>
      <c r="B763" s="130" t="s">
        <v>1953</v>
      </c>
      <c r="C763" s="130" t="s">
        <v>139</v>
      </c>
      <c r="D763" s="130" t="s">
        <v>1954</v>
      </c>
      <c r="E763" s="130" t="s">
        <v>141</v>
      </c>
      <c r="F763" s="130">
        <v>2</v>
      </c>
      <c r="G763" s="130">
        <v>2</v>
      </c>
      <c r="H763" s="130" t="s">
        <v>130</v>
      </c>
      <c r="I763" s="131"/>
      <c r="J763" s="130" t="s">
        <v>131</v>
      </c>
    </row>
    <row r="764" spans="1:10">
      <c r="A764" s="130" t="s">
        <v>1955</v>
      </c>
      <c r="B764" s="130" t="s">
        <v>1953</v>
      </c>
      <c r="C764" s="130" t="s">
        <v>255</v>
      </c>
      <c r="D764" s="130" t="s">
        <v>1954</v>
      </c>
      <c r="E764" s="130" t="s">
        <v>257</v>
      </c>
      <c r="F764" s="130">
        <v>0</v>
      </c>
      <c r="G764" s="130">
        <v>2</v>
      </c>
      <c r="H764" s="130" t="s">
        <v>130</v>
      </c>
      <c r="I764" s="131"/>
      <c r="J764" s="130" t="s">
        <v>131</v>
      </c>
    </row>
    <row r="765" spans="1:10">
      <c r="A765" s="130" t="s">
        <v>1956</v>
      </c>
      <c r="B765" s="130" t="s">
        <v>1953</v>
      </c>
      <c r="C765" s="130" t="s">
        <v>1399</v>
      </c>
      <c r="D765" s="130" t="s">
        <v>1954</v>
      </c>
      <c r="E765" s="130" t="s">
        <v>1401</v>
      </c>
      <c r="F765" s="130">
        <v>0</v>
      </c>
      <c r="G765" s="130">
        <v>2</v>
      </c>
      <c r="H765" s="130" t="s">
        <v>130</v>
      </c>
      <c r="I765" s="131"/>
      <c r="J765" s="130" t="s">
        <v>131</v>
      </c>
    </row>
    <row r="766" spans="1:10">
      <c r="A766" s="130" t="s">
        <v>1957</v>
      </c>
      <c r="B766" s="130" t="s">
        <v>1958</v>
      </c>
      <c r="C766" s="130" t="s">
        <v>764</v>
      </c>
      <c r="D766" s="130" t="s">
        <v>1959</v>
      </c>
      <c r="E766" s="130" t="s">
        <v>765</v>
      </c>
      <c r="F766" s="130">
        <v>0</v>
      </c>
      <c r="G766" s="130">
        <v>2</v>
      </c>
      <c r="H766" s="130" t="s">
        <v>130</v>
      </c>
      <c r="I766" s="131"/>
      <c r="J766" s="130" t="s">
        <v>131</v>
      </c>
    </row>
    <row r="767" spans="1:10">
      <c r="A767" s="130" t="s">
        <v>1960</v>
      </c>
      <c r="B767" s="130" t="s">
        <v>1949</v>
      </c>
      <c r="C767" s="130" t="s">
        <v>764</v>
      </c>
      <c r="D767" s="130" t="s">
        <v>1950</v>
      </c>
      <c r="E767" s="130" t="s">
        <v>765</v>
      </c>
      <c r="F767" s="130">
        <v>0</v>
      </c>
      <c r="G767" s="130">
        <v>2</v>
      </c>
      <c r="H767" s="130" t="s">
        <v>130</v>
      </c>
      <c r="I767" s="131"/>
      <c r="J767" s="130" t="s">
        <v>131</v>
      </c>
    </row>
    <row r="768" spans="1:10">
      <c r="A768" s="130" t="s">
        <v>1961</v>
      </c>
      <c r="B768" s="130" t="s">
        <v>1962</v>
      </c>
      <c r="C768" s="130" t="s">
        <v>764</v>
      </c>
      <c r="D768" s="130" t="s">
        <v>1963</v>
      </c>
      <c r="E768" s="130" t="s">
        <v>765</v>
      </c>
      <c r="F768" s="130">
        <v>0</v>
      </c>
      <c r="G768" s="130">
        <v>2</v>
      </c>
      <c r="H768" s="130" t="s">
        <v>130</v>
      </c>
      <c r="I768" s="131"/>
      <c r="J768" s="130" t="s">
        <v>131</v>
      </c>
    </row>
    <row r="769" spans="1:10">
      <c r="A769" s="130" t="s">
        <v>1964</v>
      </c>
      <c r="B769" s="130" t="s">
        <v>1964</v>
      </c>
      <c r="C769" s="130" t="s">
        <v>1964</v>
      </c>
      <c r="D769" s="130" t="s">
        <v>1964</v>
      </c>
      <c r="E769" s="130" t="s">
        <v>1964</v>
      </c>
      <c r="H769" s="130" t="s">
        <v>1964</v>
      </c>
      <c r="I769" s="131"/>
      <c r="J769" s="130" t="s">
        <v>1964</v>
      </c>
    </row>
    <row r="770" spans="1:10">
      <c r="A770" s="130" t="s">
        <v>1965</v>
      </c>
      <c r="B770" s="130" t="s">
        <v>1966</v>
      </c>
      <c r="C770" s="130" t="s">
        <v>764</v>
      </c>
      <c r="D770" s="130" t="s">
        <v>1967</v>
      </c>
      <c r="E770" s="130" t="s">
        <v>765</v>
      </c>
      <c r="F770" s="130">
        <v>0</v>
      </c>
      <c r="G770" s="130">
        <v>2</v>
      </c>
      <c r="H770" s="130" t="s">
        <v>130</v>
      </c>
      <c r="I770" s="131"/>
      <c r="J770" s="130" t="s">
        <v>131</v>
      </c>
    </row>
    <row r="771" spans="1:10">
      <c r="A771" s="130" t="s">
        <v>1968</v>
      </c>
      <c r="B771" s="130" t="s">
        <v>1966</v>
      </c>
      <c r="C771" s="130" t="s">
        <v>255</v>
      </c>
      <c r="D771" s="130" t="s">
        <v>1967</v>
      </c>
      <c r="E771" s="130" t="s">
        <v>257</v>
      </c>
      <c r="F771" s="130">
        <v>0</v>
      </c>
      <c r="G771" s="130">
        <v>2</v>
      </c>
      <c r="H771" s="130" t="s">
        <v>130</v>
      </c>
      <c r="I771" s="131"/>
      <c r="J771" s="130" t="s">
        <v>131</v>
      </c>
    </row>
    <row r="772" spans="1:10">
      <c r="A772" s="130" t="s">
        <v>1969</v>
      </c>
      <c r="B772" s="130" t="s">
        <v>1970</v>
      </c>
      <c r="C772" s="130" t="s">
        <v>255</v>
      </c>
      <c r="D772" s="130" t="s">
        <v>1971</v>
      </c>
      <c r="E772" s="130" t="s">
        <v>257</v>
      </c>
      <c r="F772" s="130">
        <v>0</v>
      </c>
      <c r="G772" s="130">
        <v>2</v>
      </c>
      <c r="H772" s="130" t="s">
        <v>130</v>
      </c>
      <c r="I772" s="131"/>
      <c r="J772" s="130" t="s">
        <v>131</v>
      </c>
    </row>
    <row r="773" spans="1:10">
      <c r="A773" s="130" t="s">
        <v>1972</v>
      </c>
      <c r="B773" s="130" t="s">
        <v>1973</v>
      </c>
      <c r="C773" s="130" t="s">
        <v>255</v>
      </c>
      <c r="D773" s="130" t="s">
        <v>1974</v>
      </c>
      <c r="E773" s="130" t="s">
        <v>257</v>
      </c>
      <c r="F773" s="130">
        <v>0</v>
      </c>
      <c r="G773" s="130">
        <v>2</v>
      </c>
      <c r="H773" s="130" t="s">
        <v>130</v>
      </c>
      <c r="I773" s="131"/>
      <c r="J773" s="130" t="s">
        <v>131</v>
      </c>
    </row>
    <row r="774" spans="1:10">
      <c r="A774" s="130" t="s">
        <v>1975</v>
      </c>
      <c r="B774" s="130" t="s">
        <v>1976</v>
      </c>
      <c r="C774" s="130" t="s">
        <v>255</v>
      </c>
      <c r="D774" s="130" t="s">
        <v>1977</v>
      </c>
      <c r="E774" s="130" t="s">
        <v>257</v>
      </c>
      <c r="F774" s="130">
        <v>0</v>
      </c>
      <c r="G774" s="130">
        <v>2</v>
      </c>
      <c r="H774" s="130" t="s">
        <v>130</v>
      </c>
      <c r="I774" s="131"/>
      <c r="J774" s="130" t="s">
        <v>131</v>
      </c>
    </row>
    <row r="775" spans="1:10">
      <c r="A775" s="130" t="s">
        <v>1978</v>
      </c>
      <c r="B775" s="130" t="s">
        <v>1979</v>
      </c>
      <c r="C775" s="130" t="s">
        <v>255</v>
      </c>
      <c r="D775" s="130" t="s">
        <v>1980</v>
      </c>
      <c r="E775" s="130" t="s">
        <v>257</v>
      </c>
      <c r="F775" s="130">
        <v>0</v>
      </c>
      <c r="G775" s="130">
        <v>2</v>
      </c>
      <c r="H775" s="130" t="s">
        <v>130</v>
      </c>
      <c r="I775" s="131"/>
      <c r="J775" s="130" t="s">
        <v>131</v>
      </c>
    </row>
    <row r="776" spans="1:10">
      <c r="A776" s="130" t="s">
        <v>1981</v>
      </c>
      <c r="B776" s="130" t="s">
        <v>1982</v>
      </c>
      <c r="C776" s="130" t="s">
        <v>255</v>
      </c>
      <c r="D776" s="130" t="s">
        <v>1983</v>
      </c>
      <c r="E776" s="130" t="s">
        <v>257</v>
      </c>
      <c r="F776" s="130">
        <v>0</v>
      </c>
      <c r="G776" s="130">
        <v>2</v>
      </c>
      <c r="H776" s="130" t="s">
        <v>130</v>
      </c>
      <c r="I776" s="131"/>
      <c r="J776" s="130" t="s">
        <v>131</v>
      </c>
    </row>
    <row r="777" spans="1:10">
      <c r="A777" s="130" t="s">
        <v>1984</v>
      </c>
      <c r="B777" s="130" t="s">
        <v>1985</v>
      </c>
      <c r="C777" s="130" t="s">
        <v>255</v>
      </c>
      <c r="D777" s="130" t="s">
        <v>1986</v>
      </c>
      <c r="E777" s="130" t="s">
        <v>257</v>
      </c>
      <c r="F777" s="130">
        <v>0</v>
      </c>
      <c r="G777" s="130">
        <v>2</v>
      </c>
      <c r="H777" s="130" t="s">
        <v>130</v>
      </c>
      <c r="I777" s="131"/>
      <c r="J777" s="130" t="s">
        <v>131</v>
      </c>
    </row>
    <row r="778" spans="1:10">
      <c r="A778" s="130" t="s">
        <v>1987</v>
      </c>
      <c r="B778" s="130" t="s">
        <v>1988</v>
      </c>
      <c r="C778" s="130" t="s">
        <v>255</v>
      </c>
      <c r="D778" s="130" t="s">
        <v>1989</v>
      </c>
      <c r="E778" s="130" t="s">
        <v>257</v>
      </c>
      <c r="F778" s="130">
        <v>0</v>
      </c>
      <c r="G778" s="130">
        <v>2</v>
      </c>
      <c r="H778" s="130" t="s">
        <v>130</v>
      </c>
      <c r="I778" s="131"/>
      <c r="J778" s="130" t="s">
        <v>131</v>
      </c>
    </row>
    <row r="779" spans="1:10">
      <c r="A779" s="130" t="s">
        <v>1990</v>
      </c>
      <c r="B779" s="130" t="s">
        <v>1991</v>
      </c>
      <c r="C779" s="130" t="s">
        <v>255</v>
      </c>
      <c r="D779" s="130" t="s">
        <v>1992</v>
      </c>
      <c r="E779" s="130" t="s">
        <v>257</v>
      </c>
      <c r="F779" s="130">
        <v>0</v>
      </c>
      <c r="G779" s="130">
        <v>2</v>
      </c>
      <c r="H779" s="130" t="s">
        <v>130</v>
      </c>
      <c r="I779" s="131"/>
      <c r="J779" s="130" t="s">
        <v>131</v>
      </c>
    </row>
    <row r="780" spans="1:10">
      <c r="A780" s="130" t="s">
        <v>1993</v>
      </c>
      <c r="B780" s="130" t="s">
        <v>1994</v>
      </c>
      <c r="C780" s="130" t="s">
        <v>255</v>
      </c>
      <c r="D780" s="130" t="s">
        <v>1995</v>
      </c>
      <c r="E780" s="130" t="s">
        <v>257</v>
      </c>
      <c r="F780" s="130">
        <v>0</v>
      </c>
      <c r="G780" s="130">
        <v>2</v>
      </c>
      <c r="H780" s="130" t="s">
        <v>130</v>
      </c>
      <c r="I780" s="131"/>
      <c r="J780" s="130" t="s">
        <v>131</v>
      </c>
    </row>
    <row r="781" spans="1:10">
      <c r="A781" s="130" t="s">
        <v>1996</v>
      </c>
      <c r="B781" s="130" t="s">
        <v>1997</v>
      </c>
      <c r="C781" s="130" t="s">
        <v>255</v>
      </c>
      <c r="D781" s="130" t="s">
        <v>1998</v>
      </c>
      <c r="E781" s="130" t="s">
        <v>257</v>
      </c>
      <c r="F781" s="130">
        <v>0</v>
      </c>
      <c r="G781" s="130">
        <v>2</v>
      </c>
      <c r="H781" s="130" t="s">
        <v>130</v>
      </c>
      <c r="I781" s="131"/>
      <c r="J781" s="130" t="s">
        <v>131</v>
      </c>
    </row>
    <row r="782" spans="1:10">
      <c r="A782" s="130" t="s">
        <v>1999</v>
      </c>
      <c r="B782" s="130" t="s">
        <v>1966</v>
      </c>
      <c r="C782" s="130" t="s">
        <v>373</v>
      </c>
      <c r="D782" s="130" t="s">
        <v>1967</v>
      </c>
      <c r="E782" s="130" t="s">
        <v>1</v>
      </c>
      <c r="F782" s="130">
        <v>0</v>
      </c>
      <c r="G782" s="130">
        <v>2</v>
      </c>
      <c r="H782" s="130" t="s">
        <v>130</v>
      </c>
      <c r="I782" s="131"/>
      <c r="J782" s="130" t="s">
        <v>131</v>
      </c>
    </row>
    <row r="783" spans="1:10">
      <c r="A783" s="130" t="s">
        <v>2000</v>
      </c>
      <c r="B783" s="130" t="s">
        <v>2000</v>
      </c>
      <c r="C783" s="130" t="s">
        <v>2000</v>
      </c>
      <c r="D783" s="130" t="s">
        <v>2000</v>
      </c>
      <c r="E783" s="130" t="s">
        <v>2000</v>
      </c>
      <c r="H783" s="130" t="s">
        <v>2000</v>
      </c>
      <c r="I783" s="131"/>
      <c r="J783" s="130" t="s">
        <v>2000</v>
      </c>
    </row>
    <row r="784" spans="1:10">
      <c r="A784" s="130" t="s">
        <v>2001</v>
      </c>
      <c r="B784" s="130" t="s">
        <v>2002</v>
      </c>
      <c r="C784" s="130" t="s">
        <v>764</v>
      </c>
      <c r="D784" s="130" t="s">
        <v>2003</v>
      </c>
      <c r="E784" s="130" t="s">
        <v>765</v>
      </c>
      <c r="F784" s="130">
        <v>0</v>
      </c>
      <c r="G784" s="130">
        <v>2</v>
      </c>
      <c r="H784" s="130" t="s">
        <v>130</v>
      </c>
      <c r="I784" s="131"/>
      <c r="J784" s="130" t="s">
        <v>131</v>
      </c>
    </row>
    <row r="785" spans="1:10">
      <c r="A785" s="130" t="s">
        <v>2004</v>
      </c>
      <c r="B785" s="130" t="s">
        <v>2002</v>
      </c>
      <c r="C785" s="130" t="s">
        <v>373</v>
      </c>
      <c r="D785" s="130" t="s">
        <v>2003</v>
      </c>
      <c r="E785" s="130" t="s">
        <v>1</v>
      </c>
      <c r="F785" s="130">
        <v>0</v>
      </c>
      <c r="G785" s="130">
        <v>2</v>
      </c>
      <c r="H785" s="130" t="s">
        <v>130</v>
      </c>
      <c r="I785" s="131"/>
      <c r="J785" s="130" t="s">
        <v>131</v>
      </c>
    </row>
    <row r="786" spans="1:10">
      <c r="A786" s="130" t="s">
        <v>2005</v>
      </c>
      <c r="B786" s="130" t="s">
        <v>2006</v>
      </c>
      <c r="C786" s="130" t="s">
        <v>764</v>
      </c>
      <c r="D786" s="130" t="s">
        <v>2007</v>
      </c>
      <c r="E786" s="130" t="s">
        <v>765</v>
      </c>
      <c r="F786" s="130">
        <v>0</v>
      </c>
      <c r="G786" s="130">
        <v>2</v>
      </c>
      <c r="H786" s="130" t="s">
        <v>130</v>
      </c>
      <c r="I786" s="131"/>
      <c r="J786" s="130" t="s">
        <v>131</v>
      </c>
    </row>
    <row r="787" spans="1:10">
      <c r="A787" s="130" t="s">
        <v>2008</v>
      </c>
      <c r="B787" s="130" t="s">
        <v>2008</v>
      </c>
      <c r="C787" s="130" t="s">
        <v>2008</v>
      </c>
      <c r="D787" s="130" t="s">
        <v>2008</v>
      </c>
      <c r="E787" s="130" t="s">
        <v>2008</v>
      </c>
      <c r="H787" s="130" t="s">
        <v>2008</v>
      </c>
      <c r="I787" s="131"/>
      <c r="J787" s="130" t="s">
        <v>2008</v>
      </c>
    </row>
    <row r="788" spans="1:10">
      <c r="A788" s="130" t="s">
        <v>2009</v>
      </c>
      <c r="B788" s="130" t="s">
        <v>2010</v>
      </c>
      <c r="C788" s="130" t="s">
        <v>255</v>
      </c>
      <c r="D788" s="130" t="s">
        <v>2011</v>
      </c>
      <c r="E788" s="130" t="s">
        <v>257</v>
      </c>
      <c r="F788" s="130">
        <v>0</v>
      </c>
      <c r="G788" s="130">
        <v>2</v>
      </c>
      <c r="H788" s="130" t="s">
        <v>130</v>
      </c>
      <c r="I788" s="131"/>
      <c r="J788" s="130" t="s">
        <v>131</v>
      </c>
    </row>
    <row r="789" spans="1:10">
      <c r="A789" s="130" t="s">
        <v>2012</v>
      </c>
      <c r="B789" s="130" t="s">
        <v>2013</v>
      </c>
      <c r="C789" s="130" t="s">
        <v>255</v>
      </c>
      <c r="D789" s="130" t="s">
        <v>2014</v>
      </c>
      <c r="E789" s="130" t="s">
        <v>257</v>
      </c>
      <c r="F789" s="130">
        <v>0</v>
      </c>
      <c r="G789" s="130">
        <v>2</v>
      </c>
      <c r="H789" s="130" t="s">
        <v>130</v>
      </c>
      <c r="I789" s="131"/>
      <c r="J789" s="130" t="s">
        <v>131</v>
      </c>
    </row>
    <row r="790" spans="1:10">
      <c r="A790" s="130" t="s">
        <v>2015</v>
      </c>
      <c r="B790" s="130" t="s">
        <v>2016</v>
      </c>
      <c r="C790" s="130" t="s">
        <v>255</v>
      </c>
      <c r="D790" s="130" t="s">
        <v>2017</v>
      </c>
      <c r="E790" s="130" t="s">
        <v>257</v>
      </c>
      <c r="F790" s="130">
        <v>0</v>
      </c>
      <c r="G790" s="130">
        <v>2</v>
      </c>
      <c r="H790" s="130" t="s">
        <v>130</v>
      </c>
      <c r="I790" s="131"/>
      <c r="J790" s="130" t="s">
        <v>131</v>
      </c>
    </row>
    <row r="791" spans="1:10">
      <c r="A791" s="130" t="s">
        <v>2018</v>
      </c>
      <c r="B791" s="130" t="s">
        <v>2019</v>
      </c>
      <c r="C791" s="130" t="s">
        <v>255</v>
      </c>
      <c r="D791" s="130" t="s">
        <v>2020</v>
      </c>
      <c r="E791" s="130" t="s">
        <v>257</v>
      </c>
      <c r="F791" s="130">
        <v>0</v>
      </c>
      <c r="G791" s="130">
        <v>2</v>
      </c>
      <c r="H791" s="130" t="s">
        <v>130</v>
      </c>
      <c r="I791" s="131"/>
      <c r="J791" s="130" t="s">
        <v>131</v>
      </c>
    </row>
    <row r="792" spans="1:10">
      <c r="A792" s="130" t="s">
        <v>2021</v>
      </c>
      <c r="B792" s="130" t="s">
        <v>2022</v>
      </c>
      <c r="C792" s="130" t="s">
        <v>255</v>
      </c>
      <c r="D792" s="130" t="s">
        <v>2023</v>
      </c>
      <c r="E792" s="130" t="s">
        <v>257</v>
      </c>
      <c r="F792" s="130">
        <v>0</v>
      </c>
      <c r="G792" s="130">
        <v>2</v>
      </c>
      <c r="H792" s="130" t="s">
        <v>130</v>
      </c>
      <c r="I792" s="131"/>
      <c r="J792" s="130" t="s">
        <v>131</v>
      </c>
    </row>
    <row r="793" spans="1:10">
      <c r="A793" s="130" t="s">
        <v>2024</v>
      </c>
      <c r="B793" s="130" t="s">
        <v>2025</v>
      </c>
      <c r="C793" s="130" t="s">
        <v>255</v>
      </c>
      <c r="D793" s="130" t="s">
        <v>2026</v>
      </c>
      <c r="E793" s="130" t="s">
        <v>257</v>
      </c>
      <c r="F793" s="130">
        <v>0</v>
      </c>
      <c r="G793" s="130">
        <v>2</v>
      </c>
      <c r="H793" s="130" t="s">
        <v>130</v>
      </c>
      <c r="I793" s="131"/>
      <c r="J793" s="130" t="s">
        <v>131</v>
      </c>
    </row>
    <row r="794" spans="1:10">
      <c r="A794" s="130" t="s">
        <v>2027</v>
      </c>
      <c r="B794" s="130" t="s">
        <v>2028</v>
      </c>
      <c r="C794" s="130" t="s">
        <v>255</v>
      </c>
      <c r="D794" s="130" t="s">
        <v>2029</v>
      </c>
      <c r="E794" s="130" t="s">
        <v>257</v>
      </c>
      <c r="F794" s="130">
        <v>0</v>
      </c>
      <c r="G794" s="130">
        <v>2</v>
      </c>
      <c r="H794" s="130" t="s">
        <v>130</v>
      </c>
      <c r="I794" s="131"/>
      <c r="J794" s="130" t="s">
        <v>131</v>
      </c>
    </row>
    <row r="795" spans="1:10">
      <c r="A795" s="130" t="s">
        <v>2030</v>
      </c>
      <c r="B795" s="130" t="s">
        <v>2031</v>
      </c>
      <c r="C795" s="130" t="s">
        <v>255</v>
      </c>
      <c r="D795" s="130" t="s">
        <v>2032</v>
      </c>
      <c r="E795" s="130" t="s">
        <v>257</v>
      </c>
      <c r="F795" s="130">
        <v>0</v>
      </c>
      <c r="G795" s="130">
        <v>2</v>
      </c>
      <c r="H795" s="130" t="s">
        <v>130</v>
      </c>
      <c r="I795" s="131"/>
      <c r="J795" s="130" t="s">
        <v>131</v>
      </c>
    </row>
    <row r="796" spans="1:10">
      <c r="A796" s="130" t="s">
        <v>2033</v>
      </c>
      <c r="B796" s="130" t="s">
        <v>2034</v>
      </c>
      <c r="C796" s="130" t="s">
        <v>255</v>
      </c>
      <c r="D796" s="130" t="s">
        <v>2035</v>
      </c>
      <c r="E796" s="130" t="s">
        <v>257</v>
      </c>
      <c r="F796" s="130">
        <v>0</v>
      </c>
      <c r="G796" s="130">
        <v>2</v>
      </c>
      <c r="H796" s="130" t="s">
        <v>130</v>
      </c>
      <c r="I796" s="131"/>
      <c r="J796" s="130" t="s">
        <v>131</v>
      </c>
    </row>
    <row r="797" spans="1:10">
      <c r="A797" s="130" t="s">
        <v>2036</v>
      </c>
      <c r="B797" s="130" t="s">
        <v>2010</v>
      </c>
      <c r="C797" s="130" t="s">
        <v>373</v>
      </c>
      <c r="D797" s="130" t="s">
        <v>2011</v>
      </c>
      <c r="E797" s="130" t="s">
        <v>1</v>
      </c>
      <c r="F797" s="130">
        <v>0</v>
      </c>
      <c r="G797" s="130">
        <v>2</v>
      </c>
      <c r="H797" s="130" t="s">
        <v>130</v>
      </c>
      <c r="I797" s="131"/>
      <c r="J797" s="130" t="s">
        <v>131</v>
      </c>
    </row>
    <row r="798" spans="1:10">
      <c r="A798" s="130" t="s">
        <v>2037</v>
      </c>
      <c r="B798" s="130" t="s">
        <v>2038</v>
      </c>
      <c r="C798" s="130" t="s">
        <v>373</v>
      </c>
      <c r="D798" s="130" t="s">
        <v>2039</v>
      </c>
      <c r="E798" s="130" t="s">
        <v>1</v>
      </c>
      <c r="F798" s="130">
        <v>0</v>
      </c>
      <c r="G798" s="130">
        <v>2</v>
      </c>
      <c r="H798" s="130" t="s">
        <v>130</v>
      </c>
      <c r="I798" s="131"/>
      <c r="J798" s="130" t="s">
        <v>131</v>
      </c>
    </row>
    <row r="799" spans="1:10">
      <c r="A799" s="130" t="s">
        <v>2040</v>
      </c>
      <c r="B799" s="130" t="s">
        <v>2041</v>
      </c>
      <c r="C799" s="130" t="s">
        <v>373</v>
      </c>
      <c r="D799" s="130" t="s">
        <v>2042</v>
      </c>
      <c r="E799" s="130" t="s">
        <v>1</v>
      </c>
      <c r="F799" s="130">
        <v>0</v>
      </c>
      <c r="G799" s="130">
        <v>2</v>
      </c>
      <c r="H799" s="130" t="s">
        <v>130</v>
      </c>
      <c r="I799" s="131"/>
      <c r="J799" s="130" t="s">
        <v>131</v>
      </c>
    </row>
    <row r="800" spans="1:10">
      <c r="A800" s="130" t="s">
        <v>2043</v>
      </c>
      <c r="B800" s="130" t="s">
        <v>2010</v>
      </c>
      <c r="C800" s="130" t="s">
        <v>764</v>
      </c>
      <c r="D800" s="130" t="s">
        <v>2011</v>
      </c>
      <c r="E800" s="130" t="s">
        <v>765</v>
      </c>
      <c r="F800" s="130">
        <v>0</v>
      </c>
      <c r="G800" s="130">
        <v>2</v>
      </c>
      <c r="H800" s="130" t="s">
        <v>130</v>
      </c>
      <c r="I800" s="131"/>
      <c r="J800" s="130" t="s">
        <v>131</v>
      </c>
    </row>
    <row r="801" spans="1:10">
      <c r="A801" s="130" t="s">
        <v>2044</v>
      </c>
      <c r="B801" s="130" t="s">
        <v>2038</v>
      </c>
      <c r="C801" s="130" t="s">
        <v>764</v>
      </c>
      <c r="D801" s="130" t="s">
        <v>2039</v>
      </c>
      <c r="E801" s="130" t="s">
        <v>765</v>
      </c>
      <c r="F801" s="130">
        <v>0</v>
      </c>
      <c r="G801" s="130">
        <v>2</v>
      </c>
      <c r="H801" s="130" t="s">
        <v>130</v>
      </c>
      <c r="I801" s="131"/>
      <c r="J801" s="130" t="s">
        <v>131</v>
      </c>
    </row>
    <row r="802" spans="1:10">
      <c r="A802" s="130" t="s">
        <v>2045</v>
      </c>
      <c r="B802" s="130" t="s">
        <v>2041</v>
      </c>
      <c r="C802" s="130" t="s">
        <v>764</v>
      </c>
      <c r="D802" s="130" t="s">
        <v>2042</v>
      </c>
      <c r="E802" s="130" t="s">
        <v>765</v>
      </c>
      <c r="F802" s="130">
        <v>0</v>
      </c>
      <c r="G802" s="130">
        <v>2</v>
      </c>
      <c r="H802" s="130" t="s">
        <v>130</v>
      </c>
      <c r="I802" s="131"/>
      <c r="J802" s="130" t="s">
        <v>131</v>
      </c>
    </row>
    <row r="803" spans="1:10">
      <c r="A803" s="130" t="s">
        <v>2046</v>
      </c>
      <c r="B803" s="130" t="s">
        <v>1839</v>
      </c>
      <c r="C803" s="130" t="s">
        <v>764</v>
      </c>
      <c r="D803" s="130" t="s">
        <v>1840</v>
      </c>
      <c r="E803" s="130" t="s">
        <v>765</v>
      </c>
      <c r="F803" s="130">
        <v>0</v>
      </c>
      <c r="G803" s="130">
        <v>2</v>
      </c>
      <c r="H803" s="130" t="s">
        <v>130</v>
      </c>
      <c r="I803" s="131"/>
      <c r="J803" s="130" t="s">
        <v>131</v>
      </c>
    </row>
    <row r="804" spans="1:10">
      <c r="A804" s="130" t="s">
        <v>2047</v>
      </c>
      <c r="B804" s="130" t="s">
        <v>2047</v>
      </c>
      <c r="C804" s="130" t="s">
        <v>2047</v>
      </c>
      <c r="D804" s="130" t="s">
        <v>2047</v>
      </c>
      <c r="E804" s="130" t="s">
        <v>2047</v>
      </c>
      <c r="H804" s="130" t="s">
        <v>2047</v>
      </c>
      <c r="I804" s="131"/>
      <c r="J804" s="130" t="s">
        <v>2047</v>
      </c>
    </row>
    <row r="805" spans="1:10">
      <c r="A805" s="130" t="s">
        <v>2048</v>
      </c>
      <c r="B805" s="130" t="s">
        <v>2049</v>
      </c>
      <c r="C805" s="130" t="s">
        <v>764</v>
      </c>
      <c r="D805" s="130" t="s">
        <v>2050</v>
      </c>
      <c r="E805" s="130" t="s">
        <v>765</v>
      </c>
      <c r="F805" s="130">
        <v>0</v>
      </c>
      <c r="G805" s="130">
        <v>2</v>
      </c>
      <c r="H805" s="130" t="s">
        <v>2051</v>
      </c>
      <c r="I805" s="131"/>
      <c r="J805" s="130" t="s">
        <v>131</v>
      </c>
    </row>
    <row r="806" spans="1:10">
      <c r="A806" s="130" t="s">
        <v>2052</v>
      </c>
      <c r="B806" s="130" t="s">
        <v>2053</v>
      </c>
      <c r="C806" s="130" t="s">
        <v>764</v>
      </c>
      <c r="D806" s="130" t="s">
        <v>2054</v>
      </c>
      <c r="E806" s="130" t="s">
        <v>765</v>
      </c>
      <c r="F806" s="130">
        <v>0</v>
      </c>
      <c r="G806" s="130">
        <v>2</v>
      </c>
      <c r="H806" s="130" t="s">
        <v>2051</v>
      </c>
      <c r="I806" s="131"/>
      <c r="J806" s="130" t="s">
        <v>131</v>
      </c>
    </row>
    <row r="807" spans="1:10">
      <c r="A807" s="130" t="s">
        <v>2055</v>
      </c>
      <c r="B807" s="130" t="s">
        <v>2056</v>
      </c>
      <c r="C807" s="130" t="s">
        <v>764</v>
      </c>
      <c r="D807" s="130" t="s">
        <v>2057</v>
      </c>
      <c r="E807" s="130" t="s">
        <v>765</v>
      </c>
      <c r="F807" s="130">
        <v>0</v>
      </c>
      <c r="G807" s="130">
        <v>2</v>
      </c>
      <c r="H807" s="130" t="s">
        <v>2051</v>
      </c>
      <c r="I807" s="131"/>
      <c r="J807" s="130" t="s">
        <v>131</v>
      </c>
    </row>
    <row r="808" spans="1:10">
      <c r="A808" s="130" t="s">
        <v>2058</v>
      </c>
      <c r="B808" s="130" t="s">
        <v>2059</v>
      </c>
      <c r="C808" s="130" t="s">
        <v>764</v>
      </c>
      <c r="D808" s="130" t="s">
        <v>2060</v>
      </c>
      <c r="E808" s="130" t="s">
        <v>765</v>
      </c>
      <c r="F808" s="130">
        <v>0</v>
      </c>
      <c r="G808" s="130">
        <v>2</v>
      </c>
      <c r="H808" s="130" t="s">
        <v>2051</v>
      </c>
      <c r="I808" s="131"/>
      <c r="J808" s="130" t="s">
        <v>131</v>
      </c>
    </row>
    <row r="809" spans="1:10">
      <c r="A809" s="130" t="s">
        <v>2061</v>
      </c>
      <c r="B809" s="130" t="s">
        <v>2062</v>
      </c>
      <c r="C809" s="130" t="s">
        <v>764</v>
      </c>
      <c r="D809" s="130" t="s">
        <v>2063</v>
      </c>
      <c r="E809" s="130" t="s">
        <v>765</v>
      </c>
      <c r="F809" s="130">
        <v>0</v>
      </c>
      <c r="G809" s="130">
        <v>2</v>
      </c>
      <c r="H809" s="130" t="s">
        <v>2051</v>
      </c>
      <c r="I809" s="131"/>
      <c r="J809" s="130" t="s">
        <v>131</v>
      </c>
    </row>
    <row r="810" spans="1:10">
      <c r="A810" s="130" t="s">
        <v>2064</v>
      </c>
      <c r="B810" s="130" t="s">
        <v>2065</v>
      </c>
      <c r="C810" s="130" t="s">
        <v>764</v>
      </c>
      <c r="D810" s="130" t="s">
        <v>2066</v>
      </c>
      <c r="E810" s="130" t="s">
        <v>765</v>
      </c>
      <c r="F810" s="130">
        <v>0</v>
      </c>
      <c r="G810" s="130">
        <v>2</v>
      </c>
      <c r="H810" s="130" t="s">
        <v>2051</v>
      </c>
      <c r="I810" s="131"/>
      <c r="J810" s="130" t="s">
        <v>131</v>
      </c>
    </row>
    <row r="811" spans="1:10">
      <c r="A811" s="130" t="s">
        <v>2067</v>
      </c>
      <c r="B811" s="130" t="s">
        <v>2068</v>
      </c>
      <c r="C811" s="130" t="s">
        <v>764</v>
      </c>
      <c r="D811" s="130" t="s">
        <v>2069</v>
      </c>
      <c r="E811" s="130" t="s">
        <v>765</v>
      </c>
      <c r="F811" s="130">
        <v>0</v>
      </c>
      <c r="G811" s="130">
        <v>2</v>
      </c>
      <c r="H811" s="130" t="s">
        <v>2051</v>
      </c>
      <c r="I811" s="131"/>
      <c r="J811" s="130" t="s">
        <v>131</v>
      </c>
    </row>
    <row r="812" spans="1:10">
      <c r="A812" s="130" t="s">
        <v>2070</v>
      </c>
      <c r="B812" s="130" t="s">
        <v>2071</v>
      </c>
      <c r="C812" s="130" t="s">
        <v>764</v>
      </c>
      <c r="D812" s="130" t="s">
        <v>2072</v>
      </c>
      <c r="E812" s="130" t="s">
        <v>765</v>
      </c>
      <c r="F812" s="130">
        <v>0</v>
      </c>
      <c r="G812" s="130">
        <v>2</v>
      </c>
      <c r="H812" s="130" t="s">
        <v>2051</v>
      </c>
      <c r="I812" s="131"/>
      <c r="J812" s="130" t="s">
        <v>131</v>
      </c>
    </row>
    <row r="813" spans="1:10">
      <c r="A813" s="130" t="s">
        <v>2073</v>
      </c>
      <c r="B813" s="130" t="s">
        <v>2074</v>
      </c>
      <c r="C813" s="130" t="s">
        <v>764</v>
      </c>
      <c r="D813" s="130" t="s">
        <v>2075</v>
      </c>
      <c r="E813" s="130" t="s">
        <v>765</v>
      </c>
      <c r="F813" s="130">
        <v>0</v>
      </c>
      <c r="G813" s="130">
        <v>2</v>
      </c>
      <c r="H813" s="130" t="s">
        <v>2051</v>
      </c>
      <c r="I813" s="131"/>
      <c r="J813" s="130" t="s">
        <v>131</v>
      </c>
    </row>
    <row r="814" spans="1:10">
      <c r="A814" s="130" t="s">
        <v>2076</v>
      </c>
      <c r="B814" s="130" t="s">
        <v>2077</v>
      </c>
      <c r="C814" s="130" t="s">
        <v>764</v>
      </c>
      <c r="D814" s="130" t="s">
        <v>2078</v>
      </c>
      <c r="E814" s="130" t="s">
        <v>765</v>
      </c>
      <c r="F814" s="130">
        <v>0</v>
      </c>
      <c r="G814" s="130">
        <v>2</v>
      </c>
      <c r="H814" s="130" t="s">
        <v>2051</v>
      </c>
      <c r="I814" s="131"/>
      <c r="J814" s="130" t="s">
        <v>131</v>
      </c>
    </row>
    <row r="815" spans="1:10">
      <c r="A815" s="130" t="s">
        <v>2079</v>
      </c>
      <c r="B815" s="130" t="s">
        <v>2080</v>
      </c>
      <c r="C815" s="130" t="s">
        <v>764</v>
      </c>
      <c r="D815" s="130" t="s">
        <v>2081</v>
      </c>
      <c r="E815" s="130" t="s">
        <v>765</v>
      </c>
      <c r="F815" s="130">
        <v>0</v>
      </c>
      <c r="G815" s="130">
        <v>2</v>
      </c>
      <c r="H815" s="130" t="s">
        <v>2051</v>
      </c>
      <c r="I815" s="131"/>
      <c r="J815" s="130" t="s">
        <v>131</v>
      </c>
    </row>
    <row r="816" spans="1:10">
      <c r="A816" s="130" t="s">
        <v>2082</v>
      </c>
      <c r="B816" s="130" t="s">
        <v>2083</v>
      </c>
      <c r="C816" s="130" t="s">
        <v>764</v>
      </c>
      <c r="D816" s="130" t="s">
        <v>2084</v>
      </c>
      <c r="E816" s="130" t="s">
        <v>765</v>
      </c>
      <c r="F816" s="130">
        <v>0</v>
      </c>
      <c r="G816" s="130">
        <v>2</v>
      </c>
      <c r="H816" s="130" t="s">
        <v>2051</v>
      </c>
      <c r="I816" s="131"/>
      <c r="J816" s="130" t="s">
        <v>131</v>
      </c>
    </row>
    <row r="817" spans="1:10">
      <c r="A817" s="130" t="s">
        <v>2085</v>
      </c>
      <c r="B817" s="130" t="s">
        <v>2086</v>
      </c>
      <c r="C817" s="130" t="s">
        <v>764</v>
      </c>
      <c r="D817" s="130" t="s">
        <v>2087</v>
      </c>
      <c r="E817" s="130" t="s">
        <v>765</v>
      </c>
      <c r="F817" s="130">
        <v>0</v>
      </c>
      <c r="G817" s="130">
        <v>2</v>
      </c>
      <c r="H817" s="130" t="s">
        <v>2051</v>
      </c>
      <c r="I817" s="131"/>
      <c r="J817" s="130" t="s">
        <v>131</v>
      </c>
    </row>
    <row r="818" spans="1:10">
      <c r="A818" s="130" t="s">
        <v>2088</v>
      </c>
      <c r="B818" s="130" t="s">
        <v>2089</v>
      </c>
      <c r="C818" s="130" t="s">
        <v>764</v>
      </c>
      <c r="D818" s="130" t="s">
        <v>2090</v>
      </c>
      <c r="E818" s="130" t="s">
        <v>765</v>
      </c>
      <c r="F818" s="130">
        <v>0</v>
      </c>
      <c r="G818" s="130">
        <v>2</v>
      </c>
      <c r="H818" s="130" t="s">
        <v>2051</v>
      </c>
      <c r="I818" s="131"/>
      <c r="J818" s="130" t="s">
        <v>131</v>
      </c>
    </row>
    <row r="819" spans="1:10">
      <c r="A819" s="130" t="s">
        <v>2091</v>
      </c>
      <c r="B819" s="130" t="s">
        <v>2092</v>
      </c>
      <c r="C819" s="130" t="s">
        <v>764</v>
      </c>
      <c r="D819" s="130" t="s">
        <v>2093</v>
      </c>
      <c r="E819" s="130" t="s">
        <v>765</v>
      </c>
      <c r="F819" s="130">
        <v>0</v>
      </c>
      <c r="G819" s="130">
        <v>2</v>
      </c>
      <c r="H819" s="130" t="s">
        <v>2051</v>
      </c>
      <c r="I819" s="131"/>
      <c r="J819" s="130" t="s">
        <v>131</v>
      </c>
    </row>
    <row r="820" spans="1:10">
      <c r="A820" s="130" t="s">
        <v>2094</v>
      </c>
      <c r="B820" s="130" t="s">
        <v>2095</v>
      </c>
      <c r="C820" s="130" t="s">
        <v>764</v>
      </c>
      <c r="D820" s="130" t="s">
        <v>2096</v>
      </c>
      <c r="E820" s="130" t="s">
        <v>765</v>
      </c>
      <c r="F820" s="130">
        <v>0</v>
      </c>
      <c r="G820" s="130">
        <v>2</v>
      </c>
      <c r="H820" s="130" t="s">
        <v>2051</v>
      </c>
      <c r="I820" s="131"/>
      <c r="J820" s="130" t="s">
        <v>131</v>
      </c>
    </row>
    <row r="821" spans="1:10">
      <c r="A821" s="130" t="s">
        <v>2097</v>
      </c>
      <c r="B821" s="130" t="s">
        <v>2098</v>
      </c>
      <c r="C821" s="130" t="s">
        <v>764</v>
      </c>
      <c r="D821" s="130" t="s">
        <v>2099</v>
      </c>
      <c r="E821" s="130" t="s">
        <v>765</v>
      </c>
      <c r="F821" s="130">
        <v>0</v>
      </c>
      <c r="G821" s="130">
        <v>2</v>
      </c>
      <c r="H821" s="130" t="s">
        <v>130</v>
      </c>
      <c r="I821" s="131"/>
      <c r="J821" s="130" t="s">
        <v>131</v>
      </c>
    </row>
    <row r="822" spans="1:10">
      <c r="A822" s="130" t="s">
        <v>2100</v>
      </c>
      <c r="B822" s="130" t="s">
        <v>2101</v>
      </c>
      <c r="C822" s="130" t="s">
        <v>764</v>
      </c>
      <c r="D822" s="130" t="s">
        <v>2102</v>
      </c>
      <c r="E822" s="130" t="s">
        <v>765</v>
      </c>
      <c r="F822" s="130">
        <v>0</v>
      </c>
      <c r="G822" s="130">
        <v>2</v>
      </c>
      <c r="H822" s="130" t="s">
        <v>130</v>
      </c>
      <c r="I822" s="131"/>
      <c r="J822" s="130" t="s">
        <v>131</v>
      </c>
    </row>
    <row r="823" spans="1:10">
      <c r="A823" s="130" t="s">
        <v>2103</v>
      </c>
      <c r="B823" s="130" t="s">
        <v>2104</v>
      </c>
      <c r="C823" s="130" t="s">
        <v>764</v>
      </c>
      <c r="D823" s="130" t="s">
        <v>2105</v>
      </c>
      <c r="E823" s="130" t="s">
        <v>765</v>
      </c>
      <c r="F823" s="130">
        <v>0</v>
      </c>
      <c r="G823" s="130">
        <v>2</v>
      </c>
      <c r="H823" s="130" t="s">
        <v>130</v>
      </c>
      <c r="I823" s="131"/>
      <c r="J823" s="130" t="s">
        <v>131</v>
      </c>
    </row>
    <row r="824" spans="1:10">
      <c r="A824" s="130" t="s">
        <v>2106</v>
      </c>
      <c r="B824" s="130" t="s">
        <v>2107</v>
      </c>
      <c r="C824" s="130" t="s">
        <v>764</v>
      </c>
      <c r="D824" s="130" t="s">
        <v>2108</v>
      </c>
      <c r="E824" s="130" t="s">
        <v>765</v>
      </c>
      <c r="F824" s="130">
        <v>0</v>
      </c>
      <c r="G824" s="130">
        <v>2</v>
      </c>
      <c r="H824" s="130" t="s">
        <v>130</v>
      </c>
      <c r="I824" s="131"/>
      <c r="J824" s="130" t="s">
        <v>131</v>
      </c>
    </row>
    <row r="825" spans="1:10">
      <c r="A825" s="130" t="s">
        <v>2109</v>
      </c>
      <c r="B825" s="130" t="s">
        <v>2110</v>
      </c>
      <c r="C825" s="130" t="s">
        <v>764</v>
      </c>
      <c r="D825" s="130" t="s">
        <v>2111</v>
      </c>
      <c r="E825" s="130" t="s">
        <v>765</v>
      </c>
      <c r="F825" s="130">
        <v>0</v>
      </c>
      <c r="G825" s="130">
        <v>2</v>
      </c>
      <c r="H825" s="130" t="s">
        <v>130</v>
      </c>
      <c r="I825" s="131"/>
      <c r="J825" s="130" t="s">
        <v>131</v>
      </c>
    </row>
    <row r="826" spans="1:10">
      <c r="A826" s="130" t="s">
        <v>2112</v>
      </c>
      <c r="B826" s="130" t="s">
        <v>2113</v>
      </c>
      <c r="C826" s="130" t="s">
        <v>764</v>
      </c>
      <c r="D826" s="130" t="s">
        <v>2114</v>
      </c>
      <c r="E826" s="130" t="s">
        <v>765</v>
      </c>
      <c r="F826" s="130">
        <v>0</v>
      </c>
      <c r="G826" s="130">
        <v>2</v>
      </c>
      <c r="H826" s="130" t="s">
        <v>130</v>
      </c>
      <c r="I826" s="131"/>
      <c r="J826" s="130" t="s">
        <v>131</v>
      </c>
    </row>
    <row r="827" spans="1:10">
      <c r="A827" s="130" t="s">
        <v>2115</v>
      </c>
      <c r="B827" s="130" t="s">
        <v>2116</v>
      </c>
      <c r="C827" s="130" t="s">
        <v>764</v>
      </c>
      <c r="D827" s="130" t="s">
        <v>2117</v>
      </c>
      <c r="E827" s="130" t="s">
        <v>765</v>
      </c>
      <c r="F827" s="130">
        <v>0</v>
      </c>
      <c r="G827" s="130">
        <v>2</v>
      </c>
      <c r="H827" s="130" t="s">
        <v>130</v>
      </c>
      <c r="I827" s="131"/>
      <c r="J827" s="130" t="s">
        <v>131</v>
      </c>
    </row>
    <row r="828" spans="1:10">
      <c r="A828" s="130" t="s">
        <v>2118</v>
      </c>
      <c r="B828" s="130" t="s">
        <v>2119</v>
      </c>
      <c r="C828" s="130" t="s">
        <v>764</v>
      </c>
      <c r="D828" s="130" t="s">
        <v>2120</v>
      </c>
      <c r="E828" s="130" t="s">
        <v>765</v>
      </c>
      <c r="F828" s="130">
        <v>0</v>
      </c>
      <c r="G828" s="130">
        <v>2</v>
      </c>
      <c r="H828" s="130" t="s">
        <v>130</v>
      </c>
      <c r="I828" s="131"/>
      <c r="J828" s="130" t="s">
        <v>131</v>
      </c>
    </row>
    <row r="829" spans="1:10">
      <c r="A829" s="130" t="s">
        <v>2121</v>
      </c>
      <c r="B829" s="130" t="s">
        <v>2122</v>
      </c>
      <c r="C829" s="130" t="s">
        <v>764</v>
      </c>
      <c r="D829" s="130" t="s">
        <v>2123</v>
      </c>
      <c r="E829" s="130" t="s">
        <v>765</v>
      </c>
      <c r="F829" s="130">
        <v>0</v>
      </c>
      <c r="G829" s="130">
        <v>2</v>
      </c>
      <c r="H829" s="130" t="s">
        <v>130</v>
      </c>
      <c r="I829" s="131"/>
      <c r="J829" s="130" t="s">
        <v>131</v>
      </c>
    </row>
    <row r="830" spans="1:10">
      <c r="A830" s="130" t="s">
        <v>2124</v>
      </c>
      <c r="B830" s="130" t="s">
        <v>2125</v>
      </c>
      <c r="C830" s="130" t="s">
        <v>128</v>
      </c>
      <c r="D830" s="130" t="s">
        <v>2126</v>
      </c>
      <c r="E830" s="130" t="s">
        <v>128</v>
      </c>
      <c r="F830" s="130">
        <v>0</v>
      </c>
      <c r="G830" s="130">
        <v>2</v>
      </c>
      <c r="H830" s="130" t="s">
        <v>2127</v>
      </c>
      <c r="I830" s="131"/>
      <c r="J830" s="130" t="s">
        <v>131</v>
      </c>
    </row>
    <row r="831" spans="1:10">
      <c r="A831" s="130" t="s">
        <v>2128</v>
      </c>
      <c r="B831" s="130" t="s">
        <v>2128</v>
      </c>
      <c r="C831" s="130" t="s">
        <v>2128</v>
      </c>
      <c r="D831" s="130" t="s">
        <v>2128</v>
      </c>
      <c r="E831" s="130" t="s">
        <v>2128</v>
      </c>
      <c r="H831" s="130" t="s">
        <v>2128</v>
      </c>
      <c r="I831" s="131"/>
      <c r="J831" s="130" t="s">
        <v>2128</v>
      </c>
    </row>
    <row r="832" spans="1:10">
      <c r="A832" s="130" t="s">
        <v>2129</v>
      </c>
      <c r="B832" s="130" t="s">
        <v>2130</v>
      </c>
      <c r="C832" s="130" t="s">
        <v>764</v>
      </c>
      <c r="D832" s="130" t="s">
        <v>2131</v>
      </c>
      <c r="E832" s="130" t="s">
        <v>765</v>
      </c>
      <c r="F832" s="130">
        <v>0</v>
      </c>
      <c r="G832" s="130">
        <v>2</v>
      </c>
      <c r="H832" s="130" t="s">
        <v>2051</v>
      </c>
      <c r="I832" s="131"/>
      <c r="J832" s="130" t="s">
        <v>131</v>
      </c>
    </row>
    <row r="833" spans="1:10">
      <c r="A833" s="130" t="s">
        <v>2132</v>
      </c>
      <c r="B833" s="130" t="s">
        <v>2133</v>
      </c>
      <c r="C833" s="130" t="s">
        <v>764</v>
      </c>
      <c r="D833" s="130" t="s">
        <v>2134</v>
      </c>
      <c r="E833" s="130" t="s">
        <v>765</v>
      </c>
      <c r="F833" s="130">
        <v>0</v>
      </c>
      <c r="G833" s="130">
        <v>2</v>
      </c>
      <c r="H833" s="130" t="s">
        <v>2051</v>
      </c>
      <c r="I833" s="131"/>
      <c r="J833" s="130" t="s">
        <v>131</v>
      </c>
    </row>
    <row r="834" spans="1:10">
      <c r="A834" s="130" t="s">
        <v>2135</v>
      </c>
      <c r="B834" s="130" t="s">
        <v>2136</v>
      </c>
      <c r="C834" s="130" t="s">
        <v>764</v>
      </c>
      <c r="D834" s="130" t="s">
        <v>2137</v>
      </c>
      <c r="E834" s="130" t="s">
        <v>765</v>
      </c>
      <c r="F834" s="130">
        <v>0</v>
      </c>
      <c r="G834" s="130">
        <v>2</v>
      </c>
      <c r="H834" s="130" t="s">
        <v>2051</v>
      </c>
      <c r="I834" s="131"/>
      <c r="J834" s="130" t="s">
        <v>131</v>
      </c>
    </row>
    <row r="835" spans="1:10">
      <c r="A835" s="130" t="s">
        <v>2138</v>
      </c>
      <c r="B835" s="130" t="s">
        <v>2139</v>
      </c>
      <c r="C835" s="130" t="s">
        <v>764</v>
      </c>
      <c r="D835" s="130" t="s">
        <v>2140</v>
      </c>
      <c r="E835" s="130" t="s">
        <v>765</v>
      </c>
      <c r="F835" s="130">
        <v>0</v>
      </c>
      <c r="G835" s="130">
        <v>2</v>
      </c>
      <c r="H835" s="130" t="s">
        <v>2051</v>
      </c>
      <c r="I835" s="131"/>
      <c r="J835" s="130" t="s">
        <v>131</v>
      </c>
    </row>
    <row r="836" spans="1:10">
      <c r="A836" s="130" t="s">
        <v>2141</v>
      </c>
      <c r="B836" s="130" t="s">
        <v>2142</v>
      </c>
      <c r="C836" s="130" t="s">
        <v>764</v>
      </c>
      <c r="D836" s="130" t="s">
        <v>2143</v>
      </c>
      <c r="E836" s="130" t="s">
        <v>765</v>
      </c>
      <c r="F836" s="130">
        <v>0</v>
      </c>
      <c r="G836" s="130">
        <v>2</v>
      </c>
      <c r="H836" s="130" t="s">
        <v>2051</v>
      </c>
      <c r="I836" s="131"/>
      <c r="J836" s="130" t="s">
        <v>131</v>
      </c>
    </row>
    <row r="837" spans="1:10">
      <c r="A837" s="130" t="s">
        <v>2144</v>
      </c>
      <c r="B837" s="130" t="s">
        <v>2145</v>
      </c>
      <c r="C837" s="130" t="s">
        <v>764</v>
      </c>
      <c r="D837" s="130" t="s">
        <v>2146</v>
      </c>
      <c r="E837" s="130" t="s">
        <v>765</v>
      </c>
      <c r="F837" s="130">
        <v>0</v>
      </c>
      <c r="G837" s="130">
        <v>2</v>
      </c>
      <c r="H837" s="130" t="s">
        <v>2051</v>
      </c>
      <c r="I837" s="131"/>
      <c r="J837" s="130" t="s">
        <v>131</v>
      </c>
    </row>
    <row r="838" spans="1:10">
      <c r="A838" s="130" t="s">
        <v>2147</v>
      </c>
      <c r="B838" s="130" t="s">
        <v>2148</v>
      </c>
      <c r="C838" s="130" t="s">
        <v>764</v>
      </c>
      <c r="D838" s="130" t="s">
        <v>2149</v>
      </c>
      <c r="E838" s="130" t="s">
        <v>765</v>
      </c>
      <c r="F838" s="130">
        <v>0</v>
      </c>
      <c r="G838" s="130">
        <v>2</v>
      </c>
      <c r="H838" s="130" t="s">
        <v>130</v>
      </c>
      <c r="I838" s="131"/>
      <c r="J838" s="130" t="s">
        <v>131</v>
      </c>
    </row>
    <row r="839" spans="1:10">
      <c r="A839" s="130" t="s">
        <v>2150</v>
      </c>
      <c r="B839" s="130" t="s">
        <v>2151</v>
      </c>
      <c r="C839" s="130" t="s">
        <v>764</v>
      </c>
      <c r="D839" s="130" t="s">
        <v>2152</v>
      </c>
      <c r="E839" s="130" t="s">
        <v>765</v>
      </c>
      <c r="F839" s="130">
        <v>0</v>
      </c>
      <c r="G839" s="130">
        <v>2</v>
      </c>
      <c r="H839" s="130" t="s">
        <v>130</v>
      </c>
      <c r="I839" s="131"/>
      <c r="J839" s="130" t="s">
        <v>131</v>
      </c>
    </row>
    <row r="840" spans="1:10">
      <c r="A840" s="130" t="s">
        <v>2153</v>
      </c>
      <c r="B840" s="130" t="s">
        <v>2113</v>
      </c>
      <c r="C840" s="130" t="s">
        <v>764</v>
      </c>
      <c r="D840" s="130" t="s">
        <v>2114</v>
      </c>
      <c r="E840" s="130" t="s">
        <v>765</v>
      </c>
      <c r="F840" s="130">
        <v>0</v>
      </c>
      <c r="G840" s="130">
        <v>2</v>
      </c>
      <c r="H840" s="130" t="s">
        <v>130</v>
      </c>
      <c r="I840" s="131"/>
      <c r="J840" s="130" t="s">
        <v>131</v>
      </c>
    </row>
    <row r="841" spans="1:10">
      <c r="A841" s="130" t="s">
        <v>2154</v>
      </c>
      <c r="B841" s="130" t="s">
        <v>2116</v>
      </c>
      <c r="C841" s="130" t="s">
        <v>764</v>
      </c>
      <c r="D841" s="130" t="s">
        <v>2117</v>
      </c>
      <c r="E841" s="130" t="s">
        <v>765</v>
      </c>
      <c r="F841" s="130">
        <v>0</v>
      </c>
      <c r="G841" s="130">
        <v>2</v>
      </c>
      <c r="H841" s="130" t="s">
        <v>130</v>
      </c>
      <c r="I841" s="131"/>
      <c r="J841" s="130" t="s">
        <v>131</v>
      </c>
    </row>
    <row r="842" spans="1:10">
      <c r="A842" s="130" t="s">
        <v>2155</v>
      </c>
      <c r="B842" s="130" t="s">
        <v>2119</v>
      </c>
      <c r="C842" s="130" t="s">
        <v>764</v>
      </c>
      <c r="D842" s="130" t="s">
        <v>2120</v>
      </c>
      <c r="E842" s="130" t="s">
        <v>765</v>
      </c>
      <c r="F842" s="130">
        <v>0</v>
      </c>
      <c r="G842" s="130">
        <v>2</v>
      </c>
      <c r="H842" s="130" t="s">
        <v>130</v>
      </c>
      <c r="I842" s="131"/>
      <c r="J842" s="130" t="s">
        <v>131</v>
      </c>
    </row>
    <row r="843" spans="1:10">
      <c r="A843" s="130" t="s">
        <v>2156</v>
      </c>
      <c r="B843" s="130" t="s">
        <v>2122</v>
      </c>
      <c r="C843" s="130" t="s">
        <v>764</v>
      </c>
      <c r="D843" s="130" t="s">
        <v>2123</v>
      </c>
      <c r="E843" s="130" t="s">
        <v>765</v>
      </c>
      <c r="F843" s="130">
        <v>0</v>
      </c>
      <c r="G843" s="130">
        <v>2</v>
      </c>
      <c r="H843" s="130" t="s">
        <v>130</v>
      </c>
      <c r="I843" s="131"/>
      <c r="J843" s="130" t="s">
        <v>131</v>
      </c>
    </row>
    <row r="844" spans="1:10">
      <c r="A844" s="130" t="s">
        <v>2157</v>
      </c>
      <c r="B844" s="130" t="s">
        <v>2125</v>
      </c>
      <c r="C844" s="130" t="s">
        <v>128</v>
      </c>
      <c r="D844" s="130" t="s">
        <v>2126</v>
      </c>
      <c r="E844" s="130" t="s">
        <v>128</v>
      </c>
      <c r="F844" s="130">
        <v>0</v>
      </c>
      <c r="G844" s="130">
        <v>2</v>
      </c>
      <c r="H844" s="130" t="s">
        <v>2127</v>
      </c>
      <c r="I844" s="131"/>
      <c r="J844" s="130" t="s">
        <v>131</v>
      </c>
    </row>
    <row r="845" spans="1:10">
      <c r="A845" s="130" t="s">
        <v>2158</v>
      </c>
      <c r="B845" s="130" t="s">
        <v>2158</v>
      </c>
      <c r="C845" s="130" t="s">
        <v>2158</v>
      </c>
      <c r="D845" s="130" t="s">
        <v>2158</v>
      </c>
      <c r="E845" s="130" t="s">
        <v>2158</v>
      </c>
      <c r="H845" s="130" t="s">
        <v>2158</v>
      </c>
      <c r="I845" s="131"/>
      <c r="J845" s="130" t="s">
        <v>2158</v>
      </c>
    </row>
    <row r="846" spans="1:10">
      <c r="A846" s="130" t="s">
        <v>2159</v>
      </c>
      <c r="B846" s="130" t="s">
        <v>2160</v>
      </c>
      <c r="C846" s="130" t="s">
        <v>764</v>
      </c>
      <c r="D846" s="130" t="s">
        <v>2161</v>
      </c>
      <c r="E846" s="130" t="s">
        <v>765</v>
      </c>
      <c r="F846" s="130">
        <v>0</v>
      </c>
      <c r="G846" s="130">
        <v>2</v>
      </c>
      <c r="H846" s="130" t="s">
        <v>130</v>
      </c>
      <c r="I846" s="131"/>
      <c r="J846" s="130" t="s">
        <v>131</v>
      </c>
    </row>
    <row r="847" spans="1:10">
      <c r="A847" s="130" t="s">
        <v>2162</v>
      </c>
      <c r="B847" s="130" t="s">
        <v>2163</v>
      </c>
      <c r="C847" s="130" t="s">
        <v>764</v>
      </c>
      <c r="D847" s="130" t="s">
        <v>2164</v>
      </c>
      <c r="E847" s="130" t="s">
        <v>765</v>
      </c>
      <c r="F847" s="130">
        <v>0</v>
      </c>
      <c r="G847" s="130">
        <v>2</v>
      </c>
      <c r="H847" s="130" t="s">
        <v>130</v>
      </c>
      <c r="I847" s="131"/>
      <c r="J847" s="130" t="s">
        <v>131</v>
      </c>
    </row>
    <row r="848" spans="1:10">
      <c r="A848" s="130" t="s">
        <v>2165</v>
      </c>
      <c r="B848" s="130" t="s">
        <v>2166</v>
      </c>
      <c r="C848" s="130" t="s">
        <v>764</v>
      </c>
      <c r="D848" s="130" t="s">
        <v>2167</v>
      </c>
      <c r="E848" s="130" t="s">
        <v>765</v>
      </c>
      <c r="F848" s="130">
        <v>0</v>
      </c>
      <c r="G848" s="130">
        <v>2</v>
      </c>
      <c r="H848" s="130" t="s">
        <v>130</v>
      </c>
      <c r="I848" s="131"/>
      <c r="J848" s="130" t="s">
        <v>131</v>
      </c>
    </row>
    <row r="849" spans="1:10">
      <c r="A849" s="130" t="s">
        <v>2168</v>
      </c>
      <c r="B849" s="130" t="s">
        <v>2160</v>
      </c>
      <c r="C849" s="130" t="s">
        <v>255</v>
      </c>
      <c r="D849" s="130" t="s">
        <v>2161</v>
      </c>
      <c r="E849" s="130" t="s">
        <v>257</v>
      </c>
      <c r="F849" s="130">
        <v>0</v>
      </c>
      <c r="G849" s="130">
        <v>2</v>
      </c>
      <c r="H849" s="130" t="s">
        <v>130</v>
      </c>
      <c r="I849" s="131"/>
      <c r="J849" s="130" t="s">
        <v>131</v>
      </c>
    </row>
    <row r="850" spans="1:10">
      <c r="A850" s="130" t="s">
        <v>2169</v>
      </c>
      <c r="B850" s="130" t="s">
        <v>2163</v>
      </c>
      <c r="C850" s="130" t="s">
        <v>255</v>
      </c>
      <c r="D850" s="130" t="s">
        <v>2164</v>
      </c>
      <c r="E850" s="130" t="s">
        <v>257</v>
      </c>
      <c r="F850" s="130">
        <v>0</v>
      </c>
      <c r="G850" s="130">
        <v>2</v>
      </c>
      <c r="H850" s="130" t="s">
        <v>130</v>
      </c>
      <c r="I850" s="131"/>
      <c r="J850" s="130" t="s">
        <v>131</v>
      </c>
    </row>
    <row r="851" spans="1:10">
      <c r="A851" s="130" t="s">
        <v>2170</v>
      </c>
      <c r="B851" s="130" t="s">
        <v>2166</v>
      </c>
      <c r="C851" s="130" t="s">
        <v>255</v>
      </c>
      <c r="D851" s="130" t="s">
        <v>2167</v>
      </c>
      <c r="E851" s="130" t="s">
        <v>257</v>
      </c>
      <c r="F851" s="130">
        <v>0</v>
      </c>
      <c r="G851" s="130">
        <v>2</v>
      </c>
      <c r="H851" s="130" t="s">
        <v>130</v>
      </c>
      <c r="I851" s="131"/>
      <c r="J851" s="130" t="s">
        <v>131</v>
      </c>
    </row>
    <row r="852" spans="1:10">
      <c r="A852" s="130" t="s">
        <v>2171</v>
      </c>
      <c r="B852" s="130" t="s">
        <v>2172</v>
      </c>
      <c r="C852" s="130" t="s">
        <v>764</v>
      </c>
      <c r="D852" s="130" t="s">
        <v>2173</v>
      </c>
      <c r="E852" s="130" t="s">
        <v>765</v>
      </c>
      <c r="F852" s="130">
        <v>0</v>
      </c>
      <c r="G852" s="130">
        <v>2</v>
      </c>
      <c r="H852" s="130" t="s">
        <v>130</v>
      </c>
      <c r="I852" s="131"/>
      <c r="J852" s="130" t="s">
        <v>131</v>
      </c>
    </row>
    <row r="853" spans="1:10">
      <c r="A853" s="130" t="s">
        <v>2174</v>
      </c>
      <c r="B853" s="130" t="s">
        <v>2175</v>
      </c>
      <c r="C853" s="130" t="s">
        <v>764</v>
      </c>
      <c r="D853" s="130" t="s">
        <v>2176</v>
      </c>
      <c r="E853" s="130" t="s">
        <v>765</v>
      </c>
      <c r="F853" s="130">
        <v>0</v>
      </c>
      <c r="G853" s="130">
        <v>2</v>
      </c>
      <c r="H853" s="130" t="s">
        <v>130</v>
      </c>
      <c r="I853" s="131"/>
      <c r="J853" s="130" t="s">
        <v>131</v>
      </c>
    </row>
    <row r="854" spans="1:10">
      <c r="A854" s="130" t="s">
        <v>2177</v>
      </c>
      <c r="B854" s="130" t="s">
        <v>2125</v>
      </c>
      <c r="C854" s="130" t="s">
        <v>128</v>
      </c>
      <c r="D854" s="130" t="s">
        <v>2126</v>
      </c>
      <c r="E854" s="130" t="s">
        <v>128</v>
      </c>
      <c r="F854" s="130">
        <v>0</v>
      </c>
      <c r="G854" s="130">
        <v>2</v>
      </c>
      <c r="H854" s="130" t="s">
        <v>2127</v>
      </c>
      <c r="I854" s="131"/>
      <c r="J854" s="130" t="s">
        <v>131</v>
      </c>
    </row>
    <row r="855" spans="1:10">
      <c r="A855" s="130" t="s">
        <v>2178</v>
      </c>
      <c r="B855" s="130" t="s">
        <v>2178</v>
      </c>
      <c r="C855" s="130" t="s">
        <v>2178</v>
      </c>
      <c r="D855" s="130" t="s">
        <v>2178</v>
      </c>
      <c r="E855" s="130" t="s">
        <v>2178</v>
      </c>
      <c r="H855" s="130" t="s">
        <v>2178</v>
      </c>
      <c r="I855" s="131"/>
      <c r="J855" s="130" t="s">
        <v>2178</v>
      </c>
    </row>
    <row r="856" spans="1:10">
      <c r="A856" s="130" t="s">
        <v>2179</v>
      </c>
      <c r="B856" s="130" t="s">
        <v>2180</v>
      </c>
      <c r="C856" s="130" t="s">
        <v>764</v>
      </c>
      <c r="D856" s="130" t="s">
        <v>2181</v>
      </c>
      <c r="E856" s="130" t="s">
        <v>765</v>
      </c>
      <c r="F856" s="130">
        <v>0</v>
      </c>
      <c r="G856" s="130">
        <v>2</v>
      </c>
      <c r="H856" s="130" t="s">
        <v>1454</v>
      </c>
      <c r="I856" s="131"/>
      <c r="J856" s="130" t="s">
        <v>131</v>
      </c>
    </row>
    <row r="857" spans="1:10">
      <c r="A857" s="130" t="s">
        <v>2182</v>
      </c>
      <c r="B857" s="130" t="s">
        <v>2183</v>
      </c>
      <c r="C857" s="130" t="s">
        <v>764</v>
      </c>
      <c r="D857" s="130" t="s">
        <v>2184</v>
      </c>
      <c r="E857" s="130" t="s">
        <v>765</v>
      </c>
      <c r="F857" s="130">
        <v>0</v>
      </c>
      <c r="G857" s="130">
        <v>2</v>
      </c>
      <c r="H857" s="130" t="s">
        <v>1454</v>
      </c>
      <c r="I857" s="131"/>
      <c r="J857" s="130" t="s">
        <v>131</v>
      </c>
    </row>
    <row r="858" spans="1:10">
      <c r="A858" s="130" t="s">
        <v>2185</v>
      </c>
      <c r="B858" s="130" t="s">
        <v>2186</v>
      </c>
      <c r="C858" s="130" t="s">
        <v>764</v>
      </c>
      <c r="D858" s="130" t="s">
        <v>2187</v>
      </c>
      <c r="E858" s="130" t="s">
        <v>765</v>
      </c>
      <c r="F858" s="130">
        <v>0</v>
      </c>
      <c r="G858" s="130">
        <v>2</v>
      </c>
      <c r="H858" s="130" t="s">
        <v>1454</v>
      </c>
      <c r="I858" s="131"/>
      <c r="J858" s="130" t="s">
        <v>131</v>
      </c>
    </row>
    <row r="859" spans="1:10">
      <c r="A859" s="130" t="s">
        <v>2188</v>
      </c>
      <c r="B859" s="130" t="s">
        <v>2180</v>
      </c>
      <c r="C859" s="130" t="s">
        <v>255</v>
      </c>
      <c r="D859" s="130" t="s">
        <v>2181</v>
      </c>
      <c r="E859" s="130" t="s">
        <v>257</v>
      </c>
      <c r="F859" s="130">
        <v>0</v>
      </c>
      <c r="G859" s="130">
        <v>2</v>
      </c>
      <c r="H859" s="130" t="s">
        <v>1454</v>
      </c>
      <c r="I859" s="131"/>
      <c r="J859" s="130" t="s">
        <v>131</v>
      </c>
    </row>
    <row r="860" spans="1:10">
      <c r="A860" s="130" t="s">
        <v>2189</v>
      </c>
      <c r="B860" s="130" t="s">
        <v>2183</v>
      </c>
      <c r="C860" s="130" t="s">
        <v>255</v>
      </c>
      <c r="D860" s="130" t="s">
        <v>2184</v>
      </c>
      <c r="E860" s="130" t="s">
        <v>257</v>
      </c>
      <c r="F860" s="130">
        <v>0</v>
      </c>
      <c r="G860" s="130">
        <v>2</v>
      </c>
      <c r="H860" s="130" t="s">
        <v>1454</v>
      </c>
      <c r="I860" s="131"/>
      <c r="J860" s="130" t="s">
        <v>131</v>
      </c>
    </row>
    <row r="861" spans="1:10">
      <c r="A861" s="130" t="s">
        <v>2190</v>
      </c>
      <c r="B861" s="130" t="s">
        <v>2186</v>
      </c>
      <c r="C861" s="130" t="s">
        <v>255</v>
      </c>
      <c r="D861" s="130" t="s">
        <v>2187</v>
      </c>
      <c r="E861" s="130" t="s">
        <v>257</v>
      </c>
      <c r="F861" s="130">
        <v>0</v>
      </c>
      <c r="G861" s="130">
        <v>2</v>
      </c>
      <c r="H861" s="130" t="s">
        <v>1454</v>
      </c>
      <c r="I861" s="131"/>
      <c r="J861" s="130" t="s">
        <v>131</v>
      </c>
    </row>
    <row r="862" spans="1:10">
      <c r="A862" s="130" t="s">
        <v>2191</v>
      </c>
      <c r="B862" s="130" t="s">
        <v>2125</v>
      </c>
      <c r="C862" s="130" t="s">
        <v>128</v>
      </c>
      <c r="D862" s="130" t="s">
        <v>2126</v>
      </c>
      <c r="E862" s="130" t="s">
        <v>128</v>
      </c>
      <c r="F862" s="130">
        <v>0</v>
      </c>
      <c r="G862" s="130">
        <v>2</v>
      </c>
      <c r="H862" s="130" t="s">
        <v>2127</v>
      </c>
      <c r="I862" s="131">
        <v>45665</v>
      </c>
      <c r="J862" s="130" t="s">
        <v>131</v>
      </c>
    </row>
    <row r="863" spans="1:10">
      <c r="A863" s="130" t="s">
        <v>2192</v>
      </c>
      <c r="B863" s="130" t="s">
        <v>2192</v>
      </c>
      <c r="C863" s="130" t="s">
        <v>2192</v>
      </c>
      <c r="D863" s="130" t="s">
        <v>2192</v>
      </c>
      <c r="E863" s="130" t="s">
        <v>2192</v>
      </c>
      <c r="H863" s="130" t="s">
        <v>2192</v>
      </c>
      <c r="I863" s="131"/>
      <c r="J863" s="130" t="s">
        <v>2192</v>
      </c>
    </row>
    <row r="864" spans="1:10">
      <c r="A864" s="130" t="s">
        <v>2193</v>
      </c>
      <c r="B864" s="130" t="s">
        <v>2194</v>
      </c>
      <c r="C864" s="130" t="s">
        <v>764</v>
      </c>
      <c r="D864" s="130" t="s">
        <v>2195</v>
      </c>
      <c r="E864" s="130" t="s">
        <v>765</v>
      </c>
      <c r="F864" s="130">
        <v>0</v>
      </c>
      <c r="G864" s="130">
        <v>2</v>
      </c>
      <c r="H864" s="130" t="s">
        <v>130</v>
      </c>
      <c r="I864" s="131"/>
      <c r="J864" s="130" t="s">
        <v>131</v>
      </c>
    </row>
    <row r="865" spans="1:10">
      <c r="A865" s="130" t="s">
        <v>2196</v>
      </c>
      <c r="B865" s="130" t="s">
        <v>1843</v>
      </c>
      <c r="C865" s="130" t="s">
        <v>764</v>
      </c>
      <c r="D865" s="130" t="s">
        <v>1844</v>
      </c>
      <c r="E865" s="130" t="s">
        <v>765</v>
      </c>
      <c r="F865" s="130">
        <v>0</v>
      </c>
      <c r="G865" s="130">
        <v>2</v>
      </c>
      <c r="H865" s="130" t="s">
        <v>130</v>
      </c>
      <c r="I865" s="131"/>
      <c r="J865" s="130" t="s">
        <v>131</v>
      </c>
    </row>
    <row r="866" spans="1:10">
      <c r="A866" s="130" t="s">
        <v>2197</v>
      </c>
      <c r="B866" s="130" t="s">
        <v>2113</v>
      </c>
      <c r="C866" s="130" t="s">
        <v>764</v>
      </c>
      <c r="D866" s="130" t="s">
        <v>2114</v>
      </c>
      <c r="E866" s="130" t="s">
        <v>765</v>
      </c>
      <c r="F866" s="130">
        <v>0</v>
      </c>
      <c r="G866" s="130">
        <v>2</v>
      </c>
      <c r="H866" s="130" t="s">
        <v>130</v>
      </c>
      <c r="I866" s="131"/>
      <c r="J866" s="130" t="s">
        <v>131</v>
      </c>
    </row>
    <row r="867" spans="1:10">
      <c r="A867" s="130" t="s">
        <v>2198</v>
      </c>
      <c r="B867" s="130" t="s">
        <v>2116</v>
      </c>
      <c r="C867" s="130" t="s">
        <v>764</v>
      </c>
      <c r="D867" s="130" t="s">
        <v>2117</v>
      </c>
      <c r="E867" s="130" t="s">
        <v>765</v>
      </c>
      <c r="F867" s="130">
        <v>0</v>
      </c>
      <c r="G867" s="130">
        <v>2</v>
      </c>
      <c r="H867" s="130" t="s">
        <v>130</v>
      </c>
      <c r="I867" s="131"/>
      <c r="J867" s="130" t="s">
        <v>131</v>
      </c>
    </row>
    <row r="868" spans="1:10">
      <c r="A868" s="130" t="s">
        <v>2199</v>
      </c>
      <c r="B868" s="130" t="s">
        <v>2119</v>
      </c>
      <c r="C868" s="130" t="s">
        <v>764</v>
      </c>
      <c r="D868" s="130" t="s">
        <v>2120</v>
      </c>
      <c r="E868" s="130" t="s">
        <v>765</v>
      </c>
      <c r="F868" s="130">
        <v>0</v>
      </c>
      <c r="G868" s="130">
        <v>2</v>
      </c>
      <c r="H868" s="130" t="s">
        <v>130</v>
      </c>
      <c r="I868" s="131"/>
      <c r="J868" s="130" t="s">
        <v>131</v>
      </c>
    </row>
    <row r="869" spans="1:10">
      <c r="A869" s="130" t="s">
        <v>2200</v>
      </c>
      <c r="B869" s="130" t="s">
        <v>2122</v>
      </c>
      <c r="C869" s="130" t="s">
        <v>764</v>
      </c>
      <c r="D869" s="130" t="s">
        <v>2123</v>
      </c>
      <c r="E869" s="130" t="s">
        <v>765</v>
      </c>
      <c r="F869" s="130">
        <v>0</v>
      </c>
      <c r="G869" s="130">
        <v>2</v>
      </c>
      <c r="H869" s="130" t="s">
        <v>130</v>
      </c>
      <c r="I869" s="131"/>
      <c r="J869" s="130" t="s">
        <v>131</v>
      </c>
    </row>
    <row r="870" spans="1:10">
      <c r="A870" s="130" t="s">
        <v>2201</v>
      </c>
      <c r="B870" s="130" t="s">
        <v>2201</v>
      </c>
      <c r="C870" s="130" t="s">
        <v>2201</v>
      </c>
      <c r="D870" s="130" t="s">
        <v>2201</v>
      </c>
      <c r="E870" s="130" t="s">
        <v>2201</v>
      </c>
      <c r="H870" s="130" t="s">
        <v>2201</v>
      </c>
      <c r="I870" s="131"/>
      <c r="J870" s="130" t="s">
        <v>2201</v>
      </c>
    </row>
    <row r="871" spans="1:10">
      <c r="A871" s="130" t="s">
        <v>2202</v>
      </c>
      <c r="B871" s="130" t="s">
        <v>2203</v>
      </c>
      <c r="C871" s="130" t="s">
        <v>764</v>
      </c>
      <c r="D871" s="130" t="s">
        <v>2204</v>
      </c>
      <c r="E871" s="130" t="s">
        <v>765</v>
      </c>
      <c r="F871" s="130">
        <v>0</v>
      </c>
      <c r="G871" s="130">
        <v>2</v>
      </c>
      <c r="H871" s="130" t="s">
        <v>130</v>
      </c>
      <c r="I871" s="131"/>
      <c r="J871" s="130" t="s">
        <v>131</v>
      </c>
    </row>
    <row r="872" spans="1:10">
      <c r="A872" s="130" t="s">
        <v>2205</v>
      </c>
      <c r="B872" s="130" t="s">
        <v>2203</v>
      </c>
      <c r="C872" s="130" t="s">
        <v>255</v>
      </c>
      <c r="D872" s="130" t="s">
        <v>2204</v>
      </c>
      <c r="E872" s="130" t="s">
        <v>257</v>
      </c>
      <c r="F872" s="130">
        <v>0</v>
      </c>
      <c r="G872" s="130">
        <v>2</v>
      </c>
      <c r="H872" s="130" t="s">
        <v>130</v>
      </c>
      <c r="I872" s="131"/>
      <c r="J872" s="130" t="s">
        <v>131</v>
      </c>
    </row>
    <row r="873" spans="1:10">
      <c r="A873" s="130" t="s">
        <v>2206</v>
      </c>
      <c r="B873" s="130" t="s">
        <v>42</v>
      </c>
      <c r="C873" s="130" t="s">
        <v>764</v>
      </c>
      <c r="D873" s="130" t="s">
        <v>1928</v>
      </c>
      <c r="E873" s="130" t="s">
        <v>765</v>
      </c>
      <c r="F873" s="130">
        <v>0</v>
      </c>
      <c r="G873" s="130">
        <v>2</v>
      </c>
      <c r="H873" s="130" t="s">
        <v>130</v>
      </c>
      <c r="I873" s="131"/>
      <c r="J873" s="130" t="s">
        <v>131</v>
      </c>
    </row>
    <row r="874" spans="1:10">
      <c r="A874" s="130" t="s">
        <v>2207</v>
      </c>
      <c r="B874" s="130" t="s">
        <v>42</v>
      </c>
      <c r="C874" s="130" t="s">
        <v>255</v>
      </c>
      <c r="D874" s="130" t="s">
        <v>1928</v>
      </c>
      <c r="E874" s="130" t="s">
        <v>257</v>
      </c>
      <c r="F874" s="130">
        <v>0</v>
      </c>
      <c r="G874" s="130">
        <v>2</v>
      </c>
      <c r="H874" s="130" t="s">
        <v>130</v>
      </c>
      <c r="I874" s="131"/>
      <c r="J874" s="130" t="s">
        <v>131</v>
      </c>
    </row>
    <row r="875" spans="1:10">
      <c r="A875" s="130" t="s">
        <v>2208</v>
      </c>
      <c r="B875" s="130" t="s">
        <v>2208</v>
      </c>
      <c r="C875" s="130" t="s">
        <v>2208</v>
      </c>
      <c r="D875" s="130" t="s">
        <v>2208</v>
      </c>
      <c r="E875" s="130" t="s">
        <v>2208</v>
      </c>
      <c r="H875" s="130" t="s">
        <v>2208</v>
      </c>
      <c r="I875" s="131"/>
      <c r="J875" s="130" t="s">
        <v>2208</v>
      </c>
    </row>
    <row r="876" spans="1:10">
      <c r="A876" s="130" t="s">
        <v>2209</v>
      </c>
      <c r="B876" s="130" t="s">
        <v>2210</v>
      </c>
      <c r="C876" s="130" t="s">
        <v>764</v>
      </c>
      <c r="D876" s="130" t="s">
        <v>2211</v>
      </c>
      <c r="E876" s="130" t="s">
        <v>765</v>
      </c>
      <c r="F876" s="130">
        <v>0</v>
      </c>
      <c r="G876" s="130">
        <v>2</v>
      </c>
      <c r="H876" s="130" t="s">
        <v>1454</v>
      </c>
      <c r="I876" s="131"/>
      <c r="J876" s="130" t="s">
        <v>131</v>
      </c>
    </row>
    <row r="877" spans="1:10">
      <c r="A877" s="130" t="s">
        <v>2212</v>
      </c>
      <c r="B877" s="130" t="s">
        <v>2213</v>
      </c>
      <c r="C877" s="130" t="s">
        <v>764</v>
      </c>
      <c r="D877" s="130" t="s">
        <v>2214</v>
      </c>
      <c r="E877" s="130" t="s">
        <v>765</v>
      </c>
      <c r="F877" s="130">
        <v>0</v>
      </c>
      <c r="G877" s="130">
        <v>2</v>
      </c>
      <c r="H877" s="130" t="s">
        <v>1454</v>
      </c>
      <c r="I877" s="131"/>
      <c r="J877" s="130" t="s">
        <v>131</v>
      </c>
    </row>
    <row r="878" spans="1:10">
      <c r="A878" s="130" t="s">
        <v>2215</v>
      </c>
      <c r="B878" s="130" t="s">
        <v>2216</v>
      </c>
      <c r="C878" s="130" t="s">
        <v>764</v>
      </c>
      <c r="D878" s="130" t="s">
        <v>2217</v>
      </c>
      <c r="E878" s="130" t="s">
        <v>765</v>
      </c>
      <c r="F878" s="130">
        <v>0</v>
      </c>
      <c r="G878" s="130">
        <v>2</v>
      </c>
      <c r="H878" s="130" t="s">
        <v>1454</v>
      </c>
      <c r="I878" s="131"/>
      <c r="J878" s="130" t="s">
        <v>131</v>
      </c>
    </row>
    <row r="879" spans="1:10">
      <c r="A879" s="130" t="s">
        <v>2218</v>
      </c>
      <c r="B879" s="130" t="s">
        <v>2219</v>
      </c>
      <c r="C879" s="130" t="s">
        <v>764</v>
      </c>
      <c r="D879" s="130" t="s">
        <v>2220</v>
      </c>
      <c r="E879" s="130" t="s">
        <v>765</v>
      </c>
      <c r="F879" s="130">
        <v>0</v>
      </c>
      <c r="G879" s="130">
        <v>2</v>
      </c>
      <c r="H879" s="130" t="s">
        <v>1454</v>
      </c>
      <c r="I879" s="131"/>
      <c r="J879" s="130" t="s">
        <v>131</v>
      </c>
    </row>
    <row r="880" spans="1:10">
      <c r="A880" s="130" t="s">
        <v>2221</v>
      </c>
      <c r="B880" s="130" t="s">
        <v>2222</v>
      </c>
      <c r="C880" s="130" t="s">
        <v>764</v>
      </c>
      <c r="D880" s="130" t="s">
        <v>2223</v>
      </c>
      <c r="E880" s="130" t="s">
        <v>765</v>
      </c>
      <c r="F880" s="130">
        <v>0</v>
      </c>
      <c r="G880" s="130">
        <v>2</v>
      </c>
      <c r="H880" s="130" t="s">
        <v>1454</v>
      </c>
      <c r="I880" s="131"/>
      <c r="J880" s="130" t="s">
        <v>131</v>
      </c>
    </row>
    <row r="881" spans="1:10">
      <c r="A881" s="130" t="s">
        <v>2224</v>
      </c>
      <c r="B881" s="130" t="s">
        <v>2225</v>
      </c>
      <c r="C881" s="130" t="s">
        <v>764</v>
      </c>
      <c r="D881" s="130" t="s">
        <v>2226</v>
      </c>
      <c r="E881" s="130" t="s">
        <v>765</v>
      </c>
      <c r="F881" s="130">
        <v>0</v>
      </c>
      <c r="G881" s="130">
        <v>2</v>
      </c>
      <c r="H881" s="130" t="s">
        <v>1454</v>
      </c>
      <c r="I881" s="131"/>
      <c r="J881" s="130" t="s">
        <v>131</v>
      </c>
    </row>
    <row r="882" spans="1:10">
      <c r="A882" s="130" t="s">
        <v>2227</v>
      </c>
      <c r="B882" s="130" t="s">
        <v>2228</v>
      </c>
      <c r="C882" s="130" t="s">
        <v>764</v>
      </c>
      <c r="D882" s="130" t="s">
        <v>2229</v>
      </c>
      <c r="E882" s="130" t="s">
        <v>765</v>
      </c>
      <c r="F882" s="130">
        <v>0</v>
      </c>
      <c r="G882" s="130">
        <v>2</v>
      </c>
      <c r="H882" s="130" t="s">
        <v>1454</v>
      </c>
      <c r="I882" s="131"/>
      <c r="J882" s="130" t="s">
        <v>131</v>
      </c>
    </row>
    <row r="883" spans="1:10">
      <c r="A883" s="130" t="s">
        <v>2230</v>
      </c>
      <c r="B883" s="130" t="s">
        <v>2231</v>
      </c>
      <c r="C883" s="130" t="s">
        <v>764</v>
      </c>
      <c r="D883" s="130" t="s">
        <v>2232</v>
      </c>
      <c r="E883" s="130" t="s">
        <v>765</v>
      </c>
      <c r="F883" s="130">
        <v>0</v>
      </c>
      <c r="G883" s="130">
        <v>2</v>
      </c>
      <c r="H883" s="130" t="s">
        <v>1454</v>
      </c>
      <c r="I883" s="131"/>
      <c r="J883" s="130" t="s">
        <v>131</v>
      </c>
    </row>
    <row r="884" spans="1:10">
      <c r="A884" s="130" t="s">
        <v>2233</v>
      </c>
      <c r="B884" s="130" t="s">
        <v>2234</v>
      </c>
      <c r="C884" s="130" t="s">
        <v>764</v>
      </c>
      <c r="D884" s="130" t="s">
        <v>2235</v>
      </c>
      <c r="E884" s="130" t="s">
        <v>765</v>
      </c>
      <c r="F884" s="130">
        <v>0</v>
      </c>
      <c r="G884" s="130">
        <v>2</v>
      </c>
      <c r="H884" s="130" t="s">
        <v>1454</v>
      </c>
      <c r="I884" s="131"/>
      <c r="J884" s="130" t="s">
        <v>131</v>
      </c>
    </row>
    <row r="885" spans="1:10">
      <c r="A885" s="130" t="s">
        <v>2236</v>
      </c>
      <c r="B885" s="130" t="s">
        <v>2237</v>
      </c>
      <c r="C885" s="130" t="s">
        <v>764</v>
      </c>
      <c r="D885" s="130" t="s">
        <v>2238</v>
      </c>
      <c r="E885" s="130" t="s">
        <v>765</v>
      </c>
      <c r="F885" s="130">
        <v>0</v>
      </c>
      <c r="G885" s="130">
        <v>2</v>
      </c>
      <c r="H885" s="130" t="s">
        <v>1454</v>
      </c>
      <c r="I885" s="131"/>
      <c r="J885" s="130" t="s">
        <v>131</v>
      </c>
    </row>
    <row r="886" spans="1:10">
      <c r="A886" s="130" t="s">
        <v>2239</v>
      </c>
      <c r="B886" s="130" t="s">
        <v>2210</v>
      </c>
      <c r="C886" s="130" t="s">
        <v>255</v>
      </c>
      <c r="D886" s="130" t="s">
        <v>2211</v>
      </c>
      <c r="E886" s="130" t="s">
        <v>257</v>
      </c>
      <c r="F886" s="130">
        <v>0</v>
      </c>
      <c r="G886" s="130">
        <v>2</v>
      </c>
      <c r="H886" s="130" t="s">
        <v>1454</v>
      </c>
      <c r="I886" s="131"/>
      <c r="J886" s="130" t="s">
        <v>131</v>
      </c>
    </row>
    <row r="887" spans="1:10">
      <c r="A887" s="130" t="s">
        <v>2240</v>
      </c>
      <c r="B887" s="130" t="s">
        <v>2213</v>
      </c>
      <c r="C887" s="130" t="s">
        <v>255</v>
      </c>
      <c r="D887" s="130" t="s">
        <v>2214</v>
      </c>
      <c r="E887" s="130" t="s">
        <v>257</v>
      </c>
      <c r="F887" s="130">
        <v>0</v>
      </c>
      <c r="G887" s="130">
        <v>2</v>
      </c>
      <c r="H887" s="130" t="s">
        <v>1454</v>
      </c>
      <c r="I887" s="131"/>
      <c r="J887" s="130" t="s">
        <v>131</v>
      </c>
    </row>
    <row r="888" spans="1:10">
      <c r="A888" s="130" t="s">
        <v>2241</v>
      </c>
      <c r="B888" s="130" t="s">
        <v>2216</v>
      </c>
      <c r="C888" s="130" t="s">
        <v>255</v>
      </c>
      <c r="D888" s="130" t="s">
        <v>2217</v>
      </c>
      <c r="E888" s="130" t="s">
        <v>257</v>
      </c>
      <c r="F888" s="130">
        <v>0</v>
      </c>
      <c r="G888" s="130">
        <v>2</v>
      </c>
      <c r="H888" s="130" t="s">
        <v>1454</v>
      </c>
      <c r="I888" s="131"/>
      <c r="J888" s="130" t="s">
        <v>131</v>
      </c>
    </row>
    <row r="889" spans="1:10">
      <c r="A889" s="130" t="s">
        <v>2242</v>
      </c>
      <c r="B889" s="130" t="s">
        <v>2219</v>
      </c>
      <c r="C889" s="130" t="s">
        <v>255</v>
      </c>
      <c r="D889" s="130" t="s">
        <v>2220</v>
      </c>
      <c r="E889" s="130" t="s">
        <v>257</v>
      </c>
      <c r="F889" s="130">
        <v>0</v>
      </c>
      <c r="G889" s="130">
        <v>2</v>
      </c>
      <c r="H889" s="130" t="s">
        <v>1454</v>
      </c>
      <c r="I889" s="131"/>
      <c r="J889" s="130" t="s">
        <v>131</v>
      </c>
    </row>
    <row r="890" spans="1:10">
      <c r="A890" s="130" t="s">
        <v>2243</v>
      </c>
      <c r="B890" s="130" t="s">
        <v>2244</v>
      </c>
      <c r="C890" s="130" t="s">
        <v>255</v>
      </c>
      <c r="D890" s="130" t="s">
        <v>2245</v>
      </c>
      <c r="E890" s="130" t="s">
        <v>257</v>
      </c>
      <c r="F890" s="130">
        <v>0</v>
      </c>
      <c r="G890" s="130">
        <v>2</v>
      </c>
      <c r="H890" s="130" t="s">
        <v>1454</v>
      </c>
      <c r="I890" s="131"/>
      <c r="J890" s="130" t="s">
        <v>131</v>
      </c>
    </row>
    <row r="891" spans="1:10">
      <c r="A891" s="130" t="s">
        <v>2246</v>
      </c>
      <c r="B891" s="130" t="s">
        <v>2247</v>
      </c>
      <c r="C891" s="130" t="s">
        <v>255</v>
      </c>
      <c r="D891" s="130" t="s">
        <v>2248</v>
      </c>
      <c r="E891" s="130" t="s">
        <v>257</v>
      </c>
      <c r="F891" s="130">
        <v>0</v>
      </c>
      <c r="G891" s="130">
        <v>2</v>
      </c>
      <c r="H891" s="130" t="s">
        <v>1454</v>
      </c>
      <c r="I891" s="131"/>
      <c r="J891" s="130" t="s">
        <v>131</v>
      </c>
    </row>
    <row r="892" spans="1:10">
      <c r="A892" s="130" t="s">
        <v>2249</v>
      </c>
      <c r="B892" s="130" t="s">
        <v>2250</v>
      </c>
      <c r="C892" s="130" t="s">
        <v>255</v>
      </c>
      <c r="D892" s="130" t="s">
        <v>2251</v>
      </c>
      <c r="E892" s="130" t="s">
        <v>257</v>
      </c>
      <c r="F892" s="130">
        <v>0</v>
      </c>
      <c r="G892" s="130">
        <v>2</v>
      </c>
      <c r="H892" s="130" t="s">
        <v>1454</v>
      </c>
      <c r="I892" s="131"/>
      <c r="J892" s="130" t="s">
        <v>131</v>
      </c>
    </row>
    <row r="893" spans="1:10">
      <c r="A893" s="130" t="s">
        <v>2252</v>
      </c>
      <c r="B893" s="130" t="s">
        <v>1843</v>
      </c>
      <c r="C893" s="130" t="s">
        <v>764</v>
      </c>
      <c r="D893" s="130" t="s">
        <v>1844</v>
      </c>
      <c r="E893" s="130" t="s">
        <v>765</v>
      </c>
      <c r="F893" s="130">
        <v>0</v>
      </c>
      <c r="G893" s="130">
        <v>2</v>
      </c>
      <c r="H893" s="130" t="s">
        <v>130</v>
      </c>
      <c r="I893" s="131"/>
      <c r="J893" s="130" t="s">
        <v>131</v>
      </c>
    </row>
    <row r="894" spans="1:10">
      <c r="A894" s="130" t="s">
        <v>2253</v>
      </c>
      <c r="B894" s="130" t="s">
        <v>1846</v>
      </c>
      <c r="C894" s="130" t="s">
        <v>764</v>
      </c>
      <c r="D894" s="130" t="s">
        <v>1847</v>
      </c>
      <c r="E894" s="130" t="s">
        <v>765</v>
      </c>
      <c r="F894" s="130">
        <v>0</v>
      </c>
      <c r="G894" s="130">
        <v>2</v>
      </c>
      <c r="H894" s="130" t="s">
        <v>130</v>
      </c>
      <c r="I894" s="131"/>
      <c r="J894" s="130" t="s">
        <v>131</v>
      </c>
    </row>
    <row r="895" spans="1:10">
      <c r="A895" s="130" t="s">
        <v>2254</v>
      </c>
      <c r="B895" s="130" t="s">
        <v>42</v>
      </c>
      <c r="C895" s="130" t="s">
        <v>764</v>
      </c>
      <c r="D895" s="130" t="s">
        <v>1928</v>
      </c>
      <c r="E895" s="130" t="s">
        <v>765</v>
      </c>
      <c r="F895" s="130">
        <v>0</v>
      </c>
      <c r="G895" s="130">
        <v>2</v>
      </c>
      <c r="H895" s="130" t="s">
        <v>130</v>
      </c>
      <c r="I895" s="131"/>
      <c r="J895" s="130" t="s">
        <v>131</v>
      </c>
    </row>
    <row r="896" spans="1:10">
      <c r="A896" s="130" t="s">
        <v>2255</v>
      </c>
      <c r="B896" s="130" t="s">
        <v>42</v>
      </c>
      <c r="C896" s="130" t="s">
        <v>255</v>
      </c>
      <c r="D896" s="130" t="s">
        <v>1928</v>
      </c>
      <c r="E896" s="130" t="s">
        <v>257</v>
      </c>
      <c r="F896" s="130">
        <v>0</v>
      </c>
      <c r="G896" s="130">
        <v>2</v>
      </c>
      <c r="H896" s="130" t="s">
        <v>130</v>
      </c>
      <c r="I896" s="131"/>
      <c r="J896" s="130" t="s">
        <v>131</v>
      </c>
    </row>
    <row r="897" spans="1:10">
      <c r="A897" s="130" t="s">
        <v>2256</v>
      </c>
      <c r="B897" s="130" t="s">
        <v>2256</v>
      </c>
      <c r="C897" s="130" t="s">
        <v>2256</v>
      </c>
      <c r="D897" s="130" t="s">
        <v>2256</v>
      </c>
      <c r="E897" s="130" t="s">
        <v>2256</v>
      </c>
      <c r="H897" s="130" t="s">
        <v>2256</v>
      </c>
      <c r="I897" s="131"/>
      <c r="J897" s="130" t="s">
        <v>2256</v>
      </c>
    </row>
    <row r="898" spans="1:10">
      <c r="A898" s="130" t="s">
        <v>2257</v>
      </c>
      <c r="B898" s="130" t="s">
        <v>2258</v>
      </c>
      <c r="C898" s="130" t="s">
        <v>764</v>
      </c>
      <c r="D898" s="130" t="s">
        <v>2259</v>
      </c>
      <c r="E898" s="130" t="s">
        <v>765</v>
      </c>
      <c r="F898" s="130">
        <v>0</v>
      </c>
      <c r="G898" s="130">
        <v>2</v>
      </c>
      <c r="H898" s="130" t="s">
        <v>130</v>
      </c>
      <c r="I898" s="131"/>
      <c r="J898" s="130" t="s">
        <v>131</v>
      </c>
    </row>
    <row r="899" spans="1:10">
      <c r="A899" s="130" t="s">
        <v>2260</v>
      </c>
      <c r="B899" s="130" t="s">
        <v>2258</v>
      </c>
      <c r="C899" s="130" t="s">
        <v>255</v>
      </c>
      <c r="D899" s="130" t="s">
        <v>2259</v>
      </c>
      <c r="E899" s="130" t="s">
        <v>257</v>
      </c>
      <c r="F899" s="130">
        <v>0</v>
      </c>
      <c r="G899" s="130">
        <v>2</v>
      </c>
      <c r="H899" s="130" t="s">
        <v>130</v>
      </c>
      <c r="I899" s="131"/>
      <c r="J899" s="130" t="s">
        <v>131</v>
      </c>
    </row>
    <row r="900" spans="1:10">
      <c r="A900" s="130" t="s">
        <v>2261</v>
      </c>
      <c r="B900" s="130" t="s">
        <v>2262</v>
      </c>
      <c r="C900" s="130" t="s">
        <v>764</v>
      </c>
      <c r="D900" s="130" t="s">
        <v>2263</v>
      </c>
      <c r="E900" s="130" t="s">
        <v>765</v>
      </c>
      <c r="F900" s="130">
        <v>0</v>
      </c>
      <c r="G900" s="130">
        <v>2</v>
      </c>
      <c r="H900" s="130" t="s">
        <v>130</v>
      </c>
      <c r="I900" s="131"/>
      <c r="J900" s="130" t="s">
        <v>131</v>
      </c>
    </row>
    <row r="901" spans="1:10">
      <c r="A901" s="130" t="s">
        <v>2264</v>
      </c>
      <c r="B901" s="130" t="s">
        <v>2264</v>
      </c>
      <c r="C901" s="130" t="s">
        <v>2264</v>
      </c>
      <c r="D901" s="130" t="s">
        <v>2264</v>
      </c>
      <c r="E901" s="130" t="s">
        <v>2264</v>
      </c>
      <c r="H901" s="130" t="s">
        <v>2264</v>
      </c>
      <c r="I901" s="131"/>
      <c r="J901" s="130" t="s">
        <v>2264</v>
      </c>
    </row>
    <row r="902" spans="1:10">
      <c r="A902" s="130" t="s">
        <v>2265</v>
      </c>
      <c r="B902" s="130" t="s">
        <v>2266</v>
      </c>
      <c r="C902" s="130" t="s">
        <v>255</v>
      </c>
      <c r="D902" s="130" t="s">
        <v>2267</v>
      </c>
      <c r="E902" s="130" t="s">
        <v>257</v>
      </c>
      <c r="F902" s="130">
        <v>0</v>
      </c>
      <c r="G902" s="130">
        <v>2</v>
      </c>
      <c r="H902" s="130" t="s">
        <v>130</v>
      </c>
      <c r="I902" s="131"/>
      <c r="J902" s="130" t="s">
        <v>131</v>
      </c>
    </row>
    <row r="903" spans="1:10">
      <c r="A903" s="130" t="s">
        <v>2268</v>
      </c>
      <c r="B903" s="130" t="s">
        <v>2269</v>
      </c>
      <c r="C903" s="130" t="s">
        <v>255</v>
      </c>
      <c r="D903" s="130" t="s">
        <v>2270</v>
      </c>
      <c r="E903" s="130" t="s">
        <v>257</v>
      </c>
      <c r="F903" s="130">
        <v>0</v>
      </c>
      <c r="G903" s="130">
        <v>2</v>
      </c>
      <c r="H903" s="130" t="s">
        <v>130</v>
      </c>
      <c r="I903" s="131"/>
      <c r="J903" s="130" t="s">
        <v>131</v>
      </c>
    </row>
    <row r="904" spans="1:10">
      <c r="A904" s="130" t="s">
        <v>2271</v>
      </c>
      <c r="B904" s="130" t="s">
        <v>2272</v>
      </c>
      <c r="C904" s="130" t="s">
        <v>255</v>
      </c>
      <c r="D904" s="130" t="s">
        <v>2273</v>
      </c>
      <c r="E904" s="130" t="s">
        <v>257</v>
      </c>
      <c r="F904" s="130">
        <v>0</v>
      </c>
      <c r="G904" s="130">
        <v>2</v>
      </c>
      <c r="H904" s="130" t="s">
        <v>130</v>
      </c>
      <c r="I904" s="131"/>
      <c r="J904" s="130" t="s">
        <v>131</v>
      </c>
    </row>
    <row r="905" spans="1:10">
      <c r="A905" s="130" t="s">
        <v>2274</v>
      </c>
      <c r="B905" s="130" t="s">
        <v>2266</v>
      </c>
      <c r="C905" s="130" t="s">
        <v>764</v>
      </c>
      <c r="D905" s="130" t="s">
        <v>2267</v>
      </c>
      <c r="E905" s="130" t="s">
        <v>765</v>
      </c>
      <c r="F905" s="130">
        <v>0</v>
      </c>
      <c r="G905" s="130">
        <v>2</v>
      </c>
      <c r="H905" s="130" t="s">
        <v>130</v>
      </c>
      <c r="I905" s="131"/>
      <c r="J905" s="130" t="s">
        <v>131</v>
      </c>
    </row>
    <row r="906" spans="1:10">
      <c r="A906" s="130" t="s">
        <v>2275</v>
      </c>
      <c r="B906" s="130" t="s">
        <v>2269</v>
      </c>
      <c r="C906" s="130" t="s">
        <v>764</v>
      </c>
      <c r="D906" s="130" t="s">
        <v>2270</v>
      </c>
      <c r="E906" s="130" t="s">
        <v>765</v>
      </c>
      <c r="F906" s="130">
        <v>0</v>
      </c>
      <c r="G906" s="130">
        <v>2</v>
      </c>
      <c r="H906" s="130" t="s">
        <v>130</v>
      </c>
      <c r="I906" s="131"/>
      <c r="J906" s="130" t="s">
        <v>131</v>
      </c>
    </row>
    <row r="907" spans="1:10">
      <c r="A907" s="130" t="s">
        <v>2276</v>
      </c>
      <c r="B907" s="130" t="s">
        <v>2272</v>
      </c>
      <c r="C907" s="130" t="s">
        <v>764</v>
      </c>
      <c r="D907" s="130" t="s">
        <v>2273</v>
      </c>
      <c r="E907" s="130" t="s">
        <v>765</v>
      </c>
      <c r="F907" s="130">
        <v>0</v>
      </c>
      <c r="G907" s="130">
        <v>2</v>
      </c>
      <c r="H907" s="130" t="s">
        <v>130</v>
      </c>
      <c r="I907" s="131"/>
      <c r="J907" s="130" t="s">
        <v>131</v>
      </c>
    </row>
    <row r="908" spans="1:10">
      <c r="A908" s="130" t="s">
        <v>2277</v>
      </c>
      <c r="B908" s="130" t="s">
        <v>2277</v>
      </c>
      <c r="C908" s="130" t="s">
        <v>2277</v>
      </c>
      <c r="D908" s="130" t="s">
        <v>2277</v>
      </c>
      <c r="E908" s="130" t="s">
        <v>2277</v>
      </c>
      <c r="H908" s="130" t="s">
        <v>2277</v>
      </c>
      <c r="I908" s="131"/>
      <c r="J908" s="130" t="s">
        <v>2277</v>
      </c>
    </row>
    <row r="909" spans="1:10">
      <c r="A909" s="130" t="s">
        <v>2278</v>
      </c>
      <c r="B909" s="130" t="s">
        <v>2279</v>
      </c>
      <c r="C909" s="130" t="s">
        <v>255</v>
      </c>
      <c r="D909" s="130" t="s">
        <v>2280</v>
      </c>
      <c r="E909" s="130" t="s">
        <v>257</v>
      </c>
      <c r="F909" s="130">
        <v>0</v>
      </c>
      <c r="G909" s="130">
        <v>2</v>
      </c>
      <c r="H909" s="130" t="s">
        <v>130</v>
      </c>
      <c r="I909" s="131"/>
      <c r="J909" s="130" t="s">
        <v>131</v>
      </c>
    </row>
    <row r="910" spans="1:10">
      <c r="A910" s="130" t="s">
        <v>2281</v>
      </c>
      <c r="B910" s="130" t="s">
        <v>2282</v>
      </c>
      <c r="C910" s="130" t="s">
        <v>255</v>
      </c>
      <c r="D910" s="130" t="s">
        <v>2283</v>
      </c>
      <c r="E910" s="130" t="s">
        <v>257</v>
      </c>
      <c r="F910" s="130">
        <v>0</v>
      </c>
      <c r="G910" s="130">
        <v>2</v>
      </c>
      <c r="H910" s="130" t="s">
        <v>130</v>
      </c>
      <c r="I910" s="131"/>
      <c r="J910" s="130" t="s">
        <v>131</v>
      </c>
    </row>
    <row r="911" spans="1:10">
      <c r="A911" s="130" t="s">
        <v>2284</v>
      </c>
      <c r="B911" s="130" t="s">
        <v>2285</v>
      </c>
      <c r="C911" s="130" t="s">
        <v>255</v>
      </c>
      <c r="D911" s="130" t="s">
        <v>2286</v>
      </c>
      <c r="E911" s="130" t="s">
        <v>257</v>
      </c>
      <c r="F911" s="130">
        <v>0</v>
      </c>
      <c r="G911" s="130">
        <v>2</v>
      </c>
      <c r="H911" s="130" t="s">
        <v>130</v>
      </c>
      <c r="I911" s="131"/>
      <c r="J911" s="130" t="s">
        <v>131</v>
      </c>
    </row>
    <row r="912" spans="1:10">
      <c r="A912" s="130" t="s">
        <v>2287</v>
      </c>
      <c r="B912" s="130" t="s">
        <v>2287</v>
      </c>
      <c r="C912" s="130" t="s">
        <v>2287</v>
      </c>
      <c r="D912" s="130" t="s">
        <v>2287</v>
      </c>
      <c r="E912" s="130" t="s">
        <v>2287</v>
      </c>
      <c r="H912" s="130" t="s">
        <v>2287</v>
      </c>
      <c r="I912" s="131"/>
      <c r="J912" s="130" t="s">
        <v>2287</v>
      </c>
    </row>
    <row r="913" spans="1:10">
      <c r="A913" s="130" t="s">
        <v>2288</v>
      </c>
      <c r="B913" s="130" t="s">
        <v>2289</v>
      </c>
      <c r="C913" s="130" t="s">
        <v>764</v>
      </c>
      <c r="D913" s="130" t="s">
        <v>2290</v>
      </c>
      <c r="E913" s="130" t="s">
        <v>765</v>
      </c>
      <c r="F913" s="130">
        <v>0</v>
      </c>
      <c r="G913" s="130">
        <v>2</v>
      </c>
      <c r="H913" s="130" t="s">
        <v>130</v>
      </c>
      <c r="I913" s="131"/>
      <c r="J913" s="130" t="s">
        <v>131</v>
      </c>
    </row>
    <row r="914" spans="1:10">
      <c r="A914" s="130" t="s">
        <v>2291</v>
      </c>
      <c r="B914" s="130" t="s">
        <v>2292</v>
      </c>
      <c r="C914" s="130" t="s">
        <v>764</v>
      </c>
      <c r="D914" s="130" t="s">
        <v>2293</v>
      </c>
      <c r="E914" s="130" t="s">
        <v>765</v>
      </c>
      <c r="F914" s="130">
        <v>0</v>
      </c>
      <c r="G914" s="130">
        <v>2</v>
      </c>
      <c r="H914" s="130" t="s">
        <v>130</v>
      </c>
      <c r="I914" s="131"/>
      <c r="J914" s="130" t="s">
        <v>131</v>
      </c>
    </row>
    <row r="915" spans="1:10">
      <c r="A915" s="130" t="s">
        <v>2294</v>
      </c>
      <c r="B915" s="130" t="s">
        <v>2295</v>
      </c>
      <c r="C915" s="130" t="s">
        <v>764</v>
      </c>
      <c r="D915" s="130" t="s">
        <v>2296</v>
      </c>
      <c r="E915" s="130" t="s">
        <v>765</v>
      </c>
      <c r="F915" s="130">
        <v>0</v>
      </c>
      <c r="G915" s="130">
        <v>2</v>
      </c>
      <c r="H915" s="130" t="s">
        <v>130</v>
      </c>
      <c r="I915" s="131"/>
      <c r="J915" s="130" t="s">
        <v>131</v>
      </c>
    </row>
    <row r="916" spans="1:10">
      <c r="A916" s="130" t="s">
        <v>2297</v>
      </c>
      <c r="B916" s="130" t="s">
        <v>2289</v>
      </c>
      <c r="C916" s="130" t="s">
        <v>255</v>
      </c>
      <c r="D916" s="130" t="s">
        <v>2290</v>
      </c>
      <c r="E916" s="130" t="s">
        <v>257</v>
      </c>
      <c r="F916" s="130">
        <v>0</v>
      </c>
      <c r="G916" s="130">
        <v>2</v>
      </c>
      <c r="H916" s="130" t="s">
        <v>130</v>
      </c>
      <c r="I916" s="131"/>
      <c r="J916" s="130" t="s">
        <v>131</v>
      </c>
    </row>
    <row r="917" spans="1:10">
      <c r="A917" s="130" t="s">
        <v>2298</v>
      </c>
      <c r="B917" s="130" t="s">
        <v>2292</v>
      </c>
      <c r="C917" s="130" t="s">
        <v>255</v>
      </c>
      <c r="D917" s="130" t="s">
        <v>2293</v>
      </c>
      <c r="E917" s="130" t="s">
        <v>257</v>
      </c>
      <c r="F917" s="130">
        <v>0</v>
      </c>
      <c r="G917" s="130">
        <v>2</v>
      </c>
      <c r="H917" s="130" t="s">
        <v>130</v>
      </c>
      <c r="I917" s="131"/>
      <c r="J917" s="130" t="s">
        <v>131</v>
      </c>
    </row>
    <row r="918" spans="1:10">
      <c r="A918" s="130" t="s">
        <v>2299</v>
      </c>
      <c r="B918" s="130" t="s">
        <v>2295</v>
      </c>
      <c r="C918" s="130" t="s">
        <v>255</v>
      </c>
      <c r="D918" s="130" t="s">
        <v>2296</v>
      </c>
      <c r="E918" s="130" t="s">
        <v>257</v>
      </c>
      <c r="F918" s="130">
        <v>0</v>
      </c>
      <c r="G918" s="130">
        <v>2</v>
      </c>
      <c r="H918" s="130" t="s">
        <v>130</v>
      </c>
      <c r="I918" s="131"/>
      <c r="J918" s="130" t="s">
        <v>131</v>
      </c>
    </row>
    <row r="919" spans="1:10">
      <c r="A919" s="130" t="s">
        <v>2300</v>
      </c>
      <c r="B919" s="130" t="s">
        <v>42</v>
      </c>
      <c r="C919" s="130" t="s">
        <v>764</v>
      </c>
      <c r="D919" s="130" t="s">
        <v>1928</v>
      </c>
      <c r="E919" s="130" t="s">
        <v>765</v>
      </c>
      <c r="F919" s="130">
        <v>0</v>
      </c>
      <c r="G919" s="130">
        <v>2</v>
      </c>
      <c r="H919" s="130" t="s">
        <v>130</v>
      </c>
      <c r="I919" s="131"/>
      <c r="J919" s="130" t="s">
        <v>131</v>
      </c>
    </row>
    <row r="920" spans="1:10">
      <c r="A920" s="130" t="s">
        <v>2301</v>
      </c>
      <c r="B920" s="130" t="s">
        <v>2302</v>
      </c>
      <c r="C920" s="130" t="s">
        <v>764</v>
      </c>
      <c r="D920" s="130" t="s">
        <v>2303</v>
      </c>
      <c r="E920" s="130" t="s">
        <v>765</v>
      </c>
      <c r="F920" s="130">
        <v>0</v>
      </c>
      <c r="G920" s="130">
        <v>2</v>
      </c>
      <c r="H920" s="130" t="s">
        <v>130</v>
      </c>
      <c r="I920" s="131"/>
      <c r="J920" s="130" t="s">
        <v>131</v>
      </c>
    </row>
    <row r="921" spans="1:10">
      <c r="A921" s="130" t="s">
        <v>2304</v>
      </c>
      <c r="B921" s="130" t="s">
        <v>2304</v>
      </c>
      <c r="C921" s="130" t="s">
        <v>2304</v>
      </c>
      <c r="D921" s="130" t="s">
        <v>2304</v>
      </c>
      <c r="E921" s="130" t="s">
        <v>2304</v>
      </c>
      <c r="H921" s="130" t="s">
        <v>2304</v>
      </c>
      <c r="I921" s="131"/>
      <c r="J921" s="130" t="s">
        <v>2304</v>
      </c>
    </row>
    <row r="922" spans="1:10">
      <c r="A922" s="130" t="s">
        <v>2305</v>
      </c>
      <c r="B922" s="130" t="s">
        <v>2306</v>
      </c>
      <c r="C922" s="130" t="s">
        <v>764</v>
      </c>
      <c r="D922" s="130" t="s">
        <v>2307</v>
      </c>
      <c r="E922" s="130" t="s">
        <v>765</v>
      </c>
      <c r="F922" s="130">
        <v>0</v>
      </c>
      <c r="G922" s="130">
        <v>2</v>
      </c>
      <c r="H922" s="130" t="s">
        <v>130</v>
      </c>
      <c r="I922" s="131"/>
      <c r="J922" s="130" t="s">
        <v>131</v>
      </c>
    </row>
    <row r="923" spans="1:10">
      <c r="A923" s="130" t="s">
        <v>2308</v>
      </c>
      <c r="B923" s="130" t="s">
        <v>2306</v>
      </c>
      <c r="C923" s="130" t="s">
        <v>1399</v>
      </c>
      <c r="D923" s="130" t="s">
        <v>2307</v>
      </c>
      <c r="E923" s="130" t="s">
        <v>1401</v>
      </c>
      <c r="F923" s="130">
        <v>0</v>
      </c>
      <c r="G923" s="130">
        <v>2</v>
      </c>
      <c r="H923" s="130" t="s">
        <v>130</v>
      </c>
      <c r="I923" s="131"/>
      <c r="J923" s="130" t="s">
        <v>131</v>
      </c>
    </row>
    <row r="924" spans="1:10">
      <c r="A924" s="130" t="s">
        <v>2309</v>
      </c>
      <c r="B924" s="130" t="s">
        <v>2309</v>
      </c>
      <c r="C924" s="130" t="s">
        <v>2309</v>
      </c>
      <c r="D924" s="130" t="s">
        <v>2309</v>
      </c>
      <c r="E924" s="130" t="s">
        <v>2309</v>
      </c>
      <c r="H924" s="130" t="s">
        <v>2309</v>
      </c>
      <c r="I924" s="131"/>
      <c r="J924" s="130" t="s">
        <v>2309</v>
      </c>
    </row>
    <row r="925" spans="1:10">
      <c r="A925" s="130" t="s">
        <v>2310</v>
      </c>
      <c r="B925" s="130" t="s">
        <v>2311</v>
      </c>
      <c r="C925" s="130" t="s">
        <v>255</v>
      </c>
      <c r="D925" s="130" t="s">
        <v>2312</v>
      </c>
      <c r="E925" s="130" t="s">
        <v>257</v>
      </c>
      <c r="F925" s="130">
        <v>0</v>
      </c>
      <c r="G925" s="130">
        <v>2</v>
      </c>
      <c r="H925" s="130" t="s">
        <v>130</v>
      </c>
      <c r="I925" s="131"/>
      <c r="J925" s="130" t="s">
        <v>131</v>
      </c>
    </row>
    <row r="926" spans="1:10">
      <c r="A926" s="130" t="s">
        <v>2313</v>
      </c>
      <c r="B926" s="130" t="s">
        <v>2314</v>
      </c>
      <c r="C926" s="130" t="s">
        <v>255</v>
      </c>
      <c r="D926" s="130" t="s">
        <v>2315</v>
      </c>
      <c r="E926" s="130" t="s">
        <v>257</v>
      </c>
      <c r="F926" s="130">
        <v>0</v>
      </c>
      <c r="G926" s="130">
        <v>2</v>
      </c>
      <c r="H926" s="130" t="s">
        <v>130</v>
      </c>
      <c r="I926" s="131"/>
      <c r="J926" s="130" t="s">
        <v>131</v>
      </c>
    </row>
    <row r="927" spans="1:10">
      <c r="A927" s="130" t="s">
        <v>2316</v>
      </c>
      <c r="B927" s="130" t="s">
        <v>2317</v>
      </c>
      <c r="C927" s="130" t="s">
        <v>255</v>
      </c>
      <c r="D927" s="130" t="s">
        <v>2318</v>
      </c>
      <c r="E927" s="130" t="s">
        <v>257</v>
      </c>
      <c r="F927" s="130">
        <v>0</v>
      </c>
      <c r="G927" s="130">
        <v>2</v>
      </c>
      <c r="H927" s="130" t="s">
        <v>130</v>
      </c>
      <c r="I927" s="131"/>
      <c r="J927" s="130" t="s">
        <v>131</v>
      </c>
    </row>
    <row r="928" spans="1:10">
      <c r="A928" s="130" t="s">
        <v>2319</v>
      </c>
      <c r="B928" s="130" t="s">
        <v>2320</v>
      </c>
      <c r="C928" s="130" t="s">
        <v>255</v>
      </c>
      <c r="D928" s="130" t="s">
        <v>2321</v>
      </c>
      <c r="E928" s="130" t="s">
        <v>257</v>
      </c>
      <c r="F928" s="130">
        <v>0</v>
      </c>
      <c r="G928" s="130">
        <v>2</v>
      </c>
      <c r="H928" s="130" t="s">
        <v>130</v>
      </c>
      <c r="I928" s="131"/>
      <c r="J928" s="130" t="s">
        <v>131</v>
      </c>
    </row>
    <row r="929" spans="1:10">
      <c r="A929" s="130" t="s">
        <v>2322</v>
      </c>
      <c r="B929" s="130" t="s">
        <v>2323</v>
      </c>
      <c r="C929" s="130" t="s">
        <v>255</v>
      </c>
      <c r="D929" s="130" t="s">
        <v>2324</v>
      </c>
      <c r="E929" s="130" t="s">
        <v>257</v>
      </c>
      <c r="F929" s="130">
        <v>0</v>
      </c>
      <c r="G929" s="130">
        <v>2</v>
      </c>
      <c r="H929" s="130" t="s">
        <v>130</v>
      </c>
      <c r="I929" s="131"/>
      <c r="J929" s="130" t="s">
        <v>131</v>
      </c>
    </row>
    <row r="930" spans="1:10">
      <c r="A930" s="130" t="s">
        <v>2325</v>
      </c>
      <c r="B930" s="130" t="s">
        <v>2326</v>
      </c>
      <c r="C930" s="130" t="s">
        <v>255</v>
      </c>
      <c r="D930" s="130" t="s">
        <v>2327</v>
      </c>
      <c r="E930" s="130" t="s">
        <v>257</v>
      </c>
      <c r="F930" s="130">
        <v>0</v>
      </c>
      <c r="G930" s="130">
        <v>2</v>
      </c>
      <c r="H930" s="130" t="s">
        <v>130</v>
      </c>
      <c r="I930" s="131"/>
      <c r="J930" s="130" t="s">
        <v>131</v>
      </c>
    </row>
    <row r="931" spans="1:10">
      <c r="A931" s="130" t="s">
        <v>2328</v>
      </c>
      <c r="B931" s="130" t="s">
        <v>2329</v>
      </c>
      <c r="C931" s="130" t="s">
        <v>255</v>
      </c>
      <c r="D931" s="130" t="s">
        <v>2330</v>
      </c>
      <c r="E931" s="130" t="s">
        <v>257</v>
      </c>
      <c r="F931" s="130">
        <v>0</v>
      </c>
      <c r="G931" s="130">
        <v>2</v>
      </c>
      <c r="H931" s="130" t="s">
        <v>130</v>
      </c>
      <c r="I931" s="131"/>
      <c r="J931" s="130" t="s">
        <v>131</v>
      </c>
    </row>
    <row r="932" spans="1:10">
      <c r="A932" s="130" t="s">
        <v>2331</v>
      </c>
      <c r="B932" s="130" t="s">
        <v>2332</v>
      </c>
      <c r="C932" s="130" t="s">
        <v>255</v>
      </c>
      <c r="D932" s="130" t="s">
        <v>2333</v>
      </c>
      <c r="E932" s="130" t="s">
        <v>257</v>
      </c>
      <c r="F932" s="130">
        <v>0</v>
      </c>
      <c r="G932" s="130">
        <v>2</v>
      </c>
      <c r="H932" s="130" t="s">
        <v>130</v>
      </c>
      <c r="I932" s="131"/>
      <c r="J932" s="130" t="s">
        <v>131</v>
      </c>
    </row>
    <row r="933" spans="1:10">
      <c r="A933" s="130" t="s">
        <v>2334</v>
      </c>
      <c r="B933" s="130" t="s">
        <v>2335</v>
      </c>
      <c r="C933" s="130" t="s">
        <v>255</v>
      </c>
      <c r="D933" s="130" t="s">
        <v>2336</v>
      </c>
      <c r="E933" s="130" t="s">
        <v>257</v>
      </c>
      <c r="F933" s="130">
        <v>0</v>
      </c>
      <c r="G933" s="130">
        <v>2</v>
      </c>
      <c r="H933" s="130" t="s">
        <v>130</v>
      </c>
      <c r="I933" s="131"/>
      <c r="J933" s="130" t="s">
        <v>131</v>
      </c>
    </row>
    <row r="934" spans="1:10">
      <c r="A934" s="130" t="s">
        <v>2337</v>
      </c>
      <c r="B934" s="130" t="s">
        <v>2338</v>
      </c>
      <c r="C934" s="130" t="s">
        <v>255</v>
      </c>
      <c r="D934" s="130" t="s">
        <v>2339</v>
      </c>
      <c r="E934" s="130" t="s">
        <v>257</v>
      </c>
      <c r="F934" s="130">
        <v>0</v>
      </c>
      <c r="G934" s="130">
        <v>2</v>
      </c>
      <c r="H934" s="130" t="s">
        <v>130</v>
      </c>
      <c r="I934" s="131"/>
      <c r="J934" s="130" t="s">
        <v>131</v>
      </c>
    </row>
    <row r="935" spans="1:10">
      <c r="A935" s="130" t="s">
        <v>2340</v>
      </c>
      <c r="B935" s="130" t="s">
        <v>2341</v>
      </c>
      <c r="C935" s="130" t="s">
        <v>255</v>
      </c>
      <c r="D935" s="130" t="s">
        <v>2342</v>
      </c>
      <c r="E935" s="130" t="s">
        <v>257</v>
      </c>
      <c r="F935" s="130">
        <v>0</v>
      </c>
      <c r="G935" s="130">
        <v>2</v>
      </c>
      <c r="H935" s="130" t="s">
        <v>130</v>
      </c>
      <c r="I935" s="131"/>
      <c r="J935" s="130" t="s">
        <v>131</v>
      </c>
    </row>
    <row r="936" spans="1:10">
      <c r="A936" s="130" t="s">
        <v>2343</v>
      </c>
      <c r="B936" s="130" t="s">
        <v>2344</v>
      </c>
      <c r="C936" s="130" t="s">
        <v>255</v>
      </c>
      <c r="D936" s="130" t="s">
        <v>2345</v>
      </c>
      <c r="E936" s="130" t="s">
        <v>257</v>
      </c>
      <c r="F936" s="130">
        <v>0</v>
      </c>
      <c r="G936" s="130">
        <v>2</v>
      </c>
      <c r="H936" s="130" t="s">
        <v>130</v>
      </c>
      <c r="I936" s="131"/>
      <c r="J936" s="130" t="s">
        <v>131</v>
      </c>
    </row>
    <row r="937" spans="1:10">
      <c r="A937" s="130" t="s">
        <v>2346</v>
      </c>
      <c r="B937" s="130" t="s">
        <v>2347</v>
      </c>
      <c r="C937" s="130" t="s">
        <v>255</v>
      </c>
      <c r="D937" s="130" t="s">
        <v>2348</v>
      </c>
      <c r="E937" s="130" t="s">
        <v>257</v>
      </c>
      <c r="F937" s="130">
        <v>0</v>
      </c>
      <c r="G937" s="130">
        <v>2</v>
      </c>
      <c r="H937" s="130" t="s">
        <v>130</v>
      </c>
      <c r="I937" s="131"/>
      <c r="J937" s="130" t="s">
        <v>131</v>
      </c>
    </row>
    <row r="938" spans="1:10">
      <c r="A938" s="130" t="s">
        <v>2349</v>
      </c>
      <c r="B938" s="130" t="s">
        <v>2311</v>
      </c>
      <c r="C938" s="130" t="s">
        <v>139</v>
      </c>
      <c r="D938" s="130" t="s">
        <v>2312</v>
      </c>
      <c r="E938" s="130" t="s">
        <v>141</v>
      </c>
      <c r="F938" s="130">
        <v>2</v>
      </c>
      <c r="G938" s="130">
        <v>2</v>
      </c>
      <c r="H938" s="130" t="s">
        <v>130</v>
      </c>
      <c r="I938" s="131"/>
      <c r="J938" s="130" t="s">
        <v>131</v>
      </c>
    </row>
    <row r="939" spans="1:10">
      <c r="A939" s="130" t="s">
        <v>2350</v>
      </c>
      <c r="B939" s="130" t="s">
        <v>2351</v>
      </c>
      <c r="C939" s="130" t="s">
        <v>255</v>
      </c>
      <c r="D939" s="130" t="s">
        <v>2352</v>
      </c>
      <c r="E939" s="130" t="s">
        <v>257</v>
      </c>
      <c r="F939" s="130">
        <v>0</v>
      </c>
      <c r="G939" s="130">
        <v>2</v>
      </c>
      <c r="H939" s="130" t="s">
        <v>130</v>
      </c>
      <c r="I939" s="131"/>
      <c r="J939" s="130" t="s">
        <v>131</v>
      </c>
    </row>
    <row r="940" spans="1:10">
      <c r="A940" s="130" t="s">
        <v>2353</v>
      </c>
      <c r="B940" s="130" t="s">
        <v>2351</v>
      </c>
      <c r="C940" s="130" t="s">
        <v>139</v>
      </c>
      <c r="D940" s="130" t="s">
        <v>2352</v>
      </c>
      <c r="E940" s="130" t="s">
        <v>141</v>
      </c>
      <c r="F940" s="130">
        <v>2</v>
      </c>
      <c r="G940" s="130">
        <v>2</v>
      </c>
      <c r="H940" s="130" t="s">
        <v>130</v>
      </c>
      <c r="I940" s="131"/>
      <c r="J940" s="130" t="s">
        <v>131</v>
      </c>
    </row>
    <row r="941" spans="1:10">
      <c r="A941" s="130" t="s">
        <v>2354</v>
      </c>
      <c r="B941" s="130" t="s">
        <v>2354</v>
      </c>
      <c r="C941" s="130" t="s">
        <v>2354</v>
      </c>
      <c r="D941" s="130" t="s">
        <v>2354</v>
      </c>
      <c r="E941" s="130" t="s">
        <v>2354</v>
      </c>
      <c r="H941" s="130" t="s">
        <v>2354</v>
      </c>
      <c r="I941" s="131"/>
      <c r="J941" s="130" t="s">
        <v>2354</v>
      </c>
    </row>
    <row r="942" spans="1:10">
      <c r="A942" s="130" t="s">
        <v>2355</v>
      </c>
      <c r="B942" s="130" t="s">
        <v>2356</v>
      </c>
      <c r="C942" s="130" t="s">
        <v>266</v>
      </c>
      <c r="D942" s="130" t="s">
        <v>2357</v>
      </c>
      <c r="E942" s="130" t="s">
        <v>268</v>
      </c>
      <c r="F942" s="130">
        <v>0</v>
      </c>
      <c r="G942" s="130">
        <v>2</v>
      </c>
      <c r="H942" s="130" t="s">
        <v>130</v>
      </c>
      <c r="I942" s="131"/>
      <c r="J942" s="130" t="s">
        <v>131</v>
      </c>
    </row>
    <row r="943" spans="1:10">
      <c r="A943" s="130" t="s">
        <v>2358</v>
      </c>
      <c r="B943" s="130" t="s">
        <v>2359</v>
      </c>
      <c r="C943" s="130" t="s">
        <v>266</v>
      </c>
      <c r="D943" s="130" t="s">
        <v>2360</v>
      </c>
      <c r="E943" s="130" t="s">
        <v>268</v>
      </c>
      <c r="F943" s="130">
        <v>0</v>
      </c>
      <c r="G943" s="130">
        <v>2</v>
      </c>
      <c r="H943" s="130" t="s">
        <v>130</v>
      </c>
      <c r="I943" s="131"/>
      <c r="J943" s="130" t="s">
        <v>131</v>
      </c>
    </row>
    <row r="944" spans="1:10">
      <c r="A944" s="130" t="s">
        <v>2361</v>
      </c>
      <c r="B944" s="130" t="s">
        <v>2362</v>
      </c>
      <c r="C944" s="130" t="s">
        <v>266</v>
      </c>
      <c r="D944" s="130" t="s">
        <v>2363</v>
      </c>
      <c r="E944" s="130" t="s">
        <v>268</v>
      </c>
      <c r="F944" s="130">
        <v>0</v>
      </c>
      <c r="G944" s="130">
        <v>2</v>
      </c>
      <c r="H944" s="130" t="s">
        <v>130</v>
      </c>
      <c r="I944" s="131"/>
      <c r="J944" s="130" t="s">
        <v>131</v>
      </c>
    </row>
    <row r="945" spans="1:10">
      <c r="A945" s="130" t="s">
        <v>2364</v>
      </c>
      <c r="B945" s="130" t="s">
        <v>2356</v>
      </c>
      <c r="C945" s="130" t="s">
        <v>139</v>
      </c>
      <c r="D945" s="130" t="s">
        <v>2357</v>
      </c>
      <c r="E945" s="130" t="s">
        <v>141</v>
      </c>
      <c r="F945" s="130">
        <v>1</v>
      </c>
      <c r="G945" s="130">
        <v>2</v>
      </c>
      <c r="H945" s="130" t="s">
        <v>130</v>
      </c>
      <c r="I945" s="131"/>
      <c r="J945" s="130" t="s">
        <v>131</v>
      </c>
    </row>
    <row r="946" spans="1:10">
      <c r="A946" s="130" t="s">
        <v>2365</v>
      </c>
      <c r="B946" s="130" t="s">
        <v>2359</v>
      </c>
      <c r="C946" s="130" t="s">
        <v>139</v>
      </c>
      <c r="D946" s="130" t="s">
        <v>2360</v>
      </c>
      <c r="E946" s="130" t="s">
        <v>141</v>
      </c>
      <c r="F946" s="130">
        <v>1</v>
      </c>
      <c r="G946" s="130">
        <v>2</v>
      </c>
      <c r="H946" s="130" t="s">
        <v>130</v>
      </c>
      <c r="I946" s="131"/>
      <c r="J946" s="130" t="s">
        <v>131</v>
      </c>
    </row>
    <row r="947" spans="1:10">
      <c r="A947" s="130" t="s">
        <v>2366</v>
      </c>
      <c r="B947" s="130" t="s">
        <v>2362</v>
      </c>
      <c r="C947" s="130" t="s">
        <v>139</v>
      </c>
      <c r="D947" s="130" t="s">
        <v>2363</v>
      </c>
      <c r="E947" s="130" t="s">
        <v>141</v>
      </c>
      <c r="F947" s="130">
        <v>1</v>
      </c>
      <c r="G947" s="130">
        <v>2</v>
      </c>
      <c r="H947" s="130" t="s">
        <v>130</v>
      </c>
      <c r="I947" s="131"/>
      <c r="J947" s="130" t="s">
        <v>131</v>
      </c>
    </row>
    <row r="948" spans="1:10">
      <c r="A948" s="130" t="s">
        <v>2367</v>
      </c>
      <c r="B948" s="130" t="s">
        <v>2367</v>
      </c>
      <c r="C948" s="130" t="s">
        <v>2367</v>
      </c>
      <c r="D948" s="130" t="s">
        <v>2367</v>
      </c>
      <c r="E948" s="130" t="s">
        <v>2367</v>
      </c>
      <c r="H948" s="130" t="s">
        <v>2367</v>
      </c>
      <c r="I948" s="131"/>
      <c r="J948" s="130" t="s">
        <v>2367</v>
      </c>
    </row>
    <row r="949" spans="1:10">
      <c r="A949" s="130" t="s">
        <v>2368</v>
      </c>
      <c r="B949" s="130" t="s">
        <v>2369</v>
      </c>
      <c r="C949" s="130" t="s">
        <v>255</v>
      </c>
      <c r="D949" s="130" t="s">
        <v>2370</v>
      </c>
      <c r="E949" s="130" t="s">
        <v>257</v>
      </c>
      <c r="F949" s="130">
        <v>0</v>
      </c>
      <c r="G949" s="130">
        <v>2</v>
      </c>
      <c r="H949" s="130" t="s">
        <v>130</v>
      </c>
      <c r="I949" s="131"/>
      <c r="J949" s="130" t="s">
        <v>131</v>
      </c>
    </row>
    <row r="950" spans="1:10">
      <c r="A950" s="130" t="s">
        <v>2371</v>
      </c>
      <c r="B950" s="130" t="s">
        <v>1843</v>
      </c>
      <c r="C950" s="130" t="s">
        <v>764</v>
      </c>
      <c r="D950" s="130" t="s">
        <v>1844</v>
      </c>
      <c r="E950" s="130" t="s">
        <v>765</v>
      </c>
      <c r="F950" s="130">
        <v>0</v>
      </c>
      <c r="G950" s="130">
        <v>2</v>
      </c>
      <c r="H950" s="130" t="s">
        <v>130</v>
      </c>
      <c r="I950" s="131"/>
      <c r="J950" s="130" t="s">
        <v>131</v>
      </c>
    </row>
    <row r="951" spans="1:10">
      <c r="A951" s="130" t="s">
        <v>2372</v>
      </c>
      <c r="B951" s="130" t="s">
        <v>2372</v>
      </c>
      <c r="C951" s="130" t="s">
        <v>2372</v>
      </c>
      <c r="D951" s="130" t="s">
        <v>2372</v>
      </c>
      <c r="E951" s="130" t="s">
        <v>2372</v>
      </c>
      <c r="H951" s="130" t="s">
        <v>2372</v>
      </c>
      <c r="I951" s="131"/>
      <c r="J951" s="130" t="s">
        <v>2372</v>
      </c>
    </row>
    <row r="952" spans="1:10">
      <c r="A952" s="130" t="s">
        <v>2373</v>
      </c>
      <c r="B952" s="130" t="s">
        <v>2374</v>
      </c>
      <c r="C952" s="130" t="s">
        <v>764</v>
      </c>
      <c r="D952" s="130" t="s">
        <v>2375</v>
      </c>
      <c r="E952" s="130" t="s">
        <v>765</v>
      </c>
      <c r="F952" s="130">
        <v>0</v>
      </c>
      <c r="G952" s="130">
        <v>2</v>
      </c>
      <c r="H952" s="130" t="s">
        <v>130</v>
      </c>
      <c r="I952" s="131"/>
      <c r="J952" s="130" t="s">
        <v>131</v>
      </c>
    </row>
    <row r="953" spans="1:10">
      <c r="A953" s="130" t="s">
        <v>2376</v>
      </c>
      <c r="B953" s="130" t="s">
        <v>2377</v>
      </c>
      <c r="C953" s="130" t="s">
        <v>764</v>
      </c>
      <c r="D953" s="130" t="s">
        <v>2378</v>
      </c>
      <c r="E953" s="130" t="s">
        <v>765</v>
      </c>
      <c r="F953" s="130">
        <v>0</v>
      </c>
      <c r="G953" s="130">
        <v>2</v>
      </c>
      <c r="H953" s="130" t="s">
        <v>130</v>
      </c>
      <c r="I953" s="131"/>
      <c r="J953" s="130" t="s">
        <v>131</v>
      </c>
    </row>
    <row r="954" spans="1:10">
      <c r="A954" s="130" t="s">
        <v>2379</v>
      </c>
      <c r="B954" s="130" t="s">
        <v>1846</v>
      </c>
      <c r="C954" s="130" t="s">
        <v>764</v>
      </c>
      <c r="D954" s="130" t="s">
        <v>1847</v>
      </c>
      <c r="E954" s="130" t="s">
        <v>765</v>
      </c>
      <c r="F954" s="130">
        <v>0</v>
      </c>
      <c r="G954" s="130">
        <v>2</v>
      </c>
      <c r="H954" s="130" t="s">
        <v>130</v>
      </c>
      <c r="I954" s="131"/>
      <c r="J954" s="130" t="s">
        <v>131</v>
      </c>
    </row>
    <row r="955" spans="1:10">
      <c r="A955" s="130" t="s">
        <v>2380</v>
      </c>
      <c r="B955" s="130" t="s">
        <v>2122</v>
      </c>
      <c r="C955" s="130" t="s">
        <v>764</v>
      </c>
      <c r="D955" s="130" t="s">
        <v>2123</v>
      </c>
      <c r="E955" s="130" t="s">
        <v>765</v>
      </c>
      <c r="F955" s="130">
        <v>0</v>
      </c>
      <c r="G955" s="130">
        <v>2</v>
      </c>
      <c r="H955" s="130" t="s">
        <v>130</v>
      </c>
      <c r="I955" s="131"/>
      <c r="J955" s="130" t="s">
        <v>131</v>
      </c>
    </row>
    <row r="956" spans="1:10">
      <c r="A956" s="130" t="s">
        <v>2381</v>
      </c>
      <c r="B956" s="130" t="s">
        <v>2382</v>
      </c>
      <c r="C956" s="130" t="s">
        <v>764</v>
      </c>
      <c r="D956" s="130" t="s">
        <v>2383</v>
      </c>
      <c r="E956" s="130" t="s">
        <v>765</v>
      </c>
      <c r="F956" s="130">
        <v>0</v>
      </c>
      <c r="G956" s="130">
        <v>2</v>
      </c>
      <c r="H956" s="130" t="s">
        <v>130</v>
      </c>
      <c r="I956" s="131"/>
      <c r="J956" s="130" t="s">
        <v>131</v>
      </c>
    </row>
    <row r="957" spans="1:10">
      <c r="A957" s="130" t="s">
        <v>2384</v>
      </c>
      <c r="B957" s="130" t="s">
        <v>2384</v>
      </c>
      <c r="C957" s="130" t="s">
        <v>2384</v>
      </c>
      <c r="D957" s="130" t="s">
        <v>2384</v>
      </c>
      <c r="E957" s="130" t="s">
        <v>2384</v>
      </c>
      <c r="H957" s="130" t="s">
        <v>2384</v>
      </c>
      <c r="I957" s="131"/>
      <c r="J957" s="130" t="s">
        <v>2384</v>
      </c>
    </row>
    <row r="958" spans="1:10">
      <c r="A958" s="130" t="s">
        <v>2385</v>
      </c>
      <c r="B958" s="130" t="s">
        <v>2386</v>
      </c>
      <c r="C958" s="130" t="s">
        <v>255</v>
      </c>
      <c r="D958" s="130" t="s">
        <v>2387</v>
      </c>
      <c r="E958" s="130" t="s">
        <v>257</v>
      </c>
      <c r="F958" s="130">
        <v>0</v>
      </c>
      <c r="G958" s="130">
        <v>2</v>
      </c>
      <c r="H958" s="130" t="s">
        <v>130</v>
      </c>
      <c r="I958" s="131"/>
      <c r="J958" s="130" t="s">
        <v>131</v>
      </c>
    </row>
    <row r="959" spans="1:10">
      <c r="A959" s="130" t="s">
        <v>2388</v>
      </c>
      <c r="B959" s="130" t="s">
        <v>2389</v>
      </c>
      <c r="C959" s="130" t="s">
        <v>255</v>
      </c>
      <c r="D959" s="130" t="s">
        <v>2390</v>
      </c>
      <c r="E959" s="130" t="s">
        <v>257</v>
      </c>
      <c r="F959" s="130">
        <v>0</v>
      </c>
      <c r="G959" s="130">
        <v>2</v>
      </c>
      <c r="H959" s="130" t="s">
        <v>130</v>
      </c>
      <c r="I959" s="131"/>
      <c r="J959" s="130" t="s">
        <v>131</v>
      </c>
    </row>
    <row r="960" spans="1:10">
      <c r="A960" s="130" t="s">
        <v>2391</v>
      </c>
      <c r="B960" s="130" t="s">
        <v>2392</v>
      </c>
      <c r="C960" s="130" t="s">
        <v>255</v>
      </c>
      <c r="D960" s="130" t="s">
        <v>2393</v>
      </c>
      <c r="E960" s="130" t="s">
        <v>257</v>
      </c>
      <c r="F960" s="130">
        <v>0</v>
      </c>
      <c r="G960" s="130">
        <v>2</v>
      </c>
      <c r="H960" s="130" t="s">
        <v>130</v>
      </c>
      <c r="I960" s="131"/>
      <c r="J960" s="130" t="s">
        <v>131</v>
      </c>
    </row>
    <row r="961" spans="1:10">
      <c r="A961" s="130" t="s">
        <v>2394</v>
      </c>
      <c r="B961" s="130" t="s">
        <v>2392</v>
      </c>
      <c r="C961" s="130" t="s">
        <v>764</v>
      </c>
      <c r="D961" s="130" t="s">
        <v>2393</v>
      </c>
      <c r="E961" s="130" t="s">
        <v>765</v>
      </c>
      <c r="F961" s="130">
        <v>0</v>
      </c>
      <c r="G961" s="130">
        <v>2</v>
      </c>
      <c r="H961" s="130" t="s">
        <v>130</v>
      </c>
      <c r="I961" s="131"/>
      <c r="J961" s="130" t="s">
        <v>131</v>
      </c>
    </row>
    <row r="962" spans="1:10">
      <c r="A962" s="130" t="s">
        <v>2395</v>
      </c>
      <c r="B962" s="130" t="s">
        <v>2395</v>
      </c>
      <c r="C962" s="130" t="s">
        <v>2395</v>
      </c>
      <c r="D962" s="130" t="s">
        <v>2395</v>
      </c>
      <c r="E962" s="130" t="s">
        <v>2395</v>
      </c>
      <c r="H962" s="130" t="s">
        <v>2395</v>
      </c>
      <c r="I962" s="131"/>
      <c r="J962" s="130" t="s">
        <v>2395</v>
      </c>
    </row>
    <row r="963" spans="1:10">
      <c r="A963" s="130" t="s">
        <v>2396</v>
      </c>
      <c r="B963" s="130" t="s">
        <v>2397</v>
      </c>
      <c r="C963" s="130" t="s">
        <v>255</v>
      </c>
      <c r="D963" s="130" t="s">
        <v>2398</v>
      </c>
      <c r="E963" s="130" t="s">
        <v>257</v>
      </c>
      <c r="F963" s="130">
        <v>0</v>
      </c>
      <c r="G963" s="130">
        <v>2</v>
      </c>
      <c r="H963" s="130" t="s">
        <v>130</v>
      </c>
      <c r="I963" s="131"/>
      <c r="J963" s="130" t="s">
        <v>131</v>
      </c>
    </row>
    <row r="964" spans="1:10">
      <c r="A964" s="130" t="s">
        <v>2399</v>
      </c>
      <c r="B964" s="130" t="s">
        <v>2399</v>
      </c>
      <c r="C964" s="130" t="s">
        <v>2399</v>
      </c>
      <c r="D964" s="130" t="s">
        <v>2399</v>
      </c>
      <c r="E964" s="130" t="s">
        <v>2399</v>
      </c>
      <c r="H964" s="130" t="s">
        <v>2399</v>
      </c>
      <c r="I964" s="131"/>
      <c r="J964" s="130" t="s">
        <v>2399</v>
      </c>
    </row>
    <row r="965" spans="1:10">
      <c r="A965" s="130" t="s">
        <v>2400</v>
      </c>
      <c r="B965" s="130" t="s">
        <v>2401</v>
      </c>
      <c r="C965" s="130" t="s">
        <v>255</v>
      </c>
      <c r="D965" s="130" t="s">
        <v>2402</v>
      </c>
      <c r="E965" s="130" t="s">
        <v>257</v>
      </c>
      <c r="F965" s="130">
        <v>0</v>
      </c>
      <c r="G965" s="130">
        <v>2</v>
      </c>
      <c r="H965" s="130" t="s">
        <v>130</v>
      </c>
      <c r="I965" s="131"/>
      <c r="J965" s="130" t="s">
        <v>131</v>
      </c>
    </row>
    <row r="966" spans="1:10">
      <c r="A966" s="130" t="s">
        <v>2403</v>
      </c>
      <c r="B966" s="130" t="s">
        <v>1846</v>
      </c>
      <c r="C966" s="130" t="s">
        <v>764</v>
      </c>
      <c r="D966" s="130" t="s">
        <v>1847</v>
      </c>
      <c r="E966" s="130" t="s">
        <v>765</v>
      </c>
      <c r="F966" s="130">
        <v>0</v>
      </c>
      <c r="G966" s="130">
        <v>2</v>
      </c>
      <c r="H966" s="130" t="s">
        <v>130</v>
      </c>
      <c r="I966" s="131"/>
      <c r="J966" s="130" t="s">
        <v>131</v>
      </c>
    </row>
    <row r="967" spans="1:10">
      <c r="A967" s="130" t="s">
        <v>2404</v>
      </c>
      <c r="B967" s="130" t="s">
        <v>2405</v>
      </c>
      <c r="C967" s="130" t="s">
        <v>764</v>
      </c>
      <c r="D967" s="130" t="s">
        <v>2406</v>
      </c>
      <c r="E967" s="130" t="s">
        <v>765</v>
      </c>
      <c r="F967" s="130">
        <v>0</v>
      </c>
      <c r="G967" s="130">
        <v>2</v>
      </c>
      <c r="H967" s="130" t="s">
        <v>130</v>
      </c>
      <c r="I967" s="131"/>
      <c r="J967" s="130" t="s">
        <v>131</v>
      </c>
    </row>
    <row r="968" spans="1:10">
      <c r="A968" s="130" t="s">
        <v>2407</v>
      </c>
      <c r="B968" s="130" t="s">
        <v>42</v>
      </c>
      <c r="C968" s="130" t="s">
        <v>764</v>
      </c>
      <c r="D968" s="130" t="s">
        <v>1928</v>
      </c>
      <c r="E968" s="130" t="s">
        <v>765</v>
      </c>
      <c r="F968" s="130">
        <v>0</v>
      </c>
      <c r="G968" s="130">
        <v>2</v>
      </c>
      <c r="H968" s="130" t="s">
        <v>130</v>
      </c>
      <c r="I968" s="131"/>
      <c r="J968" s="130" t="s">
        <v>131</v>
      </c>
    </row>
    <row r="969" spans="1:10">
      <c r="A969" s="130" t="s">
        <v>2408</v>
      </c>
      <c r="B969" s="130" t="s">
        <v>2408</v>
      </c>
      <c r="C969" s="130" t="s">
        <v>2408</v>
      </c>
      <c r="D969" s="130" t="s">
        <v>2408</v>
      </c>
      <c r="E969" s="130" t="s">
        <v>2408</v>
      </c>
      <c r="H969" s="130" t="s">
        <v>2408</v>
      </c>
      <c r="I969" s="131"/>
      <c r="J969" s="130" t="s">
        <v>2408</v>
      </c>
    </row>
    <row r="970" spans="1:10">
      <c r="A970" s="130" t="s">
        <v>2409</v>
      </c>
      <c r="B970" s="130" t="s">
        <v>2410</v>
      </c>
      <c r="C970" s="130" t="s">
        <v>255</v>
      </c>
      <c r="D970" s="130" t="s">
        <v>2411</v>
      </c>
      <c r="E970" s="130" t="s">
        <v>257</v>
      </c>
      <c r="F970" s="130">
        <v>0</v>
      </c>
      <c r="G970" s="130">
        <v>2</v>
      </c>
      <c r="H970" s="130" t="s">
        <v>130</v>
      </c>
      <c r="I970" s="131"/>
      <c r="J970" s="130" t="s">
        <v>131</v>
      </c>
    </row>
    <row r="971" spans="1:10">
      <c r="A971" s="130" t="s">
        <v>2412</v>
      </c>
      <c r="B971" s="130" t="s">
        <v>2412</v>
      </c>
      <c r="C971" s="130" t="s">
        <v>2412</v>
      </c>
      <c r="D971" s="130" t="s">
        <v>2412</v>
      </c>
      <c r="E971" s="130" t="s">
        <v>2412</v>
      </c>
      <c r="H971" s="130" t="s">
        <v>2412</v>
      </c>
      <c r="I971" s="131"/>
      <c r="J971" s="130" t="s">
        <v>2412</v>
      </c>
    </row>
    <row r="972" spans="1:10">
      <c r="A972" s="130" t="s">
        <v>2413</v>
      </c>
      <c r="B972" s="130" t="s">
        <v>2414</v>
      </c>
      <c r="C972" s="130" t="s">
        <v>255</v>
      </c>
      <c r="D972" s="130" t="s">
        <v>2415</v>
      </c>
      <c r="E972" s="130" t="s">
        <v>257</v>
      </c>
      <c r="F972" s="130">
        <v>0</v>
      </c>
      <c r="G972" s="130">
        <v>2</v>
      </c>
      <c r="H972" s="130" t="s">
        <v>130</v>
      </c>
      <c r="I972" s="131"/>
      <c r="J972" s="130" t="s">
        <v>131</v>
      </c>
    </row>
    <row r="973" spans="1:10">
      <c r="A973" s="130" t="s">
        <v>2416</v>
      </c>
      <c r="B973" s="130" t="s">
        <v>2416</v>
      </c>
      <c r="C973" s="130" t="s">
        <v>2416</v>
      </c>
      <c r="D973" s="130" t="s">
        <v>2416</v>
      </c>
      <c r="E973" s="130" t="s">
        <v>2416</v>
      </c>
      <c r="H973" s="130" t="s">
        <v>2416</v>
      </c>
      <c r="I973" s="131"/>
      <c r="J973" s="130" t="s">
        <v>2416</v>
      </c>
    </row>
    <row r="974" spans="1:10">
      <c r="A974" s="130" t="s">
        <v>2417</v>
      </c>
      <c r="B974" s="130" t="s">
        <v>2418</v>
      </c>
      <c r="C974" s="130" t="s">
        <v>255</v>
      </c>
      <c r="D974" s="130" t="s">
        <v>2419</v>
      </c>
      <c r="E974" s="130" t="s">
        <v>257</v>
      </c>
      <c r="F974" s="130">
        <v>0</v>
      </c>
      <c r="G974" s="130">
        <v>2</v>
      </c>
      <c r="H974" s="130" t="s">
        <v>130</v>
      </c>
      <c r="I974" s="131"/>
      <c r="J974" s="130" t="s">
        <v>131</v>
      </c>
    </row>
    <row r="975" spans="1:10">
      <c r="A975" s="130" t="s">
        <v>2420</v>
      </c>
      <c r="B975" s="130" t="s">
        <v>2421</v>
      </c>
      <c r="C975" s="130" t="s">
        <v>255</v>
      </c>
      <c r="D975" s="130" t="s">
        <v>2422</v>
      </c>
      <c r="E975" s="130" t="s">
        <v>257</v>
      </c>
      <c r="F975" s="130">
        <v>0</v>
      </c>
      <c r="G975" s="130">
        <v>2</v>
      </c>
      <c r="H975" s="130" t="s">
        <v>130</v>
      </c>
      <c r="I975" s="131"/>
      <c r="J975" s="130" t="s">
        <v>131</v>
      </c>
    </row>
    <row r="976" spans="1:10">
      <c r="A976" s="130" t="s">
        <v>2423</v>
      </c>
      <c r="B976" s="130" t="s">
        <v>2424</v>
      </c>
      <c r="C976" s="130" t="s">
        <v>255</v>
      </c>
      <c r="D976" s="130" t="s">
        <v>2425</v>
      </c>
      <c r="E976" s="130" t="s">
        <v>257</v>
      </c>
      <c r="F976" s="130">
        <v>0</v>
      </c>
      <c r="G976" s="130">
        <v>2</v>
      </c>
      <c r="H976" s="130" t="s">
        <v>130</v>
      </c>
      <c r="I976" s="131"/>
      <c r="J976" s="130" t="s">
        <v>131</v>
      </c>
    </row>
    <row r="977" spans="1:10">
      <c r="A977" s="130" t="s">
        <v>2426</v>
      </c>
      <c r="B977" s="130" t="s">
        <v>2427</v>
      </c>
      <c r="C977" s="130" t="s">
        <v>255</v>
      </c>
      <c r="D977" s="130" t="s">
        <v>2428</v>
      </c>
      <c r="E977" s="130" t="s">
        <v>257</v>
      </c>
      <c r="F977" s="130">
        <v>0</v>
      </c>
      <c r="G977" s="130">
        <v>2</v>
      </c>
      <c r="H977" s="130" t="s">
        <v>130</v>
      </c>
      <c r="I977" s="131"/>
      <c r="J977" s="130" t="s">
        <v>131</v>
      </c>
    </row>
    <row r="978" spans="1:10">
      <c r="A978" s="130" t="s">
        <v>2429</v>
      </c>
      <c r="B978" s="130" t="s">
        <v>2430</v>
      </c>
      <c r="C978" s="130" t="s">
        <v>255</v>
      </c>
      <c r="D978" s="130" t="s">
        <v>2431</v>
      </c>
      <c r="E978" s="130" t="s">
        <v>257</v>
      </c>
      <c r="F978" s="130">
        <v>0</v>
      </c>
      <c r="G978" s="130">
        <v>2</v>
      </c>
      <c r="H978" s="130" t="s">
        <v>130</v>
      </c>
      <c r="I978" s="131"/>
      <c r="J978" s="130" t="s">
        <v>131</v>
      </c>
    </row>
    <row r="979" spans="1:10">
      <c r="A979" s="130" t="s">
        <v>2432</v>
      </c>
      <c r="B979" s="130" t="s">
        <v>2433</v>
      </c>
      <c r="C979" s="130" t="s">
        <v>255</v>
      </c>
      <c r="D979" s="130" t="s">
        <v>2434</v>
      </c>
      <c r="E979" s="130" t="s">
        <v>257</v>
      </c>
      <c r="F979" s="130">
        <v>0</v>
      </c>
      <c r="G979" s="130">
        <v>2</v>
      </c>
      <c r="H979" s="130" t="s">
        <v>130</v>
      </c>
      <c r="I979" s="131"/>
      <c r="J979" s="130" t="s">
        <v>131</v>
      </c>
    </row>
    <row r="980" spans="1:10">
      <c r="A980" s="130" t="s">
        <v>2435</v>
      </c>
      <c r="B980" s="130" t="s">
        <v>2436</v>
      </c>
      <c r="C980" s="130" t="s">
        <v>255</v>
      </c>
      <c r="D980" s="130" t="s">
        <v>2437</v>
      </c>
      <c r="E980" s="130" t="s">
        <v>257</v>
      </c>
      <c r="F980" s="130">
        <v>0</v>
      </c>
      <c r="G980" s="130">
        <v>2</v>
      </c>
      <c r="H980" s="130" t="s">
        <v>130</v>
      </c>
      <c r="I980" s="131"/>
      <c r="J980" s="130" t="s">
        <v>131</v>
      </c>
    </row>
    <row r="981" spans="1:10">
      <c r="A981" s="130" t="s">
        <v>2438</v>
      </c>
      <c r="B981" s="130" t="s">
        <v>2439</v>
      </c>
      <c r="C981" s="130" t="s">
        <v>255</v>
      </c>
      <c r="D981" s="130" t="s">
        <v>2440</v>
      </c>
      <c r="E981" s="130" t="s">
        <v>257</v>
      </c>
      <c r="F981" s="130">
        <v>0</v>
      </c>
      <c r="G981" s="130">
        <v>2</v>
      </c>
      <c r="H981" s="130" t="s">
        <v>130</v>
      </c>
      <c r="I981" s="131"/>
      <c r="J981" s="130" t="s">
        <v>131</v>
      </c>
    </row>
    <row r="982" spans="1:10">
      <c r="A982" s="130" t="s">
        <v>2441</v>
      </c>
      <c r="B982" s="130" t="s">
        <v>2442</v>
      </c>
      <c r="C982" s="130" t="s">
        <v>255</v>
      </c>
      <c r="D982" s="130" t="s">
        <v>2443</v>
      </c>
      <c r="E982" s="130" t="s">
        <v>257</v>
      </c>
      <c r="F982" s="130">
        <v>0</v>
      </c>
      <c r="G982" s="130">
        <v>2</v>
      </c>
      <c r="H982" s="130" t="s">
        <v>130</v>
      </c>
      <c r="I982" s="131"/>
      <c r="J982" s="130" t="s">
        <v>131</v>
      </c>
    </row>
    <row r="983" spans="1:10">
      <c r="A983" s="130" t="s">
        <v>2444</v>
      </c>
      <c r="B983" s="130" t="s">
        <v>2445</v>
      </c>
      <c r="C983" s="130" t="s">
        <v>255</v>
      </c>
      <c r="D983" s="130" t="s">
        <v>2446</v>
      </c>
      <c r="E983" s="130" t="s">
        <v>257</v>
      </c>
      <c r="F983" s="130">
        <v>0</v>
      </c>
      <c r="G983" s="130">
        <v>2</v>
      </c>
      <c r="H983" s="130" t="s">
        <v>130</v>
      </c>
      <c r="I983" s="131"/>
      <c r="J983" s="130" t="s">
        <v>131</v>
      </c>
    </row>
    <row r="984" spans="1:10">
      <c r="A984" s="130" t="s">
        <v>2447</v>
      </c>
      <c r="B984" s="130" t="s">
        <v>2448</v>
      </c>
      <c r="C984" s="130" t="s">
        <v>255</v>
      </c>
      <c r="D984" s="130" t="s">
        <v>2449</v>
      </c>
      <c r="E984" s="130" t="s">
        <v>257</v>
      </c>
      <c r="F984" s="130">
        <v>0</v>
      </c>
      <c r="G984" s="130">
        <v>2</v>
      </c>
      <c r="H984" s="130" t="s">
        <v>130</v>
      </c>
      <c r="I984" s="131"/>
      <c r="J984" s="130" t="s">
        <v>131</v>
      </c>
    </row>
    <row r="985" spans="1:10">
      <c r="A985" s="130" t="s">
        <v>2450</v>
      </c>
      <c r="B985" s="130" t="s">
        <v>2451</v>
      </c>
      <c r="C985" s="130" t="s">
        <v>255</v>
      </c>
      <c r="D985" s="130" t="s">
        <v>2452</v>
      </c>
      <c r="E985" s="130" t="s">
        <v>257</v>
      </c>
      <c r="F985" s="130">
        <v>0</v>
      </c>
      <c r="G985" s="130">
        <v>2</v>
      </c>
      <c r="H985" s="130" t="s">
        <v>130</v>
      </c>
      <c r="I985" s="131"/>
      <c r="J985" s="130" t="s">
        <v>131</v>
      </c>
    </row>
    <row r="986" spans="1:10">
      <c r="A986" s="130" t="s">
        <v>2453</v>
      </c>
      <c r="B986" s="130" t="s">
        <v>2454</v>
      </c>
      <c r="C986" s="130" t="s">
        <v>255</v>
      </c>
      <c r="D986" s="130" t="s">
        <v>2455</v>
      </c>
      <c r="E986" s="130" t="s">
        <v>257</v>
      </c>
      <c r="F986" s="130">
        <v>0</v>
      </c>
      <c r="G986" s="130">
        <v>2</v>
      </c>
      <c r="H986" s="130" t="s">
        <v>130</v>
      </c>
      <c r="I986" s="131"/>
      <c r="J986" s="130" t="s">
        <v>131</v>
      </c>
    </row>
    <row r="987" spans="1:10">
      <c r="A987" s="130" t="s">
        <v>2456</v>
      </c>
      <c r="B987" s="130" t="s">
        <v>2457</v>
      </c>
      <c r="C987" s="130" t="s">
        <v>255</v>
      </c>
      <c r="D987" s="130" t="s">
        <v>2458</v>
      </c>
      <c r="E987" s="130" t="s">
        <v>257</v>
      </c>
      <c r="F987" s="130">
        <v>0</v>
      </c>
      <c r="G987" s="130">
        <v>2</v>
      </c>
      <c r="H987" s="130" t="s">
        <v>130</v>
      </c>
      <c r="I987" s="131"/>
      <c r="J987" s="130" t="s">
        <v>131</v>
      </c>
    </row>
    <row r="988" spans="1:10">
      <c r="A988" s="130" t="s">
        <v>2459</v>
      </c>
      <c r="B988" s="130" t="s">
        <v>2460</v>
      </c>
      <c r="C988" s="130" t="s">
        <v>255</v>
      </c>
      <c r="D988" s="130" t="s">
        <v>2461</v>
      </c>
      <c r="E988" s="130" t="s">
        <v>257</v>
      </c>
      <c r="F988" s="130">
        <v>0</v>
      </c>
      <c r="G988" s="130">
        <v>2</v>
      </c>
      <c r="H988" s="130" t="s">
        <v>130</v>
      </c>
      <c r="I988" s="131"/>
      <c r="J988" s="130" t="s">
        <v>131</v>
      </c>
    </row>
    <row r="989" spans="1:10">
      <c r="A989" s="130" t="s">
        <v>2462</v>
      </c>
      <c r="B989" s="130" t="s">
        <v>2462</v>
      </c>
      <c r="C989" s="130" t="s">
        <v>2462</v>
      </c>
      <c r="D989" s="130" t="s">
        <v>2462</v>
      </c>
      <c r="E989" s="130" t="s">
        <v>2462</v>
      </c>
      <c r="H989" s="130" t="s">
        <v>2462</v>
      </c>
      <c r="I989" s="131"/>
      <c r="J989" s="130" t="s">
        <v>2462</v>
      </c>
    </row>
    <row r="990" spans="1:10">
      <c r="A990" s="130" t="s">
        <v>2463</v>
      </c>
      <c r="B990" s="130" t="s">
        <v>2464</v>
      </c>
      <c r="C990" s="130" t="s">
        <v>255</v>
      </c>
      <c r="D990" s="130" t="s">
        <v>2465</v>
      </c>
      <c r="E990" s="130" t="s">
        <v>257</v>
      </c>
      <c r="F990" s="130">
        <v>0</v>
      </c>
      <c r="G990" s="130">
        <v>2</v>
      </c>
      <c r="H990" s="130" t="s">
        <v>130</v>
      </c>
      <c r="I990" s="131"/>
      <c r="J990" s="130" t="s">
        <v>131</v>
      </c>
    </row>
    <row r="991" spans="1:10">
      <c r="A991" s="130" t="s">
        <v>2466</v>
      </c>
      <c r="B991" s="130" t="s">
        <v>2467</v>
      </c>
      <c r="C991" s="130" t="s">
        <v>266</v>
      </c>
      <c r="D991" s="130" t="s">
        <v>2468</v>
      </c>
      <c r="E991" s="130" t="s">
        <v>268</v>
      </c>
      <c r="F991" s="130">
        <v>0</v>
      </c>
      <c r="G991" s="130">
        <v>2</v>
      </c>
      <c r="H991" s="130" t="s">
        <v>130</v>
      </c>
      <c r="I991" s="131"/>
      <c r="J991" s="130" t="s">
        <v>131</v>
      </c>
    </row>
    <row r="992" spans="1:10">
      <c r="A992" s="130" t="s">
        <v>2469</v>
      </c>
      <c r="B992" s="130" t="s">
        <v>1386</v>
      </c>
      <c r="C992" s="130" t="s">
        <v>373</v>
      </c>
      <c r="D992" s="130" t="s">
        <v>1387</v>
      </c>
      <c r="E992" s="130" t="s">
        <v>2470</v>
      </c>
      <c r="F992" s="130">
        <v>0</v>
      </c>
      <c r="G992" s="130">
        <v>2</v>
      </c>
      <c r="H992" s="130" t="s">
        <v>130</v>
      </c>
      <c r="I992" s="131"/>
      <c r="J992" s="130" t="s">
        <v>131</v>
      </c>
    </row>
    <row r="993" spans="1:10">
      <c r="A993" s="130" t="s">
        <v>2471</v>
      </c>
      <c r="B993" s="130" t="s">
        <v>2472</v>
      </c>
      <c r="C993" s="130" t="s">
        <v>164</v>
      </c>
      <c r="D993" s="130" t="s">
        <v>2473</v>
      </c>
      <c r="E993" s="130" t="s">
        <v>166</v>
      </c>
      <c r="F993" s="130">
        <v>0</v>
      </c>
      <c r="G993" s="130">
        <v>2</v>
      </c>
      <c r="H993" s="130" t="s">
        <v>130</v>
      </c>
      <c r="I993" s="131"/>
      <c r="J993" s="130" t="s">
        <v>131</v>
      </c>
    </row>
    <row r="994" spans="1:10">
      <c r="A994" s="130" t="s">
        <v>2474</v>
      </c>
      <c r="B994" s="130" t="s">
        <v>2475</v>
      </c>
      <c r="C994" s="130" t="s">
        <v>255</v>
      </c>
      <c r="D994" s="130" t="s">
        <v>2476</v>
      </c>
      <c r="E994" s="130" t="s">
        <v>257</v>
      </c>
      <c r="F994" s="130">
        <v>0</v>
      </c>
      <c r="G994" s="130">
        <v>2</v>
      </c>
      <c r="H994" s="130" t="s">
        <v>130</v>
      </c>
      <c r="I994" s="131"/>
      <c r="J994" s="130" t="s">
        <v>131</v>
      </c>
    </row>
    <row r="995" spans="1:10">
      <c r="A995" s="130" t="s">
        <v>2477</v>
      </c>
      <c r="B995" s="130" t="s">
        <v>2478</v>
      </c>
      <c r="C995" s="130" t="s">
        <v>255</v>
      </c>
      <c r="D995" s="130" t="s">
        <v>2479</v>
      </c>
      <c r="E995" s="130" t="s">
        <v>257</v>
      </c>
      <c r="F995" s="130">
        <v>0</v>
      </c>
      <c r="G995" s="130">
        <v>2</v>
      </c>
      <c r="H995" s="130" t="s">
        <v>130</v>
      </c>
      <c r="I995" s="131"/>
      <c r="J995" s="130" t="s">
        <v>131</v>
      </c>
    </row>
    <row r="996" spans="1:10">
      <c r="A996" s="130" t="s">
        <v>2480</v>
      </c>
      <c r="B996" s="130" t="s">
        <v>2481</v>
      </c>
      <c r="C996" s="130" t="s">
        <v>255</v>
      </c>
      <c r="D996" s="130" t="s">
        <v>2482</v>
      </c>
      <c r="E996" s="130" t="s">
        <v>257</v>
      </c>
      <c r="F996" s="130">
        <v>0</v>
      </c>
      <c r="G996" s="130">
        <v>2</v>
      </c>
      <c r="H996" s="130" t="s">
        <v>130</v>
      </c>
      <c r="I996" s="131"/>
      <c r="J996" s="130" t="s">
        <v>131</v>
      </c>
    </row>
    <row r="997" spans="1:10">
      <c r="A997" s="130" t="s">
        <v>2483</v>
      </c>
      <c r="B997" s="130" t="s">
        <v>2484</v>
      </c>
      <c r="C997" s="130" t="s">
        <v>255</v>
      </c>
      <c r="D997" s="130" t="s">
        <v>2485</v>
      </c>
      <c r="E997" s="130" t="s">
        <v>257</v>
      </c>
      <c r="F997" s="130">
        <v>0</v>
      </c>
      <c r="G997" s="130">
        <v>2</v>
      </c>
      <c r="H997" s="130" t="s">
        <v>130</v>
      </c>
      <c r="I997" s="131"/>
      <c r="J997" s="130" t="s">
        <v>131</v>
      </c>
    </row>
    <row r="998" spans="1:10">
      <c r="A998" s="130" t="s">
        <v>2486</v>
      </c>
      <c r="B998" s="130" t="s">
        <v>2487</v>
      </c>
      <c r="C998" s="130" t="s">
        <v>255</v>
      </c>
      <c r="D998" s="130" t="s">
        <v>2488</v>
      </c>
      <c r="E998" s="130" t="s">
        <v>257</v>
      </c>
      <c r="F998" s="130">
        <v>0</v>
      </c>
      <c r="G998" s="130">
        <v>2</v>
      </c>
      <c r="H998" s="130" t="s">
        <v>130</v>
      </c>
      <c r="I998" s="131"/>
      <c r="J998" s="130" t="s">
        <v>131</v>
      </c>
    </row>
    <row r="999" spans="1:10">
      <c r="A999" s="130" t="s">
        <v>2489</v>
      </c>
      <c r="B999" s="130" t="s">
        <v>2490</v>
      </c>
      <c r="C999" s="130" t="s">
        <v>164</v>
      </c>
      <c r="D999" s="130" t="s">
        <v>2491</v>
      </c>
      <c r="E999" s="130" t="s">
        <v>166</v>
      </c>
      <c r="F999" s="130">
        <v>0</v>
      </c>
      <c r="G999" s="130">
        <v>2</v>
      </c>
      <c r="H999" s="130" t="s">
        <v>130</v>
      </c>
      <c r="I999" s="131"/>
      <c r="J999" s="130" t="s">
        <v>131</v>
      </c>
    </row>
    <row r="1000" spans="1:10">
      <c r="A1000" s="130" t="s">
        <v>2492</v>
      </c>
      <c r="B1000" s="130" t="s">
        <v>2492</v>
      </c>
      <c r="C1000" s="130" t="s">
        <v>2492</v>
      </c>
      <c r="D1000" s="130" t="s">
        <v>2492</v>
      </c>
      <c r="E1000" s="130" t="s">
        <v>2492</v>
      </c>
      <c r="H1000" s="130" t="s">
        <v>2492</v>
      </c>
      <c r="I1000" s="131"/>
      <c r="J1000" s="130" t="s">
        <v>2492</v>
      </c>
    </row>
    <row r="1001" spans="1:10">
      <c r="A1001" s="130" t="s">
        <v>2493</v>
      </c>
      <c r="B1001" s="130" t="s">
        <v>2494</v>
      </c>
      <c r="C1001" s="130" t="s">
        <v>266</v>
      </c>
      <c r="D1001" s="130" t="s">
        <v>2495</v>
      </c>
      <c r="E1001" s="130" t="s">
        <v>268</v>
      </c>
      <c r="F1001" s="130">
        <v>0</v>
      </c>
      <c r="G1001" s="130">
        <v>2</v>
      </c>
      <c r="H1001" s="130" t="s">
        <v>130</v>
      </c>
      <c r="I1001" s="131"/>
      <c r="J1001" s="130" t="s">
        <v>131</v>
      </c>
    </row>
    <row r="1002" spans="1:10">
      <c r="A1002" s="130" t="s">
        <v>2496</v>
      </c>
      <c r="B1002" s="130" t="s">
        <v>2497</v>
      </c>
      <c r="C1002" s="130" t="s">
        <v>266</v>
      </c>
      <c r="D1002" s="130" t="s">
        <v>2498</v>
      </c>
      <c r="E1002" s="130" t="s">
        <v>268</v>
      </c>
      <c r="F1002" s="130">
        <v>0</v>
      </c>
      <c r="G1002" s="130">
        <v>2</v>
      </c>
      <c r="H1002" s="130" t="s">
        <v>130</v>
      </c>
      <c r="I1002" s="131"/>
      <c r="J1002" s="130" t="s">
        <v>131</v>
      </c>
    </row>
    <row r="1003" spans="1:10">
      <c r="A1003" s="130" t="s">
        <v>2499</v>
      </c>
      <c r="B1003" s="130" t="s">
        <v>2500</v>
      </c>
      <c r="C1003" s="130" t="s">
        <v>266</v>
      </c>
      <c r="D1003" s="130" t="s">
        <v>2501</v>
      </c>
      <c r="E1003" s="130" t="s">
        <v>268</v>
      </c>
      <c r="F1003" s="130">
        <v>0</v>
      </c>
      <c r="G1003" s="130">
        <v>2</v>
      </c>
      <c r="H1003" s="130" t="s">
        <v>130</v>
      </c>
      <c r="I1003" s="131"/>
      <c r="J1003" s="130" t="s">
        <v>131</v>
      </c>
    </row>
    <row r="1004" spans="1:10">
      <c r="A1004" s="130" t="s">
        <v>2502</v>
      </c>
      <c r="B1004" s="130" t="s">
        <v>2503</v>
      </c>
      <c r="C1004" s="130" t="s">
        <v>266</v>
      </c>
      <c r="D1004" s="130" t="s">
        <v>2504</v>
      </c>
      <c r="E1004" s="130" t="s">
        <v>268</v>
      </c>
      <c r="F1004" s="130">
        <v>0</v>
      </c>
      <c r="G1004" s="130">
        <v>2</v>
      </c>
      <c r="H1004" s="130" t="s">
        <v>130</v>
      </c>
      <c r="I1004" s="131"/>
      <c r="J1004" s="130" t="s">
        <v>131</v>
      </c>
    </row>
    <row r="1005" spans="1:10">
      <c r="A1005" s="130" t="s">
        <v>2505</v>
      </c>
      <c r="B1005" s="130" t="s">
        <v>2506</v>
      </c>
      <c r="C1005" s="130" t="s">
        <v>266</v>
      </c>
      <c r="D1005" s="130" t="s">
        <v>2507</v>
      </c>
      <c r="E1005" s="130" t="s">
        <v>268</v>
      </c>
      <c r="F1005" s="130">
        <v>0</v>
      </c>
      <c r="G1005" s="130">
        <v>2</v>
      </c>
      <c r="H1005" s="130" t="s">
        <v>130</v>
      </c>
      <c r="I1005" s="131"/>
      <c r="J1005" s="130" t="s">
        <v>131</v>
      </c>
    </row>
    <row r="1006" spans="1:10">
      <c r="A1006" s="130" t="s">
        <v>2508</v>
      </c>
      <c r="B1006" s="130" t="s">
        <v>2509</v>
      </c>
      <c r="C1006" s="130" t="s">
        <v>266</v>
      </c>
      <c r="D1006" s="130" t="s">
        <v>2510</v>
      </c>
      <c r="E1006" s="130" t="s">
        <v>268</v>
      </c>
      <c r="F1006" s="130">
        <v>0</v>
      </c>
      <c r="G1006" s="130">
        <v>2</v>
      </c>
      <c r="H1006" s="130" t="s">
        <v>130</v>
      </c>
      <c r="I1006" s="131"/>
      <c r="J1006" s="130" t="s">
        <v>131</v>
      </c>
    </row>
    <row r="1007" spans="1:10">
      <c r="A1007" s="130" t="s">
        <v>2511</v>
      </c>
      <c r="B1007" s="130" t="s">
        <v>2512</v>
      </c>
      <c r="C1007" s="130" t="s">
        <v>266</v>
      </c>
      <c r="D1007" s="130" t="s">
        <v>2513</v>
      </c>
      <c r="E1007" s="130" t="s">
        <v>268</v>
      </c>
      <c r="F1007" s="130">
        <v>0</v>
      </c>
      <c r="G1007" s="130">
        <v>2</v>
      </c>
      <c r="H1007" s="130" t="s">
        <v>130</v>
      </c>
      <c r="I1007" s="131"/>
      <c r="J1007" s="130" t="s">
        <v>131</v>
      </c>
    </row>
    <row r="1008" spans="1:10">
      <c r="A1008" s="130" t="s">
        <v>2514</v>
      </c>
      <c r="B1008" s="130" t="s">
        <v>2515</v>
      </c>
      <c r="C1008" s="130" t="s">
        <v>266</v>
      </c>
      <c r="D1008" s="130" t="s">
        <v>2516</v>
      </c>
      <c r="E1008" s="130" t="s">
        <v>268</v>
      </c>
      <c r="F1008" s="130">
        <v>0</v>
      </c>
      <c r="G1008" s="130">
        <v>2</v>
      </c>
      <c r="H1008" s="130" t="s">
        <v>130</v>
      </c>
      <c r="I1008" s="131"/>
      <c r="J1008" s="130" t="s">
        <v>131</v>
      </c>
    </row>
    <row r="1009" spans="1:10">
      <c r="A1009" s="130" t="s">
        <v>2517</v>
      </c>
      <c r="B1009" s="130" t="s">
        <v>2518</v>
      </c>
      <c r="C1009" s="130" t="s">
        <v>266</v>
      </c>
      <c r="D1009" s="130" t="s">
        <v>2519</v>
      </c>
      <c r="E1009" s="130" t="s">
        <v>268</v>
      </c>
      <c r="F1009" s="130">
        <v>0</v>
      </c>
      <c r="G1009" s="130">
        <v>2</v>
      </c>
      <c r="H1009" s="130" t="s">
        <v>130</v>
      </c>
      <c r="I1009" s="131"/>
      <c r="J1009" s="130" t="s">
        <v>131</v>
      </c>
    </row>
    <row r="1010" spans="1:10">
      <c r="A1010" s="130" t="s">
        <v>2520</v>
      </c>
      <c r="B1010" s="130" t="s">
        <v>2521</v>
      </c>
      <c r="C1010" s="130" t="s">
        <v>266</v>
      </c>
      <c r="D1010" s="130" t="s">
        <v>2522</v>
      </c>
      <c r="E1010" s="130" t="s">
        <v>268</v>
      </c>
      <c r="F1010" s="130">
        <v>0</v>
      </c>
      <c r="G1010" s="130">
        <v>2</v>
      </c>
      <c r="H1010" s="130" t="s">
        <v>130</v>
      </c>
      <c r="I1010" s="131"/>
      <c r="J1010" s="130" t="s">
        <v>131</v>
      </c>
    </row>
    <row r="1011" spans="1:10">
      <c r="A1011" s="130" t="s">
        <v>2523</v>
      </c>
      <c r="B1011" s="130" t="s">
        <v>2524</v>
      </c>
      <c r="C1011" s="130" t="s">
        <v>266</v>
      </c>
      <c r="D1011" s="130" t="s">
        <v>2525</v>
      </c>
      <c r="E1011" s="130" t="s">
        <v>268</v>
      </c>
      <c r="F1011" s="130">
        <v>0</v>
      </c>
      <c r="G1011" s="130">
        <v>2</v>
      </c>
      <c r="H1011" s="130" t="s">
        <v>130</v>
      </c>
      <c r="I1011" s="131"/>
      <c r="J1011" s="130" t="s">
        <v>131</v>
      </c>
    </row>
    <row r="1012" spans="1:10">
      <c r="A1012" s="130" t="s">
        <v>2526</v>
      </c>
      <c r="B1012" s="130" t="s">
        <v>2527</v>
      </c>
      <c r="C1012" s="130" t="s">
        <v>266</v>
      </c>
      <c r="D1012" s="130" t="s">
        <v>2528</v>
      </c>
      <c r="E1012" s="130" t="s">
        <v>268</v>
      </c>
      <c r="F1012" s="130">
        <v>0</v>
      </c>
      <c r="G1012" s="130">
        <v>2</v>
      </c>
      <c r="H1012" s="130" t="s">
        <v>130</v>
      </c>
      <c r="I1012" s="131"/>
      <c r="J1012" s="130" t="s">
        <v>131</v>
      </c>
    </row>
    <row r="1013" spans="1:10">
      <c r="A1013" s="130" t="s">
        <v>2529</v>
      </c>
      <c r="B1013" s="130" t="s">
        <v>2530</v>
      </c>
      <c r="C1013" s="130" t="s">
        <v>266</v>
      </c>
      <c r="D1013" s="130" t="s">
        <v>2531</v>
      </c>
      <c r="E1013" s="130" t="s">
        <v>268</v>
      </c>
      <c r="F1013" s="130">
        <v>0</v>
      </c>
      <c r="G1013" s="130">
        <v>2</v>
      </c>
      <c r="H1013" s="130" t="s">
        <v>130</v>
      </c>
      <c r="I1013" s="131"/>
      <c r="J1013" s="130" t="s">
        <v>131</v>
      </c>
    </row>
    <row r="1014" spans="1:10">
      <c r="A1014" s="130" t="s">
        <v>2532</v>
      </c>
      <c r="B1014" s="130" t="s">
        <v>2533</v>
      </c>
      <c r="C1014" s="130" t="s">
        <v>266</v>
      </c>
      <c r="D1014" s="130" t="s">
        <v>2534</v>
      </c>
      <c r="E1014" s="130" t="s">
        <v>268</v>
      </c>
      <c r="F1014" s="130">
        <v>0</v>
      </c>
      <c r="G1014" s="130">
        <v>2</v>
      </c>
      <c r="H1014" s="130" t="s">
        <v>130</v>
      </c>
      <c r="I1014" s="131"/>
      <c r="J1014" s="130" t="s">
        <v>131</v>
      </c>
    </row>
    <row r="1015" spans="1:10">
      <c r="A1015" s="130" t="s">
        <v>2535</v>
      </c>
      <c r="B1015" s="130" t="s">
        <v>2536</v>
      </c>
      <c r="C1015" s="130" t="s">
        <v>266</v>
      </c>
      <c r="D1015" s="130" t="s">
        <v>2537</v>
      </c>
      <c r="E1015" s="130" t="s">
        <v>268</v>
      </c>
      <c r="F1015" s="130">
        <v>0</v>
      </c>
      <c r="G1015" s="130">
        <v>2</v>
      </c>
      <c r="H1015" s="130" t="s">
        <v>130</v>
      </c>
      <c r="I1015" s="131"/>
      <c r="J1015" s="130" t="s">
        <v>131</v>
      </c>
    </row>
    <row r="1016" spans="1:10">
      <c r="A1016" s="130" t="s">
        <v>2538</v>
      </c>
      <c r="B1016" s="130" t="s">
        <v>2539</v>
      </c>
      <c r="C1016" s="130" t="s">
        <v>266</v>
      </c>
      <c r="D1016" s="130" t="s">
        <v>2540</v>
      </c>
      <c r="E1016" s="130" t="s">
        <v>268</v>
      </c>
      <c r="F1016" s="130">
        <v>0</v>
      </c>
      <c r="G1016" s="130">
        <v>2</v>
      </c>
      <c r="H1016" s="130" t="s">
        <v>130</v>
      </c>
      <c r="I1016" s="131"/>
      <c r="J1016" s="130" t="s">
        <v>131</v>
      </c>
    </row>
    <row r="1017" spans="1:10">
      <c r="A1017" s="130" t="s">
        <v>2541</v>
      </c>
      <c r="B1017" s="130" t="s">
        <v>2542</v>
      </c>
      <c r="C1017" s="130" t="s">
        <v>266</v>
      </c>
      <c r="D1017" s="130" t="s">
        <v>2543</v>
      </c>
      <c r="E1017" s="130" t="s">
        <v>268</v>
      </c>
      <c r="F1017" s="130">
        <v>0</v>
      </c>
      <c r="G1017" s="130">
        <v>2</v>
      </c>
      <c r="H1017" s="130" t="s">
        <v>130</v>
      </c>
      <c r="I1017" s="131"/>
      <c r="J1017" s="130" t="s">
        <v>131</v>
      </c>
    </row>
    <row r="1018" spans="1:10">
      <c r="A1018" s="130" t="s">
        <v>2544</v>
      </c>
      <c r="B1018" s="130" t="s">
        <v>2545</v>
      </c>
      <c r="C1018" s="130" t="s">
        <v>266</v>
      </c>
      <c r="D1018" s="130" t="s">
        <v>2546</v>
      </c>
      <c r="E1018" s="130" t="s">
        <v>268</v>
      </c>
      <c r="F1018" s="130">
        <v>0</v>
      </c>
      <c r="G1018" s="130">
        <v>2</v>
      </c>
      <c r="H1018" s="130" t="s">
        <v>130</v>
      </c>
      <c r="I1018" s="131"/>
      <c r="J1018" s="130" t="s">
        <v>131</v>
      </c>
    </row>
    <row r="1019" spans="1:10">
      <c r="A1019" s="130" t="s">
        <v>2547</v>
      </c>
      <c r="B1019" s="130" t="s">
        <v>2548</v>
      </c>
      <c r="C1019" s="130" t="s">
        <v>266</v>
      </c>
      <c r="D1019" s="130" t="s">
        <v>2549</v>
      </c>
      <c r="E1019" s="130" t="s">
        <v>268</v>
      </c>
      <c r="F1019" s="130">
        <v>0</v>
      </c>
      <c r="G1019" s="130">
        <v>2</v>
      </c>
      <c r="H1019" s="130" t="s">
        <v>130</v>
      </c>
      <c r="I1019" s="131"/>
      <c r="J1019" s="130" t="s">
        <v>131</v>
      </c>
    </row>
    <row r="1020" spans="1:10">
      <c r="A1020" s="130" t="s">
        <v>2550</v>
      </c>
      <c r="B1020" s="130" t="s">
        <v>2551</v>
      </c>
      <c r="C1020" s="130" t="s">
        <v>266</v>
      </c>
      <c r="D1020" s="130" t="s">
        <v>2552</v>
      </c>
      <c r="E1020" s="130" t="s">
        <v>268</v>
      </c>
      <c r="F1020" s="130">
        <v>0</v>
      </c>
      <c r="G1020" s="130">
        <v>2</v>
      </c>
      <c r="H1020" s="130" t="s">
        <v>130</v>
      </c>
      <c r="I1020" s="131"/>
      <c r="J1020" s="130" t="s">
        <v>131</v>
      </c>
    </row>
    <row r="1021" spans="1:10">
      <c r="A1021" s="130" t="s">
        <v>2553</v>
      </c>
      <c r="B1021" s="130" t="s">
        <v>2554</v>
      </c>
      <c r="C1021" s="130" t="s">
        <v>266</v>
      </c>
      <c r="D1021" s="130" t="s">
        <v>2555</v>
      </c>
      <c r="E1021" s="130" t="s">
        <v>268</v>
      </c>
      <c r="F1021" s="130">
        <v>0</v>
      </c>
      <c r="G1021" s="130">
        <v>2</v>
      </c>
      <c r="H1021" s="130" t="s">
        <v>130</v>
      </c>
      <c r="I1021" s="131"/>
      <c r="J1021" s="130" t="s">
        <v>131</v>
      </c>
    </row>
    <row r="1022" spans="1:10">
      <c r="A1022" s="130" t="s">
        <v>2556</v>
      </c>
      <c r="B1022" s="130" t="s">
        <v>2557</v>
      </c>
      <c r="C1022" s="130" t="s">
        <v>266</v>
      </c>
      <c r="D1022" s="130" t="s">
        <v>2558</v>
      </c>
      <c r="E1022" s="130" t="s">
        <v>268</v>
      </c>
      <c r="F1022" s="130">
        <v>0</v>
      </c>
      <c r="G1022" s="130">
        <v>2</v>
      </c>
      <c r="H1022" s="130" t="s">
        <v>130</v>
      </c>
      <c r="I1022" s="131"/>
      <c r="J1022" s="130" t="s">
        <v>131</v>
      </c>
    </row>
    <row r="1023" spans="1:10">
      <c r="A1023" s="130" t="s">
        <v>2559</v>
      </c>
      <c r="B1023" s="130" t="s">
        <v>2560</v>
      </c>
      <c r="C1023" s="130" t="s">
        <v>266</v>
      </c>
      <c r="D1023" s="130" t="s">
        <v>2561</v>
      </c>
      <c r="E1023" s="130" t="s">
        <v>268</v>
      </c>
      <c r="F1023" s="130">
        <v>0</v>
      </c>
      <c r="G1023" s="130">
        <v>2</v>
      </c>
      <c r="H1023" s="130" t="s">
        <v>130</v>
      </c>
      <c r="I1023" s="131"/>
      <c r="J1023" s="130" t="s">
        <v>131</v>
      </c>
    </row>
    <row r="1024" spans="1:10">
      <c r="A1024" s="130" t="s">
        <v>2562</v>
      </c>
      <c r="B1024" s="130" t="s">
        <v>2563</v>
      </c>
      <c r="C1024" s="130" t="s">
        <v>266</v>
      </c>
      <c r="D1024" s="130" t="s">
        <v>2564</v>
      </c>
      <c r="E1024" s="130" t="s">
        <v>268</v>
      </c>
      <c r="F1024" s="130">
        <v>0</v>
      </c>
      <c r="G1024" s="130">
        <v>2</v>
      </c>
      <c r="H1024" s="130" t="s">
        <v>130</v>
      </c>
      <c r="I1024" s="131"/>
      <c r="J1024" s="130" t="s">
        <v>131</v>
      </c>
    </row>
    <row r="1025" spans="1:10">
      <c r="A1025" s="130" t="s">
        <v>2565</v>
      </c>
      <c r="B1025" s="130" t="s">
        <v>2521</v>
      </c>
      <c r="C1025" s="130" t="s">
        <v>164</v>
      </c>
      <c r="D1025" s="130" t="s">
        <v>2522</v>
      </c>
      <c r="E1025" s="130" t="s">
        <v>166</v>
      </c>
      <c r="F1025" s="130">
        <v>0</v>
      </c>
      <c r="G1025" s="130">
        <v>2</v>
      </c>
      <c r="H1025" s="130" t="s">
        <v>130</v>
      </c>
      <c r="I1025" s="131"/>
      <c r="J1025" s="130" t="s">
        <v>131</v>
      </c>
    </row>
    <row r="1026" spans="1:10">
      <c r="A1026" s="130" t="s">
        <v>2566</v>
      </c>
      <c r="B1026" s="130" t="s">
        <v>2554</v>
      </c>
      <c r="C1026" s="130" t="s">
        <v>164</v>
      </c>
      <c r="D1026" s="130" t="s">
        <v>2555</v>
      </c>
      <c r="E1026" s="130" t="s">
        <v>166</v>
      </c>
      <c r="F1026" s="130">
        <v>0</v>
      </c>
      <c r="G1026" s="130">
        <v>2</v>
      </c>
      <c r="H1026" s="130" t="s">
        <v>130</v>
      </c>
      <c r="I1026" s="131"/>
      <c r="J1026" s="130" t="s">
        <v>131</v>
      </c>
    </row>
    <row r="1027" spans="1:10">
      <c r="A1027" s="130" t="s">
        <v>2567</v>
      </c>
      <c r="B1027" s="130" t="s">
        <v>2557</v>
      </c>
      <c r="C1027" s="130" t="s">
        <v>164</v>
      </c>
      <c r="D1027" s="130" t="s">
        <v>2558</v>
      </c>
      <c r="E1027" s="130" t="s">
        <v>166</v>
      </c>
      <c r="F1027" s="130">
        <v>0</v>
      </c>
      <c r="G1027" s="130">
        <v>2</v>
      </c>
      <c r="H1027" s="130" t="s">
        <v>130</v>
      </c>
      <c r="I1027" s="131"/>
      <c r="J1027" s="130" t="s">
        <v>131</v>
      </c>
    </row>
    <row r="1028" spans="1:10">
      <c r="A1028" s="130" t="s">
        <v>2568</v>
      </c>
      <c r="B1028" s="130" t="s">
        <v>2560</v>
      </c>
      <c r="C1028" s="130" t="s">
        <v>164</v>
      </c>
      <c r="D1028" s="130" t="s">
        <v>2561</v>
      </c>
      <c r="E1028" s="130" t="s">
        <v>166</v>
      </c>
      <c r="F1028" s="130">
        <v>0</v>
      </c>
      <c r="G1028" s="130">
        <v>2</v>
      </c>
      <c r="H1028" s="130" t="s">
        <v>130</v>
      </c>
      <c r="I1028" s="131"/>
      <c r="J1028" s="130" t="s">
        <v>131</v>
      </c>
    </row>
    <row r="1029" spans="1:10">
      <c r="A1029" s="130" t="s">
        <v>2569</v>
      </c>
      <c r="B1029" s="130" t="s">
        <v>2563</v>
      </c>
      <c r="C1029" s="130" t="s">
        <v>255</v>
      </c>
      <c r="D1029" s="130" t="s">
        <v>2564</v>
      </c>
      <c r="E1029" s="130" t="s">
        <v>257</v>
      </c>
      <c r="F1029" s="130">
        <v>0</v>
      </c>
      <c r="G1029" s="130">
        <v>2</v>
      </c>
      <c r="H1029" s="130" t="s">
        <v>130</v>
      </c>
      <c r="I1029" s="131"/>
      <c r="J1029" s="130" t="s">
        <v>131</v>
      </c>
    </row>
    <row r="1030" spans="1:10">
      <c r="A1030" s="130" t="s">
        <v>2570</v>
      </c>
      <c r="B1030" s="130" t="s">
        <v>2571</v>
      </c>
      <c r="C1030" s="130" t="s">
        <v>164</v>
      </c>
      <c r="D1030" s="130" t="s">
        <v>2572</v>
      </c>
      <c r="E1030" s="130" t="s">
        <v>166</v>
      </c>
      <c r="F1030" s="130">
        <v>0</v>
      </c>
      <c r="G1030" s="130">
        <v>2</v>
      </c>
      <c r="H1030" s="130" t="s">
        <v>130</v>
      </c>
      <c r="I1030" s="131"/>
      <c r="J1030" s="130" t="s">
        <v>131</v>
      </c>
    </row>
    <row r="1031" spans="1:10">
      <c r="A1031" s="130" t="s">
        <v>2573</v>
      </c>
      <c r="B1031" s="130" t="s">
        <v>2574</v>
      </c>
      <c r="C1031" s="130" t="s">
        <v>164</v>
      </c>
      <c r="D1031" s="130" t="s">
        <v>2575</v>
      </c>
      <c r="E1031" s="130" t="s">
        <v>166</v>
      </c>
      <c r="F1031" s="130">
        <v>0</v>
      </c>
      <c r="G1031" s="130">
        <v>2</v>
      </c>
      <c r="H1031" s="130" t="s">
        <v>130</v>
      </c>
      <c r="I1031" s="131"/>
      <c r="J1031" s="130" t="s">
        <v>131</v>
      </c>
    </row>
    <row r="1032" spans="1:10">
      <c r="A1032" s="130" t="s">
        <v>2576</v>
      </c>
      <c r="B1032" s="130" t="s">
        <v>2571</v>
      </c>
      <c r="C1032" s="130" t="s">
        <v>128</v>
      </c>
      <c r="D1032" s="130" t="s">
        <v>2572</v>
      </c>
      <c r="E1032" s="130" t="s">
        <v>128</v>
      </c>
      <c r="F1032" s="130">
        <v>0</v>
      </c>
      <c r="G1032" s="130">
        <v>2</v>
      </c>
      <c r="H1032" s="130" t="s">
        <v>130</v>
      </c>
      <c r="I1032" s="131"/>
      <c r="J1032" s="130" t="s">
        <v>131</v>
      </c>
    </row>
    <row r="1033" spans="1:10">
      <c r="A1033" s="130" t="s">
        <v>2577</v>
      </c>
      <c r="B1033" s="130" t="s">
        <v>2574</v>
      </c>
      <c r="C1033" s="130" t="s">
        <v>128</v>
      </c>
      <c r="D1033" s="130" t="s">
        <v>2575</v>
      </c>
      <c r="E1033" s="130" t="s">
        <v>128</v>
      </c>
      <c r="F1033" s="130">
        <v>0</v>
      </c>
      <c r="G1033" s="130">
        <v>2</v>
      </c>
      <c r="H1033" s="130" t="s">
        <v>130</v>
      </c>
      <c r="I1033" s="131"/>
      <c r="J1033" s="130" t="s">
        <v>131</v>
      </c>
    </row>
    <row r="1034" spans="1:10">
      <c r="A1034" s="130" t="s">
        <v>2578</v>
      </c>
      <c r="B1034" s="130" t="s">
        <v>2563</v>
      </c>
      <c r="C1034" s="130" t="s">
        <v>128</v>
      </c>
      <c r="D1034" s="130" t="s">
        <v>2564</v>
      </c>
      <c r="E1034" s="130" t="s">
        <v>128</v>
      </c>
      <c r="F1034" s="130">
        <v>0</v>
      </c>
      <c r="G1034" s="130">
        <v>2</v>
      </c>
      <c r="H1034" s="130" t="s">
        <v>130</v>
      </c>
      <c r="I1034" s="131"/>
      <c r="J1034" s="130" t="s">
        <v>131</v>
      </c>
    </row>
    <row r="1035" spans="1:10">
      <c r="A1035" s="130" t="s">
        <v>2579</v>
      </c>
      <c r="B1035" s="130" t="s">
        <v>2580</v>
      </c>
      <c r="C1035" s="130" t="s">
        <v>266</v>
      </c>
      <c r="D1035" s="130" t="s">
        <v>2581</v>
      </c>
      <c r="E1035" s="130" t="s">
        <v>268</v>
      </c>
      <c r="F1035" s="130">
        <v>0</v>
      </c>
      <c r="G1035" s="130">
        <v>2</v>
      </c>
      <c r="H1035" s="130" t="s">
        <v>130</v>
      </c>
      <c r="I1035" s="131"/>
      <c r="J1035" s="130" t="s">
        <v>131</v>
      </c>
    </row>
    <row r="1036" spans="1:10">
      <c r="A1036" s="130" t="s">
        <v>2582</v>
      </c>
      <c r="B1036" s="130" t="s">
        <v>2583</v>
      </c>
      <c r="C1036" s="130" t="s">
        <v>266</v>
      </c>
      <c r="D1036" s="130" t="s">
        <v>2584</v>
      </c>
      <c r="E1036" s="130" t="s">
        <v>268</v>
      </c>
      <c r="F1036" s="130">
        <v>0</v>
      </c>
      <c r="G1036" s="130">
        <v>2</v>
      </c>
      <c r="H1036" s="130" t="s">
        <v>130</v>
      </c>
      <c r="I1036" s="131"/>
      <c r="J1036" s="130" t="s">
        <v>131</v>
      </c>
    </row>
    <row r="1037" spans="1:10">
      <c r="A1037" s="130" t="s">
        <v>2585</v>
      </c>
      <c r="B1037" s="130" t="s">
        <v>2586</v>
      </c>
      <c r="C1037" s="130" t="s">
        <v>164</v>
      </c>
      <c r="D1037" s="130" t="s">
        <v>2587</v>
      </c>
      <c r="E1037" s="130" t="s">
        <v>166</v>
      </c>
      <c r="F1037" s="130">
        <v>0</v>
      </c>
      <c r="G1037" s="130">
        <v>2</v>
      </c>
      <c r="H1037" s="130" t="s">
        <v>130</v>
      </c>
      <c r="I1037" s="131"/>
      <c r="J1037" s="130" t="s">
        <v>131</v>
      </c>
    </row>
    <row r="1038" spans="1:10">
      <c r="A1038" s="130" t="s">
        <v>2588</v>
      </c>
      <c r="B1038" s="130" t="s">
        <v>2580</v>
      </c>
      <c r="C1038" s="130" t="s">
        <v>164</v>
      </c>
      <c r="D1038" s="130" t="s">
        <v>2581</v>
      </c>
      <c r="E1038" s="130" t="s">
        <v>166</v>
      </c>
      <c r="F1038" s="130">
        <v>0</v>
      </c>
      <c r="G1038" s="130">
        <v>2</v>
      </c>
      <c r="H1038" s="130" t="s">
        <v>130</v>
      </c>
      <c r="I1038" s="131"/>
      <c r="J1038" s="130" t="s">
        <v>131</v>
      </c>
    </row>
    <row r="1039" spans="1:10">
      <c r="A1039" s="130" t="s">
        <v>2589</v>
      </c>
      <c r="B1039" s="130" t="s">
        <v>2590</v>
      </c>
      <c r="C1039" s="130" t="s">
        <v>266</v>
      </c>
      <c r="D1039" s="130" t="s">
        <v>2591</v>
      </c>
      <c r="E1039" s="130" t="s">
        <v>268</v>
      </c>
      <c r="F1039" s="130">
        <v>0</v>
      </c>
      <c r="G1039" s="130">
        <v>2</v>
      </c>
      <c r="H1039" s="130" t="s">
        <v>130</v>
      </c>
      <c r="I1039" s="131"/>
      <c r="J1039" s="130" t="s">
        <v>131</v>
      </c>
    </row>
    <row r="1040" spans="1:10">
      <c r="A1040" s="130" t="s">
        <v>2592</v>
      </c>
      <c r="B1040" s="130" t="s">
        <v>2590</v>
      </c>
      <c r="C1040" s="130" t="s">
        <v>164</v>
      </c>
      <c r="D1040" s="130" t="s">
        <v>2591</v>
      </c>
      <c r="E1040" s="130" t="s">
        <v>166</v>
      </c>
      <c r="F1040" s="130">
        <v>0</v>
      </c>
      <c r="G1040" s="130">
        <v>2</v>
      </c>
      <c r="H1040" s="130" t="s">
        <v>130</v>
      </c>
      <c r="I1040" s="131"/>
      <c r="J1040" s="130" t="s">
        <v>131</v>
      </c>
    </row>
    <row r="1041" spans="1:10">
      <c r="A1041" s="130" t="s">
        <v>2593</v>
      </c>
      <c r="B1041" s="130" t="s">
        <v>2594</v>
      </c>
      <c r="C1041" s="130" t="s">
        <v>164</v>
      </c>
      <c r="D1041" s="130" t="s">
        <v>2595</v>
      </c>
      <c r="E1041" s="130" t="s">
        <v>166</v>
      </c>
      <c r="F1041" s="130">
        <v>0</v>
      </c>
      <c r="G1041" s="130">
        <v>2</v>
      </c>
      <c r="H1041" s="130" t="s">
        <v>130</v>
      </c>
      <c r="I1041" s="131"/>
      <c r="J1041" s="130" t="s">
        <v>131</v>
      </c>
    </row>
    <row r="1042" spans="1:10">
      <c r="A1042" s="130" t="s">
        <v>2596</v>
      </c>
      <c r="B1042" s="130" t="s">
        <v>2596</v>
      </c>
      <c r="C1042" s="130" t="s">
        <v>2596</v>
      </c>
      <c r="D1042" s="130" t="s">
        <v>2596</v>
      </c>
      <c r="E1042" s="130" t="s">
        <v>2596</v>
      </c>
      <c r="H1042" s="130" t="s">
        <v>2596</v>
      </c>
      <c r="I1042" s="131"/>
      <c r="J1042" s="130" t="s">
        <v>2596</v>
      </c>
    </row>
    <row r="1043" spans="1:10">
      <c r="A1043" s="130" t="s">
        <v>2597</v>
      </c>
      <c r="B1043" s="130" t="s">
        <v>2598</v>
      </c>
      <c r="C1043" s="130" t="s">
        <v>373</v>
      </c>
      <c r="D1043" s="130" t="s">
        <v>2599</v>
      </c>
      <c r="E1043" s="130" t="s">
        <v>1</v>
      </c>
      <c r="F1043" s="130">
        <v>0</v>
      </c>
      <c r="G1043" s="130">
        <v>2</v>
      </c>
      <c r="H1043" s="130" t="s">
        <v>130</v>
      </c>
      <c r="I1043" s="131"/>
      <c r="J1043" s="130" t="s">
        <v>131</v>
      </c>
    </row>
    <row r="1044" spans="1:10">
      <c r="A1044" s="130" t="s">
        <v>2600</v>
      </c>
      <c r="B1044" s="130" t="s">
        <v>2601</v>
      </c>
      <c r="C1044" s="130" t="s">
        <v>373</v>
      </c>
      <c r="D1044" s="130" t="s">
        <v>2602</v>
      </c>
      <c r="E1044" s="130" t="s">
        <v>1</v>
      </c>
      <c r="F1044" s="130">
        <v>0</v>
      </c>
      <c r="G1044" s="130">
        <v>2</v>
      </c>
      <c r="H1044" s="130" t="s">
        <v>130</v>
      </c>
      <c r="I1044" s="131"/>
      <c r="J1044" s="130" t="s">
        <v>131</v>
      </c>
    </row>
    <row r="1045" spans="1:10">
      <c r="A1045" s="130" t="s">
        <v>2603</v>
      </c>
      <c r="B1045" s="130" t="s">
        <v>2604</v>
      </c>
      <c r="C1045" s="130" t="s">
        <v>373</v>
      </c>
      <c r="D1045" s="130" t="s">
        <v>2605</v>
      </c>
      <c r="E1045" s="130" t="s">
        <v>1</v>
      </c>
      <c r="F1045" s="130">
        <v>0</v>
      </c>
      <c r="G1045" s="130">
        <v>2</v>
      </c>
      <c r="H1045" s="130" t="s">
        <v>130</v>
      </c>
      <c r="I1045" s="131"/>
      <c r="J1045" s="130" t="s">
        <v>131</v>
      </c>
    </row>
    <row r="1046" spans="1:10">
      <c r="A1046" s="130" t="s">
        <v>2606</v>
      </c>
      <c r="B1046" s="130" t="s">
        <v>2607</v>
      </c>
      <c r="C1046" s="130" t="s">
        <v>373</v>
      </c>
      <c r="D1046" s="130" t="s">
        <v>2608</v>
      </c>
      <c r="E1046" s="130" t="s">
        <v>1</v>
      </c>
      <c r="F1046" s="130">
        <v>0</v>
      </c>
      <c r="G1046" s="130">
        <v>2</v>
      </c>
      <c r="H1046" s="130" t="s">
        <v>130</v>
      </c>
      <c r="I1046" s="131"/>
      <c r="J1046" s="130" t="s">
        <v>131</v>
      </c>
    </row>
    <row r="1047" spans="1:10">
      <c r="A1047" s="130" t="s">
        <v>2609</v>
      </c>
      <c r="B1047" s="130" t="s">
        <v>2610</v>
      </c>
      <c r="C1047" s="130" t="s">
        <v>373</v>
      </c>
      <c r="D1047" s="130" t="s">
        <v>2611</v>
      </c>
      <c r="E1047" s="130" t="s">
        <v>1</v>
      </c>
      <c r="F1047" s="130">
        <v>0</v>
      </c>
      <c r="G1047" s="130">
        <v>2</v>
      </c>
      <c r="H1047" s="130" t="s">
        <v>130</v>
      </c>
      <c r="I1047" s="131"/>
      <c r="J1047" s="130" t="s">
        <v>131</v>
      </c>
    </row>
    <row r="1048" spans="1:10">
      <c r="A1048" s="130" t="s">
        <v>2612</v>
      </c>
      <c r="B1048" s="130" t="s">
        <v>2613</v>
      </c>
      <c r="C1048" s="130" t="s">
        <v>373</v>
      </c>
      <c r="D1048" s="130" t="s">
        <v>2614</v>
      </c>
      <c r="E1048" s="130" t="s">
        <v>1</v>
      </c>
      <c r="F1048" s="130">
        <v>0</v>
      </c>
      <c r="G1048" s="130">
        <v>2</v>
      </c>
      <c r="H1048" s="130" t="s">
        <v>130</v>
      </c>
      <c r="I1048" s="131"/>
      <c r="J1048" s="130" t="s">
        <v>131</v>
      </c>
    </row>
    <row r="1049" spans="1:10">
      <c r="A1049" s="130" t="s">
        <v>2615</v>
      </c>
      <c r="B1049" s="130" t="s">
        <v>2616</v>
      </c>
      <c r="C1049" s="130" t="s">
        <v>373</v>
      </c>
      <c r="D1049" s="130" t="s">
        <v>2617</v>
      </c>
      <c r="E1049" s="130" t="s">
        <v>1</v>
      </c>
      <c r="F1049" s="130">
        <v>0</v>
      </c>
      <c r="G1049" s="130">
        <v>2</v>
      </c>
      <c r="H1049" s="130" t="s">
        <v>130</v>
      </c>
      <c r="I1049" s="131"/>
      <c r="J1049" s="130" t="s">
        <v>131</v>
      </c>
    </row>
    <row r="1050" spans="1:10">
      <c r="A1050" s="130" t="s">
        <v>2618</v>
      </c>
      <c r="B1050" s="130" t="s">
        <v>2619</v>
      </c>
      <c r="C1050" s="130" t="s">
        <v>373</v>
      </c>
      <c r="D1050" s="130" t="s">
        <v>2620</v>
      </c>
      <c r="E1050" s="130" t="s">
        <v>1</v>
      </c>
      <c r="F1050" s="130">
        <v>0</v>
      </c>
      <c r="G1050" s="130">
        <v>2</v>
      </c>
      <c r="H1050" s="130" t="s">
        <v>130</v>
      </c>
      <c r="I1050" s="131"/>
      <c r="J1050" s="130" t="s">
        <v>131</v>
      </c>
    </row>
    <row r="1051" spans="1:10">
      <c r="A1051" s="130" t="s">
        <v>2621</v>
      </c>
      <c r="B1051" s="130" t="s">
        <v>2622</v>
      </c>
      <c r="C1051" s="130" t="s">
        <v>255</v>
      </c>
      <c r="D1051" s="130" t="s">
        <v>2623</v>
      </c>
      <c r="E1051" s="130" t="s">
        <v>257</v>
      </c>
      <c r="F1051" s="130">
        <v>0</v>
      </c>
      <c r="G1051" s="130">
        <v>2</v>
      </c>
      <c r="H1051" s="130" t="s">
        <v>130</v>
      </c>
      <c r="I1051" s="131"/>
      <c r="J1051" s="130" t="s">
        <v>131</v>
      </c>
    </row>
    <row r="1052" spans="1:10">
      <c r="A1052" s="130" t="s">
        <v>2624</v>
      </c>
      <c r="B1052" s="130" t="s">
        <v>2625</v>
      </c>
      <c r="C1052" s="130" t="s">
        <v>1419</v>
      </c>
      <c r="D1052" s="130" t="s">
        <v>2626</v>
      </c>
      <c r="E1052" s="130" t="s">
        <v>1421</v>
      </c>
      <c r="F1052" s="130">
        <v>0</v>
      </c>
      <c r="G1052" s="130">
        <v>2</v>
      </c>
      <c r="H1052" s="130" t="s">
        <v>130</v>
      </c>
      <c r="I1052" s="131"/>
      <c r="J1052" s="130" t="s">
        <v>131</v>
      </c>
    </row>
    <row r="1053" spans="1:10">
      <c r="A1053" s="130" t="s">
        <v>2627</v>
      </c>
      <c r="B1053" s="130" t="s">
        <v>2628</v>
      </c>
      <c r="C1053" s="130" t="s">
        <v>266</v>
      </c>
      <c r="D1053" s="130" t="s">
        <v>2629</v>
      </c>
      <c r="E1053" s="130" t="s">
        <v>268</v>
      </c>
      <c r="F1053" s="130">
        <v>0</v>
      </c>
      <c r="G1053" s="130">
        <v>2</v>
      </c>
      <c r="H1053" s="130" t="s">
        <v>130</v>
      </c>
      <c r="I1053" s="131"/>
      <c r="J1053" s="130" t="s">
        <v>131</v>
      </c>
    </row>
    <row r="1054" spans="1:10">
      <c r="A1054" s="130" t="s">
        <v>2630</v>
      </c>
      <c r="B1054" s="130" t="s">
        <v>2631</v>
      </c>
      <c r="C1054" s="130" t="s">
        <v>128</v>
      </c>
      <c r="D1054" s="130" t="s">
        <v>2632</v>
      </c>
      <c r="E1054" s="130" t="s">
        <v>128</v>
      </c>
      <c r="F1054" s="130">
        <v>0</v>
      </c>
      <c r="G1054" s="130">
        <v>2</v>
      </c>
      <c r="H1054" s="130" t="s">
        <v>130</v>
      </c>
      <c r="I1054" s="131"/>
      <c r="J1054" s="130" t="s">
        <v>131</v>
      </c>
    </row>
    <row r="1055" spans="1:10">
      <c r="A1055" s="130" t="s">
        <v>2633</v>
      </c>
      <c r="B1055" s="130" t="s">
        <v>2633</v>
      </c>
      <c r="C1055" s="130" t="s">
        <v>2633</v>
      </c>
      <c r="D1055" s="130" t="s">
        <v>2633</v>
      </c>
      <c r="E1055" s="130" t="s">
        <v>2633</v>
      </c>
      <c r="H1055" s="130" t="s">
        <v>2633</v>
      </c>
      <c r="I1055" s="131"/>
      <c r="J1055" s="130" t="s">
        <v>2633</v>
      </c>
    </row>
    <row r="1056" spans="1:10">
      <c r="A1056" s="130" t="s">
        <v>2634</v>
      </c>
      <c r="B1056" s="130" t="s">
        <v>2635</v>
      </c>
      <c r="C1056" s="130" t="s">
        <v>164</v>
      </c>
      <c r="D1056" s="130" t="s">
        <v>2636</v>
      </c>
      <c r="E1056" s="130" t="s">
        <v>166</v>
      </c>
      <c r="F1056" s="130">
        <v>0</v>
      </c>
      <c r="G1056" s="130">
        <v>2</v>
      </c>
      <c r="H1056" s="130" t="s">
        <v>130</v>
      </c>
      <c r="I1056" s="131"/>
      <c r="J1056" s="130" t="s">
        <v>131</v>
      </c>
    </row>
    <row r="1057" spans="1:10">
      <c r="A1057" s="130" t="s">
        <v>2637</v>
      </c>
      <c r="B1057" s="130" t="s">
        <v>2638</v>
      </c>
      <c r="C1057" s="130" t="s">
        <v>164</v>
      </c>
      <c r="D1057" s="130" t="s">
        <v>2639</v>
      </c>
      <c r="E1057" s="130" t="s">
        <v>166</v>
      </c>
      <c r="F1057" s="130">
        <v>0</v>
      </c>
      <c r="G1057" s="130">
        <v>2</v>
      </c>
      <c r="H1057" s="130" t="s">
        <v>130</v>
      </c>
      <c r="I1057" s="131"/>
      <c r="J1057" s="130" t="s">
        <v>131</v>
      </c>
    </row>
    <row r="1058" spans="1:10">
      <c r="A1058" s="130" t="s">
        <v>2640</v>
      </c>
      <c r="B1058" s="130" t="s">
        <v>2641</v>
      </c>
      <c r="C1058" s="130" t="s">
        <v>164</v>
      </c>
      <c r="D1058" s="130" t="s">
        <v>2642</v>
      </c>
      <c r="E1058" s="130" t="s">
        <v>166</v>
      </c>
      <c r="F1058" s="130">
        <v>0</v>
      </c>
      <c r="G1058" s="130">
        <v>2</v>
      </c>
      <c r="H1058" s="130" t="s">
        <v>130</v>
      </c>
      <c r="I1058" s="131"/>
      <c r="J1058" s="130" t="s">
        <v>131</v>
      </c>
    </row>
    <row r="1059" spans="1:10">
      <c r="A1059" s="130" t="s">
        <v>2643</v>
      </c>
      <c r="B1059" s="130" t="s">
        <v>2644</v>
      </c>
      <c r="C1059" s="130" t="s">
        <v>164</v>
      </c>
      <c r="D1059" s="130" t="s">
        <v>2645</v>
      </c>
      <c r="E1059" s="130" t="s">
        <v>166</v>
      </c>
      <c r="F1059" s="130">
        <v>0</v>
      </c>
      <c r="G1059" s="130">
        <v>2</v>
      </c>
      <c r="H1059" s="130" t="s">
        <v>130</v>
      </c>
      <c r="I1059" s="131"/>
      <c r="J1059" s="130" t="s">
        <v>131</v>
      </c>
    </row>
    <row r="1060" spans="1:10">
      <c r="A1060" s="130" t="s">
        <v>2646</v>
      </c>
      <c r="B1060" s="130" t="s">
        <v>2647</v>
      </c>
      <c r="C1060" s="130" t="s">
        <v>164</v>
      </c>
      <c r="D1060" s="130" t="s">
        <v>2648</v>
      </c>
      <c r="E1060" s="130" t="s">
        <v>166</v>
      </c>
      <c r="F1060" s="130">
        <v>0</v>
      </c>
      <c r="G1060" s="130">
        <v>2</v>
      </c>
      <c r="H1060" s="130" t="s">
        <v>130</v>
      </c>
      <c r="I1060" s="131"/>
      <c r="J1060" s="130" t="s">
        <v>131</v>
      </c>
    </row>
    <row r="1061" spans="1:10">
      <c r="A1061" s="130" t="s">
        <v>2649</v>
      </c>
      <c r="B1061" s="130" t="s">
        <v>2650</v>
      </c>
      <c r="C1061" s="130" t="s">
        <v>164</v>
      </c>
      <c r="D1061" s="130" t="s">
        <v>2651</v>
      </c>
      <c r="E1061" s="130" t="s">
        <v>166</v>
      </c>
      <c r="F1061" s="130">
        <v>0</v>
      </c>
      <c r="G1061" s="130">
        <v>2</v>
      </c>
      <c r="H1061" s="130" t="s">
        <v>130</v>
      </c>
      <c r="I1061" s="131"/>
      <c r="J1061" s="130" t="s">
        <v>131</v>
      </c>
    </row>
    <row r="1062" spans="1:10">
      <c r="A1062" s="130" t="s">
        <v>2652</v>
      </c>
      <c r="B1062" s="130" t="s">
        <v>2653</v>
      </c>
      <c r="C1062" s="130" t="s">
        <v>164</v>
      </c>
      <c r="D1062" s="130" t="s">
        <v>2654</v>
      </c>
      <c r="E1062" s="130" t="s">
        <v>166</v>
      </c>
      <c r="F1062" s="130">
        <v>0</v>
      </c>
      <c r="G1062" s="130">
        <v>2</v>
      </c>
      <c r="H1062" s="130" t="s">
        <v>130</v>
      </c>
      <c r="I1062" s="131"/>
      <c r="J1062" s="130" t="s">
        <v>131</v>
      </c>
    </row>
    <row r="1063" spans="1:10">
      <c r="A1063" s="130" t="s">
        <v>2655</v>
      </c>
      <c r="B1063" s="130" t="s">
        <v>2635</v>
      </c>
      <c r="C1063" s="130" t="s">
        <v>266</v>
      </c>
      <c r="D1063" s="130" t="s">
        <v>2636</v>
      </c>
      <c r="E1063" s="130" t="s">
        <v>268</v>
      </c>
      <c r="F1063" s="130">
        <v>0</v>
      </c>
      <c r="G1063" s="130">
        <v>2</v>
      </c>
      <c r="H1063" s="130" t="s">
        <v>130</v>
      </c>
      <c r="I1063" s="131"/>
      <c r="J1063" s="130" t="s">
        <v>131</v>
      </c>
    </row>
    <row r="1064" spans="1:10">
      <c r="A1064" s="130" t="s">
        <v>2656</v>
      </c>
      <c r="B1064" s="130" t="s">
        <v>2657</v>
      </c>
      <c r="C1064" s="130" t="s">
        <v>266</v>
      </c>
      <c r="D1064" s="130" t="s">
        <v>2658</v>
      </c>
      <c r="E1064" s="130" t="s">
        <v>268</v>
      </c>
      <c r="F1064" s="130">
        <v>0</v>
      </c>
      <c r="G1064" s="130">
        <v>2</v>
      </c>
      <c r="H1064" s="130" t="s">
        <v>130</v>
      </c>
      <c r="I1064" s="131"/>
      <c r="J1064" s="130" t="s">
        <v>131</v>
      </c>
    </row>
    <row r="1065" spans="1:10">
      <c r="A1065" s="130" t="s">
        <v>2659</v>
      </c>
      <c r="B1065" s="130" t="s">
        <v>2660</v>
      </c>
      <c r="C1065" s="130" t="s">
        <v>266</v>
      </c>
      <c r="D1065" s="130" t="s">
        <v>2661</v>
      </c>
      <c r="E1065" s="130" t="s">
        <v>268</v>
      </c>
      <c r="F1065" s="130">
        <v>0</v>
      </c>
      <c r="G1065" s="130">
        <v>2</v>
      </c>
      <c r="H1065" s="130" t="s">
        <v>130</v>
      </c>
      <c r="I1065" s="131"/>
      <c r="J1065" s="130" t="s">
        <v>131</v>
      </c>
    </row>
    <row r="1066" spans="1:10">
      <c r="A1066" s="130" t="s">
        <v>2662</v>
      </c>
      <c r="B1066" s="130" t="s">
        <v>2663</v>
      </c>
      <c r="C1066" s="130" t="s">
        <v>266</v>
      </c>
      <c r="D1066" s="130" t="s">
        <v>2664</v>
      </c>
      <c r="E1066" s="130" t="s">
        <v>268</v>
      </c>
      <c r="F1066" s="130">
        <v>0</v>
      </c>
      <c r="G1066" s="130">
        <v>2</v>
      </c>
      <c r="H1066" s="130" t="s">
        <v>130</v>
      </c>
      <c r="I1066" s="131"/>
      <c r="J1066" s="130" t="s">
        <v>131</v>
      </c>
    </row>
    <row r="1067" spans="1:10">
      <c r="A1067" s="130" t="s">
        <v>2665</v>
      </c>
      <c r="B1067" s="130" t="s">
        <v>2666</v>
      </c>
      <c r="C1067" s="130" t="s">
        <v>266</v>
      </c>
      <c r="D1067" s="130" t="s">
        <v>2667</v>
      </c>
      <c r="E1067" s="130" t="s">
        <v>268</v>
      </c>
      <c r="F1067" s="130">
        <v>0</v>
      </c>
      <c r="G1067" s="130">
        <v>2</v>
      </c>
      <c r="H1067" s="130" t="s">
        <v>130</v>
      </c>
      <c r="I1067" s="131"/>
      <c r="J1067" s="130" t="s">
        <v>131</v>
      </c>
    </row>
    <row r="1068" spans="1:10">
      <c r="A1068" s="130" t="s">
        <v>2668</v>
      </c>
      <c r="B1068" s="130" t="s">
        <v>2669</v>
      </c>
      <c r="C1068" s="130" t="s">
        <v>266</v>
      </c>
      <c r="D1068" s="130" t="s">
        <v>2670</v>
      </c>
      <c r="E1068" s="130" t="s">
        <v>268</v>
      </c>
      <c r="F1068" s="130">
        <v>0</v>
      </c>
      <c r="G1068" s="130">
        <v>2</v>
      </c>
      <c r="H1068" s="130" t="s">
        <v>130</v>
      </c>
      <c r="I1068" s="131"/>
      <c r="J1068" s="130" t="s">
        <v>131</v>
      </c>
    </row>
    <row r="1069" spans="1:10">
      <c r="A1069" s="130" t="s">
        <v>2671</v>
      </c>
      <c r="B1069" s="130" t="s">
        <v>2672</v>
      </c>
      <c r="C1069" s="130" t="s">
        <v>266</v>
      </c>
      <c r="D1069" s="130" t="s">
        <v>2673</v>
      </c>
      <c r="E1069" s="130" t="s">
        <v>268</v>
      </c>
      <c r="F1069" s="130">
        <v>0</v>
      </c>
      <c r="G1069" s="130">
        <v>2</v>
      </c>
      <c r="H1069" s="130" t="s">
        <v>130</v>
      </c>
      <c r="I1069" s="131"/>
      <c r="J1069" s="130" t="s">
        <v>131</v>
      </c>
    </row>
    <row r="1070" spans="1:10">
      <c r="A1070" s="130" t="s">
        <v>2674</v>
      </c>
      <c r="B1070" s="130" t="s">
        <v>2675</v>
      </c>
      <c r="C1070" s="130" t="s">
        <v>266</v>
      </c>
      <c r="D1070" s="130" t="s">
        <v>2676</v>
      </c>
      <c r="E1070" s="130" t="s">
        <v>268</v>
      </c>
      <c r="F1070" s="130">
        <v>0</v>
      </c>
      <c r="G1070" s="130">
        <v>2</v>
      </c>
      <c r="H1070" s="130" t="s">
        <v>130</v>
      </c>
      <c r="I1070" s="131"/>
      <c r="J1070" s="130" t="s">
        <v>131</v>
      </c>
    </row>
    <row r="1071" spans="1:10">
      <c r="A1071" s="130" t="s">
        <v>2677</v>
      </c>
      <c r="B1071" s="130" t="s">
        <v>2678</v>
      </c>
      <c r="C1071" s="130" t="s">
        <v>266</v>
      </c>
      <c r="D1071" s="130" t="s">
        <v>2679</v>
      </c>
      <c r="E1071" s="130" t="s">
        <v>268</v>
      </c>
      <c r="F1071" s="130">
        <v>0</v>
      </c>
      <c r="G1071" s="130">
        <v>2</v>
      </c>
      <c r="H1071" s="130" t="s">
        <v>130</v>
      </c>
      <c r="I1071" s="131"/>
      <c r="J1071" s="130" t="s">
        <v>131</v>
      </c>
    </row>
    <row r="1072" spans="1:10">
      <c r="A1072" s="130" t="s">
        <v>2680</v>
      </c>
      <c r="B1072" s="130" t="s">
        <v>2681</v>
      </c>
      <c r="C1072" s="130" t="s">
        <v>266</v>
      </c>
      <c r="D1072" s="130" t="s">
        <v>2682</v>
      </c>
      <c r="E1072" s="130" t="s">
        <v>268</v>
      </c>
      <c r="F1072" s="130">
        <v>0</v>
      </c>
      <c r="G1072" s="130">
        <v>2</v>
      </c>
      <c r="H1072" s="130" t="s">
        <v>130</v>
      </c>
      <c r="I1072" s="131"/>
      <c r="J1072" s="130" t="s">
        <v>131</v>
      </c>
    </row>
    <row r="1073" spans="1:10">
      <c r="A1073" s="130" t="s">
        <v>2683</v>
      </c>
      <c r="B1073" s="130" t="s">
        <v>2684</v>
      </c>
      <c r="C1073" s="130" t="s">
        <v>266</v>
      </c>
      <c r="D1073" s="130" t="s">
        <v>2685</v>
      </c>
      <c r="E1073" s="130" t="s">
        <v>268</v>
      </c>
      <c r="F1073" s="130">
        <v>0</v>
      </c>
      <c r="G1073" s="130">
        <v>2</v>
      </c>
      <c r="H1073" s="130" t="s">
        <v>130</v>
      </c>
      <c r="I1073" s="131"/>
      <c r="J1073" s="130" t="s">
        <v>131</v>
      </c>
    </row>
    <row r="1074" spans="1:10">
      <c r="A1074" s="130" t="s">
        <v>2686</v>
      </c>
      <c r="B1074" s="130" t="s">
        <v>2687</v>
      </c>
      <c r="C1074" s="130" t="s">
        <v>266</v>
      </c>
      <c r="D1074" s="130" t="s">
        <v>2688</v>
      </c>
      <c r="E1074" s="130" t="s">
        <v>268</v>
      </c>
      <c r="F1074" s="130">
        <v>0</v>
      </c>
      <c r="G1074" s="130">
        <v>2</v>
      </c>
      <c r="H1074" s="130" t="s">
        <v>130</v>
      </c>
      <c r="I1074" s="131"/>
      <c r="J1074" s="130" t="s">
        <v>131</v>
      </c>
    </row>
    <row r="1075" spans="1:10">
      <c r="A1075" s="130" t="s">
        <v>2689</v>
      </c>
      <c r="B1075" s="130" t="s">
        <v>2690</v>
      </c>
      <c r="C1075" s="130" t="s">
        <v>266</v>
      </c>
      <c r="D1075" s="130" t="s">
        <v>2691</v>
      </c>
      <c r="E1075" s="130" t="s">
        <v>268</v>
      </c>
      <c r="F1075" s="130">
        <v>0</v>
      </c>
      <c r="G1075" s="130">
        <v>2</v>
      </c>
      <c r="H1075" s="130" t="s">
        <v>130</v>
      </c>
      <c r="I1075" s="131"/>
      <c r="J1075" s="130" t="s">
        <v>131</v>
      </c>
    </row>
    <row r="1076" spans="1:10">
      <c r="A1076" s="130" t="s">
        <v>2692</v>
      </c>
      <c r="B1076" s="130" t="s">
        <v>2693</v>
      </c>
      <c r="C1076" s="130" t="s">
        <v>266</v>
      </c>
      <c r="D1076" s="130" t="s">
        <v>2694</v>
      </c>
      <c r="E1076" s="130" t="s">
        <v>268</v>
      </c>
      <c r="F1076" s="130">
        <v>0</v>
      </c>
      <c r="G1076" s="130">
        <v>2</v>
      </c>
      <c r="H1076" s="130" t="s">
        <v>130</v>
      </c>
      <c r="I1076" s="131"/>
      <c r="J1076" s="130" t="s">
        <v>131</v>
      </c>
    </row>
    <row r="1077" spans="1:10">
      <c r="A1077" s="130" t="s">
        <v>2695</v>
      </c>
      <c r="B1077" s="130" t="s">
        <v>2696</v>
      </c>
      <c r="C1077" s="130" t="s">
        <v>266</v>
      </c>
      <c r="D1077" s="130" t="s">
        <v>2697</v>
      </c>
      <c r="E1077" s="130" t="s">
        <v>268</v>
      </c>
      <c r="F1077" s="130">
        <v>0</v>
      </c>
      <c r="G1077" s="130">
        <v>2</v>
      </c>
      <c r="H1077" s="130" t="s">
        <v>130</v>
      </c>
      <c r="I1077" s="131"/>
      <c r="J1077" s="130" t="s">
        <v>131</v>
      </c>
    </row>
    <row r="1078" spans="1:10">
      <c r="A1078" s="130" t="s">
        <v>2698</v>
      </c>
      <c r="B1078" s="130" t="s">
        <v>2699</v>
      </c>
      <c r="C1078" s="130" t="s">
        <v>266</v>
      </c>
      <c r="D1078" s="130" t="s">
        <v>2700</v>
      </c>
      <c r="E1078" s="130" t="s">
        <v>268</v>
      </c>
      <c r="F1078" s="130">
        <v>0</v>
      </c>
      <c r="G1078" s="130">
        <v>2</v>
      </c>
      <c r="H1078" s="130" t="s">
        <v>130</v>
      </c>
      <c r="I1078" s="131"/>
      <c r="J1078" s="130" t="s">
        <v>131</v>
      </c>
    </row>
    <row r="1079" spans="1:10">
      <c r="A1079" s="130" t="s">
        <v>2701</v>
      </c>
      <c r="B1079" s="130" t="s">
        <v>2702</v>
      </c>
      <c r="C1079" s="130" t="s">
        <v>266</v>
      </c>
      <c r="D1079" s="130" t="s">
        <v>2703</v>
      </c>
      <c r="E1079" s="130" t="s">
        <v>268</v>
      </c>
      <c r="F1079" s="130">
        <v>0</v>
      </c>
      <c r="G1079" s="130">
        <v>2</v>
      </c>
      <c r="H1079" s="130" t="s">
        <v>130</v>
      </c>
      <c r="I1079" s="131"/>
      <c r="J1079" s="130" t="s">
        <v>131</v>
      </c>
    </row>
    <row r="1080" spans="1:10">
      <c r="A1080" s="130" t="s">
        <v>2704</v>
      </c>
      <c r="B1080" s="130" t="s">
        <v>2705</v>
      </c>
      <c r="C1080" s="130" t="s">
        <v>266</v>
      </c>
      <c r="D1080" s="130" t="s">
        <v>2706</v>
      </c>
      <c r="E1080" s="130" t="s">
        <v>268</v>
      </c>
      <c r="F1080" s="130">
        <v>0</v>
      </c>
      <c r="G1080" s="130">
        <v>2</v>
      </c>
      <c r="H1080" s="130" t="s">
        <v>130</v>
      </c>
      <c r="I1080" s="131"/>
      <c r="J1080" s="130" t="s">
        <v>131</v>
      </c>
    </row>
    <row r="1081" spans="1:10">
      <c r="A1081" s="130" t="s">
        <v>2707</v>
      </c>
      <c r="B1081" s="130" t="s">
        <v>2708</v>
      </c>
      <c r="C1081" s="130" t="s">
        <v>266</v>
      </c>
      <c r="D1081" s="130" t="s">
        <v>2709</v>
      </c>
      <c r="E1081" s="130" t="s">
        <v>268</v>
      </c>
      <c r="F1081" s="130">
        <v>0</v>
      </c>
      <c r="G1081" s="130">
        <v>2</v>
      </c>
      <c r="H1081" s="130" t="s">
        <v>130</v>
      </c>
      <c r="I1081" s="131"/>
      <c r="J1081" s="130" t="s">
        <v>131</v>
      </c>
    </row>
    <row r="1082" spans="1:10">
      <c r="A1082" s="130" t="s">
        <v>2710</v>
      </c>
      <c r="B1082" s="130" t="s">
        <v>2711</v>
      </c>
      <c r="C1082" s="130" t="s">
        <v>266</v>
      </c>
      <c r="D1082" s="130" t="s">
        <v>2712</v>
      </c>
      <c r="E1082" s="130" t="s">
        <v>268</v>
      </c>
      <c r="F1082" s="130">
        <v>0</v>
      </c>
      <c r="G1082" s="130">
        <v>2</v>
      </c>
      <c r="H1082" s="130" t="s">
        <v>130</v>
      </c>
      <c r="I1082" s="131"/>
      <c r="J1082" s="130" t="s">
        <v>131</v>
      </c>
    </row>
    <row r="1083" spans="1:10">
      <c r="A1083" s="130" t="s">
        <v>2713</v>
      </c>
      <c r="B1083" s="130" t="s">
        <v>2714</v>
      </c>
      <c r="C1083" s="130" t="s">
        <v>266</v>
      </c>
      <c r="D1083" s="130" t="s">
        <v>2715</v>
      </c>
      <c r="E1083" s="130" t="s">
        <v>268</v>
      </c>
      <c r="F1083" s="130">
        <v>0</v>
      </c>
      <c r="G1083" s="130">
        <v>2</v>
      </c>
      <c r="H1083" s="130" t="s">
        <v>130</v>
      </c>
      <c r="I1083" s="131"/>
      <c r="J1083" s="130" t="s">
        <v>131</v>
      </c>
    </row>
    <row r="1084" spans="1:10">
      <c r="A1084" s="130" t="s">
        <v>2716</v>
      </c>
      <c r="B1084" s="130" t="s">
        <v>2717</v>
      </c>
      <c r="C1084" s="130" t="s">
        <v>266</v>
      </c>
      <c r="D1084" s="130" t="s">
        <v>2718</v>
      </c>
      <c r="E1084" s="130" t="s">
        <v>268</v>
      </c>
      <c r="F1084" s="130">
        <v>0</v>
      </c>
      <c r="G1084" s="130">
        <v>2</v>
      </c>
      <c r="H1084" s="130" t="s">
        <v>130</v>
      </c>
      <c r="I1084" s="131"/>
      <c r="J1084" s="130" t="s">
        <v>131</v>
      </c>
    </row>
    <row r="1085" spans="1:10">
      <c r="A1085" s="130" t="s">
        <v>2719</v>
      </c>
      <c r="B1085" s="130" t="s">
        <v>2720</v>
      </c>
      <c r="C1085" s="130" t="s">
        <v>266</v>
      </c>
      <c r="D1085" s="130" t="s">
        <v>2721</v>
      </c>
      <c r="E1085" s="130" t="s">
        <v>268</v>
      </c>
      <c r="F1085" s="130">
        <v>0</v>
      </c>
      <c r="G1085" s="130">
        <v>2</v>
      </c>
      <c r="H1085" s="130" t="s">
        <v>130</v>
      </c>
      <c r="I1085" s="131"/>
      <c r="J1085" s="130" t="s">
        <v>131</v>
      </c>
    </row>
    <row r="1086" spans="1:10">
      <c r="A1086" s="130" t="s">
        <v>2722</v>
      </c>
      <c r="B1086" s="130" t="s">
        <v>2723</v>
      </c>
      <c r="C1086" s="130" t="s">
        <v>266</v>
      </c>
      <c r="D1086" s="130" t="s">
        <v>2724</v>
      </c>
      <c r="E1086" s="130" t="s">
        <v>268</v>
      </c>
      <c r="F1086" s="130">
        <v>0</v>
      </c>
      <c r="G1086" s="130">
        <v>2</v>
      </c>
      <c r="H1086" s="130" t="s">
        <v>130</v>
      </c>
      <c r="I1086" s="131"/>
      <c r="J1086" s="130" t="s">
        <v>131</v>
      </c>
    </row>
    <row r="1087" spans="1:10">
      <c r="A1087" s="130" t="s">
        <v>2725</v>
      </c>
      <c r="B1087" s="130" t="s">
        <v>2726</v>
      </c>
      <c r="C1087" s="130" t="s">
        <v>266</v>
      </c>
      <c r="D1087" s="130" t="s">
        <v>2727</v>
      </c>
      <c r="E1087" s="130" t="s">
        <v>268</v>
      </c>
      <c r="F1087" s="130">
        <v>0</v>
      </c>
      <c r="G1087" s="130">
        <v>2</v>
      </c>
      <c r="H1087" s="130" t="s">
        <v>130</v>
      </c>
      <c r="I1087" s="131"/>
      <c r="J1087" s="130" t="s">
        <v>131</v>
      </c>
    </row>
    <row r="1088" spans="1:10">
      <c r="A1088" s="130" t="s">
        <v>2728</v>
      </c>
      <c r="B1088" s="130" t="s">
        <v>2729</v>
      </c>
      <c r="C1088" s="130" t="s">
        <v>266</v>
      </c>
      <c r="D1088" s="130" t="s">
        <v>2730</v>
      </c>
      <c r="E1088" s="130" t="s">
        <v>268</v>
      </c>
      <c r="F1088" s="130">
        <v>0</v>
      </c>
      <c r="G1088" s="130">
        <v>2</v>
      </c>
      <c r="H1088" s="130" t="s">
        <v>130</v>
      </c>
      <c r="I1088" s="131"/>
      <c r="J1088" s="130" t="s">
        <v>131</v>
      </c>
    </row>
    <row r="1089" spans="1:10">
      <c r="A1089" s="130" t="s">
        <v>2731</v>
      </c>
      <c r="B1089" s="130" t="s">
        <v>2732</v>
      </c>
      <c r="C1089" s="130" t="s">
        <v>266</v>
      </c>
      <c r="D1089" s="130" t="s">
        <v>2733</v>
      </c>
      <c r="E1089" s="130" t="s">
        <v>268</v>
      </c>
      <c r="F1089" s="130">
        <v>0</v>
      </c>
      <c r="G1089" s="130">
        <v>2</v>
      </c>
      <c r="H1089" s="130" t="s">
        <v>130</v>
      </c>
      <c r="I1089" s="131"/>
      <c r="J1089" s="130" t="s">
        <v>131</v>
      </c>
    </row>
    <row r="1090" spans="1:10">
      <c r="A1090" s="130" t="s">
        <v>2734</v>
      </c>
      <c r="B1090" s="130" t="s">
        <v>2735</v>
      </c>
      <c r="C1090" s="130" t="s">
        <v>266</v>
      </c>
      <c r="D1090" s="130" t="s">
        <v>2736</v>
      </c>
      <c r="E1090" s="130" t="s">
        <v>268</v>
      </c>
      <c r="F1090" s="130">
        <v>0</v>
      </c>
      <c r="G1090" s="130">
        <v>2</v>
      </c>
      <c r="H1090" s="130" t="s">
        <v>130</v>
      </c>
      <c r="I1090" s="131"/>
      <c r="J1090" s="130" t="s">
        <v>131</v>
      </c>
    </row>
    <row r="1091" spans="1:10">
      <c r="A1091" s="130" t="s">
        <v>2737</v>
      </c>
      <c r="B1091" s="130" t="s">
        <v>2738</v>
      </c>
      <c r="C1091" s="130" t="s">
        <v>266</v>
      </c>
      <c r="D1091" s="130" t="s">
        <v>2739</v>
      </c>
      <c r="E1091" s="130" t="s">
        <v>268</v>
      </c>
      <c r="F1091" s="130">
        <v>0</v>
      </c>
      <c r="G1091" s="130">
        <v>2</v>
      </c>
      <c r="H1091" s="130" t="s">
        <v>130</v>
      </c>
      <c r="I1091" s="131"/>
      <c r="J1091" s="130" t="s">
        <v>131</v>
      </c>
    </row>
    <row r="1092" spans="1:10">
      <c r="A1092" s="130" t="s">
        <v>2740</v>
      </c>
      <c r="B1092" s="130" t="s">
        <v>2741</v>
      </c>
      <c r="C1092" s="130" t="s">
        <v>266</v>
      </c>
      <c r="D1092" s="130" t="s">
        <v>2742</v>
      </c>
      <c r="E1092" s="130" t="s">
        <v>268</v>
      </c>
      <c r="F1092" s="130">
        <v>0</v>
      </c>
      <c r="G1092" s="130">
        <v>2</v>
      </c>
      <c r="H1092" s="130" t="s">
        <v>130</v>
      </c>
      <c r="I1092" s="131"/>
      <c r="J1092" s="130" t="s">
        <v>131</v>
      </c>
    </row>
    <row r="1093" spans="1:10">
      <c r="A1093" s="130" t="s">
        <v>2743</v>
      </c>
      <c r="B1093" s="130" t="s">
        <v>2638</v>
      </c>
      <c r="C1093" s="130" t="s">
        <v>266</v>
      </c>
      <c r="D1093" s="130" t="s">
        <v>2639</v>
      </c>
      <c r="E1093" s="130" t="s">
        <v>268</v>
      </c>
      <c r="F1093" s="130">
        <v>0</v>
      </c>
      <c r="G1093" s="130">
        <v>2</v>
      </c>
      <c r="H1093" s="130" t="s">
        <v>130</v>
      </c>
      <c r="I1093" s="131"/>
      <c r="J1093" s="130" t="s">
        <v>131</v>
      </c>
    </row>
    <row r="1094" spans="1:10">
      <c r="A1094" s="130" t="s">
        <v>2744</v>
      </c>
      <c r="B1094" s="130" t="s">
        <v>2641</v>
      </c>
      <c r="C1094" s="130" t="s">
        <v>266</v>
      </c>
      <c r="D1094" s="130" t="s">
        <v>2642</v>
      </c>
      <c r="E1094" s="130" t="s">
        <v>268</v>
      </c>
      <c r="F1094" s="130">
        <v>0</v>
      </c>
      <c r="G1094" s="130">
        <v>2</v>
      </c>
      <c r="H1094" s="130" t="s">
        <v>130</v>
      </c>
      <c r="I1094" s="131"/>
      <c r="J1094" s="130" t="s">
        <v>131</v>
      </c>
    </row>
    <row r="1095" spans="1:10">
      <c r="A1095" s="130" t="s">
        <v>2745</v>
      </c>
      <c r="B1095" s="130" t="s">
        <v>2644</v>
      </c>
      <c r="C1095" s="130" t="s">
        <v>266</v>
      </c>
      <c r="D1095" s="130" t="s">
        <v>2645</v>
      </c>
      <c r="E1095" s="130" t="s">
        <v>268</v>
      </c>
      <c r="F1095" s="130">
        <v>0</v>
      </c>
      <c r="G1095" s="130">
        <v>2</v>
      </c>
      <c r="H1095" s="130" t="s">
        <v>130</v>
      </c>
      <c r="I1095" s="131"/>
      <c r="J1095" s="130" t="s">
        <v>131</v>
      </c>
    </row>
    <row r="1096" spans="1:10">
      <c r="A1096" s="130" t="s">
        <v>2746</v>
      </c>
      <c r="B1096" s="130" t="s">
        <v>2647</v>
      </c>
      <c r="C1096" s="130" t="s">
        <v>266</v>
      </c>
      <c r="D1096" s="130" t="s">
        <v>2648</v>
      </c>
      <c r="E1096" s="130" t="s">
        <v>268</v>
      </c>
      <c r="F1096" s="130">
        <v>0</v>
      </c>
      <c r="G1096" s="130">
        <v>2</v>
      </c>
      <c r="H1096" s="130" t="s">
        <v>130</v>
      </c>
      <c r="I1096" s="131"/>
      <c r="J1096" s="130" t="s">
        <v>131</v>
      </c>
    </row>
    <row r="1097" spans="1:10">
      <c r="A1097" s="130" t="s">
        <v>2747</v>
      </c>
      <c r="B1097" s="130" t="s">
        <v>2650</v>
      </c>
      <c r="C1097" s="130" t="s">
        <v>266</v>
      </c>
      <c r="D1097" s="130" t="s">
        <v>2651</v>
      </c>
      <c r="E1097" s="130" t="s">
        <v>268</v>
      </c>
      <c r="F1097" s="130">
        <v>0</v>
      </c>
      <c r="G1097" s="130">
        <v>2</v>
      </c>
      <c r="H1097" s="130" t="s">
        <v>130</v>
      </c>
      <c r="I1097" s="131"/>
      <c r="J1097" s="130" t="s">
        <v>131</v>
      </c>
    </row>
    <row r="1098" spans="1:10">
      <c r="A1098" s="130" t="s">
        <v>2748</v>
      </c>
      <c r="B1098" s="130" t="s">
        <v>2653</v>
      </c>
      <c r="C1098" s="130" t="s">
        <v>266</v>
      </c>
      <c r="D1098" s="130" t="s">
        <v>2654</v>
      </c>
      <c r="E1098" s="130" t="s">
        <v>268</v>
      </c>
      <c r="F1098" s="130">
        <v>0</v>
      </c>
      <c r="G1098" s="130">
        <v>2</v>
      </c>
      <c r="H1098" s="130" t="s">
        <v>130</v>
      </c>
      <c r="I1098" s="131"/>
      <c r="J1098" s="130" t="s">
        <v>131</v>
      </c>
    </row>
    <row r="1099" spans="1:10">
      <c r="A1099" s="130" t="s">
        <v>2749</v>
      </c>
      <c r="B1099" s="130" t="s">
        <v>2750</v>
      </c>
      <c r="C1099" s="130" t="s">
        <v>128</v>
      </c>
      <c r="D1099" s="130" t="s">
        <v>2751</v>
      </c>
      <c r="E1099" s="130" t="s">
        <v>128</v>
      </c>
      <c r="F1099" s="130">
        <v>0</v>
      </c>
      <c r="G1099" s="130">
        <v>2</v>
      </c>
      <c r="H1099" s="130" t="s">
        <v>130</v>
      </c>
      <c r="I1099" s="131"/>
      <c r="J1099" s="130" t="s">
        <v>131</v>
      </c>
    </row>
    <row r="1100" spans="1:10">
      <c r="A1100" s="130" t="s">
        <v>2752</v>
      </c>
      <c r="B1100" s="130" t="s">
        <v>2753</v>
      </c>
      <c r="C1100" s="130" t="s">
        <v>266</v>
      </c>
      <c r="D1100" s="130" t="s">
        <v>2754</v>
      </c>
      <c r="E1100" s="130" t="s">
        <v>268</v>
      </c>
      <c r="F1100" s="130">
        <v>0</v>
      </c>
      <c r="G1100" s="130">
        <v>2</v>
      </c>
      <c r="H1100" s="130" t="s">
        <v>130</v>
      </c>
      <c r="I1100" s="131"/>
      <c r="J1100" s="130" t="s">
        <v>131</v>
      </c>
    </row>
    <row r="1101" spans="1:10">
      <c r="A1101" s="130" t="s">
        <v>2755</v>
      </c>
      <c r="B1101" s="130" t="s">
        <v>2756</v>
      </c>
      <c r="C1101" s="130" t="s">
        <v>164</v>
      </c>
      <c r="D1101" s="130" t="s">
        <v>2757</v>
      </c>
      <c r="E1101" s="130" t="s">
        <v>166</v>
      </c>
      <c r="F1101" s="130">
        <v>0</v>
      </c>
      <c r="G1101" s="130">
        <v>2</v>
      </c>
      <c r="H1101" s="130" t="s">
        <v>130</v>
      </c>
      <c r="I1101" s="131"/>
      <c r="J1101" s="130" t="s">
        <v>131</v>
      </c>
    </row>
    <row r="1102" spans="1:10">
      <c r="A1102" s="130" t="s">
        <v>2758</v>
      </c>
      <c r="B1102" s="130" t="s">
        <v>2758</v>
      </c>
      <c r="C1102" s="130" t="s">
        <v>2758</v>
      </c>
      <c r="D1102" s="130" t="s">
        <v>2758</v>
      </c>
      <c r="E1102" s="130" t="s">
        <v>2758</v>
      </c>
      <c r="H1102" s="130" t="s">
        <v>2758</v>
      </c>
      <c r="I1102" s="131"/>
      <c r="J1102" s="130" t="s">
        <v>2758</v>
      </c>
    </row>
    <row r="1103" spans="1:10">
      <c r="A1103" s="130" t="s">
        <v>2759</v>
      </c>
      <c r="B1103" s="130" t="s">
        <v>2760</v>
      </c>
      <c r="C1103" s="130" t="s">
        <v>1419</v>
      </c>
      <c r="D1103" s="130" t="s">
        <v>2761</v>
      </c>
      <c r="E1103" s="130" t="s">
        <v>1421</v>
      </c>
      <c r="F1103" s="130">
        <v>0</v>
      </c>
      <c r="G1103" s="130">
        <v>2</v>
      </c>
      <c r="H1103" s="130" t="s">
        <v>130</v>
      </c>
      <c r="I1103" s="131"/>
      <c r="J1103" s="130" t="s">
        <v>131</v>
      </c>
    </row>
    <row r="1104" spans="1:10">
      <c r="A1104" s="130" t="s">
        <v>2762</v>
      </c>
      <c r="B1104" s="130" t="s">
        <v>2763</v>
      </c>
      <c r="C1104" s="130" t="s">
        <v>1419</v>
      </c>
      <c r="D1104" s="130" t="s">
        <v>2764</v>
      </c>
      <c r="E1104" s="130" t="s">
        <v>1421</v>
      </c>
      <c r="F1104" s="130">
        <v>0</v>
      </c>
      <c r="G1104" s="130">
        <v>2</v>
      </c>
      <c r="H1104" s="130" t="s">
        <v>130</v>
      </c>
      <c r="I1104" s="131"/>
      <c r="J1104" s="130" t="s">
        <v>131</v>
      </c>
    </row>
    <row r="1105" spans="1:10">
      <c r="A1105" s="130" t="s">
        <v>2765</v>
      </c>
      <c r="B1105" s="130" t="s">
        <v>2766</v>
      </c>
      <c r="C1105" s="130" t="s">
        <v>1419</v>
      </c>
      <c r="D1105" s="130" t="s">
        <v>2767</v>
      </c>
      <c r="E1105" s="130" t="s">
        <v>1421</v>
      </c>
      <c r="F1105" s="130">
        <v>0</v>
      </c>
      <c r="G1105" s="130">
        <v>2</v>
      </c>
      <c r="H1105" s="130" t="s">
        <v>130</v>
      </c>
      <c r="I1105" s="131"/>
      <c r="J1105" s="130" t="s">
        <v>131</v>
      </c>
    </row>
    <row r="1106" spans="1:10">
      <c r="A1106" s="130" t="s">
        <v>2768</v>
      </c>
      <c r="B1106" s="130" t="s">
        <v>2769</v>
      </c>
      <c r="C1106" s="130" t="s">
        <v>1419</v>
      </c>
      <c r="D1106" s="130" t="s">
        <v>2770</v>
      </c>
      <c r="E1106" s="130" t="s">
        <v>1421</v>
      </c>
      <c r="F1106" s="130">
        <v>0</v>
      </c>
      <c r="G1106" s="130">
        <v>2</v>
      </c>
      <c r="H1106" s="130" t="s">
        <v>130</v>
      </c>
      <c r="I1106" s="131"/>
      <c r="J1106" s="130" t="s">
        <v>131</v>
      </c>
    </row>
    <row r="1107" spans="1:10">
      <c r="A1107" s="130" t="s">
        <v>2771</v>
      </c>
      <c r="B1107" s="130" t="s">
        <v>2772</v>
      </c>
      <c r="C1107" s="130" t="s">
        <v>1419</v>
      </c>
      <c r="D1107" s="130" t="s">
        <v>2773</v>
      </c>
      <c r="E1107" s="130" t="s">
        <v>1421</v>
      </c>
      <c r="F1107" s="130">
        <v>0</v>
      </c>
      <c r="G1107" s="130">
        <v>2</v>
      </c>
      <c r="H1107" s="130" t="s">
        <v>130</v>
      </c>
      <c r="I1107" s="131"/>
      <c r="J1107" s="130" t="s">
        <v>131</v>
      </c>
    </row>
    <row r="1108" spans="1:10">
      <c r="A1108" s="130" t="s">
        <v>2774</v>
      </c>
      <c r="B1108" s="130" t="s">
        <v>2774</v>
      </c>
      <c r="C1108" s="130" t="s">
        <v>2774</v>
      </c>
      <c r="D1108" s="130" t="s">
        <v>2774</v>
      </c>
      <c r="E1108" s="130" t="s">
        <v>2774</v>
      </c>
      <c r="H1108" s="130" t="s">
        <v>2774</v>
      </c>
      <c r="I1108" s="131"/>
      <c r="J1108" s="130" t="s">
        <v>2774</v>
      </c>
    </row>
    <row r="1109" spans="1:10">
      <c r="A1109" s="130" t="s">
        <v>2775</v>
      </c>
      <c r="B1109" s="130" t="s">
        <v>2776</v>
      </c>
      <c r="C1109" s="130" t="s">
        <v>128</v>
      </c>
      <c r="D1109" s="130" t="s">
        <v>2777</v>
      </c>
      <c r="E1109" s="130" t="s">
        <v>128</v>
      </c>
      <c r="F1109" s="130">
        <v>0</v>
      </c>
      <c r="G1109" s="130">
        <v>2</v>
      </c>
      <c r="H1109" s="130" t="s">
        <v>130</v>
      </c>
      <c r="I1109" s="131"/>
      <c r="J1109" s="130" t="s">
        <v>131</v>
      </c>
    </row>
    <row r="1110" spans="1:10">
      <c r="A1110" s="130" t="s">
        <v>2778</v>
      </c>
      <c r="B1110" s="130" t="s">
        <v>2779</v>
      </c>
      <c r="C1110" s="130" t="s">
        <v>128</v>
      </c>
      <c r="D1110" s="130" t="s">
        <v>2780</v>
      </c>
      <c r="E1110" s="130" t="s">
        <v>128</v>
      </c>
      <c r="F1110" s="130">
        <v>0</v>
      </c>
      <c r="G1110" s="130">
        <v>2</v>
      </c>
      <c r="H1110" s="130" t="s">
        <v>130</v>
      </c>
      <c r="I1110" s="131"/>
      <c r="J1110" s="130" t="s">
        <v>131</v>
      </c>
    </row>
    <row r="1111" spans="1:10">
      <c r="A1111" s="130" t="s">
        <v>2781</v>
      </c>
      <c r="B1111" s="130" t="s">
        <v>2782</v>
      </c>
      <c r="C1111" s="130" t="s">
        <v>128</v>
      </c>
      <c r="D1111" s="130" t="s">
        <v>2783</v>
      </c>
      <c r="E1111" s="130" t="s">
        <v>128</v>
      </c>
      <c r="F1111" s="130">
        <v>0</v>
      </c>
      <c r="G1111" s="130">
        <v>2</v>
      </c>
      <c r="H1111" s="130" t="s">
        <v>130</v>
      </c>
      <c r="I1111" s="131"/>
      <c r="J1111" s="130" t="s">
        <v>131</v>
      </c>
    </row>
    <row r="1112" spans="1:10">
      <c r="A1112" s="130" t="s">
        <v>2784</v>
      </c>
      <c r="B1112" s="130" t="s">
        <v>2785</v>
      </c>
      <c r="C1112" s="130" t="s">
        <v>128</v>
      </c>
      <c r="D1112" s="130" t="s">
        <v>2786</v>
      </c>
      <c r="E1112" s="130" t="s">
        <v>128</v>
      </c>
      <c r="F1112" s="130">
        <v>0</v>
      </c>
      <c r="G1112" s="130">
        <v>2</v>
      </c>
      <c r="H1112" s="130" t="s">
        <v>130</v>
      </c>
      <c r="I1112" s="131"/>
      <c r="J1112" s="130" t="s">
        <v>131</v>
      </c>
    </row>
    <row r="1113" spans="1:10">
      <c r="A1113" s="130" t="s">
        <v>2787</v>
      </c>
      <c r="B1113" s="130" t="s">
        <v>2788</v>
      </c>
      <c r="C1113" s="130" t="s">
        <v>1419</v>
      </c>
      <c r="D1113" s="130" t="s">
        <v>2789</v>
      </c>
      <c r="E1113" s="130" t="s">
        <v>1421</v>
      </c>
      <c r="F1113" s="130">
        <v>0</v>
      </c>
      <c r="G1113" s="130">
        <v>2</v>
      </c>
      <c r="H1113" s="130" t="s">
        <v>130</v>
      </c>
      <c r="I1113" s="131"/>
      <c r="J1113" s="130" t="s">
        <v>131</v>
      </c>
    </row>
    <row r="1114" spans="1:10">
      <c r="A1114" s="130" t="s">
        <v>2790</v>
      </c>
      <c r="B1114" s="130" t="s">
        <v>2791</v>
      </c>
      <c r="C1114" s="130" t="s">
        <v>128</v>
      </c>
      <c r="D1114" s="130" t="s">
        <v>2792</v>
      </c>
      <c r="E1114" s="130" t="s">
        <v>128</v>
      </c>
      <c r="F1114" s="130">
        <v>0</v>
      </c>
      <c r="G1114" s="130">
        <v>2</v>
      </c>
      <c r="H1114" s="130" t="s">
        <v>130</v>
      </c>
      <c r="I1114" s="131"/>
      <c r="J1114" s="130" t="s">
        <v>131</v>
      </c>
    </row>
    <row r="1115" spans="1:10">
      <c r="A1115" s="130" t="s">
        <v>2793</v>
      </c>
      <c r="B1115" s="130" t="s">
        <v>2794</v>
      </c>
      <c r="C1115" s="130" t="s">
        <v>164</v>
      </c>
      <c r="D1115" s="130" t="s">
        <v>2795</v>
      </c>
      <c r="E1115" s="130" t="s">
        <v>166</v>
      </c>
      <c r="F1115" s="130">
        <v>0</v>
      </c>
      <c r="G1115" s="130">
        <v>2</v>
      </c>
      <c r="H1115" s="130" t="s">
        <v>130</v>
      </c>
      <c r="I1115" s="131"/>
      <c r="J1115" s="130" t="s">
        <v>131</v>
      </c>
    </row>
    <row r="1116" spans="1:10">
      <c r="A1116" s="130" t="s">
        <v>2796</v>
      </c>
      <c r="B1116" s="130" t="s">
        <v>2797</v>
      </c>
      <c r="C1116" s="130" t="s">
        <v>164</v>
      </c>
      <c r="D1116" s="130" t="s">
        <v>2798</v>
      </c>
      <c r="E1116" s="130" t="s">
        <v>166</v>
      </c>
      <c r="F1116" s="130">
        <v>0</v>
      </c>
      <c r="G1116" s="130">
        <v>2</v>
      </c>
      <c r="H1116" s="130" t="s">
        <v>130</v>
      </c>
      <c r="I1116" s="131"/>
      <c r="J1116" s="130" t="s">
        <v>131</v>
      </c>
    </row>
    <row r="1117" spans="1:10">
      <c r="A1117" s="130" t="s">
        <v>2799</v>
      </c>
      <c r="B1117" s="130" t="s">
        <v>2799</v>
      </c>
      <c r="C1117" s="130" t="s">
        <v>2799</v>
      </c>
      <c r="D1117" s="130" t="s">
        <v>2799</v>
      </c>
      <c r="E1117" s="130" t="s">
        <v>2799</v>
      </c>
      <c r="H1117" s="130" t="s">
        <v>2799</v>
      </c>
      <c r="I1117" s="131"/>
      <c r="J1117" s="130" t="s">
        <v>2799</v>
      </c>
    </row>
    <row r="1118" spans="1:10">
      <c r="A1118" s="130" t="s">
        <v>2800</v>
      </c>
      <c r="B1118" s="130" t="s">
        <v>2801</v>
      </c>
      <c r="C1118" s="130" t="s">
        <v>266</v>
      </c>
      <c r="D1118" s="130" t="s">
        <v>2802</v>
      </c>
      <c r="E1118" s="130" t="s">
        <v>268</v>
      </c>
      <c r="F1118" s="130">
        <v>0</v>
      </c>
      <c r="G1118" s="130">
        <v>2</v>
      </c>
      <c r="H1118" s="130" t="s">
        <v>130</v>
      </c>
      <c r="I1118" s="131"/>
      <c r="J1118" s="130" t="s">
        <v>131</v>
      </c>
    </row>
    <row r="1119" spans="1:10">
      <c r="A1119" s="130" t="s">
        <v>2803</v>
      </c>
      <c r="B1119" s="130" t="s">
        <v>2804</v>
      </c>
      <c r="C1119" s="130" t="s">
        <v>266</v>
      </c>
      <c r="D1119" s="130" t="s">
        <v>2805</v>
      </c>
      <c r="E1119" s="130" t="s">
        <v>268</v>
      </c>
      <c r="F1119" s="130">
        <v>0</v>
      </c>
      <c r="G1119" s="130">
        <v>2</v>
      </c>
      <c r="H1119" s="130" t="s">
        <v>130</v>
      </c>
      <c r="I1119" s="131"/>
      <c r="J1119" s="130" t="s">
        <v>131</v>
      </c>
    </row>
    <row r="1120" spans="1:10">
      <c r="A1120" s="130" t="s">
        <v>2806</v>
      </c>
      <c r="B1120" s="130" t="s">
        <v>2807</v>
      </c>
      <c r="C1120" s="130" t="s">
        <v>266</v>
      </c>
      <c r="D1120" s="130" t="s">
        <v>2808</v>
      </c>
      <c r="E1120" s="130" t="s">
        <v>268</v>
      </c>
      <c r="F1120" s="130">
        <v>0</v>
      </c>
      <c r="G1120" s="130">
        <v>2</v>
      </c>
      <c r="H1120" s="130" t="s">
        <v>130</v>
      </c>
      <c r="I1120" s="131"/>
      <c r="J1120" s="130" t="s">
        <v>131</v>
      </c>
    </row>
    <row r="1121" spans="1:10">
      <c r="A1121" s="130" t="s">
        <v>2809</v>
      </c>
      <c r="B1121" s="130" t="s">
        <v>2810</v>
      </c>
      <c r="C1121" s="130" t="s">
        <v>266</v>
      </c>
      <c r="D1121" s="130" t="s">
        <v>2811</v>
      </c>
      <c r="E1121" s="130" t="s">
        <v>268</v>
      </c>
      <c r="F1121" s="130">
        <v>0</v>
      </c>
      <c r="G1121" s="130">
        <v>2</v>
      </c>
      <c r="H1121" s="130" t="s">
        <v>130</v>
      </c>
      <c r="I1121" s="131"/>
      <c r="J1121" s="130" t="s">
        <v>131</v>
      </c>
    </row>
    <row r="1122" spans="1:10">
      <c r="A1122" s="130" t="s">
        <v>2812</v>
      </c>
      <c r="B1122" s="130" t="s">
        <v>2813</v>
      </c>
      <c r="C1122" s="130" t="s">
        <v>266</v>
      </c>
      <c r="D1122" s="130" t="s">
        <v>2814</v>
      </c>
      <c r="E1122" s="130" t="s">
        <v>268</v>
      </c>
      <c r="F1122" s="130">
        <v>0</v>
      </c>
      <c r="G1122" s="130">
        <v>2</v>
      </c>
      <c r="H1122" s="130" t="s">
        <v>130</v>
      </c>
      <c r="I1122" s="131"/>
      <c r="J1122" s="130" t="s">
        <v>131</v>
      </c>
    </row>
    <row r="1123" spans="1:10">
      <c r="A1123" s="130" t="s">
        <v>2815</v>
      </c>
      <c r="B1123" s="130" t="s">
        <v>2816</v>
      </c>
      <c r="C1123" s="130" t="s">
        <v>266</v>
      </c>
      <c r="D1123" s="130" t="s">
        <v>2817</v>
      </c>
      <c r="E1123" s="130" t="s">
        <v>268</v>
      </c>
      <c r="F1123" s="130">
        <v>0</v>
      </c>
      <c r="G1123" s="130">
        <v>2</v>
      </c>
      <c r="H1123" s="130" t="s">
        <v>130</v>
      </c>
      <c r="I1123" s="131"/>
      <c r="J1123" s="130" t="s">
        <v>131</v>
      </c>
    </row>
    <row r="1124" spans="1:10">
      <c r="A1124" s="130" t="s">
        <v>2818</v>
      </c>
      <c r="B1124" s="130" t="s">
        <v>2819</v>
      </c>
      <c r="C1124" s="130" t="s">
        <v>266</v>
      </c>
      <c r="D1124" s="130" t="s">
        <v>2820</v>
      </c>
      <c r="E1124" s="130" t="s">
        <v>268</v>
      </c>
      <c r="F1124" s="130">
        <v>0</v>
      </c>
      <c r="G1124" s="130">
        <v>2</v>
      </c>
      <c r="H1124" s="130" t="s">
        <v>130</v>
      </c>
      <c r="I1124" s="131"/>
      <c r="J1124" s="130" t="s">
        <v>131</v>
      </c>
    </row>
    <row r="1125" spans="1:10">
      <c r="A1125" s="130" t="s">
        <v>2821</v>
      </c>
      <c r="B1125" s="130" t="s">
        <v>2822</v>
      </c>
      <c r="C1125" s="130" t="s">
        <v>266</v>
      </c>
      <c r="D1125" s="130" t="s">
        <v>2823</v>
      </c>
      <c r="E1125" s="130" t="s">
        <v>268</v>
      </c>
      <c r="F1125" s="130">
        <v>0</v>
      </c>
      <c r="G1125" s="130">
        <v>2</v>
      </c>
      <c r="H1125" s="130" t="s">
        <v>130</v>
      </c>
      <c r="I1125" s="131"/>
      <c r="J1125" s="130" t="s">
        <v>131</v>
      </c>
    </row>
    <row r="1126" spans="1:10">
      <c r="A1126" s="130" t="s">
        <v>2824</v>
      </c>
      <c r="B1126" s="130" t="s">
        <v>2825</v>
      </c>
      <c r="C1126" s="130" t="s">
        <v>266</v>
      </c>
      <c r="D1126" s="130" t="s">
        <v>2826</v>
      </c>
      <c r="E1126" s="130" t="s">
        <v>268</v>
      </c>
      <c r="F1126" s="130">
        <v>0</v>
      </c>
      <c r="G1126" s="130">
        <v>2</v>
      </c>
      <c r="H1126" s="130" t="s">
        <v>130</v>
      </c>
      <c r="I1126" s="131"/>
      <c r="J1126" s="130" t="s">
        <v>131</v>
      </c>
    </row>
    <row r="1127" spans="1:10">
      <c r="A1127" s="130" t="s">
        <v>2827</v>
      </c>
      <c r="B1127" s="130" t="s">
        <v>2828</v>
      </c>
      <c r="C1127" s="130" t="s">
        <v>266</v>
      </c>
      <c r="D1127" s="130" t="s">
        <v>2829</v>
      </c>
      <c r="E1127" s="130" t="s">
        <v>268</v>
      </c>
      <c r="F1127" s="130">
        <v>0</v>
      </c>
      <c r="G1127" s="130">
        <v>2</v>
      </c>
      <c r="H1127" s="130" t="s">
        <v>130</v>
      </c>
      <c r="I1127" s="131"/>
      <c r="J1127" s="130" t="s">
        <v>131</v>
      </c>
    </row>
    <row r="1128" spans="1:10">
      <c r="A1128" s="130" t="s">
        <v>2830</v>
      </c>
      <c r="B1128" s="130" t="s">
        <v>2831</v>
      </c>
      <c r="C1128" s="130" t="s">
        <v>266</v>
      </c>
      <c r="D1128" s="130" t="s">
        <v>2832</v>
      </c>
      <c r="E1128" s="130" t="s">
        <v>268</v>
      </c>
      <c r="F1128" s="130">
        <v>0</v>
      </c>
      <c r="G1128" s="130">
        <v>2</v>
      </c>
      <c r="H1128" s="130" t="s">
        <v>130</v>
      </c>
      <c r="I1128" s="131"/>
      <c r="J1128" s="130" t="s">
        <v>131</v>
      </c>
    </row>
    <row r="1129" spans="1:10">
      <c r="A1129" s="130" t="s">
        <v>2833</v>
      </c>
      <c r="B1129" s="130" t="s">
        <v>2834</v>
      </c>
      <c r="C1129" s="130" t="s">
        <v>266</v>
      </c>
      <c r="D1129" s="130" t="s">
        <v>2835</v>
      </c>
      <c r="E1129" s="130" t="s">
        <v>268</v>
      </c>
      <c r="F1129" s="130">
        <v>0</v>
      </c>
      <c r="G1129" s="130">
        <v>2</v>
      </c>
      <c r="H1129" s="130" t="s">
        <v>130</v>
      </c>
      <c r="I1129" s="131"/>
      <c r="J1129" s="130" t="s">
        <v>131</v>
      </c>
    </row>
    <row r="1130" spans="1:10">
      <c r="A1130" s="130" t="s">
        <v>2836</v>
      </c>
      <c r="B1130" s="130" t="s">
        <v>2837</v>
      </c>
      <c r="C1130" s="130" t="s">
        <v>266</v>
      </c>
      <c r="D1130" s="130" t="s">
        <v>2838</v>
      </c>
      <c r="E1130" s="130" t="s">
        <v>268</v>
      </c>
      <c r="F1130" s="130">
        <v>0</v>
      </c>
      <c r="G1130" s="130">
        <v>2</v>
      </c>
      <c r="H1130" s="130" t="s">
        <v>130</v>
      </c>
      <c r="I1130" s="131"/>
      <c r="J1130" s="130" t="s">
        <v>131</v>
      </c>
    </row>
    <row r="1131" spans="1:10">
      <c r="A1131" s="130" t="s">
        <v>2839</v>
      </c>
      <c r="B1131" s="130" t="s">
        <v>2840</v>
      </c>
      <c r="C1131" s="130" t="s">
        <v>266</v>
      </c>
      <c r="D1131" s="130" t="s">
        <v>2841</v>
      </c>
      <c r="E1131" s="130" t="s">
        <v>268</v>
      </c>
      <c r="F1131" s="130">
        <v>0</v>
      </c>
      <c r="G1131" s="130">
        <v>2</v>
      </c>
      <c r="H1131" s="130" t="s">
        <v>130</v>
      </c>
      <c r="I1131" s="131"/>
      <c r="J1131" s="130" t="s">
        <v>131</v>
      </c>
    </row>
    <row r="1132" spans="1:10">
      <c r="A1132" s="130" t="s">
        <v>2842</v>
      </c>
      <c r="B1132" s="130" t="s">
        <v>2843</v>
      </c>
      <c r="C1132" s="130" t="s">
        <v>266</v>
      </c>
      <c r="D1132" s="130" t="s">
        <v>2844</v>
      </c>
      <c r="E1132" s="130" t="s">
        <v>268</v>
      </c>
      <c r="F1132" s="130">
        <v>0</v>
      </c>
      <c r="G1132" s="130">
        <v>2</v>
      </c>
      <c r="H1132" s="130" t="s">
        <v>130</v>
      </c>
      <c r="I1132" s="131"/>
      <c r="J1132" s="130" t="s">
        <v>131</v>
      </c>
    </row>
    <row r="1133" spans="1:10">
      <c r="A1133" s="130" t="s">
        <v>2845</v>
      </c>
      <c r="B1133" s="130" t="s">
        <v>2843</v>
      </c>
      <c r="C1133" s="130" t="s">
        <v>128</v>
      </c>
      <c r="D1133" s="130" t="s">
        <v>2844</v>
      </c>
      <c r="E1133" s="130" t="s">
        <v>128</v>
      </c>
      <c r="F1133" s="130">
        <v>0</v>
      </c>
      <c r="G1133" s="130">
        <v>2</v>
      </c>
      <c r="H1133" s="130" t="s">
        <v>130</v>
      </c>
      <c r="I1133" s="131"/>
      <c r="J1133" s="130" t="s">
        <v>131</v>
      </c>
    </row>
    <row r="1134" spans="1:10">
      <c r="A1134" s="130" t="s">
        <v>2846</v>
      </c>
      <c r="B1134" s="130" t="s">
        <v>2846</v>
      </c>
      <c r="C1134" s="130" t="s">
        <v>2846</v>
      </c>
      <c r="D1134" s="130" t="s">
        <v>2846</v>
      </c>
      <c r="E1134" s="130" t="s">
        <v>2846</v>
      </c>
      <c r="H1134" s="130" t="s">
        <v>2846</v>
      </c>
      <c r="I1134" s="131"/>
      <c r="J1134" s="130" t="s">
        <v>2846</v>
      </c>
    </row>
    <row r="1135" spans="1:10">
      <c r="A1135" s="130" t="s">
        <v>2847</v>
      </c>
      <c r="B1135" s="130" t="s">
        <v>2848</v>
      </c>
      <c r="C1135" s="130" t="s">
        <v>373</v>
      </c>
      <c r="D1135" s="130" t="s">
        <v>2849</v>
      </c>
      <c r="E1135" s="130" t="s">
        <v>2850</v>
      </c>
      <c r="F1135" s="130">
        <v>0</v>
      </c>
      <c r="G1135" s="130">
        <v>2</v>
      </c>
      <c r="H1135" s="130" t="s">
        <v>130</v>
      </c>
      <c r="I1135" s="131"/>
      <c r="J1135" s="130" t="s">
        <v>131</v>
      </c>
    </row>
    <row r="1136" spans="1:10">
      <c r="A1136" s="130" t="s">
        <v>2851</v>
      </c>
      <c r="B1136" s="130" t="s">
        <v>2852</v>
      </c>
      <c r="C1136" s="130" t="s">
        <v>373</v>
      </c>
      <c r="D1136" s="130" t="s">
        <v>2853</v>
      </c>
      <c r="E1136" s="130" t="s">
        <v>2850</v>
      </c>
      <c r="F1136" s="130">
        <v>0</v>
      </c>
      <c r="G1136" s="130">
        <v>2</v>
      </c>
      <c r="H1136" s="130" t="s">
        <v>130</v>
      </c>
      <c r="I1136" s="131"/>
      <c r="J1136" s="130" t="s">
        <v>131</v>
      </c>
    </row>
    <row r="1137" spans="1:10">
      <c r="A1137" s="130" t="s">
        <v>2854</v>
      </c>
      <c r="B1137" s="130" t="s">
        <v>2855</v>
      </c>
      <c r="C1137" s="130" t="s">
        <v>373</v>
      </c>
      <c r="D1137" s="130" t="s">
        <v>2856</v>
      </c>
      <c r="E1137" s="130" t="s">
        <v>2850</v>
      </c>
      <c r="F1137" s="130">
        <v>0</v>
      </c>
      <c r="G1137" s="130">
        <v>2</v>
      </c>
      <c r="H1137" s="130" t="s">
        <v>130</v>
      </c>
      <c r="I1137" s="131"/>
      <c r="J1137" s="130" t="s">
        <v>131</v>
      </c>
    </row>
    <row r="1138" spans="1:10">
      <c r="A1138" s="130" t="s">
        <v>2857</v>
      </c>
      <c r="B1138" s="130" t="s">
        <v>2858</v>
      </c>
      <c r="C1138" s="130" t="s">
        <v>266</v>
      </c>
      <c r="D1138" s="130" t="s">
        <v>2859</v>
      </c>
      <c r="E1138" s="130" t="s">
        <v>268</v>
      </c>
      <c r="F1138" s="130">
        <v>0</v>
      </c>
      <c r="G1138" s="130">
        <v>2</v>
      </c>
      <c r="H1138" s="130" t="s">
        <v>130</v>
      </c>
      <c r="I1138" s="131"/>
      <c r="J1138" s="130" t="s">
        <v>131</v>
      </c>
    </row>
    <row r="1139" spans="1:10">
      <c r="A1139" s="130" t="s">
        <v>2860</v>
      </c>
      <c r="B1139" s="130" t="s">
        <v>2861</v>
      </c>
      <c r="C1139" s="130" t="s">
        <v>255</v>
      </c>
      <c r="D1139" s="130" t="s">
        <v>2862</v>
      </c>
      <c r="E1139" s="130" t="s">
        <v>257</v>
      </c>
      <c r="F1139" s="130">
        <v>0</v>
      </c>
      <c r="G1139" s="130">
        <v>2</v>
      </c>
      <c r="H1139" s="130" t="s">
        <v>130</v>
      </c>
      <c r="I1139" s="131"/>
      <c r="J1139" s="130" t="s">
        <v>131</v>
      </c>
    </row>
    <row r="1140" spans="1:10">
      <c r="A1140" s="130" t="s">
        <v>2863</v>
      </c>
      <c r="B1140" s="130" t="s">
        <v>2864</v>
      </c>
      <c r="C1140" s="130" t="s">
        <v>255</v>
      </c>
      <c r="D1140" s="130" t="s">
        <v>2865</v>
      </c>
      <c r="E1140" s="130" t="s">
        <v>257</v>
      </c>
      <c r="F1140" s="130">
        <v>0</v>
      </c>
      <c r="G1140" s="130">
        <v>2</v>
      </c>
      <c r="H1140" s="130" t="s">
        <v>130</v>
      </c>
      <c r="I1140" s="131"/>
      <c r="J1140" s="130" t="s">
        <v>131</v>
      </c>
    </row>
    <row r="1141" spans="1:10">
      <c r="A1141" s="130" t="s">
        <v>2866</v>
      </c>
      <c r="B1141" s="130" t="s">
        <v>2848</v>
      </c>
      <c r="C1141" s="130" t="s">
        <v>128</v>
      </c>
      <c r="D1141" s="130" t="s">
        <v>2849</v>
      </c>
      <c r="E1141" s="130" t="s">
        <v>128</v>
      </c>
      <c r="F1141" s="130">
        <v>0</v>
      </c>
      <c r="G1141" s="130">
        <v>2</v>
      </c>
      <c r="H1141" s="130" t="s">
        <v>130</v>
      </c>
      <c r="I1141" s="131"/>
      <c r="J1141" s="130" t="s">
        <v>131</v>
      </c>
    </row>
    <row r="1142" spans="1:10">
      <c r="A1142" s="130" t="s">
        <v>2867</v>
      </c>
      <c r="B1142" s="130" t="s">
        <v>2852</v>
      </c>
      <c r="C1142" s="130" t="s">
        <v>128</v>
      </c>
      <c r="D1142" s="130" t="s">
        <v>2853</v>
      </c>
      <c r="E1142" s="130" t="s">
        <v>128</v>
      </c>
      <c r="F1142" s="130">
        <v>0</v>
      </c>
      <c r="G1142" s="130">
        <v>2</v>
      </c>
      <c r="H1142" s="130" t="s">
        <v>130</v>
      </c>
      <c r="I1142" s="131"/>
      <c r="J1142" s="130" t="s">
        <v>131</v>
      </c>
    </row>
    <row r="1143" spans="1:10">
      <c r="A1143" s="130" t="s">
        <v>2868</v>
      </c>
      <c r="B1143" s="130" t="s">
        <v>2869</v>
      </c>
      <c r="C1143" s="130" t="s">
        <v>164</v>
      </c>
      <c r="D1143" s="130" t="s">
        <v>2870</v>
      </c>
      <c r="E1143" s="130" t="s">
        <v>166</v>
      </c>
      <c r="F1143" s="130">
        <v>0</v>
      </c>
      <c r="G1143" s="130">
        <v>2</v>
      </c>
      <c r="H1143" s="130" t="s">
        <v>130</v>
      </c>
      <c r="I1143" s="131"/>
      <c r="J1143" s="130" t="s">
        <v>131</v>
      </c>
    </row>
    <row r="1144" spans="1:10">
      <c r="A1144" s="130" t="s">
        <v>2871</v>
      </c>
      <c r="B1144" s="130" t="s">
        <v>2872</v>
      </c>
      <c r="C1144" s="130" t="s">
        <v>128</v>
      </c>
      <c r="D1144" s="130" t="s">
        <v>2873</v>
      </c>
      <c r="E1144" s="130" t="s">
        <v>128</v>
      </c>
      <c r="F1144" s="130">
        <v>0</v>
      </c>
      <c r="G1144" s="130">
        <v>2</v>
      </c>
      <c r="H1144" s="130" t="s">
        <v>130</v>
      </c>
      <c r="I1144" s="131"/>
      <c r="J1144" s="130" t="s">
        <v>131</v>
      </c>
    </row>
    <row r="1145" spans="1:10">
      <c r="A1145" s="130" t="s">
        <v>2874</v>
      </c>
      <c r="B1145" s="130" t="s">
        <v>2874</v>
      </c>
      <c r="C1145" s="130" t="s">
        <v>2874</v>
      </c>
      <c r="D1145" s="130" t="s">
        <v>2874</v>
      </c>
      <c r="E1145" s="130" t="s">
        <v>2874</v>
      </c>
      <c r="H1145" s="130" t="s">
        <v>2874</v>
      </c>
      <c r="I1145" s="131"/>
      <c r="J1145" s="130" t="s">
        <v>2874</v>
      </c>
    </row>
    <row r="1146" spans="1:10">
      <c r="A1146" s="130" t="s">
        <v>2875</v>
      </c>
      <c r="B1146" s="130" t="s">
        <v>2876</v>
      </c>
      <c r="C1146" s="130" t="s">
        <v>255</v>
      </c>
      <c r="D1146" s="130" t="s">
        <v>2877</v>
      </c>
      <c r="E1146" s="130" t="s">
        <v>257</v>
      </c>
      <c r="F1146" s="130">
        <v>0</v>
      </c>
      <c r="G1146" s="130">
        <v>2</v>
      </c>
      <c r="H1146" s="130" t="s">
        <v>130</v>
      </c>
      <c r="I1146" s="131"/>
      <c r="J1146" s="130" t="s">
        <v>131</v>
      </c>
    </row>
    <row r="1147" spans="1:10">
      <c r="A1147" s="130" t="s">
        <v>2878</v>
      </c>
      <c r="B1147" s="130" t="s">
        <v>2878</v>
      </c>
      <c r="C1147" s="130" t="s">
        <v>2878</v>
      </c>
      <c r="D1147" s="130" t="s">
        <v>2878</v>
      </c>
      <c r="E1147" s="130" t="s">
        <v>2878</v>
      </c>
      <c r="H1147" s="130" t="s">
        <v>2878</v>
      </c>
      <c r="I1147" s="131"/>
      <c r="J1147" s="130" t="s">
        <v>2878</v>
      </c>
    </row>
    <row r="1148" spans="1:10">
      <c r="A1148" s="130" t="s">
        <v>2879</v>
      </c>
      <c r="B1148" s="130" t="s">
        <v>2880</v>
      </c>
      <c r="C1148" s="130" t="s">
        <v>255</v>
      </c>
      <c r="D1148" s="130" t="s">
        <v>2881</v>
      </c>
      <c r="E1148" s="130" t="s">
        <v>257</v>
      </c>
      <c r="F1148" s="130">
        <v>0</v>
      </c>
      <c r="G1148" s="130">
        <v>2</v>
      </c>
      <c r="H1148" s="130" t="s">
        <v>130</v>
      </c>
      <c r="I1148" s="131"/>
      <c r="J1148" s="130" t="s">
        <v>131</v>
      </c>
    </row>
    <row r="1149" spans="1:10">
      <c r="A1149" s="130" t="s">
        <v>2882</v>
      </c>
      <c r="B1149" s="130" t="s">
        <v>2883</v>
      </c>
      <c r="C1149" s="130" t="s">
        <v>255</v>
      </c>
      <c r="D1149" s="130" t="s">
        <v>2884</v>
      </c>
      <c r="E1149" s="130" t="s">
        <v>257</v>
      </c>
      <c r="F1149" s="130">
        <v>0</v>
      </c>
      <c r="G1149" s="130">
        <v>2</v>
      </c>
      <c r="H1149" s="130" t="s">
        <v>130</v>
      </c>
      <c r="I1149" s="131"/>
      <c r="J1149" s="130" t="s">
        <v>131</v>
      </c>
    </row>
    <row r="1150" spans="1:10">
      <c r="A1150" s="130" t="s">
        <v>2885</v>
      </c>
      <c r="B1150" s="130" t="s">
        <v>2886</v>
      </c>
      <c r="C1150" s="130" t="s">
        <v>255</v>
      </c>
      <c r="D1150" s="130" t="s">
        <v>2887</v>
      </c>
      <c r="E1150" s="130" t="s">
        <v>257</v>
      </c>
      <c r="F1150" s="130">
        <v>0</v>
      </c>
      <c r="G1150" s="130">
        <v>2</v>
      </c>
      <c r="H1150" s="130" t="s">
        <v>130</v>
      </c>
      <c r="I1150" s="131"/>
      <c r="J1150" s="130" t="s">
        <v>131</v>
      </c>
    </row>
    <row r="1151" spans="1:10">
      <c r="A1151" s="130" t="s">
        <v>2888</v>
      </c>
      <c r="B1151" s="130" t="s">
        <v>2889</v>
      </c>
      <c r="C1151" s="130" t="s">
        <v>255</v>
      </c>
      <c r="D1151" s="130" t="s">
        <v>2890</v>
      </c>
      <c r="E1151" s="130" t="s">
        <v>257</v>
      </c>
      <c r="F1151" s="130">
        <v>0</v>
      </c>
      <c r="G1151" s="130">
        <v>2</v>
      </c>
      <c r="H1151" s="130" t="s">
        <v>130</v>
      </c>
      <c r="I1151" s="131"/>
      <c r="J1151" s="130" t="s">
        <v>131</v>
      </c>
    </row>
    <row r="1152" spans="1:10">
      <c r="A1152" s="130" t="s">
        <v>2891</v>
      </c>
      <c r="B1152" s="130" t="s">
        <v>2891</v>
      </c>
      <c r="C1152" s="130" t="s">
        <v>2891</v>
      </c>
      <c r="D1152" s="130" t="s">
        <v>2891</v>
      </c>
      <c r="E1152" s="130" t="s">
        <v>2891</v>
      </c>
      <c r="H1152" s="130" t="s">
        <v>2891</v>
      </c>
      <c r="I1152" s="131"/>
      <c r="J1152" s="130" t="s">
        <v>2891</v>
      </c>
    </row>
    <row r="1153" spans="1:10">
      <c r="A1153" s="130" t="s">
        <v>2892</v>
      </c>
      <c r="B1153" s="130" t="s">
        <v>2893</v>
      </c>
      <c r="C1153" s="130" t="s">
        <v>255</v>
      </c>
      <c r="D1153" s="130" t="s">
        <v>2894</v>
      </c>
      <c r="E1153" s="130" t="s">
        <v>257</v>
      </c>
      <c r="F1153" s="130">
        <v>0</v>
      </c>
      <c r="G1153" s="130">
        <v>2</v>
      </c>
      <c r="H1153" s="130" t="s">
        <v>130</v>
      </c>
      <c r="I1153" s="131"/>
      <c r="J1153" s="130" t="s">
        <v>131</v>
      </c>
    </row>
    <row r="1154" spans="1:10">
      <c r="A1154" s="130" t="s">
        <v>2895</v>
      </c>
      <c r="B1154" s="130" t="s">
        <v>2893</v>
      </c>
      <c r="C1154" s="130" t="s">
        <v>128</v>
      </c>
      <c r="D1154" s="130" t="s">
        <v>2894</v>
      </c>
      <c r="E1154" s="130" t="s">
        <v>128</v>
      </c>
      <c r="F1154" s="130">
        <v>0</v>
      </c>
      <c r="G1154" s="130">
        <v>2</v>
      </c>
      <c r="H1154" s="130" t="s">
        <v>130</v>
      </c>
      <c r="I1154" s="131"/>
      <c r="J1154" s="130" t="s">
        <v>131</v>
      </c>
    </row>
    <row r="1155" spans="1:10">
      <c r="A1155" s="130" t="s">
        <v>2896</v>
      </c>
      <c r="B1155" s="130" t="s">
        <v>2896</v>
      </c>
      <c r="C1155" s="130" t="s">
        <v>2896</v>
      </c>
      <c r="D1155" s="130" t="s">
        <v>2896</v>
      </c>
      <c r="E1155" s="130" t="s">
        <v>2896</v>
      </c>
      <c r="H1155" s="130" t="s">
        <v>2896</v>
      </c>
      <c r="I1155" s="131"/>
      <c r="J1155" s="130" t="s">
        <v>2896</v>
      </c>
    </row>
    <row r="1156" spans="1:10">
      <c r="A1156" s="130" t="s">
        <v>2897</v>
      </c>
      <c r="B1156" s="130" t="s">
        <v>2898</v>
      </c>
      <c r="C1156" s="130" t="s">
        <v>266</v>
      </c>
      <c r="D1156" s="130" t="s">
        <v>2899</v>
      </c>
      <c r="E1156" s="130" t="s">
        <v>268</v>
      </c>
      <c r="F1156" s="130">
        <v>0</v>
      </c>
      <c r="G1156" s="130">
        <v>2</v>
      </c>
      <c r="H1156" s="130" t="s">
        <v>130</v>
      </c>
      <c r="I1156" s="131"/>
      <c r="J1156" s="130" t="s">
        <v>131</v>
      </c>
    </row>
    <row r="1157" spans="1:10">
      <c r="A1157" s="130" t="s">
        <v>2900</v>
      </c>
      <c r="B1157" s="130" t="s">
        <v>2900</v>
      </c>
      <c r="C1157" s="130" t="s">
        <v>2900</v>
      </c>
      <c r="D1157" s="130" t="s">
        <v>2900</v>
      </c>
      <c r="E1157" s="130" t="s">
        <v>2900</v>
      </c>
      <c r="H1157" s="130" t="s">
        <v>2900</v>
      </c>
      <c r="I1157" s="131"/>
      <c r="J1157" s="130" t="s">
        <v>2900</v>
      </c>
    </row>
    <row r="1158" spans="1:10">
      <c r="A1158" s="130" t="s">
        <v>2901</v>
      </c>
      <c r="B1158" s="130" t="s">
        <v>2902</v>
      </c>
      <c r="C1158" s="130" t="s">
        <v>128</v>
      </c>
      <c r="D1158" s="130" t="s">
        <v>2903</v>
      </c>
      <c r="E1158" s="130" t="s">
        <v>128</v>
      </c>
      <c r="F1158" s="130">
        <v>0</v>
      </c>
      <c r="G1158" s="130">
        <v>2</v>
      </c>
      <c r="H1158" s="130" t="s">
        <v>130</v>
      </c>
      <c r="I1158" s="131"/>
      <c r="J1158" s="130" t="s">
        <v>131</v>
      </c>
    </row>
    <row r="1159" spans="1:10">
      <c r="A1159" s="130" t="s">
        <v>2904</v>
      </c>
      <c r="B1159" s="130" t="s">
        <v>2905</v>
      </c>
      <c r="C1159" s="130" t="s">
        <v>128</v>
      </c>
      <c r="D1159" s="130" t="s">
        <v>2906</v>
      </c>
      <c r="E1159" s="130" t="s">
        <v>128</v>
      </c>
      <c r="F1159" s="130">
        <v>0</v>
      </c>
      <c r="G1159" s="130">
        <v>2</v>
      </c>
      <c r="H1159" s="130" t="s">
        <v>130</v>
      </c>
      <c r="I1159" s="131"/>
      <c r="J1159" s="130" t="s">
        <v>131</v>
      </c>
    </row>
    <row r="1160" spans="1:10">
      <c r="A1160" s="130" t="s">
        <v>2907</v>
      </c>
      <c r="B1160" s="130" t="s">
        <v>2905</v>
      </c>
      <c r="C1160" s="130" t="s">
        <v>164</v>
      </c>
      <c r="D1160" s="130" t="s">
        <v>2906</v>
      </c>
      <c r="E1160" s="130" t="s">
        <v>166</v>
      </c>
      <c r="F1160" s="130">
        <v>0</v>
      </c>
      <c r="G1160" s="130">
        <v>2</v>
      </c>
      <c r="H1160" s="130" t="s">
        <v>130</v>
      </c>
      <c r="I1160" s="131"/>
      <c r="J1160" s="130" t="s">
        <v>131</v>
      </c>
    </row>
    <row r="1161" spans="1:10">
      <c r="A1161" s="130" t="s">
        <v>2908</v>
      </c>
      <c r="B1161" s="130" t="s">
        <v>2909</v>
      </c>
      <c r="C1161" s="130" t="s">
        <v>128</v>
      </c>
      <c r="D1161" s="130" t="s">
        <v>2910</v>
      </c>
      <c r="E1161" s="130" t="s">
        <v>128</v>
      </c>
      <c r="F1161" s="130">
        <v>0</v>
      </c>
      <c r="G1161" s="130">
        <v>2</v>
      </c>
      <c r="H1161" s="130" t="s">
        <v>130</v>
      </c>
      <c r="I1161" s="131"/>
      <c r="J1161" s="130" t="s">
        <v>131</v>
      </c>
    </row>
    <row r="1162" spans="1:10">
      <c r="A1162" s="130" t="s">
        <v>2911</v>
      </c>
      <c r="B1162" s="130" t="s">
        <v>2911</v>
      </c>
      <c r="C1162" s="130" t="s">
        <v>2911</v>
      </c>
      <c r="D1162" s="130" t="s">
        <v>2911</v>
      </c>
      <c r="E1162" s="130" t="s">
        <v>2911</v>
      </c>
      <c r="H1162" s="130" t="s">
        <v>2911</v>
      </c>
      <c r="I1162" s="131"/>
      <c r="J1162" s="130" t="s">
        <v>2911</v>
      </c>
    </row>
    <row r="1163" spans="1:10">
      <c r="A1163" s="130" t="s">
        <v>2912</v>
      </c>
      <c r="B1163" s="130" t="s">
        <v>2913</v>
      </c>
      <c r="C1163" s="130" t="s">
        <v>128</v>
      </c>
      <c r="D1163" s="130" t="s">
        <v>2914</v>
      </c>
      <c r="E1163" s="130" t="s">
        <v>128</v>
      </c>
      <c r="F1163" s="130">
        <v>0</v>
      </c>
      <c r="G1163" s="130">
        <v>2</v>
      </c>
      <c r="H1163" s="130" t="s">
        <v>130</v>
      </c>
      <c r="I1163" s="131"/>
      <c r="J1163" s="130" t="s">
        <v>131</v>
      </c>
    </row>
    <row r="1164" spans="1:10">
      <c r="A1164" s="130" t="s">
        <v>2915</v>
      </c>
      <c r="B1164" s="130" t="s">
        <v>2916</v>
      </c>
      <c r="C1164" s="130" t="s">
        <v>128</v>
      </c>
      <c r="D1164" s="130" t="s">
        <v>2917</v>
      </c>
      <c r="E1164" s="130" t="s">
        <v>128</v>
      </c>
      <c r="F1164" s="130">
        <v>0</v>
      </c>
      <c r="G1164" s="130">
        <v>2</v>
      </c>
      <c r="H1164" s="130" t="s">
        <v>130</v>
      </c>
      <c r="I1164" s="131"/>
      <c r="J1164" s="130" t="s">
        <v>131</v>
      </c>
    </row>
    <row r="1165" spans="1:10">
      <c r="A1165" s="130" t="s">
        <v>2918</v>
      </c>
      <c r="B1165" s="130" t="s">
        <v>2919</v>
      </c>
      <c r="C1165" s="130" t="s">
        <v>128</v>
      </c>
      <c r="D1165" s="130" t="s">
        <v>2920</v>
      </c>
      <c r="E1165" s="130" t="s">
        <v>128</v>
      </c>
      <c r="F1165" s="130">
        <v>0</v>
      </c>
      <c r="G1165" s="130">
        <v>2</v>
      </c>
      <c r="H1165" s="130" t="s">
        <v>130</v>
      </c>
      <c r="I1165" s="131"/>
      <c r="J1165" s="130" t="s">
        <v>131</v>
      </c>
    </row>
    <row r="1166" spans="1:10">
      <c r="A1166" s="130" t="s">
        <v>2921</v>
      </c>
      <c r="B1166" s="130" t="s">
        <v>2913</v>
      </c>
      <c r="C1166" s="130" t="s">
        <v>255</v>
      </c>
      <c r="D1166" s="130" t="s">
        <v>2914</v>
      </c>
      <c r="E1166" s="130" t="s">
        <v>23</v>
      </c>
      <c r="F1166" s="130">
        <v>0</v>
      </c>
      <c r="G1166" s="130">
        <v>2</v>
      </c>
      <c r="H1166" s="130" t="s">
        <v>130</v>
      </c>
      <c r="I1166" s="131"/>
      <c r="J1166" s="130" t="s">
        <v>131</v>
      </c>
    </row>
    <row r="1167" spans="1:10">
      <c r="A1167" s="130" t="s">
        <v>2922</v>
      </c>
      <c r="B1167" s="130" t="s">
        <v>2916</v>
      </c>
      <c r="C1167" s="130" t="s">
        <v>255</v>
      </c>
      <c r="D1167" s="130" t="s">
        <v>2917</v>
      </c>
      <c r="E1167" s="130" t="s">
        <v>23</v>
      </c>
      <c r="F1167" s="130">
        <v>0</v>
      </c>
      <c r="G1167" s="130">
        <v>2</v>
      </c>
      <c r="H1167" s="130" t="s">
        <v>130</v>
      </c>
      <c r="I1167" s="131"/>
      <c r="J1167" s="130" t="s">
        <v>131</v>
      </c>
    </row>
    <row r="1168" spans="1:10">
      <c r="A1168" s="130" t="s">
        <v>2923</v>
      </c>
      <c r="B1168" s="130" t="s">
        <v>2919</v>
      </c>
      <c r="C1168" s="130" t="s">
        <v>266</v>
      </c>
      <c r="D1168" s="130" t="s">
        <v>2920</v>
      </c>
      <c r="E1168" s="130" t="s">
        <v>268</v>
      </c>
      <c r="F1168" s="130">
        <v>0</v>
      </c>
      <c r="G1168" s="130">
        <v>2</v>
      </c>
      <c r="H1168" s="130" t="s">
        <v>130</v>
      </c>
      <c r="I1168" s="131"/>
      <c r="J1168" s="130" t="s">
        <v>131</v>
      </c>
    </row>
    <row r="1169" spans="1:10">
      <c r="A1169" s="130" t="s">
        <v>2924</v>
      </c>
      <c r="B1169" s="130" t="s">
        <v>2925</v>
      </c>
      <c r="C1169" s="130" t="s">
        <v>266</v>
      </c>
      <c r="D1169" s="130" t="s">
        <v>2926</v>
      </c>
      <c r="E1169" s="130" t="s">
        <v>268</v>
      </c>
      <c r="F1169" s="130">
        <v>0</v>
      </c>
      <c r="G1169" s="130">
        <v>2</v>
      </c>
      <c r="H1169" s="130" t="s">
        <v>130</v>
      </c>
      <c r="I1169" s="131"/>
      <c r="J1169" s="130" t="s">
        <v>131</v>
      </c>
    </row>
    <row r="1170" spans="1:10">
      <c r="A1170" s="130" t="s">
        <v>2927</v>
      </c>
      <c r="B1170" s="130" t="s">
        <v>2928</v>
      </c>
      <c r="C1170" s="130" t="s">
        <v>255</v>
      </c>
      <c r="D1170" s="130" t="s">
        <v>2929</v>
      </c>
      <c r="E1170" s="130" t="s">
        <v>23</v>
      </c>
      <c r="F1170" s="130">
        <v>0</v>
      </c>
      <c r="G1170" s="130">
        <v>2</v>
      </c>
      <c r="H1170" s="130" t="s">
        <v>130</v>
      </c>
      <c r="I1170" s="131"/>
      <c r="J1170" s="130" t="s">
        <v>131</v>
      </c>
    </row>
    <row r="1171" spans="1:10">
      <c r="A1171" s="130" t="s">
        <v>2930</v>
      </c>
      <c r="B1171" s="130" t="s">
        <v>2931</v>
      </c>
      <c r="C1171" s="130" t="s">
        <v>255</v>
      </c>
      <c r="D1171" s="130" t="s">
        <v>2932</v>
      </c>
      <c r="E1171" s="130" t="s">
        <v>23</v>
      </c>
      <c r="F1171" s="130">
        <v>0</v>
      </c>
      <c r="G1171" s="130">
        <v>2</v>
      </c>
      <c r="H1171" s="130" t="s">
        <v>130</v>
      </c>
      <c r="I1171" s="131"/>
      <c r="J1171" s="130" t="s">
        <v>131</v>
      </c>
    </row>
    <row r="1172" spans="1:10">
      <c r="A1172" s="130" t="s">
        <v>2933</v>
      </c>
      <c r="B1172" s="130" t="s">
        <v>2934</v>
      </c>
      <c r="C1172" s="130" t="s">
        <v>255</v>
      </c>
      <c r="D1172" s="130" t="s">
        <v>2935</v>
      </c>
      <c r="E1172" s="130" t="s">
        <v>23</v>
      </c>
      <c r="F1172" s="130">
        <v>0</v>
      </c>
      <c r="G1172" s="130">
        <v>2</v>
      </c>
      <c r="H1172" s="130" t="s">
        <v>130</v>
      </c>
      <c r="I1172" s="131"/>
      <c r="J1172" s="130" t="s">
        <v>131</v>
      </c>
    </row>
    <row r="1173" spans="1:10">
      <c r="A1173" s="130" t="s">
        <v>2936</v>
      </c>
      <c r="B1173" s="130" t="s">
        <v>2937</v>
      </c>
      <c r="C1173" s="130" t="s">
        <v>164</v>
      </c>
      <c r="D1173" s="130" t="s">
        <v>2938</v>
      </c>
      <c r="E1173" s="130" t="s">
        <v>166</v>
      </c>
      <c r="F1173" s="130">
        <v>0</v>
      </c>
      <c r="G1173" s="130">
        <v>2</v>
      </c>
      <c r="H1173" s="130" t="s">
        <v>130</v>
      </c>
      <c r="I1173" s="131"/>
      <c r="J1173" s="130" t="s">
        <v>131</v>
      </c>
    </row>
    <row r="1174" spans="1:10">
      <c r="A1174" s="130" t="s">
        <v>2939</v>
      </c>
      <c r="B1174" s="130" t="s">
        <v>2940</v>
      </c>
      <c r="C1174" s="130" t="s">
        <v>128</v>
      </c>
      <c r="D1174" s="130" t="s">
        <v>2941</v>
      </c>
      <c r="E1174" s="130" t="s">
        <v>128</v>
      </c>
      <c r="F1174" s="130">
        <v>0</v>
      </c>
      <c r="G1174" s="130">
        <v>2</v>
      </c>
      <c r="H1174" s="130" t="s">
        <v>130</v>
      </c>
      <c r="I1174" s="131"/>
      <c r="J1174" s="130" t="s">
        <v>131</v>
      </c>
    </row>
    <row r="1175" spans="1:10">
      <c r="A1175" s="130" t="s">
        <v>2942</v>
      </c>
      <c r="B1175" s="130" t="s">
        <v>2942</v>
      </c>
      <c r="C1175" s="130" t="s">
        <v>2942</v>
      </c>
      <c r="D1175" s="130" t="s">
        <v>2942</v>
      </c>
      <c r="E1175" s="130" t="s">
        <v>2942</v>
      </c>
      <c r="H1175" s="130" t="s">
        <v>2942</v>
      </c>
      <c r="I1175" s="131"/>
      <c r="J1175" s="130" t="s">
        <v>2942</v>
      </c>
    </row>
    <row r="1176" spans="1:10">
      <c r="A1176" s="130" t="s">
        <v>2943</v>
      </c>
      <c r="B1176" s="130" t="s">
        <v>2944</v>
      </c>
      <c r="C1176" s="130" t="s">
        <v>164</v>
      </c>
      <c r="D1176" s="130" t="s">
        <v>2945</v>
      </c>
      <c r="E1176" s="130" t="s">
        <v>166</v>
      </c>
      <c r="F1176" s="130">
        <v>0</v>
      </c>
      <c r="G1176" s="130">
        <v>2</v>
      </c>
      <c r="H1176" s="130" t="s">
        <v>130</v>
      </c>
      <c r="I1176" s="131"/>
      <c r="J1176" s="130" t="s">
        <v>131</v>
      </c>
    </row>
    <row r="1177" spans="1:10">
      <c r="A1177" s="130" t="s">
        <v>2946</v>
      </c>
      <c r="B1177" s="130" t="s">
        <v>2947</v>
      </c>
      <c r="C1177" s="130" t="s">
        <v>164</v>
      </c>
      <c r="D1177" s="130" t="s">
        <v>2948</v>
      </c>
      <c r="E1177" s="130" t="s">
        <v>166</v>
      </c>
      <c r="F1177" s="130">
        <v>0</v>
      </c>
      <c r="G1177" s="130">
        <v>2</v>
      </c>
      <c r="H1177" s="130" t="s">
        <v>130</v>
      </c>
      <c r="I1177" s="131"/>
      <c r="J1177" s="130" t="s">
        <v>131</v>
      </c>
    </row>
    <row r="1178" spans="1:10">
      <c r="A1178" s="130" t="s">
        <v>2949</v>
      </c>
      <c r="B1178" s="130" t="s">
        <v>2950</v>
      </c>
      <c r="C1178" s="130" t="s">
        <v>164</v>
      </c>
      <c r="D1178" s="130" t="s">
        <v>2951</v>
      </c>
      <c r="E1178" s="130" t="s">
        <v>166</v>
      </c>
      <c r="F1178" s="130">
        <v>0</v>
      </c>
      <c r="G1178" s="130">
        <v>2</v>
      </c>
      <c r="H1178" s="130" t="s">
        <v>130</v>
      </c>
      <c r="I1178" s="131"/>
      <c r="J1178" s="130" t="s">
        <v>131</v>
      </c>
    </row>
    <row r="1179" spans="1:10">
      <c r="A1179" s="130" t="s">
        <v>2952</v>
      </c>
      <c r="B1179" s="130" t="s">
        <v>2953</v>
      </c>
      <c r="C1179" s="130" t="s">
        <v>164</v>
      </c>
      <c r="D1179" s="130" t="s">
        <v>2954</v>
      </c>
      <c r="E1179" s="130" t="s">
        <v>166</v>
      </c>
      <c r="F1179" s="130">
        <v>0</v>
      </c>
      <c r="G1179" s="130">
        <v>2</v>
      </c>
      <c r="H1179" s="130" t="s">
        <v>130</v>
      </c>
      <c r="I1179" s="131"/>
      <c r="J1179" s="130" t="s">
        <v>131</v>
      </c>
    </row>
    <row r="1180" spans="1:10">
      <c r="A1180" s="130" t="s">
        <v>2955</v>
      </c>
      <c r="B1180" s="130" t="s">
        <v>2956</v>
      </c>
      <c r="C1180" s="130" t="s">
        <v>164</v>
      </c>
      <c r="D1180" s="130" t="s">
        <v>2957</v>
      </c>
      <c r="E1180" s="130" t="s">
        <v>166</v>
      </c>
      <c r="F1180" s="130">
        <v>0</v>
      </c>
      <c r="G1180" s="130">
        <v>2</v>
      </c>
      <c r="H1180" s="130" t="s">
        <v>130</v>
      </c>
      <c r="I1180" s="131"/>
      <c r="J1180" s="130" t="s">
        <v>131</v>
      </c>
    </row>
    <row r="1181" spans="1:10">
      <c r="A1181" s="130" t="s">
        <v>2958</v>
      </c>
      <c r="B1181" s="130" t="s">
        <v>2959</v>
      </c>
      <c r="C1181" s="130" t="s">
        <v>164</v>
      </c>
      <c r="D1181" s="130" t="s">
        <v>2960</v>
      </c>
      <c r="E1181" s="130" t="s">
        <v>166</v>
      </c>
      <c r="F1181" s="130">
        <v>0</v>
      </c>
      <c r="G1181" s="130">
        <v>2</v>
      </c>
      <c r="H1181" s="130" t="s">
        <v>130</v>
      </c>
      <c r="I1181" s="131"/>
      <c r="J1181" s="130" t="s">
        <v>131</v>
      </c>
    </row>
    <row r="1182" spans="1:10">
      <c r="A1182" s="130" t="s">
        <v>2961</v>
      </c>
      <c r="B1182" s="130" t="s">
        <v>2961</v>
      </c>
      <c r="C1182" s="130" t="s">
        <v>2961</v>
      </c>
      <c r="D1182" s="130" t="s">
        <v>2961</v>
      </c>
      <c r="E1182" s="130" t="s">
        <v>2961</v>
      </c>
      <c r="H1182" s="130" t="s">
        <v>2961</v>
      </c>
      <c r="I1182" s="131"/>
      <c r="J1182" s="130" t="s">
        <v>2961</v>
      </c>
    </row>
    <row r="1183" spans="1:10">
      <c r="A1183" s="130" t="s">
        <v>2962</v>
      </c>
      <c r="B1183" s="130" t="s">
        <v>2963</v>
      </c>
      <c r="C1183" s="130" t="s">
        <v>266</v>
      </c>
      <c r="D1183" s="130" t="s">
        <v>2964</v>
      </c>
      <c r="E1183" s="130" t="s">
        <v>268</v>
      </c>
      <c r="F1183" s="130">
        <v>0</v>
      </c>
      <c r="G1183" s="130">
        <v>2</v>
      </c>
      <c r="H1183" s="130" t="s">
        <v>130</v>
      </c>
      <c r="I1183" s="131"/>
      <c r="J1183" s="130" t="s">
        <v>131</v>
      </c>
    </row>
    <row r="1184" spans="1:10">
      <c r="A1184" s="130" t="s">
        <v>2965</v>
      </c>
      <c r="B1184" s="130" t="s">
        <v>2966</v>
      </c>
      <c r="C1184" s="130" t="s">
        <v>266</v>
      </c>
      <c r="D1184" s="130" t="s">
        <v>2967</v>
      </c>
      <c r="E1184" s="130" t="s">
        <v>268</v>
      </c>
      <c r="F1184" s="130">
        <v>0</v>
      </c>
      <c r="G1184" s="130">
        <v>2</v>
      </c>
      <c r="H1184" s="130" t="s">
        <v>130</v>
      </c>
      <c r="I1184" s="131"/>
      <c r="J1184" s="130" t="s">
        <v>131</v>
      </c>
    </row>
    <row r="1185" spans="1:10">
      <c r="A1185" s="130" t="s">
        <v>2968</v>
      </c>
      <c r="B1185" s="130" t="s">
        <v>2969</v>
      </c>
      <c r="C1185" s="130" t="s">
        <v>266</v>
      </c>
      <c r="D1185" s="130" t="s">
        <v>2970</v>
      </c>
      <c r="E1185" s="130" t="s">
        <v>268</v>
      </c>
      <c r="F1185" s="130">
        <v>0</v>
      </c>
      <c r="G1185" s="130">
        <v>2</v>
      </c>
      <c r="H1185" s="130" t="s">
        <v>130</v>
      </c>
      <c r="I1185" s="131"/>
      <c r="J1185" s="130" t="s">
        <v>131</v>
      </c>
    </row>
    <row r="1186" spans="1:10">
      <c r="A1186" s="130" t="s">
        <v>2971</v>
      </c>
      <c r="B1186" s="130" t="s">
        <v>2972</v>
      </c>
      <c r="C1186" s="130" t="s">
        <v>266</v>
      </c>
      <c r="D1186" s="130" t="s">
        <v>2973</v>
      </c>
      <c r="E1186" s="130" t="s">
        <v>268</v>
      </c>
      <c r="F1186" s="130">
        <v>0</v>
      </c>
      <c r="G1186" s="130">
        <v>2</v>
      </c>
      <c r="H1186" s="130" t="s">
        <v>130</v>
      </c>
      <c r="I1186" s="131"/>
      <c r="J1186" s="130" t="s">
        <v>131</v>
      </c>
    </row>
    <row r="1187" spans="1:10">
      <c r="A1187" s="130" t="s">
        <v>2974</v>
      </c>
      <c r="B1187" s="130" t="s">
        <v>2975</v>
      </c>
      <c r="C1187" s="130" t="s">
        <v>266</v>
      </c>
      <c r="D1187" s="130" t="s">
        <v>2976</v>
      </c>
      <c r="E1187" s="130" t="s">
        <v>268</v>
      </c>
      <c r="F1187" s="130">
        <v>0</v>
      </c>
      <c r="G1187" s="130">
        <v>2</v>
      </c>
      <c r="H1187" s="130" t="s">
        <v>130</v>
      </c>
      <c r="I1187" s="131"/>
      <c r="J1187" s="130" t="s">
        <v>131</v>
      </c>
    </row>
    <row r="1188" spans="1:10">
      <c r="A1188" s="130" t="s">
        <v>2977</v>
      </c>
      <c r="B1188" s="130" t="s">
        <v>2978</v>
      </c>
      <c r="C1188" s="130" t="s">
        <v>266</v>
      </c>
      <c r="D1188" s="130" t="s">
        <v>2979</v>
      </c>
      <c r="E1188" s="130" t="s">
        <v>268</v>
      </c>
      <c r="F1188" s="130">
        <v>0</v>
      </c>
      <c r="G1188" s="130">
        <v>2</v>
      </c>
      <c r="H1188" s="130" t="s">
        <v>130</v>
      </c>
      <c r="I1188" s="131"/>
      <c r="J1188" s="130" t="s">
        <v>131</v>
      </c>
    </row>
    <row r="1189" spans="1:10">
      <c r="A1189" s="130" t="s">
        <v>2980</v>
      </c>
      <c r="B1189" s="130" t="s">
        <v>2981</v>
      </c>
      <c r="C1189" s="130" t="s">
        <v>266</v>
      </c>
      <c r="D1189" s="130" t="s">
        <v>2982</v>
      </c>
      <c r="E1189" s="130" t="s">
        <v>268</v>
      </c>
      <c r="F1189" s="130">
        <v>0</v>
      </c>
      <c r="G1189" s="130">
        <v>2</v>
      </c>
      <c r="H1189" s="130" t="s">
        <v>130</v>
      </c>
      <c r="I1189" s="131"/>
      <c r="J1189" s="130" t="s">
        <v>131</v>
      </c>
    </row>
    <row r="1190" spans="1:10">
      <c r="A1190" s="130" t="s">
        <v>2983</v>
      </c>
      <c r="B1190" s="130" t="s">
        <v>2984</v>
      </c>
      <c r="C1190" s="130" t="s">
        <v>266</v>
      </c>
      <c r="D1190" s="130" t="s">
        <v>2985</v>
      </c>
      <c r="E1190" s="130" t="s">
        <v>268</v>
      </c>
      <c r="F1190" s="130">
        <v>0</v>
      </c>
      <c r="G1190" s="130">
        <v>2</v>
      </c>
      <c r="H1190" s="130" t="s">
        <v>130</v>
      </c>
      <c r="I1190" s="131"/>
      <c r="J1190" s="130" t="s">
        <v>131</v>
      </c>
    </row>
    <row r="1191" spans="1:10">
      <c r="A1191" s="130" t="s">
        <v>2986</v>
      </c>
      <c r="B1191" s="130" t="s">
        <v>2987</v>
      </c>
      <c r="C1191" s="130" t="s">
        <v>266</v>
      </c>
      <c r="D1191" s="130" t="s">
        <v>2988</v>
      </c>
      <c r="E1191" s="130" t="s">
        <v>268</v>
      </c>
      <c r="F1191" s="130">
        <v>0</v>
      </c>
      <c r="G1191" s="130">
        <v>2</v>
      </c>
      <c r="H1191" s="130" t="s">
        <v>130</v>
      </c>
      <c r="I1191" s="131"/>
      <c r="J1191" s="130" t="s">
        <v>131</v>
      </c>
    </row>
    <row r="1192" spans="1:10">
      <c r="A1192" s="130" t="s">
        <v>2989</v>
      </c>
      <c r="B1192" s="130" t="s">
        <v>2990</v>
      </c>
      <c r="C1192" s="130" t="s">
        <v>266</v>
      </c>
      <c r="D1192" s="130" t="s">
        <v>2991</v>
      </c>
      <c r="E1192" s="130" t="s">
        <v>268</v>
      </c>
      <c r="F1192" s="130">
        <v>0</v>
      </c>
      <c r="G1192" s="130">
        <v>2</v>
      </c>
      <c r="H1192" s="130" t="s">
        <v>130</v>
      </c>
      <c r="I1192" s="131"/>
      <c r="J1192" s="130" t="s">
        <v>131</v>
      </c>
    </row>
    <row r="1193" spans="1:10">
      <c r="A1193" s="130" t="s">
        <v>2992</v>
      </c>
      <c r="B1193" s="130" t="s">
        <v>2993</v>
      </c>
      <c r="C1193" s="130" t="s">
        <v>266</v>
      </c>
      <c r="D1193" s="130" t="s">
        <v>2994</v>
      </c>
      <c r="E1193" s="130" t="s">
        <v>268</v>
      </c>
      <c r="F1193" s="130">
        <v>0</v>
      </c>
      <c r="G1193" s="130">
        <v>2</v>
      </c>
      <c r="H1193" s="130" t="s">
        <v>130</v>
      </c>
      <c r="I1193" s="131"/>
      <c r="J1193" s="130" t="s">
        <v>131</v>
      </c>
    </row>
    <row r="1194" spans="1:10">
      <c r="A1194" s="130" t="s">
        <v>2995</v>
      </c>
      <c r="B1194" s="130" t="s">
        <v>2996</v>
      </c>
      <c r="C1194" s="130" t="s">
        <v>266</v>
      </c>
      <c r="D1194" s="130" t="s">
        <v>2997</v>
      </c>
      <c r="E1194" s="130" t="s">
        <v>268</v>
      </c>
      <c r="F1194" s="130">
        <v>0</v>
      </c>
      <c r="G1194" s="130">
        <v>2</v>
      </c>
      <c r="H1194" s="130" t="s">
        <v>130</v>
      </c>
      <c r="I1194" s="131"/>
      <c r="J1194" s="130" t="s">
        <v>131</v>
      </c>
    </row>
    <row r="1195" spans="1:10">
      <c r="A1195" s="130" t="s">
        <v>2998</v>
      </c>
      <c r="B1195" s="130" t="s">
        <v>2999</v>
      </c>
      <c r="C1195" s="130" t="s">
        <v>266</v>
      </c>
      <c r="D1195" s="130" t="s">
        <v>3000</v>
      </c>
      <c r="E1195" s="130" t="s">
        <v>268</v>
      </c>
      <c r="F1195" s="130">
        <v>0</v>
      </c>
      <c r="G1195" s="130">
        <v>2</v>
      </c>
      <c r="H1195" s="130" t="s">
        <v>130</v>
      </c>
      <c r="I1195" s="131"/>
      <c r="J1195" s="130" t="s">
        <v>131</v>
      </c>
    </row>
    <row r="1196" spans="1:10">
      <c r="A1196" s="130" t="s">
        <v>3001</v>
      </c>
      <c r="B1196" s="130" t="s">
        <v>3002</v>
      </c>
      <c r="C1196" s="130" t="s">
        <v>266</v>
      </c>
      <c r="D1196" s="130" t="s">
        <v>3003</v>
      </c>
      <c r="E1196" s="130" t="s">
        <v>268</v>
      </c>
      <c r="F1196" s="130">
        <v>0</v>
      </c>
      <c r="G1196" s="130">
        <v>2</v>
      </c>
      <c r="H1196" s="130" t="s">
        <v>130</v>
      </c>
      <c r="I1196" s="131"/>
      <c r="J1196" s="130" t="s">
        <v>131</v>
      </c>
    </row>
    <row r="1197" spans="1:10">
      <c r="A1197" s="130" t="s">
        <v>3004</v>
      </c>
      <c r="B1197" s="130" t="s">
        <v>3005</v>
      </c>
      <c r="C1197" s="130" t="s">
        <v>266</v>
      </c>
      <c r="D1197" s="130" t="s">
        <v>3006</v>
      </c>
      <c r="E1197" s="130" t="s">
        <v>268</v>
      </c>
      <c r="F1197" s="130">
        <v>0</v>
      </c>
      <c r="G1197" s="130">
        <v>2</v>
      </c>
      <c r="H1197" s="130" t="s">
        <v>130</v>
      </c>
      <c r="I1197" s="131"/>
      <c r="J1197" s="130" t="s">
        <v>131</v>
      </c>
    </row>
    <row r="1198" spans="1:10">
      <c r="A1198" s="130" t="s">
        <v>3007</v>
      </c>
      <c r="B1198" s="130" t="s">
        <v>3008</v>
      </c>
      <c r="C1198" s="130" t="s">
        <v>266</v>
      </c>
      <c r="D1198" s="130" t="s">
        <v>3009</v>
      </c>
      <c r="E1198" s="130" t="s">
        <v>268</v>
      </c>
      <c r="F1198" s="130">
        <v>0</v>
      </c>
      <c r="G1198" s="130">
        <v>2</v>
      </c>
      <c r="H1198" s="130" t="s">
        <v>130</v>
      </c>
      <c r="I1198" s="131"/>
      <c r="J1198" s="130" t="s">
        <v>131</v>
      </c>
    </row>
    <row r="1199" spans="1:10">
      <c r="A1199" s="130" t="s">
        <v>3010</v>
      </c>
      <c r="B1199" s="130" t="s">
        <v>3011</v>
      </c>
      <c r="C1199" s="130" t="s">
        <v>266</v>
      </c>
      <c r="D1199" s="130" t="s">
        <v>3012</v>
      </c>
      <c r="E1199" s="130" t="s">
        <v>268</v>
      </c>
      <c r="F1199" s="130">
        <v>0</v>
      </c>
      <c r="G1199" s="130">
        <v>2</v>
      </c>
      <c r="H1199" s="130" t="s">
        <v>130</v>
      </c>
      <c r="I1199" s="131"/>
      <c r="J1199" s="130" t="s">
        <v>131</v>
      </c>
    </row>
    <row r="1200" spans="1:10">
      <c r="A1200" s="130" t="s">
        <v>3013</v>
      </c>
      <c r="B1200" s="130" t="s">
        <v>3014</v>
      </c>
      <c r="C1200" s="130" t="s">
        <v>266</v>
      </c>
      <c r="D1200" s="130" t="s">
        <v>3015</v>
      </c>
      <c r="E1200" s="130" t="s">
        <v>268</v>
      </c>
      <c r="F1200" s="130">
        <v>0</v>
      </c>
      <c r="G1200" s="130">
        <v>2</v>
      </c>
      <c r="H1200" s="130" t="s">
        <v>130</v>
      </c>
      <c r="I1200" s="131"/>
      <c r="J1200" s="130" t="s">
        <v>131</v>
      </c>
    </row>
    <row r="1201" spans="1:10">
      <c r="A1201" s="130" t="s">
        <v>3016</v>
      </c>
      <c r="B1201" s="130" t="s">
        <v>3017</v>
      </c>
      <c r="C1201" s="130" t="s">
        <v>266</v>
      </c>
      <c r="D1201" s="130" t="s">
        <v>3018</v>
      </c>
      <c r="E1201" s="130" t="s">
        <v>268</v>
      </c>
      <c r="F1201" s="130">
        <v>0</v>
      </c>
      <c r="G1201" s="130">
        <v>2</v>
      </c>
      <c r="H1201" s="130" t="s">
        <v>130</v>
      </c>
      <c r="I1201" s="131"/>
      <c r="J1201" s="130" t="s">
        <v>131</v>
      </c>
    </row>
    <row r="1202" spans="1:10">
      <c r="A1202" s="130" t="s">
        <v>3019</v>
      </c>
      <c r="B1202" s="130" t="s">
        <v>3020</v>
      </c>
      <c r="C1202" s="130" t="s">
        <v>266</v>
      </c>
      <c r="D1202" s="130" t="s">
        <v>3021</v>
      </c>
      <c r="E1202" s="130" t="s">
        <v>268</v>
      </c>
      <c r="F1202" s="130">
        <v>0</v>
      </c>
      <c r="G1202" s="130">
        <v>2</v>
      </c>
      <c r="H1202" s="130" t="s">
        <v>130</v>
      </c>
      <c r="I1202" s="131"/>
      <c r="J1202" s="130" t="s">
        <v>131</v>
      </c>
    </row>
    <row r="1203" spans="1:10">
      <c r="A1203" s="130" t="s">
        <v>3022</v>
      </c>
      <c r="B1203" s="130" t="s">
        <v>3023</v>
      </c>
      <c r="C1203" s="130" t="s">
        <v>266</v>
      </c>
      <c r="D1203" s="130" t="s">
        <v>3024</v>
      </c>
      <c r="E1203" s="130" t="s">
        <v>268</v>
      </c>
      <c r="F1203" s="130">
        <v>0</v>
      </c>
      <c r="G1203" s="130">
        <v>2</v>
      </c>
      <c r="H1203" s="130" t="s">
        <v>130</v>
      </c>
      <c r="I1203" s="131"/>
      <c r="J1203" s="130" t="s">
        <v>131</v>
      </c>
    </row>
    <row r="1204" spans="1:10">
      <c r="A1204" s="130" t="s">
        <v>3025</v>
      </c>
      <c r="B1204" s="130" t="s">
        <v>3026</v>
      </c>
      <c r="C1204" s="130" t="s">
        <v>266</v>
      </c>
      <c r="D1204" s="130" t="s">
        <v>3027</v>
      </c>
      <c r="E1204" s="130" t="s">
        <v>268</v>
      </c>
      <c r="F1204" s="130">
        <v>0</v>
      </c>
      <c r="G1204" s="130">
        <v>2</v>
      </c>
      <c r="H1204" s="130" t="s">
        <v>130</v>
      </c>
      <c r="I1204" s="131"/>
      <c r="J1204" s="130" t="s">
        <v>131</v>
      </c>
    </row>
    <row r="1205" spans="1:10">
      <c r="A1205" s="130" t="s">
        <v>3028</v>
      </c>
      <c r="B1205" s="130" t="s">
        <v>3029</v>
      </c>
      <c r="C1205" s="130" t="s">
        <v>266</v>
      </c>
      <c r="D1205" s="130" t="s">
        <v>3030</v>
      </c>
      <c r="E1205" s="130" t="s">
        <v>268</v>
      </c>
      <c r="F1205" s="130">
        <v>0</v>
      </c>
      <c r="G1205" s="130">
        <v>2</v>
      </c>
      <c r="H1205" s="130" t="s">
        <v>130</v>
      </c>
      <c r="I1205" s="131"/>
      <c r="J1205" s="130" t="s">
        <v>131</v>
      </c>
    </row>
    <row r="1206" spans="1:10">
      <c r="A1206" s="130" t="s">
        <v>3031</v>
      </c>
      <c r="B1206" s="130" t="s">
        <v>3032</v>
      </c>
      <c r="C1206" s="130" t="s">
        <v>266</v>
      </c>
      <c r="D1206" s="130" t="s">
        <v>3033</v>
      </c>
      <c r="E1206" s="130" t="s">
        <v>268</v>
      </c>
      <c r="F1206" s="130">
        <v>0</v>
      </c>
      <c r="G1206" s="130">
        <v>2</v>
      </c>
      <c r="H1206" s="130" t="s">
        <v>130</v>
      </c>
      <c r="I1206" s="131"/>
      <c r="J1206" s="130" t="s">
        <v>131</v>
      </c>
    </row>
    <row r="1207" spans="1:10">
      <c r="A1207" s="130" t="s">
        <v>3034</v>
      </c>
      <c r="B1207" s="130" t="s">
        <v>3035</v>
      </c>
      <c r="C1207" s="130" t="s">
        <v>266</v>
      </c>
      <c r="D1207" s="130" t="s">
        <v>3036</v>
      </c>
      <c r="E1207" s="130" t="s">
        <v>268</v>
      </c>
      <c r="F1207" s="130">
        <v>0</v>
      </c>
      <c r="G1207" s="130">
        <v>2</v>
      </c>
      <c r="H1207" s="130" t="s">
        <v>130</v>
      </c>
      <c r="I1207" s="131"/>
      <c r="J1207" s="130" t="s">
        <v>131</v>
      </c>
    </row>
    <row r="1208" spans="1:10">
      <c r="A1208" s="130" t="s">
        <v>3037</v>
      </c>
      <c r="B1208" s="130" t="s">
        <v>3038</v>
      </c>
      <c r="C1208" s="130" t="s">
        <v>266</v>
      </c>
      <c r="D1208" s="130" t="s">
        <v>3039</v>
      </c>
      <c r="E1208" s="130" t="s">
        <v>268</v>
      </c>
      <c r="F1208" s="130">
        <v>0</v>
      </c>
      <c r="G1208" s="130">
        <v>2</v>
      </c>
      <c r="H1208" s="130" t="s">
        <v>130</v>
      </c>
      <c r="I1208" s="131"/>
      <c r="J1208" s="130" t="s">
        <v>131</v>
      </c>
    </row>
    <row r="1209" spans="1:10">
      <c r="A1209" s="130" t="s">
        <v>3040</v>
      </c>
      <c r="B1209" s="130" t="s">
        <v>3041</v>
      </c>
      <c r="C1209" s="130" t="s">
        <v>266</v>
      </c>
      <c r="D1209" s="130" t="s">
        <v>3042</v>
      </c>
      <c r="E1209" s="130" t="s">
        <v>268</v>
      </c>
      <c r="F1209" s="130">
        <v>0</v>
      </c>
      <c r="G1209" s="130">
        <v>2</v>
      </c>
      <c r="H1209" s="130" t="s">
        <v>130</v>
      </c>
      <c r="I1209" s="131"/>
      <c r="J1209" s="130" t="s">
        <v>131</v>
      </c>
    </row>
    <row r="1210" spans="1:10">
      <c r="A1210" s="130" t="s">
        <v>3043</v>
      </c>
      <c r="B1210" s="130" t="s">
        <v>3044</v>
      </c>
      <c r="C1210" s="130" t="s">
        <v>266</v>
      </c>
      <c r="D1210" s="130" t="s">
        <v>3045</v>
      </c>
      <c r="E1210" s="130" t="s">
        <v>268</v>
      </c>
      <c r="F1210" s="130">
        <v>0</v>
      </c>
      <c r="G1210" s="130">
        <v>2</v>
      </c>
      <c r="H1210" s="130" t="s">
        <v>130</v>
      </c>
      <c r="I1210" s="131"/>
      <c r="J1210" s="130" t="s">
        <v>131</v>
      </c>
    </row>
    <row r="1211" spans="1:10">
      <c r="A1211" s="130" t="s">
        <v>3046</v>
      </c>
      <c r="B1211" s="130" t="s">
        <v>3047</v>
      </c>
      <c r="C1211" s="130" t="s">
        <v>266</v>
      </c>
      <c r="D1211" s="130" t="s">
        <v>3048</v>
      </c>
      <c r="E1211" s="130" t="s">
        <v>268</v>
      </c>
      <c r="F1211" s="130">
        <v>0</v>
      </c>
      <c r="G1211" s="130">
        <v>2</v>
      </c>
      <c r="H1211" s="130" t="s">
        <v>130</v>
      </c>
      <c r="I1211" s="131"/>
      <c r="J1211" s="130" t="s">
        <v>131</v>
      </c>
    </row>
    <row r="1212" spans="1:10">
      <c r="A1212" s="130" t="s">
        <v>3049</v>
      </c>
      <c r="B1212" s="130" t="s">
        <v>3050</v>
      </c>
      <c r="C1212" s="130" t="s">
        <v>266</v>
      </c>
      <c r="D1212" s="130" t="s">
        <v>3051</v>
      </c>
      <c r="E1212" s="130" t="s">
        <v>268</v>
      </c>
      <c r="F1212" s="130">
        <v>0</v>
      </c>
      <c r="G1212" s="130">
        <v>2</v>
      </c>
      <c r="H1212" s="130" t="s">
        <v>130</v>
      </c>
      <c r="I1212" s="131"/>
      <c r="J1212" s="130" t="s">
        <v>131</v>
      </c>
    </row>
    <row r="1213" spans="1:10">
      <c r="A1213" s="130" t="s">
        <v>3052</v>
      </c>
      <c r="B1213" s="130" t="s">
        <v>3053</v>
      </c>
      <c r="C1213" s="130" t="s">
        <v>164</v>
      </c>
      <c r="D1213" s="130" t="s">
        <v>3054</v>
      </c>
      <c r="E1213" s="130" t="s">
        <v>166</v>
      </c>
      <c r="F1213" s="130">
        <v>0</v>
      </c>
      <c r="G1213" s="130">
        <v>2</v>
      </c>
      <c r="H1213" s="130" t="s">
        <v>130</v>
      </c>
      <c r="I1213" s="131"/>
      <c r="J1213" s="130" t="s">
        <v>131</v>
      </c>
    </row>
    <row r="1214" spans="1:10">
      <c r="A1214" s="130" t="s">
        <v>3055</v>
      </c>
      <c r="B1214" s="130" t="s">
        <v>3056</v>
      </c>
      <c r="C1214" s="130" t="s">
        <v>266</v>
      </c>
      <c r="D1214" s="130" t="s">
        <v>3057</v>
      </c>
      <c r="E1214" s="130" t="s">
        <v>268</v>
      </c>
      <c r="F1214" s="130">
        <v>0</v>
      </c>
      <c r="G1214" s="130">
        <v>2</v>
      </c>
      <c r="H1214" s="130" t="s">
        <v>130</v>
      </c>
      <c r="I1214" s="131"/>
      <c r="J1214" s="130" t="s">
        <v>131</v>
      </c>
    </row>
    <row r="1215" spans="1:10">
      <c r="A1215" s="130" t="s">
        <v>3058</v>
      </c>
      <c r="B1215" s="130" t="s">
        <v>3059</v>
      </c>
      <c r="C1215" s="130" t="s">
        <v>266</v>
      </c>
      <c r="D1215" s="130" t="s">
        <v>3060</v>
      </c>
      <c r="E1215" s="130" t="s">
        <v>268</v>
      </c>
      <c r="F1215" s="130">
        <v>0</v>
      </c>
      <c r="G1215" s="130">
        <v>2</v>
      </c>
      <c r="H1215" s="130" t="s">
        <v>130</v>
      </c>
      <c r="I1215" s="131"/>
      <c r="J1215" s="130" t="s">
        <v>131</v>
      </c>
    </row>
    <row r="1216" spans="1:10">
      <c r="A1216" s="130" t="s">
        <v>3061</v>
      </c>
      <c r="B1216" s="130" t="s">
        <v>3062</v>
      </c>
      <c r="C1216" s="130" t="s">
        <v>164</v>
      </c>
      <c r="D1216" s="130" t="s">
        <v>3063</v>
      </c>
      <c r="E1216" s="130" t="s">
        <v>166</v>
      </c>
      <c r="F1216" s="130">
        <v>0</v>
      </c>
      <c r="G1216" s="130">
        <v>2</v>
      </c>
      <c r="H1216" s="130" t="s">
        <v>130</v>
      </c>
      <c r="I1216" s="131"/>
      <c r="J1216" s="130" t="s">
        <v>131</v>
      </c>
    </row>
    <row r="1217" spans="1:10">
      <c r="A1217" s="130" t="s">
        <v>3064</v>
      </c>
      <c r="B1217" s="130" t="s">
        <v>3064</v>
      </c>
      <c r="C1217" s="130" t="s">
        <v>3064</v>
      </c>
      <c r="D1217" s="130" t="s">
        <v>3064</v>
      </c>
      <c r="E1217" s="130" t="s">
        <v>3064</v>
      </c>
      <c r="H1217" s="130" t="s">
        <v>3064</v>
      </c>
      <c r="I1217" s="131"/>
      <c r="J1217" s="130" t="s">
        <v>3064</v>
      </c>
    </row>
    <row r="1218" spans="1:10">
      <c r="A1218" s="130" t="s">
        <v>3065</v>
      </c>
      <c r="B1218" s="130" t="s">
        <v>3066</v>
      </c>
      <c r="C1218" s="130" t="s">
        <v>255</v>
      </c>
      <c r="D1218" s="130" t="s">
        <v>3067</v>
      </c>
      <c r="E1218" s="130" t="s">
        <v>257</v>
      </c>
      <c r="F1218" s="130">
        <v>0</v>
      </c>
      <c r="G1218" s="130">
        <v>2</v>
      </c>
      <c r="H1218" s="130" t="s">
        <v>130</v>
      </c>
      <c r="I1218" s="131"/>
      <c r="J1218" s="130" t="s">
        <v>131</v>
      </c>
    </row>
    <row r="1219" spans="1:10">
      <c r="A1219" s="130" t="s">
        <v>3068</v>
      </c>
      <c r="B1219" s="130" t="s">
        <v>3069</v>
      </c>
      <c r="C1219" s="130" t="s">
        <v>255</v>
      </c>
      <c r="D1219" s="130" t="s">
        <v>3070</v>
      </c>
      <c r="E1219" s="130" t="s">
        <v>257</v>
      </c>
      <c r="F1219" s="130">
        <v>0</v>
      </c>
      <c r="G1219" s="130">
        <v>2</v>
      </c>
      <c r="H1219" s="130" t="s">
        <v>130</v>
      </c>
      <c r="I1219" s="131"/>
      <c r="J1219" s="130" t="s">
        <v>131</v>
      </c>
    </row>
    <row r="1220" spans="1:10">
      <c r="A1220" s="130" t="s">
        <v>3071</v>
      </c>
      <c r="B1220" s="130" t="s">
        <v>3072</v>
      </c>
      <c r="C1220" s="130" t="s">
        <v>255</v>
      </c>
      <c r="D1220" s="130" t="s">
        <v>3073</v>
      </c>
      <c r="E1220" s="130" t="s">
        <v>257</v>
      </c>
      <c r="F1220" s="130">
        <v>0</v>
      </c>
      <c r="G1220" s="130">
        <v>2</v>
      </c>
      <c r="H1220" s="130" t="s">
        <v>130</v>
      </c>
      <c r="I1220" s="131"/>
      <c r="J1220" s="130" t="s">
        <v>131</v>
      </c>
    </row>
    <row r="1221" spans="1:10">
      <c r="A1221" s="130" t="s">
        <v>3074</v>
      </c>
      <c r="B1221" s="130" t="s">
        <v>3075</v>
      </c>
      <c r="C1221" s="130" t="s">
        <v>255</v>
      </c>
      <c r="D1221" s="130" t="s">
        <v>3076</v>
      </c>
      <c r="E1221" s="130" t="s">
        <v>257</v>
      </c>
      <c r="F1221" s="130">
        <v>0</v>
      </c>
      <c r="G1221" s="130">
        <v>2</v>
      </c>
      <c r="H1221" s="130" t="s">
        <v>130</v>
      </c>
      <c r="I1221" s="131"/>
      <c r="J1221" s="130" t="s">
        <v>131</v>
      </c>
    </row>
    <row r="1222" spans="1:10">
      <c r="A1222" s="130" t="s">
        <v>3077</v>
      </c>
      <c r="B1222" s="130" t="s">
        <v>3078</v>
      </c>
      <c r="C1222" s="130" t="s">
        <v>255</v>
      </c>
      <c r="D1222" s="130" t="s">
        <v>3079</v>
      </c>
      <c r="E1222" s="130" t="s">
        <v>257</v>
      </c>
      <c r="F1222" s="130">
        <v>0</v>
      </c>
      <c r="G1222" s="130">
        <v>2</v>
      </c>
      <c r="H1222" s="130" t="s">
        <v>130</v>
      </c>
      <c r="I1222" s="131"/>
      <c r="J1222" s="130" t="s">
        <v>131</v>
      </c>
    </row>
    <row r="1223" spans="1:10">
      <c r="A1223" s="130" t="s">
        <v>3080</v>
      </c>
      <c r="B1223" s="130" t="s">
        <v>3081</v>
      </c>
      <c r="C1223" s="130" t="s">
        <v>255</v>
      </c>
      <c r="D1223" s="130" t="s">
        <v>3082</v>
      </c>
      <c r="E1223" s="130" t="s">
        <v>257</v>
      </c>
      <c r="F1223" s="130">
        <v>0</v>
      </c>
      <c r="G1223" s="130">
        <v>2</v>
      </c>
      <c r="H1223" s="130" t="s">
        <v>130</v>
      </c>
      <c r="I1223" s="131"/>
      <c r="J1223" s="130" t="s">
        <v>131</v>
      </c>
    </row>
    <row r="1224" spans="1:10">
      <c r="A1224" s="130" t="s">
        <v>3083</v>
      </c>
      <c r="B1224" s="130" t="s">
        <v>3084</v>
      </c>
      <c r="C1224" s="130" t="s">
        <v>255</v>
      </c>
      <c r="D1224" s="130" t="s">
        <v>3085</v>
      </c>
      <c r="E1224" s="130" t="s">
        <v>257</v>
      </c>
      <c r="F1224" s="130">
        <v>0</v>
      </c>
      <c r="G1224" s="130">
        <v>2</v>
      </c>
      <c r="H1224" s="130" t="s">
        <v>130</v>
      </c>
      <c r="I1224" s="131"/>
      <c r="J1224" s="130" t="s">
        <v>131</v>
      </c>
    </row>
    <row r="1225" spans="1:10">
      <c r="A1225" s="130" t="s">
        <v>3086</v>
      </c>
      <c r="B1225" s="130" t="s">
        <v>3087</v>
      </c>
      <c r="C1225" s="130" t="s">
        <v>255</v>
      </c>
      <c r="D1225" s="130" t="s">
        <v>3088</v>
      </c>
      <c r="E1225" s="130" t="s">
        <v>257</v>
      </c>
      <c r="F1225" s="130">
        <v>0</v>
      </c>
      <c r="G1225" s="130">
        <v>2</v>
      </c>
      <c r="H1225" s="130" t="s">
        <v>130</v>
      </c>
      <c r="I1225" s="131"/>
      <c r="J1225" s="130" t="s">
        <v>131</v>
      </c>
    </row>
    <row r="1226" spans="1:10">
      <c r="A1226" s="130" t="s">
        <v>3089</v>
      </c>
      <c r="B1226" s="130" t="s">
        <v>3090</v>
      </c>
      <c r="C1226" s="130" t="s">
        <v>255</v>
      </c>
      <c r="D1226" s="130" t="s">
        <v>3091</v>
      </c>
      <c r="E1226" s="130" t="s">
        <v>257</v>
      </c>
      <c r="F1226" s="130">
        <v>0</v>
      </c>
      <c r="G1226" s="130">
        <v>2</v>
      </c>
      <c r="H1226" s="130" t="s">
        <v>130</v>
      </c>
      <c r="I1226" s="131"/>
      <c r="J1226" s="130" t="s">
        <v>131</v>
      </c>
    </row>
    <row r="1227" spans="1:10">
      <c r="A1227" s="130" t="s">
        <v>3092</v>
      </c>
      <c r="B1227" s="130" t="s">
        <v>3093</v>
      </c>
      <c r="C1227" s="130" t="s">
        <v>255</v>
      </c>
      <c r="D1227" s="130" t="s">
        <v>3094</v>
      </c>
      <c r="E1227" s="130" t="s">
        <v>257</v>
      </c>
      <c r="F1227" s="130">
        <v>0</v>
      </c>
      <c r="G1227" s="130">
        <v>2</v>
      </c>
      <c r="H1227" s="130" t="s">
        <v>130</v>
      </c>
      <c r="I1227" s="131"/>
      <c r="J1227" s="130" t="s">
        <v>131</v>
      </c>
    </row>
    <row r="1228" spans="1:10">
      <c r="A1228" s="130" t="s">
        <v>3095</v>
      </c>
      <c r="B1228" s="130" t="s">
        <v>3096</v>
      </c>
      <c r="C1228" s="130" t="s">
        <v>255</v>
      </c>
      <c r="D1228" s="130" t="s">
        <v>3097</v>
      </c>
      <c r="E1228" s="130" t="s">
        <v>257</v>
      </c>
      <c r="F1228" s="130">
        <v>0</v>
      </c>
      <c r="G1228" s="130">
        <v>2</v>
      </c>
      <c r="H1228" s="130" t="s">
        <v>130</v>
      </c>
      <c r="I1228" s="131"/>
      <c r="J1228" s="130" t="s">
        <v>131</v>
      </c>
    </row>
    <row r="1229" spans="1:10">
      <c r="A1229" s="130" t="s">
        <v>3098</v>
      </c>
      <c r="B1229" s="130" t="s">
        <v>3099</v>
      </c>
      <c r="C1229" s="130" t="s">
        <v>255</v>
      </c>
      <c r="D1229" s="130" t="s">
        <v>3100</v>
      </c>
      <c r="E1229" s="130" t="s">
        <v>257</v>
      </c>
      <c r="F1229" s="130">
        <v>0</v>
      </c>
      <c r="G1229" s="130">
        <v>2</v>
      </c>
      <c r="H1229" s="130" t="s">
        <v>130</v>
      </c>
      <c r="I1229" s="131"/>
      <c r="J1229" s="130" t="s">
        <v>131</v>
      </c>
    </row>
    <row r="1230" spans="1:10">
      <c r="A1230" s="130" t="s">
        <v>3101</v>
      </c>
      <c r="B1230" s="130" t="s">
        <v>3066</v>
      </c>
      <c r="C1230" s="130" t="s">
        <v>373</v>
      </c>
      <c r="D1230" s="130" t="s">
        <v>3067</v>
      </c>
      <c r="E1230" s="130" t="s">
        <v>1</v>
      </c>
      <c r="F1230" s="130">
        <v>0</v>
      </c>
      <c r="G1230" s="130">
        <v>2</v>
      </c>
      <c r="H1230" s="130" t="s">
        <v>130</v>
      </c>
      <c r="I1230" s="131"/>
      <c r="J1230" s="130" t="s">
        <v>131</v>
      </c>
    </row>
    <row r="1231" spans="1:10">
      <c r="A1231" s="130" t="s">
        <v>3102</v>
      </c>
      <c r="B1231" s="130" t="s">
        <v>3069</v>
      </c>
      <c r="C1231" s="130" t="s">
        <v>373</v>
      </c>
      <c r="D1231" s="130" t="s">
        <v>3070</v>
      </c>
      <c r="E1231" s="130" t="s">
        <v>1</v>
      </c>
      <c r="F1231" s="130">
        <v>0</v>
      </c>
      <c r="G1231" s="130">
        <v>2</v>
      </c>
      <c r="H1231" s="130" t="s">
        <v>130</v>
      </c>
      <c r="I1231" s="131"/>
      <c r="J1231" s="130" t="s">
        <v>131</v>
      </c>
    </row>
    <row r="1232" spans="1:10">
      <c r="A1232" s="130" t="s">
        <v>3103</v>
      </c>
      <c r="B1232" s="130" t="s">
        <v>3072</v>
      </c>
      <c r="C1232" s="130" t="s">
        <v>373</v>
      </c>
      <c r="D1232" s="130" t="s">
        <v>3073</v>
      </c>
      <c r="E1232" s="130" t="s">
        <v>1</v>
      </c>
      <c r="F1232" s="130">
        <v>0</v>
      </c>
      <c r="G1232" s="130">
        <v>2</v>
      </c>
      <c r="H1232" s="130" t="s">
        <v>130</v>
      </c>
      <c r="I1232" s="131"/>
      <c r="J1232" s="130" t="s">
        <v>131</v>
      </c>
    </row>
    <row r="1233" spans="1:10">
      <c r="A1233" s="130" t="s">
        <v>3104</v>
      </c>
      <c r="B1233" s="130" t="s">
        <v>3105</v>
      </c>
      <c r="C1233" s="130" t="s">
        <v>255</v>
      </c>
      <c r="D1233" s="130" t="s">
        <v>3106</v>
      </c>
      <c r="E1233" s="130" t="s">
        <v>257</v>
      </c>
      <c r="F1233" s="130">
        <v>0</v>
      </c>
      <c r="G1233" s="130">
        <v>2</v>
      </c>
      <c r="H1233" s="130" t="s">
        <v>130</v>
      </c>
      <c r="I1233" s="131"/>
      <c r="J1233" s="130" t="s">
        <v>131</v>
      </c>
    </row>
    <row r="1234" spans="1:10">
      <c r="A1234" s="130" t="s">
        <v>3107</v>
      </c>
      <c r="B1234" s="130" t="s">
        <v>3108</v>
      </c>
      <c r="C1234" s="130" t="s">
        <v>255</v>
      </c>
      <c r="D1234" s="130" t="s">
        <v>3109</v>
      </c>
      <c r="E1234" s="130" t="s">
        <v>257</v>
      </c>
      <c r="F1234" s="130">
        <v>0</v>
      </c>
      <c r="G1234" s="130">
        <v>2</v>
      </c>
      <c r="H1234" s="130" t="s">
        <v>130</v>
      </c>
      <c r="I1234" s="131"/>
      <c r="J1234" s="130" t="s">
        <v>131</v>
      </c>
    </row>
    <row r="1235" spans="1:10">
      <c r="A1235" s="130" t="s">
        <v>3110</v>
      </c>
      <c r="B1235" s="130" t="s">
        <v>3111</v>
      </c>
      <c r="C1235" s="130" t="s">
        <v>255</v>
      </c>
      <c r="D1235" s="130" t="s">
        <v>3112</v>
      </c>
      <c r="E1235" s="130" t="s">
        <v>257</v>
      </c>
      <c r="F1235" s="130">
        <v>0</v>
      </c>
      <c r="G1235" s="130">
        <v>2</v>
      </c>
      <c r="H1235" s="130" t="s">
        <v>130</v>
      </c>
      <c r="I1235" s="131"/>
      <c r="J1235" s="130" t="s">
        <v>131</v>
      </c>
    </row>
    <row r="1236" spans="1:10">
      <c r="A1236" s="130" t="s">
        <v>3113</v>
      </c>
      <c r="B1236" s="130" t="s">
        <v>3114</v>
      </c>
      <c r="C1236" s="130" t="s">
        <v>255</v>
      </c>
      <c r="D1236" s="130" t="s">
        <v>3115</v>
      </c>
      <c r="E1236" s="130" t="s">
        <v>257</v>
      </c>
      <c r="F1236" s="130">
        <v>0</v>
      </c>
      <c r="G1236" s="130">
        <v>2</v>
      </c>
      <c r="H1236" s="130" t="s">
        <v>130</v>
      </c>
      <c r="I1236" s="131"/>
      <c r="J1236" s="130" t="s">
        <v>131</v>
      </c>
    </row>
    <row r="1237" spans="1:10">
      <c r="A1237" s="130" t="s">
        <v>3116</v>
      </c>
      <c r="B1237" s="130" t="s">
        <v>3117</v>
      </c>
      <c r="C1237" s="130" t="s">
        <v>255</v>
      </c>
      <c r="D1237" s="130" t="s">
        <v>3118</v>
      </c>
      <c r="E1237" s="130" t="s">
        <v>257</v>
      </c>
      <c r="F1237" s="130">
        <v>0</v>
      </c>
      <c r="G1237" s="130">
        <v>2</v>
      </c>
      <c r="H1237" s="130" t="s">
        <v>130</v>
      </c>
      <c r="I1237" s="131"/>
      <c r="J1237" s="130" t="s">
        <v>131</v>
      </c>
    </row>
    <row r="1238" spans="1:10">
      <c r="A1238" s="130" t="s">
        <v>3119</v>
      </c>
      <c r="B1238" s="130" t="s">
        <v>3120</v>
      </c>
      <c r="C1238" s="130" t="s">
        <v>255</v>
      </c>
      <c r="D1238" s="130" t="s">
        <v>3121</v>
      </c>
      <c r="E1238" s="130" t="s">
        <v>257</v>
      </c>
      <c r="F1238" s="130">
        <v>0</v>
      </c>
      <c r="G1238" s="130">
        <v>2</v>
      </c>
      <c r="H1238" s="130" t="s">
        <v>130</v>
      </c>
      <c r="I1238" s="131"/>
      <c r="J1238" s="130" t="s">
        <v>131</v>
      </c>
    </row>
    <row r="1239" spans="1:10">
      <c r="A1239" s="130" t="s">
        <v>3122</v>
      </c>
      <c r="B1239" s="130" t="s">
        <v>3123</v>
      </c>
      <c r="C1239" s="130" t="s">
        <v>255</v>
      </c>
      <c r="D1239" s="130" t="s">
        <v>3124</v>
      </c>
      <c r="E1239" s="130" t="s">
        <v>257</v>
      </c>
      <c r="F1239" s="130">
        <v>0</v>
      </c>
      <c r="G1239" s="130">
        <v>2</v>
      </c>
      <c r="H1239" s="130" t="s">
        <v>130</v>
      </c>
      <c r="I1239" s="131"/>
      <c r="J1239" s="130" t="s">
        <v>131</v>
      </c>
    </row>
    <row r="1240" spans="1:10">
      <c r="A1240" s="130" t="s">
        <v>3125</v>
      </c>
      <c r="B1240" s="130" t="s">
        <v>3126</v>
      </c>
      <c r="C1240" s="130" t="s">
        <v>255</v>
      </c>
      <c r="D1240" s="130" t="s">
        <v>3127</v>
      </c>
      <c r="E1240" s="130" t="s">
        <v>257</v>
      </c>
      <c r="F1240" s="130">
        <v>0</v>
      </c>
      <c r="G1240" s="130">
        <v>2</v>
      </c>
      <c r="H1240" s="130" t="s">
        <v>130</v>
      </c>
      <c r="I1240" s="131"/>
      <c r="J1240" s="130" t="s">
        <v>131</v>
      </c>
    </row>
    <row r="1241" spans="1:10">
      <c r="A1241" s="130" t="s">
        <v>3128</v>
      </c>
      <c r="B1241" s="130" t="s">
        <v>3129</v>
      </c>
      <c r="C1241" s="130" t="s">
        <v>255</v>
      </c>
      <c r="D1241" s="130" t="s">
        <v>3130</v>
      </c>
      <c r="E1241" s="130" t="s">
        <v>257</v>
      </c>
      <c r="F1241" s="130">
        <v>0</v>
      </c>
      <c r="G1241" s="130">
        <v>2</v>
      </c>
      <c r="H1241" s="130" t="s">
        <v>130</v>
      </c>
      <c r="I1241" s="131"/>
      <c r="J1241" s="130" t="s">
        <v>131</v>
      </c>
    </row>
    <row r="1242" spans="1:10">
      <c r="A1242" s="130" t="s">
        <v>3131</v>
      </c>
      <c r="B1242" s="130" t="s">
        <v>3132</v>
      </c>
      <c r="C1242" s="130" t="s">
        <v>255</v>
      </c>
      <c r="D1242" s="130" t="s">
        <v>3133</v>
      </c>
      <c r="E1242" s="130" t="s">
        <v>257</v>
      </c>
      <c r="F1242" s="130">
        <v>0</v>
      </c>
      <c r="G1242" s="130">
        <v>2</v>
      </c>
      <c r="H1242" s="130" t="s">
        <v>130</v>
      </c>
      <c r="I1242" s="131"/>
      <c r="J1242" s="130" t="s">
        <v>131</v>
      </c>
    </row>
    <row r="1243" spans="1:10">
      <c r="A1243" s="130" t="s">
        <v>3134</v>
      </c>
      <c r="B1243" s="130" t="s">
        <v>3135</v>
      </c>
      <c r="C1243" s="130" t="s">
        <v>255</v>
      </c>
      <c r="D1243" s="130" t="s">
        <v>3136</v>
      </c>
      <c r="E1243" s="130" t="s">
        <v>257</v>
      </c>
      <c r="F1243" s="130">
        <v>0</v>
      </c>
      <c r="G1243" s="130">
        <v>2</v>
      </c>
      <c r="H1243" s="130" t="s">
        <v>130</v>
      </c>
      <c r="I1243" s="131"/>
      <c r="J1243" s="130" t="s">
        <v>131</v>
      </c>
    </row>
    <row r="1244" spans="1:10">
      <c r="A1244" s="130" t="s">
        <v>3137</v>
      </c>
      <c r="B1244" s="130" t="s">
        <v>3138</v>
      </c>
      <c r="C1244" s="130" t="s">
        <v>255</v>
      </c>
      <c r="D1244" s="130" t="s">
        <v>3139</v>
      </c>
      <c r="E1244" s="130" t="s">
        <v>257</v>
      </c>
      <c r="F1244" s="130">
        <v>0</v>
      </c>
      <c r="G1244" s="130">
        <v>2</v>
      </c>
      <c r="H1244" s="130" t="s">
        <v>130</v>
      </c>
      <c r="I1244" s="131"/>
      <c r="J1244" s="130" t="s">
        <v>131</v>
      </c>
    </row>
    <row r="1245" spans="1:10">
      <c r="A1245" s="130" t="s">
        <v>3140</v>
      </c>
      <c r="B1245" s="130" t="s">
        <v>3141</v>
      </c>
      <c r="C1245" s="130" t="s">
        <v>255</v>
      </c>
      <c r="D1245" s="130" t="s">
        <v>3142</v>
      </c>
      <c r="E1245" s="130" t="s">
        <v>257</v>
      </c>
      <c r="F1245" s="130">
        <v>0</v>
      </c>
      <c r="G1245" s="130">
        <v>2</v>
      </c>
      <c r="H1245" s="130" t="s">
        <v>130</v>
      </c>
      <c r="I1245" s="131"/>
      <c r="J1245" s="130" t="s">
        <v>131</v>
      </c>
    </row>
    <row r="1246" spans="1:10">
      <c r="A1246" s="130" t="s">
        <v>3143</v>
      </c>
      <c r="B1246" s="130" t="s">
        <v>3144</v>
      </c>
      <c r="C1246" s="130" t="s">
        <v>255</v>
      </c>
      <c r="D1246" s="130" t="s">
        <v>3145</v>
      </c>
      <c r="E1246" s="130" t="s">
        <v>257</v>
      </c>
      <c r="F1246" s="130">
        <v>0</v>
      </c>
      <c r="G1246" s="130">
        <v>2</v>
      </c>
      <c r="H1246" s="130" t="s">
        <v>130</v>
      </c>
      <c r="I1246" s="131"/>
      <c r="J1246" s="130" t="s">
        <v>131</v>
      </c>
    </row>
    <row r="1247" spans="1:10">
      <c r="A1247" s="130" t="s">
        <v>3146</v>
      </c>
      <c r="B1247" s="130" t="s">
        <v>3147</v>
      </c>
      <c r="C1247" s="130" t="s">
        <v>255</v>
      </c>
      <c r="D1247" s="130" t="s">
        <v>3148</v>
      </c>
      <c r="E1247" s="130" t="s">
        <v>257</v>
      </c>
      <c r="F1247" s="130">
        <v>0</v>
      </c>
      <c r="G1247" s="130">
        <v>2</v>
      </c>
      <c r="H1247" s="130" t="s">
        <v>130</v>
      </c>
      <c r="I1247" s="131"/>
      <c r="J1247" s="130" t="s">
        <v>131</v>
      </c>
    </row>
    <row r="1248" spans="1:10">
      <c r="A1248" s="130" t="s">
        <v>3149</v>
      </c>
      <c r="B1248" s="130" t="s">
        <v>3150</v>
      </c>
      <c r="C1248" s="130" t="s">
        <v>255</v>
      </c>
      <c r="D1248" s="130" t="s">
        <v>3151</v>
      </c>
      <c r="E1248" s="130" t="s">
        <v>257</v>
      </c>
      <c r="F1248" s="130">
        <v>0</v>
      </c>
      <c r="G1248" s="130">
        <v>2</v>
      </c>
      <c r="H1248" s="130" t="s">
        <v>130</v>
      </c>
      <c r="I1248" s="131"/>
      <c r="J1248" s="130" t="s">
        <v>131</v>
      </c>
    </row>
    <row r="1249" spans="1:10">
      <c r="A1249" s="130" t="s">
        <v>3152</v>
      </c>
      <c r="B1249" s="130" t="s">
        <v>3153</v>
      </c>
      <c r="C1249" s="130" t="s">
        <v>255</v>
      </c>
      <c r="D1249" s="130" t="s">
        <v>3154</v>
      </c>
      <c r="E1249" s="130" t="s">
        <v>257</v>
      </c>
      <c r="F1249" s="130">
        <v>0</v>
      </c>
      <c r="G1249" s="130">
        <v>2</v>
      </c>
      <c r="H1249" s="130" t="s">
        <v>130</v>
      </c>
      <c r="I1249" s="131"/>
      <c r="J1249" s="130" t="s">
        <v>131</v>
      </c>
    </row>
    <row r="1250" spans="1:10">
      <c r="A1250" s="130" t="s">
        <v>3155</v>
      </c>
      <c r="B1250" s="130" t="s">
        <v>3156</v>
      </c>
      <c r="C1250" s="130" t="s">
        <v>255</v>
      </c>
      <c r="D1250" s="130" t="s">
        <v>3157</v>
      </c>
      <c r="E1250" s="130" t="s">
        <v>257</v>
      </c>
      <c r="F1250" s="130">
        <v>0</v>
      </c>
      <c r="G1250" s="130">
        <v>2</v>
      </c>
      <c r="H1250" s="130" t="s">
        <v>130</v>
      </c>
      <c r="I1250" s="131"/>
      <c r="J1250" s="130" t="s">
        <v>131</v>
      </c>
    </row>
    <row r="1251" spans="1:10">
      <c r="A1251" s="130" t="s">
        <v>3158</v>
      </c>
      <c r="B1251" s="130" t="s">
        <v>3159</v>
      </c>
      <c r="C1251" s="130" t="s">
        <v>255</v>
      </c>
      <c r="D1251" s="130" t="s">
        <v>3160</v>
      </c>
      <c r="E1251" s="130" t="s">
        <v>257</v>
      </c>
      <c r="F1251" s="130">
        <v>0</v>
      </c>
      <c r="G1251" s="130">
        <v>2</v>
      </c>
      <c r="H1251" s="130" t="s">
        <v>130</v>
      </c>
      <c r="I1251" s="131"/>
      <c r="J1251" s="130" t="s">
        <v>131</v>
      </c>
    </row>
    <row r="1252" spans="1:10">
      <c r="A1252" s="130" t="s">
        <v>3161</v>
      </c>
      <c r="B1252" s="130" t="s">
        <v>3162</v>
      </c>
      <c r="C1252" s="130" t="s">
        <v>255</v>
      </c>
      <c r="D1252" s="130" t="s">
        <v>3163</v>
      </c>
      <c r="E1252" s="130" t="s">
        <v>257</v>
      </c>
      <c r="F1252" s="130">
        <v>0</v>
      </c>
      <c r="G1252" s="130">
        <v>2</v>
      </c>
      <c r="H1252" s="130" t="s">
        <v>130</v>
      </c>
      <c r="I1252" s="131"/>
      <c r="J1252" s="130" t="s">
        <v>131</v>
      </c>
    </row>
    <row r="1253" spans="1:10">
      <c r="A1253" s="130" t="s">
        <v>3164</v>
      </c>
      <c r="B1253" s="130" t="s">
        <v>3165</v>
      </c>
      <c r="C1253" s="130" t="s">
        <v>255</v>
      </c>
      <c r="D1253" s="130" t="s">
        <v>3166</v>
      </c>
      <c r="E1253" s="130" t="s">
        <v>257</v>
      </c>
      <c r="F1253" s="130">
        <v>0</v>
      </c>
      <c r="G1253" s="130">
        <v>2</v>
      </c>
      <c r="H1253" s="130" t="s">
        <v>130</v>
      </c>
      <c r="I1253" s="131"/>
      <c r="J1253" s="130" t="s">
        <v>131</v>
      </c>
    </row>
    <row r="1254" spans="1:10">
      <c r="A1254" s="130" t="s">
        <v>3167</v>
      </c>
      <c r="B1254" s="130" t="s">
        <v>3105</v>
      </c>
      <c r="C1254" s="130" t="s">
        <v>373</v>
      </c>
      <c r="D1254" s="130" t="s">
        <v>3106</v>
      </c>
      <c r="E1254" s="130" t="s">
        <v>1</v>
      </c>
      <c r="F1254" s="130">
        <v>0</v>
      </c>
      <c r="G1254" s="130">
        <v>2</v>
      </c>
      <c r="H1254" s="130" t="s">
        <v>130</v>
      </c>
      <c r="I1254" s="131"/>
      <c r="J1254" s="130" t="s">
        <v>131</v>
      </c>
    </row>
    <row r="1255" spans="1:10">
      <c r="A1255" s="130" t="s">
        <v>3168</v>
      </c>
      <c r="B1255" s="130" t="s">
        <v>3108</v>
      </c>
      <c r="C1255" s="130" t="s">
        <v>373</v>
      </c>
      <c r="D1255" s="130" t="s">
        <v>3109</v>
      </c>
      <c r="E1255" s="130" t="s">
        <v>1</v>
      </c>
      <c r="F1255" s="130">
        <v>0</v>
      </c>
      <c r="G1255" s="130">
        <v>2</v>
      </c>
      <c r="H1255" s="130" t="s">
        <v>130</v>
      </c>
      <c r="I1255" s="131"/>
      <c r="J1255" s="130" t="s">
        <v>131</v>
      </c>
    </row>
    <row r="1256" spans="1:10">
      <c r="A1256" s="130" t="s">
        <v>3169</v>
      </c>
      <c r="B1256" s="130" t="s">
        <v>3111</v>
      </c>
      <c r="C1256" s="130" t="s">
        <v>373</v>
      </c>
      <c r="D1256" s="130" t="s">
        <v>3112</v>
      </c>
      <c r="E1256" s="130" t="s">
        <v>1</v>
      </c>
      <c r="F1256" s="130">
        <v>0</v>
      </c>
      <c r="G1256" s="130">
        <v>2</v>
      </c>
      <c r="H1256" s="130" t="s">
        <v>130</v>
      </c>
      <c r="I1256" s="131"/>
      <c r="J1256" s="130" t="s">
        <v>131</v>
      </c>
    </row>
    <row r="1257" spans="1:10">
      <c r="A1257" s="130" t="s">
        <v>3170</v>
      </c>
      <c r="B1257" s="130" t="s">
        <v>3170</v>
      </c>
      <c r="C1257" s="130" t="s">
        <v>3170</v>
      </c>
      <c r="D1257" s="130" t="s">
        <v>3170</v>
      </c>
      <c r="E1257" s="130" t="s">
        <v>3170</v>
      </c>
      <c r="H1257" s="130" t="s">
        <v>3170</v>
      </c>
      <c r="I1257" s="131"/>
      <c r="J1257" s="130" t="s">
        <v>3170</v>
      </c>
    </row>
    <row r="1258" spans="1:10">
      <c r="A1258" s="130" t="s">
        <v>3171</v>
      </c>
      <c r="B1258" s="130" t="s">
        <v>3172</v>
      </c>
      <c r="C1258" s="130" t="s">
        <v>266</v>
      </c>
      <c r="D1258" s="130" t="s">
        <v>3173</v>
      </c>
      <c r="E1258" s="130" t="s">
        <v>268</v>
      </c>
      <c r="F1258" s="130">
        <v>0</v>
      </c>
      <c r="G1258" s="130">
        <v>2</v>
      </c>
      <c r="H1258" s="130" t="s">
        <v>130</v>
      </c>
      <c r="I1258" s="131"/>
      <c r="J1258" s="130" t="s">
        <v>131</v>
      </c>
    </row>
    <row r="1259" spans="1:10">
      <c r="A1259" s="130" t="s">
        <v>3174</v>
      </c>
      <c r="B1259" s="130" t="s">
        <v>3172</v>
      </c>
      <c r="C1259" s="130" t="s">
        <v>164</v>
      </c>
      <c r="D1259" s="130" t="s">
        <v>3173</v>
      </c>
      <c r="E1259" s="130" t="s">
        <v>166</v>
      </c>
      <c r="F1259" s="130">
        <v>0</v>
      </c>
      <c r="G1259" s="130">
        <v>2</v>
      </c>
      <c r="H1259" s="130" t="s">
        <v>130</v>
      </c>
      <c r="I1259" s="131"/>
      <c r="J1259" s="130" t="s">
        <v>131</v>
      </c>
    </row>
    <row r="1260" spans="1:10">
      <c r="A1260" s="130" t="s">
        <v>3175</v>
      </c>
      <c r="B1260" s="130" t="s">
        <v>3176</v>
      </c>
      <c r="C1260" s="130" t="s">
        <v>266</v>
      </c>
      <c r="D1260" s="130" t="s">
        <v>3177</v>
      </c>
      <c r="E1260" s="130" t="s">
        <v>268</v>
      </c>
      <c r="F1260" s="130">
        <v>0</v>
      </c>
      <c r="G1260" s="130">
        <v>2</v>
      </c>
      <c r="H1260" s="130" t="s">
        <v>130</v>
      </c>
      <c r="I1260" s="131"/>
      <c r="J1260" s="130" t="s">
        <v>131</v>
      </c>
    </row>
    <row r="1261" spans="1:10">
      <c r="A1261" s="130" t="s">
        <v>3178</v>
      </c>
      <c r="B1261" s="130" t="s">
        <v>3179</v>
      </c>
      <c r="C1261" s="130" t="s">
        <v>164</v>
      </c>
      <c r="D1261" s="130" t="s">
        <v>3180</v>
      </c>
      <c r="E1261" s="130" t="s">
        <v>166</v>
      </c>
      <c r="F1261" s="130">
        <v>0</v>
      </c>
      <c r="G1261" s="130">
        <v>2</v>
      </c>
      <c r="H1261" s="130" t="s">
        <v>130</v>
      </c>
      <c r="I1261" s="131"/>
      <c r="J1261" s="130" t="s">
        <v>131</v>
      </c>
    </row>
    <row r="1262" spans="1:10">
      <c r="A1262" s="130" t="s">
        <v>3181</v>
      </c>
      <c r="B1262" s="130" t="s">
        <v>3182</v>
      </c>
      <c r="C1262" s="130" t="s">
        <v>164</v>
      </c>
      <c r="D1262" s="130" t="s">
        <v>3183</v>
      </c>
      <c r="E1262" s="130" t="s">
        <v>166</v>
      </c>
      <c r="F1262" s="130">
        <v>0</v>
      </c>
      <c r="G1262" s="130">
        <v>2</v>
      </c>
      <c r="H1262" s="130" t="s">
        <v>130</v>
      </c>
      <c r="I1262" s="131"/>
      <c r="J1262" s="130" t="s">
        <v>131</v>
      </c>
    </row>
    <row r="1263" spans="1:10">
      <c r="A1263" s="130" t="s">
        <v>3184</v>
      </c>
      <c r="B1263" s="130" t="s">
        <v>3184</v>
      </c>
      <c r="C1263" s="130" t="s">
        <v>3184</v>
      </c>
      <c r="D1263" s="130" t="s">
        <v>3184</v>
      </c>
      <c r="E1263" s="130" t="s">
        <v>3184</v>
      </c>
      <c r="H1263" s="130" t="s">
        <v>3184</v>
      </c>
      <c r="I1263" s="131"/>
      <c r="J1263" s="130" t="s">
        <v>3184</v>
      </c>
    </row>
    <row r="1264" spans="1:10">
      <c r="A1264" s="130" t="s">
        <v>3185</v>
      </c>
      <c r="B1264" s="130" t="s">
        <v>3186</v>
      </c>
      <c r="C1264" s="130" t="s">
        <v>255</v>
      </c>
      <c r="D1264" s="130" t="s">
        <v>3187</v>
      </c>
      <c r="E1264" s="130" t="s">
        <v>257</v>
      </c>
      <c r="F1264" s="130">
        <v>0</v>
      </c>
      <c r="G1264" s="130">
        <v>2</v>
      </c>
      <c r="H1264" s="130" t="s">
        <v>130</v>
      </c>
      <c r="I1264" s="131"/>
      <c r="J1264" s="130" t="s">
        <v>131</v>
      </c>
    </row>
    <row r="1265" spans="1:10">
      <c r="A1265" s="130" t="s">
        <v>3188</v>
      </c>
      <c r="B1265" s="130" t="s">
        <v>3186</v>
      </c>
      <c r="C1265" s="130" t="s">
        <v>373</v>
      </c>
      <c r="D1265" s="130" t="s">
        <v>3187</v>
      </c>
      <c r="E1265" s="130" t="s">
        <v>1</v>
      </c>
      <c r="F1265" s="130">
        <v>0</v>
      </c>
      <c r="G1265" s="130">
        <v>2</v>
      </c>
      <c r="H1265" s="130" t="s">
        <v>130</v>
      </c>
      <c r="I1265" s="131"/>
      <c r="J1265" s="130" t="s">
        <v>131</v>
      </c>
    </row>
    <row r="1266" spans="1:10">
      <c r="A1266" s="130" t="s">
        <v>3189</v>
      </c>
      <c r="B1266" s="130" t="s">
        <v>3189</v>
      </c>
      <c r="C1266" s="130" t="s">
        <v>3189</v>
      </c>
      <c r="D1266" s="130" t="s">
        <v>3189</v>
      </c>
      <c r="E1266" s="130" t="s">
        <v>3189</v>
      </c>
      <c r="H1266" s="130" t="s">
        <v>3189</v>
      </c>
      <c r="I1266" s="131"/>
      <c r="J1266" s="130" t="s">
        <v>3189</v>
      </c>
    </row>
    <row r="1267" spans="1:10">
      <c r="A1267" s="130" t="s">
        <v>3190</v>
      </c>
      <c r="B1267" s="130" t="s">
        <v>3191</v>
      </c>
      <c r="C1267" s="130" t="s">
        <v>255</v>
      </c>
      <c r="D1267" s="130" t="s">
        <v>3192</v>
      </c>
      <c r="E1267" s="130" t="s">
        <v>257</v>
      </c>
      <c r="F1267" s="130">
        <v>0</v>
      </c>
      <c r="G1267" s="130">
        <v>2</v>
      </c>
      <c r="H1267" s="130" t="s">
        <v>130</v>
      </c>
      <c r="I1267" s="131"/>
      <c r="J1267" s="130" t="s">
        <v>131</v>
      </c>
    </row>
    <row r="1268" spans="1:10">
      <c r="A1268" s="130" t="s">
        <v>3193</v>
      </c>
      <c r="B1268" s="130" t="s">
        <v>3194</v>
      </c>
      <c r="C1268" s="130" t="s">
        <v>255</v>
      </c>
      <c r="D1268" s="130" t="s">
        <v>3195</v>
      </c>
      <c r="E1268" s="130" t="s">
        <v>257</v>
      </c>
      <c r="F1268" s="130">
        <v>0</v>
      </c>
      <c r="G1268" s="130">
        <v>2</v>
      </c>
      <c r="H1268" s="130" t="s">
        <v>130</v>
      </c>
      <c r="I1268" s="131"/>
      <c r="J1268" s="130" t="s">
        <v>131</v>
      </c>
    </row>
    <row r="1269" spans="1:10">
      <c r="A1269" s="130" t="s">
        <v>3196</v>
      </c>
      <c r="B1269" s="130" t="s">
        <v>3197</v>
      </c>
      <c r="C1269" s="130" t="s">
        <v>255</v>
      </c>
      <c r="D1269" s="130" t="s">
        <v>3198</v>
      </c>
      <c r="E1269" s="130" t="s">
        <v>257</v>
      </c>
      <c r="F1269" s="130">
        <v>0</v>
      </c>
      <c r="G1269" s="130">
        <v>2</v>
      </c>
      <c r="H1269" s="130" t="s">
        <v>130</v>
      </c>
      <c r="I1269" s="131"/>
      <c r="J1269" s="130" t="s">
        <v>131</v>
      </c>
    </row>
    <row r="1270" spans="1:10">
      <c r="A1270" s="130" t="s">
        <v>3199</v>
      </c>
      <c r="B1270" s="130" t="s">
        <v>3199</v>
      </c>
      <c r="C1270" s="130" t="s">
        <v>3199</v>
      </c>
      <c r="D1270" s="130" t="s">
        <v>3199</v>
      </c>
      <c r="E1270" s="130" t="s">
        <v>3199</v>
      </c>
      <c r="H1270" s="130" t="s">
        <v>3199</v>
      </c>
      <c r="I1270" s="131"/>
      <c r="J1270" s="130" t="s">
        <v>3199</v>
      </c>
    </row>
    <row r="1271" spans="1:10">
      <c r="A1271" s="130" t="s">
        <v>3200</v>
      </c>
      <c r="B1271" s="130" t="s">
        <v>3201</v>
      </c>
      <c r="C1271" s="130" t="s">
        <v>255</v>
      </c>
      <c r="D1271" s="130" t="s">
        <v>3202</v>
      </c>
      <c r="E1271" s="130" t="s">
        <v>257</v>
      </c>
      <c r="F1271" s="130">
        <v>0</v>
      </c>
      <c r="G1271" s="130">
        <v>2</v>
      </c>
      <c r="H1271" s="130" t="s">
        <v>130</v>
      </c>
      <c r="I1271" s="131"/>
      <c r="J1271" s="130" t="s">
        <v>131</v>
      </c>
    </row>
    <row r="1272" spans="1:10">
      <c r="A1272" s="130" t="s">
        <v>3203</v>
      </c>
      <c r="B1272" s="130" t="s">
        <v>3201</v>
      </c>
      <c r="C1272" s="130" t="s">
        <v>128</v>
      </c>
      <c r="D1272" s="130" t="s">
        <v>3202</v>
      </c>
      <c r="E1272" s="130" t="s">
        <v>128</v>
      </c>
      <c r="F1272" s="130">
        <v>0</v>
      </c>
      <c r="G1272" s="130">
        <v>2</v>
      </c>
      <c r="H1272" s="130" t="s">
        <v>130</v>
      </c>
      <c r="I1272" s="131"/>
      <c r="J1272" s="130" t="s">
        <v>131</v>
      </c>
    </row>
    <row r="1273" spans="1:10">
      <c r="A1273" s="130" t="s">
        <v>3204</v>
      </c>
      <c r="B1273" s="130" t="s">
        <v>3204</v>
      </c>
      <c r="C1273" s="130" t="s">
        <v>3204</v>
      </c>
      <c r="D1273" s="130" t="s">
        <v>3204</v>
      </c>
      <c r="E1273" s="130" t="s">
        <v>3204</v>
      </c>
      <c r="H1273" s="130" t="s">
        <v>3204</v>
      </c>
      <c r="I1273" s="131"/>
      <c r="J1273" s="130" t="s">
        <v>3204</v>
      </c>
    </row>
    <row r="1274" spans="1:10">
      <c r="A1274" s="130" t="s">
        <v>3205</v>
      </c>
      <c r="B1274" s="130" t="s">
        <v>3206</v>
      </c>
      <c r="C1274" s="130" t="s">
        <v>373</v>
      </c>
      <c r="D1274" s="130" t="s">
        <v>3207</v>
      </c>
      <c r="E1274" s="130" t="s">
        <v>1</v>
      </c>
      <c r="F1274" s="130">
        <v>0</v>
      </c>
      <c r="G1274" s="130">
        <v>2</v>
      </c>
      <c r="H1274" s="130" t="s">
        <v>130</v>
      </c>
      <c r="I1274" s="131"/>
      <c r="J1274" s="130" t="s">
        <v>131</v>
      </c>
    </row>
    <row r="1275" spans="1:10">
      <c r="A1275" s="130" t="s">
        <v>3208</v>
      </c>
      <c r="B1275" s="130" t="s">
        <v>3206</v>
      </c>
      <c r="C1275" s="130" t="s">
        <v>128</v>
      </c>
      <c r="D1275" s="130" t="s">
        <v>3207</v>
      </c>
      <c r="E1275" s="130" t="s">
        <v>128</v>
      </c>
      <c r="F1275" s="130">
        <v>0</v>
      </c>
      <c r="G1275" s="130">
        <v>2</v>
      </c>
      <c r="H1275" s="130" t="s">
        <v>130</v>
      </c>
      <c r="I1275" s="131"/>
      <c r="J1275" s="130" t="s">
        <v>131</v>
      </c>
    </row>
    <row r="1276" spans="1:10">
      <c r="A1276" s="130" t="s">
        <v>3209</v>
      </c>
      <c r="B1276" s="130" t="s">
        <v>3206</v>
      </c>
      <c r="C1276" s="130" t="s">
        <v>266</v>
      </c>
      <c r="D1276" s="130" t="s">
        <v>3207</v>
      </c>
      <c r="E1276" s="130" t="s">
        <v>268</v>
      </c>
      <c r="F1276" s="130">
        <v>0</v>
      </c>
      <c r="G1276" s="130">
        <v>2</v>
      </c>
      <c r="H1276" s="130" t="s">
        <v>130</v>
      </c>
      <c r="I1276" s="131"/>
      <c r="J1276" s="130" t="s">
        <v>131</v>
      </c>
    </row>
    <row r="1277" spans="1:10">
      <c r="A1277" s="130" t="s">
        <v>3210</v>
      </c>
      <c r="B1277" s="130" t="s">
        <v>3210</v>
      </c>
      <c r="C1277" s="130" t="s">
        <v>3210</v>
      </c>
      <c r="D1277" s="130" t="s">
        <v>3210</v>
      </c>
      <c r="E1277" s="130" t="s">
        <v>3210</v>
      </c>
      <c r="H1277" s="130" t="s">
        <v>3210</v>
      </c>
      <c r="I1277" s="131"/>
      <c r="J1277" s="130" t="s">
        <v>3210</v>
      </c>
    </row>
    <row r="1278" spans="1:10">
      <c r="A1278" s="130" t="s">
        <v>3211</v>
      </c>
      <c r="B1278" s="130" t="s">
        <v>3212</v>
      </c>
      <c r="C1278" s="130" t="s">
        <v>255</v>
      </c>
      <c r="D1278" s="130" t="s">
        <v>3213</v>
      </c>
      <c r="E1278" s="130" t="s">
        <v>257</v>
      </c>
      <c r="F1278" s="130">
        <v>0</v>
      </c>
      <c r="G1278" s="130">
        <v>2</v>
      </c>
      <c r="H1278" s="130" t="s">
        <v>130</v>
      </c>
      <c r="I1278" s="131"/>
      <c r="J1278" s="130" t="s">
        <v>131</v>
      </c>
    </row>
    <row r="1279" spans="1:10">
      <c r="A1279" s="130" t="s">
        <v>3214</v>
      </c>
      <c r="B1279" s="130" t="s">
        <v>3212</v>
      </c>
      <c r="C1279" s="130" t="s">
        <v>164</v>
      </c>
      <c r="D1279" s="130" t="s">
        <v>3213</v>
      </c>
      <c r="E1279" s="130" t="s">
        <v>166</v>
      </c>
      <c r="F1279" s="130">
        <v>0</v>
      </c>
      <c r="G1279" s="130">
        <v>2</v>
      </c>
      <c r="H1279" s="130" t="s">
        <v>130</v>
      </c>
      <c r="I1279" s="131"/>
      <c r="J1279" s="130" t="s">
        <v>131</v>
      </c>
    </row>
    <row r="1280" spans="1:10">
      <c r="A1280" s="130" t="s">
        <v>3215</v>
      </c>
      <c r="B1280" s="130" t="s">
        <v>3212</v>
      </c>
      <c r="C1280" s="130" t="s">
        <v>128</v>
      </c>
      <c r="D1280" s="130" t="s">
        <v>3213</v>
      </c>
      <c r="E1280" s="130" t="s">
        <v>128</v>
      </c>
      <c r="F1280" s="130">
        <v>0</v>
      </c>
      <c r="G1280" s="130">
        <v>2</v>
      </c>
      <c r="H1280" s="130" t="s">
        <v>130</v>
      </c>
      <c r="I1280" s="131"/>
      <c r="J1280" s="130" t="s">
        <v>131</v>
      </c>
    </row>
    <row r="1281" spans="1:10">
      <c r="A1281" s="130" t="s">
        <v>3216</v>
      </c>
      <c r="B1281" s="130" t="s">
        <v>3212</v>
      </c>
      <c r="C1281" s="130" t="s">
        <v>266</v>
      </c>
      <c r="D1281" s="130" t="s">
        <v>3213</v>
      </c>
      <c r="E1281" s="130" t="s">
        <v>268</v>
      </c>
      <c r="F1281" s="130">
        <v>0</v>
      </c>
      <c r="G1281" s="130">
        <v>2</v>
      </c>
      <c r="H1281" s="130" t="s">
        <v>130</v>
      </c>
      <c r="I1281" s="131"/>
      <c r="J1281" s="130" t="s">
        <v>131</v>
      </c>
    </row>
    <row r="1282" spans="1:10">
      <c r="A1282" s="130" t="s">
        <v>3217</v>
      </c>
      <c r="B1282" s="130" t="s">
        <v>3218</v>
      </c>
      <c r="C1282" s="130" t="s">
        <v>266</v>
      </c>
      <c r="D1282" s="130" t="s">
        <v>3219</v>
      </c>
      <c r="E1282" s="130" t="s">
        <v>268</v>
      </c>
      <c r="F1282" s="130">
        <v>0</v>
      </c>
      <c r="G1282" s="130">
        <v>2</v>
      </c>
      <c r="H1282" s="130" t="s">
        <v>130</v>
      </c>
      <c r="I1282" s="131"/>
      <c r="J1282" s="130" t="s">
        <v>131</v>
      </c>
    </row>
    <row r="1283" spans="1:10">
      <c r="A1283" s="130" t="s">
        <v>3220</v>
      </c>
      <c r="B1283" s="130" t="s">
        <v>3221</v>
      </c>
      <c r="C1283" s="130" t="s">
        <v>255</v>
      </c>
      <c r="D1283" s="130" t="s">
        <v>3222</v>
      </c>
      <c r="E1283" s="130" t="s">
        <v>257</v>
      </c>
      <c r="F1283" s="130">
        <v>0</v>
      </c>
      <c r="G1283" s="130">
        <v>2</v>
      </c>
      <c r="H1283" s="130" t="s">
        <v>130</v>
      </c>
      <c r="I1283" s="131"/>
      <c r="J1283" s="130" t="s">
        <v>131</v>
      </c>
    </row>
    <row r="1284" spans="1:10">
      <c r="A1284" s="130" t="s">
        <v>3223</v>
      </c>
      <c r="B1284" s="130" t="s">
        <v>3221</v>
      </c>
      <c r="C1284" s="130" t="s">
        <v>128</v>
      </c>
      <c r="D1284" s="130" t="s">
        <v>3222</v>
      </c>
      <c r="E1284" s="130" t="s">
        <v>128</v>
      </c>
      <c r="F1284" s="130">
        <v>0</v>
      </c>
      <c r="G1284" s="130">
        <v>2</v>
      </c>
      <c r="H1284" s="130" t="s">
        <v>130</v>
      </c>
      <c r="I1284" s="131"/>
      <c r="J1284" s="130" t="s">
        <v>131</v>
      </c>
    </row>
    <row r="1285" spans="1:10">
      <c r="A1285" s="130" t="s">
        <v>3224</v>
      </c>
      <c r="B1285" s="130" t="s">
        <v>3224</v>
      </c>
      <c r="C1285" s="130" t="s">
        <v>3224</v>
      </c>
      <c r="D1285" s="130" t="s">
        <v>3224</v>
      </c>
      <c r="E1285" s="130" t="s">
        <v>3224</v>
      </c>
      <c r="H1285" s="130" t="s">
        <v>3224</v>
      </c>
      <c r="I1285" s="131"/>
      <c r="J1285" s="130" t="s">
        <v>3224</v>
      </c>
    </row>
    <row r="1286" spans="1:10">
      <c r="A1286" s="130" t="s">
        <v>3225</v>
      </c>
      <c r="B1286" s="130" t="s">
        <v>3226</v>
      </c>
      <c r="C1286" s="130" t="s">
        <v>266</v>
      </c>
      <c r="D1286" s="130" t="s">
        <v>3227</v>
      </c>
      <c r="E1286" s="130" t="s">
        <v>268</v>
      </c>
      <c r="F1286" s="130">
        <v>0</v>
      </c>
      <c r="G1286" s="130">
        <v>2</v>
      </c>
      <c r="H1286" s="130" t="s">
        <v>130</v>
      </c>
      <c r="I1286" s="131"/>
      <c r="J1286" s="130" t="s">
        <v>131</v>
      </c>
    </row>
    <row r="1287" spans="1:10">
      <c r="A1287" s="130" t="s">
        <v>3228</v>
      </c>
      <c r="B1287" s="130" t="s">
        <v>3226</v>
      </c>
      <c r="C1287" s="130" t="s">
        <v>164</v>
      </c>
      <c r="D1287" s="130" t="s">
        <v>3227</v>
      </c>
      <c r="E1287" s="130" t="s">
        <v>166</v>
      </c>
      <c r="F1287" s="130">
        <v>0</v>
      </c>
      <c r="G1287" s="130">
        <v>2</v>
      </c>
      <c r="H1287" s="130" t="s">
        <v>130</v>
      </c>
      <c r="I1287" s="131"/>
      <c r="J1287" s="130" t="s">
        <v>131</v>
      </c>
    </row>
    <row r="1288" spans="1:10">
      <c r="A1288" s="130" t="s">
        <v>3229</v>
      </c>
      <c r="B1288" s="130" t="s">
        <v>3229</v>
      </c>
      <c r="C1288" s="130" t="s">
        <v>3229</v>
      </c>
      <c r="D1288" s="130" t="s">
        <v>3229</v>
      </c>
      <c r="E1288" s="130" t="s">
        <v>3229</v>
      </c>
      <c r="H1288" s="130" t="s">
        <v>3229</v>
      </c>
      <c r="I1288" s="131"/>
      <c r="J1288" s="130" t="s">
        <v>3229</v>
      </c>
    </row>
    <row r="1289" spans="1:10">
      <c r="A1289" s="130" t="s">
        <v>3230</v>
      </c>
      <c r="B1289" s="130" t="s">
        <v>3231</v>
      </c>
      <c r="C1289" s="130" t="s">
        <v>255</v>
      </c>
      <c r="D1289" s="130" t="s">
        <v>3232</v>
      </c>
      <c r="E1289" s="130" t="s">
        <v>257</v>
      </c>
      <c r="F1289" s="130">
        <v>0</v>
      </c>
      <c r="G1289" s="130">
        <v>2</v>
      </c>
      <c r="H1289" s="130" t="s">
        <v>130</v>
      </c>
      <c r="I1289" s="131"/>
      <c r="J1289" s="130" t="s">
        <v>131</v>
      </c>
    </row>
    <row r="1290" spans="1:10">
      <c r="A1290" s="130" t="s">
        <v>3233</v>
      </c>
      <c r="B1290" s="130" t="s">
        <v>3234</v>
      </c>
      <c r="C1290" s="130" t="s">
        <v>764</v>
      </c>
      <c r="D1290" s="130" t="s">
        <v>3235</v>
      </c>
      <c r="E1290" s="130" t="s">
        <v>765</v>
      </c>
      <c r="F1290" s="130">
        <v>0</v>
      </c>
      <c r="G1290" s="130">
        <v>2</v>
      </c>
      <c r="H1290" s="130" t="s">
        <v>130</v>
      </c>
      <c r="I1290" s="131"/>
      <c r="J1290" s="130" t="s">
        <v>131</v>
      </c>
    </row>
    <row r="1291" spans="1:10">
      <c r="A1291" s="130" t="s">
        <v>3236</v>
      </c>
      <c r="B1291" s="130" t="s">
        <v>3237</v>
      </c>
      <c r="C1291" s="130" t="s">
        <v>255</v>
      </c>
      <c r="D1291" s="130" t="s">
        <v>3238</v>
      </c>
      <c r="E1291" s="130" t="s">
        <v>257</v>
      </c>
      <c r="F1291" s="130">
        <v>0</v>
      </c>
      <c r="G1291" s="130">
        <v>2</v>
      </c>
      <c r="H1291" s="130" t="s">
        <v>130</v>
      </c>
      <c r="I1291" s="131"/>
      <c r="J1291" s="130" t="s">
        <v>131</v>
      </c>
    </row>
    <row r="1292" spans="1:10">
      <c r="A1292" s="130" t="s">
        <v>3239</v>
      </c>
      <c r="B1292" s="130" t="s">
        <v>3240</v>
      </c>
      <c r="C1292" s="130" t="s">
        <v>255</v>
      </c>
      <c r="D1292" s="130" t="s">
        <v>3241</v>
      </c>
      <c r="E1292" s="130" t="s">
        <v>257</v>
      </c>
      <c r="F1292" s="130">
        <v>0</v>
      </c>
      <c r="G1292" s="130">
        <v>2</v>
      </c>
      <c r="H1292" s="130" t="s">
        <v>130</v>
      </c>
      <c r="I1292" s="131"/>
      <c r="J1292" s="130" t="s">
        <v>131</v>
      </c>
    </row>
    <row r="1293" spans="1:10">
      <c r="A1293" s="130" t="s">
        <v>3242</v>
      </c>
      <c r="B1293" s="130" t="s">
        <v>3243</v>
      </c>
      <c r="C1293" s="130" t="s">
        <v>255</v>
      </c>
      <c r="D1293" s="130" t="s">
        <v>3244</v>
      </c>
      <c r="E1293" s="130" t="s">
        <v>23</v>
      </c>
      <c r="F1293" s="130">
        <v>0</v>
      </c>
      <c r="G1293" s="130">
        <v>2</v>
      </c>
      <c r="H1293" s="130" t="s">
        <v>130</v>
      </c>
      <c r="I1293" s="131"/>
      <c r="J1293" s="130" t="s">
        <v>131</v>
      </c>
    </row>
    <row r="1294" spans="1:10">
      <c r="A1294" s="130" t="s">
        <v>3245</v>
      </c>
      <c r="B1294" s="130" t="s">
        <v>3245</v>
      </c>
      <c r="C1294" s="130" t="s">
        <v>3245</v>
      </c>
      <c r="D1294" s="130" t="s">
        <v>3245</v>
      </c>
      <c r="E1294" s="130" t="s">
        <v>3245</v>
      </c>
      <c r="H1294" s="130" t="s">
        <v>3245</v>
      </c>
      <c r="I1294" s="131"/>
      <c r="J1294" s="130" t="s">
        <v>3245</v>
      </c>
    </row>
    <row r="1295" spans="1:10">
      <c r="A1295" s="130" t="s">
        <v>3246</v>
      </c>
      <c r="B1295" s="130" t="s">
        <v>3247</v>
      </c>
      <c r="C1295" s="130" t="s">
        <v>128</v>
      </c>
      <c r="D1295" s="130" t="s">
        <v>3248</v>
      </c>
      <c r="E1295" s="130" t="s">
        <v>128</v>
      </c>
      <c r="F1295" s="130">
        <v>0</v>
      </c>
      <c r="G1295" s="130">
        <v>2</v>
      </c>
      <c r="H1295" s="130" t="s">
        <v>130</v>
      </c>
      <c r="I1295" s="131"/>
      <c r="J1295" s="130" t="s">
        <v>131</v>
      </c>
    </row>
    <row r="1296" spans="1:10">
      <c r="A1296" s="130" t="s">
        <v>3249</v>
      </c>
      <c r="B1296" s="130" t="s">
        <v>3250</v>
      </c>
      <c r="C1296" s="130" t="s">
        <v>3251</v>
      </c>
      <c r="D1296" s="130" t="s">
        <v>3252</v>
      </c>
      <c r="E1296" s="130" t="s">
        <v>3253</v>
      </c>
      <c r="F1296" s="130">
        <v>0</v>
      </c>
      <c r="G1296" s="130">
        <v>2</v>
      </c>
      <c r="H1296" s="130" t="s">
        <v>130</v>
      </c>
      <c r="I1296" s="131"/>
      <c r="J1296" s="130" t="s">
        <v>131</v>
      </c>
    </row>
    <row r="1297" spans="1:10">
      <c r="A1297" s="130" t="s">
        <v>3254</v>
      </c>
      <c r="B1297" s="130" t="s">
        <v>3254</v>
      </c>
      <c r="C1297" s="130" t="s">
        <v>3254</v>
      </c>
      <c r="D1297" s="130" t="s">
        <v>3254</v>
      </c>
      <c r="E1297" s="130" t="s">
        <v>3254</v>
      </c>
      <c r="H1297" s="130" t="s">
        <v>3254</v>
      </c>
      <c r="I1297" s="131"/>
      <c r="J1297" s="130" t="s">
        <v>3254</v>
      </c>
    </row>
    <row r="1298" spans="1:10">
      <c r="A1298" s="130" t="s">
        <v>3255</v>
      </c>
      <c r="B1298" s="130" t="s">
        <v>3256</v>
      </c>
      <c r="C1298" s="130" t="s">
        <v>266</v>
      </c>
      <c r="D1298" s="130" t="s">
        <v>3257</v>
      </c>
      <c r="E1298" s="130" t="s">
        <v>268</v>
      </c>
      <c r="F1298" s="130">
        <v>0</v>
      </c>
      <c r="G1298" s="130">
        <v>2</v>
      </c>
      <c r="H1298" s="130" t="s">
        <v>130</v>
      </c>
      <c r="I1298" s="131"/>
      <c r="J1298" s="130" t="s">
        <v>131</v>
      </c>
    </row>
    <row r="1299" spans="1:10">
      <c r="A1299" s="130" t="s">
        <v>3258</v>
      </c>
      <c r="B1299" s="130" t="s">
        <v>3259</v>
      </c>
      <c r="C1299" s="130" t="s">
        <v>266</v>
      </c>
      <c r="D1299" s="130" t="s">
        <v>3260</v>
      </c>
      <c r="E1299" s="130" t="s">
        <v>268</v>
      </c>
      <c r="F1299" s="130">
        <v>0</v>
      </c>
      <c r="G1299" s="130">
        <v>2</v>
      </c>
      <c r="H1299" s="130" t="s">
        <v>130</v>
      </c>
      <c r="I1299" s="131"/>
      <c r="J1299" s="130" t="s">
        <v>131</v>
      </c>
    </row>
    <row r="1300" spans="1:10">
      <c r="A1300" s="130" t="s">
        <v>3261</v>
      </c>
      <c r="B1300" s="130" t="s">
        <v>3261</v>
      </c>
      <c r="C1300" s="130" t="s">
        <v>3261</v>
      </c>
      <c r="D1300" s="130" t="s">
        <v>3261</v>
      </c>
      <c r="E1300" s="130" t="s">
        <v>3261</v>
      </c>
      <c r="H1300" s="130" t="s">
        <v>3261</v>
      </c>
      <c r="I1300" s="131"/>
      <c r="J1300" s="130" t="s">
        <v>3261</v>
      </c>
    </row>
    <row r="1301" spans="1:10">
      <c r="A1301" s="130" t="s">
        <v>3262</v>
      </c>
      <c r="B1301" s="130" t="s">
        <v>3263</v>
      </c>
      <c r="C1301" s="130" t="s">
        <v>128</v>
      </c>
      <c r="D1301" s="130" t="s">
        <v>3264</v>
      </c>
      <c r="E1301" s="130" t="s">
        <v>128</v>
      </c>
      <c r="F1301" s="130">
        <v>0</v>
      </c>
      <c r="G1301" s="130">
        <v>2</v>
      </c>
      <c r="H1301" s="130" t="s">
        <v>130</v>
      </c>
      <c r="I1301" s="131"/>
      <c r="J1301" s="130" t="s">
        <v>131</v>
      </c>
    </row>
    <row r="1302" spans="1:10">
      <c r="A1302" s="130" t="s">
        <v>3265</v>
      </c>
      <c r="B1302" s="130" t="s">
        <v>3266</v>
      </c>
      <c r="C1302" s="130" t="s">
        <v>255</v>
      </c>
      <c r="D1302" s="130" t="s">
        <v>3267</v>
      </c>
      <c r="E1302" s="130" t="s">
        <v>23</v>
      </c>
      <c r="F1302" s="130">
        <v>0</v>
      </c>
      <c r="G1302" s="130">
        <v>2</v>
      </c>
      <c r="H1302" s="130" t="s">
        <v>130</v>
      </c>
      <c r="I1302" s="131"/>
      <c r="J1302" s="130" t="s">
        <v>131</v>
      </c>
    </row>
    <row r="1303" spans="1:10">
      <c r="A1303" s="130" t="s">
        <v>3268</v>
      </c>
      <c r="B1303" s="130" t="s">
        <v>3268</v>
      </c>
      <c r="C1303" s="130" t="s">
        <v>3268</v>
      </c>
      <c r="D1303" s="130" t="s">
        <v>3268</v>
      </c>
      <c r="E1303" s="130" t="s">
        <v>3268</v>
      </c>
      <c r="H1303" s="130" t="s">
        <v>3268</v>
      </c>
      <c r="I1303" s="131"/>
      <c r="J1303" s="130" t="s">
        <v>3268</v>
      </c>
    </row>
    <row r="1304" spans="1:10">
      <c r="A1304" s="130" t="s">
        <v>3269</v>
      </c>
      <c r="B1304" s="130" t="s">
        <v>3270</v>
      </c>
      <c r="C1304" s="130" t="s">
        <v>373</v>
      </c>
      <c r="D1304" s="130" t="s">
        <v>3271</v>
      </c>
      <c r="E1304" s="130" t="s">
        <v>1</v>
      </c>
      <c r="F1304" s="130">
        <v>0</v>
      </c>
      <c r="G1304" s="130">
        <v>2</v>
      </c>
      <c r="H1304" s="130" t="s">
        <v>130</v>
      </c>
      <c r="I1304" s="131"/>
      <c r="J1304" s="130" t="s">
        <v>131</v>
      </c>
    </row>
    <row r="1305" spans="1:10">
      <c r="A1305" s="130" t="s">
        <v>3272</v>
      </c>
      <c r="B1305" s="130" t="s">
        <v>3273</v>
      </c>
      <c r="C1305" s="130" t="s">
        <v>373</v>
      </c>
      <c r="D1305" s="130" t="s">
        <v>3274</v>
      </c>
      <c r="E1305" s="130" t="s">
        <v>1</v>
      </c>
      <c r="F1305" s="130">
        <v>0</v>
      </c>
      <c r="G1305" s="130">
        <v>2</v>
      </c>
      <c r="H1305" s="130" t="s">
        <v>130</v>
      </c>
      <c r="I1305" s="131"/>
      <c r="J1305" s="130" t="s">
        <v>131</v>
      </c>
    </row>
    <row r="1306" spans="1:10">
      <c r="A1306" s="130" t="s">
        <v>3275</v>
      </c>
      <c r="B1306" s="130" t="s">
        <v>3276</v>
      </c>
      <c r="C1306" s="130" t="s">
        <v>373</v>
      </c>
      <c r="D1306" s="130" t="s">
        <v>3277</v>
      </c>
      <c r="E1306" s="130" t="s">
        <v>1</v>
      </c>
      <c r="F1306" s="130">
        <v>0</v>
      </c>
      <c r="G1306" s="130">
        <v>2</v>
      </c>
      <c r="H1306" s="130" t="s">
        <v>130</v>
      </c>
      <c r="I1306" s="131"/>
      <c r="J1306" s="130" t="s">
        <v>131</v>
      </c>
    </row>
    <row r="1307" spans="1:10">
      <c r="A1307" s="130" t="s">
        <v>3278</v>
      </c>
      <c r="B1307" s="130" t="s">
        <v>3279</v>
      </c>
      <c r="C1307" s="130" t="s">
        <v>373</v>
      </c>
      <c r="D1307" s="130" t="s">
        <v>3280</v>
      </c>
      <c r="E1307" s="130" t="s">
        <v>1</v>
      </c>
      <c r="F1307" s="130">
        <v>0</v>
      </c>
      <c r="G1307" s="130">
        <v>2</v>
      </c>
      <c r="H1307" s="130" t="s">
        <v>130</v>
      </c>
      <c r="I1307" s="131"/>
      <c r="J1307" s="130" t="s">
        <v>131</v>
      </c>
    </row>
    <row r="1308" spans="1:10">
      <c r="A1308" s="130" t="s">
        <v>3281</v>
      </c>
      <c r="B1308" s="130" t="s">
        <v>3282</v>
      </c>
      <c r="C1308" s="130" t="s">
        <v>373</v>
      </c>
      <c r="D1308" s="130" t="s">
        <v>3283</v>
      </c>
      <c r="E1308" s="130" t="s">
        <v>1</v>
      </c>
      <c r="F1308" s="130">
        <v>0</v>
      </c>
      <c r="G1308" s="130">
        <v>2</v>
      </c>
      <c r="H1308" s="130" t="s">
        <v>130</v>
      </c>
      <c r="I1308" s="131"/>
      <c r="J1308" s="130" t="s">
        <v>131</v>
      </c>
    </row>
    <row r="1309" spans="1:10">
      <c r="A1309" s="130" t="s">
        <v>3284</v>
      </c>
      <c r="B1309" s="130" t="s">
        <v>3285</v>
      </c>
      <c r="C1309" s="130" t="s">
        <v>373</v>
      </c>
      <c r="D1309" s="130" t="s">
        <v>3286</v>
      </c>
      <c r="E1309" s="130" t="s">
        <v>1</v>
      </c>
      <c r="F1309" s="130">
        <v>0</v>
      </c>
      <c r="G1309" s="130">
        <v>2</v>
      </c>
      <c r="H1309" s="130" t="s">
        <v>130</v>
      </c>
      <c r="I1309" s="131"/>
      <c r="J1309" s="130" t="s">
        <v>131</v>
      </c>
    </row>
    <row r="1310" spans="1:10">
      <c r="A1310" s="130" t="s">
        <v>3287</v>
      </c>
      <c r="B1310" s="130" t="s">
        <v>3288</v>
      </c>
      <c r="C1310" s="130" t="s">
        <v>373</v>
      </c>
      <c r="D1310" s="130" t="s">
        <v>3289</v>
      </c>
      <c r="E1310" s="130" t="s">
        <v>1</v>
      </c>
      <c r="F1310" s="130">
        <v>0</v>
      </c>
      <c r="G1310" s="130">
        <v>2</v>
      </c>
      <c r="H1310" s="130" t="s">
        <v>130</v>
      </c>
      <c r="I1310" s="131"/>
      <c r="J1310" s="130" t="s">
        <v>131</v>
      </c>
    </row>
    <row r="1311" spans="1:10">
      <c r="A1311" s="130" t="s">
        <v>3290</v>
      </c>
      <c r="B1311" s="130" t="s">
        <v>3291</v>
      </c>
      <c r="C1311" s="130" t="s">
        <v>373</v>
      </c>
      <c r="D1311" s="130" t="s">
        <v>3292</v>
      </c>
      <c r="E1311" s="130" t="s">
        <v>1</v>
      </c>
      <c r="F1311" s="130">
        <v>0</v>
      </c>
      <c r="G1311" s="130">
        <v>2</v>
      </c>
      <c r="H1311" s="130" t="s">
        <v>130</v>
      </c>
      <c r="I1311" s="131"/>
      <c r="J1311" s="130" t="s">
        <v>131</v>
      </c>
    </row>
    <row r="1312" spans="1:10">
      <c r="A1312" s="130" t="s">
        <v>3293</v>
      </c>
      <c r="B1312" s="130" t="s">
        <v>3294</v>
      </c>
      <c r="C1312" s="130" t="s">
        <v>373</v>
      </c>
      <c r="D1312" s="130" t="s">
        <v>3295</v>
      </c>
      <c r="E1312" s="130" t="s">
        <v>1</v>
      </c>
      <c r="F1312" s="130">
        <v>0</v>
      </c>
      <c r="G1312" s="130">
        <v>2</v>
      </c>
      <c r="H1312" s="130" t="s">
        <v>130</v>
      </c>
      <c r="I1312" s="131"/>
      <c r="J1312" s="130" t="s">
        <v>131</v>
      </c>
    </row>
    <row r="1313" spans="1:10">
      <c r="A1313" s="130" t="s">
        <v>3296</v>
      </c>
      <c r="B1313" s="130" t="s">
        <v>3297</v>
      </c>
      <c r="C1313" s="130" t="s">
        <v>373</v>
      </c>
      <c r="D1313" s="130" t="s">
        <v>3298</v>
      </c>
      <c r="E1313" s="130" t="s">
        <v>1</v>
      </c>
      <c r="F1313" s="130">
        <v>0</v>
      </c>
      <c r="G1313" s="130">
        <v>2</v>
      </c>
      <c r="H1313" s="130" t="s">
        <v>130</v>
      </c>
      <c r="I1313" s="131"/>
      <c r="J1313" s="130" t="s">
        <v>131</v>
      </c>
    </row>
    <row r="1314" spans="1:10">
      <c r="A1314" s="130" t="s">
        <v>3299</v>
      </c>
      <c r="B1314" s="130" t="s">
        <v>3300</v>
      </c>
      <c r="C1314" s="130" t="s">
        <v>373</v>
      </c>
      <c r="D1314" s="130" t="s">
        <v>3301</v>
      </c>
      <c r="E1314" s="130" t="s">
        <v>1</v>
      </c>
      <c r="F1314" s="130">
        <v>0</v>
      </c>
      <c r="G1314" s="130">
        <v>2</v>
      </c>
      <c r="H1314" s="130" t="s">
        <v>130</v>
      </c>
      <c r="I1314" s="131"/>
      <c r="J1314" s="130" t="s">
        <v>131</v>
      </c>
    </row>
    <row r="1315" spans="1:10">
      <c r="A1315" s="130" t="s">
        <v>3302</v>
      </c>
      <c r="B1315" s="130" t="s">
        <v>3303</v>
      </c>
      <c r="C1315" s="130" t="s">
        <v>373</v>
      </c>
      <c r="D1315" s="130" t="s">
        <v>3304</v>
      </c>
      <c r="E1315" s="130" t="s">
        <v>1</v>
      </c>
      <c r="F1315" s="130">
        <v>0</v>
      </c>
      <c r="G1315" s="130">
        <v>2</v>
      </c>
      <c r="H1315" s="130" t="s">
        <v>130</v>
      </c>
      <c r="I1315" s="131"/>
      <c r="J1315" s="130" t="s">
        <v>131</v>
      </c>
    </row>
    <row r="1316" spans="1:10">
      <c r="A1316" s="130" t="s">
        <v>3305</v>
      </c>
      <c r="B1316" s="130" t="s">
        <v>3306</v>
      </c>
      <c r="C1316" s="130" t="s">
        <v>373</v>
      </c>
      <c r="D1316" s="130" t="s">
        <v>3307</v>
      </c>
      <c r="E1316" s="130" t="s">
        <v>1</v>
      </c>
      <c r="F1316" s="130">
        <v>0</v>
      </c>
      <c r="G1316" s="130">
        <v>2</v>
      </c>
      <c r="H1316" s="130" t="s">
        <v>130</v>
      </c>
      <c r="I1316" s="131"/>
      <c r="J1316" s="130" t="s">
        <v>131</v>
      </c>
    </row>
    <row r="1317" spans="1:10">
      <c r="A1317" s="130" t="s">
        <v>3308</v>
      </c>
      <c r="B1317" s="130" t="s">
        <v>3309</v>
      </c>
      <c r="C1317" s="130" t="s">
        <v>373</v>
      </c>
      <c r="D1317" s="130" t="s">
        <v>3310</v>
      </c>
      <c r="E1317" s="130" t="s">
        <v>1</v>
      </c>
      <c r="F1317" s="130">
        <v>0</v>
      </c>
      <c r="G1317" s="130">
        <v>2</v>
      </c>
      <c r="H1317" s="130" t="s">
        <v>130</v>
      </c>
      <c r="I1317" s="131"/>
      <c r="J1317" s="130" t="s">
        <v>131</v>
      </c>
    </row>
    <row r="1318" spans="1:10">
      <c r="A1318" s="130" t="s">
        <v>3311</v>
      </c>
      <c r="B1318" s="130" t="s">
        <v>3312</v>
      </c>
      <c r="C1318" s="130" t="s">
        <v>373</v>
      </c>
      <c r="D1318" s="130" t="s">
        <v>3313</v>
      </c>
      <c r="E1318" s="130" t="s">
        <v>1</v>
      </c>
      <c r="F1318" s="130">
        <v>0</v>
      </c>
      <c r="G1318" s="130">
        <v>2</v>
      </c>
      <c r="H1318" s="130" t="s">
        <v>130</v>
      </c>
      <c r="I1318" s="131"/>
      <c r="J1318" s="130" t="s">
        <v>131</v>
      </c>
    </row>
    <row r="1319" spans="1:10">
      <c r="A1319" s="130" t="s">
        <v>3314</v>
      </c>
      <c r="B1319" s="130" t="s">
        <v>3315</v>
      </c>
      <c r="C1319" s="130" t="s">
        <v>373</v>
      </c>
      <c r="D1319" s="130" t="s">
        <v>3316</v>
      </c>
      <c r="E1319" s="130" t="s">
        <v>1</v>
      </c>
      <c r="F1319" s="130">
        <v>0</v>
      </c>
      <c r="G1319" s="130">
        <v>2</v>
      </c>
      <c r="H1319" s="130" t="s">
        <v>130</v>
      </c>
      <c r="I1319" s="131"/>
      <c r="J1319" s="130" t="s">
        <v>131</v>
      </c>
    </row>
    <row r="1320" spans="1:10">
      <c r="A1320" s="130" t="s">
        <v>3317</v>
      </c>
      <c r="B1320" s="130" t="s">
        <v>3318</v>
      </c>
      <c r="C1320" s="130" t="s">
        <v>255</v>
      </c>
      <c r="D1320" s="130" t="s">
        <v>3319</v>
      </c>
      <c r="E1320" s="130" t="s">
        <v>257</v>
      </c>
      <c r="F1320" s="130">
        <v>0</v>
      </c>
      <c r="G1320" s="130">
        <v>2</v>
      </c>
      <c r="H1320" s="130" t="s">
        <v>130</v>
      </c>
      <c r="I1320" s="131"/>
      <c r="J1320" s="130" t="s">
        <v>131</v>
      </c>
    </row>
    <row r="1321" spans="1:10">
      <c r="A1321" s="130" t="s">
        <v>3320</v>
      </c>
      <c r="B1321" s="130" t="s">
        <v>3321</v>
      </c>
      <c r="C1321" s="130" t="s">
        <v>373</v>
      </c>
      <c r="D1321" s="130" t="s">
        <v>3322</v>
      </c>
      <c r="E1321" s="130" t="s">
        <v>1</v>
      </c>
      <c r="F1321" s="130">
        <v>0</v>
      </c>
      <c r="G1321" s="130">
        <v>2</v>
      </c>
      <c r="H1321" s="130" t="s">
        <v>130</v>
      </c>
      <c r="I1321" s="131"/>
      <c r="J1321" s="130" t="s">
        <v>131</v>
      </c>
    </row>
    <row r="1322" spans="1:10">
      <c r="A1322" s="130" t="s">
        <v>3323</v>
      </c>
      <c r="B1322" s="130" t="s">
        <v>3321</v>
      </c>
      <c r="C1322" s="130" t="s">
        <v>128</v>
      </c>
      <c r="D1322" s="130" t="s">
        <v>3322</v>
      </c>
      <c r="E1322" s="130" t="s">
        <v>128</v>
      </c>
      <c r="F1322" s="130">
        <v>0</v>
      </c>
      <c r="G1322" s="130">
        <v>2</v>
      </c>
      <c r="H1322" s="130" t="s">
        <v>130</v>
      </c>
      <c r="I1322" s="131"/>
      <c r="J1322" s="130" t="s">
        <v>131</v>
      </c>
    </row>
    <row r="1323" spans="1:10">
      <c r="A1323" s="130" t="s">
        <v>3324</v>
      </c>
      <c r="B1323" s="130" t="s">
        <v>3324</v>
      </c>
      <c r="C1323" s="130" t="s">
        <v>3324</v>
      </c>
      <c r="D1323" s="130" t="s">
        <v>3324</v>
      </c>
      <c r="E1323" s="130" t="s">
        <v>3324</v>
      </c>
      <c r="H1323" s="130" t="s">
        <v>3324</v>
      </c>
      <c r="I1323" s="131"/>
      <c r="J1323" s="130" t="s">
        <v>3324</v>
      </c>
    </row>
    <row r="1324" spans="1:10">
      <c r="A1324" s="130" t="s">
        <v>3325</v>
      </c>
      <c r="B1324" s="130" t="s">
        <v>3326</v>
      </c>
      <c r="C1324" s="130" t="s">
        <v>128</v>
      </c>
      <c r="D1324" s="130" t="s">
        <v>3327</v>
      </c>
      <c r="E1324" s="130" t="s">
        <v>128</v>
      </c>
      <c r="F1324" s="130">
        <v>0</v>
      </c>
      <c r="G1324" s="130">
        <v>2</v>
      </c>
      <c r="H1324" s="130" t="s">
        <v>130</v>
      </c>
      <c r="I1324" s="131"/>
      <c r="J1324" s="130" t="s">
        <v>131</v>
      </c>
    </row>
    <row r="1325" spans="1:10">
      <c r="A1325" s="130" t="s">
        <v>3328</v>
      </c>
      <c r="B1325" s="130" t="s">
        <v>3328</v>
      </c>
      <c r="C1325" s="130" t="s">
        <v>3328</v>
      </c>
      <c r="D1325" s="130" t="s">
        <v>3328</v>
      </c>
      <c r="E1325" s="130" t="s">
        <v>3328</v>
      </c>
      <c r="H1325" s="130" t="s">
        <v>3328</v>
      </c>
      <c r="I1325" s="131"/>
      <c r="J1325" s="130" t="s">
        <v>3328</v>
      </c>
    </row>
    <row r="1326" spans="1:10">
      <c r="A1326" s="130" t="s">
        <v>3329</v>
      </c>
      <c r="B1326" s="130" t="s">
        <v>3330</v>
      </c>
      <c r="C1326" s="130" t="s">
        <v>128</v>
      </c>
      <c r="D1326" s="130" t="s">
        <v>3331</v>
      </c>
      <c r="E1326" s="130" t="s">
        <v>128</v>
      </c>
      <c r="F1326" s="130">
        <v>0</v>
      </c>
      <c r="G1326" s="130">
        <v>2</v>
      </c>
      <c r="H1326" s="130" t="s">
        <v>130</v>
      </c>
      <c r="I1326" s="131"/>
      <c r="J1326" s="130" t="s">
        <v>131</v>
      </c>
    </row>
    <row r="1327" spans="1:10">
      <c r="A1327" s="130" t="s">
        <v>3332</v>
      </c>
      <c r="B1327" s="130" t="s">
        <v>3332</v>
      </c>
      <c r="C1327" s="130" t="s">
        <v>3332</v>
      </c>
      <c r="D1327" s="130" t="s">
        <v>3332</v>
      </c>
      <c r="E1327" s="130" t="s">
        <v>3332</v>
      </c>
      <c r="H1327" s="130" t="s">
        <v>3332</v>
      </c>
      <c r="I1327" s="131"/>
      <c r="J1327" s="130" t="s">
        <v>3332</v>
      </c>
    </row>
    <row r="1328" spans="1:10">
      <c r="A1328" s="130" t="s">
        <v>3333</v>
      </c>
      <c r="B1328" s="130" t="s">
        <v>3334</v>
      </c>
      <c r="C1328" s="130" t="s">
        <v>128</v>
      </c>
      <c r="D1328" s="130" t="s">
        <v>3335</v>
      </c>
      <c r="E1328" s="130" t="s">
        <v>128</v>
      </c>
      <c r="F1328" s="130">
        <v>0</v>
      </c>
      <c r="G1328" s="130">
        <v>2</v>
      </c>
      <c r="H1328" s="130" t="s">
        <v>130</v>
      </c>
      <c r="I1328" s="131"/>
      <c r="J1328" s="130" t="s">
        <v>131</v>
      </c>
    </row>
    <row r="1329" spans="1:10">
      <c r="A1329" s="130" t="s">
        <v>3336</v>
      </c>
      <c r="B1329" s="130" t="s">
        <v>3337</v>
      </c>
      <c r="C1329" s="130" t="s">
        <v>128</v>
      </c>
      <c r="D1329" s="130" t="s">
        <v>3338</v>
      </c>
      <c r="E1329" s="130" t="s">
        <v>128</v>
      </c>
      <c r="F1329" s="130">
        <v>0</v>
      </c>
      <c r="G1329" s="130">
        <v>2</v>
      </c>
      <c r="H1329" s="130" t="s">
        <v>130</v>
      </c>
      <c r="I1329" s="131"/>
      <c r="J1329" s="130" t="s">
        <v>131</v>
      </c>
    </row>
    <row r="1330" spans="1:10">
      <c r="A1330" s="130" t="s">
        <v>3339</v>
      </c>
      <c r="B1330" s="130" t="s">
        <v>3340</v>
      </c>
      <c r="C1330" s="130" t="s">
        <v>128</v>
      </c>
      <c r="D1330" s="130" t="s">
        <v>3341</v>
      </c>
      <c r="E1330" s="130" t="s">
        <v>128</v>
      </c>
      <c r="F1330" s="130">
        <v>0</v>
      </c>
      <c r="G1330" s="130">
        <v>2</v>
      </c>
      <c r="H1330" s="130" t="s">
        <v>130</v>
      </c>
      <c r="I1330" s="131"/>
      <c r="J1330" s="130" t="s">
        <v>131</v>
      </c>
    </row>
    <row r="1331" spans="1:10">
      <c r="A1331" s="130" t="s">
        <v>3342</v>
      </c>
      <c r="B1331" s="130" t="s">
        <v>3342</v>
      </c>
      <c r="C1331" s="130" t="s">
        <v>3342</v>
      </c>
      <c r="D1331" s="130" t="s">
        <v>3342</v>
      </c>
      <c r="E1331" s="130" t="s">
        <v>3342</v>
      </c>
      <c r="H1331" s="130" t="s">
        <v>3342</v>
      </c>
      <c r="I1331" s="131"/>
      <c r="J1331" s="130" t="s">
        <v>3342</v>
      </c>
    </row>
    <row r="1332" spans="1:10">
      <c r="A1332" s="130" t="s">
        <v>3343</v>
      </c>
      <c r="B1332" s="130" t="s">
        <v>3344</v>
      </c>
      <c r="C1332" s="130" t="s">
        <v>266</v>
      </c>
      <c r="D1332" s="130" t="s">
        <v>3345</v>
      </c>
      <c r="E1332" s="130" t="s">
        <v>268</v>
      </c>
      <c r="F1332" s="130">
        <v>0</v>
      </c>
      <c r="G1332" s="130">
        <v>2</v>
      </c>
      <c r="H1332" s="130" t="s">
        <v>130</v>
      </c>
      <c r="I1332" s="131"/>
      <c r="J1332" s="130" t="s">
        <v>131</v>
      </c>
    </row>
    <row r="1333" spans="1:10">
      <c r="A1333" s="130" t="s">
        <v>3346</v>
      </c>
      <c r="B1333" s="130" t="s">
        <v>3347</v>
      </c>
      <c r="C1333" s="130" t="s">
        <v>164</v>
      </c>
      <c r="D1333" s="130" t="s">
        <v>3348</v>
      </c>
      <c r="E1333" s="130" t="s">
        <v>166</v>
      </c>
      <c r="F1333" s="130">
        <v>0</v>
      </c>
      <c r="G1333" s="130">
        <v>2</v>
      </c>
      <c r="H1333" s="130" t="s">
        <v>130</v>
      </c>
      <c r="I1333" s="131"/>
      <c r="J1333" s="130" t="s">
        <v>131</v>
      </c>
    </row>
    <row r="1334" spans="1:10">
      <c r="A1334" s="130" t="s">
        <v>3349</v>
      </c>
      <c r="B1334" s="130" t="s">
        <v>3350</v>
      </c>
      <c r="C1334" s="130" t="s">
        <v>255</v>
      </c>
      <c r="D1334" s="130" t="s">
        <v>3351</v>
      </c>
      <c r="E1334" s="130" t="s">
        <v>23</v>
      </c>
      <c r="F1334" s="130">
        <v>0</v>
      </c>
      <c r="G1334" s="130">
        <v>2</v>
      </c>
      <c r="H1334" s="130" t="s">
        <v>130</v>
      </c>
      <c r="I1334" s="131"/>
      <c r="J1334" s="130" t="s">
        <v>131</v>
      </c>
    </row>
    <row r="1335" spans="1:10">
      <c r="A1335" s="130" t="s">
        <v>3352</v>
      </c>
      <c r="B1335" s="130" t="s">
        <v>3352</v>
      </c>
      <c r="C1335" s="130" t="s">
        <v>3352</v>
      </c>
      <c r="D1335" s="130" t="s">
        <v>3352</v>
      </c>
      <c r="E1335" s="130" t="s">
        <v>3352</v>
      </c>
      <c r="H1335" s="130" t="s">
        <v>3352</v>
      </c>
      <c r="I1335" s="131"/>
      <c r="J1335" s="130" t="s">
        <v>3352</v>
      </c>
    </row>
    <row r="1336" spans="1:10">
      <c r="A1336" s="130" t="s">
        <v>3353</v>
      </c>
      <c r="B1336" s="130" t="s">
        <v>3354</v>
      </c>
      <c r="C1336" s="130" t="s">
        <v>1419</v>
      </c>
      <c r="D1336" s="130" t="s">
        <v>3355</v>
      </c>
      <c r="E1336" s="130" t="s">
        <v>1421</v>
      </c>
      <c r="F1336" s="130">
        <v>0</v>
      </c>
      <c r="G1336" s="130">
        <v>2</v>
      </c>
      <c r="H1336" s="130" t="s">
        <v>130</v>
      </c>
      <c r="I1336" s="131"/>
      <c r="J1336" s="130" t="s">
        <v>131</v>
      </c>
    </row>
    <row r="1337" spans="1:10">
      <c r="A1337" s="130" t="s">
        <v>3356</v>
      </c>
      <c r="B1337" s="130" t="s">
        <v>3357</v>
      </c>
      <c r="C1337" s="130" t="s">
        <v>255</v>
      </c>
      <c r="D1337" s="130" t="s">
        <v>3358</v>
      </c>
      <c r="E1337" s="130" t="s">
        <v>23</v>
      </c>
      <c r="F1337" s="130">
        <v>0</v>
      </c>
      <c r="G1337" s="130">
        <v>2</v>
      </c>
      <c r="H1337" s="130" t="s">
        <v>130</v>
      </c>
      <c r="I1337" s="131"/>
      <c r="J1337" s="130" t="s">
        <v>131</v>
      </c>
    </row>
    <row r="1338" spans="1:10">
      <c r="A1338" s="130" t="s">
        <v>3359</v>
      </c>
      <c r="B1338" s="130" t="s">
        <v>3359</v>
      </c>
      <c r="C1338" s="130" t="s">
        <v>3359</v>
      </c>
      <c r="D1338" s="130" t="s">
        <v>3359</v>
      </c>
      <c r="E1338" s="130" t="s">
        <v>3359</v>
      </c>
      <c r="H1338" s="130" t="s">
        <v>3359</v>
      </c>
      <c r="I1338" s="131"/>
      <c r="J1338" s="130" t="s">
        <v>3359</v>
      </c>
    </row>
    <row r="1339" spans="1:10">
      <c r="A1339" s="130" t="s">
        <v>3360</v>
      </c>
      <c r="B1339" s="130" t="s">
        <v>3361</v>
      </c>
      <c r="C1339" s="130" t="s">
        <v>128</v>
      </c>
      <c r="D1339" s="130" t="s">
        <v>3362</v>
      </c>
      <c r="E1339" s="130" t="s">
        <v>128</v>
      </c>
      <c r="F1339" s="130">
        <v>0</v>
      </c>
      <c r="G1339" s="130">
        <v>2</v>
      </c>
      <c r="H1339" s="130" t="s">
        <v>130</v>
      </c>
      <c r="I1339" s="131"/>
      <c r="J1339" s="130" t="s">
        <v>131</v>
      </c>
    </row>
    <row r="1340" spans="1:10">
      <c r="A1340" s="130" t="s">
        <v>3363</v>
      </c>
      <c r="B1340" s="130" t="s">
        <v>3363</v>
      </c>
      <c r="C1340" s="130" t="s">
        <v>3363</v>
      </c>
      <c r="D1340" s="130" t="s">
        <v>3363</v>
      </c>
      <c r="E1340" s="130" t="s">
        <v>3363</v>
      </c>
      <c r="H1340" s="130" t="s">
        <v>3363</v>
      </c>
      <c r="I1340" s="131"/>
      <c r="J1340" s="130" t="s">
        <v>3363</v>
      </c>
    </row>
    <row r="1341" spans="1:10">
      <c r="A1341" s="130" t="s">
        <v>3364</v>
      </c>
      <c r="B1341" s="130" t="s">
        <v>3365</v>
      </c>
      <c r="C1341" s="130" t="s">
        <v>373</v>
      </c>
      <c r="D1341" s="130" t="s">
        <v>3366</v>
      </c>
      <c r="E1341" s="130" t="s">
        <v>1</v>
      </c>
      <c r="F1341" s="130">
        <v>0</v>
      </c>
      <c r="G1341" s="130">
        <v>2</v>
      </c>
      <c r="H1341" s="130" t="s">
        <v>130</v>
      </c>
      <c r="I1341" s="131"/>
      <c r="J1341" s="130" t="s">
        <v>131</v>
      </c>
    </row>
    <row r="1342" spans="1:10">
      <c r="A1342" s="130" t="s">
        <v>3367</v>
      </c>
      <c r="B1342" s="130" t="s">
        <v>3365</v>
      </c>
      <c r="C1342" s="130" t="s">
        <v>255</v>
      </c>
      <c r="D1342" s="130" t="s">
        <v>3366</v>
      </c>
      <c r="E1342" s="130" t="s">
        <v>257</v>
      </c>
      <c r="F1342" s="130">
        <v>0</v>
      </c>
      <c r="G1342" s="130">
        <v>2</v>
      </c>
      <c r="H1342" s="130" t="s">
        <v>130</v>
      </c>
      <c r="I1342" s="131"/>
      <c r="J1342" s="130" t="s">
        <v>131</v>
      </c>
    </row>
    <row r="1343" spans="1:10">
      <c r="A1343" s="130" t="s">
        <v>3368</v>
      </c>
      <c r="B1343" s="130" t="s">
        <v>3369</v>
      </c>
      <c r="C1343" s="130" t="s">
        <v>164</v>
      </c>
      <c r="D1343" s="130" t="s">
        <v>3370</v>
      </c>
      <c r="E1343" s="130" t="s">
        <v>166</v>
      </c>
      <c r="F1343" s="130">
        <v>0</v>
      </c>
      <c r="G1343" s="130">
        <v>2</v>
      </c>
      <c r="H1343" s="130" t="s">
        <v>130</v>
      </c>
      <c r="I1343" s="131"/>
      <c r="J1343" s="130" t="s">
        <v>131</v>
      </c>
    </row>
    <row r="1344" spans="1:10">
      <c r="A1344" s="130" t="s">
        <v>3371</v>
      </c>
      <c r="B1344" s="130" t="s">
        <v>3372</v>
      </c>
      <c r="C1344" s="130" t="s">
        <v>164</v>
      </c>
      <c r="D1344" s="130" t="s">
        <v>3373</v>
      </c>
      <c r="E1344" s="130" t="s">
        <v>166</v>
      </c>
      <c r="F1344" s="130">
        <v>0</v>
      </c>
      <c r="G1344" s="130">
        <v>2</v>
      </c>
      <c r="H1344" s="130" t="s">
        <v>130</v>
      </c>
      <c r="I1344" s="131"/>
      <c r="J1344" s="130" t="s">
        <v>131</v>
      </c>
    </row>
    <row r="1345" spans="1:10">
      <c r="A1345" s="130" t="s">
        <v>3374</v>
      </c>
      <c r="B1345" s="130" t="s">
        <v>3375</v>
      </c>
      <c r="C1345" s="130" t="s">
        <v>164</v>
      </c>
      <c r="D1345" s="130" t="s">
        <v>3376</v>
      </c>
      <c r="E1345" s="130" t="s">
        <v>166</v>
      </c>
      <c r="F1345" s="130">
        <v>0</v>
      </c>
      <c r="G1345" s="130">
        <v>2</v>
      </c>
      <c r="H1345" s="130" t="s">
        <v>130</v>
      </c>
      <c r="I1345" s="131"/>
      <c r="J1345" s="130" t="s">
        <v>131</v>
      </c>
    </row>
    <row r="1346" spans="1:10">
      <c r="A1346" s="130" t="s">
        <v>3377</v>
      </c>
      <c r="B1346" s="130" t="s">
        <v>3378</v>
      </c>
      <c r="C1346" s="130" t="s">
        <v>164</v>
      </c>
      <c r="D1346" s="130" t="s">
        <v>3379</v>
      </c>
      <c r="E1346" s="130" t="s">
        <v>166</v>
      </c>
      <c r="F1346" s="130">
        <v>0</v>
      </c>
      <c r="G1346" s="130">
        <v>2</v>
      </c>
      <c r="H1346" s="130" t="s">
        <v>130</v>
      </c>
      <c r="I1346" s="131"/>
      <c r="J1346" s="130" t="s">
        <v>131</v>
      </c>
    </row>
    <row r="1347" spans="1:10">
      <c r="A1347" s="130" t="s">
        <v>3380</v>
      </c>
      <c r="B1347" s="130" t="s">
        <v>3381</v>
      </c>
      <c r="C1347" s="130" t="s">
        <v>164</v>
      </c>
      <c r="D1347" s="130" t="s">
        <v>3382</v>
      </c>
      <c r="E1347" s="130" t="s">
        <v>166</v>
      </c>
      <c r="F1347" s="130">
        <v>0</v>
      </c>
      <c r="G1347" s="130">
        <v>2</v>
      </c>
      <c r="H1347" s="130" t="s">
        <v>130</v>
      </c>
      <c r="I1347" s="131"/>
      <c r="J1347" s="130" t="s">
        <v>131</v>
      </c>
    </row>
    <row r="1348" spans="1:10">
      <c r="A1348" s="130" t="s">
        <v>3383</v>
      </c>
      <c r="B1348" s="130" t="s">
        <v>3384</v>
      </c>
      <c r="C1348" s="130" t="s">
        <v>164</v>
      </c>
      <c r="D1348" s="130" t="s">
        <v>3385</v>
      </c>
      <c r="E1348" s="130" t="s">
        <v>166</v>
      </c>
      <c r="F1348" s="130">
        <v>0</v>
      </c>
      <c r="G1348" s="130">
        <v>2</v>
      </c>
      <c r="H1348" s="130" t="s">
        <v>130</v>
      </c>
      <c r="I1348" s="131"/>
      <c r="J1348" s="130" t="s">
        <v>131</v>
      </c>
    </row>
    <row r="1349" spans="1:10">
      <c r="A1349" s="130" t="s">
        <v>3386</v>
      </c>
      <c r="B1349" s="130" t="s">
        <v>3387</v>
      </c>
      <c r="C1349" s="130" t="s">
        <v>164</v>
      </c>
      <c r="D1349" s="130" t="s">
        <v>3388</v>
      </c>
      <c r="E1349" s="130" t="s">
        <v>166</v>
      </c>
      <c r="F1349" s="130">
        <v>0</v>
      </c>
      <c r="G1349" s="130">
        <v>2</v>
      </c>
      <c r="H1349" s="130" t="s">
        <v>130</v>
      </c>
      <c r="I1349" s="131"/>
      <c r="J1349" s="130" t="s">
        <v>131</v>
      </c>
    </row>
    <row r="1350" spans="1:10">
      <c r="A1350" s="130" t="s">
        <v>3389</v>
      </c>
      <c r="B1350" s="130" t="s">
        <v>3390</v>
      </c>
      <c r="C1350" s="130" t="s">
        <v>164</v>
      </c>
      <c r="D1350" s="130" t="s">
        <v>3391</v>
      </c>
      <c r="E1350" s="130" t="s">
        <v>166</v>
      </c>
      <c r="F1350" s="130">
        <v>0</v>
      </c>
      <c r="G1350" s="130">
        <v>2</v>
      </c>
      <c r="H1350" s="130" t="s">
        <v>130</v>
      </c>
      <c r="I1350" s="131"/>
      <c r="J1350" s="130" t="s">
        <v>131</v>
      </c>
    </row>
    <row r="1351" spans="1:10">
      <c r="A1351" s="130" t="s">
        <v>3392</v>
      </c>
      <c r="B1351" s="130" t="s">
        <v>3393</v>
      </c>
      <c r="C1351" s="130" t="s">
        <v>164</v>
      </c>
      <c r="D1351" s="130" t="s">
        <v>3394</v>
      </c>
      <c r="E1351" s="130" t="s">
        <v>166</v>
      </c>
      <c r="F1351" s="130">
        <v>0</v>
      </c>
      <c r="G1351" s="130">
        <v>2</v>
      </c>
      <c r="H1351" s="130" t="s">
        <v>130</v>
      </c>
      <c r="I1351" s="131"/>
      <c r="J1351" s="130" t="s">
        <v>131</v>
      </c>
    </row>
    <row r="1352" spans="1:10">
      <c r="A1352" s="130" t="s">
        <v>3395</v>
      </c>
      <c r="B1352" s="130" t="s">
        <v>3396</v>
      </c>
      <c r="C1352" s="130" t="s">
        <v>164</v>
      </c>
      <c r="D1352" s="130" t="s">
        <v>3397</v>
      </c>
      <c r="E1352" s="130" t="s">
        <v>166</v>
      </c>
      <c r="F1352" s="130">
        <v>0</v>
      </c>
      <c r="G1352" s="130">
        <v>2</v>
      </c>
      <c r="H1352" s="130" t="s">
        <v>130</v>
      </c>
      <c r="I1352" s="131"/>
      <c r="J1352" s="130" t="s">
        <v>131</v>
      </c>
    </row>
    <row r="1353" spans="1:10">
      <c r="A1353" s="130" t="s">
        <v>3398</v>
      </c>
      <c r="B1353" s="130" t="s">
        <v>3399</v>
      </c>
      <c r="C1353" s="130" t="s">
        <v>164</v>
      </c>
      <c r="D1353" s="130" t="s">
        <v>3400</v>
      </c>
      <c r="E1353" s="130" t="s">
        <v>166</v>
      </c>
      <c r="F1353" s="130">
        <v>0</v>
      </c>
      <c r="G1353" s="130">
        <v>2</v>
      </c>
      <c r="H1353" s="130" t="s">
        <v>130</v>
      </c>
      <c r="I1353" s="131"/>
      <c r="J1353" s="130" t="s">
        <v>131</v>
      </c>
    </row>
    <row r="1354" spans="1:10">
      <c r="A1354" s="130" t="s">
        <v>3401</v>
      </c>
      <c r="B1354" s="130" t="s">
        <v>3402</v>
      </c>
      <c r="C1354" s="130" t="s">
        <v>164</v>
      </c>
      <c r="D1354" s="130" t="s">
        <v>3403</v>
      </c>
      <c r="E1354" s="130" t="s">
        <v>166</v>
      </c>
      <c r="F1354" s="130">
        <v>0</v>
      </c>
      <c r="G1354" s="130">
        <v>2</v>
      </c>
      <c r="H1354" s="130" t="s">
        <v>130</v>
      </c>
      <c r="I1354" s="131"/>
      <c r="J1354" s="130" t="s">
        <v>131</v>
      </c>
    </row>
    <row r="1355" spans="1:10">
      <c r="A1355" s="130" t="s">
        <v>3404</v>
      </c>
      <c r="B1355" s="130" t="s">
        <v>3405</v>
      </c>
      <c r="C1355" s="130" t="s">
        <v>164</v>
      </c>
      <c r="D1355" s="130" t="s">
        <v>3406</v>
      </c>
      <c r="E1355" s="130" t="s">
        <v>166</v>
      </c>
      <c r="F1355" s="130">
        <v>0</v>
      </c>
      <c r="G1355" s="130">
        <v>2</v>
      </c>
      <c r="H1355" s="130" t="s">
        <v>130</v>
      </c>
      <c r="I1355" s="131"/>
      <c r="J1355" s="130" t="s">
        <v>131</v>
      </c>
    </row>
    <row r="1356" spans="1:10">
      <c r="A1356" s="130" t="s">
        <v>3407</v>
      </c>
      <c r="B1356" s="130" t="s">
        <v>3408</v>
      </c>
      <c r="C1356" s="130" t="s">
        <v>164</v>
      </c>
      <c r="D1356" s="130" t="s">
        <v>3409</v>
      </c>
      <c r="E1356" s="130" t="s">
        <v>166</v>
      </c>
      <c r="F1356" s="130">
        <v>0</v>
      </c>
      <c r="G1356" s="130">
        <v>2</v>
      </c>
      <c r="H1356" s="130" t="s">
        <v>130</v>
      </c>
      <c r="I1356" s="131"/>
      <c r="J1356" s="130" t="s">
        <v>131</v>
      </c>
    </row>
    <row r="1357" spans="1:10">
      <c r="A1357" s="130" t="s">
        <v>3410</v>
      </c>
      <c r="B1357" s="130" t="s">
        <v>3411</v>
      </c>
      <c r="C1357" s="130" t="s">
        <v>164</v>
      </c>
      <c r="D1357" s="130" t="s">
        <v>3412</v>
      </c>
      <c r="E1357" s="130" t="s">
        <v>166</v>
      </c>
      <c r="F1357" s="130">
        <v>0</v>
      </c>
      <c r="G1357" s="130">
        <v>2</v>
      </c>
      <c r="H1357" s="130" t="s">
        <v>130</v>
      </c>
      <c r="I1357" s="131"/>
      <c r="J1357" s="130" t="s">
        <v>131</v>
      </c>
    </row>
    <row r="1358" spans="1:10">
      <c r="A1358" s="130" t="s">
        <v>3413</v>
      </c>
      <c r="B1358" s="130" t="s">
        <v>3414</v>
      </c>
      <c r="C1358" s="130" t="s">
        <v>164</v>
      </c>
      <c r="D1358" s="130" t="s">
        <v>3415</v>
      </c>
      <c r="E1358" s="130" t="s">
        <v>166</v>
      </c>
      <c r="F1358" s="130">
        <v>0</v>
      </c>
      <c r="G1358" s="130">
        <v>2</v>
      </c>
      <c r="H1358" s="130" t="s">
        <v>130</v>
      </c>
      <c r="I1358" s="131"/>
      <c r="J1358" s="130" t="s">
        <v>131</v>
      </c>
    </row>
    <row r="1359" spans="1:10">
      <c r="A1359" s="130" t="s">
        <v>3416</v>
      </c>
      <c r="B1359" s="130" t="s">
        <v>3417</v>
      </c>
      <c r="C1359" s="130" t="s">
        <v>164</v>
      </c>
      <c r="D1359" s="130" t="s">
        <v>3418</v>
      </c>
      <c r="E1359" s="130" t="s">
        <v>166</v>
      </c>
      <c r="F1359" s="130">
        <v>0</v>
      </c>
      <c r="G1359" s="130">
        <v>2</v>
      </c>
      <c r="H1359" s="130" t="s">
        <v>130</v>
      </c>
      <c r="I1359" s="131"/>
      <c r="J1359" s="130" t="s">
        <v>131</v>
      </c>
    </row>
    <row r="1360" spans="1:10">
      <c r="A1360" s="130" t="s">
        <v>3419</v>
      </c>
      <c r="B1360" s="130" t="s">
        <v>3420</v>
      </c>
      <c r="C1360" s="130" t="s">
        <v>164</v>
      </c>
      <c r="D1360" s="130" t="s">
        <v>3421</v>
      </c>
      <c r="E1360" s="130" t="s">
        <v>166</v>
      </c>
      <c r="F1360" s="130">
        <v>0</v>
      </c>
      <c r="G1360" s="130">
        <v>2</v>
      </c>
      <c r="H1360" s="130" t="s">
        <v>130</v>
      </c>
      <c r="I1360" s="131"/>
      <c r="J1360" s="130" t="s">
        <v>131</v>
      </c>
    </row>
    <row r="1361" spans="1:10">
      <c r="A1361" s="130" t="s">
        <v>3422</v>
      </c>
      <c r="B1361" s="130" t="s">
        <v>3423</v>
      </c>
      <c r="C1361" s="130" t="s">
        <v>164</v>
      </c>
      <c r="D1361" s="130" t="s">
        <v>3424</v>
      </c>
      <c r="E1361" s="130" t="s">
        <v>166</v>
      </c>
      <c r="F1361" s="130">
        <v>0</v>
      </c>
      <c r="G1361" s="130">
        <v>2</v>
      </c>
      <c r="H1361" s="130" t="s">
        <v>130</v>
      </c>
      <c r="I1361" s="131"/>
      <c r="J1361" s="130" t="s">
        <v>131</v>
      </c>
    </row>
    <row r="1362" spans="1:10">
      <c r="A1362" s="130" t="s">
        <v>3425</v>
      </c>
      <c r="B1362" s="130" t="s">
        <v>3426</v>
      </c>
      <c r="C1362" s="130" t="s">
        <v>164</v>
      </c>
      <c r="D1362" s="130" t="s">
        <v>3427</v>
      </c>
      <c r="E1362" s="130" t="s">
        <v>166</v>
      </c>
      <c r="F1362" s="130">
        <v>0</v>
      </c>
      <c r="G1362" s="130">
        <v>2</v>
      </c>
      <c r="H1362" s="130" t="s">
        <v>130</v>
      </c>
      <c r="I1362" s="131"/>
      <c r="J1362" s="130" t="s">
        <v>131</v>
      </c>
    </row>
    <row r="1363" spans="1:10">
      <c r="A1363" s="130" t="s">
        <v>3428</v>
      </c>
      <c r="B1363" s="130" t="s">
        <v>3429</v>
      </c>
      <c r="C1363" s="130" t="s">
        <v>164</v>
      </c>
      <c r="D1363" s="130" t="s">
        <v>3430</v>
      </c>
      <c r="E1363" s="130" t="s">
        <v>166</v>
      </c>
      <c r="F1363" s="130">
        <v>0</v>
      </c>
      <c r="G1363" s="130">
        <v>2</v>
      </c>
      <c r="H1363" s="130" t="s">
        <v>130</v>
      </c>
      <c r="I1363" s="131"/>
      <c r="J1363" s="130" t="s">
        <v>131</v>
      </c>
    </row>
    <row r="1364" spans="1:10">
      <c r="A1364" s="130" t="s">
        <v>3431</v>
      </c>
      <c r="B1364" s="130" t="s">
        <v>3432</v>
      </c>
      <c r="C1364" s="130" t="s">
        <v>164</v>
      </c>
      <c r="D1364" s="130" t="s">
        <v>3433</v>
      </c>
      <c r="E1364" s="130" t="s">
        <v>166</v>
      </c>
      <c r="F1364" s="130">
        <v>0</v>
      </c>
      <c r="G1364" s="130">
        <v>2</v>
      </c>
      <c r="H1364" s="130" t="s">
        <v>130</v>
      </c>
      <c r="I1364" s="131"/>
      <c r="J1364" s="130" t="s">
        <v>131</v>
      </c>
    </row>
    <row r="1365" spans="1:10">
      <c r="A1365" s="130" t="s">
        <v>3434</v>
      </c>
      <c r="B1365" s="130" t="s">
        <v>3435</v>
      </c>
      <c r="C1365" s="130" t="s">
        <v>164</v>
      </c>
      <c r="D1365" s="130" t="s">
        <v>3436</v>
      </c>
      <c r="E1365" s="130" t="s">
        <v>166</v>
      </c>
      <c r="F1365" s="130">
        <v>0</v>
      </c>
      <c r="G1365" s="130">
        <v>2</v>
      </c>
      <c r="H1365" s="130" t="s">
        <v>130</v>
      </c>
      <c r="I1365" s="131"/>
      <c r="J1365" s="130" t="s">
        <v>131</v>
      </c>
    </row>
    <row r="1366" spans="1:10">
      <c r="A1366" s="130" t="s">
        <v>3437</v>
      </c>
      <c r="B1366" s="130" t="s">
        <v>3438</v>
      </c>
      <c r="C1366" s="130" t="s">
        <v>164</v>
      </c>
      <c r="D1366" s="130" t="s">
        <v>3439</v>
      </c>
      <c r="E1366" s="130" t="s">
        <v>166</v>
      </c>
      <c r="F1366" s="130">
        <v>0</v>
      </c>
      <c r="G1366" s="130">
        <v>2</v>
      </c>
      <c r="H1366" s="130" t="s">
        <v>130</v>
      </c>
      <c r="I1366" s="131"/>
      <c r="J1366" s="130" t="s">
        <v>131</v>
      </c>
    </row>
    <row r="1367" spans="1:10">
      <c r="A1367" s="130" t="s">
        <v>3440</v>
      </c>
      <c r="B1367" s="130" t="s">
        <v>3441</v>
      </c>
      <c r="C1367" s="130" t="s">
        <v>164</v>
      </c>
      <c r="D1367" s="130" t="s">
        <v>3442</v>
      </c>
      <c r="E1367" s="130" t="s">
        <v>166</v>
      </c>
      <c r="F1367" s="130">
        <v>0</v>
      </c>
      <c r="G1367" s="130">
        <v>2</v>
      </c>
      <c r="H1367" s="130" t="s">
        <v>130</v>
      </c>
      <c r="I1367" s="131"/>
      <c r="J1367" s="130" t="s">
        <v>131</v>
      </c>
    </row>
    <row r="1368" spans="1:10">
      <c r="A1368" s="130" t="s">
        <v>3443</v>
      </c>
      <c r="B1368" s="130" t="s">
        <v>3444</v>
      </c>
      <c r="C1368" s="130" t="s">
        <v>164</v>
      </c>
      <c r="D1368" s="130" t="s">
        <v>3445</v>
      </c>
      <c r="E1368" s="130" t="s">
        <v>166</v>
      </c>
      <c r="F1368" s="130">
        <v>0</v>
      </c>
      <c r="G1368" s="130">
        <v>2</v>
      </c>
      <c r="H1368" s="130" t="s">
        <v>130</v>
      </c>
      <c r="I1368" s="131"/>
      <c r="J1368" s="130" t="s">
        <v>131</v>
      </c>
    </row>
    <row r="1369" spans="1:10">
      <c r="A1369" s="130" t="s">
        <v>3446</v>
      </c>
      <c r="B1369" s="130" t="s">
        <v>3447</v>
      </c>
      <c r="C1369" s="130" t="s">
        <v>164</v>
      </c>
      <c r="D1369" s="130" t="s">
        <v>3448</v>
      </c>
      <c r="E1369" s="130" t="s">
        <v>166</v>
      </c>
      <c r="F1369" s="130">
        <v>0</v>
      </c>
      <c r="G1369" s="130">
        <v>2</v>
      </c>
      <c r="H1369" s="130" t="s">
        <v>130</v>
      </c>
      <c r="I1369" s="131"/>
      <c r="J1369" s="130" t="s">
        <v>131</v>
      </c>
    </row>
    <row r="1370" spans="1:10">
      <c r="A1370" s="130" t="s">
        <v>3449</v>
      </c>
      <c r="B1370" s="130" t="s">
        <v>3450</v>
      </c>
      <c r="C1370" s="130" t="s">
        <v>164</v>
      </c>
      <c r="D1370" s="130" t="s">
        <v>3451</v>
      </c>
      <c r="E1370" s="130" t="s">
        <v>166</v>
      </c>
      <c r="F1370" s="130">
        <v>0</v>
      </c>
      <c r="G1370" s="130">
        <v>2</v>
      </c>
      <c r="H1370" s="130" t="s">
        <v>130</v>
      </c>
      <c r="I1370" s="131"/>
      <c r="J1370" s="130" t="s">
        <v>131</v>
      </c>
    </row>
    <row r="1371" spans="1:10">
      <c r="A1371" s="130" t="s">
        <v>3452</v>
      </c>
      <c r="B1371" s="130" t="s">
        <v>3453</v>
      </c>
      <c r="C1371" s="130" t="s">
        <v>164</v>
      </c>
      <c r="D1371" s="130" t="s">
        <v>3454</v>
      </c>
      <c r="E1371" s="130" t="s">
        <v>166</v>
      </c>
      <c r="F1371" s="130">
        <v>0</v>
      </c>
      <c r="G1371" s="130">
        <v>2</v>
      </c>
      <c r="H1371" s="130" t="s">
        <v>130</v>
      </c>
      <c r="I1371" s="131"/>
      <c r="J1371" s="130" t="s">
        <v>131</v>
      </c>
    </row>
    <row r="1372" spans="1:10">
      <c r="A1372" s="130" t="s">
        <v>3455</v>
      </c>
      <c r="B1372" s="130" t="s">
        <v>3456</v>
      </c>
      <c r="C1372" s="130" t="s">
        <v>164</v>
      </c>
      <c r="D1372" s="130" t="s">
        <v>3457</v>
      </c>
      <c r="E1372" s="130" t="s">
        <v>166</v>
      </c>
      <c r="F1372" s="130">
        <v>0</v>
      </c>
      <c r="G1372" s="130">
        <v>2</v>
      </c>
      <c r="H1372" s="130" t="s">
        <v>130</v>
      </c>
      <c r="I1372" s="131"/>
      <c r="J1372" s="130" t="s">
        <v>131</v>
      </c>
    </row>
    <row r="1373" spans="1:10">
      <c r="A1373" s="130" t="s">
        <v>3458</v>
      </c>
      <c r="B1373" s="130" t="s">
        <v>3459</v>
      </c>
      <c r="C1373" s="130" t="s">
        <v>164</v>
      </c>
      <c r="D1373" s="130" t="s">
        <v>3460</v>
      </c>
      <c r="E1373" s="130" t="s">
        <v>166</v>
      </c>
      <c r="F1373" s="130">
        <v>0</v>
      </c>
      <c r="G1373" s="130">
        <v>2</v>
      </c>
      <c r="H1373" s="130" t="s">
        <v>130</v>
      </c>
      <c r="I1373" s="131"/>
      <c r="J1373" s="130" t="s">
        <v>131</v>
      </c>
    </row>
    <row r="1374" spans="1:10">
      <c r="A1374" s="130" t="s">
        <v>3461</v>
      </c>
      <c r="B1374" s="130" t="s">
        <v>3462</v>
      </c>
      <c r="C1374" s="130" t="s">
        <v>164</v>
      </c>
      <c r="D1374" s="130" t="s">
        <v>3463</v>
      </c>
      <c r="E1374" s="130" t="s">
        <v>166</v>
      </c>
      <c r="F1374" s="130">
        <v>0</v>
      </c>
      <c r="G1374" s="130">
        <v>2</v>
      </c>
      <c r="H1374" s="130" t="s">
        <v>130</v>
      </c>
      <c r="I1374" s="131"/>
      <c r="J1374" s="130" t="s">
        <v>131</v>
      </c>
    </row>
    <row r="1375" spans="1:10">
      <c r="A1375" s="130" t="s">
        <v>3464</v>
      </c>
      <c r="B1375" s="130" t="s">
        <v>3465</v>
      </c>
      <c r="C1375" s="130" t="s">
        <v>164</v>
      </c>
      <c r="D1375" s="130" t="s">
        <v>3466</v>
      </c>
      <c r="E1375" s="130" t="s">
        <v>166</v>
      </c>
      <c r="F1375" s="130">
        <v>0</v>
      </c>
      <c r="G1375" s="130">
        <v>2</v>
      </c>
      <c r="H1375" s="130" t="s">
        <v>130</v>
      </c>
      <c r="I1375" s="131"/>
      <c r="J1375" s="130" t="s">
        <v>131</v>
      </c>
    </row>
    <row r="1376" spans="1:10">
      <c r="A1376" s="130" t="s">
        <v>3467</v>
      </c>
      <c r="B1376" s="130" t="s">
        <v>3468</v>
      </c>
      <c r="C1376" s="130" t="s">
        <v>164</v>
      </c>
      <c r="D1376" s="130" t="s">
        <v>3469</v>
      </c>
      <c r="E1376" s="130" t="s">
        <v>166</v>
      </c>
      <c r="F1376" s="130">
        <v>0</v>
      </c>
      <c r="G1376" s="130">
        <v>2</v>
      </c>
      <c r="H1376" s="130" t="s">
        <v>130</v>
      </c>
      <c r="I1376" s="131"/>
      <c r="J1376" s="130" t="s">
        <v>131</v>
      </c>
    </row>
    <row r="1377" spans="1:10">
      <c r="A1377" s="130" t="s">
        <v>3470</v>
      </c>
      <c r="B1377" s="130" t="s">
        <v>3471</v>
      </c>
      <c r="C1377" s="130" t="s">
        <v>164</v>
      </c>
      <c r="D1377" s="130" t="s">
        <v>3472</v>
      </c>
      <c r="E1377" s="130" t="s">
        <v>166</v>
      </c>
      <c r="F1377" s="130">
        <v>0</v>
      </c>
      <c r="G1377" s="130">
        <v>2</v>
      </c>
      <c r="H1377" s="130" t="s">
        <v>130</v>
      </c>
      <c r="I1377" s="131"/>
      <c r="J1377" s="130" t="s">
        <v>131</v>
      </c>
    </row>
    <row r="1378" spans="1:10">
      <c r="A1378" s="130" t="s">
        <v>3473</v>
      </c>
      <c r="B1378" s="130" t="s">
        <v>3474</v>
      </c>
      <c r="C1378" s="130" t="s">
        <v>164</v>
      </c>
      <c r="D1378" s="130" t="s">
        <v>3475</v>
      </c>
      <c r="E1378" s="130" t="s">
        <v>166</v>
      </c>
      <c r="F1378" s="130">
        <v>0</v>
      </c>
      <c r="G1378" s="130">
        <v>2</v>
      </c>
      <c r="H1378" s="130" t="s">
        <v>130</v>
      </c>
      <c r="I1378" s="131"/>
      <c r="J1378" s="130" t="s">
        <v>131</v>
      </c>
    </row>
    <row r="1379" spans="1:10">
      <c r="A1379" s="130" t="s">
        <v>3476</v>
      </c>
      <c r="B1379" s="130" t="s">
        <v>3477</v>
      </c>
      <c r="C1379" s="130" t="s">
        <v>164</v>
      </c>
      <c r="D1379" s="130" t="s">
        <v>3478</v>
      </c>
      <c r="E1379" s="130" t="s">
        <v>166</v>
      </c>
      <c r="F1379" s="130">
        <v>0</v>
      </c>
      <c r="G1379" s="130">
        <v>2</v>
      </c>
      <c r="H1379" s="130" t="s">
        <v>130</v>
      </c>
      <c r="I1379" s="131"/>
      <c r="J1379" s="130" t="s">
        <v>131</v>
      </c>
    </row>
    <row r="1380" spans="1:10">
      <c r="A1380" s="130" t="s">
        <v>3479</v>
      </c>
      <c r="B1380" s="130" t="s">
        <v>3480</v>
      </c>
      <c r="C1380" s="130" t="s">
        <v>164</v>
      </c>
      <c r="D1380" s="130" t="s">
        <v>3481</v>
      </c>
      <c r="E1380" s="130" t="s">
        <v>166</v>
      </c>
      <c r="F1380" s="130">
        <v>0</v>
      </c>
      <c r="G1380" s="130">
        <v>2</v>
      </c>
      <c r="H1380" s="130" t="s">
        <v>130</v>
      </c>
      <c r="I1380" s="131"/>
      <c r="J1380" s="130" t="s">
        <v>131</v>
      </c>
    </row>
    <row r="1381" spans="1:10">
      <c r="A1381" s="130" t="s">
        <v>3482</v>
      </c>
      <c r="B1381" s="130" t="s">
        <v>3483</v>
      </c>
      <c r="C1381" s="130" t="s">
        <v>164</v>
      </c>
      <c r="D1381" s="130" t="s">
        <v>3484</v>
      </c>
      <c r="E1381" s="130" t="s">
        <v>166</v>
      </c>
      <c r="F1381" s="130">
        <v>0</v>
      </c>
      <c r="G1381" s="130">
        <v>2</v>
      </c>
      <c r="H1381" s="130" t="s">
        <v>130</v>
      </c>
      <c r="I1381" s="131"/>
      <c r="J1381" s="130" t="s">
        <v>131</v>
      </c>
    </row>
    <row r="1382" spans="1:10">
      <c r="A1382" s="130" t="s">
        <v>3485</v>
      </c>
      <c r="B1382" s="130" t="s">
        <v>3486</v>
      </c>
      <c r="C1382" s="130" t="s">
        <v>164</v>
      </c>
      <c r="D1382" s="130" t="s">
        <v>3487</v>
      </c>
      <c r="E1382" s="130" t="s">
        <v>166</v>
      </c>
      <c r="F1382" s="130">
        <v>0</v>
      </c>
      <c r="G1382" s="130">
        <v>2</v>
      </c>
      <c r="H1382" s="130" t="s">
        <v>130</v>
      </c>
      <c r="I1382" s="131"/>
      <c r="J1382" s="130" t="s">
        <v>131</v>
      </c>
    </row>
    <row r="1383" spans="1:10">
      <c r="A1383" s="130" t="s">
        <v>3488</v>
      </c>
      <c r="B1383" s="130" t="s">
        <v>3489</v>
      </c>
      <c r="C1383" s="130" t="s">
        <v>164</v>
      </c>
      <c r="D1383" s="130" t="s">
        <v>3490</v>
      </c>
      <c r="E1383" s="130" t="s">
        <v>166</v>
      </c>
      <c r="F1383" s="130">
        <v>0</v>
      </c>
      <c r="G1383" s="130">
        <v>2</v>
      </c>
      <c r="H1383" s="130" t="s">
        <v>130</v>
      </c>
      <c r="I1383" s="131"/>
      <c r="J1383" s="130" t="s">
        <v>131</v>
      </c>
    </row>
    <row r="1384" spans="1:10">
      <c r="A1384" s="130" t="s">
        <v>3491</v>
      </c>
      <c r="B1384" s="130" t="s">
        <v>3492</v>
      </c>
      <c r="C1384" s="130" t="s">
        <v>164</v>
      </c>
      <c r="D1384" s="130" t="s">
        <v>3493</v>
      </c>
      <c r="E1384" s="130" t="s">
        <v>166</v>
      </c>
      <c r="F1384" s="130">
        <v>0</v>
      </c>
      <c r="G1384" s="130">
        <v>2</v>
      </c>
      <c r="H1384" s="130" t="s">
        <v>130</v>
      </c>
      <c r="I1384" s="131"/>
      <c r="J1384" s="130" t="s">
        <v>131</v>
      </c>
    </row>
    <row r="1385" spans="1:10">
      <c r="A1385" s="130" t="s">
        <v>3494</v>
      </c>
      <c r="B1385" s="130" t="s">
        <v>3495</v>
      </c>
      <c r="C1385" s="130" t="s">
        <v>164</v>
      </c>
      <c r="D1385" s="130" t="s">
        <v>3496</v>
      </c>
      <c r="E1385" s="130" t="s">
        <v>166</v>
      </c>
      <c r="F1385" s="130">
        <v>0</v>
      </c>
      <c r="G1385" s="130">
        <v>2</v>
      </c>
      <c r="H1385" s="130" t="s">
        <v>130</v>
      </c>
      <c r="I1385" s="131"/>
      <c r="J1385" s="130" t="s">
        <v>131</v>
      </c>
    </row>
    <row r="1386" spans="1:10">
      <c r="A1386" s="130" t="s">
        <v>3497</v>
      </c>
      <c r="B1386" s="130" t="s">
        <v>3498</v>
      </c>
      <c r="C1386" s="130" t="s">
        <v>164</v>
      </c>
      <c r="D1386" s="130" t="s">
        <v>3499</v>
      </c>
      <c r="E1386" s="130" t="s">
        <v>166</v>
      </c>
      <c r="F1386" s="130">
        <v>0</v>
      </c>
      <c r="G1386" s="130">
        <v>2</v>
      </c>
      <c r="H1386" s="130" t="s">
        <v>130</v>
      </c>
      <c r="I1386" s="131"/>
      <c r="J1386" s="130" t="s">
        <v>131</v>
      </c>
    </row>
    <row r="1387" spans="1:10">
      <c r="A1387" s="130" t="s">
        <v>3500</v>
      </c>
      <c r="B1387" s="130" t="s">
        <v>3501</v>
      </c>
      <c r="C1387" s="130" t="s">
        <v>164</v>
      </c>
      <c r="D1387" s="130" t="s">
        <v>3502</v>
      </c>
      <c r="E1387" s="130" t="s">
        <v>166</v>
      </c>
      <c r="F1387" s="130">
        <v>0</v>
      </c>
      <c r="G1387" s="130">
        <v>2</v>
      </c>
      <c r="H1387" s="130" t="s">
        <v>130</v>
      </c>
      <c r="I1387" s="131"/>
      <c r="J1387" s="130" t="s">
        <v>131</v>
      </c>
    </row>
    <row r="1388" spans="1:10">
      <c r="A1388" s="130" t="s">
        <v>3503</v>
      </c>
      <c r="B1388" s="130" t="s">
        <v>3504</v>
      </c>
      <c r="C1388" s="130" t="s">
        <v>164</v>
      </c>
      <c r="D1388" s="130" t="s">
        <v>3505</v>
      </c>
      <c r="E1388" s="130" t="s">
        <v>166</v>
      </c>
      <c r="F1388" s="130">
        <v>0</v>
      </c>
      <c r="G1388" s="130">
        <v>2</v>
      </c>
      <c r="H1388" s="130" t="s">
        <v>130</v>
      </c>
      <c r="I1388" s="131"/>
      <c r="J1388" s="130" t="s">
        <v>131</v>
      </c>
    </row>
    <row r="1389" spans="1:10">
      <c r="A1389" s="130" t="s">
        <v>3506</v>
      </c>
      <c r="B1389" s="130" t="s">
        <v>3507</v>
      </c>
      <c r="C1389" s="130" t="s">
        <v>164</v>
      </c>
      <c r="D1389" s="130" t="s">
        <v>3508</v>
      </c>
      <c r="E1389" s="130" t="s">
        <v>166</v>
      </c>
      <c r="F1389" s="130">
        <v>0</v>
      </c>
      <c r="G1389" s="130">
        <v>2</v>
      </c>
      <c r="H1389" s="130" t="s">
        <v>130</v>
      </c>
      <c r="I1389" s="131"/>
      <c r="J1389" s="130" t="s">
        <v>131</v>
      </c>
    </row>
    <row r="1390" spans="1:10">
      <c r="A1390" s="130" t="s">
        <v>3509</v>
      </c>
      <c r="B1390" s="130" t="s">
        <v>3510</v>
      </c>
      <c r="C1390" s="130" t="s">
        <v>164</v>
      </c>
      <c r="D1390" s="130" t="s">
        <v>3511</v>
      </c>
      <c r="E1390" s="130" t="s">
        <v>166</v>
      </c>
      <c r="F1390" s="130">
        <v>0</v>
      </c>
      <c r="G1390" s="130">
        <v>2</v>
      </c>
      <c r="H1390" s="130" t="s">
        <v>130</v>
      </c>
      <c r="I1390" s="131"/>
      <c r="J1390" s="130" t="s">
        <v>131</v>
      </c>
    </row>
    <row r="1391" spans="1:10">
      <c r="A1391" s="130" t="s">
        <v>3512</v>
      </c>
      <c r="B1391" s="130" t="s">
        <v>3513</v>
      </c>
      <c r="C1391" s="130" t="s">
        <v>164</v>
      </c>
      <c r="D1391" s="130" t="s">
        <v>3514</v>
      </c>
      <c r="E1391" s="130" t="s">
        <v>166</v>
      </c>
      <c r="F1391" s="130">
        <v>0</v>
      </c>
      <c r="G1391" s="130">
        <v>2</v>
      </c>
      <c r="H1391" s="130" t="s">
        <v>130</v>
      </c>
      <c r="I1391" s="131"/>
      <c r="J1391" s="130" t="s">
        <v>131</v>
      </c>
    </row>
    <row r="1392" spans="1:10">
      <c r="A1392" s="130" t="s">
        <v>3515</v>
      </c>
      <c r="B1392" s="130" t="s">
        <v>3516</v>
      </c>
      <c r="C1392" s="130" t="s">
        <v>164</v>
      </c>
      <c r="D1392" s="130" t="s">
        <v>3517</v>
      </c>
      <c r="E1392" s="130" t="s">
        <v>166</v>
      </c>
      <c r="F1392" s="130">
        <v>0</v>
      </c>
      <c r="G1392" s="130">
        <v>2</v>
      </c>
      <c r="H1392" s="130" t="s">
        <v>130</v>
      </c>
      <c r="I1392" s="131"/>
      <c r="J1392" s="130" t="s">
        <v>131</v>
      </c>
    </row>
    <row r="1393" spans="1:10">
      <c r="A1393" s="130" t="s">
        <v>3518</v>
      </c>
      <c r="B1393" s="130" t="s">
        <v>3519</v>
      </c>
      <c r="C1393" s="130" t="s">
        <v>164</v>
      </c>
      <c r="D1393" s="130" t="s">
        <v>3520</v>
      </c>
      <c r="E1393" s="130" t="s">
        <v>166</v>
      </c>
      <c r="F1393" s="130">
        <v>0</v>
      </c>
      <c r="G1393" s="130">
        <v>2</v>
      </c>
      <c r="H1393" s="130" t="s">
        <v>130</v>
      </c>
      <c r="I1393" s="131"/>
      <c r="J1393" s="130" t="s">
        <v>131</v>
      </c>
    </row>
    <row r="1394" spans="1:10">
      <c r="A1394" s="130" t="s">
        <v>3521</v>
      </c>
      <c r="B1394" s="130" t="s">
        <v>3522</v>
      </c>
      <c r="C1394" s="130" t="s">
        <v>164</v>
      </c>
      <c r="D1394" s="130" t="s">
        <v>3523</v>
      </c>
      <c r="E1394" s="130" t="s">
        <v>166</v>
      </c>
      <c r="F1394" s="130">
        <v>0</v>
      </c>
      <c r="G1394" s="130">
        <v>2</v>
      </c>
      <c r="H1394" s="130" t="s">
        <v>130</v>
      </c>
      <c r="I1394" s="131"/>
      <c r="J1394" s="130" t="s">
        <v>131</v>
      </c>
    </row>
    <row r="1395" spans="1:10">
      <c r="A1395" s="130" t="s">
        <v>3524</v>
      </c>
      <c r="B1395" s="130" t="s">
        <v>3525</v>
      </c>
      <c r="C1395" s="130" t="s">
        <v>164</v>
      </c>
      <c r="D1395" s="130" t="s">
        <v>3526</v>
      </c>
      <c r="E1395" s="130" t="s">
        <v>166</v>
      </c>
      <c r="F1395" s="130">
        <v>0</v>
      </c>
      <c r="G1395" s="130">
        <v>2</v>
      </c>
      <c r="H1395" s="130" t="s">
        <v>130</v>
      </c>
      <c r="I1395" s="131"/>
      <c r="J1395" s="130" t="s">
        <v>131</v>
      </c>
    </row>
    <row r="1396" spans="1:10">
      <c r="A1396" s="130" t="s">
        <v>3527</v>
      </c>
      <c r="B1396" s="130" t="s">
        <v>3528</v>
      </c>
      <c r="C1396" s="130" t="s">
        <v>164</v>
      </c>
      <c r="D1396" s="130" t="s">
        <v>3529</v>
      </c>
      <c r="E1396" s="130" t="s">
        <v>166</v>
      </c>
      <c r="F1396" s="130">
        <v>0</v>
      </c>
      <c r="G1396" s="130">
        <v>2</v>
      </c>
      <c r="H1396" s="130" t="s">
        <v>130</v>
      </c>
      <c r="I1396" s="131"/>
      <c r="J1396" s="130" t="s">
        <v>131</v>
      </c>
    </row>
    <row r="1397" spans="1:10">
      <c r="A1397" s="130" t="s">
        <v>3530</v>
      </c>
      <c r="B1397" s="130" t="s">
        <v>3531</v>
      </c>
      <c r="C1397" s="130" t="s">
        <v>164</v>
      </c>
      <c r="D1397" s="130" t="s">
        <v>3532</v>
      </c>
      <c r="E1397" s="130" t="s">
        <v>166</v>
      </c>
      <c r="F1397" s="130">
        <v>0</v>
      </c>
      <c r="G1397" s="130">
        <v>2</v>
      </c>
      <c r="H1397" s="130" t="s">
        <v>130</v>
      </c>
      <c r="I1397" s="131"/>
      <c r="J1397" s="130" t="s">
        <v>131</v>
      </c>
    </row>
    <row r="1398" spans="1:10">
      <c r="A1398" s="130" t="s">
        <v>3533</v>
      </c>
      <c r="B1398" s="130" t="s">
        <v>3534</v>
      </c>
      <c r="C1398" s="130" t="s">
        <v>164</v>
      </c>
      <c r="D1398" s="130" t="s">
        <v>3535</v>
      </c>
      <c r="E1398" s="130" t="s">
        <v>166</v>
      </c>
      <c r="F1398" s="130">
        <v>0</v>
      </c>
      <c r="G1398" s="130">
        <v>2</v>
      </c>
      <c r="H1398" s="130" t="s">
        <v>130</v>
      </c>
      <c r="I1398" s="131"/>
      <c r="J1398" s="130" t="s">
        <v>131</v>
      </c>
    </row>
    <row r="1399" spans="1:10">
      <c r="A1399" s="130" t="s">
        <v>3536</v>
      </c>
      <c r="B1399" s="130" t="s">
        <v>3537</v>
      </c>
      <c r="C1399" s="130" t="s">
        <v>164</v>
      </c>
      <c r="D1399" s="130" t="s">
        <v>3538</v>
      </c>
      <c r="E1399" s="130" t="s">
        <v>166</v>
      </c>
      <c r="F1399" s="130">
        <v>0</v>
      </c>
      <c r="G1399" s="130">
        <v>2</v>
      </c>
      <c r="H1399" s="130" t="s">
        <v>130</v>
      </c>
      <c r="I1399" s="131"/>
      <c r="J1399" s="130" t="s">
        <v>131</v>
      </c>
    </row>
    <row r="1400" spans="1:10">
      <c r="A1400" s="130" t="s">
        <v>3539</v>
      </c>
      <c r="B1400" s="130" t="s">
        <v>3540</v>
      </c>
      <c r="C1400" s="130" t="s">
        <v>164</v>
      </c>
      <c r="D1400" s="130" t="s">
        <v>3541</v>
      </c>
      <c r="E1400" s="130" t="s">
        <v>166</v>
      </c>
      <c r="F1400" s="130">
        <v>0</v>
      </c>
      <c r="G1400" s="130">
        <v>2</v>
      </c>
      <c r="H1400" s="130" t="s">
        <v>130</v>
      </c>
      <c r="I1400" s="131"/>
      <c r="J1400" s="130" t="s">
        <v>131</v>
      </c>
    </row>
    <row r="1401" spans="1:10">
      <c r="A1401" s="130" t="s">
        <v>3542</v>
      </c>
      <c r="B1401" s="130" t="s">
        <v>3543</v>
      </c>
      <c r="C1401" s="130" t="s">
        <v>164</v>
      </c>
      <c r="D1401" s="130" t="s">
        <v>3544</v>
      </c>
      <c r="E1401" s="130" t="s">
        <v>166</v>
      </c>
      <c r="F1401" s="130">
        <v>0</v>
      </c>
      <c r="G1401" s="130">
        <v>2</v>
      </c>
      <c r="H1401" s="130" t="s">
        <v>130</v>
      </c>
      <c r="I1401" s="131"/>
      <c r="J1401" s="130" t="s">
        <v>131</v>
      </c>
    </row>
    <row r="1402" spans="1:10">
      <c r="A1402" s="130" t="s">
        <v>3545</v>
      </c>
      <c r="B1402" s="130" t="s">
        <v>3546</v>
      </c>
      <c r="C1402" s="130" t="s">
        <v>164</v>
      </c>
      <c r="D1402" s="130" t="s">
        <v>3547</v>
      </c>
      <c r="E1402" s="130" t="s">
        <v>166</v>
      </c>
      <c r="F1402" s="130">
        <v>0</v>
      </c>
      <c r="G1402" s="130">
        <v>2</v>
      </c>
      <c r="H1402" s="130" t="s">
        <v>130</v>
      </c>
      <c r="I1402" s="131"/>
      <c r="J1402" s="130" t="s">
        <v>131</v>
      </c>
    </row>
    <row r="1403" spans="1:10">
      <c r="A1403" s="130" t="s">
        <v>3548</v>
      </c>
      <c r="B1403" s="130" t="s">
        <v>3549</v>
      </c>
      <c r="C1403" s="130" t="s">
        <v>164</v>
      </c>
      <c r="D1403" s="130" t="s">
        <v>3550</v>
      </c>
      <c r="E1403" s="130" t="s">
        <v>166</v>
      </c>
      <c r="F1403" s="130">
        <v>0</v>
      </c>
      <c r="G1403" s="130">
        <v>2</v>
      </c>
      <c r="H1403" s="130" t="s">
        <v>130</v>
      </c>
      <c r="I1403" s="131"/>
      <c r="J1403" s="130" t="s">
        <v>131</v>
      </c>
    </row>
    <row r="1404" spans="1:10">
      <c r="A1404" s="130" t="s">
        <v>3551</v>
      </c>
      <c r="B1404" s="130" t="s">
        <v>3552</v>
      </c>
      <c r="C1404" s="130" t="s">
        <v>164</v>
      </c>
      <c r="D1404" s="130" t="s">
        <v>3553</v>
      </c>
      <c r="E1404" s="130" t="s">
        <v>166</v>
      </c>
      <c r="F1404" s="130">
        <v>0</v>
      </c>
      <c r="G1404" s="130">
        <v>2</v>
      </c>
      <c r="H1404" s="130" t="s">
        <v>130</v>
      </c>
      <c r="I1404" s="131"/>
      <c r="J1404" s="130" t="s">
        <v>131</v>
      </c>
    </row>
    <row r="1405" spans="1:10">
      <c r="A1405" s="130" t="s">
        <v>3554</v>
      </c>
      <c r="B1405" s="130" t="s">
        <v>3555</v>
      </c>
      <c r="C1405" s="130" t="s">
        <v>164</v>
      </c>
      <c r="D1405" s="130" t="s">
        <v>3556</v>
      </c>
      <c r="E1405" s="130" t="s">
        <v>166</v>
      </c>
      <c r="F1405" s="130">
        <v>0</v>
      </c>
      <c r="G1405" s="130">
        <v>2</v>
      </c>
      <c r="H1405" s="130" t="s">
        <v>130</v>
      </c>
      <c r="I1405" s="131"/>
      <c r="J1405" s="130" t="s">
        <v>131</v>
      </c>
    </row>
    <row r="1406" spans="1:10">
      <c r="A1406" s="130" t="s">
        <v>3557</v>
      </c>
      <c r="B1406" s="130" t="s">
        <v>3558</v>
      </c>
      <c r="C1406" s="130" t="s">
        <v>164</v>
      </c>
      <c r="D1406" s="130" t="s">
        <v>3559</v>
      </c>
      <c r="E1406" s="130" t="s">
        <v>166</v>
      </c>
      <c r="F1406" s="130">
        <v>0</v>
      </c>
      <c r="G1406" s="130">
        <v>2</v>
      </c>
      <c r="H1406" s="130" t="s">
        <v>130</v>
      </c>
      <c r="I1406" s="131"/>
      <c r="J1406" s="130" t="s">
        <v>131</v>
      </c>
    </row>
    <row r="1407" spans="1:10">
      <c r="A1407" s="130" t="s">
        <v>3560</v>
      </c>
      <c r="B1407" s="130" t="s">
        <v>3561</v>
      </c>
      <c r="C1407" s="130" t="s">
        <v>164</v>
      </c>
      <c r="D1407" s="130" t="s">
        <v>3562</v>
      </c>
      <c r="E1407" s="130" t="s">
        <v>166</v>
      </c>
      <c r="F1407" s="130">
        <v>0</v>
      </c>
      <c r="G1407" s="130">
        <v>2</v>
      </c>
      <c r="H1407" s="130" t="s">
        <v>130</v>
      </c>
      <c r="I1407" s="131"/>
      <c r="J1407" s="130" t="s">
        <v>131</v>
      </c>
    </row>
    <row r="1408" spans="1:10">
      <c r="A1408" s="130" t="s">
        <v>3563</v>
      </c>
      <c r="B1408" s="130" t="s">
        <v>3564</v>
      </c>
      <c r="C1408" s="130" t="s">
        <v>164</v>
      </c>
      <c r="D1408" s="130" t="s">
        <v>3565</v>
      </c>
      <c r="E1408" s="130" t="s">
        <v>166</v>
      </c>
      <c r="F1408" s="130">
        <v>0</v>
      </c>
      <c r="G1408" s="130">
        <v>2</v>
      </c>
      <c r="H1408" s="130" t="s">
        <v>130</v>
      </c>
      <c r="I1408" s="131"/>
      <c r="J1408" s="130" t="s">
        <v>131</v>
      </c>
    </row>
    <row r="1409" spans="1:10">
      <c r="A1409" s="130" t="s">
        <v>3566</v>
      </c>
      <c r="B1409" s="130" t="s">
        <v>3567</v>
      </c>
      <c r="C1409" s="130" t="s">
        <v>164</v>
      </c>
      <c r="D1409" s="130" t="s">
        <v>3568</v>
      </c>
      <c r="E1409" s="130" t="s">
        <v>166</v>
      </c>
      <c r="F1409" s="130">
        <v>0</v>
      </c>
      <c r="G1409" s="130">
        <v>2</v>
      </c>
      <c r="H1409" s="130" t="s">
        <v>130</v>
      </c>
      <c r="I1409" s="131"/>
      <c r="J1409" s="130" t="s">
        <v>131</v>
      </c>
    </row>
    <row r="1410" spans="1:10">
      <c r="A1410" s="130" t="s">
        <v>3569</v>
      </c>
      <c r="B1410" s="130" t="s">
        <v>3570</v>
      </c>
      <c r="C1410" s="130" t="s">
        <v>164</v>
      </c>
      <c r="D1410" s="130" t="s">
        <v>3571</v>
      </c>
      <c r="E1410" s="130" t="s">
        <v>166</v>
      </c>
      <c r="F1410" s="130">
        <v>0</v>
      </c>
      <c r="G1410" s="130">
        <v>2</v>
      </c>
      <c r="H1410" s="130" t="s">
        <v>130</v>
      </c>
      <c r="I1410" s="131"/>
      <c r="J1410" s="130" t="s">
        <v>131</v>
      </c>
    </row>
    <row r="1411" spans="1:10">
      <c r="A1411" s="130" t="s">
        <v>3572</v>
      </c>
      <c r="B1411" s="130" t="s">
        <v>3573</v>
      </c>
      <c r="C1411" s="130" t="s">
        <v>164</v>
      </c>
      <c r="D1411" s="130" t="s">
        <v>3574</v>
      </c>
      <c r="E1411" s="130" t="s">
        <v>166</v>
      </c>
      <c r="F1411" s="130">
        <v>0</v>
      </c>
      <c r="G1411" s="130">
        <v>2</v>
      </c>
      <c r="H1411" s="130" t="s">
        <v>130</v>
      </c>
      <c r="I1411" s="131"/>
      <c r="J1411" s="130" t="s">
        <v>131</v>
      </c>
    </row>
    <row r="1412" spans="1:10">
      <c r="A1412" s="130" t="s">
        <v>3575</v>
      </c>
      <c r="B1412" s="130" t="s">
        <v>3576</v>
      </c>
      <c r="C1412" s="130" t="s">
        <v>164</v>
      </c>
      <c r="D1412" s="130" t="s">
        <v>3577</v>
      </c>
      <c r="E1412" s="130" t="s">
        <v>166</v>
      </c>
      <c r="F1412" s="130">
        <v>0</v>
      </c>
      <c r="G1412" s="130">
        <v>2</v>
      </c>
      <c r="H1412" s="130" t="s">
        <v>130</v>
      </c>
      <c r="I1412" s="131"/>
      <c r="J1412" s="130" t="s">
        <v>131</v>
      </c>
    </row>
    <row r="1413" spans="1:10">
      <c r="A1413" s="130" t="s">
        <v>3578</v>
      </c>
      <c r="B1413" s="130" t="s">
        <v>3579</v>
      </c>
      <c r="C1413" s="130" t="s">
        <v>164</v>
      </c>
      <c r="D1413" s="130" t="s">
        <v>3580</v>
      </c>
      <c r="E1413" s="130" t="s">
        <v>166</v>
      </c>
      <c r="F1413" s="130">
        <v>0</v>
      </c>
      <c r="G1413" s="130">
        <v>2</v>
      </c>
      <c r="H1413" s="130" t="s">
        <v>130</v>
      </c>
      <c r="I1413" s="131"/>
      <c r="J1413" s="130" t="s">
        <v>131</v>
      </c>
    </row>
    <row r="1414" spans="1:10">
      <c r="A1414" s="130" t="s">
        <v>3581</v>
      </c>
      <c r="B1414" s="130" t="s">
        <v>3582</v>
      </c>
      <c r="C1414" s="130" t="s">
        <v>164</v>
      </c>
      <c r="D1414" s="130" t="s">
        <v>3583</v>
      </c>
      <c r="E1414" s="130" t="s">
        <v>166</v>
      </c>
      <c r="F1414" s="130">
        <v>0</v>
      </c>
      <c r="G1414" s="130">
        <v>2</v>
      </c>
      <c r="H1414" s="130" t="s">
        <v>130</v>
      </c>
      <c r="I1414" s="131"/>
      <c r="J1414" s="130" t="s">
        <v>131</v>
      </c>
    </row>
    <row r="1415" spans="1:10">
      <c r="A1415" s="130" t="s">
        <v>3584</v>
      </c>
      <c r="B1415" s="130" t="s">
        <v>3585</v>
      </c>
      <c r="C1415" s="130" t="s">
        <v>164</v>
      </c>
      <c r="D1415" s="130" t="s">
        <v>3586</v>
      </c>
      <c r="E1415" s="130" t="s">
        <v>166</v>
      </c>
      <c r="F1415" s="130">
        <v>0</v>
      </c>
      <c r="G1415" s="130">
        <v>2</v>
      </c>
      <c r="H1415" s="130" t="s">
        <v>130</v>
      </c>
      <c r="I1415" s="131"/>
      <c r="J1415" s="130" t="s">
        <v>131</v>
      </c>
    </row>
    <row r="1416" spans="1:10">
      <c r="A1416" s="130" t="s">
        <v>3587</v>
      </c>
      <c r="B1416" s="130" t="s">
        <v>3588</v>
      </c>
      <c r="C1416" s="130" t="s">
        <v>164</v>
      </c>
      <c r="D1416" s="130" t="s">
        <v>3589</v>
      </c>
      <c r="E1416" s="130" t="s">
        <v>166</v>
      </c>
      <c r="F1416" s="130">
        <v>0</v>
      </c>
      <c r="G1416" s="130">
        <v>2</v>
      </c>
      <c r="H1416" s="130" t="s">
        <v>130</v>
      </c>
      <c r="I1416" s="131"/>
      <c r="J1416" s="130" t="s">
        <v>131</v>
      </c>
    </row>
    <row r="1417" spans="1:10">
      <c r="A1417" s="130" t="s">
        <v>3590</v>
      </c>
      <c r="B1417" s="130" t="s">
        <v>3591</v>
      </c>
      <c r="C1417" s="130" t="s">
        <v>164</v>
      </c>
      <c r="D1417" s="130" t="s">
        <v>3592</v>
      </c>
      <c r="E1417" s="130" t="s">
        <v>166</v>
      </c>
      <c r="F1417" s="130">
        <v>0</v>
      </c>
      <c r="G1417" s="130">
        <v>2</v>
      </c>
      <c r="H1417" s="130" t="s">
        <v>130</v>
      </c>
      <c r="I1417" s="131"/>
      <c r="J1417" s="130" t="s">
        <v>131</v>
      </c>
    </row>
    <row r="1418" spans="1:10">
      <c r="A1418" s="130" t="s">
        <v>3593</v>
      </c>
      <c r="B1418" s="130" t="s">
        <v>3594</v>
      </c>
      <c r="C1418" s="130" t="s">
        <v>164</v>
      </c>
      <c r="D1418" s="130" t="s">
        <v>3595</v>
      </c>
      <c r="E1418" s="130" t="s">
        <v>166</v>
      </c>
      <c r="F1418" s="130">
        <v>0</v>
      </c>
      <c r="G1418" s="130">
        <v>2</v>
      </c>
      <c r="H1418" s="130" t="s">
        <v>130</v>
      </c>
      <c r="I1418" s="131"/>
      <c r="J1418" s="130" t="s">
        <v>131</v>
      </c>
    </row>
    <row r="1419" spans="1:10">
      <c r="A1419" s="130" t="s">
        <v>3596</v>
      </c>
      <c r="B1419" s="130" t="s">
        <v>3596</v>
      </c>
      <c r="C1419" s="130" t="s">
        <v>3596</v>
      </c>
      <c r="D1419" s="130" t="s">
        <v>3596</v>
      </c>
      <c r="E1419" s="130" t="s">
        <v>3596</v>
      </c>
      <c r="H1419" s="130" t="s">
        <v>3596</v>
      </c>
      <c r="I1419" s="131"/>
      <c r="J1419" s="130" t="s">
        <v>3596</v>
      </c>
    </row>
    <row r="1420" spans="1:10">
      <c r="A1420" s="130" t="s">
        <v>3597</v>
      </c>
      <c r="B1420" s="130" t="s">
        <v>3598</v>
      </c>
      <c r="C1420" s="130" t="s">
        <v>266</v>
      </c>
      <c r="D1420" s="130" t="s">
        <v>3599</v>
      </c>
      <c r="E1420" s="130" t="s">
        <v>268</v>
      </c>
      <c r="F1420" s="130">
        <v>0</v>
      </c>
      <c r="G1420" s="130">
        <v>2</v>
      </c>
      <c r="H1420" s="130" t="s">
        <v>130</v>
      </c>
      <c r="I1420" s="131"/>
      <c r="J1420" s="130" t="s">
        <v>131</v>
      </c>
    </row>
    <row r="1421" spans="1:10">
      <c r="A1421" s="130" t="s">
        <v>3600</v>
      </c>
      <c r="B1421" s="130" t="s">
        <v>3601</v>
      </c>
      <c r="C1421" s="130" t="s">
        <v>266</v>
      </c>
      <c r="D1421" s="130" t="s">
        <v>3602</v>
      </c>
      <c r="E1421" s="130" t="s">
        <v>268</v>
      </c>
      <c r="F1421" s="130">
        <v>0</v>
      </c>
      <c r="G1421" s="130">
        <v>2</v>
      </c>
      <c r="H1421" s="130" t="s">
        <v>130</v>
      </c>
      <c r="I1421" s="131"/>
      <c r="J1421" s="130" t="s">
        <v>131</v>
      </c>
    </row>
    <row r="1422" spans="1:10">
      <c r="A1422" s="130" t="s">
        <v>3603</v>
      </c>
      <c r="B1422" s="130" t="s">
        <v>3604</v>
      </c>
      <c r="C1422" s="130" t="s">
        <v>266</v>
      </c>
      <c r="D1422" s="130" t="s">
        <v>3605</v>
      </c>
      <c r="E1422" s="130" t="s">
        <v>268</v>
      </c>
      <c r="F1422" s="130">
        <v>0</v>
      </c>
      <c r="G1422" s="130">
        <v>2</v>
      </c>
      <c r="H1422" s="130" t="s">
        <v>130</v>
      </c>
      <c r="I1422" s="131"/>
      <c r="J1422" s="130" t="s">
        <v>131</v>
      </c>
    </row>
    <row r="1423" spans="1:10">
      <c r="A1423" s="130" t="s">
        <v>3606</v>
      </c>
      <c r="B1423" s="130" t="s">
        <v>3607</v>
      </c>
      <c r="C1423" s="130" t="s">
        <v>266</v>
      </c>
      <c r="D1423" s="130" t="s">
        <v>3608</v>
      </c>
      <c r="E1423" s="130" t="s">
        <v>268</v>
      </c>
      <c r="F1423" s="130">
        <v>0</v>
      </c>
      <c r="G1423" s="130">
        <v>2</v>
      </c>
      <c r="H1423" s="130" t="s">
        <v>130</v>
      </c>
      <c r="I1423" s="131"/>
      <c r="J1423" s="130" t="s">
        <v>131</v>
      </c>
    </row>
    <row r="1424" spans="1:10">
      <c r="A1424" s="130" t="s">
        <v>3609</v>
      </c>
      <c r="B1424" s="130" t="s">
        <v>3610</v>
      </c>
      <c r="C1424" s="130" t="s">
        <v>266</v>
      </c>
      <c r="D1424" s="130" t="s">
        <v>3611</v>
      </c>
      <c r="E1424" s="130" t="s">
        <v>268</v>
      </c>
      <c r="F1424" s="130">
        <v>0</v>
      </c>
      <c r="G1424" s="130">
        <v>2</v>
      </c>
      <c r="H1424" s="130" t="s">
        <v>130</v>
      </c>
      <c r="I1424" s="131"/>
      <c r="J1424" s="130" t="s">
        <v>131</v>
      </c>
    </row>
    <row r="1425" spans="1:10">
      <c r="A1425" s="130" t="s">
        <v>3612</v>
      </c>
      <c r="B1425" s="130" t="s">
        <v>3613</v>
      </c>
      <c r="C1425" s="130" t="s">
        <v>266</v>
      </c>
      <c r="D1425" s="130" t="s">
        <v>3614</v>
      </c>
      <c r="E1425" s="130" t="s">
        <v>268</v>
      </c>
      <c r="F1425" s="130">
        <v>0</v>
      </c>
      <c r="G1425" s="130">
        <v>2</v>
      </c>
      <c r="H1425" s="130" t="s">
        <v>130</v>
      </c>
      <c r="I1425" s="131"/>
      <c r="J1425" s="130" t="s">
        <v>131</v>
      </c>
    </row>
    <row r="1426" spans="1:10">
      <c r="A1426" s="130" t="s">
        <v>3615</v>
      </c>
      <c r="B1426" s="130" t="s">
        <v>3616</v>
      </c>
      <c r="C1426" s="130" t="s">
        <v>266</v>
      </c>
      <c r="D1426" s="130" t="s">
        <v>3617</v>
      </c>
      <c r="E1426" s="130" t="s">
        <v>268</v>
      </c>
      <c r="F1426" s="130">
        <v>0</v>
      </c>
      <c r="G1426" s="130">
        <v>2</v>
      </c>
      <c r="H1426" s="130" t="s">
        <v>130</v>
      </c>
      <c r="I1426" s="131"/>
      <c r="J1426" s="130" t="s">
        <v>131</v>
      </c>
    </row>
    <row r="1427" spans="1:10">
      <c r="A1427" s="130" t="s">
        <v>3618</v>
      </c>
      <c r="B1427" s="130" t="s">
        <v>3619</v>
      </c>
      <c r="C1427" s="130" t="s">
        <v>266</v>
      </c>
      <c r="D1427" s="130" t="s">
        <v>3620</v>
      </c>
      <c r="E1427" s="130" t="s">
        <v>268</v>
      </c>
      <c r="F1427" s="130">
        <v>0</v>
      </c>
      <c r="G1427" s="130">
        <v>2</v>
      </c>
      <c r="H1427" s="130" t="s">
        <v>130</v>
      </c>
      <c r="I1427" s="131"/>
      <c r="J1427" s="130" t="s">
        <v>131</v>
      </c>
    </row>
    <row r="1428" spans="1:10">
      <c r="A1428" s="130" t="s">
        <v>3621</v>
      </c>
      <c r="B1428" s="130" t="s">
        <v>3622</v>
      </c>
      <c r="C1428" s="130" t="s">
        <v>266</v>
      </c>
      <c r="D1428" s="130" t="s">
        <v>3623</v>
      </c>
      <c r="E1428" s="130" t="s">
        <v>268</v>
      </c>
      <c r="F1428" s="130">
        <v>0</v>
      </c>
      <c r="G1428" s="130">
        <v>2</v>
      </c>
      <c r="H1428" s="130" t="s">
        <v>130</v>
      </c>
      <c r="I1428" s="131"/>
      <c r="J1428" s="130" t="s">
        <v>131</v>
      </c>
    </row>
    <row r="1429" spans="1:10">
      <c r="A1429" s="130" t="s">
        <v>3624</v>
      </c>
      <c r="B1429" s="130" t="s">
        <v>3625</v>
      </c>
      <c r="C1429" s="130" t="s">
        <v>266</v>
      </c>
      <c r="D1429" s="130" t="s">
        <v>3626</v>
      </c>
      <c r="E1429" s="130" t="s">
        <v>268</v>
      </c>
      <c r="F1429" s="130">
        <v>0</v>
      </c>
      <c r="G1429" s="130">
        <v>2</v>
      </c>
      <c r="H1429" s="130" t="s">
        <v>130</v>
      </c>
      <c r="I1429" s="131"/>
      <c r="J1429" s="130" t="s">
        <v>131</v>
      </c>
    </row>
    <row r="1430" spans="1:10">
      <c r="A1430" s="130" t="s">
        <v>3627</v>
      </c>
      <c r="B1430" s="130" t="s">
        <v>3628</v>
      </c>
      <c r="C1430" s="130" t="s">
        <v>266</v>
      </c>
      <c r="D1430" s="130" t="s">
        <v>3629</v>
      </c>
      <c r="E1430" s="130" t="s">
        <v>268</v>
      </c>
      <c r="F1430" s="130">
        <v>0</v>
      </c>
      <c r="G1430" s="130">
        <v>2</v>
      </c>
      <c r="H1430" s="130" t="s">
        <v>130</v>
      </c>
      <c r="I1430" s="131"/>
      <c r="J1430" s="130" t="s">
        <v>131</v>
      </c>
    </row>
    <row r="1431" spans="1:10">
      <c r="A1431" s="130" t="s">
        <v>3630</v>
      </c>
      <c r="B1431" s="130" t="s">
        <v>3631</v>
      </c>
      <c r="C1431" s="130" t="s">
        <v>266</v>
      </c>
      <c r="D1431" s="130" t="s">
        <v>3632</v>
      </c>
      <c r="E1431" s="130" t="s">
        <v>268</v>
      </c>
      <c r="F1431" s="130">
        <v>0</v>
      </c>
      <c r="G1431" s="130">
        <v>2</v>
      </c>
      <c r="H1431" s="130" t="s">
        <v>130</v>
      </c>
      <c r="I1431" s="131"/>
      <c r="J1431" s="130" t="s">
        <v>131</v>
      </c>
    </row>
    <row r="1432" spans="1:10">
      <c r="A1432" s="130" t="s">
        <v>3633</v>
      </c>
      <c r="B1432" s="130" t="s">
        <v>3634</v>
      </c>
      <c r="C1432" s="130" t="s">
        <v>266</v>
      </c>
      <c r="D1432" s="130" t="s">
        <v>3635</v>
      </c>
      <c r="E1432" s="130" t="s">
        <v>268</v>
      </c>
      <c r="F1432" s="130">
        <v>0</v>
      </c>
      <c r="G1432" s="130">
        <v>2</v>
      </c>
      <c r="H1432" s="130" t="s">
        <v>130</v>
      </c>
      <c r="I1432" s="131"/>
      <c r="J1432" s="130" t="s">
        <v>131</v>
      </c>
    </row>
    <row r="1433" spans="1:10">
      <c r="A1433" s="130" t="s">
        <v>3636</v>
      </c>
      <c r="B1433" s="130" t="s">
        <v>3637</v>
      </c>
      <c r="C1433" s="130" t="s">
        <v>266</v>
      </c>
      <c r="D1433" s="130" t="s">
        <v>3638</v>
      </c>
      <c r="E1433" s="130" t="s">
        <v>268</v>
      </c>
      <c r="F1433" s="130">
        <v>0</v>
      </c>
      <c r="G1433" s="130">
        <v>2</v>
      </c>
      <c r="H1433" s="130" t="s">
        <v>130</v>
      </c>
      <c r="I1433" s="131"/>
      <c r="J1433" s="130" t="s">
        <v>131</v>
      </c>
    </row>
    <row r="1434" spans="1:10">
      <c r="A1434" s="130" t="s">
        <v>3639</v>
      </c>
      <c r="B1434" s="130" t="s">
        <v>3640</v>
      </c>
      <c r="C1434" s="130" t="s">
        <v>266</v>
      </c>
      <c r="D1434" s="130" t="s">
        <v>3641</v>
      </c>
      <c r="E1434" s="130" t="s">
        <v>268</v>
      </c>
      <c r="F1434" s="130">
        <v>0</v>
      </c>
      <c r="G1434" s="130">
        <v>2</v>
      </c>
      <c r="H1434" s="130" t="s">
        <v>130</v>
      </c>
      <c r="I1434" s="131"/>
      <c r="J1434" s="130" t="s">
        <v>131</v>
      </c>
    </row>
    <row r="1435" spans="1:10">
      <c r="A1435" s="130" t="s">
        <v>3642</v>
      </c>
      <c r="B1435" s="130" t="s">
        <v>3643</v>
      </c>
      <c r="C1435" s="130" t="s">
        <v>266</v>
      </c>
      <c r="D1435" s="130" t="s">
        <v>3644</v>
      </c>
      <c r="E1435" s="130" t="s">
        <v>268</v>
      </c>
      <c r="F1435" s="130">
        <v>0</v>
      </c>
      <c r="G1435" s="130">
        <v>2</v>
      </c>
      <c r="H1435" s="130" t="s">
        <v>130</v>
      </c>
      <c r="I1435" s="131"/>
      <c r="J1435" s="130" t="s">
        <v>131</v>
      </c>
    </row>
    <row r="1436" spans="1:10">
      <c r="A1436" s="130" t="s">
        <v>3645</v>
      </c>
      <c r="B1436" s="130" t="s">
        <v>3646</v>
      </c>
      <c r="C1436" s="130" t="s">
        <v>266</v>
      </c>
      <c r="D1436" s="130" t="s">
        <v>3647</v>
      </c>
      <c r="E1436" s="130" t="s">
        <v>268</v>
      </c>
      <c r="F1436" s="130">
        <v>0</v>
      </c>
      <c r="G1436" s="130">
        <v>2</v>
      </c>
      <c r="H1436" s="130" t="s">
        <v>130</v>
      </c>
      <c r="I1436" s="131"/>
      <c r="J1436" s="130" t="s">
        <v>131</v>
      </c>
    </row>
    <row r="1437" spans="1:10">
      <c r="A1437" s="130" t="s">
        <v>3648</v>
      </c>
      <c r="B1437" s="130" t="s">
        <v>3649</v>
      </c>
      <c r="C1437" s="130" t="s">
        <v>266</v>
      </c>
      <c r="D1437" s="130" t="s">
        <v>3650</v>
      </c>
      <c r="E1437" s="130" t="s">
        <v>268</v>
      </c>
      <c r="F1437" s="130">
        <v>0</v>
      </c>
      <c r="G1437" s="130">
        <v>2</v>
      </c>
      <c r="H1437" s="130" t="s">
        <v>130</v>
      </c>
      <c r="I1437" s="131"/>
      <c r="J1437" s="130" t="s">
        <v>131</v>
      </c>
    </row>
    <row r="1438" spans="1:10">
      <c r="A1438" s="130" t="s">
        <v>3651</v>
      </c>
      <c r="B1438" s="130" t="s">
        <v>3652</v>
      </c>
      <c r="C1438" s="130" t="s">
        <v>266</v>
      </c>
      <c r="D1438" s="130" t="s">
        <v>3653</v>
      </c>
      <c r="E1438" s="130" t="s">
        <v>268</v>
      </c>
      <c r="F1438" s="130">
        <v>0</v>
      </c>
      <c r="G1438" s="130">
        <v>2</v>
      </c>
      <c r="H1438" s="130" t="s">
        <v>130</v>
      </c>
      <c r="I1438" s="131"/>
      <c r="J1438" s="130" t="s">
        <v>131</v>
      </c>
    </row>
    <row r="1439" spans="1:10">
      <c r="A1439" s="130" t="s">
        <v>3654</v>
      </c>
      <c r="B1439" s="130" t="s">
        <v>3655</v>
      </c>
      <c r="C1439" s="130" t="s">
        <v>266</v>
      </c>
      <c r="D1439" s="130" t="s">
        <v>3656</v>
      </c>
      <c r="E1439" s="130" t="s">
        <v>268</v>
      </c>
      <c r="F1439" s="130">
        <v>0</v>
      </c>
      <c r="G1439" s="130">
        <v>2</v>
      </c>
      <c r="H1439" s="130" t="s">
        <v>130</v>
      </c>
      <c r="I1439" s="131"/>
      <c r="J1439" s="130" t="s">
        <v>131</v>
      </c>
    </row>
    <row r="1440" spans="1:10">
      <c r="A1440" s="130" t="s">
        <v>3657</v>
      </c>
      <c r="B1440" s="130" t="s">
        <v>3658</v>
      </c>
      <c r="C1440" s="130" t="s">
        <v>266</v>
      </c>
      <c r="D1440" s="130" t="s">
        <v>3659</v>
      </c>
      <c r="E1440" s="130" t="s">
        <v>268</v>
      </c>
      <c r="F1440" s="130">
        <v>0</v>
      </c>
      <c r="G1440" s="130">
        <v>2</v>
      </c>
      <c r="H1440" s="130" t="s">
        <v>130</v>
      </c>
      <c r="I1440" s="131"/>
      <c r="J1440" s="130" t="s">
        <v>131</v>
      </c>
    </row>
    <row r="1441" spans="1:10">
      <c r="A1441" s="130" t="s">
        <v>3660</v>
      </c>
      <c r="B1441" s="130" t="s">
        <v>3661</v>
      </c>
      <c r="C1441" s="130" t="s">
        <v>266</v>
      </c>
      <c r="D1441" s="130" t="s">
        <v>3662</v>
      </c>
      <c r="E1441" s="130" t="s">
        <v>268</v>
      </c>
      <c r="F1441" s="130">
        <v>0</v>
      </c>
      <c r="G1441" s="130">
        <v>2</v>
      </c>
      <c r="H1441" s="130" t="s">
        <v>130</v>
      </c>
      <c r="I1441" s="131"/>
      <c r="J1441" s="130" t="s">
        <v>131</v>
      </c>
    </row>
    <row r="1442" spans="1:10">
      <c r="A1442" s="130" t="s">
        <v>3663</v>
      </c>
      <c r="B1442" s="130" t="s">
        <v>3664</v>
      </c>
      <c r="C1442" s="130" t="s">
        <v>266</v>
      </c>
      <c r="D1442" s="130" t="s">
        <v>3665</v>
      </c>
      <c r="E1442" s="130" t="s">
        <v>268</v>
      </c>
      <c r="F1442" s="130">
        <v>0</v>
      </c>
      <c r="G1442" s="130">
        <v>2</v>
      </c>
      <c r="H1442" s="130" t="s">
        <v>130</v>
      </c>
      <c r="I1442" s="131"/>
      <c r="J1442" s="130" t="s">
        <v>131</v>
      </c>
    </row>
    <row r="1443" spans="1:10">
      <c r="A1443" s="130" t="s">
        <v>3666</v>
      </c>
      <c r="B1443" s="130" t="s">
        <v>3667</v>
      </c>
      <c r="C1443" s="130" t="s">
        <v>266</v>
      </c>
      <c r="D1443" s="130" t="s">
        <v>3668</v>
      </c>
      <c r="E1443" s="130" t="s">
        <v>268</v>
      </c>
      <c r="F1443" s="130">
        <v>0</v>
      </c>
      <c r="G1443" s="130">
        <v>2</v>
      </c>
      <c r="H1443" s="130" t="s">
        <v>130</v>
      </c>
      <c r="I1443" s="131"/>
      <c r="J1443" s="130" t="s">
        <v>131</v>
      </c>
    </row>
    <row r="1444" spans="1:10">
      <c r="A1444" s="130" t="s">
        <v>3669</v>
      </c>
      <c r="B1444" s="130" t="s">
        <v>3670</v>
      </c>
      <c r="C1444" s="130" t="s">
        <v>266</v>
      </c>
      <c r="D1444" s="130" t="s">
        <v>3671</v>
      </c>
      <c r="E1444" s="130" t="s">
        <v>268</v>
      </c>
      <c r="F1444" s="130">
        <v>0</v>
      </c>
      <c r="G1444" s="130">
        <v>2</v>
      </c>
      <c r="H1444" s="130" t="s">
        <v>130</v>
      </c>
      <c r="I1444" s="131"/>
      <c r="J1444" s="130" t="s">
        <v>131</v>
      </c>
    </row>
    <row r="1445" spans="1:10">
      <c r="A1445" s="130" t="s">
        <v>3672</v>
      </c>
      <c r="B1445" s="130" t="s">
        <v>3673</v>
      </c>
      <c r="C1445" s="130" t="s">
        <v>266</v>
      </c>
      <c r="D1445" s="130" t="s">
        <v>3674</v>
      </c>
      <c r="E1445" s="130" t="s">
        <v>268</v>
      </c>
      <c r="F1445" s="130">
        <v>0</v>
      </c>
      <c r="G1445" s="130">
        <v>2</v>
      </c>
      <c r="H1445" s="130" t="s">
        <v>130</v>
      </c>
      <c r="I1445" s="131"/>
      <c r="J1445" s="130" t="s">
        <v>131</v>
      </c>
    </row>
    <row r="1446" spans="1:10">
      <c r="A1446" s="130" t="s">
        <v>3675</v>
      </c>
      <c r="B1446" s="130" t="s">
        <v>3676</v>
      </c>
      <c r="C1446" s="130" t="s">
        <v>266</v>
      </c>
      <c r="D1446" s="130" t="s">
        <v>3677</v>
      </c>
      <c r="E1446" s="130" t="s">
        <v>268</v>
      </c>
      <c r="F1446" s="130">
        <v>0</v>
      </c>
      <c r="G1446" s="130">
        <v>2</v>
      </c>
      <c r="H1446" s="130" t="s">
        <v>130</v>
      </c>
      <c r="I1446" s="131"/>
      <c r="J1446" s="130" t="s">
        <v>131</v>
      </c>
    </row>
    <row r="1447" spans="1:10">
      <c r="A1447" s="130" t="s">
        <v>3678</v>
      </c>
      <c r="B1447" s="130" t="s">
        <v>3679</v>
      </c>
      <c r="C1447" s="130" t="s">
        <v>266</v>
      </c>
      <c r="D1447" s="130" t="s">
        <v>3680</v>
      </c>
      <c r="E1447" s="130" t="s">
        <v>268</v>
      </c>
      <c r="F1447" s="130">
        <v>0</v>
      </c>
      <c r="G1447" s="130">
        <v>2</v>
      </c>
      <c r="H1447" s="130" t="s">
        <v>130</v>
      </c>
      <c r="I1447" s="131"/>
      <c r="J1447" s="130" t="s">
        <v>131</v>
      </c>
    </row>
    <row r="1448" spans="1:10">
      <c r="A1448" s="130" t="s">
        <v>3681</v>
      </c>
      <c r="B1448" s="130" t="s">
        <v>3682</v>
      </c>
      <c r="C1448" s="130" t="s">
        <v>266</v>
      </c>
      <c r="D1448" s="130" t="s">
        <v>3683</v>
      </c>
      <c r="E1448" s="130" t="s">
        <v>268</v>
      </c>
      <c r="F1448" s="130">
        <v>0</v>
      </c>
      <c r="G1448" s="130">
        <v>2</v>
      </c>
      <c r="H1448" s="130" t="s">
        <v>130</v>
      </c>
      <c r="I1448" s="131"/>
      <c r="J1448" s="130" t="s">
        <v>131</v>
      </c>
    </row>
    <row r="1449" spans="1:10">
      <c r="A1449" s="130" t="s">
        <v>3684</v>
      </c>
      <c r="B1449" s="130" t="s">
        <v>3685</v>
      </c>
      <c r="C1449" s="130" t="s">
        <v>266</v>
      </c>
      <c r="D1449" s="130" t="s">
        <v>3686</v>
      </c>
      <c r="E1449" s="130" t="s">
        <v>268</v>
      </c>
      <c r="F1449" s="130">
        <v>0</v>
      </c>
      <c r="G1449" s="130">
        <v>2</v>
      </c>
      <c r="H1449" s="130" t="s">
        <v>130</v>
      </c>
      <c r="I1449" s="131"/>
      <c r="J1449" s="130" t="s">
        <v>131</v>
      </c>
    </row>
    <row r="1450" spans="1:10">
      <c r="A1450" s="130" t="s">
        <v>3687</v>
      </c>
      <c r="B1450" s="130" t="s">
        <v>3688</v>
      </c>
      <c r="C1450" s="130" t="s">
        <v>266</v>
      </c>
      <c r="D1450" s="130" t="s">
        <v>3689</v>
      </c>
      <c r="E1450" s="130" t="s">
        <v>268</v>
      </c>
      <c r="F1450" s="130">
        <v>0</v>
      </c>
      <c r="G1450" s="130">
        <v>2</v>
      </c>
      <c r="H1450" s="130" t="s">
        <v>130</v>
      </c>
      <c r="I1450" s="131"/>
      <c r="J1450" s="130" t="s">
        <v>131</v>
      </c>
    </row>
    <row r="1451" spans="1:10">
      <c r="A1451" s="130" t="s">
        <v>3690</v>
      </c>
      <c r="B1451" s="130" t="s">
        <v>3691</v>
      </c>
      <c r="C1451" s="130" t="s">
        <v>266</v>
      </c>
      <c r="D1451" s="130" t="s">
        <v>3692</v>
      </c>
      <c r="E1451" s="130" t="s">
        <v>268</v>
      </c>
      <c r="F1451" s="130">
        <v>0</v>
      </c>
      <c r="G1451" s="130">
        <v>2</v>
      </c>
      <c r="H1451" s="130" t="s">
        <v>130</v>
      </c>
      <c r="I1451" s="131"/>
      <c r="J1451" s="130" t="s">
        <v>131</v>
      </c>
    </row>
    <row r="1452" spans="1:10">
      <c r="A1452" s="130" t="s">
        <v>3693</v>
      </c>
      <c r="B1452" s="130" t="s">
        <v>3694</v>
      </c>
      <c r="C1452" s="130" t="s">
        <v>266</v>
      </c>
      <c r="D1452" s="130" t="s">
        <v>3695</v>
      </c>
      <c r="E1452" s="130" t="s">
        <v>268</v>
      </c>
      <c r="F1452" s="130">
        <v>0</v>
      </c>
      <c r="G1452" s="130">
        <v>2</v>
      </c>
      <c r="H1452" s="130" t="s">
        <v>130</v>
      </c>
      <c r="I1452" s="131"/>
      <c r="J1452" s="130" t="s">
        <v>131</v>
      </c>
    </row>
    <row r="1453" spans="1:10">
      <c r="A1453" s="130" t="s">
        <v>3696</v>
      </c>
      <c r="B1453" s="130" t="s">
        <v>3697</v>
      </c>
      <c r="C1453" s="130" t="s">
        <v>266</v>
      </c>
      <c r="D1453" s="130" t="s">
        <v>3698</v>
      </c>
      <c r="E1453" s="130" t="s">
        <v>268</v>
      </c>
      <c r="F1453" s="130">
        <v>0</v>
      </c>
      <c r="G1453" s="130">
        <v>2</v>
      </c>
      <c r="H1453" s="130" t="s">
        <v>130</v>
      </c>
      <c r="I1453" s="131"/>
      <c r="J1453" s="130" t="s">
        <v>131</v>
      </c>
    </row>
    <row r="1454" spans="1:10">
      <c r="A1454" s="130" t="s">
        <v>3699</v>
      </c>
      <c r="B1454" s="130" t="s">
        <v>3700</v>
      </c>
      <c r="C1454" s="130" t="s">
        <v>266</v>
      </c>
      <c r="D1454" s="130" t="s">
        <v>3701</v>
      </c>
      <c r="E1454" s="130" t="s">
        <v>268</v>
      </c>
      <c r="F1454" s="130">
        <v>0</v>
      </c>
      <c r="G1454" s="130">
        <v>2</v>
      </c>
      <c r="H1454" s="130" t="s">
        <v>130</v>
      </c>
      <c r="I1454" s="131"/>
      <c r="J1454" s="130" t="s">
        <v>131</v>
      </c>
    </row>
    <row r="1455" spans="1:10">
      <c r="A1455" s="130" t="s">
        <v>3702</v>
      </c>
      <c r="B1455" s="130" t="s">
        <v>3703</v>
      </c>
      <c r="C1455" s="130" t="s">
        <v>266</v>
      </c>
      <c r="D1455" s="130" t="s">
        <v>3704</v>
      </c>
      <c r="E1455" s="130" t="s">
        <v>268</v>
      </c>
      <c r="F1455" s="130">
        <v>0</v>
      </c>
      <c r="G1455" s="130">
        <v>2</v>
      </c>
      <c r="H1455" s="130" t="s">
        <v>130</v>
      </c>
      <c r="I1455" s="131"/>
      <c r="J1455" s="130" t="s">
        <v>131</v>
      </c>
    </row>
    <row r="1456" spans="1:10">
      <c r="A1456" s="130" t="s">
        <v>3705</v>
      </c>
      <c r="B1456" s="130" t="s">
        <v>3706</v>
      </c>
      <c r="C1456" s="130" t="s">
        <v>266</v>
      </c>
      <c r="D1456" s="130" t="s">
        <v>3707</v>
      </c>
      <c r="E1456" s="130" t="s">
        <v>268</v>
      </c>
      <c r="F1456" s="130">
        <v>0</v>
      </c>
      <c r="G1456" s="130">
        <v>2</v>
      </c>
      <c r="H1456" s="130" t="s">
        <v>130</v>
      </c>
      <c r="I1456" s="131"/>
      <c r="J1456" s="130" t="s">
        <v>131</v>
      </c>
    </row>
    <row r="1457" spans="1:10">
      <c r="A1457" s="130" t="s">
        <v>3708</v>
      </c>
      <c r="B1457" s="130" t="s">
        <v>3709</v>
      </c>
      <c r="C1457" s="130" t="s">
        <v>266</v>
      </c>
      <c r="D1457" s="130" t="s">
        <v>3710</v>
      </c>
      <c r="E1457" s="130" t="s">
        <v>268</v>
      </c>
      <c r="F1457" s="130">
        <v>0</v>
      </c>
      <c r="G1457" s="130">
        <v>2</v>
      </c>
      <c r="H1457" s="130" t="s">
        <v>130</v>
      </c>
      <c r="I1457" s="131"/>
      <c r="J1457" s="130" t="s">
        <v>131</v>
      </c>
    </row>
    <row r="1458" spans="1:10">
      <c r="A1458" s="130" t="s">
        <v>3711</v>
      </c>
      <c r="B1458" s="130" t="s">
        <v>3712</v>
      </c>
      <c r="C1458" s="130" t="s">
        <v>266</v>
      </c>
      <c r="D1458" s="130" t="s">
        <v>3713</v>
      </c>
      <c r="E1458" s="130" t="s">
        <v>268</v>
      </c>
      <c r="F1458" s="130">
        <v>0</v>
      </c>
      <c r="G1458" s="130">
        <v>2</v>
      </c>
      <c r="H1458" s="130" t="s">
        <v>130</v>
      </c>
      <c r="I1458" s="131"/>
      <c r="J1458" s="130" t="s">
        <v>131</v>
      </c>
    </row>
    <row r="1459" spans="1:10">
      <c r="A1459" s="130" t="s">
        <v>3714</v>
      </c>
      <c r="B1459" s="130" t="s">
        <v>3715</v>
      </c>
      <c r="C1459" s="130" t="s">
        <v>266</v>
      </c>
      <c r="D1459" s="130" t="s">
        <v>3716</v>
      </c>
      <c r="E1459" s="130" t="s">
        <v>268</v>
      </c>
      <c r="F1459" s="130">
        <v>0</v>
      </c>
      <c r="G1459" s="130">
        <v>2</v>
      </c>
      <c r="H1459" s="130" t="s">
        <v>130</v>
      </c>
      <c r="I1459" s="131"/>
      <c r="J1459" s="130" t="s">
        <v>131</v>
      </c>
    </row>
    <row r="1460" spans="1:10">
      <c r="A1460" s="130" t="s">
        <v>3717</v>
      </c>
      <c r="B1460" s="130" t="s">
        <v>3718</v>
      </c>
      <c r="C1460" s="130" t="s">
        <v>266</v>
      </c>
      <c r="D1460" s="130" t="s">
        <v>3719</v>
      </c>
      <c r="E1460" s="130" t="s">
        <v>268</v>
      </c>
      <c r="F1460" s="130">
        <v>0</v>
      </c>
      <c r="G1460" s="130">
        <v>2</v>
      </c>
      <c r="H1460" s="130" t="s">
        <v>130</v>
      </c>
      <c r="I1460" s="131"/>
      <c r="J1460" s="130" t="s">
        <v>131</v>
      </c>
    </row>
    <row r="1461" spans="1:10">
      <c r="A1461" s="130" t="s">
        <v>3720</v>
      </c>
      <c r="B1461" s="130" t="s">
        <v>3721</v>
      </c>
      <c r="C1461" s="130" t="s">
        <v>266</v>
      </c>
      <c r="D1461" s="130" t="s">
        <v>3722</v>
      </c>
      <c r="E1461" s="130" t="s">
        <v>268</v>
      </c>
      <c r="F1461" s="130">
        <v>0</v>
      </c>
      <c r="G1461" s="130">
        <v>2</v>
      </c>
      <c r="H1461" s="130" t="s">
        <v>130</v>
      </c>
      <c r="I1461" s="131"/>
      <c r="J1461" s="130" t="s">
        <v>131</v>
      </c>
    </row>
    <row r="1462" spans="1:10">
      <c r="A1462" s="130" t="s">
        <v>3723</v>
      </c>
      <c r="B1462" s="130" t="s">
        <v>3724</v>
      </c>
      <c r="C1462" s="130" t="s">
        <v>266</v>
      </c>
      <c r="D1462" s="130" t="s">
        <v>3725</v>
      </c>
      <c r="E1462" s="130" t="s">
        <v>268</v>
      </c>
      <c r="F1462" s="130">
        <v>0</v>
      </c>
      <c r="G1462" s="130">
        <v>2</v>
      </c>
      <c r="H1462" s="130" t="s">
        <v>130</v>
      </c>
      <c r="I1462" s="131"/>
      <c r="J1462" s="130" t="s">
        <v>131</v>
      </c>
    </row>
    <row r="1463" spans="1:10">
      <c r="A1463" s="130" t="s">
        <v>3726</v>
      </c>
      <c r="B1463" s="130" t="s">
        <v>3727</v>
      </c>
      <c r="C1463" s="130" t="s">
        <v>266</v>
      </c>
      <c r="D1463" s="130" t="s">
        <v>3728</v>
      </c>
      <c r="E1463" s="130" t="s">
        <v>268</v>
      </c>
      <c r="F1463" s="130">
        <v>0</v>
      </c>
      <c r="G1463" s="130">
        <v>2</v>
      </c>
      <c r="H1463" s="130" t="s">
        <v>130</v>
      </c>
      <c r="I1463" s="131"/>
      <c r="J1463" s="130" t="s">
        <v>131</v>
      </c>
    </row>
    <row r="1464" spans="1:10">
      <c r="A1464" s="130" t="s">
        <v>3729</v>
      </c>
      <c r="B1464" s="130" t="s">
        <v>3730</v>
      </c>
      <c r="C1464" s="130" t="s">
        <v>266</v>
      </c>
      <c r="D1464" s="130" t="s">
        <v>3731</v>
      </c>
      <c r="E1464" s="130" t="s">
        <v>268</v>
      </c>
      <c r="F1464" s="130">
        <v>0</v>
      </c>
      <c r="G1464" s="130">
        <v>2</v>
      </c>
      <c r="H1464" s="130" t="s">
        <v>130</v>
      </c>
      <c r="I1464" s="131"/>
      <c r="J1464" s="130" t="s">
        <v>131</v>
      </c>
    </row>
    <row r="1465" spans="1:10">
      <c r="A1465" s="130" t="s">
        <v>3732</v>
      </c>
      <c r="B1465" s="130" t="s">
        <v>3733</v>
      </c>
      <c r="C1465" s="130" t="s">
        <v>266</v>
      </c>
      <c r="D1465" s="130" t="s">
        <v>3734</v>
      </c>
      <c r="E1465" s="130" t="s">
        <v>268</v>
      </c>
      <c r="F1465" s="130">
        <v>0</v>
      </c>
      <c r="G1465" s="130">
        <v>2</v>
      </c>
      <c r="H1465" s="130" t="s">
        <v>130</v>
      </c>
      <c r="I1465" s="131"/>
      <c r="J1465" s="130" t="s">
        <v>131</v>
      </c>
    </row>
    <row r="1466" spans="1:10">
      <c r="A1466" s="130" t="s">
        <v>3735</v>
      </c>
      <c r="B1466" s="130" t="s">
        <v>3736</v>
      </c>
      <c r="C1466" s="130" t="s">
        <v>266</v>
      </c>
      <c r="D1466" s="130" t="s">
        <v>3737</v>
      </c>
      <c r="E1466" s="130" t="s">
        <v>268</v>
      </c>
      <c r="F1466" s="130">
        <v>0</v>
      </c>
      <c r="G1466" s="130">
        <v>2</v>
      </c>
      <c r="H1466" s="130" t="s">
        <v>130</v>
      </c>
      <c r="I1466" s="131"/>
      <c r="J1466" s="130" t="s">
        <v>131</v>
      </c>
    </row>
    <row r="1467" spans="1:10">
      <c r="A1467" s="130" t="s">
        <v>3738</v>
      </c>
      <c r="B1467" s="130" t="s">
        <v>3739</v>
      </c>
      <c r="C1467" s="130" t="s">
        <v>266</v>
      </c>
      <c r="D1467" s="130" t="s">
        <v>3740</v>
      </c>
      <c r="E1467" s="130" t="s">
        <v>268</v>
      </c>
      <c r="F1467" s="130">
        <v>0</v>
      </c>
      <c r="G1467" s="130">
        <v>2</v>
      </c>
      <c r="H1467" s="130" t="s">
        <v>130</v>
      </c>
      <c r="I1467" s="131"/>
      <c r="J1467" s="130" t="s">
        <v>131</v>
      </c>
    </row>
    <row r="1468" spans="1:10">
      <c r="A1468" s="130" t="s">
        <v>3741</v>
      </c>
      <c r="B1468" s="130" t="s">
        <v>3742</v>
      </c>
      <c r="C1468" s="130" t="s">
        <v>266</v>
      </c>
      <c r="D1468" s="130" t="s">
        <v>3743</v>
      </c>
      <c r="E1468" s="130" t="s">
        <v>268</v>
      </c>
      <c r="F1468" s="130">
        <v>0</v>
      </c>
      <c r="G1468" s="130">
        <v>2</v>
      </c>
      <c r="H1468" s="130" t="s">
        <v>130</v>
      </c>
      <c r="I1468" s="131"/>
      <c r="J1468" s="130" t="s">
        <v>131</v>
      </c>
    </row>
    <row r="1469" spans="1:10">
      <c r="A1469" s="130" t="s">
        <v>3744</v>
      </c>
      <c r="B1469" s="130" t="s">
        <v>3745</v>
      </c>
      <c r="C1469" s="130" t="s">
        <v>266</v>
      </c>
      <c r="D1469" s="130" t="s">
        <v>3746</v>
      </c>
      <c r="E1469" s="130" t="s">
        <v>268</v>
      </c>
      <c r="F1469" s="130">
        <v>0</v>
      </c>
      <c r="G1469" s="130">
        <v>2</v>
      </c>
      <c r="H1469" s="130" t="s">
        <v>130</v>
      </c>
      <c r="I1469" s="131"/>
      <c r="J1469" s="130" t="s">
        <v>131</v>
      </c>
    </row>
    <row r="1470" spans="1:10">
      <c r="A1470" s="130" t="s">
        <v>3747</v>
      </c>
      <c r="B1470" s="130" t="s">
        <v>3748</v>
      </c>
      <c r="C1470" s="130" t="s">
        <v>266</v>
      </c>
      <c r="D1470" s="130" t="s">
        <v>3749</v>
      </c>
      <c r="E1470" s="130" t="s">
        <v>268</v>
      </c>
      <c r="F1470" s="130">
        <v>0</v>
      </c>
      <c r="G1470" s="130">
        <v>2</v>
      </c>
      <c r="H1470" s="130" t="s">
        <v>130</v>
      </c>
      <c r="I1470" s="131"/>
      <c r="J1470" s="130" t="s">
        <v>131</v>
      </c>
    </row>
    <row r="1471" spans="1:10">
      <c r="A1471" s="130" t="s">
        <v>3750</v>
      </c>
      <c r="B1471" s="130" t="s">
        <v>3751</v>
      </c>
      <c r="C1471" s="130" t="s">
        <v>266</v>
      </c>
      <c r="D1471" s="130" t="s">
        <v>3752</v>
      </c>
      <c r="E1471" s="130" t="s">
        <v>268</v>
      </c>
      <c r="F1471" s="130">
        <v>0</v>
      </c>
      <c r="G1471" s="130">
        <v>2</v>
      </c>
      <c r="H1471" s="130" t="s">
        <v>130</v>
      </c>
      <c r="I1471" s="131"/>
      <c r="J1471" s="130" t="s">
        <v>131</v>
      </c>
    </row>
    <row r="1472" spans="1:10">
      <c r="A1472" s="130" t="s">
        <v>3753</v>
      </c>
      <c r="B1472" s="130" t="s">
        <v>3754</v>
      </c>
      <c r="C1472" s="130" t="s">
        <v>266</v>
      </c>
      <c r="D1472" s="130" t="s">
        <v>3755</v>
      </c>
      <c r="E1472" s="130" t="s">
        <v>268</v>
      </c>
      <c r="F1472" s="130">
        <v>0</v>
      </c>
      <c r="G1472" s="130">
        <v>2</v>
      </c>
      <c r="H1472" s="130" t="s">
        <v>130</v>
      </c>
      <c r="I1472" s="131"/>
      <c r="J1472" s="130" t="s">
        <v>131</v>
      </c>
    </row>
    <row r="1473" spans="1:10">
      <c r="A1473" s="130" t="s">
        <v>3756</v>
      </c>
      <c r="B1473" s="130" t="s">
        <v>3757</v>
      </c>
      <c r="C1473" s="130" t="s">
        <v>266</v>
      </c>
      <c r="D1473" s="130" t="s">
        <v>3758</v>
      </c>
      <c r="E1473" s="130" t="s">
        <v>268</v>
      </c>
      <c r="F1473" s="130">
        <v>0</v>
      </c>
      <c r="G1473" s="130">
        <v>2</v>
      </c>
      <c r="H1473" s="130" t="s">
        <v>130</v>
      </c>
      <c r="I1473" s="131"/>
      <c r="J1473" s="130" t="s">
        <v>131</v>
      </c>
    </row>
    <row r="1474" spans="1:10">
      <c r="A1474" s="130" t="s">
        <v>3759</v>
      </c>
      <c r="B1474" s="130" t="s">
        <v>3760</v>
      </c>
      <c r="C1474" s="130" t="s">
        <v>266</v>
      </c>
      <c r="D1474" s="130" t="s">
        <v>3761</v>
      </c>
      <c r="E1474" s="130" t="s">
        <v>268</v>
      </c>
      <c r="F1474" s="130">
        <v>0</v>
      </c>
      <c r="G1474" s="130">
        <v>2</v>
      </c>
      <c r="H1474" s="130" t="s">
        <v>130</v>
      </c>
      <c r="I1474" s="131"/>
      <c r="J1474" s="130" t="s">
        <v>131</v>
      </c>
    </row>
    <row r="1475" spans="1:10">
      <c r="A1475" s="130" t="s">
        <v>3762</v>
      </c>
      <c r="B1475" s="130" t="s">
        <v>3763</v>
      </c>
      <c r="C1475" s="130" t="s">
        <v>266</v>
      </c>
      <c r="D1475" s="130" t="s">
        <v>3764</v>
      </c>
      <c r="E1475" s="130" t="s">
        <v>268</v>
      </c>
      <c r="F1475" s="130">
        <v>0</v>
      </c>
      <c r="G1475" s="130">
        <v>2</v>
      </c>
      <c r="H1475" s="130" t="s">
        <v>130</v>
      </c>
      <c r="I1475" s="131"/>
      <c r="J1475" s="130" t="s">
        <v>131</v>
      </c>
    </row>
    <row r="1476" spans="1:10">
      <c r="A1476" s="130" t="s">
        <v>3765</v>
      </c>
      <c r="B1476" s="130" t="s">
        <v>3766</v>
      </c>
      <c r="C1476" s="130" t="s">
        <v>266</v>
      </c>
      <c r="D1476" s="130" t="s">
        <v>3767</v>
      </c>
      <c r="E1476" s="130" t="s">
        <v>268</v>
      </c>
      <c r="F1476" s="130">
        <v>0</v>
      </c>
      <c r="G1476" s="130">
        <v>2</v>
      </c>
      <c r="H1476" s="130" t="s">
        <v>130</v>
      </c>
      <c r="I1476" s="131"/>
      <c r="J1476" s="130" t="s">
        <v>131</v>
      </c>
    </row>
    <row r="1477" spans="1:10">
      <c r="A1477" s="130" t="s">
        <v>3768</v>
      </c>
      <c r="B1477" s="130" t="s">
        <v>3769</v>
      </c>
      <c r="C1477" s="130" t="s">
        <v>266</v>
      </c>
      <c r="D1477" s="130" t="s">
        <v>3770</v>
      </c>
      <c r="E1477" s="130" t="s">
        <v>268</v>
      </c>
      <c r="F1477" s="130">
        <v>0</v>
      </c>
      <c r="G1477" s="130">
        <v>2</v>
      </c>
      <c r="H1477" s="130" t="s">
        <v>130</v>
      </c>
      <c r="I1477" s="131"/>
      <c r="J1477" s="130" t="s">
        <v>131</v>
      </c>
    </row>
    <row r="1478" spans="1:10">
      <c r="A1478" s="130" t="s">
        <v>3771</v>
      </c>
      <c r="B1478" s="130" t="s">
        <v>3772</v>
      </c>
      <c r="C1478" s="130" t="s">
        <v>266</v>
      </c>
      <c r="D1478" s="130" t="s">
        <v>3773</v>
      </c>
      <c r="E1478" s="130" t="s">
        <v>268</v>
      </c>
      <c r="F1478" s="130">
        <v>0</v>
      </c>
      <c r="G1478" s="130">
        <v>2</v>
      </c>
      <c r="H1478" s="130" t="s">
        <v>130</v>
      </c>
      <c r="I1478" s="131"/>
      <c r="J1478" s="130" t="s">
        <v>131</v>
      </c>
    </row>
    <row r="1479" spans="1:10">
      <c r="A1479" s="130" t="s">
        <v>3774</v>
      </c>
      <c r="B1479" s="130" t="s">
        <v>3775</v>
      </c>
      <c r="C1479" s="130" t="s">
        <v>266</v>
      </c>
      <c r="D1479" s="130" t="s">
        <v>3776</v>
      </c>
      <c r="E1479" s="130" t="s">
        <v>268</v>
      </c>
      <c r="F1479" s="130">
        <v>0</v>
      </c>
      <c r="G1479" s="130">
        <v>2</v>
      </c>
      <c r="H1479" s="130" t="s">
        <v>130</v>
      </c>
      <c r="I1479" s="131"/>
      <c r="J1479" s="130" t="s">
        <v>131</v>
      </c>
    </row>
    <row r="1480" spans="1:10">
      <c r="A1480" s="130" t="s">
        <v>3777</v>
      </c>
      <c r="B1480" s="130" t="s">
        <v>3778</v>
      </c>
      <c r="C1480" s="130" t="s">
        <v>266</v>
      </c>
      <c r="D1480" s="130" t="s">
        <v>3779</v>
      </c>
      <c r="E1480" s="130" t="s">
        <v>268</v>
      </c>
      <c r="F1480" s="130">
        <v>0</v>
      </c>
      <c r="G1480" s="130">
        <v>2</v>
      </c>
      <c r="H1480" s="130" t="s">
        <v>130</v>
      </c>
      <c r="I1480" s="131"/>
      <c r="J1480" s="130" t="s">
        <v>131</v>
      </c>
    </row>
    <row r="1481" spans="1:10">
      <c r="A1481" s="130" t="s">
        <v>3780</v>
      </c>
      <c r="B1481" s="130" t="s">
        <v>3781</v>
      </c>
      <c r="C1481" s="130" t="s">
        <v>266</v>
      </c>
      <c r="D1481" s="130" t="s">
        <v>3782</v>
      </c>
      <c r="E1481" s="130" t="s">
        <v>268</v>
      </c>
      <c r="F1481" s="130">
        <v>0</v>
      </c>
      <c r="G1481" s="130">
        <v>2</v>
      </c>
      <c r="H1481" s="130" t="s">
        <v>130</v>
      </c>
      <c r="I1481" s="131"/>
      <c r="J1481" s="130" t="s">
        <v>131</v>
      </c>
    </row>
    <row r="1482" spans="1:10">
      <c r="A1482" s="130" t="s">
        <v>3783</v>
      </c>
      <c r="B1482" s="130" t="s">
        <v>3784</v>
      </c>
      <c r="C1482" s="130" t="s">
        <v>164</v>
      </c>
      <c r="D1482" s="130" t="s">
        <v>3785</v>
      </c>
      <c r="E1482" s="130" t="s">
        <v>166</v>
      </c>
      <c r="F1482" s="130">
        <v>0</v>
      </c>
      <c r="G1482" s="130">
        <v>2</v>
      </c>
      <c r="H1482" s="130" t="s">
        <v>130</v>
      </c>
      <c r="I1482" s="131"/>
      <c r="J1482" s="130" t="s">
        <v>131</v>
      </c>
    </row>
    <row r="1483" spans="1:10">
      <c r="A1483" s="130" t="s">
        <v>3786</v>
      </c>
      <c r="B1483" s="130" t="s">
        <v>3787</v>
      </c>
      <c r="C1483" s="130" t="s">
        <v>164</v>
      </c>
      <c r="D1483" s="130" t="s">
        <v>3788</v>
      </c>
      <c r="E1483" s="130" t="s">
        <v>166</v>
      </c>
      <c r="F1483" s="130">
        <v>0</v>
      </c>
      <c r="G1483" s="130">
        <v>2</v>
      </c>
      <c r="H1483" s="130" t="s">
        <v>130</v>
      </c>
      <c r="I1483" s="131"/>
      <c r="J1483" s="130" t="s">
        <v>131</v>
      </c>
    </row>
    <row r="1484" spans="1:10">
      <c r="A1484" s="130" t="s">
        <v>3789</v>
      </c>
      <c r="B1484" s="130" t="s">
        <v>3790</v>
      </c>
      <c r="C1484" s="130" t="s">
        <v>164</v>
      </c>
      <c r="D1484" s="130" t="s">
        <v>3791</v>
      </c>
      <c r="E1484" s="130" t="s">
        <v>166</v>
      </c>
      <c r="F1484" s="130">
        <v>0</v>
      </c>
      <c r="G1484" s="130">
        <v>2</v>
      </c>
      <c r="H1484" s="130" t="s">
        <v>130</v>
      </c>
      <c r="I1484" s="131"/>
      <c r="J1484" s="130" t="s">
        <v>131</v>
      </c>
    </row>
    <row r="1485" spans="1:10">
      <c r="A1485" s="130" t="s">
        <v>3792</v>
      </c>
      <c r="B1485" s="130" t="s">
        <v>3793</v>
      </c>
      <c r="C1485" s="130" t="s">
        <v>164</v>
      </c>
      <c r="D1485" s="130" t="s">
        <v>3794</v>
      </c>
      <c r="E1485" s="130" t="s">
        <v>166</v>
      </c>
      <c r="F1485" s="130">
        <v>0</v>
      </c>
      <c r="G1485" s="130">
        <v>2</v>
      </c>
      <c r="H1485" s="130" t="s">
        <v>130</v>
      </c>
      <c r="I1485" s="131"/>
      <c r="J1485" s="130" t="s">
        <v>131</v>
      </c>
    </row>
    <row r="1486" spans="1:10">
      <c r="A1486" s="130" t="s">
        <v>3795</v>
      </c>
      <c r="B1486" s="130" t="s">
        <v>3796</v>
      </c>
      <c r="C1486" s="130" t="s">
        <v>164</v>
      </c>
      <c r="D1486" s="130" t="s">
        <v>3797</v>
      </c>
      <c r="E1486" s="130" t="s">
        <v>166</v>
      </c>
      <c r="F1486" s="130">
        <v>0</v>
      </c>
      <c r="G1486" s="130">
        <v>2</v>
      </c>
      <c r="H1486" s="130" t="s">
        <v>130</v>
      </c>
      <c r="I1486" s="131"/>
      <c r="J1486" s="130" t="s">
        <v>131</v>
      </c>
    </row>
    <row r="1487" spans="1:10">
      <c r="A1487" s="130" t="s">
        <v>3798</v>
      </c>
      <c r="B1487" s="130" t="s">
        <v>3799</v>
      </c>
      <c r="C1487" s="130" t="s">
        <v>164</v>
      </c>
      <c r="D1487" s="130" t="s">
        <v>3800</v>
      </c>
      <c r="E1487" s="130" t="s">
        <v>166</v>
      </c>
      <c r="F1487" s="130">
        <v>0</v>
      </c>
      <c r="G1487" s="130">
        <v>2</v>
      </c>
      <c r="H1487" s="130" t="s">
        <v>130</v>
      </c>
      <c r="I1487" s="131"/>
      <c r="J1487" s="130" t="s">
        <v>131</v>
      </c>
    </row>
    <row r="1488" spans="1:10">
      <c r="A1488" s="130" t="s">
        <v>3801</v>
      </c>
      <c r="B1488" s="130" t="s">
        <v>3802</v>
      </c>
      <c r="C1488" s="130" t="s">
        <v>164</v>
      </c>
      <c r="D1488" s="130" t="s">
        <v>3803</v>
      </c>
      <c r="E1488" s="130" t="s">
        <v>166</v>
      </c>
      <c r="F1488" s="130">
        <v>0</v>
      </c>
      <c r="G1488" s="130">
        <v>2</v>
      </c>
      <c r="H1488" s="130" t="s">
        <v>130</v>
      </c>
      <c r="I1488" s="131"/>
      <c r="J1488" s="130" t="s">
        <v>131</v>
      </c>
    </row>
    <row r="1489" spans="1:10">
      <c r="A1489" s="130" t="s">
        <v>3804</v>
      </c>
      <c r="B1489" s="130" t="s">
        <v>3805</v>
      </c>
      <c r="C1489" s="130" t="s">
        <v>164</v>
      </c>
      <c r="D1489" s="130" t="s">
        <v>3806</v>
      </c>
      <c r="E1489" s="130" t="s">
        <v>166</v>
      </c>
      <c r="F1489" s="130">
        <v>0</v>
      </c>
      <c r="G1489" s="130">
        <v>2</v>
      </c>
      <c r="H1489" s="130" t="s">
        <v>130</v>
      </c>
      <c r="I1489" s="131"/>
      <c r="J1489" s="130" t="s">
        <v>131</v>
      </c>
    </row>
    <row r="1490" spans="1:10">
      <c r="A1490" s="130" t="s">
        <v>3807</v>
      </c>
      <c r="B1490" s="130" t="s">
        <v>3808</v>
      </c>
      <c r="C1490" s="130" t="s">
        <v>164</v>
      </c>
      <c r="D1490" s="130" t="s">
        <v>3809</v>
      </c>
      <c r="E1490" s="130" t="s">
        <v>166</v>
      </c>
      <c r="F1490" s="130">
        <v>0</v>
      </c>
      <c r="G1490" s="130">
        <v>2</v>
      </c>
      <c r="H1490" s="130" t="s">
        <v>130</v>
      </c>
      <c r="I1490" s="131"/>
      <c r="J1490" s="130" t="s">
        <v>131</v>
      </c>
    </row>
    <row r="1491" spans="1:10">
      <c r="A1491" s="130" t="s">
        <v>3810</v>
      </c>
      <c r="B1491" s="130" t="s">
        <v>3811</v>
      </c>
      <c r="C1491" s="130" t="s">
        <v>164</v>
      </c>
      <c r="D1491" s="130" t="s">
        <v>3812</v>
      </c>
      <c r="E1491" s="130" t="s">
        <v>166</v>
      </c>
      <c r="F1491" s="130">
        <v>0</v>
      </c>
      <c r="G1491" s="130">
        <v>2</v>
      </c>
      <c r="H1491" s="130" t="s">
        <v>130</v>
      </c>
      <c r="I1491" s="131"/>
      <c r="J1491" s="130" t="s">
        <v>131</v>
      </c>
    </row>
    <row r="1492" spans="1:10">
      <c r="A1492" s="130" t="s">
        <v>3813</v>
      </c>
      <c r="B1492" s="130" t="s">
        <v>3814</v>
      </c>
      <c r="C1492" s="130" t="s">
        <v>164</v>
      </c>
      <c r="D1492" s="130" t="s">
        <v>3815</v>
      </c>
      <c r="E1492" s="130" t="s">
        <v>166</v>
      </c>
      <c r="F1492" s="130">
        <v>0</v>
      </c>
      <c r="G1492" s="130">
        <v>2</v>
      </c>
      <c r="H1492" s="130" t="s">
        <v>130</v>
      </c>
      <c r="I1492" s="131"/>
      <c r="J1492" s="130" t="s">
        <v>131</v>
      </c>
    </row>
    <row r="1493" spans="1:10">
      <c r="A1493" s="130" t="s">
        <v>3816</v>
      </c>
      <c r="B1493" s="130" t="s">
        <v>3817</v>
      </c>
      <c r="C1493" s="130" t="s">
        <v>164</v>
      </c>
      <c r="D1493" s="130" t="s">
        <v>3818</v>
      </c>
      <c r="E1493" s="130" t="s">
        <v>166</v>
      </c>
      <c r="F1493" s="130">
        <v>0</v>
      </c>
      <c r="G1493" s="130">
        <v>2</v>
      </c>
      <c r="H1493" s="130" t="s">
        <v>130</v>
      </c>
      <c r="I1493" s="131"/>
      <c r="J1493" s="130" t="s">
        <v>131</v>
      </c>
    </row>
    <row r="1494" spans="1:10">
      <c r="A1494" s="130" t="s">
        <v>3819</v>
      </c>
      <c r="B1494" s="130" t="s">
        <v>3820</v>
      </c>
      <c r="C1494" s="130" t="s">
        <v>164</v>
      </c>
      <c r="D1494" s="130" t="s">
        <v>3821</v>
      </c>
      <c r="E1494" s="130" t="s">
        <v>166</v>
      </c>
      <c r="F1494" s="130">
        <v>0</v>
      </c>
      <c r="G1494" s="130">
        <v>2</v>
      </c>
      <c r="H1494" s="130" t="s">
        <v>130</v>
      </c>
      <c r="I1494" s="131"/>
      <c r="J1494" s="130" t="s">
        <v>131</v>
      </c>
    </row>
    <row r="1495" spans="1:10">
      <c r="A1495" s="130" t="s">
        <v>3822</v>
      </c>
      <c r="B1495" s="130" t="s">
        <v>3823</v>
      </c>
      <c r="C1495" s="130" t="s">
        <v>164</v>
      </c>
      <c r="D1495" s="130" t="s">
        <v>3824</v>
      </c>
      <c r="E1495" s="130" t="s">
        <v>166</v>
      </c>
      <c r="F1495" s="130">
        <v>0</v>
      </c>
      <c r="G1495" s="130">
        <v>2</v>
      </c>
      <c r="H1495" s="130" t="s">
        <v>130</v>
      </c>
      <c r="I1495" s="131"/>
      <c r="J1495" s="130" t="s">
        <v>131</v>
      </c>
    </row>
    <row r="1496" spans="1:10">
      <c r="A1496" s="130" t="s">
        <v>3825</v>
      </c>
      <c r="B1496" s="130" t="s">
        <v>3826</v>
      </c>
      <c r="C1496" s="130" t="s">
        <v>164</v>
      </c>
      <c r="D1496" s="130" t="s">
        <v>3827</v>
      </c>
      <c r="E1496" s="130" t="s">
        <v>166</v>
      </c>
      <c r="F1496" s="130">
        <v>0</v>
      </c>
      <c r="G1496" s="130">
        <v>2</v>
      </c>
      <c r="H1496" s="130" t="s">
        <v>130</v>
      </c>
      <c r="I1496" s="131"/>
      <c r="J1496" s="130" t="s">
        <v>131</v>
      </c>
    </row>
    <row r="1497" spans="1:10">
      <c r="A1497" s="130" t="s">
        <v>3828</v>
      </c>
      <c r="B1497" s="130" t="s">
        <v>3829</v>
      </c>
      <c r="C1497" s="130" t="s">
        <v>164</v>
      </c>
      <c r="D1497" s="130" t="s">
        <v>3830</v>
      </c>
      <c r="E1497" s="130" t="s">
        <v>166</v>
      </c>
      <c r="F1497" s="130">
        <v>0</v>
      </c>
      <c r="G1497" s="130">
        <v>2</v>
      </c>
      <c r="H1497" s="130" t="s">
        <v>130</v>
      </c>
      <c r="I1497" s="131"/>
      <c r="J1497" s="130" t="s">
        <v>131</v>
      </c>
    </row>
    <row r="1498" spans="1:10">
      <c r="A1498" s="130" t="s">
        <v>3831</v>
      </c>
      <c r="B1498" s="130" t="s">
        <v>3832</v>
      </c>
      <c r="C1498" s="130" t="s">
        <v>164</v>
      </c>
      <c r="D1498" s="130" t="s">
        <v>3833</v>
      </c>
      <c r="E1498" s="130" t="s">
        <v>166</v>
      </c>
      <c r="F1498" s="130">
        <v>0</v>
      </c>
      <c r="G1498" s="130">
        <v>2</v>
      </c>
      <c r="H1498" s="130" t="s">
        <v>130</v>
      </c>
      <c r="I1498" s="131"/>
      <c r="J1498" s="130" t="s">
        <v>131</v>
      </c>
    </row>
    <row r="1499" spans="1:10">
      <c r="A1499" s="130" t="s">
        <v>3834</v>
      </c>
      <c r="B1499" s="130" t="s">
        <v>3835</v>
      </c>
      <c r="C1499" s="130" t="s">
        <v>164</v>
      </c>
      <c r="D1499" s="130" t="s">
        <v>3836</v>
      </c>
      <c r="E1499" s="130" t="s">
        <v>166</v>
      </c>
      <c r="F1499" s="130">
        <v>0</v>
      </c>
      <c r="G1499" s="130">
        <v>2</v>
      </c>
      <c r="H1499" s="130" t="s">
        <v>130</v>
      </c>
      <c r="I1499" s="131"/>
      <c r="J1499" s="130" t="s">
        <v>131</v>
      </c>
    </row>
    <row r="1500" spans="1:10">
      <c r="A1500" s="130" t="s">
        <v>3837</v>
      </c>
      <c r="B1500" s="130" t="s">
        <v>3838</v>
      </c>
      <c r="C1500" s="130" t="s">
        <v>164</v>
      </c>
      <c r="D1500" s="130" t="s">
        <v>3839</v>
      </c>
      <c r="E1500" s="130" t="s">
        <v>166</v>
      </c>
      <c r="F1500" s="130">
        <v>0</v>
      </c>
      <c r="G1500" s="130">
        <v>2</v>
      </c>
      <c r="H1500" s="130" t="s">
        <v>130</v>
      </c>
      <c r="I1500" s="131"/>
      <c r="J1500" s="130" t="s">
        <v>131</v>
      </c>
    </row>
    <row r="1501" spans="1:10">
      <c r="A1501" s="130" t="s">
        <v>3840</v>
      </c>
      <c r="B1501" s="130" t="s">
        <v>3841</v>
      </c>
      <c r="C1501" s="130" t="s">
        <v>164</v>
      </c>
      <c r="D1501" s="130" t="s">
        <v>3842</v>
      </c>
      <c r="E1501" s="130" t="s">
        <v>166</v>
      </c>
      <c r="F1501" s="130">
        <v>0</v>
      </c>
      <c r="G1501" s="130">
        <v>2</v>
      </c>
      <c r="H1501" s="130" t="s">
        <v>130</v>
      </c>
      <c r="I1501" s="131"/>
      <c r="J1501" s="130" t="s">
        <v>131</v>
      </c>
    </row>
    <row r="1502" spans="1:10">
      <c r="A1502" s="130" t="s">
        <v>3843</v>
      </c>
      <c r="B1502" s="130" t="s">
        <v>3844</v>
      </c>
      <c r="C1502" s="130" t="s">
        <v>164</v>
      </c>
      <c r="D1502" s="130" t="s">
        <v>3845</v>
      </c>
      <c r="E1502" s="130" t="s">
        <v>166</v>
      </c>
      <c r="F1502" s="130">
        <v>0</v>
      </c>
      <c r="G1502" s="130">
        <v>2</v>
      </c>
      <c r="H1502" s="130" t="s">
        <v>130</v>
      </c>
      <c r="I1502" s="131"/>
      <c r="J1502" s="130" t="s">
        <v>131</v>
      </c>
    </row>
    <row r="1503" spans="1:10">
      <c r="A1503" s="130" t="s">
        <v>3846</v>
      </c>
      <c r="B1503" s="130" t="s">
        <v>3847</v>
      </c>
      <c r="C1503" s="130" t="s">
        <v>164</v>
      </c>
      <c r="D1503" s="130" t="s">
        <v>3848</v>
      </c>
      <c r="E1503" s="130" t="s">
        <v>166</v>
      </c>
      <c r="F1503" s="130">
        <v>0</v>
      </c>
      <c r="G1503" s="130">
        <v>2</v>
      </c>
      <c r="H1503" s="130" t="s">
        <v>130</v>
      </c>
      <c r="I1503" s="131"/>
      <c r="J1503" s="130" t="s">
        <v>131</v>
      </c>
    </row>
    <row r="1504" spans="1:10">
      <c r="A1504" s="130" t="s">
        <v>3849</v>
      </c>
      <c r="B1504" s="130" t="s">
        <v>3850</v>
      </c>
      <c r="C1504" s="130" t="s">
        <v>164</v>
      </c>
      <c r="D1504" s="130" t="s">
        <v>3851</v>
      </c>
      <c r="E1504" s="130" t="s">
        <v>166</v>
      </c>
      <c r="F1504" s="130">
        <v>0</v>
      </c>
      <c r="G1504" s="130">
        <v>2</v>
      </c>
      <c r="H1504" s="130" t="s">
        <v>130</v>
      </c>
      <c r="I1504" s="131"/>
      <c r="J1504" s="130" t="s">
        <v>131</v>
      </c>
    </row>
    <row r="1505" spans="1:10">
      <c r="A1505" s="130" t="s">
        <v>3852</v>
      </c>
      <c r="B1505" s="130" t="s">
        <v>3853</v>
      </c>
      <c r="C1505" s="130" t="s">
        <v>164</v>
      </c>
      <c r="D1505" s="130" t="s">
        <v>3854</v>
      </c>
      <c r="E1505" s="130" t="s">
        <v>166</v>
      </c>
      <c r="F1505" s="130">
        <v>0</v>
      </c>
      <c r="G1505" s="130">
        <v>2</v>
      </c>
      <c r="H1505" s="130" t="s">
        <v>130</v>
      </c>
      <c r="I1505" s="131"/>
      <c r="J1505" s="130" t="s">
        <v>131</v>
      </c>
    </row>
    <row r="1506" spans="1:10">
      <c r="A1506" s="130" t="s">
        <v>3855</v>
      </c>
      <c r="B1506" s="130" t="s">
        <v>3856</v>
      </c>
      <c r="C1506" s="130" t="s">
        <v>164</v>
      </c>
      <c r="D1506" s="130" t="s">
        <v>3857</v>
      </c>
      <c r="E1506" s="130" t="s">
        <v>166</v>
      </c>
      <c r="F1506" s="130">
        <v>0</v>
      </c>
      <c r="G1506" s="130">
        <v>2</v>
      </c>
      <c r="H1506" s="130" t="s">
        <v>130</v>
      </c>
      <c r="I1506" s="131"/>
      <c r="J1506" s="130" t="s">
        <v>131</v>
      </c>
    </row>
    <row r="1507" spans="1:10">
      <c r="A1507" s="130" t="s">
        <v>3858</v>
      </c>
      <c r="B1507" s="130" t="s">
        <v>3859</v>
      </c>
      <c r="C1507" s="130" t="s">
        <v>164</v>
      </c>
      <c r="D1507" s="130" t="s">
        <v>3860</v>
      </c>
      <c r="E1507" s="130" t="s">
        <v>166</v>
      </c>
      <c r="F1507" s="130">
        <v>0</v>
      </c>
      <c r="G1507" s="130">
        <v>2</v>
      </c>
      <c r="H1507" s="130" t="s">
        <v>130</v>
      </c>
      <c r="I1507" s="131"/>
      <c r="J1507" s="130" t="s">
        <v>131</v>
      </c>
    </row>
    <row r="1508" spans="1:10">
      <c r="A1508" s="130" t="s">
        <v>3861</v>
      </c>
      <c r="B1508" s="130" t="s">
        <v>3862</v>
      </c>
      <c r="C1508" s="130" t="s">
        <v>164</v>
      </c>
      <c r="D1508" s="130" t="s">
        <v>3863</v>
      </c>
      <c r="E1508" s="130" t="s">
        <v>166</v>
      </c>
      <c r="F1508" s="130">
        <v>0</v>
      </c>
      <c r="G1508" s="130">
        <v>2</v>
      </c>
      <c r="H1508" s="130" t="s">
        <v>130</v>
      </c>
      <c r="I1508" s="131"/>
      <c r="J1508" s="130" t="s">
        <v>131</v>
      </c>
    </row>
    <row r="1509" spans="1:10">
      <c r="A1509" s="130" t="s">
        <v>3864</v>
      </c>
      <c r="B1509" s="130" t="s">
        <v>3865</v>
      </c>
      <c r="C1509" s="130" t="s">
        <v>164</v>
      </c>
      <c r="D1509" s="130" t="s">
        <v>3866</v>
      </c>
      <c r="E1509" s="130" t="s">
        <v>166</v>
      </c>
      <c r="F1509" s="130">
        <v>0</v>
      </c>
      <c r="G1509" s="130">
        <v>2</v>
      </c>
      <c r="H1509" s="130" t="s">
        <v>130</v>
      </c>
      <c r="I1509" s="131"/>
      <c r="J1509" s="130" t="s">
        <v>131</v>
      </c>
    </row>
    <row r="1510" spans="1:10">
      <c r="A1510" s="130" t="s">
        <v>3867</v>
      </c>
      <c r="B1510" s="130" t="s">
        <v>3868</v>
      </c>
      <c r="C1510" s="130" t="s">
        <v>164</v>
      </c>
      <c r="D1510" s="130" t="s">
        <v>3869</v>
      </c>
      <c r="E1510" s="130" t="s">
        <v>166</v>
      </c>
      <c r="F1510" s="130">
        <v>0</v>
      </c>
      <c r="G1510" s="130">
        <v>2</v>
      </c>
      <c r="H1510" s="130" t="s">
        <v>130</v>
      </c>
      <c r="I1510" s="131"/>
      <c r="J1510" s="130" t="s">
        <v>131</v>
      </c>
    </row>
    <row r="1511" spans="1:10">
      <c r="A1511" s="130" t="s">
        <v>3870</v>
      </c>
      <c r="B1511" s="130" t="s">
        <v>3871</v>
      </c>
      <c r="C1511" s="130" t="s">
        <v>164</v>
      </c>
      <c r="D1511" s="130" t="s">
        <v>3872</v>
      </c>
      <c r="E1511" s="130" t="s">
        <v>166</v>
      </c>
      <c r="F1511" s="130">
        <v>0</v>
      </c>
      <c r="G1511" s="130">
        <v>2</v>
      </c>
      <c r="H1511" s="130" t="s">
        <v>130</v>
      </c>
      <c r="I1511" s="131"/>
      <c r="J1511" s="130" t="s">
        <v>131</v>
      </c>
    </row>
    <row r="1512" spans="1:10">
      <c r="A1512" s="130" t="s">
        <v>3873</v>
      </c>
      <c r="B1512" s="130" t="s">
        <v>3874</v>
      </c>
      <c r="C1512" s="130" t="s">
        <v>164</v>
      </c>
      <c r="D1512" s="130" t="s">
        <v>3875</v>
      </c>
      <c r="E1512" s="130" t="s">
        <v>166</v>
      </c>
      <c r="F1512" s="130">
        <v>0</v>
      </c>
      <c r="G1512" s="130">
        <v>2</v>
      </c>
      <c r="H1512" s="130" t="s">
        <v>130</v>
      </c>
      <c r="I1512" s="131"/>
      <c r="J1512" s="130" t="s">
        <v>131</v>
      </c>
    </row>
    <row r="1513" spans="1:10">
      <c r="A1513" s="130" t="s">
        <v>3876</v>
      </c>
      <c r="B1513" s="130" t="s">
        <v>3877</v>
      </c>
      <c r="C1513" s="130" t="s">
        <v>164</v>
      </c>
      <c r="D1513" s="130" t="s">
        <v>3878</v>
      </c>
      <c r="E1513" s="130" t="s">
        <v>166</v>
      </c>
      <c r="F1513" s="130">
        <v>0</v>
      </c>
      <c r="G1513" s="130">
        <v>2</v>
      </c>
      <c r="H1513" s="130" t="s">
        <v>130</v>
      </c>
      <c r="I1513" s="131"/>
      <c r="J1513" s="130" t="s">
        <v>131</v>
      </c>
    </row>
    <row r="1514" spans="1:10">
      <c r="A1514" s="130" t="s">
        <v>3879</v>
      </c>
      <c r="B1514" s="130" t="s">
        <v>3880</v>
      </c>
      <c r="C1514" s="130" t="s">
        <v>164</v>
      </c>
      <c r="D1514" s="130" t="s">
        <v>3881</v>
      </c>
      <c r="E1514" s="130" t="s">
        <v>166</v>
      </c>
      <c r="F1514" s="130">
        <v>0</v>
      </c>
      <c r="G1514" s="130">
        <v>2</v>
      </c>
      <c r="H1514" s="130" t="s">
        <v>130</v>
      </c>
      <c r="I1514" s="131"/>
      <c r="J1514" s="130" t="s">
        <v>131</v>
      </c>
    </row>
    <row r="1515" spans="1:10">
      <c r="A1515" s="130" t="s">
        <v>3882</v>
      </c>
      <c r="B1515" s="130" t="s">
        <v>3883</v>
      </c>
      <c r="C1515" s="130" t="s">
        <v>164</v>
      </c>
      <c r="D1515" s="130" t="s">
        <v>3884</v>
      </c>
      <c r="E1515" s="130" t="s">
        <v>166</v>
      </c>
      <c r="F1515" s="130">
        <v>0</v>
      </c>
      <c r="G1515" s="130">
        <v>2</v>
      </c>
      <c r="H1515" s="130" t="s">
        <v>130</v>
      </c>
      <c r="I1515" s="131"/>
      <c r="J1515" s="130" t="s">
        <v>131</v>
      </c>
    </row>
    <row r="1516" spans="1:10">
      <c r="A1516" s="130" t="s">
        <v>3885</v>
      </c>
      <c r="B1516" s="130" t="s">
        <v>3886</v>
      </c>
      <c r="C1516" s="130" t="s">
        <v>164</v>
      </c>
      <c r="D1516" s="130" t="s">
        <v>3887</v>
      </c>
      <c r="E1516" s="130" t="s">
        <v>166</v>
      </c>
      <c r="F1516" s="130">
        <v>0</v>
      </c>
      <c r="G1516" s="130">
        <v>2</v>
      </c>
      <c r="H1516" s="130" t="s">
        <v>130</v>
      </c>
      <c r="I1516" s="131"/>
      <c r="J1516" s="130" t="s">
        <v>131</v>
      </c>
    </row>
    <row r="1517" spans="1:10">
      <c r="A1517" s="130" t="s">
        <v>3888</v>
      </c>
      <c r="B1517" s="130" t="s">
        <v>3889</v>
      </c>
      <c r="C1517" s="130" t="s">
        <v>164</v>
      </c>
      <c r="D1517" s="130" t="s">
        <v>3890</v>
      </c>
      <c r="E1517" s="130" t="s">
        <v>166</v>
      </c>
      <c r="F1517" s="130">
        <v>0</v>
      </c>
      <c r="G1517" s="130">
        <v>2</v>
      </c>
      <c r="H1517" s="130" t="s">
        <v>130</v>
      </c>
      <c r="I1517" s="131"/>
      <c r="J1517" s="130" t="s">
        <v>131</v>
      </c>
    </row>
    <row r="1518" spans="1:10">
      <c r="A1518" s="130" t="s">
        <v>3891</v>
      </c>
      <c r="B1518" s="130" t="s">
        <v>3892</v>
      </c>
      <c r="C1518" s="130" t="s">
        <v>164</v>
      </c>
      <c r="D1518" s="130" t="s">
        <v>3893</v>
      </c>
      <c r="E1518" s="130" t="s">
        <v>166</v>
      </c>
      <c r="F1518" s="130">
        <v>0</v>
      </c>
      <c r="G1518" s="130">
        <v>2</v>
      </c>
      <c r="H1518" s="130" t="s">
        <v>130</v>
      </c>
      <c r="I1518" s="131"/>
      <c r="J1518" s="130" t="s">
        <v>131</v>
      </c>
    </row>
    <row r="1519" spans="1:10">
      <c r="A1519" s="130" t="s">
        <v>3894</v>
      </c>
      <c r="B1519" s="130" t="s">
        <v>3895</v>
      </c>
      <c r="C1519" s="130" t="s">
        <v>164</v>
      </c>
      <c r="D1519" s="130" t="s">
        <v>3896</v>
      </c>
      <c r="E1519" s="130" t="s">
        <v>166</v>
      </c>
      <c r="F1519" s="130">
        <v>0</v>
      </c>
      <c r="G1519" s="130">
        <v>2</v>
      </c>
      <c r="H1519" s="130" t="s">
        <v>130</v>
      </c>
      <c r="I1519" s="131"/>
      <c r="J1519" s="130" t="s">
        <v>131</v>
      </c>
    </row>
    <row r="1520" spans="1:10">
      <c r="A1520" s="130" t="s">
        <v>3897</v>
      </c>
      <c r="B1520" s="130" t="s">
        <v>3898</v>
      </c>
      <c r="C1520" s="130" t="s">
        <v>164</v>
      </c>
      <c r="D1520" s="130" t="s">
        <v>3899</v>
      </c>
      <c r="E1520" s="130" t="s">
        <v>166</v>
      </c>
      <c r="F1520" s="130">
        <v>0</v>
      </c>
      <c r="G1520" s="130">
        <v>2</v>
      </c>
      <c r="H1520" s="130" t="s">
        <v>130</v>
      </c>
      <c r="I1520" s="131"/>
      <c r="J1520" s="130" t="s">
        <v>131</v>
      </c>
    </row>
    <row r="1521" spans="1:10">
      <c r="A1521" s="130" t="s">
        <v>3900</v>
      </c>
      <c r="B1521" s="130" t="s">
        <v>3901</v>
      </c>
      <c r="C1521" s="130" t="s">
        <v>164</v>
      </c>
      <c r="D1521" s="130" t="s">
        <v>3902</v>
      </c>
      <c r="E1521" s="130" t="s">
        <v>166</v>
      </c>
      <c r="F1521" s="130">
        <v>0</v>
      </c>
      <c r="G1521" s="130">
        <v>2</v>
      </c>
      <c r="H1521" s="130" t="s">
        <v>130</v>
      </c>
      <c r="I1521" s="131"/>
      <c r="J1521" s="130" t="s">
        <v>131</v>
      </c>
    </row>
    <row r="1522" spans="1:10">
      <c r="A1522" s="130" t="s">
        <v>3903</v>
      </c>
      <c r="B1522" s="130" t="s">
        <v>3904</v>
      </c>
      <c r="C1522" s="130" t="s">
        <v>164</v>
      </c>
      <c r="D1522" s="130" t="s">
        <v>3905</v>
      </c>
      <c r="E1522" s="130" t="s">
        <v>166</v>
      </c>
      <c r="F1522" s="130">
        <v>0</v>
      </c>
      <c r="G1522" s="130">
        <v>2</v>
      </c>
      <c r="H1522" s="130" t="s">
        <v>130</v>
      </c>
      <c r="I1522" s="131"/>
      <c r="J1522" s="130" t="s">
        <v>131</v>
      </c>
    </row>
    <row r="1523" spans="1:10">
      <c r="A1523" s="130" t="s">
        <v>3906</v>
      </c>
      <c r="B1523" s="130" t="s">
        <v>3907</v>
      </c>
      <c r="C1523" s="130" t="s">
        <v>164</v>
      </c>
      <c r="D1523" s="130" t="s">
        <v>3908</v>
      </c>
      <c r="E1523" s="130" t="s">
        <v>166</v>
      </c>
      <c r="F1523" s="130">
        <v>0</v>
      </c>
      <c r="G1523" s="130">
        <v>2</v>
      </c>
      <c r="H1523" s="130" t="s">
        <v>130</v>
      </c>
      <c r="I1523" s="131"/>
      <c r="J1523" s="130" t="s">
        <v>131</v>
      </c>
    </row>
    <row r="1524" spans="1:10">
      <c r="A1524" s="130" t="s">
        <v>3909</v>
      </c>
      <c r="B1524" s="130" t="s">
        <v>3910</v>
      </c>
      <c r="C1524" s="130" t="s">
        <v>164</v>
      </c>
      <c r="D1524" s="130" t="s">
        <v>3911</v>
      </c>
      <c r="E1524" s="130" t="s">
        <v>166</v>
      </c>
      <c r="F1524" s="130">
        <v>0</v>
      </c>
      <c r="G1524" s="130">
        <v>2</v>
      </c>
      <c r="H1524" s="130" t="s">
        <v>130</v>
      </c>
      <c r="I1524" s="131"/>
      <c r="J1524" s="130" t="s">
        <v>131</v>
      </c>
    </row>
    <row r="1525" spans="1:10">
      <c r="A1525" s="130" t="s">
        <v>3912</v>
      </c>
      <c r="B1525" s="130" t="s">
        <v>3913</v>
      </c>
      <c r="C1525" s="130" t="s">
        <v>164</v>
      </c>
      <c r="D1525" s="130" t="s">
        <v>3914</v>
      </c>
      <c r="E1525" s="130" t="s">
        <v>166</v>
      </c>
      <c r="F1525" s="130">
        <v>0</v>
      </c>
      <c r="G1525" s="130">
        <v>2</v>
      </c>
      <c r="H1525" s="130" t="s">
        <v>130</v>
      </c>
      <c r="I1525" s="131"/>
      <c r="J1525" s="130" t="s">
        <v>131</v>
      </c>
    </row>
    <row r="1526" spans="1:10">
      <c r="A1526" s="130" t="s">
        <v>3915</v>
      </c>
      <c r="B1526" s="130" t="s">
        <v>3916</v>
      </c>
      <c r="C1526" s="130" t="s">
        <v>164</v>
      </c>
      <c r="D1526" s="130" t="s">
        <v>3917</v>
      </c>
      <c r="E1526" s="130" t="s">
        <v>166</v>
      </c>
      <c r="F1526" s="130">
        <v>0</v>
      </c>
      <c r="G1526" s="130">
        <v>2</v>
      </c>
      <c r="H1526" s="130" t="s">
        <v>130</v>
      </c>
      <c r="I1526" s="131"/>
      <c r="J1526" s="130" t="s">
        <v>131</v>
      </c>
    </row>
    <row r="1527" spans="1:10">
      <c r="A1527" s="130" t="s">
        <v>3918</v>
      </c>
      <c r="B1527" s="130" t="s">
        <v>3919</v>
      </c>
      <c r="C1527" s="130" t="s">
        <v>164</v>
      </c>
      <c r="D1527" s="130" t="s">
        <v>3920</v>
      </c>
      <c r="E1527" s="130" t="s">
        <v>166</v>
      </c>
      <c r="F1527" s="130">
        <v>0</v>
      </c>
      <c r="G1527" s="130">
        <v>2</v>
      </c>
      <c r="H1527" s="130" t="s">
        <v>130</v>
      </c>
      <c r="I1527" s="131"/>
      <c r="J1527" s="130" t="s">
        <v>131</v>
      </c>
    </row>
    <row r="1528" spans="1:10">
      <c r="A1528" s="130" t="s">
        <v>3921</v>
      </c>
      <c r="B1528" s="130" t="s">
        <v>3922</v>
      </c>
      <c r="C1528" s="130" t="s">
        <v>164</v>
      </c>
      <c r="D1528" s="130" t="s">
        <v>3923</v>
      </c>
      <c r="E1528" s="130" t="s">
        <v>166</v>
      </c>
      <c r="F1528" s="130">
        <v>0</v>
      </c>
      <c r="G1528" s="130">
        <v>2</v>
      </c>
      <c r="H1528" s="130" t="s">
        <v>130</v>
      </c>
      <c r="I1528" s="131"/>
      <c r="J1528" s="130" t="s">
        <v>131</v>
      </c>
    </row>
    <row r="1529" spans="1:10">
      <c r="A1529" s="130" t="s">
        <v>3924</v>
      </c>
      <c r="B1529" s="130" t="s">
        <v>3925</v>
      </c>
      <c r="C1529" s="130" t="s">
        <v>164</v>
      </c>
      <c r="D1529" s="130" t="s">
        <v>3926</v>
      </c>
      <c r="E1529" s="130" t="s">
        <v>166</v>
      </c>
      <c r="F1529" s="130">
        <v>0</v>
      </c>
      <c r="G1529" s="130">
        <v>2</v>
      </c>
      <c r="H1529" s="130" t="s">
        <v>130</v>
      </c>
      <c r="I1529" s="131"/>
      <c r="J1529" s="130" t="s">
        <v>131</v>
      </c>
    </row>
    <row r="1530" spans="1:10">
      <c r="A1530" s="130" t="s">
        <v>3927</v>
      </c>
      <c r="B1530" s="130" t="s">
        <v>3928</v>
      </c>
      <c r="C1530" s="130" t="s">
        <v>164</v>
      </c>
      <c r="D1530" s="130" t="s">
        <v>3929</v>
      </c>
      <c r="E1530" s="130" t="s">
        <v>166</v>
      </c>
      <c r="F1530" s="130">
        <v>0</v>
      </c>
      <c r="G1530" s="130">
        <v>2</v>
      </c>
      <c r="H1530" s="130" t="s">
        <v>130</v>
      </c>
      <c r="I1530" s="131"/>
      <c r="J1530" s="130" t="s">
        <v>131</v>
      </c>
    </row>
    <row r="1531" spans="1:10">
      <c r="A1531" s="130" t="s">
        <v>3930</v>
      </c>
      <c r="B1531" s="130" t="s">
        <v>3931</v>
      </c>
      <c r="C1531" s="130" t="s">
        <v>164</v>
      </c>
      <c r="D1531" s="130" t="s">
        <v>3932</v>
      </c>
      <c r="E1531" s="130" t="s">
        <v>166</v>
      </c>
      <c r="F1531" s="130">
        <v>0</v>
      </c>
      <c r="G1531" s="130">
        <v>2</v>
      </c>
      <c r="H1531" s="130" t="s">
        <v>130</v>
      </c>
      <c r="I1531" s="131"/>
      <c r="J1531" s="130" t="s">
        <v>131</v>
      </c>
    </row>
    <row r="1532" spans="1:10">
      <c r="A1532" s="130" t="s">
        <v>3933</v>
      </c>
      <c r="B1532" s="130" t="s">
        <v>3934</v>
      </c>
      <c r="C1532" s="130" t="s">
        <v>164</v>
      </c>
      <c r="D1532" s="130" t="s">
        <v>3935</v>
      </c>
      <c r="E1532" s="130" t="s">
        <v>166</v>
      </c>
      <c r="F1532" s="130">
        <v>0</v>
      </c>
      <c r="G1532" s="130">
        <v>2</v>
      </c>
      <c r="H1532" s="130" t="s">
        <v>130</v>
      </c>
      <c r="I1532" s="131"/>
      <c r="J1532" s="130" t="s">
        <v>131</v>
      </c>
    </row>
    <row r="1533" spans="1:10">
      <c r="A1533" s="130" t="s">
        <v>3936</v>
      </c>
      <c r="B1533" s="130" t="s">
        <v>3937</v>
      </c>
      <c r="C1533" s="130" t="s">
        <v>164</v>
      </c>
      <c r="D1533" s="130" t="s">
        <v>3938</v>
      </c>
      <c r="E1533" s="130" t="s">
        <v>166</v>
      </c>
      <c r="F1533" s="130">
        <v>0</v>
      </c>
      <c r="G1533" s="130">
        <v>2</v>
      </c>
      <c r="H1533" s="130" t="s">
        <v>130</v>
      </c>
      <c r="I1533" s="131"/>
      <c r="J1533" s="130" t="s">
        <v>131</v>
      </c>
    </row>
    <row r="1534" spans="1:10">
      <c r="A1534" s="130" t="s">
        <v>3939</v>
      </c>
      <c r="B1534" s="130" t="s">
        <v>3940</v>
      </c>
      <c r="C1534" s="130" t="s">
        <v>164</v>
      </c>
      <c r="D1534" s="130" t="s">
        <v>3941</v>
      </c>
      <c r="E1534" s="130" t="s">
        <v>166</v>
      </c>
      <c r="F1534" s="130">
        <v>0</v>
      </c>
      <c r="G1534" s="130">
        <v>2</v>
      </c>
      <c r="H1534" s="130" t="s">
        <v>130</v>
      </c>
      <c r="I1534" s="131"/>
      <c r="J1534" s="130" t="s">
        <v>131</v>
      </c>
    </row>
    <row r="1535" spans="1:10">
      <c r="A1535" s="130" t="s">
        <v>3942</v>
      </c>
      <c r="B1535" s="130" t="s">
        <v>3943</v>
      </c>
      <c r="C1535" s="130" t="s">
        <v>164</v>
      </c>
      <c r="D1535" s="130" t="s">
        <v>3944</v>
      </c>
      <c r="E1535" s="130" t="s">
        <v>166</v>
      </c>
      <c r="F1535" s="130">
        <v>0</v>
      </c>
      <c r="G1535" s="130">
        <v>2</v>
      </c>
      <c r="H1535" s="130" t="s">
        <v>130</v>
      </c>
      <c r="I1535" s="131"/>
      <c r="J1535" s="130" t="s">
        <v>131</v>
      </c>
    </row>
    <row r="1536" spans="1:10">
      <c r="A1536" s="130" t="s">
        <v>3945</v>
      </c>
      <c r="B1536" s="130" t="s">
        <v>3946</v>
      </c>
      <c r="C1536" s="130" t="s">
        <v>164</v>
      </c>
      <c r="D1536" s="130" t="s">
        <v>3947</v>
      </c>
      <c r="E1536" s="130" t="s">
        <v>166</v>
      </c>
      <c r="F1536" s="130">
        <v>0</v>
      </c>
      <c r="G1536" s="130">
        <v>2</v>
      </c>
      <c r="H1536" s="130" t="s">
        <v>130</v>
      </c>
      <c r="I1536" s="131"/>
      <c r="J1536" s="130" t="s">
        <v>131</v>
      </c>
    </row>
    <row r="1537" spans="1:10">
      <c r="A1537" s="130" t="s">
        <v>3948</v>
      </c>
      <c r="B1537" s="130" t="s">
        <v>3949</v>
      </c>
      <c r="C1537" s="130" t="s">
        <v>164</v>
      </c>
      <c r="D1537" s="130" t="s">
        <v>3950</v>
      </c>
      <c r="E1537" s="130" t="s">
        <v>166</v>
      </c>
      <c r="F1537" s="130">
        <v>0</v>
      </c>
      <c r="G1537" s="130">
        <v>2</v>
      </c>
      <c r="H1537" s="130" t="s">
        <v>130</v>
      </c>
      <c r="I1537" s="131"/>
      <c r="J1537" s="130" t="s">
        <v>131</v>
      </c>
    </row>
    <row r="1538" spans="1:10">
      <c r="A1538" s="130" t="s">
        <v>3951</v>
      </c>
      <c r="B1538" s="130" t="s">
        <v>3952</v>
      </c>
      <c r="C1538" s="130" t="s">
        <v>164</v>
      </c>
      <c r="D1538" s="130" t="s">
        <v>3953</v>
      </c>
      <c r="E1538" s="130" t="s">
        <v>166</v>
      </c>
      <c r="F1538" s="130">
        <v>0</v>
      </c>
      <c r="G1538" s="130">
        <v>2</v>
      </c>
      <c r="H1538" s="130" t="s">
        <v>130</v>
      </c>
      <c r="I1538" s="131"/>
      <c r="J1538" s="130" t="s">
        <v>131</v>
      </c>
    </row>
    <row r="1539" spans="1:10">
      <c r="A1539" s="130" t="s">
        <v>3954</v>
      </c>
      <c r="B1539" s="130" t="s">
        <v>3955</v>
      </c>
      <c r="C1539" s="130" t="s">
        <v>164</v>
      </c>
      <c r="D1539" s="130" t="s">
        <v>3956</v>
      </c>
      <c r="E1539" s="130" t="s">
        <v>166</v>
      </c>
      <c r="F1539" s="130">
        <v>0</v>
      </c>
      <c r="G1539" s="130">
        <v>2</v>
      </c>
      <c r="H1539" s="130" t="s">
        <v>130</v>
      </c>
      <c r="I1539" s="131"/>
      <c r="J1539" s="130" t="s">
        <v>131</v>
      </c>
    </row>
    <row r="1540" spans="1:10">
      <c r="A1540" s="130" t="s">
        <v>3957</v>
      </c>
      <c r="B1540" s="130" t="s">
        <v>3958</v>
      </c>
      <c r="C1540" s="130" t="s">
        <v>164</v>
      </c>
      <c r="D1540" s="130" t="s">
        <v>3959</v>
      </c>
      <c r="E1540" s="130" t="s">
        <v>166</v>
      </c>
      <c r="F1540" s="130">
        <v>0</v>
      </c>
      <c r="G1540" s="130">
        <v>2</v>
      </c>
      <c r="H1540" s="130" t="s">
        <v>130</v>
      </c>
      <c r="I1540" s="131"/>
      <c r="J1540" s="130" t="s">
        <v>131</v>
      </c>
    </row>
    <row r="1541" spans="1:10">
      <c r="A1541" s="130" t="s">
        <v>3960</v>
      </c>
      <c r="B1541" s="130" t="s">
        <v>3961</v>
      </c>
      <c r="C1541" s="130" t="s">
        <v>164</v>
      </c>
      <c r="D1541" s="130" t="s">
        <v>3962</v>
      </c>
      <c r="E1541" s="130" t="s">
        <v>166</v>
      </c>
      <c r="F1541" s="130">
        <v>0</v>
      </c>
      <c r="G1541" s="130">
        <v>2</v>
      </c>
      <c r="H1541" s="130" t="s">
        <v>130</v>
      </c>
      <c r="I1541" s="131"/>
      <c r="J1541" s="130" t="s">
        <v>131</v>
      </c>
    </row>
    <row r="1542" spans="1:10">
      <c r="A1542" s="130" t="s">
        <v>3963</v>
      </c>
      <c r="B1542" s="130" t="s">
        <v>3964</v>
      </c>
      <c r="C1542" s="130" t="s">
        <v>164</v>
      </c>
      <c r="D1542" s="130" t="s">
        <v>3965</v>
      </c>
      <c r="E1542" s="130" t="s">
        <v>166</v>
      </c>
      <c r="F1542" s="130">
        <v>0</v>
      </c>
      <c r="G1542" s="130">
        <v>2</v>
      </c>
      <c r="H1542" s="130" t="s">
        <v>130</v>
      </c>
      <c r="I1542" s="131"/>
      <c r="J1542" s="130" t="s">
        <v>131</v>
      </c>
    </row>
    <row r="1543" spans="1:10">
      <c r="A1543" s="130" t="s">
        <v>3966</v>
      </c>
      <c r="B1543" s="130" t="s">
        <v>3967</v>
      </c>
      <c r="C1543" s="130" t="s">
        <v>164</v>
      </c>
      <c r="D1543" s="130" t="s">
        <v>3968</v>
      </c>
      <c r="E1543" s="130" t="s">
        <v>166</v>
      </c>
      <c r="F1543" s="130">
        <v>0</v>
      </c>
      <c r="G1543" s="130">
        <v>2</v>
      </c>
      <c r="H1543" s="130" t="s">
        <v>130</v>
      </c>
      <c r="I1543" s="131"/>
      <c r="J1543" s="130" t="s">
        <v>131</v>
      </c>
    </row>
    <row r="1544" spans="1:10">
      <c r="A1544" s="130" t="s">
        <v>3969</v>
      </c>
      <c r="B1544" s="130" t="s">
        <v>3970</v>
      </c>
      <c r="C1544" s="130" t="s">
        <v>164</v>
      </c>
      <c r="D1544" s="130" t="s">
        <v>3971</v>
      </c>
      <c r="E1544" s="130" t="s">
        <v>166</v>
      </c>
      <c r="F1544" s="130">
        <v>0</v>
      </c>
      <c r="G1544" s="130">
        <v>2</v>
      </c>
      <c r="H1544" s="130" t="s">
        <v>130</v>
      </c>
      <c r="I1544" s="131"/>
      <c r="J1544" s="130" t="s">
        <v>131</v>
      </c>
    </row>
    <row r="1545" spans="1:10">
      <c r="A1545" s="130" t="s">
        <v>3972</v>
      </c>
      <c r="B1545" s="130" t="s">
        <v>3973</v>
      </c>
      <c r="C1545" s="130" t="s">
        <v>164</v>
      </c>
      <c r="D1545" s="130" t="s">
        <v>3974</v>
      </c>
      <c r="E1545" s="130" t="s">
        <v>166</v>
      </c>
      <c r="F1545" s="130">
        <v>0</v>
      </c>
      <c r="G1545" s="130">
        <v>2</v>
      </c>
      <c r="H1545" s="130" t="s">
        <v>130</v>
      </c>
      <c r="I1545" s="131"/>
      <c r="J1545" s="130" t="s">
        <v>131</v>
      </c>
    </row>
    <row r="1546" spans="1:10">
      <c r="A1546" s="130" t="s">
        <v>3975</v>
      </c>
      <c r="B1546" s="130" t="s">
        <v>3976</v>
      </c>
      <c r="C1546" s="130" t="s">
        <v>164</v>
      </c>
      <c r="D1546" s="130" t="s">
        <v>3977</v>
      </c>
      <c r="E1546" s="130" t="s">
        <v>166</v>
      </c>
      <c r="F1546" s="130">
        <v>0</v>
      </c>
      <c r="G1546" s="130">
        <v>2</v>
      </c>
      <c r="H1546" s="130" t="s">
        <v>130</v>
      </c>
      <c r="I1546" s="131"/>
      <c r="J1546" s="130" t="s">
        <v>131</v>
      </c>
    </row>
    <row r="1547" spans="1:10">
      <c r="A1547" s="130" t="s">
        <v>3978</v>
      </c>
      <c r="B1547" s="130" t="s">
        <v>3979</v>
      </c>
      <c r="C1547" s="130" t="s">
        <v>266</v>
      </c>
      <c r="D1547" s="130" t="s">
        <v>3980</v>
      </c>
      <c r="E1547" s="130" t="s">
        <v>268</v>
      </c>
      <c r="F1547" s="130">
        <v>0</v>
      </c>
      <c r="G1547" s="130">
        <v>2</v>
      </c>
      <c r="H1547" s="130" t="s">
        <v>130</v>
      </c>
      <c r="I1547" s="131"/>
      <c r="J1547" s="130" t="s">
        <v>131</v>
      </c>
    </row>
    <row r="1548" spans="1:10">
      <c r="A1548" s="130" t="s">
        <v>3981</v>
      </c>
      <c r="B1548" s="130" t="s">
        <v>3982</v>
      </c>
      <c r="C1548" s="130" t="s">
        <v>266</v>
      </c>
      <c r="D1548" s="130" t="s">
        <v>3983</v>
      </c>
      <c r="E1548" s="130" t="s">
        <v>268</v>
      </c>
      <c r="F1548" s="130">
        <v>0</v>
      </c>
      <c r="G1548" s="130">
        <v>2</v>
      </c>
      <c r="H1548" s="130" t="s">
        <v>130</v>
      </c>
      <c r="I1548" s="131"/>
      <c r="J1548" s="130" t="s">
        <v>131</v>
      </c>
    </row>
    <row r="1549" spans="1:10">
      <c r="A1549" s="130" t="s">
        <v>3984</v>
      </c>
      <c r="B1549" s="130" t="s">
        <v>3985</v>
      </c>
      <c r="C1549" s="130" t="s">
        <v>266</v>
      </c>
      <c r="D1549" s="130" t="s">
        <v>3986</v>
      </c>
      <c r="E1549" s="130" t="s">
        <v>268</v>
      </c>
      <c r="F1549" s="130">
        <v>0</v>
      </c>
      <c r="G1549" s="130">
        <v>2</v>
      </c>
      <c r="H1549" s="130" t="s">
        <v>130</v>
      </c>
      <c r="I1549" s="131"/>
      <c r="J1549" s="130" t="s">
        <v>131</v>
      </c>
    </row>
    <row r="1550" spans="1:10">
      <c r="A1550" s="130" t="s">
        <v>3987</v>
      </c>
      <c r="B1550" s="130" t="s">
        <v>3988</v>
      </c>
      <c r="C1550" s="130" t="s">
        <v>266</v>
      </c>
      <c r="D1550" s="130" t="s">
        <v>3989</v>
      </c>
      <c r="E1550" s="130" t="s">
        <v>268</v>
      </c>
      <c r="F1550" s="130">
        <v>0</v>
      </c>
      <c r="G1550" s="130">
        <v>2</v>
      </c>
      <c r="H1550" s="130" t="s">
        <v>130</v>
      </c>
      <c r="I1550" s="131"/>
      <c r="J1550" s="130" t="s">
        <v>131</v>
      </c>
    </row>
    <row r="1551" spans="1:10">
      <c r="A1551" s="130" t="s">
        <v>3990</v>
      </c>
      <c r="B1551" s="130" t="s">
        <v>3991</v>
      </c>
      <c r="C1551" s="130" t="s">
        <v>266</v>
      </c>
      <c r="D1551" s="130" t="s">
        <v>3992</v>
      </c>
      <c r="E1551" s="130" t="s">
        <v>268</v>
      </c>
      <c r="F1551" s="130">
        <v>0</v>
      </c>
      <c r="G1551" s="130">
        <v>2</v>
      </c>
      <c r="H1551" s="130" t="s">
        <v>130</v>
      </c>
      <c r="I1551" s="131"/>
      <c r="J1551" s="130" t="s">
        <v>131</v>
      </c>
    </row>
    <row r="1552" spans="1:10">
      <c r="A1552" s="130" t="s">
        <v>3993</v>
      </c>
      <c r="B1552" s="130" t="s">
        <v>3994</v>
      </c>
      <c r="C1552" s="130" t="s">
        <v>266</v>
      </c>
      <c r="D1552" s="130" t="s">
        <v>3995</v>
      </c>
      <c r="E1552" s="130" t="s">
        <v>268</v>
      </c>
      <c r="F1552" s="130">
        <v>0</v>
      </c>
      <c r="G1552" s="130">
        <v>2</v>
      </c>
      <c r="H1552" s="130" t="s">
        <v>130</v>
      </c>
      <c r="I1552" s="131"/>
      <c r="J1552" s="130" t="s">
        <v>131</v>
      </c>
    </row>
    <row r="1553" spans="1:10">
      <c r="A1553" s="130" t="s">
        <v>3996</v>
      </c>
      <c r="B1553" s="130" t="s">
        <v>3997</v>
      </c>
      <c r="C1553" s="130" t="s">
        <v>266</v>
      </c>
      <c r="D1553" s="130" t="s">
        <v>3998</v>
      </c>
      <c r="E1553" s="130" t="s">
        <v>268</v>
      </c>
      <c r="F1553" s="130">
        <v>0</v>
      </c>
      <c r="G1553" s="130">
        <v>2</v>
      </c>
      <c r="H1553" s="130" t="s">
        <v>130</v>
      </c>
      <c r="I1553" s="131"/>
      <c r="J1553" s="130" t="s">
        <v>131</v>
      </c>
    </row>
    <row r="1554" spans="1:10">
      <c r="A1554" s="130" t="s">
        <v>3999</v>
      </c>
      <c r="B1554" s="130" t="s">
        <v>4000</v>
      </c>
      <c r="C1554" s="130" t="s">
        <v>266</v>
      </c>
      <c r="D1554" s="130" t="s">
        <v>4001</v>
      </c>
      <c r="E1554" s="130" t="s">
        <v>268</v>
      </c>
      <c r="F1554" s="130">
        <v>0</v>
      </c>
      <c r="G1554" s="130">
        <v>2</v>
      </c>
      <c r="H1554" s="130" t="s">
        <v>130</v>
      </c>
      <c r="I1554" s="131"/>
      <c r="J1554" s="130" t="s">
        <v>131</v>
      </c>
    </row>
    <row r="1555" spans="1:10">
      <c r="A1555" s="130" t="s">
        <v>4002</v>
      </c>
      <c r="B1555" s="130" t="s">
        <v>4003</v>
      </c>
      <c r="C1555" s="130" t="s">
        <v>266</v>
      </c>
      <c r="D1555" s="130" t="s">
        <v>4004</v>
      </c>
      <c r="E1555" s="130" t="s">
        <v>268</v>
      </c>
      <c r="F1555" s="130">
        <v>0</v>
      </c>
      <c r="G1555" s="130">
        <v>2</v>
      </c>
      <c r="H1555" s="130" t="s">
        <v>130</v>
      </c>
      <c r="I1555" s="131"/>
      <c r="J1555" s="130" t="s">
        <v>131</v>
      </c>
    </row>
    <row r="1556" spans="1:10">
      <c r="A1556" s="130" t="s">
        <v>4005</v>
      </c>
      <c r="B1556" s="130" t="s">
        <v>4006</v>
      </c>
      <c r="C1556" s="130" t="s">
        <v>266</v>
      </c>
      <c r="D1556" s="130" t="s">
        <v>4007</v>
      </c>
      <c r="E1556" s="130" t="s">
        <v>268</v>
      </c>
      <c r="F1556" s="130">
        <v>0</v>
      </c>
      <c r="G1556" s="130">
        <v>2</v>
      </c>
      <c r="H1556" s="130" t="s">
        <v>130</v>
      </c>
      <c r="I1556" s="131"/>
      <c r="J1556" s="130" t="s">
        <v>131</v>
      </c>
    </row>
    <row r="1557" spans="1:10">
      <c r="A1557" s="130" t="s">
        <v>4008</v>
      </c>
      <c r="B1557" s="130" t="s">
        <v>4009</v>
      </c>
      <c r="C1557" s="130" t="s">
        <v>266</v>
      </c>
      <c r="D1557" s="130" t="s">
        <v>4010</v>
      </c>
      <c r="E1557" s="130" t="s">
        <v>268</v>
      </c>
      <c r="F1557" s="130">
        <v>0</v>
      </c>
      <c r="G1557" s="130">
        <v>2</v>
      </c>
      <c r="H1557" s="130" t="s">
        <v>130</v>
      </c>
      <c r="I1557" s="131"/>
      <c r="J1557" s="130" t="s">
        <v>131</v>
      </c>
    </row>
    <row r="1558" spans="1:10">
      <c r="A1558" s="130" t="s">
        <v>4011</v>
      </c>
      <c r="B1558" s="130" t="s">
        <v>4012</v>
      </c>
      <c r="C1558" s="130" t="s">
        <v>266</v>
      </c>
      <c r="D1558" s="130" t="s">
        <v>4013</v>
      </c>
      <c r="E1558" s="130" t="s">
        <v>268</v>
      </c>
      <c r="F1558" s="130">
        <v>0</v>
      </c>
      <c r="G1558" s="130">
        <v>2</v>
      </c>
      <c r="H1558" s="130" t="s">
        <v>130</v>
      </c>
      <c r="I1558" s="131"/>
      <c r="J1558" s="130" t="s">
        <v>131</v>
      </c>
    </row>
    <row r="1559" spans="1:10">
      <c r="A1559" s="130" t="s">
        <v>4014</v>
      </c>
      <c r="B1559" s="130" t="s">
        <v>4015</v>
      </c>
      <c r="C1559" s="130" t="s">
        <v>266</v>
      </c>
      <c r="D1559" s="130" t="s">
        <v>4016</v>
      </c>
      <c r="E1559" s="130" t="s">
        <v>268</v>
      </c>
      <c r="F1559" s="130">
        <v>0</v>
      </c>
      <c r="G1559" s="130">
        <v>2</v>
      </c>
      <c r="H1559" s="130" t="s">
        <v>130</v>
      </c>
      <c r="I1559" s="131"/>
      <c r="J1559" s="130" t="s">
        <v>131</v>
      </c>
    </row>
    <row r="1560" spans="1:10">
      <c r="A1560" s="130" t="s">
        <v>4017</v>
      </c>
      <c r="B1560" s="130" t="s">
        <v>4018</v>
      </c>
      <c r="C1560" s="130" t="s">
        <v>266</v>
      </c>
      <c r="D1560" s="130" t="s">
        <v>4019</v>
      </c>
      <c r="E1560" s="130" t="s">
        <v>268</v>
      </c>
      <c r="F1560" s="130">
        <v>0</v>
      </c>
      <c r="G1560" s="130">
        <v>2</v>
      </c>
      <c r="H1560" s="130" t="s">
        <v>130</v>
      </c>
      <c r="I1560" s="131"/>
      <c r="J1560" s="130" t="s">
        <v>131</v>
      </c>
    </row>
    <row r="1561" spans="1:10">
      <c r="A1561" s="130" t="s">
        <v>4020</v>
      </c>
      <c r="B1561" s="130" t="s">
        <v>4021</v>
      </c>
      <c r="C1561" s="130" t="s">
        <v>266</v>
      </c>
      <c r="D1561" s="130" t="s">
        <v>4022</v>
      </c>
      <c r="E1561" s="130" t="s">
        <v>268</v>
      </c>
      <c r="F1561" s="130">
        <v>0</v>
      </c>
      <c r="G1561" s="130">
        <v>2</v>
      </c>
      <c r="H1561" s="130" t="s">
        <v>130</v>
      </c>
      <c r="I1561" s="131"/>
      <c r="J1561" s="130" t="s">
        <v>131</v>
      </c>
    </row>
    <row r="1562" spans="1:10">
      <c r="A1562" s="130" t="s">
        <v>4023</v>
      </c>
      <c r="B1562" s="130" t="s">
        <v>4024</v>
      </c>
      <c r="C1562" s="130" t="s">
        <v>266</v>
      </c>
      <c r="D1562" s="130" t="s">
        <v>4025</v>
      </c>
      <c r="E1562" s="130" t="s">
        <v>268</v>
      </c>
      <c r="F1562" s="130">
        <v>0</v>
      </c>
      <c r="G1562" s="130">
        <v>2</v>
      </c>
      <c r="H1562" s="130" t="s">
        <v>130</v>
      </c>
      <c r="I1562" s="131"/>
      <c r="J1562" s="130" t="s">
        <v>131</v>
      </c>
    </row>
    <row r="1563" spans="1:10">
      <c r="A1563" s="130" t="s">
        <v>4026</v>
      </c>
      <c r="B1563" s="130" t="s">
        <v>4027</v>
      </c>
      <c r="C1563" s="130" t="s">
        <v>266</v>
      </c>
      <c r="D1563" s="130" t="s">
        <v>4028</v>
      </c>
      <c r="E1563" s="130" t="s">
        <v>268</v>
      </c>
      <c r="F1563" s="130">
        <v>0</v>
      </c>
      <c r="G1563" s="130">
        <v>2</v>
      </c>
      <c r="H1563" s="130" t="s">
        <v>130</v>
      </c>
      <c r="I1563" s="131"/>
      <c r="J1563" s="130" t="s">
        <v>131</v>
      </c>
    </row>
    <row r="1564" spans="1:10">
      <c r="A1564" s="130" t="s">
        <v>4029</v>
      </c>
      <c r="B1564" s="130" t="s">
        <v>4030</v>
      </c>
      <c r="C1564" s="130" t="s">
        <v>266</v>
      </c>
      <c r="D1564" s="130" t="s">
        <v>4031</v>
      </c>
      <c r="E1564" s="130" t="s">
        <v>268</v>
      </c>
      <c r="F1564" s="130">
        <v>0</v>
      </c>
      <c r="G1564" s="130">
        <v>2</v>
      </c>
      <c r="H1564" s="130" t="s">
        <v>130</v>
      </c>
      <c r="I1564" s="131"/>
      <c r="J1564" s="130" t="s">
        <v>131</v>
      </c>
    </row>
    <row r="1565" spans="1:10">
      <c r="A1565" s="130" t="s">
        <v>4032</v>
      </c>
      <c r="B1565" s="130" t="s">
        <v>4033</v>
      </c>
      <c r="C1565" s="130" t="s">
        <v>266</v>
      </c>
      <c r="D1565" s="130" t="s">
        <v>4034</v>
      </c>
      <c r="E1565" s="130" t="s">
        <v>268</v>
      </c>
      <c r="F1565" s="130">
        <v>0</v>
      </c>
      <c r="G1565" s="130">
        <v>2</v>
      </c>
      <c r="H1565" s="130" t="s">
        <v>130</v>
      </c>
      <c r="I1565" s="131"/>
      <c r="J1565" s="130" t="s">
        <v>131</v>
      </c>
    </row>
    <row r="1566" spans="1:10">
      <c r="A1566" s="130" t="s">
        <v>4035</v>
      </c>
      <c r="B1566" s="130" t="s">
        <v>4036</v>
      </c>
      <c r="C1566" s="130" t="s">
        <v>266</v>
      </c>
      <c r="D1566" s="130" t="s">
        <v>4037</v>
      </c>
      <c r="E1566" s="130" t="s">
        <v>268</v>
      </c>
      <c r="F1566" s="130">
        <v>0</v>
      </c>
      <c r="G1566" s="130">
        <v>2</v>
      </c>
      <c r="H1566" s="130" t="s">
        <v>130</v>
      </c>
      <c r="I1566" s="131"/>
      <c r="J1566" s="130" t="s">
        <v>131</v>
      </c>
    </row>
    <row r="1567" spans="1:10">
      <c r="A1567" s="130" t="s">
        <v>4038</v>
      </c>
      <c r="B1567" s="130" t="s">
        <v>4039</v>
      </c>
      <c r="C1567" s="130" t="s">
        <v>266</v>
      </c>
      <c r="D1567" s="130" t="s">
        <v>4040</v>
      </c>
      <c r="E1567" s="130" t="s">
        <v>268</v>
      </c>
      <c r="F1567" s="130">
        <v>0</v>
      </c>
      <c r="G1567" s="130">
        <v>2</v>
      </c>
      <c r="H1567" s="130" t="s">
        <v>130</v>
      </c>
      <c r="I1567" s="131"/>
      <c r="J1567" s="130" t="s">
        <v>131</v>
      </c>
    </row>
    <row r="1568" spans="1:10">
      <c r="A1568" s="130" t="s">
        <v>4041</v>
      </c>
      <c r="B1568" s="130" t="s">
        <v>4042</v>
      </c>
      <c r="C1568" s="130" t="s">
        <v>266</v>
      </c>
      <c r="D1568" s="130" t="s">
        <v>4043</v>
      </c>
      <c r="E1568" s="130" t="s">
        <v>268</v>
      </c>
      <c r="F1568" s="130">
        <v>0</v>
      </c>
      <c r="G1568" s="130">
        <v>2</v>
      </c>
      <c r="H1568" s="130" t="s">
        <v>130</v>
      </c>
      <c r="I1568" s="131"/>
      <c r="J1568" s="130" t="s">
        <v>131</v>
      </c>
    </row>
    <row r="1569" spans="1:10">
      <c r="A1569" s="130" t="s">
        <v>4044</v>
      </c>
      <c r="B1569" s="130" t="s">
        <v>4045</v>
      </c>
      <c r="C1569" s="130" t="s">
        <v>266</v>
      </c>
      <c r="D1569" s="130" t="s">
        <v>4046</v>
      </c>
      <c r="E1569" s="130" t="s">
        <v>268</v>
      </c>
      <c r="F1569" s="130">
        <v>0</v>
      </c>
      <c r="G1569" s="130">
        <v>2</v>
      </c>
      <c r="H1569" s="130" t="s">
        <v>130</v>
      </c>
      <c r="I1569" s="131"/>
      <c r="J1569" s="130" t="s">
        <v>131</v>
      </c>
    </row>
    <row r="1570" spans="1:10">
      <c r="A1570" s="130" t="s">
        <v>4047</v>
      </c>
      <c r="B1570" s="130" t="s">
        <v>4048</v>
      </c>
      <c r="C1570" s="130" t="s">
        <v>266</v>
      </c>
      <c r="D1570" s="130" t="s">
        <v>4049</v>
      </c>
      <c r="E1570" s="130" t="s">
        <v>268</v>
      </c>
      <c r="F1570" s="130">
        <v>0</v>
      </c>
      <c r="G1570" s="130">
        <v>2</v>
      </c>
      <c r="H1570" s="130" t="s">
        <v>130</v>
      </c>
      <c r="I1570" s="131"/>
      <c r="J1570" s="130" t="s">
        <v>131</v>
      </c>
    </row>
    <row r="1571" spans="1:10">
      <c r="A1571" s="130" t="s">
        <v>4050</v>
      </c>
      <c r="B1571" s="130" t="s">
        <v>4051</v>
      </c>
      <c r="C1571" s="130" t="s">
        <v>266</v>
      </c>
      <c r="D1571" s="130" t="s">
        <v>4052</v>
      </c>
      <c r="E1571" s="130" t="s">
        <v>268</v>
      </c>
      <c r="F1571" s="130">
        <v>0</v>
      </c>
      <c r="G1571" s="130">
        <v>2</v>
      </c>
      <c r="H1571" s="130" t="s">
        <v>130</v>
      </c>
      <c r="I1571" s="131"/>
      <c r="J1571" s="130" t="s">
        <v>131</v>
      </c>
    </row>
    <row r="1572" spans="1:10">
      <c r="A1572" s="130" t="s">
        <v>4053</v>
      </c>
      <c r="B1572" s="130" t="s">
        <v>4054</v>
      </c>
      <c r="C1572" s="130" t="s">
        <v>266</v>
      </c>
      <c r="D1572" s="130" t="s">
        <v>4055</v>
      </c>
      <c r="E1572" s="130" t="s">
        <v>268</v>
      </c>
      <c r="F1572" s="130">
        <v>0</v>
      </c>
      <c r="G1572" s="130">
        <v>2</v>
      </c>
      <c r="H1572" s="130" t="s">
        <v>130</v>
      </c>
      <c r="I1572" s="131"/>
      <c r="J1572" s="130" t="s">
        <v>131</v>
      </c>
    </row>
    <row r="1573" spans="1:10">
      <c r="A1573" s="130" t="s">
        <v>4056</v>
      </c>
      <c r="B1573" s="130" t="s">
        <v>4057</v>
      </c>
      <c r="C1573" s="130" t="s">
        <v>266</v>
      </c>
      <c r="D1573" s="130" t="s">
        <v>4058</v>
      </c>
      <c r="E1573" s="130" t="s">
        <v>268</v>
      </c>
      <c r="F1573" s="130">
        <v>0</v>
      </c>
      <c r="G1573" s="130">
        <v>2</v>
      </c>
      <c r="H1573" s="130" t="s">
        <v>130</v>
      </c>
      <c r="I1573" s="131"/>
      <c r="J1573" s="130" t="s">
        <v>131</v>
      </c>
    </row>
    <row r="1574" spans="1:10">
      <c r="A1574" s="130" t="s">
        <v>4059</v>
      </c>
      <c r="B1574" s="130" t="s">
        <v>4060</v>
      </c>
      <c r="C1574" s="130" t="s">
        <v>266</v>
      </c>
      <c r="D1574" s="130" t="s">
        <v>4061</v>
      </c>
      <c r="E1574" s="130" t="s">
        <v>268</v>
      </c>
      <c r="F1574" s="130">
        <v>0</v>
      </c>
      <c r="G1574" s="130">
        <v>2</v>
      </c>
      <c r="H1574" s="130" t="s">
        <v>130</v>
      </c>
      <c r="I1574" s="131"/>
      <c r="J1574" s="130" t="s">
        <v>131</v>
      </c>
    </row>
    <row r="1575" spans="1:10">
      <c r="A1575" s="130" t="s">
        <v>4062</v>
      </c>
      <c r="B1575" s="130" t="s">
        <v>4063</v>
      </c>
      <c r="C1575" s="130" t="s">
        <v>266</v>
      </c>
      <c r="D1575" s="130" t="s">
        <v>4064</v>
      </c>
      <c r="E1575" s="130" t="s">
        <v>268</v>
      </c>
      <c r="F1575" s="130">
        <v>0</v>
      </c>
      <c r="G1575" s="130">
        <v>2</v>
      </c>
      <c r="H1575" s="130" t="s">
        <v>130</v>
      </c>
      <c r="I1575" s="131"/>
      <c r="J1575" s="130" t="s">
        <v>131</v>
      </c>
    </row>
    <row r="1576" spans="1:10">
      <c r="A1576" s="130" t="s">
        <v>4065</v>
      </c>
      <c r="B1576" s="130" t="s">
        <v>4066</v>
      </c>
      <c r="C1576" s="130" t="s">
        <v>266</v>
      </c>
      <c r="D1576" s="130" t="s">
        <v>4067</v>
      </c>
      <c r="E1576" s="130" t="s">
        <v>268</v>
      </c>
      <c r="F1576" s="130">
        <v>0</v>
      </c>
      <c r="G1576" s="130">
        <v>2</v>
      </c>
      <c r="H1576" s="130" t="s">
        <v>130</v>
      </c>
      <c r="I1576" s="131"/>
      <c r="J1576" s="130" t="s">
        <v>131</v>
      </c>
    </row>
    <row r="1577" spans="1:10">
      <c r="A1577" s="130" t="s">
        <v>4068</v>
      </c>
      <c r="B1577" s="130" t="s">
        <v>4069</v>
      </c>
      <c r="C1577" s="130" t="s">
        <v>266</v>
      </c>
      <c r="D1577" s="130" t="s">
        <v>4070</v>
      </c>
      <c r="E1577" s="130" t="s">
        <v>268</v>
      </c>
      <c r="F1577" s="130">
        <v>0</v>
      </c>
      <c r="G1577" s="130">
        <v>2</v>
      </c>
      <c r="H1577" s="130" t="s">
        <v>130</v>
      </c>
      <c r="I1577" s="131"/>
      <c r="J1577" s="130" t="s">
        <v>131</v>
      </c>
    </row>
    <row r="1578" spans="1:10">
      <c r="A1578" s="130" t="s">
        <v>4071</v>
      </c>
      <c r="B1578" s="130" t="s">
        <v>4072</v>
      </c>
      <c r="C1578" s="130" t="s">
        <v>266</v>
      </c>
      <c r="D1578" s="130" t="s">
        <v>4073</v>
      </c>
      <c r="E1578" s="130" t="s">
        <v>268</v>
      </c>
      <c r="F1578" s="130">
        <v>0</v>
      </c>
      <c r="G1578" s="130">
        <v>2</v>
      </c>
      <c r="H1578" s="130" t="s">
        <v>130</v>
      </c>
      <c r="I1578" s="131"/>
      <c r="J1578" s="130" t="s">
        <v>131</v>
      </c>
    </row>
    <row r="1579" spans="1:10">
      <c r="A1579" s="130" t="s">
        <v>4074</v>
      </c>
      <c r="B1579" s="130" t="s">
        <v>4075</v>
      </c>
      <c r="C1579" s="130" t="s">
        <v>266</v>
      </c>
      <c r="D1579" s="130" t="s">
        <v>4076</v>
      </c>
      <c r="E1579" s="130" t="s">
        <v>268</v>
      </c>
      <c r="F1579" s="130">
        <v>0</v>
      </c>
      <c r="G1579" s="130">
        <v>2</v>
      </c>
      <c r="H1579" s="130" t="s">
        <v>130</v>
      </c>
      <c r="I1579" s="131"/>
      <c r="J1579" s="130" t="s">
        <v>131</v>
      </c>
    </row>
    <row r="1580" spans="1:10">
      <c r="A1580" s="130" t="s">
        <v>4077</v>
      </c>
      <c r="B1580" s="130" t="s">
        <v>4078</v>
      </c>
      <c r="C1580" s="130" t="s">
        <v>266</v>
      </c>
      <c r="D1580" s="130" t="s">
        <v>4079</v>
      </c>
      <c r="E1580" s="130" t="s">
        <v>268</v>
      </c>
      <c r="F1580" s="130">
        <v>0</v>
      </c>
      <c r="G1580" s="130">
        <v>2</v>
      </c>
      <c r="H1580" s="130" t="s">
        <v>130</v>
      </c>
      <c r="I1580" s="131"/>
      <c r="J1580" s="130" t="s">
        <v>131</v>
      </c>
    </row>
    <row r="1581" spans="1:10">
      <c r="A1581" s="130" t="s">
        <v>4080</v>
      </c>
      <c r="B1581" s="130" t="s">
        <v>4081</v>
      </c>
      <c r="C1581" s="130" t="s">
        <v>266</v>
      </c>
      <c r="D1581" s="130" t="s">
        <v>4082</v>
      </c>
      <c r="E1581" s="130" t="s">
        <v>268</v>
      </c>
      <c r="F1581" s="130">
        <v>0</v>
      </c>
      <c r="G1581" s="130">
        <v>2</v>
      </c>
      <c r="H1581" s="130" t="s">
        <v>130</v>
      </c>
      <c r="I1581" s="131"/>
      <c r="J1581" s="130" t="s">
        <v>131</v>
      </c>
    </row>
    <row r="1582" spans="1:10">
      <c r="A1582" s="130" t="s">
        <v>4083</v>
      </c>
      <c r="B1582" s="130" t="s">
        <v>4084</v>
      </c>
      <c r="C1582" s="130" t="s">
        <v>266</v>
      </c>
      <c r="D1582" s="130" t="s">
        <v>4085</v>
      </c>
      <c r="E1582" s="130" t="s">
        <v>268</v>
      </c>
      <c r="F1582" s="130">
        <v>0</v>
      </c>
      <c r="G1582" s="130">
        <v>2</v>
      </c>
      <c r="H1582" s="130" t="s">
        <v>130</v>
      </c>
      <c r="I1582" s="131"/>
      <c r="J1582" s="130" t="s">
        <v>131</v>
      </c>
    </row>
    <row r="1583" spans="1:10">
      <c r="A1583" s="130" t="s">
        <v>4086</v>
      </c>
      <c r="B1583" s="130" t="s">
        <v>4087</v>
      </c>
      <c r="C1583" s="130" t="s">
        <v>266</v>
      </c>
      <c r="D1583" s="130" t="s">
        <v>4088</v>
      </c>
      <c r="E1583" s="130" t="s">
        <v>268</v>
      </c>
      <c r="F1583" s="130">
        <v>0</v>
      </c>
      <c r="G1583" s="130">
        <v>2</v>
      </c>
      <c r="H1583" s="130" t="s">
        <v>130</v>
      </c>
      <c r="I1583" s="131"/>
      <c r="J1583" s="130" t="s">
        <v>131</v>
      </c>
    </row>
    <row r="1584" spans="1:10">
      <c r="A1584" s="130" t="s">
        <v>4089</v>
      </c>
      <c r="B1584" s="130" t="s">
        <v>4090</v>
      </c>
      <c r="C1584" s="130" t="s">
        <v>266</v>
      </c>
      <c r="D1584" s="130" t="s">
        <v>4091</v>
      </c>
      <c r="E1584" s="130" t="s">
        <v>268</v>
      </c>
      <c r="F1584" s="130">
        <v>0</v>
      </c>
      <c r="G1584" s="130">
        <v>2</v>
      </c>
      <c r="H1584" s="130" t="s">
        <v>130</v>
      </c>
      <c r="I1584" s="131"/>
      <c r="J1584" s="130" t="s">
        <v>131</v>
      </c>
    </row>
    <row r="1585" spans="1:10">
      <c r="A1585" s="130" t="s">
        <v>4092</v>
      </c>
      <c r="B1585" s="130" t="s">
        <v>4093</v>
      </c>
      <c r="C1585" s="130" t="s">
        <v>266</v>
      </c>
      <c r="D1585" s="130" t="s">
        <v>4094</v>
      </c>
      <c r="E1585" s="130" t="s">
        <v>268</v>
      </c>
      <c r="F1585" s="130">
        <v>0</v>
      </c>
      <c r="G1585" s="130">
        <v>2</v>
      </c>
      <c r="H1585" s="130" t="s">
        <v>130</v>
      </c>
      <c r="I1585" s="131"/>
      <c r="J1585" s="130" t="s">
        <v>131</v>
      </c>
    </row>
    <row r="1586" spans="1:10">
      <c r="A1586" s="130" t="s">
        <v>4095</v>
      </c>
      <c r="B1586" s="130" t="s">
        <v>4096</v>
      </c>
      <c r="C1586" s="130" t="s">
        <v>266</v>
      </c>
      <c r="D1586" s="130" t="s">
        <v>4097</v>
      </c>
      <c r="E1586" s="130" t="s">
        <v>268</v>
      </c>
      <c r="F1586" s="130">
        <v>0</v>
      </c>
      <c r="G1586" s="130">
        <v>2</v>
      </c>
      <c r="H1586" s="130" t="s">
        <v>130</v>
      </c>
      <c r="I1586" s="131"/>
      <c r="J1586" s="130" t="s">
        <v>131</v>
      </c>
    </row>
    <row r="1587" spans="1:10">
      <c r="A1587" s="130" t="s">
        <v>4098</v>
      </c>
      <c r="B1587" s="130" t="s">
        <v>4099</v>
      </c>
      <c r="C1587" s="130" t="s">
        <v>266</v>
      </c>
      <c r="D1587" s="130" t="s">
        <v>4100</v>
      </c>
      <c r="E1587" s="130" t="s">
        <v>268</v>
      </c>
      <c r="F1587" s="130">
        <v>0</v>
      </c>
      <c r="G1587" s="130">
        <v>2</v>
      </c>
      <c r="H1587" s="130" t="s">
        <v>130</v>
      </c>
      <c r="I1587" s="131"/>
      <c r="J1587" s="130" t="s">
        <v>131</v>
      </c>
    </row>
    <row r="1588" spans="1:10">
      <c r="A1588" s="130" t="s">
        <v>4101</v>
      </c>
      <c r="B1588" s="130" t="s">
        <v>4102</v>
      </c>
      <c r="C1588" s="130" t="s">
        <v>266</v>
      </c>
      <c r="D1588" s="130" t="s">
        <v>4103</v>
      </c>
      <c r="E1588" s="130" t="s">
        <v>268</v>
      </c>
      <c r="F1588" s="130">
        <v>0</v>
      </c>
      <c r="G1588" s="130">
        <v>2</v>
      </c>
      <c r="H1588" s="130" t="s">
        <v>130</v>
      </c>
      <c r="I1588" s="131"/>
      <c r="J1588" s="130" t="s">
        <v>131</v>
      </c>
    </row>
    <row r="1589" spans="1:10">
      <c r="A1589" s="130" t="s">
        <v>4104</v>
      </c>
      <c r="B1589" s="130" t="s">
        <v>4105</v>
      </c>
      <c r="C1589" s="130" t="s">
        <v>266</v>
      </c>
      <c r="D1589" s="130" t="s">
        <v>4106</v>
      </c>
      <c r="E1589" s="130" t="s">
        <v>268</v>
      </c>
      <c r="F1589" s="130">
        <v>0</v>
      </c>
      <c r="G1589" s="130">
        <v>2</v>
      </c>
      <c r="H1589" s="130" t="s">
        <v>130</v>
      </c>
      <c r="I1589" s="131"/>
      <c r="J1589" s="130" t="s">
        <v>131</v>
      </c>
    </row>
    <row r="1590" spans="1:10">
      <c r="A1590" s="130" t="s">
        <v>4107</v>
      </c>
      <c r="B1590" s="130" t="s">
        <v>4108</v>
      </c>
      <c r="C1590" s="130" t="s">
        <v>266</v>
      </c>
      <c r="D1590" s="130" t="s">
        <v>4109</v>
      </c>
      <c r="E1590" s="130" t="s">
        <v>268</v>
      </c>
      <c r="F1590" s="130">
        <v>0</v>
      </c>
      <c r="G1590" s="130">
        <v>2</v>
      </c>
      <c r="H1590" s="130" t="s">
        <v>130</v>
      </c>
      <c r="I1590" s="131"/>
      <c r="J1590" s="130" t="s">
        <v>131</v>
      </c>
    </row>
    <row r="1591" spans="1:10">
      <c r="A1591" s="130" t="s">
        <v>4110</v>
      </c>
      <c r="B1591" s="130" t="s">
        <v>4111</v>
      </c>
      <c r="C1591" s="130" t="s">
        <v>266</v>
      </c>
      <c r="D1591" s="130" t="s">
        <v>4112</v>
      </c>
      <c r="E1591" s="130" t="s">
        <v>268</v>
      </c>
      <c r="F1591" s="130">
        <v>0</v>
      </c>
      <c r="G1591" s="130">
        <v>2</v>
      </c>
      <c r="H1591" s="130" t="s">
        <v>130</v>
      </c>
      <c r="I1591" s="131"/>
      <c r="J1591" s="130" t="s">
        <v>131</v>
      </c>
    </row>
    <row r="1592" spans="1:10">
      <c r="A1592" s="130" t="s">
        <v>4113</v>
      </c>
      <c r="B1592" s="130" t="s">
        <v>4114</v>
      </c>
      <c r="C1592" s="130" t="s">
        <v>266</v>
      </c>
      <c r="D1592" s="130" t="s">
        <v>4115</v>
      </c>
      <c r="E1592" s="130" t="s">
        <v>268</v>
      </c>
      <c r="F1592" s="130">
        <v>0</v>
      </c>
      <c r="G1592" s="130">
        <v>2</v>
      </c>
      <c r="H1592" s="130" t="s">
        <v>130</v>
      </c>
      <c r="I1592" s="131"/>
      <c r="J1592" s="130" t="s">
        <v>131</v>
      </c>
    </row>
    <row r="1593" spans="1:10">
      <c r="A1593" s="130" t="s">
        <v>4116</v>
      </c>
      <c r="B1593" s="130" t="s">
        <v>4117</v>
      </c>
      <c r="C1593" s="130" t="s">
        <v>266</v>
      </c>
      <c r="D1593" s="130" t="s">
        <v>4118</v>
      </c>
      <c r="E1593" s="130" t="s">
        <v>268</v>
      </c>
      <c r="F1593" s="130">
        <v>0</v>
      </c>
      <c r="G1593" s="130">
        <v>2</v>
      </c>
      <c r="H1593" s="130" t="s">
        <v>130</v>
      </c>
      <c r="I1593" s="131"/>
      <c r="J1593" s="130" t="s">
        <v>131</v>
      </c>
    </row>
    <row r="1594" spans="1:10">
      <c r="A1594" s="130" t="s">
        <v>4119</v>
      </c>
      <c r="B1594" s="130" t="s">
        <v>4120</v>
      </c>
      <c r="C1594" s="130" t="s">
        <v>266</v>
      </c>
      <c r="D1594" s="130" t="s">
        <v>4121</v>
      </c>
      <c r="E1594" s="130" t="s">
        <v>268</v>
      </c>
      <c r="F1594" s="130">
        <v>0</v>
      </c>
      <c r="G1594" s="130">
        <v>2</v>
      </c>
      <c r="H1594" s="130" t="s">
        <v>130</v>
      </c>
      <c r="I1594" s="131"/>
      <c r="J1594" s="130" t="s">
        <v>131</v>
      </c>
    </row>
    <row r="1595" spans="1:10">
      <c r="A1595" s="130" t="s">
        <v>4122</v>
      </c>
      <c r="B1595" s="130" t="s">
        <v>4123</v>
      </c>
      <c r="C1595" s="130" t="s">
        <v>266</v>
      </c>
      <c r="D1595" s="130" t="s">
        <v>4124</v>
      </c>
      <c r="E1595" s="130" t="s">
        <v>268</v>
      </c>
      <c r="F1595" s="130">
        <v>0</v>
      </c>
      <c r="G1595" s="130">
        <v>2</v>
      </c>
      <c r="H1595" s="130" t="s">
        <v>130</v>
      </c>
      <c r="I1595" s="131"/>
      <c r="J1595" s="130" t="s">
        <v>131</v>
      </c>
    </row>
    <row r="1596" spans="1:10">
      <c r="A1596" s="130" t="s">
        <v>4125</v>
      </c>
      <c r="B1596" s="130" t="s">
        <v>4126</v>
      </c>
      <c r="C1596" s="130" t="s">
        <v>266</v>
      </c>
      <c r="D1596" s="130" t="s">
        <v>4127</v>
      </c>
      <c r="E1596" s="130" t="s">
        <v>268</v>
      </c>
      <c r="F1596" s="130">
        <v>0</v>
      </c>
      <c r="G1596" s="130">
        <v>2</v>
      </c>
      <c r="H1596" s="130" t="s">
        <v>130</v>
      </c>
      <c r="I1596" s="131"/>
      <c r="J1596" s="130" t="s">
        <v>131</v>
      </c>
    </row>
    <row r="1597" spans="1:10">
      <c r="A1597" s="130" t="s">
        <v>4128</v>
      </c>
      <c r="B1597" s="130" t="s">
        <v>4129</v>
      </c>
      <c r="C1597" s="130" t="s">
        <v>266</v>
      </c>
      <c r="D1597" s="130" t="s">
        <v>4130</v>
      </c>
      <c r="E1597" s="130" t="s">
        <v>268</v>
      </c>
      <c r="F1597" s="130">
        <v>0</v>
      </c>
      <c r="G1597" s="130">
        <v>2</v>
      </c>
      <c r="H1597" s="130" t="s">
        <v>130</v>
      </c>
      <c r="I1597" s="131"/>
      <c r="J1597" s="130" t="s">
        <v>131</v>
      </c>
    </row>
    <row r="1598" spans="1:10">
      <c r="A1598" s="130" t="s">
        <v>4131</v>
      </c>
      <c r="B1598" s="130" t="s">
        <v>4132</v>
      </c>
      <c r="C1598" s="130" t="s">
        <v>266</v>
      </c>
      <c r="D1598" s="130" t="s">
        <v>4133</v>
      </c>
      <c r="E1598" s="130" t="s">
        <v>268</v>
      </c>
      <c r="F1598" s="130">
        <v>0</v>
      </c>
      <c r="G1598" s="130">
        <v>2</v>
      </c>
      <c r="H1598" s="130" t="s">
        <v>130</v>
      </c>
      <c r="I1598" s="131"/>
      <c r="J1598" s="130" t="s">
        <v>131</v>
      </c>
    </row>
    <row r="1599" spans="1:10">
      <c r="A1599" s="130" t="s">
        <v>4134</v>
      </c>
      <c r="B1599" s="130" t="s">
        <v>4135</v>
      </c>
      <c r="C1599" s="130" t="s">
        <v>266</v>
      </c>
      <c r="D1599" s="130" t="s">
        <v>4136</v>
      </c>
      <c r="E1599" s="130" t="s">
        <v>268</v>
      </c>
      <c r="F1599" s="130">
        <v>0</v>
      </c>
      <c r="G1599" s="130">
        <v>2</v>
      </c>
      <c r="H1599" s="130" t="s">
        <v>130</v>
      </c>
      <c r="I1599" s="131"/>
      <c r="J1599" s="130" t="s">
        <v>131</v>
      </c>
    </row>
    <row r="1600" spans="1:10">
      <c r="A1600" s="130" t="s">
        <v>4137</v>
      </c>
      <c r="B1600" s="130" t="s">
        <v>4138</v>
      </c>
      <c r="C1600" s="130" t="s">
        <v>266</v>
      </c>
      <c r="D1600" s="130" t="s">
        <v>4139</v>
      </c>
      <c r="E1600" s="130" t="s">
        <v>268</v>
      </c>
      <c r="F1600" s="130">
        <v>0</v>
      </c>
      <c r="G1600" s="130">
        <v>2</v>
      </c>
      <c r="H1600" s="130" t="s">
        <v>130</v>
      </c>
      <c r="I1600" s="131"/>
      <c r="J1600" s="130" t="s">
        <v>131</v>
      </c>
    </row>
    <row r="1601" spans="1:10">
      <c r="A1601" s="130" t="s">
        <v>4140</v>
      </c>
      <c r="B1601" s="130" t="s">
        <v>4141</v>
      </c>
      <c r="C1601" s="130" t="s">
        <v>266</v>
      </c>
      <c r="D1601" s="130" t="s">
        <v>4142</v>
      </c>
      <c r="E1601" s="130" t="s">
        <v>268</v>
      </c>
      <c r="F1601" s="130">
        <v>0</v>
      </c>
      <c r="G1601" s="130">
        <v>2</v>
      </c>
      <c r="H1601" s="130" t="s">
        <v>130</v>
      </c>
      <c r="I1601" s="131"/>
      <c r="J1601" s="130" t="s">
        <v>131</v>
      </c>
    </row>
    <row r="1602" spans="1:10">
      <c r="A1602" s="130" t="s">
        <v>4143</v>
      </c>
      <c r="B1602" s="130" t="s">
        <v>4144</v>
      </c>
      <c r="C1602" s="130" t="s">
        <v>266</v>
      </c>
      <c r="D1602" s="130" t="s">
        <v>4145</v>
      </c>
      <c r="E1602" s="130" t="s">
        <v>268</v>
      </c>
      <c r="F1602" s="130">
        <v>0</v>
      </c>
      <c r="G1602" s="130">
        <v>2</v>
      </c>
      <c r="H1602" s="130" t="s">
        <v>130</v>
      </c>
      <c r="I1602" s="131"/>
      <c r="J1602" s="130" t="s">
        <v>131</v>
      </c>
    </row>
    <row r="1603" spans="1:10">
      <c r="A1603" s="130" t="s">
        <v>4146</v>
      </c>
      <c r="B1603" s="130" t="s">
        <v>4147</v>
      </c>
      <c r="C1603" s="130" t="s">
        <v>266</v>
      </c>
      <c r="D1603" s="130" t="s">
        <v>4148</v>
      </c>
      <c r="E1603" s="130" t="s">
        <v>268</v>
      </c>
      <c r="F1603" s="130">
        <v>0</v>
      </c>
      <c r="G1603" s="130">
        <v>2</v>
      </c>
      <c r="H1603" s="130" t="s">
        <v>130</v>
      </c>
      <c r="I1603" s="131"/>
      <c r="J1603" s="130" t="s">
        <v>131</v>
      </c>
    </row>
    <row r="1604" spans="1:10">
      <c r="A1604" s="130" t="s">
        <v>4149</v>
      </c>
      <c r="B1604" s="130" t="s">
        <v>4150</v>
      </c>
      <c r="C1604" s="130" t="s">
        <v>266</v>
      </c>
      <c r="D1604" s="130" t="s">
        <v>4151</v>
      </c>
      <c r="E1604" s="130" t="s">
        <v>268</v>
      </c>
      <c r="F1604" s="130">
        <v>0</v>
      </c>
      <c r="G1604" s="130">
        <v>2</v>
      </c>
      <c r="H1604" s="130" t="s">
        <v>130</v>
      </c>
      <c r="I1604" s="131"/>
      <c r="J1604" s="130" t="s">
        <v>131</v>
      </c>
    </row>
    <row r="1605" spans="1:10">
      <c r="A1605" s="130" t="s">
        <v>4152</v>
      </c>
      <c r="B1605" s="130" t="s">
        <v>4153</v>
      </c>
      <c r="C1605" s="130" t="s">
        <v>266</v>
      </c>
      <c r="D1605" s="130" t="s">
        <v>4154</v>
      </c>
      <c r="E1605" s="130" t="s">
        <v>268</v>
      </c>
      <c r="F1605" s="130">
        <v>0</v>
      </c>
      <c r="G1605" s="130">
        <v>2</v>
      </c>
      <c r="H1605" s="130" t="s">
        <v>130</v>
      </c>
      <c r="I1605" s="131"/>
      <c r="J1605" s="130" t="s">
        <v>131</v>
      </c>
    </row>
    <row r="1606" spans="1:10">
      <c r="A1606" s="130" t="s">
        <v>4155</v>
      </c>
      <c r="B1606" s="130" t="s">
        <v>4156</v>
      </c>
      <c r="C1606" s="130" t="s">
        <v>266</v>
      </c>
      <c r="D1606" s="130" t="s">
        <v>4157</v>
      </c>
      <c r="E1606" s="130" t="s">
        <v>268</v>
      </c>
      <c r="F1606" s="130">
        <v>0</v>
      </c>
      <c r="G1606" s="130">
        <v>2</v>
      </c>
      <c r="H1606" s="130" t="s">
        <v>130</v>
      </c>
      <c r="I1606" s="131"/>
      <c r="J1606" s="130" t="s">
        <v>131</v>
      </c>
    </row>
    <row r="1607" spans="1:10">
      <c r="A1607" s="130" t="s">
        <v>4158</v>
      </c>
      <c r="B1607" s="130" t="s">
        <v>4159</v>
      </c>
      <c r="C1607" s="130" t="s">
        <v>266</v>
      </c>
      <c r="D1607" s="130" t="s">
        <v>4160</v>
      </c>
      <c r="E1607" s="130" t="s">
        <v>268</v>
      </c>
      <c r="F1607" s="130">
        <v>0</v>
      </c>
      <c r="G1607" s="130">
        <v>2</v>
      </c>
      <c r="H1607" s="130" t="s">
        <v>130</v>
      </c>
      <c r="I1607" s="131"/>
      <c r="J1607" s="130" t="s">
        <v>131</v>
      </c>
    </row>
    <row r="1608" spans="1:10">
      <c r="A1608" s="130" t="s">
        <v>4161</v>
      </c>
      <c r="B1608" s="130" t="s">
        <v>4162</v>
      </c>
      <c r="C1608" s="130" t="s">
        <v>266</v>
      </c>
      <c r="D1608" s="130" t="s">
        <v>4163</v>
      </c>
      <c r="E1608" s="130" t="s">
        <v>268</v>
      </c>
      <c r="F1608" s="130">
        <v>0</v>
      </c>
      <c r="G1608" s="130">
        <v>2</v>
      </c>
      <c r="H1608" s="130" t="s">
        <v>130</v>
      </c>
      <c r="I1608" s="131"/>
      <c r="J1608" s="130" t="s">
        <v>131</v>
      </c>
    </row>
    <row r="1609" spans="1:10">
      <c r="A1609" s="130" t="s">
        <v>4164</v>
      </c>
      <c r="B1609" s="130" t="s">
        <v>4165</v>
      </c>
      <c r="C1609" s="130" t="s">
        <v>266</v>
      </c>
      <c r="D1609" s="130" t="s">
        <v>4166</v>
      </c>
      <c r="E1609" s="130" t="s">
        <v>268</v>
      </c>
      <c r="F1609" s="130">
        <v>0</v>
      </c>
      <c r="G1609" s="130">
        <v>2</v>
      </c>
      <c r="H1609" s="130" t="s">
        <v>130</v>
      </c>
      <c r="I1609" s="131"/>
      <c r="J1609" s="130" t="s">
        <v>131</v>
      </c>
    </row>
    <row r="1610" spans="1:10">
      <c r="A1610" s="130" t="s">
        <v>4167</v>
      </c>
      <c r="B1610" s="130" t="s">
        <v>4168</v>
      </c>
      <c r="C1610" s="130" t="s">
        <v>266</v>
      </c>
      <c r="D1610" s="130" t="s">
        <v>4169</v>
      </c>
      <c r="E1610" s="130" t="s">
        <v>268</v>
      </c>
      <c r="F1610" s="130">
        <v>0</v>
      </c>
      <c r="G1610" s="130">
        <v>2</v>
      </c>
      <c r="H1610" s="130" t="s">
        <v>130</v>
      </c>
      <c r="I1610" s="131"/>
      <c r="J1610" s="130" t="s">
        <v>131</v>
      </c>
    </row>
    <row r="1611" spans="1:10">
      <c r="A1611" s="130" t="s">
        <v>4170</v>
      </c>
      <c r="B1611" s="130" t="s">
        <v>4171</v>
      </c>
      <c r="C1611" s="130" t="s">
        <v>266</v>
      </c>
      <c r="D1611" s="130" t="s">
        <v>4172</v>
      </c>
      <c r="E1611" s="130" t="s">
        <v>268</v>
      </c>
      <c r="F1611" s="130">
        <v>0</v>
      </c>
      <c r="G1611" s="130">
        <v>2</v>
      </c>
      <c r="H1611" s="130" t="s">
        <v>130</v>
      </c>
      <c r="I1611" s="131"/>
      <c r="J1611" s="130" t="s">
        <v>131</v>
      </c>
    </row>
    <row r="1612" spans="1:10">
      <c r="A1612" s="130" t="s">
        <v>4173</v>
      </c>
      <c r="B1612" s="130" t="s">
        <v>4174</v>
      </c>
      <c r="C1612" s="130" t="s">
        <v>266</v>
      </c>
      <c r="D1612" s="130" t="s">
        <v>4175</v>
      </c>
      <c r="E1612" s="130" t="s">
        <v>268</v>
      </c>
      <c r="F1612" s="130">
        <v>0</v>
      </c>
      <c r="G1612" s="130">
        <v>2</v>
      </c>
      <c r="H1612" s="130" t="s">
        <v>130</v>
      </c>
      <c r="I1612" s="131"/>
      <c r="J1612" s="130" t="s">
        <v>131</v>
      </c>
    </row>
    <row r="1613" spans="1:10">
      <c r="A1613" s="130" t="s">
        <v>4176</v>
      </c>
      <c r="B1613" s="130" t="s">
        <v>4177</v>
      </c>
      <c r="C1613" s="130" t="s">
        <v>266</v>
      </c>
      <c r="D1613" s="130" t="s">
        <v>4178</v>
      </c>
      <c r="E1613" s="130" t="s">
        <v>268</v>
      </c>
      <c r="F1613" s="130">
        <v>0</v>
      </c>
      <c r="G1613" s="130">
        <v>2</v>
      </c>
      <c r="H1613" s="130" t="s">
        <v>130</v>
      </c>
      <c r="I1613" s="131"/>
      <c r="J1613" s="130" t="s">
        <v>131</v>
      </c>
    </row>
    <row r="1614" spans="1:10">
      <c r="A1614" s="130" t="s">
        <v>4179</v>
      </c>
      <c r="B1614" s="130" t="s">
        <v>4180</v>
      </c>
      <c r="C1614" s="130" t="s">
        <v>266</v>
      </c>
      <c r="D1614" s="130" t="s">
        <v>4181</v>
      </c>
      <c r="E1614" s="130" t="s">
        <v>268</v>
      </c>
      <c r="F1614" s="130">
        <v>0</v>
      </c>
      <c r="G1614" s="130">
        <v>2</v>
      </c>
      <c r="H1614" s="130" t="s">
        <v>130</v>
      </c>
      <c r="I1614" s="131"/>
      <c r="J1614" s="130" t="s">
        <v>131</v>
      </c>
    </row>
    <row r="1615" spans="1:10">
      <c r="A1615" s="130" t="s">
        <v>4182</v>
      </c>
      <c r="B1615" s="130" t="s">
        <v>4183</v>
      </c>
      <c r="C1615" s="130" t="s">
        <v>266</v>
      </c>
      <c r="D1615" s="130" t="s">
        <v>4184</v>
      </c>
      <c r="E1615" s="130" t="s">
        <v>268</v>
      </c>
      <c r="F1615" s="130">
        <v>0</v>
      </c>
      <c r="G1615" s="130">
        <v>2</v>
      </c>
      <c r="H1615" s="130" t="s">
        <v>130</v>
      </c>
      <c r="I1615" s="131"/>
      <c r="J1615" s="130" t="s">
        <v>131</v>
      </c>
    </row>
    <row r="1616" spans="1:10">
      <c r="A1616" s="130" t="s">
        <v>4185</v>
      </c>
      <c r="B1616" s="130" t="s">
        <v>4186</v>
      </c>
      <c r="C1616" s="130" t="s">
        <v>266</v>
      </c>
      <c r="D1616" s="130" t="s">
        <v>4187</v>
      </c>
      <c r="E1616" s="130" t="s">
        <v>268</v>
      </c>
      <c r="F1616" s="130">
        <v>0</v>
      </c>
      <c r="G1616" s="130">
        <v>2</v>
      </c>
      <c r="H1616" s="130" t="s">
        <v>130</v>
      </c>
      <c r="I1616" s="131"/>
      <c r="J1616" s="130" t="s">
        <v>131</v>
      </c>
    </row>
    <row r="1617" spans="1:10">
      <c r="A1617" s="130" t="s">
        <v>4188</v>
      </c>
      <c r="B1617" s="130" t="s">
        <v>4189</v>
      </c>
      <c r="C1617" s="130" t="s">
        <v>266</v>
      </c>
      <c r="D1617" s="130" t="s">
        <v>4190</v>
      </c>
      <c r="E1617" s="130" t="s">
        <v>268</v>
      </c>
      <c r="F1617" s="130">
        <v>0</v>
      </c>
      <c r="G1617" s="130">
        <v>2</v>
      </c>
      <c r="H1617" s="130" t="s">
        <v>130</v>
      </c>
      <c r="I1617" s="131"/>
      <c r="J1617" s="130" t="s">
        <v>131</v>
      </c>
    </row>
    <row r="1618" spans="1:10">
      <c r="A1618" s="130" t="s">
        <v>4191</v>
      </c>
      <c r="B1618" s="130" t="s">
        <v>4192</v>
      </c>
      <c r="C1618" s="130" t="s">
        <v>266</v>
      </c>
      <c r="D1618" s="130" t="s">
        <v>4193</v>
      </c>
      <c r="E1618" s="130" t="s">
        <v>268</v>
      </c>
      <c r="F1618" s="130">
        <v>0</v>
      </c>
      <c r="G1618" s="130">
        <v>2</v>
      </c>
      <c r="H1618" s="130" t="s">
        <v>130</v>
      </c>
      <c r="I1618" s="131"/>
      <c r="J1618" s="130" t="s">
        <v>131</v>
      </c>
    </row>
    <row r="1619" spans="1:10">
      <c r="A1619" s="130" t="s">
        <v>4194</v>
      </c>
      <c r="B1619" s="130" t="s">
        <v>4195</v>
      </c>
      <c r="C1619" s="130" t="s">
        <v>266</v>
      </c>
      <c r="D1619" s="130" t="s">
        <v>4196</v>
      </c>
      <c r="E1619" s="130" t="s">
        <v>268</v>
      </c>
      <c r="F1619" s="130">
        <v>0</v>
      </c>
      <c r="G1619" s="130">
        <v>2</v>
      </c>
      <c r="H1619" s="130" t="s">
        <v>130</v>
      </c>
      <c r="I1619" s="131"/>
      <c r="J1619" s="130" t="s">
        <v>131</v>
      </c>
    </row>
    <row r="1620" spans="1:10">
      <c r="A1620" s="130" t="s">
        <v>4197</v>
      </c>
      <c r="B1620" s="130" t="s">
        <v>4198</v>
      </c>
      <c r="C1620" s="130" t="s">
        <v>266</v>
      </c>
      <c r="D1620" s="130" t="s">
        <v>4199</v>
      </c>
      <c r="E1620" s="130" t="s">
        <v>268</v>
      </c>
      <c r="F1620" s="130">
        <v>0</v>
      </c>
      <c r="G1620" s="130">
        <v>2</v>
      </c>
      <c r="H1620" s="130" t="s">
        <v>130</v>
      </c>
      <c r="I1620" s="131"/>
      <c r="J1620" s="130" t="s">
        <v>131</v>
      </c>
    </row>
    <row r="1621" spans="1:10">
      <c r="A1621" s="130" t="s">
        <v>4200</v>
      </c>
      <c r="B1621" s="130" t="s">
        <v>4201</v>
      </c>
      <c r="C1621" s="130" t="s">
        <v>266</v>
      </c>
      <c r="D1621" s="130" t="s">
        <v>4202</v>
      </c>
      <c r="E1621" s="130" t="s">
        <v>268</v>
      </c>
      <c r="F1621" s="130">
        <v>0</v>
      </c>
      <c r="G1621" s="130">
        <v>2</v>
      </c>
      <c r="H1621" s="130" t="s">
        <v>130</v>
      </c>
      <c r="I1621" s="131"/>
      <c r="J1621" s="130" t="s">
        <v>131</v>
      </c>
    </row>
    <row r="1622" spans="1:10">
      <c r="A1622" s="130" t="s">
        <v>4203</v>
      </c>
      <c r="B1622" s="130" t="s">
        <v>4204</v>
      </c>
      <c r="C1622" s="130" t="s">
        <v>266</v>
      </c>
      <c r="D1622" s="130" t="s">
        <v>4205</v>
      </c>
      <c r="E1622" s="130" t="s">
        <v>268</v>
      </c>
      <c r="F1622" s="130">
        <v>0</v>
      </c>
      <c r="G1622" s="130">
        <v>2</v>
      </c>
      <c r="H1622" s="130" t="s">
        <v>130</v>
      </c>
      <c r="I1622" s="131"/>
      <c r="J1622" s="130" t="s">
        <v>131</v>
      </c>
    </row>
    <row r="1623" spans="1:10">
      <c r="A1623" s="130" t="s">
        <v>4206</v>
      </c>
      <c r="B1623" s="130" t="s">
        <v>4207</v>
      </c>
      <c r="C1623" s="130" t="s">
        <v>266</v>
      </c>
      <c r="D1623" s="130" t="s">
        <v>4208</v>
      </c>
      <c r="E1623" s="130" t="s">
        <v>268</v>
      </c>
      <c r="F1623" s="130">
        <v>0</v>
      </c>
      <c r="G1623" s="130">
        <v>2</v>
      </c>
      <c r="H1623" s="130" t="s">
        <v>130</v>
      </c>
      <c r="I1623" s="131"/>
      <c r="J1623" s="130" t="s">
        <v>131</v>
      </c>
    </row>
    <row r="1624" spans="1:10">
      <c r="A1624" s="130" t="s">
        <v>4209</v>
      </c>
      <c r="B1624" s="130" t="s">
        <v>4210</v>
      </c>
      <c r="C1624" s="130" t="s">
        <v>266</v>
      </c>
      <c r="D1624" s="130" t="s">
        <v>4211</v>
      </c>
      <c r="E1624" s="130" t="s">
        <v>268</v>
      </c>
      <c r="F1624" s="130">
        <v>0</v>
      </c>
      <c r="G1624" s="130">
        <v>2</v>
      </c>
      <c r="H1624" s="130" t="s">
        <v>130</v>
      </c>
      <c r="I1624" s="131"/>
      <c r="J1624" s="130" t="s">
        <v>131</v>
      </c>
    </row>
    <row r="1625" spans="1:10">
      <c r="A1625" s="130" t="s">
        <v>4212</v>
      </c>
      <c r="B1625" s="130" t="s">
        <v>4213</v>
      </c>
      <c r="C1625" s="130" t="s">
        <v>266</v>
      </c>
      <c r="D1625" s="130" t="s">
        <v>4214</v>
      </c>
      <c r="E1625" s="130" t="s">
        <v>268</v>
      </c>
      <c r="F1625" s="130">
        <v>0</v>
      </c>
      <c r="G1625" s="130">
        <v>2</v>
      </c>
      <c r="H1625" s="130" t="s">
        <v>130</v>
      </c>
      <c r="I1625" s="131"/>
      <c r="J1625" s="130" t="s">
        <v>131</v>
      </c>
    </row>
    <row r="1626" spans="1:10">
      <c r="A1626" s="130" t="s">
        <v>4215</v>
      </c>
      <c r="B1626" s="130" t="s">
        <v>4216</v>
      </c>
      <c r="C1626" s="130" t="s">
        <v>266</v>
      </c>
      <c r="D1626" s="130" t="s">
        <v>4217</v>
      </c>
      <c r="E1626" s="130" t="s">
        <v>268</v>
      </c>
      <c r="F1626" s="130">
        <v>0</v>
      </c>
      <c r="G1626" s="130">
        <v>2</v>
      </c>
      <c r="H1626" s="130" t="s">
        <v>130</v>
      </c>
      <c r="I1626" s="131"/>
      <c r="J1626" s="130" t="s">
        <v>131</v>
      </c>
    </row>
    <row r="1627" spans="1:10">
      <c r="A1627" s="130" t="s">
        <v>4218</v>
      </c>
      <c r="B1627" s="130" t="s">
        <v>4219</v>
      </c>
      <c r="C1627" s="130" t="s">
        <v>266</v>
      </c>
      <c r="D1627" s="130" t="s">
        <v>4220</v>
      </c>
      <c r="E1627" s="130" t="s">
        <v>268</v>
      </c>
      <c r="F1627" s="130">
        <v>0</v>
      </c>
      <c r="G1627" s="130">
        <v>2</v>
      </c>
      <c r="H1627" s="130" t="s">
        <v>130</v>
      </c>
      <c r="I1627" s="131"/>
      <c r="J1627" s="130" t="s">
        <v>131</v>
      </c>
    </row>
    <row r="1628" spans="1:10">
      <c r="A1628" s="130" t="s">
        <v>4221</v>
      </c>
      <c r="B1628" s="130" t="s">
        <v>4222</v>
      </c>
      <c r="C1628" s="130" t="s">
        <v>266</v>
      </c>
      <c r="D1628" s="130" t="s">
        <v>4223</v>
      </c>
      <c r="E1628" s="130" t="s">
        <v>268</v>
      </c>
      <c r="F1628" s="130">
        <v>0</v>
      </c>
      <c r="G1628" s="130">
        <v>2</v>
      </c>
      <c r="H1628" s="130" t="s">
        <v>130</v>
      </c>
      <c r="I1628" s="131"/>
      <c r="J1628" s="130" t="s">
        <v>131</v>
      </c>
    </row>
    <row r="1629" spans="1:10">
      <c r="A1629" s="130" t="s">
        <v>4224</v>
      </c>
      <c r="B1629" s="130" t="s">
        <v>4225</v>
      </c>
      <c r="C1629" s="130" t="s">
        <v>266</v>
      </c>
      <c r="D1629" s="130" t="s">
        <v>4226</v>
      </c>
      <c r="E1629" s="130" t="s">
        <v>268</v>
      </c>
      <c r="F1629" s="130">
        <v>0</v>
      </c>
      <c r="G1629" s="130">
        <v>2</v>
      </c>
      <c r="H1629" s="130" t="s">
        <v>130</v>
      </c>
      <c r="I1629" s="131"/>
      <c r="J1629" s="130" t="s">
        <v>131</v>
      </c>
    </row>
    <row r="1630" spans="1:10">
      <c r="A1630" s="130" t="s">
        <v>4227</v>
      </c>
      <c r="B1630" s="130" t="s">
        <v>4228</v>
      </c>
      <c r="C1630" s="130" t="s">
        <v>266</v>
      </c>
      <c r="D1630" s="130" t="s">
        <v>4229</v>
      </c>
      <c r="E1630" s="130" t="s">
        <v>268</v>
      </c>
      <c r="F1630" s="130">
        <v>0</v>
      </c>
      <c r="G1630" s="130">
        <v>2</v>
      </c>
      <c r="H1630" s="130" t="s">
        <v>130</v>
      </c>
      <c r="I1630" s="131"/>
      <c r="J1630" s="130" t="s">
        <v>131</v>
      </c>
    </row>
    <row r="1631" spans="1:10">
      <c r="A1631" s="130" t="s">
        <v>4230</v>
      </c>
      <c r="B1631" s="130" t="s">
        <v>4231</v>
      </c>
      <c r="C1631" s="130" t="s">
        <v>266</v>
      </c>
      <c r="D1631" s="130" t="s">
        <v>4232</v>
      </c>
      <c r="E1631" s="130" t="s">
        <v>268</v>
      </c>
      <c r="F1631" s="130">
        <v>0</v>
      </c>
      <c r="G1631" s="130">
        <v>2</v>
      </c>
      <c r="H1631" s="130" t="s">
        <v>130</v>
      </c>
      <c r="I1631" s="131"/>
      <c r="J1631" s="130" t="s">
        <v>131</v>
      </c>
    </row>
    <row r="1632" spans="1:10">
      <c r="A1632" s="130" t="s">
        <v>4233</v>
      </c>
      <c r="B1632" s="130" t="s">
        <v>4234</v>
      </c>
      <c r="C1632" s="130" t="s">
        <v>266</v>
      </c>
      <c r="D1632" s="130" t="s">
        <v>4235</v>
      </c>
      <c r="E1632" s="130" t="s">
        <v>268</v>
      </c>
      <c r="F1632" s="130">
        <v>0</v>
      </c>
      <c r="G1632" s="130">
        <v>2</v>
      </c>
      <c r="H1632" s="130" t="s">
        <v>130</v>
      </c>
      <c r="I1632" s="131"/>
      <c r="J1632" s="130" t="s">
        <v>131</v>
      </c>
    </row>
    <row r="1633" spans="1:10">
      <c r="A1633" s="130" t="s">
        <v>4236</v>
      </c>
      <c r="B1633" s="130" t="s">
        <v>4237</v>
      </c>
      <c r="C1633" s="130" t="s">
        <v>266</v>
      </c>
      <c r="D1633" s="130" t="s">
        <v>4238</v>
      </c>
      <c r="E1633" s="130" t="s">
        <v>268</v>
      </c>
      <c r="F1633" s="130">
        <v>0</v>
      </c>
      <c r="G1633" s="130">
        <v>2</v>
      </c>
      <c r="H1633" s="130" t="s">
        <v>130</v>
      </c>
      <c r="I1633" s="131"/>
      <c r="J1633" s="130" t="s">
        <v>131</v>
      </c>
    </row>
    <row r="1634" spans="1:10">
      <c r="A1634" s="130" t="s">
        <v>4239</v>
      </c>
      <c r="B1634" s="130" t="s">
        <v>4240</v>
      </c>
      <c r="C1634" s="130" t="s">
        <v>266</v>
      </c>
      <c r="D1634" s="130" t="s">
        <v>4241</v>
      </c>
      <c r="E1634" s="130" t="s">
        <v>268</v>
      </c>
      <c r="F1634" s="130">
        <v>0</v>
      </c>
      <c r="G1634" s="130">
        <v>2</v>
      </c>
      <c r="H1634" s="130" t="s">
        <v>130</v>
      </c>
      <c r="I1634" s="131"/>
      <c r="J1634" s="130" t="s">
        <v>131</v>
      </c>
    </row>
    <row r="1635" spans="1:10">
      <c r="A1635" s="130" t="s">
        <v>4242</v>
      </c>
      <c r="B1635" s="130" t="s">
        <v>4243</v>
      </c>
      <c r="C1635" s="130" t="s">
        <v>266</v>
      </c>
      <c r="D1635" s="130" t="s">
        <v>4244</v>
      </c>
      <c r="E1635" s="130" t="s">
        <v>268</v>
      </c>
      <c r="F1635" s="130">
        <v>0</v>
      </c>
      <c r="G1635" s="130">
        <v>2</v>
      </c>
      <c r="H1635" s="130" t="s">
        <v>130</v>
      </c>
      <c r="I1635" s="131"/>
      <c r="J1635" s="130" t="s">
        <v>131</v>
      </c>
    </row>
    <row r="1636" spans="1:10">
      <c r="A1636" s="130" t="s">
        <v>4245</v>
      </c>
      <c r="B1636" s="130" t="s">
        <v>4246</v>
      </c>
      <c r="C1636" s="130" t="s">
        <v>266</v>
      </c>
      <c r="D1636" s="130" t="s">
        <v>4247</v>
      </c>
      <c r="E1636" s="130" t="s">
        <v>268</v>
      </c>
      <c r="F1636" s="130">
        <v>0</v>
      </c>
      <c r="G1636" s="130">
        <v>2</v>
      </c>
      <c r="H1636" s="130" t="s">
        <v>130</v>
      </c>
      <c r="I1636" s="131"/>
      <c r="J1636" s="130" t="s">
        <v>131</v>
      </c>
    </row>
    <row r="1637" spans="1:10">
      <c r="A1637" s="130" t="s">
        <v>4248</v>
      </c>
      <c r="B1637" s="130" t="s">
        <v>4249</v>
      </c>
      <c r="C1637" s="130" t="s">
        <v>266</v>
      </c>
      <c r="D1637" s="130" t="s">
        <v>4250</v>
      </c>
      <c r="E1637" s="130" t="s">
        <v>268</v>
      </c>
      <c r="F1637" s="130">
        <v>0</v>
      </c>
      <c r="G1637" s="130">
        <v>2</v>
      </c>
      <c r="H1637" s="130" t="s">
        <v>130</v>
      </c>
      <c r="I1637" s="131"/>
      <c r="J1637" s="130" t="s">
        <v>131</v>
      </c>
    </row>
    <row r="1638" spans="1:10">
      <c r="A1638" s="130" t="s">
        <v>4251</v>
      </c>
      <c r="B1638" s="130" t="s">
        <v>4252</v>
      </c>
      <c r="C1638" s="130" t="s">
        <v>266</v>
      </c>
      <c r="D1638" s="130" t="s">
        <v>4253</v>
      </c>
      <c r="E1638" s="130" t="s">
        <v>268</v>
      </c>
      <c r="F1638" s="130">
        <v>0</v>
      </c>
      <c r="G1638" s="130">
        <v>2</v>
      </c>
      <c r="H1638" s="130" t="s">
        <v>130</v>
      </c>
      <c r="I1638" s="131"/>
      <c r="J1638" s="130" t="s">
        <v>131</v>
      </c>
    </row>
    <row r="1639" spans="1:10">
      <c r="A1639" s="130" t="s">
        <v>4254</v>
      </c>
      <c r="B1639" s="130" t="s">
        <v>4255</v>
      </c>
      <c r="C1639" s="130" t="s">
        <v>266</v>
      </c>
      <c r="D1639" s="130" t="s">
        <v>4256</v>
      </c>
      <c r="E1639" s="130" t="s">
        <v>268</v>
      </c>
      <c r="F1639" s="130">
        <v>0</v>
      </c>
      <c r="G1639" s="130">
        <v>2</v>
      </c>
      <c r="H1639" s="130" t="s">
        <v>130</v>
      </c>
      <c r="I1639" s="131"/>
      <c r="J1639" s="130" t="s">
        <v>131</v>
      </c>
    </row>
    <row r="1640" spans="1:10">
      <c r="A1640" s="130" t="s">
        <v>4257</v>
      </c>
      <c r="B1640" s="130" t="s">
        <v>4258</v>
      </c>
      <c r="C1640" s="130" t="s">
        <v>266</v>
      </c>
      <c r="D1640" s="130" t="s">
        <v>4259</v>
      </c>
      <c r="E1640" s="130" t="s">
        <v>268</v>
      </c>
      <c r="F1640" s="130">
        <v>0</v>
      </c>
      <c r="G1640" s="130">
        <v>2</v>
      </c>
      <c r="H1640" s="130" t="s">
        <v>130</v>
      </c>
      <c r="I1640" s="131"/>
      <c r="J1640" s="130" t="s">
        <v>131</v>
      </c>
    </row>
    <row r="1641" spans="1:10">
      <c r="A1641" s="130" t="s">
        <v>4260</v>
      </c>
      <c r="B1641" s="130" t="s">
        <v>4261</v>
      </c>
      <c r="C1641" s="130" t="s">
        <v>266</v>
      </c>
      <c r="D1641" s="130" t="s">
        <v>4262</v>
      </c>
      <c r="E1641" s="130" t="s">
        <v>268</v>
      </c>
      <c r="F1641" s="130">
        <v>0</v>
      </c>
      <c r="G1641" s="130">
        <v>2</v>
      </c>
      <c r="H1641" s="130" t="s">
        <v>130</v>
      </c>
      <c r="I1641" s="131"/>
      <c r="J1641" s="130" t="s">
        <v>131</v>
      </c>
    </row>
    <row r="1642" spans="1:10">
      <c r="A1642" s="130" t="s">
        <v>4263</v>
      </c>
      <c r="B1642" s="130" t="s">
        <v>4264</v>
      </c>
      <c r="C1642" s="130" t="s">
        <v>266</v>
      </c>
      <c r="D1642" s="130" t="s">
        <v>4265</v>
      </c>
      <c r="E1642" s="130" t="s">
        <v>268</v>
      </c>
      <c r="F1642" s="130">
        <v>0</v>
      </c>
      <c r="G1642" s="130">
        <v>2</v>
      </c>
      <c r="H1642" s="130" t="s">
        <v>130</v>
      </c>
      <c r="I1642" s="131"/>
      <c r="J1642" s="130" t="s">
        <v>131</v>
      </c>
    </row>
    <row r="1643" spans="1:10">
      <c r="A1643" s="130" t="s">
        <v>4266</v>
      </c>
      <c r="B1643" s="130" t="s">
        <v>4267</v>
      </c>
      <c r="C1643" s="130" t="s">
        <v>266</v>
      </c>
      <c r="D1643" s="130" t="s">
        <v>4268</v>
      </c>
      <c r="E1643" s="130" t="s">
        <v>268</v>
      </c>
      <c r="F1643" s="130">
        <v>0</v>
      </c>
      <c r="G1643" s="130">
        <v>2</v>
      </c>
      <c r="H1643" s="130" t="s">
        <v>130</v>
      </c>
      <c r="I1643" s="131"/>
      <c r="J1643" s="130" t="s">
        <v>131</v>
      </c>
    </row>
    <row r="1644" spans="1:10">
      <c r="A1644" s="130" t="s">
        <v>4269</v>
      </c>
      <c r="B1644" s="130" t="s">
        <v>4270</v>
      </c>
      <c r="C1644" s="130" t="s">
        <v>266</v>
      </c>
      <c r="D1644" s="130" t="s">
        <v>4271</v>
      </c>
      <c r="E1644" s="130" t="s">
        <v>268</v>
      </c>
      <c r="F1644" s="130">
        <v>0</v>
      </c>
      <c r="G1644" s="130">
        <v>2</v>
      </c>
      <c r="H1644" s="130" t="s">
        <v>130</v>
      </c>
      <c r="I1644" s="131"/>
      <c r="J1644" s="130" t="s">
        <v>131</v>
      </c>
    </row>
    <row r="1645" spans="1:10">
      <c r="A1645" s="130" t="s">
        <v>4272</v>
      </c>
      <c r="B1645" s="130" t="s">
        <v>4273</v>
      </c>
      <c r="C1645" s="130" t="s">
        <v>266</v>
      </c>
      <c r="D1645" s="130" t="s">
        <v>4274</v>
      </c>
      <c r="E1645" s="130" t="s">
        <v>268</v>
      </c>
      <c r="F1645" s="130">
        <v>0</v>
      </c>
      <c r="G1645" s="130">
        <v>2</v>
      </c>
      <c r="H1645" s="130" t="s">
        <v>130</v>
      </c>
      <c r="I1645" s="131"/>
      <c r="J1645" s="130" t="s">
        <v>131</v>
      </c>
    </row>
    <row r="1646" spans="1:10">
      <c r="A1646" s="130" t="s">
        <v>4275</v>
      </c>
      <c r="B1646" s="130" t="s">
        <v>4276</v>
      </c>
      <c r="C1646" s="130" t="s">
        <v>266</v>
      </c>
      <c r="D1646" s="130" t="s">
        <v>4277</v>
      </c>
      <c r="E1646" s="130" t="s">
        <v>268</v>
      </c>
      <c r="F1646" s="130">
        <v>0</v>
      </c>
      <c r="G1646" s="130">
        <v>2</v>
      </c>
      <c r="H1646" s="130" t="s">
        <v>130</v>
      </c>
      <c r="I1646" s="131"/>
      <c r="J1646" s="130" t="s">
        <v>131</v>
      </c>
    </row>
    <row r="1647" spans="1:10">
      <c r="A1647" s="130" t="s">
        <v>4278</v>
      </c>
      <c r="B1647" s="130" t="s">
        <v>4279</v>
      </c>
      <c r="C1647" s="130" t="s">
        <v>266</v>
      </c>
      <c r="D1647" s="130" t="s">
        <v>4280</v>
      </c>
      <c r="E1647" s="130" t="s">
        <v>268</v>
      </c>
      <c r="F1647" s="130">
        <v>0</v>
      </c>
      <c r="G1647" s="130">
        <v>2</v>
      </c>
      <c r="H1647" s="130" t="s">
        <v>130</v>
      </c>
      <c r="I1647" s="131"/>
      <c r="J1647" s="130" t="s">
        <v>131</v>
      </c>
    </row>
    <row r="1648" spans="1:10">
      <c r="A1648" s="130" t="s">
        <v>4281</v>
      </c>
      <c r="B1648" s="130" t="s">
        <v>4282</v>
      </c>
      <c r="C1648" s="130" t="s">
        <v>266</v>
      </c>
      <c r="D1648" s="130" t="s">
        <v>4283</v>
      </c>
      <c r="E1648" s="130" t="s">
        <v>268</v>
      </c>
      <c r="F1648" s="130">
        <v>0</v>
      </c>
      <c r="G1648" s="130">
        <v>2</v>
      </c>
      <c r="H1648" s="130" t="s">
        <v>130</v>
      </c>
      <c r="I1648" s="131"/>
      <c r="J1648" s="130" t="s">
        <v>131</v>
      </c>
    </row>
    <row r="1649" spans="1:10">
      <c r="A1649" s="130" t="s">
        <v>4284</v>
      </c>
      <c r="B1649" s="130" t="s">
        <v>4285</v>
      </c>
      <c r="C1649" s="130" t="s">
        <v>266</v>
      </c>
      <c r="D1649" s="130" t="s">
        <v>4286</v>
      </c>
      <c r="E1649" s="130" t="s">
        <v>268</v>
      </c>
      <c r="F1649" s="130">
        <v>0</v>
      </c>
      <c r="G1649" s="130">
        <v>2</v>
      </c>
      <c r="H1649" s="130" t="s">
        <v>130</v>
      </c>
      <c r="I1649" s="131"/>
      <c r="J1649" s="130" t="s">
        <v>131</v>
      </c>
    </row>
    <row r="1650" spans="1:10">
      <c r="A1650" s="130" t="s">
        <v>4287</v>
      </c>
      <c r="B1650" s="130" t="s">
        <v>4288</v>
      </c>
      <c r="C1650" s="130" t="s">
        <v>266</v>
      </c>
      <c r="D1650" s="130" t="s">
        <v>4289</v>
      </c>
      <c r="E1650" s="130" t="s">
        <v>268</v>
      </c>
      <c r="F1650" s="130">
        <v>0</v>
      </c>
      <c r="G1650" s="130">
        <v>2</v>
      </c>
      <c r="H1650" s="130" t="s">
        <v>130</v>
      </c>
      <c r="I1650" s="131"/>
      <c r="J1650" s="130" t="s">
        <v>131</v>
      </c>
    </row>
    <row r="1651" spans="1:10">
      <c r="A1651" s="130" t="s">
        <v>4290</v>
      </c>
      <c r="B1651" s="130" t="s">
        <v>4291</v>
      </c>
      <c r="C1651" s="130" t="s">
        <v>266</v>
      </c>
      <c r="D1651" s="130" t="s">
        <v>4292</v>
      </c>
      <c r="E1651" s="130" t="s">
        <v>268</v>
      </c>
      <c r="F1651" s="130">
        <v>0</v>
      </c>
      <c r="G1651" s="130">
        <v>2</v>
      </c>
      <c r="H1651" s="130" t="s">
        <v>130</v>
      </c>
      <c r="I1651" s="131"/>
      <c r="J1651" s="130" t="s">
        <v>131</v>
      </c>
    </row>
    <row r="1652" spans="1:10">
      <c r="A1652" s="130" t="s">
        <v>4293</v>
      </c>
      <c r="B1652" s="130" t="s">
        <v>4294</v>
      </c>
      <c r="C1652" s="130" t="s">
        <v>266</v>
      </c>
      <c r="D1652" s="130" t="s">
        <v>4295</v>
      </c>
      <c r="E1652" s="130" t="s">
        <v>268</v>
      </c>
      <c r="F1652" s="130">
        <v>0</v>
      </c>
      <c r="G1652" s="130">
        <v>2</v>
      </c>
      <c r="H1652" s="130" t="s">
        <v>130</v>
      </c>
      <c r="I1652" s="131"/>
      <c r="J1652" s="130" t="s">
        <v>131</v>
      </c>
    </row>
    <row r="1653" spans="1:10">
      <c r="A1653" s="130" t="s">
        <v>4296</v>
      </c>
      <c r="B1653" s="130" t="s">
        <v>4297</v>
      </c>
      <c r="C1653" s="130" t="s">
        <v>266</v>
      </c>
      <c r="D1653" s="130" t="s">
        <v>4298</v>
      </c>
      <c r="E1653" s="130" t="s">
        <v>268</v>
      </c>
      <c r="F1653" s="130">
        <v>0</v>
      </c>
      <c r="G1653" s="130">
        <v>2</v>
      </c>
      <c r="H1653" s="130" t="s">
        <v>130</v>
      </c>
      <c r="I1653" s="131"/>
      <c r="J1653" s="130" t="s">
        <v>131</v>
      </c>
    </row>
    <row r="1654" spans="1:10">
      <c r="A1654" s="130" t="s">
        <v>4299</v>
      </c>
      <c r="B1654" s="130" t="s">
        <v>4300</v>
      </c>
      <c r="C1654" s="130" t="s">
        <v>266</v>
      </c>
      <c r="D1654" s="130" t="s">
        <v>4301</v>
      </c>
      <c r="E1654" s="130" t="s">
        <v>268</v>
      </c>
      <c r="F1654" s="130">
        <v>0</v>
      </c>
      <c r="G1654" s="130">
        <v>2</v>
      </c>
      <c r="H1654" s="130" t="s">
        <v>130</v>
      </c>
      <c r="I1654" s="131"/>
      <c r="J1654" s="130" t="s">
        <v>131</v>
      </c>
    </row>
    <row r="1655" spans="1:10">
      <c r="A1655" s="130" t="s">
        <v>4302</v>
      </c>
      <c r="B1655" s="130" t="s">
        <v>4303</v>
      </c>
      <c r="C1655" s="130" t="s">
        <v>266</v>
      </c>
      <c r="D1655" s="130" t="s">
        <v>4304</v>
      </c>
      <c r="E1655" s="130" t="s">
        <v>268</v>
      </c>
      <c r="F1655" s="130">
        <v>0</v>
      </c>
      <c r="G1655" s="130">
        <v>2</v>
      </c>
      <c r="H1655" s="130" t="s">
        <v>130</v>
      </c>
      <c r="I1655" s="131"/>
      <c r="J1655" s="130" t="s">
        <v>131</v>
      </c>
    </row>
    <row r="1656" spans="1:10">
      <c r="A1656" s="130" t="s">
        <v>4305</v>
      </c>
      <c r="B1656" s="130" t="s">
        <v>4306</v>
      </c>
      <c r="C1656" s="130" t="s">
        <v>266</v>
      </c>
      <c r="D1656" s="130" t="s">
        <v>4307</v>
      </c>
      <c r="E1656" s="130" t="s">
        <v>268</v>
      </c>
      <c r="F1656" s="130">
        <v>0</v>
      </c>
      <c r="G1656" s="130">
        <v>2</v>
      </c>
      <c r="H1656" s="130" t="s">
        <v>130</v>
      </c>
      <c r="I1656" s="131"/>
      <c r="J1656" s="130" t="s">
        <v>131</v>
      </c>
    </row>
    <row r="1657" spans="1:10">
      <c r="A1657" s="130" t="s">
        <v>4308</v>
      </c>
      <c r="B1657" s="130" t="s">
        <v>4309</v>
      </c>
      <c r="C1657" s="130" t="s">
        <v>266</v>
      </c>
      <c r="D1657" s="130" t="s">
        <v>4310</v>
      </c>
      <c r="E1657" s="130" t="s">
        <v>268</v>
      </c>
      <c r="F1657" s="130">
        <v>0</v>
      </c>
      <c r="G1657" s="130">
        <v>2</v>
      </c>
      <c r="H1657" s="130" t="s">
        <v>130</v>
      </c>
      <c r="I1657" s="131"/>
      <c r="J1657" s="130" t="s">
        <v>131</v>
      </c>
    </row>
    <row r="1658" spans="1:10">
      <c r="A1658" s="130" t="s">
        <v>4311</v>
      </c>
      <c r="B1658" s="130" t="s">
        <v>4312</v>
      </c>
      <c r="C1658" s="130" t="s">
        <v>266</v>
      </c>
      <c r="D1658" s="130" t="s">
        <v>4313</v>
      </c>
      <c r="E1658" s="130" t="s">
        <v>268</v>
      </c>
      <c r="F1658" s="130">
        <v>0</v>
      </c>
      <c r="G1658" s="130">
        <v>2</v>
      </c>
      <c r="H1658" s="130" t="s">
        <v>130</v>
      </c>
      <c r="I1658" s="131"/>
      <c r="J1658" s="130" t="s">
        <v>131</v>
      </c>
    </row>
    <row r="1659" spans="1:10">
      <c r="A1659" s="130" t="s">
        <v>4314</v>
      </c>
      <c r="B1659" s="130" t="s">
        <v>4315</v>
      </c>
      <c r="C1659" s="130" t="s">
        <v>266</v>
      </c>
      <c r="D1659" s="130" t="s">
        <v>4316</v>
      </c>
      <c r="E1659" s="130" t="s">
        <v>268</v>
      </c>
      <c r="F1659" s="130">
        <v>0</v>
      </c>
      <c r="G1659" s="130">
        <v>2</v>
      </c>
      <c r="H1659" s="130" t="s">
        <v>130</v>
      </c>
      <c r="I1659" s="131"/>
      <c r="J1659" s="130" t="s">
        <v>131</v>
      </c>
    </row>
    <row r="1660" spans="1:10">
      <c r="A1660" s="130" t="s">
        <v>4317</v>
      </c>
      <c r="B1660" s="130" t="s">
        <v>4318</v>
      </c>
      <c r="C1660" s="130" t="s">
        <v>266</v>
      </c>
      <c r="D1660" s="130" t="s">
        <v>4319</v>
      </c>
      <c r="E1660" s="130" t="s">
        <v>268</v>
      </c>
      <c r="F1660" s="130">
        <v>0</v>
      </c>
      <c r="G1660" s="130">
        <v>2</v>
      </c>
      <c r="H1660" s="130" t="s">
        <v>130</v>
      </c>
      <c r="I1660" s="131"/>
      <c r="J1660" s="130" t="s">
        <v>131</v>
      </c>
    </row>
    <row r="1661" spans="1:10">
      <c r="A1661" s="130" t="s">
        <v>4320</v>
      </c>
      <c r="B1661" s="130" t="s">
        <v>4321</v>
      </c>
      <c r="C1661" s="130" t="s">
        <v>266</v>
      </c>
      <c r="D1661" s="130" t="s">
        <v>4322</v>
      </c>
      <c r="E1661" s="130" t="s">
        <v>268</v>
      </c>
      <c r="F1661" s="130">
        <v>0</v>
      </c>
      <c r="G1661" s="130">
        <v>2</v>
      </c>
      <c r="H1661" s="130" t="s">
        <v>130</v>
      </c>
      <c r="I1661" s="131"/>
      <c r="J1661" s="130" t="s">
        <v>131</v>
      </c>
    </row>
    <row r="1662" spans="1:10">
      <c r="A1662" s="130" t="s">
        <v>4323</v>
      </c>
      <c r="B1662" s="130" t="s">
        <v>4324</v>
      </c>
      <c r="C1662" s="130" t="s">
        <v>266</v>
      </c>
      <c r="D1662" s="130" t="s">
        <v>4325</v>
      </c>
      <c r="E1662" s="130" t="s">
        <v>268</v>
      </c>
      <c r="F1662" s="130">
        <v>0</v>
      </c>
      <c r="G1662" s="130">
        <v>2</v>
      </c>
      <c r="H1662" s="130" t="s">
        <v>130</v>
      </c>
      <c r="I1662" s="131"/>
      <c r="J1662" s="130" t="s">
        <v>131</v>
      </c>
    </row>
    <row r="1663" spans="1:10">
      <c r="A1663" s="130" t="s">
        <v>4326</v>
      </c>
      <c r="B1663" s="130" t="s">
        <v>4327</v>
      </c>
      <c r="C1663" s="130" t="s">
        <v>266</v>
      </c>
      <c r="D1663" s="130" t="s">
        <v>4328</v>
      </c>
      <c r="E1663" s="130" t="s">
        <v>268</v>
      </c>
      <c r="F1663" s="130">
        <v>0</v>
      </c>
      <c r="G1663" s="130">
        <v>2</v>
      </c>
      <c r="H1663" s="130" t="s">
        <v>130</v>
      </c>
      <c r="I1663" s="131"/>
      <c r="J1663" s="130" t="s">
        <v>131</v>
      </c>
    </row>
    <row r="1664" spans="1:10">
      <c r="A1664" s="130" t="s">
        <v>4329</v>
      </c>
      <c r="B1664" s="130" t="s">
        <v>4330</v>
      </c>
      <c r="C1664" s="130" t="s">
        <v>266</v>
      </c>
      <c r="D1664" s="130" t="s">
        <v>4331</v>
      </c>
      <c r="E1664" s="130" t="s">
        <v>268</v>
      </c>
      <c r="F1664" s="130">
        <v>0</v>
      </c>
      <c r="G1664" s="130">
        <v>2</v>
      </c>
      <c r="H1664" s="130" t="s">
        <v>130</v>
      </c>
      <c r="I1664" s="131"/>
      <c r="J1664" s="130" t="s">
        <v>131</v>
      </c>
    </row>
    <row r="1665" spans="1:10">
      <c r="A1665" s="130" t="s">
        <v>4332</v>
      </c>
      <c r="B1665" s="130" t="s">
        <v>4333</v>
      </c>
      <c r="C1665" s="130" t="s">
        <v>266</v>
      </c>
      <c r="D1665" s="130" t="s">
        <v>4334</v>
      </c>
      <c r="E1665" s="130" t="s">
        <v>268</v>
      </c>
      <c r="F1665" s="130">
        <v>0</v>
      </c>
      <c r="G1665" s="130">
        <v>2</v>
      </c>
      <c r="H1665" s="130" t="s">
        <v>130</v>
      </c>
      <c r="I1665" s="131"/>
      <c r="J1665" s="130" t="s">
        <v>131</v>
      </c>
    </row>
    <row r="1666" spans="1:10">
      <c r="A1666" s="130" t="s">
        <v>4335</v>
      </c>
      <c r="B1666" s="130" t="s">
        <v>4336</v>
      </c>
      <c r="C1666" s="130" t="s">
        <v>266</v>
      </c>
      <c r="D1666" s="130" t="s">
        <v>4337</v>
      </c>
      <c r="E1666" s="130" t="s">
        <v>268</v>
      </c>
      <c r="F1666" s="130">
        <v>0</v>
      </c>
      <c r="G1666" s="130">
        <v>2</v>
      </c>
      <c r="H1666" s="130" t="s">
        <v>130</v>
      </c>
      <c r="I1666" s="131"/>
      <c r="J1666" s="130" t="s">
        <v>131</v>
      </c>
    </row>
    <row r="1667" spans="1:10">
      <c r="A1667" s="130" t="s">
        <v>4338</v>
      </c>
      <c r="B1667" s="130" t="s">
        <v>4339</v>
      </c>
      <c r="C1667" s="130" t="s">
        <v>266</v>
      </c>
      <c r="D1667" s="130" t="s">
        <v>4340</v>
      </c>
      <c r="E1667" s="130" t="s">
        <v>268</v>
      </c>
      <c r="F1667" s="130">
        <v>0</v>
      </c>
      <c r="G1667" s="130">
        <v>2</v>
      </c>
      <c r="H1667" s="130" t="s">
        <v>130</v>
      </c>
      <c r="I1667" s="131"/>
      <c r="J1667" s="130" t="s">
        <v>131</v>
      </c>
    </row>
    <row r="1668" spans="1:10">
      <c r="A1668" s="130" t="s">
        <v>4341</v>
      </c>
      <c r="B1668" s="130" t="s">
        <v>4342</v>
      </c>
      <c r="C1668" s="130" t="s">
        <v>266</v>
      </c>
      <c r="D1668" s="130" t="s">
        <v>4343</v>
      </c>
      <c r="E1668" s="130" t="s">
        <v>268</v>
      </c>
      <c r="F1668" s="130">
        <v>0</v>
      </c>
      <c r="G1668" s="130">
        <v>2</v>
      </c>
      <c r="H1668" s="130" t="s">
        <v>130</v>
      </c>
      <c r="I1668" s="131"/>
      <c r="J1668" s="130" t="s">
        <v>131</v>
      </c>
    </row>
    <row r="1669" spans="1:10">
      <c r="A1669" s="130" t="s">
        <v>4344</v>
      </c>
      <c r="B1669" s="130" t="s">
        <v>4345</v>
      </c>
      <c r="C1669" s="130" t="s">
        <v>266</v>
      </c>
      <c r="D1669" s="130" t="s">
        <v>4346</v>
      </c>
      <c r="E1669" s="130" t="s">
        <v>268</v>
      </c>
      <c r="F1669" s="130">
        <v>0</v>
      </c>
      <c r="G1669" s="130">
        <v>2</v>
      </c>
      <c r="H1669" s="130" t="s">
        <v>130</v>
      </c>
      <c r="I1669" s="131"/>
      <c r="J1669" s="130" t="s">
        <v>131</v>
      </c>
    </row>
    <row r="1670" spans="1:10">
      <c r="A1670" s="130" t="s">
        <v>4347</v>
      </c>
      <c r="B1670" s="130" t="s">
        <v>4348</v>
      </c>
      <c r="C1670" s="130" t="s">
        <v>266</v>
      </c>
      <c r="D1670" s="130" t="s">
        <v>4349</v>
      </c>
      <c r="E1670" s="130" t="s">
        <v>268</v>
      </c>
      <c r="F1670" s="130">
        <v>0</v>
      </c>
      <c r="G1670" s="130">
        <v>2</v>
      </c>
      <c r="H1670" s="130" t="s">
        <v>130</v>
      </c>
      <c r="I1670" s="131"/>
      <c r="J1670" s="130" t="s">
        <v>131</v>
      </c>
    </row>
    <row r="1671" spans="1:10">
      <c r="A1671" s="130" t="s">
        <v>4350</v>
      </c>
      <c r="B1671" s="130" t="s">
        <v>4351</v>
      </c>
      <c r="C1671" s="130" t="s">
        <v>266</v>
      </c>
      <c r="D1671" s="130" t="s">
        <v>4352</v>
      </c>
      <c r="E1671" s="130" t="s">
        <v>268</v>
      </c>
      <c r="F1671" s="130">
        <v>0</v>
      </c>
      <c r="G1671" s="130">
        <v>2</v>
      </c>
      <c r="H1671" s="130" t="s">
        <v>130</v>
      </c>
      <c r="I1671" s="131"/>
      <c r="J1671" s="130" t="s">
        <v>131</v>
      </c>
    </row>
    <row r="1672" spans="1:10">
      <c r="A1672" s="130" t="s">
        <v>4353</v>
      </c>
      <c r="B1672" s="130" t="s">
        <v>4354</v>
      </c>
      <c r="C1672" s="130" t="s">
        <v>266</v>
      </c>
      <c r="D1672" s="130" t="s">
        <v>4355</v>
      </c>
      <c r="E1672" s="130" t="s">
        <v>268</v>
      </c>
      <c r="F1672" s="130">
        <v>0</v>
      </c>
      <c r="G1672" s="130">
        <v>2</v>
      </c>
      <c r="H1672" s="130" t="s">
        <v>130</v>
      </c>
      <c r="I1672" s="131"/>
      <c r="J1672" s="130" t="s">
        <v>131</v>
      </c>
    </row>
    <row r="1673" spans="1:10">
      <c r="A1673" s="130" t="s">
        <v>4356</v>
      </c>
      <c r="B1673" s="130" t="s">
        <v>4357</v>
      </c>
      <c r="C1673" s="130" t="s">
        <v>266</v>
      </c>
      <c r="D1673" s="130" t="s">
        <v>4358</v>
      </c>
      <c r="E1673" s="130" t="s">
        <v>268</v>
      </c>
      <c r="F1673" s="130">
        <v>0</v>
      </c>
      <c r="G1673" s="130">
        <v>2</v>
      </c>
      <c r="H1673" s="130" t="s">
        <v>130</v>
      </c>
      <c r="I1673" s="131"/>
      <c r="J1673" s="130" t="s">
        <v>131</v>
      </c>
    </row>
    <row r="1674" spans="1:10">
      <c r="A1674" s="130" t="s">
        <v>4359</v>
      </c>
      <c r="B1674" s="130" t="s">
        <v>4360</v>
      </c>
      <c r="C1674" s="130" t="s">
        <v>266</v>
      </c>
      <c r="D1674" s="130" t="s">
        <v>4361</v>
      </c>
      <c r="E1674" s="130" t="s">
        <v>268</v>
      </c>
      <c r="F1674" s="130">
        <v>0</v>
      </c>
      <c r="G1674" s="130">
        <v>2</v>
      </c>
      <c r="H1674" s="130" t="s">
        <v>130</v>
      </c>
      <c r="I1674" s="131"/>
      <c r="J1674" s="130" t="s">
        <v>131</v>
      </c>
    </row>
    <row r="1675" spans="1:10">
      <c r="A1675" s="130" t="s">
        <v>4362</v>
      </c>
      <c r="B1675" s="130" t="s">
        <v>4363</v>
      </c>
      <c r="C1675" s="130" t="s">
        <v>266</v>
      </c>
      <c r="D1675" s="130" t="s">
        <v>4364</v>
      </c>
      <c r="E1675" s="130" t="s">
        <v>268</v>
      </c>
      <c r="F1675" s="130">
        <v>0</v>
      </c>
      <c r="G1675" s="130">
        <v>2</v>
      </c>
      <c r="H1675" s="130" t="s">
        <v>130</v>
      </c>
      <c r="I1675" s="131"/>
      <c r="J1675" s="130" t="s">
        <v>131</v>
      </c>
    </row>
    <row r="1676" spans="1:10">
      <c r="A1676" s="130" t="s">
        <v>4365</v>
      </c>
      <c r="B1676" s="130" t="s">
        <v>4366</v>
      </c>
      <c r="C1676" s="130" t="s">
        <v>266</v>
      </c>
      <c r="D1676" s="130" t="s">
        <v>4367</v>
      </c>
      <c r="E1676" s="130" t="s">
        <v>268</v>
      </c>
      <c r="F1676" s="130">
        <v>0</v>
      </c>
      <c r="G1676" s="130">
        <v>2</v>
      </c>
      <c r="H1676" s="130" t="s">
        <v>130</v>
      </c>
      <c r="I1676" s="131"/>
      <c r="J1676" s="130" t="s">
        <v>131</v>
      </c>
    </row>
    <row r="1677" spans="1:10">
      <c r="A1677" s="130" t="s">
        <v>4368</v>
      </c>
      <c r="B1677" s="130" t="s">
        <v>4369</v>
      </c>
      <c r="C1677" s="130" t="s">
        <v>266</v>
      </c>
      <c r="D1677" s="130" t="s">
        <v>4370</v>
      </c>
      <c r="E1677" s="130" t="s">
        <v>268</v>
      </c>
      <c r="F1677" s="130">
        <v>0</v>
      </c>
      <c r="G1677" s="130">
        <v>2</v>
      </c>
      <c r="H1677" s="130" t="s">
        <v>130</v>
      </c>
      <c r="I1677" s="131"/>
      <c r="J1677" s="130" t="s">
        <v>131</v>
      </c>
    </row>
    <row r="1678" spans="1:10">
      <c r="A1678" s="130" t="s">
        <v>4371</v>
      </c>
      <c r="B1678" s="130" t="s">
        <v>4372</v>
      </c>
      <c r="C1678" s="130" t="s">
        <v>266</v>
      </c>
      <c r="D1678" s="130" t="s">
        <v>4373</v>
      </c>
      <c r="E1678" s="130" t="s">
        <v>268</v>
      </c>
      <c r="F1678" s="130">
        <v>0</v>
      </c>
      <c r="G1678" s="130">
        <v>2</v>
      </c>
      <c r="H1678" s="130" t="s">
        <v>130</v>
      </c>
      <c r="I1678" s="131"/>
      <c r="J1678" s="130" t="s">
        <v>131</v>
      </c>
    </row>
    <row r="1679" spans="1:10">
      <c r="A1679" s="130" t="s">
        <v>4374</v>
      </c>
      <c r="B1679" s="130" t="s">
        <v>4375</v>
      </c>
      <c r="C1679" s="130" t="s">
        <v>266</v>
      </c>
      <c r="D1679" s="130" t="s">
        <v>4376</v>
      </c>
      <c r="E1679" s="130" t="s">
        <v>268</v>
      </c>
      <c r="F1679" s="130">
        <v>0</v>
      </c>
      <c r="G1679" s="130">
        <v>2</v>
      </c>
      <c r="H1679" s="130" t="s">
        <v>130</v>
      </c>
      <c r="I1679" s="131"/>
      <c r="J1679" s="130" t="s">
        <v>131</v>
      </c>
    </row>
    <row r="1680" spans="1:10">
      <c r="A1680" s="130" t="s">
        <v>4377</v>
      </c>
      <c r="B1680" s="130" t="s">
        <v>4378</v>
      </c>
      <c r="C1680" s="130" t="s">
        <v>266</v>
      </c>
      <c r="D1680" s="130" t="s">
        <v>4379</v>
      </c>
      <c r="E1680" s="130" t="s">
        <v>268</v>
      </c>
      <c r="F1680" s="130">
        <v>0</v>
      </c>
      <c r="G1680" s="130">
        <v>2</v>
      </c>
      <c r="H1680" s="130" t="s">
        <v>130</v>
      </c>
      <c r="I1680" s="131"/>
      <c r="J1680" s="130" t="s">
        <v>131</v>
      </c>
    </row>
    <row r="1681" spans="1:10">
      <c r="A1681" s="130" t="s">
        <v>4380</v>
      </c>
      <c r="B1681" s="130" t="s">
        <v>4381</v>
      </c>
      <c r="C1681" s="130" t="s">
        <v>266</v>
      </c>
      <c r="D1681" s="130" t="s">
        <v>4382</v>
      </c>
      <c r="E1681" s="130" t="s">
        <v>268</v>
      </c>
      <c r="F1681" s="130">
        <v>0</v>
      </c>
      <c r="G1681" s="130">
        <v>2</v>
      </c>
      <c r="H1681" s="130" t="s">
        <v>130</v>
      </c>
      <c r="I1681" s="131"/>
      <c r="J1681" s="130" t="s">
        <v>131</v>
      </c>
    </row>
    <row r="1682" spans="1:10">
      <c r="A1682" s="130" t="s">
        <v>4383</v>
      </c>
      <c r="B1682" s="130" t="s">
        <v>4384</v>
      </c>
      <c r="C1682" s="130" t="s">
        <v>266</v>
      </c>
      <c r="D1682" s="130" t="s">
        <v>4385</v>
      </c>
      <c r="E1682" s="130" t="s">
        <v>268</v>
      </c>
      <c r="F1682" s="130">
        <v>0</v>
      </c>
      <c r="G1682" s="130">
        <v>2</v>
      </c>
      <c r="H1682" s="130" t="s">
        <v>130</v>
      </c>
      <c r="I1682" s="131"/>
      <c r="J1682" s="130" t="s">
        <v>131</v>
      </c>
    </row>
    <row r="1683" spans="1:10">
      <c r="A1683" s="130" t="s">
        <v>4386</v>
      </c>
      <c r="B1683" s="130" t="s">
        <v>4387</v>
      </c>
      <c r="C1683" s="130" t="s">
        <v>266</v>
      </c>
      <c r="D1683" s="130" t="s">
        <v>4388</v>
      </c>
      <c r="E1683" s="130" t="s">
        <v>268</v>
      </c>
      <c r="F1683" s="130">
        <v>0</v>
      </c>
      <c r="G1683" s="130">
        <v>2</v>
      </c>
      <c r="H1683" s="130" t="s">
        <v>130</v>
      </c>
      <c r="I1683" s="131"/>
      <c r="J1683" s="130" t="s">
        <v>131</v>
      </c>
    </row>
    <row r="1684" spans="1:10">
      <c r="A1684" s="130" t="s">
        <v>4389</v>
      </c>
      <c r="B1684" s="130" t="s">
        <v>4390</v>
      </c>
      <c r="C1684" s="130" t="s">
        <v>266</v>
      </c>
      <c r="D1684" s="130" t="s">
        <v>4391</v>
      </c>
      <c r="E1684" s="130" t="s">
        <v>268</v>
      </c>
      <c r="F1684" s="130">
        <v>0</v>
      </c>
      <c r="G1684" s="130">
        <v>2</v>
      </c>
      <c r="H1684" s="130" t="s">
        <v>130</v>
      </c>
      <c r="I1684" s="131"/>
      <c r="J1684" s="130" t="s">
        <v>131</v>
      </c>
    </row>
    <row r="1685" spans="1:10">
      <c r="A1685" s="130" t="s">
        <v>4392</v>
      </c>
      <c r="B1685" s="130" t="s">
        <v>4393</v>
      </c>
      <c r="C1685" s="130" t="s">
        <v>266</v>
      </c>
      <c r="D1685" s="130" t="s">
        <v>4394</v>
      </c>
      <c r="E1685" s="130" t="s">
        <v>268</v>
      </c>
      <c r="F1685" s="130">
        <v>0</v>
      </c>
      <c r="G1685" s="130">
        <v>2</v>
      </c>
      <c r="H1685" s="130" t="s">
        <v>130</v>
      </c>
      <c r="I1685" s="131"/>
      <c r="J1685" s="130" t="s">
        <v>131</v>
      </c>
    </row>
    <row r="1686" spans="1:10">
      <c r="A1686" s="130" t="s">
        <v>4395</v>
      </c>
      <c r="B1686" s="130" t="s">
        <v>4396</v>
      </c>
      <c r="C1686" s="130" t="s">
        <v>266</v>
      </c>
      <c r="D1686" s="130" t="s">
        <v>4397</v>
      </c>
      <c r="E1686" s="130" t="s">
        <v>268</v>
      </c>
      <c r="F1686" s="130">
        <v>0</v>
      </c>
      <c r="G1686" s="130">
        <v>2</v>
      </c>
      <c r="H1686" s="130" t="s">
        <v>130</v>
      </c>
      <c r="I1686" s="131"/>
      <c r="J1686" s="130" t="s">
        <v>131</v>
      </c>
    </row>
    <row r="1687" spans="1:10">
      <c r="A1687" s="130" t="s">
        <v>4398</v>
      </c>
      <c r="B1687" s="130" t="s">
        <v>4399</v>
      </c>
      <c r="C1687" s="130" t="s">
        <v>266</v>
      </c>
      <c r="D1687" s="130" t="s">
        <v>4400</v>
      </c>
      <c r="E1687" s="130" t="s">
        <v>268</v>
      </c>
      <c r="F1687" s="130">
        <v>0</v>
      </c>
      <c r="G1687" s="130">
        <v>2</v>
      </c>
      <c r="H1687" s="130" t="s">
        <v>130</v>
      </c>
      <c r="I1687" s="131"/>
      <c r="J1687" s="130" t="s">
        <v>131</v>
      </c>
    </row>
    <row r="1688" spans="1:10">
      <c r="A1688" s="130" t="s">
        <v>4401</v>
      </c>
      <c r="B1688" s="130" t="s">
        <v>4402</v>
      </c>
      <c r="C1688" s="130" t="s">
        <v>266</v>
      </c>
      <c r="D1688" s="130" t="s">
        <v>4403</v>
      </c>
      <c r="E1688" s="130" t="s">
        <v>268</v>
      </c>
      <c r="F1688" s="130">
        <v>0</v>
      </c>
      <c r="G1688" s="130">
        <v>2</v>
      </c>
      <c r="H1688" s="130" t="s">
        <v>130</v>
      </c>
      <c r="I1688" s="131"/>
      <c r="J1688" s="130" t="s">
        <v>131</v>
      </c>
    </row>
    <row r="1689" spans="1:10">
      <c r="A1689" s="130" t="s">
        <v>4404</v>
      </c>
      <c r="B1689" s="130" t="s">
        <v>4405</v>
      </c>
      <c r="C1689" s="130" t="s">
        <v>266</v>
      </c>
      <c r="D1689" s="130" t="s">
        <v>4406</v>
      </c>
      <c r="E1689" s="130" t="s">
        <v>268</v>
      </c>
      <c r="F1689" s="130">
        <v>0</v>
      </c>
      <c r="G1689" s="130">
        <v>2</v>
      </c>
      <c r="H1689" s="130" t="s">
        <v>130</v>
      </c>
      <c r="I1689" s="131"/>
      <c r="J1689" s="130" t="s">
        <v>131</v>
      </c>
    </row>
    <row r="1690" spans="1:10">
      <c r="A1690" s="130" t="s">
        <v>4407</v>
      </c>
      <c r="B1690" s="130" t="s">
        <v>4408</v>
      </c>
      <c r="C1690" s="130" t="s">
        <v>266</v>
      </c>
      <c r="D1690" s="130" t="s">
        <v>4409</v>
      </c>
      <c r="E1690" s="130" t="s">
        <v>268</v>
      </c>
      <c r="F1690" s="130">
        <v>0</v>
      </c>
      <c r="G1690" s="130">
        <v>2</v>
      </c>
      <c r="H1690" s="130" t="s">
        <v>130</v>
      </c>
      <c r="I1690" s="131"/>
      <c r="J1690" s="130" t="s">
        <v>131</v>
      </c>
    </row>
    <row r="1691" spans="1:10">
      <c r="A1691" s="130" t="s">
        <v>4410</v>
      </c>
      <c r="B1691" s="130" t="s">
        <v>4411</v>
      </c>
      <c r="C1691" s="130" t="s">
        <v>266</v>
      </c>
      <c r="D1691" s="130" t="s">
        <v>4412</v>
      </c>
      <c r="E1691" s="130" t="s">
        <v>268</v>
      </c>
      <c r="F1691" s="130">
        <v>0</v>
      </c>
      <c r="G1691" s="130">
        <v>2</v>
      </c>
      <c r="H1691" s="130" t="s">
        <v>130</v>
      </c>
      <c r="I1691" s="131"/>
      <c r="J1691" s="130" t="s">
        <v>131</v>
      </c>
    </row>
    <row r="1692" spans="1:10">
      <c r="A1692" s="130" t="s">
        <v>4413</v>
      </c>
      <c r="B1692" s="130" t="s">
        <v>4414</v>
      </c>
      <c r="C1692" s="130" t="s">
        <v>266</v>
      </c>
      <c r="D1692" s="130" t="s">
        <v>4415</v>
      </c>
      <c r="E1692" s="130" t="s">
        <v>268</v>
      </c>
      <c r="F1692" s="130">
        <v>0</v>
      </c>
      <c r="G1692" s="130">
        <v>2</v>
      </c>
      <c r="H1692" s="130" t="s">
        <v>130</v>
      </c>
      <c r="I1692" s="131"/>
      <c r="J1692" s="130" t="s">
        <v>131</v>
      </c>
    </row>
    <row r="1693" spans="1:10">
      <c r="A1693" s="130" t="s">
        <v>4416</v>
      </c>
      <c r="B1693" s="130" t="s">
        <v>4417</v>
      </c>
      <c r="C1693" s="130" t="s">
        <v>266</v>
      </c>
      <c r="D1693" s="130" t="s">
        <v>4418</v>
      </c>
      <c r="E1693" s="130" t="s">
        <v>268</v>
      </c>
      <c r="F1693" s="130">
        <v>0</v>
      </c>
      <c r="G1693" s="130">
        <v>2</v>
      </c>
      <c r="H1693" s="130" t="s">
        <v>130</v>
      </c>
      <c r="I1693" s="131"/>
      <c r="J1693" s="130" t="s">
        <v>131</v>
      </c>
    </row>
    <row r="1694" spans="1:10">
      <c r="A1694" s="130" t="s">
        <v>4419</v>
      </c>
      <c r="B1694" s="130" t="s">
        <v>4420</v>
      </c>
      <c r="C1694" s="130" t="s">
        <v>266</v>
      </c>
      <c r="D1694" s="130" t="s">
        <v>4421</v>
      </c>
      <c r="E1694" s="130" t="s">
        <v>268</v>
      </c>
      <c r="F1694" s="130">
        <v>0</v>
      </c>
      <c r="G1694" s="130">
        <v>2</v>
      </c>
      <c r="H1694" s="130" t="s">
        <v>130</v>
      </c>
      <c r="I1694" s="131"/>
      <c r="J1694" s="130" t="s">
        <v>131</v>
      </c>
    </row>
    <row r="1695" spans="1:10">
      <c r="A1695" s="130" t="s">
        <v>4422</v>
      </c>
      <c r="B1695" s="130" t="s">
        <v>4423</v>
      </c>
      <c r="C1695" s="130" t="s">
        <v>266</v>
      </c>
      <c r="D1695" s="130" t="s">
        <v>4424</v>
      </c>
      <c r="E1695" s="130" t="s">
        <v>268</v>
      </c>
      <c r="F1695" s="130">
        <v>0</v>
      </c>
      <c r="G1695" s="130">
        <v>2</v>
      </c>
      <c r="H1695" s="130" t="s">
        <v>130</v>
      </c>
      <c r="I1695" s="131"/>
      <c r="J1695" s="130" t="s">
        <v>131</v>
      </c>
    </row>
    <row r="1696" spans="1:10">
      <c r="A1696" s="130" t="s">
        <v>4425</v>
      </c>
      <c r="B1696" s="130" t="s">
        <v>4426</v>
      </c>
      <c r="C1696" s="130" t="s">
        <v>266</v>
      </c>
      <c r="D1696" s="130" t="s">
        <v>4427</v>
      </c>
      <c r="E1696" s="130" t="s">
        <v>268</v>
      </c>
      <c r="F1696" s="130">
        <v>0</v>
      </c>
      <c r="G1696" s="130">
        <v>2</v>
      </c>
      <c r="H1696" s="130" t="s">
        <v>130</v>
      </c>
      <c r="I1696" s="131"/>
      <c r="J1696" s="130" t="s">
        <v>131</v>
      </c>
    </row>
    <row r="1697" spans="1:10">
      <c r="A1697" s="130" t="s">
        <v>4428</v>
      </c>
      <c r="B1697" s="130" t="s">
        <v>4429</v>
      </c>
      <c r="C1697" s="130" t="s">
        <v>266</v>
      </c>
      <c r="D1697" s="130" t="s">
        <v>4430</v>
      </c>
      <c r="E1697" s="130" t="s">
        <v>268</v>
      </c>
      <c r="F1697" s="130">
        <v>0</v>
      </c>
      <c r="G1697" s="130">
        <v>2</v>
      </c>
      <c r="H1697" s="130" t="s">
        <v>130</v>
      </c>
      <c r="I1697" s="131"/>
      <c r="J1697" s="130" t="s">
        <v>131</v>
      </c>
    </row>
    <row r="1698" spans="1:10">
      <c r="A1698" s="130" t="s">
        <v>4431</v>
      </c>
      <c r="B1698" s="130" t="s">
        <v>4432</v>
      </c>
      <c r="C1698" s="130" t="s">
        <v>266</v>
      </c>
      <c r="D1698" s="130" t="s">
        <v>4433</v>
      </c>
      <c r="E1698" s="130" t="s">
        <v>268</v>
      </c>
      <c r="F1698" s="130">
        <v>0</v>
      </c>
      <c r="G1698" s="130">
        <v>2</v>
      </c>
      <c r="H1698" s="130" t="s">
        <v>130</v>
      </c>
      <c r="I1698" s="131"/>
      <c r="J1698" s="130" t="s">
        <v>131</v>
      </c>
    </row>
    <row r="1699" spans="1:10">
      <c r="A1699" s="130" t="s">
        <v>4434</v>
      </c>
      <c r="B1699" s="130" t="s">
        <v>4435</v>
      </c>
      <c r="C1699" s="130" t="s">
        <v>266</v>
      </c>
      <c r="D1699" s="130" t="s">
        <v>4436</v>
      </c>
      <c r="E1699" s="130" t="s">
        <v>268</v>
      </c>
      <c r="F1699" s="130">
        <v>0</v>
      </c>
      <c r="G1699" s="130">
        <v>2</v>
      </c>
      <c r="H1699" s="130" t="s">
        <v>130</v>
      </c>
      <c r="I1699" s="131"/>
      <c r="J1699" s="130" t="s">
        <v>131</v>
      </c>
    </row>
    <row r="1700" spans="1:10">
      <c r="A1700" s="130" t="s">
        <v>4437</v>
      </c>
      <c r="B1700" s="130" t="s">
        <v>4438</v>
      </c>
      <c r="C1700" s="130" t="s">
        <v>266</v>
      </c>
      <c r="D1700" s="130" t="s">
        <v>4439</v>
      </c>
      <c r="E1700" s="130" t="s">
        <v>268</v>
      </c>
      <c r="F1700" s="130">
        <v>0</v>
      </c>
      <c r="G1700" s="130">
        <v>2</v>
      </c>
      <c r="H1700" s="130" t="s">
        <v>130</v>
      </c>
      <c r="I1700" s="131"/>
      <c r="J1700" s="130" t="s">
        <v>131</v>
      </c>
    </row>
    <row r="1701" spans="1:10">
      <c r="A1701" s="130" t="s">
        <v>4440</v>
      </c>
      <c r="B1701" s="130" t="s">
        <v>4441</v>
      </c>
      <c r="C1701" s="130" t="s">
        <v>266</v>
      </c>
      <c r="D1701" s="130" t="s">
        <v>4442</v>
      </c>
      <c r="E1701" s="130" t="s">
        <v>268</v>
      </c>
      <c r="F1701" s="130">
        <v>0</v>
      </c>
      <c r="G1701" s="130">
        <v>2</v>
      </c>
      <c r="H1701" s="130" t="s">
        <v>130</v>
      </c>
      <c r="I1701" s="131"/>
      <c r="J1701" s="130" t="s">
        <v>131</v>
      </c>
    </row>
    <row r="1702" spans="1:10">
      <c r="A1702" s="130" t="s">
        <v>4443</v>
      </c>
      <c r="B1702" s="130" t="s">
        <v>4444</v>
      </c>
      <c r="C1702" s="130" t="s">
        <v>266</v>
      </c>
      <c r="D1702" s="130" t="s">
        <v>4445</v>
      </c>
      <c r="E1702" s="130" t="s">
        <v>268</v>
      </c>
      <c r="F1702" s="130">
        <v>0</v>
      </c>
      <c r="G1702" s="130">
        <v>2</v>
      </c>
      <c r="H1702" s="130" t="s">
        <v>130</v>
      </c>
      <c r="I1702" s="131"/>
      <c r="J1702" s="130" t="s">
        <v>131</v>
      </c>
    </row>
    <row r="1703" spans="1:10">
      <c r="A1703" s="130" t="s">
        <v>4446</v>
      </c>
      <c r="B1703" s="130" t="s">
        <v>4447</v>
      </c>
      <c r="C1703" s="130" t="s">
        <v>266</v>
      </c>
      <c r="D1703" s="130" t="s">
        <v>4448</v>
      </c>
      <c r="E1703" s="130" t="s">
        <v>268</v>
      </c>
      <c r="F1703" s="130">
        <v>0</v>
      </c>
      <c r="G1703" s="130">
        <v>2</v>
      </c>
      <c r="H1703" s="130" t="s">
        <v>130</v>
      </c>
      <c r="I1703" s="131"/>
      <c r="J1703" s="130" t="s">
        <v>131</v>
      </c>
    </row>
    <row r="1704" spans="1:10">
      <c r="A1704" s="130" t="s">
        <v>4449</v>
      </c>
      <c r="B1704" s="130" t="s">
        <v>4450</v>
      </c>
      <c r="C1704" s="130" t="s">
        <v>266</v>
      </c>
      <c r="D1704" s="130" t="s">
        <v>4451</v>
      </c>
      <c r="E1704" s="130" t="s">
        <v>268</v>
      </c>
      <c r="F1704" s="130">
        <v>0</v>
      </c>
      <c r="G1704" s="130">
        <v>2</v>
      </c>
      <c r="H1704" s="130" t="s">
        <v>130</v>
      </c>
      <c r="I1704" s="131"/>
      <c r="J1704" s="130" t="s">
        <v>131</v>
      </c>
    </row>
    <row r="1705" spans="1:10">
      <c r="A1705" s="130" t="s">
        <v>4452</v>
      </c>
      <c r="B1705" s="130" t="s">
        <v>4453</v>
      </c>
      <c r="C1705" s="130" t="s">
        <v>266</v>
      </c>
      <c r="D1705" s="130" t="s">
        <v>4454</v>
      </c>
      <c r="E1705" s="130" t="s">
        <v>268</v>
      </c>
      <c r="F1705" s="130">
        <v>0</v>
      </c>
      <c r="G1705" s="130">
        <v>2</v>
      </c>
      <c r="H1705" s="130" t="s">
        <v>130</v>
      </c>
      <c r="I1705" s="131"/>
      <c r="J1705" s="130" t="s">
        <v>131</v>
      </c>
    </row>
    <row r="1706" spans="1:10">
      <c r="A1706" s="130" t="s">
        <v>4455</v>
      </c>
      <c r="B1706" s="130" t="s">
        <v>4456</v>
      </c>
      <c r="C1706" s="130" t="s">
        <v>266</v>
      </c>
      <c r="D1706" s="130" t="s">
        <v>4457</v>
      </c>
      <c r="E1706" s="130" t="s">
        <v>268</v>
      </c>
      <c r="F1706" s="130">
        <v>0</v>
      </c>
      <c r="G1706" s="130">
        <v>2</v>
      </c>
      <c r="H1706" s="130" t="s">
        <v>130</v>
      </c>
      <c r="I1706" s="131"/>
      <c r="J1706" s="130" t="s">
        <v>131</v>
      </c>
    </row>
    <row r="1707" spans="1:10">
      <c r="A1707" s="130" t="s">
        <v>4458</v>
      </c>
      <c r="B1707" s="130" t="s">
        <v>4459</v>
      </c>
      <c r="C1707" s="130" t="s">
        <v>266</v>
      </c>
      <c r="D1707" s="130" t="s">
        <v>4460</v>
      </c>
      <c r="E1707" s="130" t="s">
        <v>268</v>
      </c>
      <c r="F1707" s="130">
        <v>0</v>
      </c>
      <c r="G1707" s="130">
        <v>2</v>
      </c>
      <c r="H1707" s="130" t="s">
        <v>130</v>
      </c>
      <c r="I1707" s="131"/>
      <c r="J1707" s="130" t="s">
        <v>131</v>
      </c>
    </row>
    <row r="1708" spans="1:10">
      <c r="A1708" s="130" t="s">
        <v>4461</v>
      </c>
      <c r="B1708" s="130" t="s">
        <v>4462</v>
      </c>
      <c r="C1708" s="130" t="s">
        <v>266</v>
      </c>
      <c r="D1708" s="130" t="s">
        <v>4463</v>
      </c>
      <c r="E1708" s="130" t="s">
        <v>268</v>
      </c>
      <c r="F1708" s="130">
        <v>0</v>
      </c>
      <c r="G1708" s="130">
        <v>2</v>
      </c>
      <c r="H1708" s="130" t="s">
        <v>130</v>
      </c>
      <c r="I1708" s="131"/>
      <c r="J1708" s="130" t="s">
        <v>131</v>
      </c>
    </row>
    <row r="1709" spans="1:10">
      <c r="A1709" s="130" t="s">
        <v>4464</v>
      </c>
      <c r="B1709" s="130" t="s">
        <v>4465</v>
      </c>
      <c r="C1709" s="130" t="s">
        <v>266</v>
      </c>
      <c r="D1709" s="130" t="s">
        <v>4466</v>
      </c>
      <c r="E1709" s="130" t="s">
        <v>268</v>
      </c>
      <c r="F1709" s="130">
        <v>0</v>
      </c>
      <c r="G1709" s="130">
        <v>2</v>
      </c>
      <c r="H1709" s="130" t="s">
        <v>130</v>
      </c>
      <c r="I1709" s="131"/>
      <c r="J1709" s="130" t="s">
        <v>131</v>
      </c>
    </row>
    <row r="1710" spans="1:10">
      <c r="A1710" s="130" t="s">
        <v>4467</v>
      </c>
      <c r="B1710" s="130" t="s">
        <v>4468</v>
      </c>
      <c r="C1710" s="130" t="s">
        <v>266</v>
      </c>
      <c r="D1710" s="130" t="s">
        <v>4469</v>
      </c>
      <c r="E1710" s="130" t="s">
        <v>268</v>
      </c>
      <c r="F1710" s="130">
        <v>0</v>
      </c>
      <c r="G1710" s="130">
        <v>2</v>
      </c>
      <c r="H1710" s="130" t="s">
        <v>130</v>
      </c>
      <c r="I1710" s="131"/>
      <c r="J1710" s="130" t="s">
        <v>131</v>
      </c>
    </row>
    <row r="1711" spans="1:10">
      <c r="A1711" s="130" t="s">
        <v>4470</v>
      </c>
      <c r="B1711" s="130" t="s">
        <v>4471</v>
      </c>
      <c r="C1711" s="130" t="s">
        <v>266</v>
      </c>
      <c r="D1711" s="130" t="s">
        <v>4472</v>
      </c>
      <c r="E1711" s="130" t="s">
        <v>268</v>
      </c>
      <c r="F1711" s="130">
        <v>0</v>
      </c>
      <c r="G1711" s="130">
        <v>2</v>
      </c>
      <c r="H1711" s="130" t="s">
        <v>130</v>
      </c>
      <c r="I1711" s="131"/>
      <c r="J1711" s="130" t="s">
        <v>131</v>
      </c>
    </row>
    <row r="1712" spans="1:10">
      <c r="A1712" s="130" t="s">
        <v>4473</v>
      </c>
      <c r="B1712" s="130" t="s">
        <v>4474</v>
      </c>
      <c r="C1712" s="130" t="s">
        <v>266</v>
      </c>
      <c r="D1712" s="130" t="s">
        <v>4475</v>
      </c>
      <c r="E1712" s="130" t="s">
        <v>268</v>
      </c>
      <c r="F1712" s="130">
        <v>0</v>
      </c>
      <c r="G1712" s="130">
        <v>2</v>
      </c>
      <c r="H1712" s="130" t="s">
        <v>130</v>
      </c>
      <c r="I1712" s="131"/>
      <c r="J1712" s="130" t="s">
        <v>131</v>
      </c>
    </row>
    <row r="1713" spans="1:10">
      <c r="A1713" s="130" t="s">
        <v>4476</v>
      </c>
      <c r="B1713" s="130" t="s">
        <v>4477</v>
      </c>
      <c r="C1713" s="130" t="s">
        <v>266</v>
      </c>
      <c r="D1713" s="130" t="s">
        <v>4478</v>
      </c>
      <c r="E1713" s="130" t="s">
        <v>268</v>
      </c>
      <c r="F1713" s="130">
        <v>0</v>
      </c>
      <c r="G1713" s="130">
        <v>2</v>
      </c>
      <c r="H1713" s="130" t="s">
        <v>130</v>
      </c>
      <c r="I1713" s="131"/>
      <c r="J1713" s="130" t="s">
        <v>131</v>
      </c>
    </row>
    <row r="1714" spans="1:10">
      <c r="A1714" s="130" t="s">
        <v>4479</v>
      </c>
      <c r="B1714" s="130" t="s">
        <v>4480</v>
      </c>
      <c r="C1714" s="130" t="s">
        <v>266</v>
      </c>
      <c r="D1714" s="130" t="s">
        <v>4481</v>
      </c>
      <c r="E1714" s="130" t="s">
        <v>268</v>
      </c>
      <c r="F1714" s="130">
        <v>0</v>
      </c>
      <c r="G1714" s="130">
        <v>2</v>
      </c>
      <c r="H1714" s="130" t="s">
        <v>130</v>
      </c>
      <c r="I1714" s="131"/>
      <c r="J1714" s="130" t="s">
        <v>131</v>
      </c>
    </row>
    <row r="1715" spans="1:10">
      <c r="A1715" s="130" t="s">
        <v>4482</v>
      </c>
      <c r="B1715" s="130" t="s">
        <v>4483</v>
      </c>
      <c r="C1715" s="130" t="s">
        <v>266</v>
      </c>
      <c r="D1715" s="130" t="s">
        <v>4484</v>
      </c>
      <c r="E1715" s="130" t="s">
        <v>268</v>
      </c>
      <c r="F1715" s="130">
        <v>0</v>
      </c>
      <c r="G1715" s="130">
        <v>2</v>
      </c>
      <c r="H1715" s="130" t="s">
        <v>130</v>
      </c>
      <c r="I1715" s="131"/>
      <c r="J1715" s="130" t="s">
        <v>131</v>
      </c>
    </row>
    <row r="1716" spans="1:10">
      <c r="A1716" s="130" t="s">
        <v>4485</v>
      </c>
      <c r="B1716" s="130" t="s">
        <v>4486</v>
      </c>
      <c r="C1716" s="130" t="s">
        <v>266</v>
      </c>
      <c r="D1716" s="130" t="s">
        <v>4487</v>
      </c>
      <c r="E1716" s="130" t="s">
        <v>268</v>
      </c>
      <c r="F1716" s="130">
        <v>0</v>
      </c>
      <c r="G1716" s="130">
        <v>2</v>
      </c>
      <c r="H1716" s="130" t="s">
        <v>130</v>
      </c>
      <c r="I1716" s="131"/>
      <c r="J1716" s="130" t="s">
        <v>131</v>
      </c>
    </row>
    <row r="1717" spans="1:10">
      <c r="A1717" s="130" t="s">
        <v>4488</v>
      </c>
      <c r="B1717" s="130" t="s">
        <v>4489</v>
      </c>
      <c r="C1717" s="130" t="s">
        <v>266</v>
      </c>
      <c r="D1717" s="130" t="s">
        <v>4490</v>
      </c>
      <c r="E1717" s="130" t="s">
        <v>268</v>
      </c>
      <c r="F1717" s="130">
        <v>0</v>
      </c>
      <c r="G1717" s="130">
        <v>2</v>
      </c>
      <c r="H1717" s="130" t="s">
        <v>130</v>
      </c>
      <c r="I1717" s="131"/>
      <c r="J1717" s="130" t="s">
        <v>131</v>
      </c>
    </row>
    <row r="1718" spans="1:10">
      <c r="A1718" s="130" t="s">
        <v>4491</v>
      </c>
      <c r="B1718" s="130" t="s">
        <v>4492</v>
      </c>
      <c r="C1718" s="130" t="s">
        <v>266</v>
      </c>
      <c r="D1718" s="130" t="s">
        <v>4493</v>
      </c>
      <c r="E1718" s="130" t="s">
        <v>268</v>
      </c>
      <c r="F1718" s="130">
        <v>0</v>
      </c>
      <c r="G1718" s="130">
        <v>2</v>
      </c>
      <c r="H1718" s="130" t="s">
        <v>130</v>
      </c>
      <c r="I1718" s="131"/>
      <c r="J1718" s="130" t="s">
        <v>131</v>
      </c>
    </row>
    <row r="1719" spans="1:10">
      <c r="A1719" s="130" t="s">
        <v>4494</v>
      </c>
      <c r="B1719" s="130" t="s">
        <v>4495</v>
      </c>
      <c r="C1719" s="130" t="s">
        <v>266</v>
      </c>
      <c r="D1719" s="130" t="s">
        <v>4496</v>
      </c>
      <c r="E1719" s="130" t="s">
        <v>268</v>
      </c>
      <c r="F1719" s="130">
        <v>0</v>
      </c>
      <c r="G1719" s="130">
        <v>2</v>
      </c>
      <c r="H1719" s="130" t="s">
        <v>130</v>
      </c>
      <c r="I1719" s="131"/>
      <c r="J1719" s="130" t="s">
        <v>131</v>
      </c>
    </row>
    <row r="1720" spans="1:10">
      <c r="A1720" s="130" t="s">
        <v>4497</v>
      </c>
      <c r="B1720" s="130" t="s">
        <v>4498</v>
      </c>
      <c r="C1720" s="130" t="s">
        <v>266</v>
      </c>
      <c r="D1720" s="130" t="s">
        <v>4499</v>
      </c>
      <c r="E1720" s="130" t="s">
        <v>268</v>
      </c>
      <c r="F1720" s="130">
        <v>0</v>
      </c>
      <c r="G1720" s="130">
        <v>2</v>
      </c>
      <c r="H1720" s="130" t="s">
        <v>130</v>
      </c>
      <c r="I1720" s="131"/>
      <c r="J1720" s="130" t="s">
        <v>131</v>
      </c>
    </row>
    <row r="1721" spans="1:10">
      <c r="A1721" s="130" t="s">
        <v>4500</v>
      </c>
      <c r="B1721" s="130" t="s">
        <v>4501</v>
      </c>
      <c r="C1721" s="130" t="s">
        <v>266</v>
      </c>
      <c r="D1721" s="130" t="s">
        <v>4502</v>
      </c>
      <c r="E1721" s="130" t="s">
        <v>268</v>
      </c>
      <c r="F1721" s="130">
        <v>0</v>
      </c>
      <c r="G1721" s="130">
        <v>2</v>
      </c>
      <c r="H1721" s="130" t="s">
        <v>130</v>
      </c>
      <c r="I1721" s="131"/>
      <c r="J1721" s="130" t="s">
        <v>131</v>
      </c>
    </row>
    <row r="1722" spans="1:10">
      <c r="A1722" s="130" t="s">
        <v>4503</v>
      </c>
      <c r="B1722" s="130" t="s">
        <v>4504</v>
      </c>
      <c r="C1722" s="130" t="s">
        <v>266</v>
      </c>
      <c r="D1722" s="130" t="s">
        <v>4505</v>
      </c>
      <c r="E1722" s="130" t="s">
        <v>268</v>
      </c>
      <c r="F1722" s="130">
        <v>0</v>
      </c>
      <c r="G1722" s="130">
        <v>2</v>
      </c>
      <c r="H1722" s="130" t="s">
        <v>130</v>
      </c>
      <c r="I1722" s="131"/>
      <c r="J1722" s="130" t="s">
        <v>131</v>
      </c>
    </row>
    <row r="1723" spans="1:10">
      <c r="A1723" s="130" t="s">
        <v>4506</v>
      </c>
      <c r="B1723" s="130" t="s">
        <v>4507</v>
      </c>
      <c r="C1723" s="130" t="s">
        <v>266</v>
      </c>
      <c r="D1723" s="130" t="s">
        <v>4508</v>
      </c>
      <c r="E1723" s="130" t="s">
        <v>268</v>
      </c>
      <c r="F1723" s="130">
        <v>0</v>
      </c>
      <c r="G1723" s="130">
        <v>2</v>
      </c>
      <c r="H1723" s="130" t="s">
        <v>130</v>
      </c>
      <c r="I1723" s="131"/>
      <c r="J1723" s="130" t="s">
        <v>131</v>
      </c>
    </row>
    <row r="1724" spans="1:10">
      <c r="A1724" s="130" t="s">
        <v>4509</v>
      </c>
      <c r="B1724" s="130" t="s">
        <v>4510</v>
      </c>
      <c r="C1724" s="130" t="s">
        <v>266</v>
      </c>
      <c r="D1724" s="130" t="s">
        <v>4511</v>
      </c>
      <c r="E1724" s="130" t="s">
        <v>268</v>
      </c>
      <c r="F1724" s="130">
        <v>0</v>
      </c>
      <c r="G1724" s="130">
        <v>2</v>
      </c>
      <c r="H1724" s="130" t="s">
        <v>130</v>
      </c>
      <c r="I1724" s="131"/>
      <c r="J1724" s="130" t="s">
        <v>131</v>
      </c>
    </row>
    <row r="1725" spans="1:10">
      <c r="A1725" s="130" t="s">
        <v>4512</v>
      </c>
      <c r="B1725" s="130" t="s">
        <v>4513</v>
      </c>
      <c r="C1725" s="130" t="s">
        <v>266</v>
      </c>
      <c r="D1725" s="130" t="s">
        <v>4514</v>
      </c>
      <c r="E1725" s="130" t="s">
        <v>268</v>
      </c>
      <c r="F1725" s="130">
        <v>0</v>
      </c>
      <c r="G1725" s="130">
        <v>2</v>
      </c>
      <c r="H1725" s="130" t="s">
        <v>130</v>
      </c>
      <c r="I1725" s="131"/>
      <c r="J1725" s="130" t="s">
        <v>131</v>
      </c>
    </row>
    <row r="1726" spans="1:10">
      <c r="A1726" s="130" t="s">
        <v>4515</v>
      </c>
      <c r="B1726" s="130" t="s">
        <v>4516</v>
      </c>
      <c r="C1726" s="130" t="s">
        <v>266</v>
      </c>
      <c r="D1726" s="130" t="s">
        <v>4517</v>
      </c>
      <c r="E1726" s="130" t="s">
        <v>268</v>
      </c>
      <c r="F1726" s="130">
        <v>0</v>
      </c>
      <c r="G1726" s="130">
        <v>2</v>
      </c>
      <c r="H1726" s="130" t="s">
        <v>130</v>
      </c>
      <c r="I1726" s="131"/>
      <c r="J1726" s="130" t="s">
        <v>131</v>
      </c>
    </row>
    <row r="1727" spans="1:10">
      <c r="A1727" s="130" t="s">
        <v>4518</v>
      </c>
      <c r="B1727" s="130" t="s">
        <v>4519</v>
      </c>
      <c r="C1727" s="130" t="s">
        <v>266</v>
      </c>
      <c r="D1727" s="130" t="s">
        <v>4520</v>
      </c>
      <c r="E1727" s="130" t="s">
        <v>268</v>
      </c>
      <c r="F1727" s="130">
        <v>0</v>
      </c>
      <c r="G1727" s="130">
        <v>2</v>
      </c>
      <c r="H1727" s="130" t="s">
        <v>130</v>
      </c>
      <c r="I1727" s="131"/>
      <c r="J1727" s="130" t="s">
        <v>131</v>
      </c>
    </row>
    <row r="1728" spans="1:10">
      <c r="A1728" s="130" t="s">
        <v>4521</v>
      </c>
      <c r="B1728" s="130" t="s">
        <v>4522</v>
      </c>
      <c r="C1728" s="130" t="s">
        <v>266</v>
      </c>
      <c r="D1728" s="130" t="s">
        <v>4523</v>
      </c>
      <c r="E1728" s="130" t="s">
        <v>268</v>
      </c>
      <c r="F1728" s="130">
        <v>0</v>
      </c>
      <c r="G1728" s="130">
        <v>2</v>
      </c>
      <c r="H1728" s="130" t="s">
        <v>130</v>
      </c>
      <c r="I1728" s="131"/>
      <c r="J1728" s="130" t="s">
        <v>131</v>
      </c>
    </row>
    <row r="1729" spans="1:10">
      <c r="A1729" s="130" t="s">
        <v>4524</v>
      </c>
      <c r="B1729" s="130" t="s">
        <v>4525</v>
      </c>
      <c r="C1729" s="130" t="s">
        <v>266</v>
      </c>
      <c r="D1729" s="130" t="s">
        <v>4526</v>
      </c>
      <c r="E1729" s="130" t="s">
        <v>268</v>
      </c>
      <c r="F1729" s="130">
        <v>0</v>
      </c>
      <c r="G1729" s="130">
        <v>2</v>
      </c>
      <c r="H1729" s="130" t="s">
        <v>130</v>
      </c>
      <c r="I1729" s="131"/>
      <c r="J1729" s="130" t="s">
        <v>131</v>
      </c>
    </row>
    <row r="1730" spans="1:10">
      <c r="A1730" s="130" t="s">
        <v>4527</v>
      </c>
      <c r="B1730" s="130" t="s">
        <v>4528</v>
      </c>
      <c r="C1730" s="130" t="s">
        <v>266</v>
      </c>
      <c r="D1730" s="130" t="s">
        <v>4529</v>
      </c>
      <c r="E1730" s="130" t="s">
        <v>268</v>
      </c>
      <c r="F1730" s="130">
        <v>0</v>
      </c>
      <c r="G1730" s="130">
        <v>2</v>
      </c>
      <c r="H1730" s="130" t="s">
        <v>130</v>
      </c>
      <c r="I1730" s="131"/>
      <c r="J1730" s="130" t="s">
        <v>131</v>
      </c>
    </row>
    <row r="1731" spans="1:10">
      <c r="A1731" s="130" t="s">
        <v>4530</v>
      </c>
      <c r="B1731" s="130" t="s">
        <v>4531</v>
      </c>
      <c r="C1731" s="130" t="s">
        <v>266</v>
      </c>
      <c r="D1731" s="130" t="s">
        <v>4532</v>
      </c>
      <c r="E1731" s="130" t="s">
        <v>268</v>
      </c>
      <c r="F1731" s="130">
        <v>0</v>
      </c>
      <c r="G1731" s="130">
        <v>2</v>
      </c>
      <c r="H1731" s="130" t="s">
        <v>130</v>
      </c>
      <c r="I1731" s="131"/>
      <c r="J1731" s="130" t="s">
        <v>131</v>
      </c>
    </row>
    <row r="1732" spans="1:10">
      <c r="A1732" s="130" t="s">
        <v>4533</v>
      </c>
      <c r="B1732" s="130" t="s">
        <v>4534</v>
      </c>
      <c r="C1732" s="130" t="s">
        <v>266</v>
      </c>
      <c r="D1732" s="130" t="s">
        <v>4535</v>
      </c>
      <c r="E1732" s="130" t="s">
        <v>268</v>
      </c>
      <c r="F1732" s="130">
        <v>0</v>
      </c>
      <c r="G1732" s="130">
        <v>2</v>
      </c>
      <c r="H1732" s="130" t="s">
        <v>130</v>
      </c>
      <c r="I1732" s="131"/>
      <c r="J1732" s="130" t="s">
        <v>131</v>
      </c>
    </row>
    <row r="1733" spans="1:10">
      <c r="A1733" s="130" t="s">
        <v>4536</v>
      </c>
      <c r="B1733" s="130" t="s">
        <v>4537</v>
      </c>
      <c r="C1733" s="130" t="s">
        <v>266</v>
      </c>
      <c r="D1733" s="130" t="s">
        <v>4538</v>
      </c>
      <c r="E1733" s="130" t="s">
        <v>268</v>
      </c>
      <c r="F1733" s="130">
        <v>0</v>
      </c>
      <c r="G1733" s="130">
        <v>2</v>
      </c>
      <c r="H1733" s="130" t="s">
        <v>130</v>
      </c>
      <c r="I1733" s="131"/>
      <c r="J1733" s="130" t="s">
        <v>131</v>
      </c>
    </row>
    <row r="1734" spans="1:10">
      <c r="A1734" s="130" t="s">
        <v>4539</v>
      </c>
      <c r="B1734" s="130" t="s">
        <v>4540</v>
      </c>
      <c r="C1734" s="130" t="s">
        <v>266</v>
      </c>
      <c r="D1734" s="130" t="s">
        <v>4541</v>
      </c>
      <c r="E1734" s="130" t="s">
        <v>268</v>
      </c>
      <c r="F1734" s="130">
        <v>0</v>
      </c>
      <c r="G1734" s="130">
        <v>2</v>
      </c>
      <c r="H1734" s="130" t="s">
        <v>130</v>
      </c>
      <c r="I1734" s="131"/>
      <c r="J1734" s="130" t="s">
        <v>131</v>
      </c>
    </row>
    <row r="1735" spans="1:10">
      <c r="A1735" s="130" t="s">
        <v>4542</v>
      </c>
      <c r="B1735" s="130" t="s">
        <v>4543</v>
      </c>
      <c r="C1735" s="130" t="s">
        <v>266</v>
      </c>
      <c r="D1735" s="130" t="s">
        <v>4544</v>
      </c>
      <c r="E1735" s="130" t="s">
        <v>268</v>
      </c>
      <c r="F1735" s="130">
        <v>0</v>
      </c>
      <c r="G1735" s="130">
        <v>2</v>
      </c>
      <c r="H1735" s="130" t="s">
        <v>130</v>
      </c>
      <c r="I1735" s="131"/>
      <c r="J1735" s="130" t="s">
        <v>131</v>
      </c>
    </row>
    <row r="1736" spans="1:10">
      <c r="A1736" s="130" t="s">
        <v>4545</v>
      </c>
      <c r="B1736" s="130" t="s">
        <v>4546</v>
      </c>
      <c r="C1736" s="130" t="s">
        <v>266</v>
      </c>
      <c r="D1736" s="130" t="s">
        <v>4547</v>
      </c>
      <c r="E1736" s="130" t="s">
        <v>268</v>
      </c>
      <c r="F1736" s="130">
        <v>0</v>
      </c>
      <c r="G1736" s="130">
        <v>2</v>
      </c>
      <c r="H1736" s="130" t="s">
        <v>130</v>
      </c>
      <c r="I1736" s="131"/>
      <c r="J1736" s="130" t="s">
        <v>131</v>
      </c>
    </row>
    <row r="1737" spans="1:10">
      <c r="A1737" s="130" t="s">
        <v>4548</v>
      </c>
      <c r="B1737" s="130" t="s">
        <v>4549</v>
      </c>
      <c r="C1737" s="130" t="s">
        <v>266</v>
      </c>
      <c r="D1737" s="130" t="s">
        <v>4550</v>
      </c>
      <c r="E1737" s="130" t="s">
        <v>268</v>
      </c>
      <c r="F1737" s="130">
        <v>0</v>
      </c>
      <c r="G1737" s="130">
        <v>2</v>
      </c>
      <c r="H1737" s="130" t="s">
        <v>130</v>
      </c>
      <c r="I1737" s="131"/>
      <c r="J1737" s="130" t="s">
        <v>131</v>
      </c>
    </row>
    <row r="1738" spans="1:10">
      <c r="A1738" s="130" t="s">
        <v>4551</v>
      </c>
      <c r="B1738" s="130" t="s">
        <v>4552</v>
      </c>
      <c r="C1738" s="130" t="s">
        <v>266</v>
      </c>
      <c r="D1738" s="130" t="s">
        <v>4553</v>
      </c>
      <c r="E1738" s="130" t="s">
        <v>268</v>
      </c>
      <c r="F1738" s="130">
        <v>0</v>
      </c>
      <c r="G1738" s="130">
        <v>2</v>
      </c>
      <c r="H1738" s="130" t="s">
        <v>130</v>
      </c>
      <c r="I1738" s="131"/>
      <c r="J1738" s="130" t="s">
        <v>131</v>
      </c>
    </row>
    <row r="1739" spans="1:10">
      <c r="A1739" s="130" t="s">
        <v>4554</v>
      </c>
      <c r="B1739" s="130" t="s">
        <v>4555</v>
      </c>
      <c r="C1739" s="130" t="s">
        <v>266</v>
      </c>
      <c r="D1739" s="130" t="s">
        <v>4556</v>
      </c>
      <c r="E1739" s="130" t="s">
        <v>268</v>
      </c>
      <c r="F1739" s="130">
        <v>0</v>
      </c>
      <c r="G1739" s="130">
        <v>2</v>
      </c>
      <c r="H1739" s="130" t="s">
        <v>130</v>
      </c>
      <c r="I1739" s="131"/>
      <c r="J1739" s="130" t="s">
        <v>131</v>
      </c>
    </row>
    <row r="1740" spans="1:10">
      <c r="A1740" s="130" t="s">
        <v>4557</v>
      </c>
      <c r="B1740" s="130" t="s">
        <v>4558</v>
      </c>
      <c r="C1740" s="130" t="s">
        <v>266</v>
      </c>
      <c r="D1740" s="130" t="s">
        <v>4559</v>
      </c>
      <c r="E1740" s="130" t="s">
        <v>268</v>
      </c>
      <c r="F1740" s="130">
        <v>0</v>
      </c>
      <c r="G1740" s="130">
        <v>2</v>
      </c>
      <c r="H1740" s="130" t="s">
        <v>130</v>
      </c>
      <c r="I1740" s="131"/>
      <c r="J1740" s="130" t="s">
        <v>131</v>
      </c>
    </row>
    <row r="1741" spans="1:10">
      <c r="A1741" s="130" t="s">
        <v>4560</v>
      </c>
      <c r="B1741" s="130" t="s">
        <v>4561</v>
      </c>
      <c r="C1741" s="130" t="s">
        <v>266</v>
      </c>
      <c r="D1741" s="130" t="s">
        <v>4562</v>
      </c>
      <c r="E1741" s="130" t="s">
        <v>268</v>
      </c>
      <c r="F1741" s="130">
        <v>0</v>
      </c>
      <c r="G1741" s="130">
        <v>2</v>
      </c>
      <c r="H1741" s="130" t="s">
        <v>130</v>
      </c>
      <c r="I1741" s="131"/>
      <c r="J1741" s="130" t="s">
        <v>131</v>
      </c>
    </row>
    <row r="1742" spans="1:10">
      <c r="A1742" s="130" t="s">
        <v>4563</v>
      </c>
      <c r="B1742" s="130" t="s">
        <v>4564</v>
      </c>
      <c r="C1742" s="130" t="s">
        <v>266</v>
      </c>
      <c r="D1742" s="130" t="s">
        <v>4565</v>
      </c>
      <c r="E1742" s="130" t="s">
        <v>268</v>
      </c>
      <c r="F1742" s="130">
        <v>0</v>
      </c>
      <c r="G1742" s="130">
        <v>2</v>
      </c>
      <c r="H1742" s="130" t="s">
        <v>130</v>
      </c>
      <c r="I1742" s="131"/>
      <c r="J1742" s="130" t="s">
        <v>131</v>
      </c>
    </row>
    <row r="1743" spans="1:10">
      <c r="A1743" s="130" t="s">
        <v>4566</v>
      </c>
      <c r="B1743" s="130" t="s">
        <v>4567</v>
      </c>
      <c r="C1743" s="130" t="s">
        <v>266</v>
      </c>
      <c r="D1743" s="130" t="s">
        <v>4568</v>
      </c>
      <c r="E1743" s="130" t="s">
        <v>268</v>
      </c>
      <c r="F1743" s="130">
        <v>0</v>
      </c>
      <c r="G1743" s="130">
        <v>2</v>
      </c>
      <c r="H1743" s="130" t="s">
        <v>130</v>
      </c>
      <c r="I1743" s="131"/>
      <c r="J1743" s="130" t="s">
        <v>131</v>
      </c>
    </row>
    <row r="1744" spans="1:10">
      <c r="A1744" s="130" t="s">
        <v>4569</v>
      </c>
      <c r="B1744" s="130" t="s">
        <v>4570</v>
      </c>
      <c r="C1744" s="130" t="s">
        <v>266</v>
      </c>
      <c r="D1744" s="130" t="s">
        <v>4571</v>
      </c>
      <c r="E1744" s="130" t="s">
        <v>268</v>
      </c>
      <c r="F1744" s="130">
        <v>0</v>
      </c>
      <c r="G1744" s="130">
        <v>2</v>
      </c>
      <c r="H1744" s="130" t="s">
        <v>130</v>
      </c>
      <c r="I1744" s="131"/>
      <c r="J1744" s="130" t="s">
        <v>131</v>
      </c>
    </row>
    <row r="1745" spans="1:10">
      <c r="A1745" s="130" t="s">
        <v>4572</v>
      </c>
      <c r="B1745" s="130" t="s">
        <v>4573</v>
      </c>
      <c r="C1745" s="130" t="s">
        <v>266</v>
      </c>
      <c r="D1745" s="130" t="s">
        <v>4574</v>
      </c>
      <c r="E1745" s="130" t="s">
        <v>268</v>
      </c>
      <c r="F1745" s="130">
        <v>0</v>
      </c>
      <c r="G1745" s="130">
        <v>2</v>
      </c>
      <c r="H1745" s="130" t="s">
        <v>130</v>
      </c>
      <c r="I1745" s="131"/>
      <c r="J1745" s="130" t="s">
        <v>131</v>
      </c>
    </row>
    <row r="1746" spans="1:10">
      <c r="A1746" s="130" t="s">
        <v>4575</v>
      </c>
      <c r="B1746" s="130" t="s">
        <v>4576</v>
      </c>
      <c r="C1746" s="130" t="s">
        <v>266</v>
      </c>
      <c r="D1746" s="130" t="s">
        <v>4577</v>
      </c>
      <c r="E1746" s="130" t="s">
        <v>268</v>
      </c>
      <c r="F1746" s="130">
        <v>0</v>
      </c>
      <c r="G1746" s="130">
        <v>2</v>
      </c>
      <c r="H1746" s="130" t="s">
        <v>130</v>
      </c>
      <c r="I1746" s="131"/>
      <c r="J1746" s="130" t="s">
        <v>131</v>
      </c>
    </row>
    <row r="1747" spans="1:10">
      <c r="A1747" s="130" t="s">
        <v>4578</v>
      </c>
      <c r="B1747" s="130" t="s">
        <v>4579</v>
      </c>
      <c r="C1747" s="130" t="s">
        <v>266</v>
      </c>
      <c r="D1747" s="130" t="s">
        <v>4580</v>
      </c>
      <c r="E1747" s="130" t="s">
        <v>268</v>
      </c>
      <c r="F1747" s="130">
        <v>0</v>
      </c>
      <c r="G1747" s="130">
        <v>2</v>
      </c>
      <c r="H1747" s="130" t="s">
        <v>130</v>
      </c>
      <c r="I1747" s="131"/>
      <c r="J1747" s="130" t="s">
        <v>131</v>
      </c>
    </row>
    <row r="1748" spans="1:10">
      <c r="A1748" s="130" t="s">
        <v>4581</v>
      </c>
      <c r="B1748" s="130" t="s">
        <v>4582</v>
      </c>
      <c r="C1748" s="130" t="s">
        <v>266</v>
      </c>
      <c r="D1748" s="130" t="s">
        <v>4583</v>
      </c>
      <c r="E1748" s="130" t="s">
        <v>268</v>
      </c>
      <c r="F1748" s="130">
        <v>0</v>
      </c>
      <c r="G1748" s="130">
        <v>2</v>
      </c>
      <c r="H1748" s="130" t="s">
        <v>130</v>
      </c>
      <c r="I1748" s="131"/>
      <c r="J1748" s="130" t="s">
        <v>131</v>
      </c>
    </row>
    <row r="1749" spans="1:10">
      <c r="A1749" s="130" t="s">
        <v>4584</v>
      </c>
      <c r="B1749" s="130" t="s">
        <v>4585</v>
      </c>
      <c r="C1749" s="130" t="s">
        <v>266</v>
      </c>
      <c r="D1749" s="130" t="s">
        <v>4586</v>
      </c>
      <c r="E1749" s="130" t="s">
        <v>268</v>
      </c>
      <c r="F1749" s="130">
        <v>0</v>
      </c>
      <c r="G1749" s="130">
        <v>2</v>
      </c>
      <c r="H1749" s="130" t="s">
        <v>130</v>
      </c>
      <c r="I1749" s="131"/>
      <c r="J1749" s="130" t="s">
        <v>131</v>
      </c>
    </row>
    <row r="1750" spans="1:10">
      <c r="A1750" s="130" t="s">
        <v>4587</v>
      </c>
      <c r="B1750" s="130" t="s">
        <v>4588</v>
      </c>
      <c r="C1750" s="130" t="s">
        <v>266</v>
      </c>
      <c r="D1750" s="130" t="s">
        <v>4589</v>
      </c>
      <c r="E1750" s="130" t="s">
        <v>268</v>
      </c>
      <c r="F1750" s="130">
        <v>0</v>
      </c>
      <c r="G1750" s="130">
        <v>2</v>
      </c>
      <c r="H1750" s="130" t="s">
        <v>130</v>
      </c>
      <c r="I1750" s="131"/>
      <c r="J1750" s="130" t="s">
        <v>131</v>
      </c>
    </row>
    <row r="1751" spans="1:10">
      <c r="A1751" s="130" t="s">
        <v>4590</v>
      </c>
      <c r="B1751" s="130" t="s">
        <v>4591</v>
      </c>
      <c r="C1751" s="130" t="s">
        <v>266</v>
      </c>
      <c r="D1751" s="130" t="s">
        <v>4592</v>
      </c>
      <c r="E1751" s="130" t="s">
        <v>268</v>
      </c>
      <c r="F1751" s="130">
        <v>0</v>
      </c>
      <c r="G1751" s="130">
        <v>2</v>
      </c>
      <c r="H1751" s="130" t="s">
        <v>130</v>
      </c>
      <c r="I1751" s="131"/>
      <c r="J1751" s="130" t="s">
        <v>131</v>
      </c>
    </row>
    <row r="1752" spans="1:10">
      <c r="A1752" s="130" t="s">
        <v>4593</v>
      </c>
      <c r="B1752" s="130" t="s">
        <v>4594</v>
      </c>
      <c r="C1752" s="130" t="s">
        <v>266</v>
      </c>
      <c r="D1752" s="130" t="s">
        <v>4595</v>
      </c>
      <c r="E1752" s="130" t="s">
        <v>268</v>
      </c>
      <c r="F1752" s="130">
        <v>0</v>
      </c>
      <c r="G1752" s="130">
        <v>2</v>
      </c>
      <c r="H1752" s="130" t="s">
        <v>130</v>
      </c>
      <c r="I1752" s="131"/>
      <c r="J1752" s="130" t="s">
        <v>131</v>
      </c>
    </row>
    <row r="1753" spans="1:10">
      <c r="A1753" s="130" t="s">
        <v>4596</v>
      </c>
      <c r="B1753" s="130" t="s">
        <v>4597</v>
      </c>
      <c r="C1753" s="130" t="s">
        <v>266</v>
      </c>
      <c r="D1753" s="130" t="s">
        <v>4598</v>
      </c>
      <c r="E1753" s="130" t="s">
        <v>268</v>
      </c>
      <c r="F1753" s="130">
        <v>0</v>
      </c>
      <c r="G1753" s="130">
        <v>2</v>
      </c>
      <c r="H1753" s="130" t="s">
        <v>130</v>
      </c>
      <c r="I1753" s="131"/>
      <c r="J1753" s="130" t="s">
        <v>131</v>
      </c>
    </row>
    <row r="1754" spans="1:10">
      <c r="A1754" s="130" t="s">
        <v>4599</v>
      </c>
      <c r="B1754" s="130" t="s">
        <v>4600</v>
      </c>
      <c r="C1754" s="130" t="s">
        <v>266</v>
      </c>
      <c r="D1754" s="130" t="s">
        <v>4601</v>
      </c>
      <c r="E1754" s="130" t="s">
        <v>268</v>
      </c>
      <c r="F1754" s="130">
        <v>0</v>
      </c>
      <c r="G1754" s="130">
        <v>2</v>
      </c>
      <c r="H1754" s="130" t="s">
        <v>130</v>
      </c>
      <c r="I1754" s="131"/>
      <c r="J1754" s="130" t="s">
        <v>131</v>
      </c>
    </row>
    <row r="1755" spans="1:10">
      <c r="A1755" s="130" t="s">
        <v>4602</v>
      </c>
      <c r="B1755" s="130" t="s">
        <v>4603</v>
      </c>
      <c r="C1755" s="130" t="s">
        <v>266</v>
      </c>
      <c r="D1755" s="130" t="s">
        <v>4604</v>
      </c>
      <c r="E1755" s="130" t="s">
        <v>268</v>
      </c>
      <c r="F1755" s="130">
        <v>0</v>
      </c>
      <c r="G1755" s="130">
        <v>2</v>
      </c>
      <c r="H1755" s="130" t="s">
        <v>130</v>
      </c>
      <c r="I1755" s="131"/>
      <c r="J1755" s="130" t="s">
        <v>131</v>
      </c>
    </row>
    <row r="1756" spans="1:10">
      <c r="A1756" s="130" t="s">
        <v>4605</v>
      </c>
      <c r="B1756" s="130" t="s">
        <v>4606</v>
      </c>
      <c r="C1756" s="130" t="s">
        <v>266</v>
      </c>
      <c r="D1756" s="130" t="s">
        <v>4607</v>
      </c>
      <c r="E1756" s="130" t="s">
        <v>268</v>
      </c>
      <c r="F1756" s="130">
        <v>0</v>
      </c>
      <c r="G1756" s="130">
        <v>2</v>
      </c>
      <c r="H1756" s="130" t="s">
        <v>130</v>
      </c>
      <c r="I1756" s="131"/>
      <c r="J1756" s="130" t="s">
        <v>131</v>
      </c>
    </row>
    <row r="1757" spans="1:10">
      <c r="A1757" s="130" t="s">
        <v>4608</v>
      </c>
      <c r="B1757" s="130" t="s">
        <v>4609</v>
      </c>
      <c r="C1757" s="130" t="s">
        <v>266</v>
      </c>
      <c r="D1757" s="130" t="s">
        <v>4610</v>
      </c>
      <c r="E1757" s="130" t="s">
        <v>268</v>
      </c>
      <c r="F1757" s="130">
        <v>0</v>
      </c>
      <c r="G1757" s="130">
        <v>2</v>
      </c>
      <c r="H1757" s="130" t="s">
        <v>130</v>
      </c>
      <c r="I1757" s="131"/>
      <c r="J1757" s="130" t="s">
        <v>131</v>
      </c>
    </row>
    <row r="1758" spans="1:10">
      <c r="A1758" s="130" t="s">
        <v>4611</v>
      </c>
      <c r="B1758" s="130" t="s">
        <v>4612</v>
      </c>
      <c r="C1758" s="130" t="s">
        <v>266</v>
      </c>
      <c r="D1758" s="130" t="s">
        <v>4613</v>
      </c>
      <c r="E1758" s="130" t="s">
        <v>268</v>
      </c>
      <c r="F1758" s="130">
        <v>0</v>
      </c>
      <c r="G1758" s="130">
        <v>2</v>
      </c>
      <c r="H1758" s="130" t="s">
        <v>130</v>
      </c>
      <c r="I1758" s="131"/>
      <c r="J1758" s="130" t="s">
        <v>131</v>
      </c>
    </row>
    <row r="1759" spans="1:10">
      <c r="A1759" s="130" t="s">
        <v>4614</v>
      </c>
      <c r="B1759" s="130" t="s">
        <v>4615</v>
      </c>
      <c r="C1759" s="130" t="s">
        <v>266</v>
      </c>
      <c r="D1759" s="130" t="s">
        <v>4616</v>
      </c>
      <c r="E1759" s="130" t="s">
        <v>268</v>
      </c>
      <c r="F1759" s="130">
        <v>0</v>
      </c>
      <c r="G1759" s="130">
        <v>2</v>
      </c>
      <c r="H1759" s="130" t="s">
        <v>130</v>
      </c>
      <c r="I1759" s="131"/>
      <c r="J1759" s="130" t="s">
        <v>131</v>
      </c>
    </row>
    <row r="1760" spans="1:10">
      <c r="A1760" s="130" t="s">
        <v>4617</v>
      </c>
      <c r="B1760" s="130" t="s">
        <v>4618</v>
      </c>
      <c r="C1760" s="130" t="s">
        <v>266</v>
      </c>
      <c r="D1760" s="130" t="s">
        <v>4619</v>
      </c>
      <c r="E1760" s="130" t="s">
        <v>268</v>
      </c>
      <c r="F1760" s="130">
        <v>0</v>
      </c>
      <c r="G1760" s="130">
        <v>2</v>
      </c>
      <c r="H1760" s="130" t="s">
        <v>130</v>
      </c>
      <c r="I1760" s="131"/>
      <c r="J1760" s="130" t="s">
        <v>131</v>
      </c>
    </row>
    <row r="1761" spans="1:10">
      <c r="A1761" s="130" t="s">
        <v>4620</v>
      </c>
      <c r="B1761" s="130" t="s">
        <v>4621</v>
      </c>
      <c r="C1761" s="130" t="s">
        <v>266</v>
      </c>
      <c r="D1761" s="130" t="s">
        <v>4622</v>
      </c>
      <c r="E1761" s="130" t="s">
        <v>268</v>
      </c>
      <c r="F1761" s="130">
        <v>0</v>
      </c>
      <c r="G1761" s="130">
        <v>2</v>
      </c>
      <c r="H1761" s="130" t="s">
        <v>130</v>
      </c>
      <c r="I1761" s="131"/>
      <c r="J1761" s="130" t="s">
        <v>131</v>
      </c>
    </row>
    <row r="1762" spans="1:10">
      <c r="A1762" s="130" t="s">
        <v>4623</v>
      </c>
      <c r="B1762" s="130" t="s">
        <v>4624</v>
      </c>
      <c r="C1762" s="130" t="s">
        <v>266</v>
      </c>
      <c r="D1762" s="130" t="s">
        <v>4625</v>
      </c>
      <c r="E1762" s="130" t="s">
        <v>268</v>
      </c>
      <c r="F1762" s="130">
        <v>0</v>
      </c>
      <c r="G1762" s="130">
        <v>2</v>
      </c>
      <c r="H1762" s="130" t="s">
        <v>130</v>
      </c>
      <c r="I1762" s="131"/>
      <c r="J1762" s="130" t="s">
        <v>131</v>
      </c>
    </row>
    <row r="1763" spans="1:10">
      <c r="A1763" s="130" t="s">
        <v>4626</v>
      </c>
      <c r="B1763" s="130" t="s">
        <v>4627</v>
      </c>
      <c r="C1763" s="130" t="s">
        <v>266</v>
      </c>
      <c r="D1763" s="130" t="s">
        <v>4628</v>
      </c>
      <c r="E1763" s="130" t="s">
        <v>268</v>
      </c>
      <c r="F1763" s="130">
        <v>0</v>
      </c>
      <c r="G1763" s="130">
        <v>2</v>
      </c>
      <c r="H1763" s="130" t="s">
        <v>130</v>
      </c>
      <c r="I1763" s="131"/>
      <c r="J1763" s="130" t="s">
        <v>131</v>
      </c>
    </row>
    <row r="1764" spans="1:10">
      <c r="A1764" s="130" t="s">
        <v>4629</v>
      </c>
      <c r="B1764" s="130" t="s">
        <v>4630</v>
      </c>
      <c r="C1764" s="130" t="s">
        <v>266</v>
      </c>
      <c r="D1764" s="130" t="s">
        <v>4631</v>
      </c>
      <c r="E1764" s="130" t="s">
        <v>268</v>
      </c>
      <c r="F1764" s="130">
        <v>0</v>
      </c>
      <c r="G1764" s="130">
        <v>2</v>
      </c>
      <c r="H1764" s="130" t="s">
        <v>130</v>
      </c>
      <c r="I1764" s="131"/>
      <c r="J1764" s="130" t="s">
        <v>131</v>
      </c>
    </row>
    <row r="1765" spans="1:10">
      <c r="A1765" s="130" t="s">
        <v>4632</v>
      </c>
      <c r="B1765" s="130" t="s">
        <v>4633</v>
      </c>
      <c r="C1765" s="130" t="s">
        <v>266</v>
      </c>
      <c r="D1765" s="130" t="s">
        <v>4634</v>
      </c>
      <c r="E1765" s="130" t="s">
        <v>268</v>
      </c>
      <c r="F1765" s="130">
        <v>0</v>
      </c>
      <c r="G1765" s="130">
        <v>2</v>
      </c>
      <c r="H1765" s="130" t="s">
        <v>130</v>
      </c>
      <c r="I1765" s="131"/>
      <c r="J1765" s="130" t="s">
        <v>131</v>
      </c>
    </row>
    <row r="1766" spans="1:10">
      <c r="A1766" s="130" t="s">
        <v>4635</v>
      </c>
      <c r="B1766" s="130" t="s">
        <v>4636</v>
      </c>
      <c r="C1766" s="130" t="s">
        <v>266</v>
      </c>
      <c r="D1766" s="130" t="s">
        <v>4637</v>
      </c>
      <c r="E1766" s="130" t="s">
        <v>268</v>
      </c>
      <c r="F1766" s="130">
        <v>0</v>
      </c>
      <c r="G1766" s="130">
        <v>2</v>
      </c>
      <c r="H1766" s="130" t="s">
        <v>130</v>
      </c>
      <c r="I1766" s="131"/>
      <c r="J1766" s="130" t="s">
        <v>131</v>
      </c>
    </row>
    <row r="1767" spans="1:10">
      <c r="A1767" s="130" t="s">
        <v>4638</v>
      </c>
      <c r="B1767" s="130" t="s">
        <v>4639</v>
      </c>
      <c r="C1767" s="130" t="s">
        <v>266</v>
      </c>
      <c r="D1767" s="130" t="s">
        <v>4640</v>
      </c>
      <c r="E1767" s="130" t="s">
        <v>268</v>
      </c>
      <c r="F1767" s="130">
        <v>0</v>
      </c>
      <c r="G1767" s="130">
        <v>2</v>
      </c>
      <c r="H1767" s="130" t="s">
        <v>130</v>
      </c>
      <c r="I1767" s="131"/>
      <c r="J1767" s="130" t="s">
        <v>131</v>
      </c>
    </row>
    <row r="1768" spans="1:10">
      <c r="A1768" s="130" t="s">
        <v>4641</v>
      </c>
      <c r="B1768" s="130" t="s">
        <v>4642</v>
      </c>
      <c r="C1768" s="130" t="s">
        <v>266</v>
      </c>
      <c r="D1768" s="130" t="s">
        <v>4643</v>
      </c>
      <c r="E1768" s="130" t="s">
        <v>268</v>
      </c>
      <c r="F1768" s="130">
        <v>0</v>
      </c>
      <c r="G1768" s="130">
        <v>2</v>
      </c>
      <c r="H1768" s="130" t="s">
        <v>130</v>
      </c>
      <c r="I1768" s="131"/>
      <c r="J1768" s="130" t="s">
        <v>131</v>
      </c>
    </row>
    <row r="1769" spans="1:10">
      <c r="A1769" s="130" t="s">
        <v>4644</v>
      </c>
      <c r="B1769" s="130" t="s">
        <v>4645</v>
      </c>
      <c r="C1769" s="130" t="s">
        <v>266</v>
      </c>
      <c r="D1769" s="130" t="s">
        <v>4646</v>
      </c>
      <c r="E1769" s="130" t="s">
        <v>268</v>
      </c>
      <c r="F1769" s="130">
        <v>0</v>
      </c>
      <c r="G1769" s="130">
        <v>2</v>
      </c>
      <c r="H1769" s="130" t="s">
        <v>130</v>
      </c>
      <c r="I1769" s="131"/>
      <c r="J1769" s="130" t="s">
        <v>131</v>
      </c>
    </row>
    <row r="1770" spans="1:10">
      <c r="A1770" s="130" t="s">
        <v>4647</v>
      </c>
      <c r="B1770" s="130" t="s">
        <v>4648</v>
      </c>
      <c r="C1770" s="130" t="s">
        <v>266</v>
      </c>
      <c r="D1770" s="130" t="s">
        <v>4649</v>
      </c>
      <c r="E1770" s="130" t="s">
        <v>268</v>
      </c>
      <c r="F1770" s="130">
        <v>0</v>
      </c>
      <c r="G1770" s="130">
        <v>2</v>
      </c>
      <c r="H1770" s="130" t="s">
        <v>130</v>
      </c>
      <c r="I1770" s="131"/>
      <c r="J1770" s="130" t="s">
        <v>131</v>
      </c>
    </row>
    <row r="1771" spans="1:10">
      <c r="A1771" s="130" t="s">
        <v>4650</v>
      </c>
      <c r="B1771" s="130" t="s">
        <v>4651</v>
      </c>
      <c r="C1771" s="130" t="s">
        <v>266</v>
      </c>
      <c r="D1771" s="130" t="s">
        <v>4652</v>
      </c>
      <c r="E1771" s="130" t="s">
        <v>268</v>
      </c>
      <c r="F1771" s="130">
        <v>0</v>
      </c>
      <c r="G1771" s="130">
        <v>2</v>
      </c>
      <c r="H1771" s="130" t="s">
        <v>130</v>
      </c>
      <c r="I1771" s="131"/>
      <c r="J1771" s="130" t="s">
        <v>131</v>
      </c>
    </row>
    <row r="1772" spans="1:10">
      <c r="A1772" s="130" t="s">
        <v>4653</v>
      </c>
      <c r="B1772" s="130" t="s">
        <v>4654</v>
      </c>
      <c r="C1772" s="130" t="s">
        <v>266</v>
      </c>
      <c r="D1772" s="130" t="s">
        <v>4655</v>
      </c>
      <c r="E1772" s="130" t="s">
        <v>268</v>
      </c>
      <c r="F1772" s="130">
        <v>0</v>
      </c>
      <c r="G1772" s="130">
        <v>2</v>
      </c>
      <c r="H1772" s="130" t="s">
        <v>130</v>
      </c>
      <c r="I1772" s="131"/>
      <c r="J1772" s="130" t="s">
        <v>131</v>
      </c>
    </row>
    <row r="1773" spans="1:10">
      <c r="A1773" s="130" t="s">
        <v>4656</v>
      </c>
      <c r="B1773" s="130" t="s">
        <v>4657</v>
      </c>
      <c r="C1773" s="130" t="s">
        <v>266</v>
      </c>
      <c r="D1773" s="130" t="s">
        <v>4658</v>
      </c>
      <c r="E1773" s="130" t="s">
        <v>268</v>
      </c>
      <c r="F1773" s="130">
        <v>0</v>
      </c>
      <c r="G1773" s="130">
        <v>2</v>
      </c>
      <c r="H1773" s="130" t="s">
        <v>130</v>
      </c>
      <c r="I1773" s="131"/>
      <c r="J1773" s="130" t="s">
        <v>131</v>
      </c>
    </row>
    <row r="1774" spans="1:10">
      <c r="A1774" s="130" t="s">
        <v>4659</v>
      </c>
      <c r="B1774" s="130" t="s">
        <v>4660</v>
      </c>
      <c r="C1774" s="130" t="s">
        <v>266</v>
      </c>
      <c r="D1774" s="130" t="s">
        <v>4661</v>
      </c>
      <c r="E1774" s="130" t="s">
        <v>268</v>
      </c>
      <c r="F1774" s="130">
        <v>0</v>
      </c>
      <c r="G1774" s="130">
        <v>2</v>
      </c>
      <c r="H1774" s="130" t="s">
        <v>130</v>
      </c>
      <c r="I1774" s="131"/>
      <c r="J1774" s="130" t="s">
        <v>131</v>
      </c>
    </row>
    <row r="1775" spans="1:10">
      <c r="A1775" s="130" t="s">
        <v>4662</v>
      </c>
      <c r="B1775" s="130" t="s">
        <v>4663</v>
      </c>
      <c r="C1775" s="130" t="s">
        <v>266</v>
      </c>
      <c r="D1775" s="130" t="s">
        <v>4664</v>
      </c>
      <c r="E1775" s="130" t="s">
        <v>268</v>
      </c>
      <c r="F1775" s="130">
        <v>0</v>
      </c>
      <c r="G1775" s="130">
        <v>2</v>
      </c>
      <c r="H1775" s="130" t="s">
        <v>130</v>
      </c>
      <c r="I1775" s="131"/>
      <c r="J1775" s="130" t="s">
        <v>131</v>
      </c>
    </row>
    <row r="1776" spans="1:10">
      <c r="A1776" s="130" t="s">
        <v>4665</v>
      </c>
      <c r="B1776" s="130" t="s">
        <v>4666</v>
      </c>
      <c r="C1776" s="130" t="s">
        <v>266</v>
      </c>
      <c r="D1776" s="130" t="s">
        <v>4667</v>
      </c>
      <c r="E1776" s="130" t="s">
        <v>268</v>
      </c>
      <c r="F1776" s="130">
        <v>0</v>
      </c>
      <c r="G1776" s="130">
        <v>2</v>
      </c>
      <c r="H1776" s="130" t="s">
        <v>130</v>
      </c>
      <c r="I1776" s="131"/>
      <c r="J1776" s="130" t="s">
        <v>131</v>
      </c>
    </row>
    <row r="1777" spans="1:10">
      <c r="A1777" s="130" t="s">
        <v>4668</v>
      </c>
      <c r="B1777" s="130" t="s">
        <v>4669</v>
      </c>
      <c r="C1777" s="130" t="s">
        <v>266</v>
      </c>
      <c r="D1777" s="130" t="s">
        <v>4670</v>
      </c>
      <c r="E1777" s="130" t="s">
        <v>268</v>
      </c>
      <c r="F1777" s="130">
        <v>0</v>
      </c>
      <c r="G1777" s="130">
        <v>2</v>
      </c>
      <c r="H1777" s="130" t="s">
        <v>130</v>
      </c>
      <c r="I1777" s="131"/>
      <c r="J1777" s="130" t="s">
        <v>131</v>
      </c>
    </row>
    <row r="1778" spans="1:10">
      <c r="A1778" s="130" t="s">
        <v>4671</v>
      </c>
      <c r="B1778" s="130" t="s">
        <v>4672</v>
      </c>
      <c r="C1778" s="130" t="s">
        <v>266</v>
      </c>
      <c r="D1778" s="130" t="s">
        <v>4673</v>
      </c>
      <c r="E1778" s="130" t="s">
        <v>268</v>
      </c>
      <c r="F1778" s="130">
        <v>0</v>
      </c>
      <c r="G1778" s="130">
        <v>2</v>
      </c>
      <c r="H1778" s="130" t="s">
        <v>130</v>
      </c>
      <c r="I1778" s="131"/>
      <c r="J1778" s="130" t="s">
        <v>131</v>
      </c>
    </row>
    <row r="1779" spans="1:10">
      <c r="A1779" s="130" t="s">
        <v>4674</v>
      </c>
      <c r="B1779" s="130" t="s">
        <v>4675</v>
      </c>
      <c r="C1779" s="130" t="s">
        <v>266</v>
      </c>
      <c r="D1779" s="130" t="s">
        <v>4676</v>
      </c>
      <c r="E1779" s="130" t="s">
        <v>268</v>
      </c>
      <c r="F1779" s="130">
        <v>0</v>
      </c>
      <c r="G1779" s="130">
        <v>2</v>
      </c>
      <c r="H1779" s="130" t="s">
        <v>130</v>
      </c>
      <c r="I1779" s="131"/>
      <c r="J1779" s="130" t="s">
        <v>131</v>
      </c>
    </row>
    <row r="1780" spans="1:10">
      <c r="A1780" s="130" t="s">
        <v>4677</v>
      </c>
      <c r="B1780" s="130" t="s">
        <v>4678</v>
      </c>
      <c r="C1780" s="130" t="s">
        <v>266</v>
      </c>
      <c r="D1780" s="130" t="s">
        <v>4679</v>
      </c>
      <c r="E1780" s="130" t="s">
        <v>268</v>
      </c>
      <c r="F1780" s="130">
        <v>0</v>
      </c>
      <c r="G1780" s="130">
        <v>2</v>
      </c>
      <c r="H1780" s="130" t="s">
        <v>130</v>
      </c>
      <c r="I1780" s="131"/>
      <c r="J1780" s="130" t="s">
        <v>131</v>
      </c>
    </row>
    <row r="1781" spans="1:10">
      <c r="A1781" s="130" t="s">
        <v>4680</v>
      </c>
      <c r="B1781" s="130" t="s">
        <v>4681</v>
      </c>
      <c r="C1781" s="130" t="s">
        <v>266</v>
      </c>
      <c r="D1781" s="130" t="s">
        <v>4682</v>
      </c>
      <c r="E1781" s="130" t="s">
        <v>268</v>
      </c>
      <c r="F1781" s="130">
        <v>0</v>
      </c>
      <c r="G1781" s="130">
        <v>2</v>
      </c>
      <c r="H1781" s="130" t="s">
        <v>130</v>
      </c>
      <c r="I1781" s="131"/>
      <c r="J1781" s="130" t="s">
        <v>131</v>
      </c>
    </row>
    <row r="1782" spans="1:10">
      <c r="A1782" s="130" t="s">
        <v>4683</v>
      </c>
      <c r="B1782" s="130" t="s">
        <v>4684</v>
      </c>
      <c r="C1782" s="130" t="s">
        <v>266</v>
      </c>
      <c r="D1782" s="130" t="s">
        <v>4685</v>
      </c>
      <c r="E1782" s="130" t="s">
        <v>268</v>
      </c>
      <c r="F1782" s="130">
        <v>0</v>
      </c>
      <c r="G1782" s="130">
        <v>2</v>
      </c>
      <c r="H1782" s="130" t="s">
        <v>130</v>
      </c>
      <c r="I1782" s="131"/>
      <c r="J1782" s="130" t="s">
        <v>131</v>
      </c>
    </row>
    <row r="1783" spans="1:10">
      <c r="A1783" s="130" t="s">
        <v>4686</v>
      </c>
      <c r="B1783" s="130" t="s">
        <v>4687</v>
      </c>
      <c r="C1783" s="130" t="s">
        <v>266</v>
      </c>
      <c r="D1783" s="130" t="s">
        <v>4688</v>
      </c>
      <c r="E1783" s="130" t="s">
        <v>268</v>
      </c>
      <c r="F1783" s="130">
        <v>0</v>
      </c>
      <c r="G1783" s="130">
        <v>2</v>
      </c>
      <c r="H1783" s="130" t="s">
        <v>130</v>
      </c>
      <c r="I1783" s="131"/>
      <c r="J1783" s="130" t="s">
        <v>131</v>
      </c>
    </row>
    <row r="1784" spans="1:10">
      <c r="A1784" s="130" t="s">
        <v>4689</v>
      </c>
      <c r="B1784" s="130" t="s">
        <v>4690</v>
      </c>
      <c r="C1784" s="130" t="s">
        <v>266</v>
      </c>
      <c r="D1784" s="130" t="s">
        <v>4691</v>
      </c>
      <c r="E1784" s="130" t="s">
        <v>268</v>
      </c>
      <c r="F1784" s="130">
        <v>0</v>
      </c>
      <c r="G1784" s="130">
        <v>2</v>
      </c>
      <c r="H1784" s="130" t="s">
        <v>130</v>
      </c>
      <c r="I1784" s="131"/>
      <c r="J1784" s="130" t="s">
        <v>131</v>
      </c>
    </row>
    <row r="1785" spans="1:10">
      <c r="A1785" s="130" t="s">
        <v>4692</v>
      </c>
      <c r="B1785" s="130" t="s">
        <v>4693</v>
      </c>
      <c r="C1785" s="130" t="s">
        <v>266</v>
      </c>
      <c r="D1785" s="130" t="s">
        <v>4694</v>
      </c>
      <c r="E1785" s="130" t="s">
        <v>268</v>
      </c>
      <c r="F1785" s="130">
        <v>0</v>
      </c>
      <c r="G1785" s="130">
        <v>2</v>
      </c>
      <c r="H1785" s="130" t="s">
        <v>130</v>
      </c>
      <c r="I1785" s="131"/>
      <c r="J1785" s="130" t="s">
        <v>131</v>
      </c>
    </row>
    <row r="1786" spans="1:10">
      <c r="A1786" s="130" t="s">
        <v>4695</v>
      </c>
      <c r="B1786" s="130" t="s">
        <v>4696</v>
      </c>
      <c r="C1786" s="130" t="s">
        <v>266</v>
      </c>
      <c r="D1786" s="130" t="s">
        <v>4697</v>
      </c>
      <c r="E1786" s="130" t="s">
        <v>268</v>
      </c>
      <c r="F1786" s="130">
        <v>0</v>
      </c>
      <c r="G1786" s="130">
        <v>2</v>
      </c>
      <c r="H1786" s="130" t="s">
        <v>130</v>
      </c>
      <c r="I1786" s="131"/>
      <c r="J1786" s="130" t="s">
        <v>131</v>
      </c>
    </row>
    <row r="1787" spans="1:10">
      <c r="A1787" s="130" t="s">
        <v>4698</v>
      </c>
      <c r="B1787" s="130" t="s">
        <v>4699</v>
      </c>
      <c r="C1787" s="130" t="s">
        <v>266</v>
      </c>
      <c r="D1787" s="130" t="s">
        <v>4700</v>
      </c>
      <c r="E1787" s="130" t="s">
        <v>268</v>
      </c>
      <c r="F1787" s="130">
        <v>0</v>
      </c>
      <c r="G1787" s="130">
        <v>2</v>
      </c>
      <c r="H1787" s="130" t="s">
        <v>130</v>
      </c>
      <c r="I1787" s="131"/>
      <c r="J1787" s="130" t="s">
        <v>131</v>
      </c>
    </row>
    <row r="1788" spans="1:10">
      <c r="A1788" s="130" t="s">
        <v>4701</v>
      </c>
      <c r="B1788" s="130" t="s">
        <v>4702</v>
      </c>
      <c r="C1788" s="130" t="s">
        <v>266</v>
      </c>
      <c r="D1788" s="130" t="s">
        <v>4703</v>
      </c>
      <c r="E1788" s="130" t="s">
        <v>268</v>
      </c>
      <c r="F1788" s="130">
        <v>0</v>
      </c>
      <c r="G1788" s="130">
        <v>2</v>
      </c>
      <c r="H1788" s="130" t="s">
        <v>130</v>
      </c>
      <c r="I1788" s="131"/>
      <c r="J1788" s="130" t="s">
        <v>131</v>
      </c>
    </row>
    <row r="1789" spans="1:10">
      <c r="A1789" s="130" t="s">
        <v>4704</v>
      </c>
      <c r="B1789" s="130" t="s">
        <v>4705</v>
      </c>
      <c r="C1789" s="130" t="s">
        <v>266</v>
      </c>
      <c r="D1789" s="130" t="s">
        <v>4706</v>
      </c>
      <c r="E1789" s="130" t="s">
        <v>268</v>
      </c>
      <c r="F1789" s="130">
        <v>0</v>
      </c>
      <c r="G1789" s="130">
        <v>2</v>
      </c>
      <c r="H1789" s="130" t="s">
        <v>130</v>
      </c>
      <c r="I1789" s="131"/>
      <c r="J1789" s="130" t="s">
        <v>131</v>
      </c>
    </row>
    <row r="1790" spans="1:10">
      <c r="A1790" s="130" t="s">
        <v>4707</v>
      </c>
      <c r="B1790" s="130" t="s">
        <v>4708</v>
      </c>
      <c r="C1790" s="130" t="s">
        <v>266</v>
      </c>
      <c r="D1790" s="130" t="s">
        <v>4709</v>
      </c>
      <c r="E1790" s="130" t="s">
        <v>268</v>
      </c>
      <c r="F1790" s="130">
        <v>0</v>
      </c>
      <c r="G1790" s="130">
        <v>2</v>
      </c>
      <c r="H1790" s="130" t="s">
        <v>130</v>
      </c>
      <c r="I1790" s="131"/>
      <c r="J1790" s="130" t="s">
        <v>131</v>
      </c>
    </row>
    <row r="1791" spans="1:10">
      <c r="A1791" s="130" t="s">
        <v>4710</v>
      </c>
      <c r="B1791" s="130" t="s">
        <v>4711</v>
      </c>
      <c r="C1791" s="130" t="s">
        <v>266</v>
      </c>
      <c r="D1791" s="130" t="s">
        <v>4712</v>
      </c>
      <c r="E1791" s="130" t="s">
        <v>268</v>
      </c>
      <c r="F1791" s="130">
        <v>0</v>
      </c>
      <c r="G1791" s="130">
        <v>2</v>
      </c>
      <c r="H1791" s="130" t="s">
        <v>130</v>
      </c>
      <c r="I1791" s="131"/>
      <c r="J1791" s="130" t="s">
        <v>131</v>
      </c>
    </row>
    <row r="1792" spans="1:10">
      <c r="A1792" s="130" t="s">
        <v>4713</v>
      </c>
      <c r="B1792" s="130" t="s">
        <v>4714</v>
      </c>
      <c r="C1792" s="130" t="s">
        <v>266</v>
      </c>
      <c r="D1792" s="130" t="s">
        <v>4715</v>
      </c>
      <c r="E1792" s="130" t="s">
        <v>268</v>
      </c>
      <c r="F1792" s="130">
        <v>0</v>
      </c>
      <c r="G1792" s="130">
        <v>2</v>
      </c>
      <c r="H1792" s="130" t="s">
        <v>130</v>
      </c>
      <c r="I1792" s="131"/>
      <c r="J1792" s="130" t="s">
        <v>131</v>
      </c>
    </row>
    <row r="1793" spans="1:10">
      <c r="A1793" s="130" t="s">
        <v>4716</v>
      </c>
      <c r="B1793" s="130" t="s">
        <v>4717</v>
      </c>
      <c r="C1793" s="130" t="s">
        <v>266</v>
      </c>
      <c r="D1793" s="130" t="s">
        <v>4718</v>
      </c>
      <c r="E1793" s="130" t="s">
        <v>268</v>
      </c>
      <c r="F1793" s="130">
        <v>0</v>
      </c>
      <c r="G1793" s="130">
        <v>2</v>
      </c>
      <c r="H1793" s="130" t="s">
        <v>130</v>
      </c>
      <c r="I1793" s="131"/>
      <c r="J1793" s="130" t="s">
        <v>131</v>
      </c>
    </row>
    <row r="1794" spans="1:10">
      <c r="A1794" s="130" t="s">
        <v>4719</v>
      </c>
      <c r="B1794" s="130" t="s">
        <v>4720</v>
      </c>
      <c r="C1794" s="130" t="s">
        <v>266</v>
      </c>
      <c r="D1794" s="130" t="s">
        <v>4721</v>
      </c>
      <c r="E1794" s="130" t="s">
        <v>268</v>
      </c>
      <c r="F1794" s="130">
        <v>0</v>
      </c>
      <c r="G1794" s="130">
        <v>2</v>
      </c>
      <c r="H1794" s="130" t="s">
        <v>130</v>
      </c>
      <c r="I1794" s="131"/>
      <c r="J1794" s="130" t="s">
        <v>131</v>
      </c>
    </row>
    <row r="1795" spans="1:10">
      <c r="A1795" s="130" t="s">
        <v>4722</v>
      </c>
      <c r="B1795" s="130" t="s">
        <v>4723</v>
      </c>
      <c r="C1795" s="130" t="s">
        <v>266</v>
      </c>
      <c r="D1795" s="130" t="s">
        <v>4724</v>
      </c>
      <c r="E1795" s="130" t="s">
        <v>268</v>
      </c>
      <c r="F1795" s="130">
        <v>0</v>
      </c>
      <c r="G1795" s="130">
        <v>2</v>
      </c>
      <c r="H1795" s="130" t="s">
        <v>130</v>
      </c>
      <c r="I1795" s="131"/>
      <c r="J1795" s="130" t="s">
        <v>131</v>
      </c>
    </row>
    <row r="1796" spans="1:10">
      <c r="A1796" s="130" t="s">
        <v>4725</v>
      </c>
      <c r="B1796" s="130" t="s">
        <v>4726</v>
      </c>
      <c r="C1796" s="130" t="s">
        <v>266</v>
      </c>
      <c r="D1796" s="130" t="s">
        <v>4727</v>
      </c>
      <c r="E1796" s="130" t="s">
        <v>268</v>
      </c>
      <c r="F1796" s="130">
        <v>0</v>
      </c>
      <c r="G1796" s="130">
        <v>2</v>
      </c>
      <c r="H1796" s="130" t="s">
        <v>130</v>
      </c>
      <c r="I1796" s="131"/>
      <c r="J1796" s="130" t="s">
        <v>131</v>
      </c>
    </row>
    <row r="1797" spans="1:10">
      <c r="A1797" s="130" t="s">
        <v>4728</v>
      </c>
      <c r="B1797" s="130" t="s">
        <v>4729</v>
      </c>
      <c r="C1797" s="130" t="s">
        <v>266</v>
      </c>
      <c r="D1797" s="130" t="s">
        <v>4730</v>
      </c>
      <c r="E1797" s="130" t="s">
        <v>268</v>
      </c>
      <c r="F1797" s="130">
        <v>0</v>
      </c>
      <c r="G1797" s="130">
        <v>2</v>
      </c>
      <c r="H1797" s="130" t="s">
        <v>130</v>
      </c>
      <c r="I1797" s="131"/>
      <c r="J1797" s="130" t="s">
        <v>131</v>
      </c>
    </row>
    <row r="1798" spans="1:10">
      <c r="A1798" s="130" t="s">
        <v>4731</v>
      </c>
      <c r="B1798" s="130" t="s">
        <v>4732</v>
      </c>
      <c r="C1798" s="130" t="s">
        <v>266</v>
      </c>
      <c r="D1798" s="130" t="s">
        <v>4733</v>
      </c>
      <c r="E1798" s="130" t="s">
        <v>268</v>
      </c>
      <c r="F1798" s="130">
        <v>0</v>
      </c>
      <c r="G1798" s="130">
        <v>2</v>
      </c>
      <c r="H1798" s="130" t="s">
        <v>130</v>
      </c>
      <c r="I1798" s="131"/>
      <c r="J1798" s="130" t="s">
        <v>131</v>
      </c>
    </row>
    <row r="1799" spans="1:10">
      <c r="A1799" s="130" t="s">
        <v>4734</v>
      </c>
      <c r="B1799" s="130" t="s">
        <v>4735</v>
      </c>
      <c r="C1799" s="130" t="s">
        <v>266</v>
      </c>
      <c r="D1799" s="130" t="s">
        <v>4736</v>
      </c>
      <c r="E1799" s="130" t="s">
        <v>268</v>
      </c>
      <c r="F1799" s="130">
        <v>0</v>
      </c>
      <c r="G1799" s="130">
        <v>2</v>
      </c>
      <c r="H1799" s="130" t="s">
        <v>130</v>
      </c>
      <c r="I1799" s="131"/>
      <c r="J1799" s="130" t="s">
        <v>131</v>
      </c>
    </row>
    <row r="1800" spans="1:10">
      <c r="A1800" s="130" t="s">
        <v>4737</v>
      </c>
      <c r="B1800" s="130" t="s">
        <v>4738</v>
      </c>
      <c r="C1800" s="130" t="s">
        <v>266</v>
      </c>
      <c r="D1800" s="130" t="s">
        <v>4739</v>
      </c>
      <c r="E1800" s="130" t="s">
        <v>268</v>
      </c>
      <c r="F1800" s="130">
        <v>0</v>
      </c>
      <c r="G1800" s="130">
        <v>2</v>
      </c>
      <c r="H1800" s="130" t="s">
        <v>130</v>
      </c>
      <c r="I1800" s="131"/>
      <c r="J1800" s="130" t="s">
        <v>131</v>
      </c>
    </row>
    <row r="1801" spans="1:10">
      <c r="A1801" s="130" t="s">
        <v>4740</v>
      </c>
      <c r="B1801" s="130" t="s">
        <v>4741</v>
      </c>
      <c r="C1801" s="130" t="s">
        <v>266</v>
      </c>
      <c r="D1801" s="130" t="s">
        <v>4742</v>
      </c>
      <c r="E1801" s="130" t="s">
        <v>268</v>
      </c>
      <c r="F1801" s="130">
        <v>0</v>
      </c>
      <c r="G1801" s="130">
        <v>2</v>
      </c>
      <c r="H1801" s="130" t="s">
        <v>130</v>
      </c>
      <c r="I1801" s="131"/>
      <c r="J1801" s="130" t="s">
        <v>131</v>
      </c>
    </row>
    <row r="1802" spans="1:10">
      <c r="A1802" s="130" t="s">
        <v>4743</v>
      </c>
      <c r="B1802" s="130" t="s">
        <v>4744</v>
      </c>
      <c r="C1802" s="130" t="s">
        <v>266</v>
      </c>
      <c r="D1802" s="130" t="s">
        <v>4745</v>
      </c>
      <c r="E1802" s="130" t="s">
        <v>268</v>
      </c>
      <c r="F1802" s="130">
        <v>0</v>
      </c>
      <c r="G1802" s="130">
        <v>2</v>
      </c>
      <c r="H1802" s="130" t="s">
        <v>130</v>
      </c>
      <c r="I1802" s="131"/>
      <c r="J1802" s="130" t="s">
        <v>131</v>
      </c>
    </row>
    <row r="1803" spans="1:10">
      <c r="A1803" s="130" t="s">
        <v>4746</v>
      </c>
      <c r="B1803" s="130" t="s">
        <v>4747</v>
      </c>
      <c r="C1803" s="130" t="s">
        <v>266</v>
      </c>
      <c r="D1803" s="130" t="s">
        <v>4748</v>
      </c>
      <c r="E1803" s="130" t="s">
        <v>268</v>
      </c>
      <c r="F1803" s="130">
        <v>0</v>
      </c>
      <c r="G1803" s="130">
        <v>2</v>
      </c>
      <c r="H1803" s="130" t="s">
        <v>130</v>
      </c>
      <c r="I1803" s="131"/>
      <c r="J1803" s="130" t="s">
        <v>131</v>
      </c>
    </row>
    <row r="1804" spans="1:10">
      <c r="A1804" s="130" t="s">
        <v>4749</v>
      </c>
      <c r="B1804" s="130" t="s">
        <v>4750</v>
      </c>
      <c r="C1804" s="130" t="s">
        <v>266</v>
      </c>
      <c r="D1804" s="130" t="s">
        <v>4751</v>
      </c>
      <c r="E1804" s="130" t="s">
        <v>268</v>
      </c>
      <c r="F1804" s="130">
        <v>0</v>
      </c>
      <c r="G1804" s="130">
        <v>2</v>
      </c>
      <c r="H1804" s="130" t="s">
        <v>130</v>
      </c>
      <c r="I1804" s="131"/>
      <c r="J1804" s="130" t="s">
        <v>131</v>
      </c>
    </row>
    <row r="1805" spans="1:10">
      <c r="A1805" s="130" t="s">
        <v>4752</v>
      </c>
      <c r="B1805" s="130" t="s">
        <v>4753</v>
      </c>
      <c r="C1805" s="130" t="s">
        <v>266</v>
      </c>
      <c r="D1805" s="130" t="s">
        <v>4754</v>
      </c>
      <c r="E1805" s="130" t="s">
        <v>268</v>
      </c>
      <c r="F1805" s="130">
        <v>0</v>
      </c>
      <c r="G1805" s="130">
        <v>2</v>
      </c>
      <c r="H1805" s="130" t="s">
        <v>130</v>
      </c>
      <c r="I1805" s="131"/>
      <c r="J1805" s="130" t="s">
        <v>131</v>
      </c>
    </row>
    <row r="1806" spans="1:10">
      <c r="A1806" s="130" t="s">
        <v>4755</v>
      </c>
      <c r="B1806" s="130" t="s">
        <v>4756</v>
      </c>
      <c r="C1806" s="130" t="s">
        <v>266</v>
      </c>
      <c r="D1806" s="130" t="s">
        <v>4757</v>
      </c>
      <c r="E1806" s="130" t="s">
        <v>268</v>
      </c>
      <c r="F1806" s="130">
        <v>0</v>
      </c>
      <c r="G1806" s="130">
        <v>2</v>
      </c>
      <c r="H1806" s="130" t="s">
        <v>130</v>
      </c>
      <c r="I1806" s="131"/>
      <c r="J1806" s="130" t="s">
        <v>131</v>
      </c>
    </row>
    <row r="1807" spans="1:10">
      <c r="A1807" s="130" t="s">
        <v>4758</v>
      </c>
      <c r="B1807" s="130" t="s">
        <v>4759</v>
      </c>
      <c r="C1807" s="130" t="s">
        <v>266</v>
      </c>
      <c r="D1807" s="130" t="s">
        <v>4760</v>
      </c>
      <c r="E1807" s="130" t="s">
        <v>268</v>
      </c>
      <c r="F1807" s="130">
        <v>0</v>
      </c>
      <c r="G1807" s="130">
        <v>2</v>
      </c>
      <c r="H1807" s="130" t="s">
        <v>130</v>
      </c>
      <c r="I1807" s="131"/>
      <c r="J1807" s="130" t="s">
        <v>131</v>
      </c>
    </row>
    <row r="1808" spans="1:10">
      <c r="A1808" s="130" t="s">
        <v>4761</v>
      </c>
      <c r="B1808" s="130" t="s">
        <v>4762</v>
      </c>
      <c r="C1808" s="130" t="s">
        <v>266</v>
      </c>
      <c r="D1808" s="130" t="s">
        <v>4763</v>
      </c>
      <c r="E1808" s="130" t="s">
        <v>268</v>
      </c>
      <c r="F1808" s="130">
        <v>0</v>
      </c>
      <c r="G1808" s="130">
        <v>2</v>
      </c>
      <c r="H1808" s="130" t="s">
        <v>130</v>
      </c>
      <c r="I1808" s="131"/>
      <c r="J1808" s="130" t="s">
        <v>131</v>
      </c>
    </row>
    <row r="1809" spans="1:10">
      <c r="A1809" s="130" t="s">
        <v>4764</v>
      </c>
      <c r="B1809" s="130" t="s">
        <v>4765</v>
      </c>
      <c r="C1809" s="130" t="s">
        <v>266</v>
      </c>
      <c r="D1809" s="130" t="s">
        <v>4766</v>
      </c>
      <c r="E1809" s="130" t="s">
        <v>268</v>
      </c>
      <c r="F1809" s="130">
        <v>0</v>
      </c>
      <c r="G1809" s="130">
        <v>2</v>
      </c>
      <c r="H1809" s="130" t="s">
        <v>130</v>
      </c>
      <c r="I1809" s="131"/>
      <c r="J1809" s="130" t="s">
        <v>131</v>
      </c>
    </row>
    <row r="1810" spans="1:10">
      <c r="A1810" s="130" t="s">
        <v>4767</v>
      </c>
      <c r="B1810" s="130" t="s">
        <v>4768</v>
      </c>
      <c r="C1810" s="130" t="s">
        <v>266</v>
      </c>
      <c r="D1810" s="130" t="s">
        <v>4769</v>
      </c>
      <c r="E1810" s="130" t="s">
        <v>268</v>
      </c>
      <c r="F1810" s="130">
        <v>0</v>
      </c>
      <c r="G1810" s="130">
        <v>2</v>
      </c>
      <c r="H1810" s="130" t="s">
        <v>130</v>
      </c>
      <c r="I1810" s="131"/>
      <c r="J1810" s="130" t="s">
        <v>131</v>
      </c>
    </row>
    <row r="1811" spans="1:10">
      <c r="A1811" s="130" t="s">
        <v>4770</v>
      </c>
      <c r="B1811" s="130" t="s">
        <v>4771</v>
      </c>
      <c r="C1811" s="130" t="s">
        <v>266</v>
      </c>
      <c r="D1811" s="130" t="s">
        <v>4772</v>
      </c>
      <c r="E1811" s="130" t="s">
        <v>268</v>
      </c>
      <c r="F1811" s="130">
        <v>0</v>
      </c>
      <c r="G1811" s="130">
        <v>2</v>
      </c>
      <c r="H1811" s="130" t="s">
        <v>130</v>
      </c>
      <c r="I1811" s="131"/>
      <c r="J1811" s="130" t="s">
        <v>131</v>
      </c>
    </row>
    <row r="1812" spans="1:10">
      <c r="A1812" s="130" t="s">
        <v>4773</v>
      </c>
      <c r="B1812" s="130" t="s">
        <v>4774</v>
      </c>
      <c r="C1812" s="130" t="s">
        <v>266</v>
      </c>
      <c r="D1812" s="130" t="s">
        <v>4775</v>
      </c>
      <c r="E1812" s="130" t="s">
        <v>268</v>
      </c>
      <c r="F1812" s="130">
        <v>0</v>
      </c>
      <c r="G1812" s="130">
        <v>2</v>
      </c>
      <c r="H1812" s="130" t="s">
        <v>130</v>
      </c>
      <c r="I1812" s="131"/>
      <c r="J1812" s="130" t="s">
        <v>131</v>
      </c>
    </row>
    <row r="1813" spans="1:10">
      <c r="A1813" s="130" t="s">
        <v>4776</v>
      </c>
      <c r="B1813" s="130" t="s">
        <v>4777</v>
      </c>
      <c r="C1813" s="130" t="s">
        <v>266</v>
      </c>
      <c r="D1813" s="130" t="s">
        <v>4778</v>
      </c>
      <c r="E1813" s="130" t="s">
        <v>268</v>
      </c>
      <c r="F1813" s="130">
        <v>0</v>
      </c>
      <c r="G1813" s="130">
        <v>2</v>
      </c>
      <c r="H1813" s="130" t="s">
        <v>130</v>
      </c>
      <c r="I1813" s="131"/>
      <c r="J1813" s="130" t="s">
        <v>131</v>
      </c>
    </row>
    <row r="1814" spans="1:10">
      <c r="A1814" s="130" t="s">
        <v>4779</v>
      </c>
      <c r="B1814" s="130" t="s">
        <v>4780</v>
      </c>
      <c r="C1814" s="130" t="s">
        <v>266</v>
      </c>
      <c r="D1814" s="130" t="s">
        <v>4781</v>
      </c>
      <c r="E1814" s="130" t="s">
        <v>268</v>
      </c>
      <c r="F1814" s="130">
        <v>0</v>
      </c>
      <c r="G1814" s="130">
        <v>2</v>
      </c>
      <c r="H1814" s="130" t="s">
        <v>130</v>
      </c>
      <c r="I1814" s="131"/>
      <c r="J1814" s="130" t="s">
        <v>131</v>
      </c>
    </row>
    <row r="1815" spans="1:10">
      <c r="A1815" s="130" t="s">
        <v>4782</v>
      </c>
      <c r="B1815" s="130" t="s">
        <v>4783</v>
      </c>
      <c r="C1815" s="130" t="s">
        <v>266</v>
      </c>
      <c r="D1815" s="130" t="s">
        <v>4784</v>
      </c>
      <c r="E1815" s="130" t="s">
        <v>268</v>
      </c>
      <c r="F1815" s="130">
        <v>0</v>
      </c>
      <c r="G1815" s="130">
        <v>2</v>
      </c>
      <c r="H1815" s="130" t="s">
        <v>130</v>
      </c>
      <c r="I1815" s="131"/>
      <c r="J1815" s="130" t="s">
        <v>131</v>
      </c>
    </row>
    <row r="1816" spans="1:10">
      <c r="A1816" s="130" t="s">
        <v>4785</v>
      </c>
      <c r="B1816" s="130" t="s">
        <v>4786</v>
      </c>
      <c r="C1816" s="130" t="s">
        <v>266</v>
      </c>
      <c r="D1816" s="130" t="s">
        <v>4787</v>
      </c>
      <c r="E1816" s="130" t="s">
        <v>268</v>
      </c>
      <c r="F1816" s="130">
        <v>0</v>
      </c>
      <c r="G1816" s="130">
        <v>2</v>
      </c>
      <c r="H1816" s="130" t="s">
        <v>130</v>
      </c>
      <c r="I1816" s="131"/>
      <c r="J1816" s="130" t="s">
        <v>131</v>
      </c>
    </row>
    <row r="1817" spans="1:10">
      <c r="A1817" s="130" t="s">
        <v>4788</v>
      </c>
      <c r="B1817" s="130" t="s">
        <v>4789</v>
      </c>
      <c r="C1817" s="130" t="s">
        <v>266</v>
      </c>
      <c r="D1817" s="130" t="s">
        <v>4790</v>
      </c>
      <c r="E1817" s="130" t="s">
        <v>268</v>
      </c>
      <c r="F1817" s="130">
        <v>0</v>
      </c>
      <c r="G1817" s="130">
        <v>2</v>
      </c>
      <c r="H1817" s="130" t="s">
        <v>130</v>
      </c>
      <c r="I1817" s="131"/>
      <c r="J1817" s="130" t="s">
        <v>131</v>
      </c>
    </row>
    <row r="1818" spans="1:10">
      <c r="A1818" s="130" t="s">
        <v>4791</v>
      </c>
      <c r="B1818" s="130" t="s">
        <v>4792</v>
      </c>
      <c r="C1818" s="130" t="s">
        <v>266</v>
      </c>
      <c r="D1818" s="130" t="s">
        <v>4793</v>
      </c>
      <c r="E1818" s="130" t="s">
        <v>268</v>
      </c>
      <c r="F1818" s="130">
        <v>0</v>
      </c>
      <c r="G1818" s="130">
        <v>2</v>
      </c>
      <c r="H1818" s="130" t="s">
        <v>130</v>
      </c>
      <c r="I1818" s="131"/>
      <c r="J1818" s="130" t="s">
        <v>131</v>
      </c>
    </row>
    <row r="1819" spans="1:10">
      <c r="A1819" s="130" t="s">
        <v>4794</v>
      </c>
      <c r="B1819" s="130" t="s">
        <v>4795</v>
      </c>
      <c r="C1819" s="130" t="s">
        <v>266</v>
      </c>
      <c r="D1819" s="130" t="s">
        <v>4796</v>
      </c>
      <c r="E1819" s="130" t="s">
        <v>268</v>
      </c>
      <c r="F1819" s="130">
        <v>0</v>
      </c>
      <c r="G1819" s="130">
        <v>2</v>
      </c>
      <c r="H1819" s="130" t="s">
        <v>130</v>
      </c>
      <c r="I1819" s="131"/>
      <c r="J1819" s="130" t="s">
        <v>131</v>
      </c>
    </row>
    <row r="1820" spans="1:10">
      <c r="A1820" s="130" t="s">
        <v>4797</v>
      </c>
      <c r="B1820" s="130" t="s">
        <v>4798</v>
      </c>
      <c r="C1820" s="130" t="s">
        <v>266</v>
      </c>
      <c r="D1820" s="130" t="s">
        <v>4799</v>
      </c>
      <c r="E1820" s="130" t="s">
        <v>268</v>
      </c>
      <c r="F1820" s="130">
        <v>0</v>
      </c>
      <c r="G1820" s="130">
        <v>2</v>
      </c>
      <c r="H1820" s="130" t="s">
        <v>130</v>
      </c>
      <c r="I1820" s="131"/>
      <c r="J1820" s="130" t="s">
        <v>131</v>
      </c>
    </row>
    <row r="1821" spans="1:10">
      <c r="A1821" s="130" t="s">
        <v>4800</v>
      </c>
      <c r="B1821" s="130" t="s">
        <v>4801</v>
      </c>
      <c r="C1821" s="130" t="s">
        <v>266</v>
      </c>
      <c r="D1821" s="130" t="s">
        <v>4802</v>
      </c>
      <c r="E1821" s="130" t="s">
        <v>268</v>
      </c>
      <c r="F1821" s="130">
        <v>0</v>
      </c>
      <c r="G1821" s="130">
        <v>2</v>
      </c>
      <c r="H1821" s="130" t="s">
        <v>130</v>
      </c>
      <c r="I1821" s="131"/>
      <c r="J1821" s="130" t="s">
        <v>131</v>
      </c>
    </row>
    <row r="1822" spans="1:10">
      <c r="A1822" s="130" t="s">
        <v>4803</v>
      </c>
      <c r="B1822" s="130" t="s">
        <v>4804</v>
      </c>
      <c r="C1822" s="130" t="s">
        <v>266</v>
      </c>
      <c r="D1822" s="130" t="s">
        <v>4805</v>
      </c>
      <c r="E1822" s="130" t="s">
        <v>268</v>
      </c>
      <c r="F1822" s="130">
        <v>0</v>
      </c>
      <c r="G1822" s="130">
        <v>2</v>
      </c>
      <c r="H1822" s="130" t="s">
        <v>130</v>
      </c>
      <c r="I1822" s="131"/>
      <c r="J1822" s="130" t="s">
        <v>131</v>
      </c>
    </row>
    <row r="1823" spans="1:10">
      <c r="A1823" s="130" t="s">
        <v>4806</v>
      </c>
      <c r="B1823" s="130" t="s">
        <v>4807</v>
      </c>
      <c r="C1823" s="130" t="s">
        <v>266</v>
      </c>
      <c r="D1823" s="130" t="s">
        <v>4808</v>
      </c>
      <c r="E1823" s="130" t="s">
        <v>268</v>
      </c>
      <c r="F1823" s="130">
        <v>0</v>
      </c>
      <c r="G1823" s="130">
        <v>2</v>
      </c>
      <c r="H1823" s="130" t="s">
        <v>130</v>
      </c>
      <c r="I1823" s="131"/>
      <c r="J1823" s="130" t="s">
        <v>131</v>
      </c>
    </row>
    <row r="1824" spans="1:10">
      <c r="A1824" s="130" t="s">
        <v>4809</v>
      </c>
      <c r="B1824" s="130" t="s">
        <v>4810</v>
      </c>
      <c r="C1824" s="130" t="s">
        <v>266</v>
      </c>
      <c r="D1824" s="130" t="s">
        <v>4811</v>
      </c>
      <c r="E1824" s="130" t="s">
        <v>268</v>
      </c>
      <c r="F1824" s="130">
        <v>0</v>
      </c>
      <c r="G1824" s="130">
        <v>2</v>
      </c>
      <c r="H1824" s="130" t="s">
        <v>130</v>
      </c>
      <c r="I1824" s="131"/>
      <c r="J1824" s="130" t="s">
        <v>131</v>
      </c>
    </row>
    <row r="1825" spans="1:10">
      <c r="A1825" s="130" t="s">
        <v>4812</v>
      </c>
      <c r="B1825" s="130" t="s">
        <v>4813</v>
      </c>
      <c r="C1825" s="130" t="s">
        <v>266</v>
      </c>
      <c r="D1825" s="130" t="s">
        <v>4814</v>
      </c>
      <c r="E1825" s="130" t="s">
        <v>268</v>
      </c>
      <c r="F1825" s="130">
        <v>0</v>
      </c>
      <c r="G1825" s="130">
        <v>2</v>
      </c>
      <c r="H1825" s="130" t="s">
        <v>130</v>
      </c>
      <c r="I1825" s="131"/>
      <c r="J1825" s="130" t="s">
        <v>131</v>
      </c>
    </row>
    <row r="1826" spans="1:10">
      <c r="A1826" s="130" t="s">
        <v>4815</v>
      </c>
      <c r="B1826" s="130" t="s">
        <v>4816</v>
      </c>
      <c r="C1826" s="130" t="s">
        <v>266</v>
      </c>
      <c r="D1826" s="130" t="s">
        <v>4817</v>
      </c>
      <c r="E1826" s="130" t="s">
        <v>268</v>
      </c>
      <c r="F1826" s="130">
        <v>0</v>
      </c>
      <c r="G1826" s="130">
        <v>2</v>
      </c>
      <c r="H1826" s="130" t="s">
        <v>130</v>
      </c>
      <c r="I1826" s="131"/>
      <c r="J1826" s="130" t="s">
        <v>131</v>
      </c>
    </row>
    <row r="1827" spans="1:10">
      <c r="A1827" s="130" t="s">
        <v>4818</v>
      </c>
      <c r="B1827" s="130" t="s">
        <v>4819</v>
      </c>
      <c r="C1827" s="130" t="s">
        <v>266</v>
      </c>
      <c r="D1827" s="130" t="s">
        <v>4820</v>
      </c>
      <c r="E1827" s="130" t="s">
        <v>268</v>
      </c>
      <c r="F1827" s="130">
        <v>0</v>
      </c>
      <c r="G1827" s="130">
        <v>2</v>
      </c>
      <c r="H1827" s="130" t="s">
        <v>130</v>
      </c>
      <c r="I1827" s="131"/>
      <c r="J1827" s="130" t="s">
        <v>131</v>
      </c>
    </row>
    <row r="1828" spans="1:10">
      <c r="A1828" s="130" t="s">
        <v>4821</v>
      </c>
      <c r="B1828" s="130" t="s">
        <v>4822</v>
      </c>
      <c r="C1828" s="130" t="s">
        <v>266</v>
      </c>
      <c r="D1828" s="130" t="s">
        <v>4823</v>
      </c>
      <c r="E1828" s="130" t="s">
        <v>268</v>
      </c>
      <c r="F1828" s="130">
        <v>0</v>
      </c>
      <c r="G1828" s="130">
        <v>2</v>
      </c>
      <c r="H1828" s="130" t="s">
        <v>130</v>
      </c>
      <c r="I1828" s="131"/>
      <c r="J1828" s="130" t="s">
        <v>131</v>
      </c>
    </row>
    <row r="1829" spans="1:10">
      <c r="A1829" s="130" t="s">
        <v>4824</v>
      </c>
      <c r="B1829" s="130" t="s">
        <v>4825</v>
      </c>
      <c r="C1829" s="130" t="s">
        <v>266</v>
      </c>
      <c r="D1829" s="130" t="s">
        <v>4826</v>
      </c>
      <c r="E1829" s="130" t="s">
        <v>268</v>
      </c>
      <c r="F1829" s="130">
        <v>0</v>
      </c>
      <c r="G1829" s="130">
        <v>2</v>
      </c>
      <c r="H1829" s="130" t="s">
        <v>130</v>
      </c>
      <c r="I1829" s="131"/>
      <c r="J1829" s="130" t="s">
        <v>131</v>
      </c>
    </row>
    <row r="1830" spans="1:10">
      <c r="A1830" s="130" t="s">
        <v>4827</v>
      </c>
      <c r="B1830" s="130" t="s">
        <v>4828</v>
      </c>
      <c r="C1830" s="130" t="s">
        <v>266</v>
      </c>
      <c r="D1830" s="130" t="s">
        <v>4829</v>
      </c>
      <c r="E1830" s="130" t="s">
        <v>268</v>
      </c>
      <c r="F1830" s="130">
        <v>0</v>
      </c>
      <c r="G1830" s="130">
        <v>2</v>
      </c>
      <c r="H1830" s="130" t="s">
        <v>130</v>
      </c>
      <c r="I1830" s="131"/>
      <c r="J1830" s="130" t="s">
        <v>131</v>
      </c>
    </row>
    <row r="1831" spans="1:10">
      <c r="A1831" s="130" t="s">
        <v>4830</v>
      </c>
      <c r="B1831" s="130" t="s">
        <v>4831</v>
      </c>
      <c r="C1831" s="130" t="s">
        <v>266</v>
      </c>
      <c r="D1831" s="130" t="s">
        <v>4832</v>
      </c>
      <c r="E1831" s="130" t="s">
        <v>268</v>
      </c>
      <c r="F1831" s="130">
        <v>0</v>
      </c>
      <c r="G1831" s="130">
        <v>2</v>
      </c>
      <c r="H1831" s="130" t="s">
        <v>130</v>
      </c>
      <c r="I1831" s="131"/>
      <c r="J1831" s="130" t="s">
        <v>131</v>
      </c>
    </row>
    <row r="1832" spans="1:10">
      <c r="A1832" s="130" t="s">
        <v>4833</v>
      </c>
      <c r="B1832" s="130" t="s">
        <v>4834</v>
      </c>
      <c r="C1832" s="130" t="s">
        <v>266</v>
      </c>
      <c r="D1832" s="130" t="s">
        <v>4835</v>
      </c>
      <c r="E1832" s="130" t="s">
        <v>268</v>
      </c>
      <c r="F1832" s="130">
        <v>0</v>
      </c>
      <c r="G1832" s="130">
        <v>2</v>
      </c>
      <c r="H1832" s="130" t="s">
        <v>130</v>
      </c>
      <c r="I1832" s="131"/>
      <c r="J1832" s="130" t="s">
        <v>131</v>
      </c>
    </row>
    <row r="1833" spans="1:10">
      <c r="A1833" s="130" t="s">
        <v>4836</v>
      </c>
      <c r="B1833" s="130" t="s">
        <v>4837</v>
      </c>
      <c r="C1833" s="130" t="s">
        <v>266</v>
      </c>
      <c r="D1833" s="130" t="s">
        <v>4838</v>
      </c>
      <c r="E1833" s="130" t="s">
        <v>268</v>
      </c>
      <c r="F1833" s="130">
        <v>0</v>
      </c>
      <c r="G1833" s="130">
        <v>2</v>
      </c>
      <c r="H1833" s="130" t="s">
        <v>130</v>
      </c>
      <c r="I1833" s="131"/>
      <c r="J1833" s="130" t="s">
        <v>131</v>
      </c>
    </row>
    <row r="1834" spans="1:10">
      <c r="A1834" s="130" t="s">
        <v>4839</v>
      </c>
      <c r="B1834" s="130" t="s">
        <v>4840</v>
      </c>
      <c r="C1834" s="130" t="s">
        <v>266</v>
      </c>
      <c r="D1834" s="130" t="s">
        <v>4841</v>
      </c>
      <c r="E1834" s="130" t="s">
        <v>268</v>
      </c>
      <c r="F1834" s="130">
        <v>0</v>
      </c>
      <c r="G1834" s="130">
        <v>2</v>
      </c>
      <c r="H1834" s="130" t="s">
        <v>130</v>
      </c>
      <c r="I1834" s="131"/>
      <c r="J1834" s="130" t="s">
        <v>131</v>
      </c>
    </row>
    <row r="1835" spans="1:10">
      <c r="A1835" s="130" t="s">
        <v>4842</v>
      </c>
      <c r="B1835" s="130" t="s">
        <v>4843</v>
      </c>
      <c r="C1835" s="130" t="s">
        <v>266</v>
      </c>
      <c r="D1835" s="130" t="s">
        <v>4844</v>
      </c>
      <c r="E1835" s="130" t="s">
        <v>268</v>
      </c>
      <c r="F1835" s="130">
        <v>0</v>
      </c>
      <c r="G1835" s="130">
        <v>2</v>
      </c>
      <c r="H1835" s="130" t="s">
        <v>130</v>
      </c>
      <c r="I1835" s="131"/>
      <c r="J1835" s="130" t="s">
        <v>131</v>
      </c>
    </row>
    <row r="1836" spans="1:10">
      <c r="A1836" s="130" t="s">
        <v>4845</v>
      </c>
      <c r="B1836" s="130" t="s">
        <v>4846</v>
      </c>
      <c r="C1836" s="130" t="s">
        <v>266</v>
      </c>
      <c r="D1836" s="130" t="s">
        <v>4847</v>
      </c>
      <c r="E1836" s="130" t="s">
        <v>268</v>
      </c>
      <c r="F1836" s="130">
        <v>0</v>
      </c>
      <c r="G1836" s="130">
        <v>2</v>
      </c>
      <c r="H1836" s="130" t="s">
        <v>130</v>
      </c>
      <c r="I1836" s="131"/>
      <c r="J1836" s="130" t="s">
        <v>131</v>
      </c>
    </row>
    <row r="1837" spans="1:10">
      <c r="A1837" s="130" t="s">
        <v>4848</v>
      </c>
      <c r="B1837" s="130" t="s">
        <v>4849</v>
      </c>
      <c r="C1837" s="130" t="s">
        <v>266</v>
      </c>
      <c r="D1837" s="130" t="s">
        <v>4850</v>
      </c>
      <c r="E1837" s="130" t="s">
        <v>268</v>
      </c>
      <c r="F1837" s="130">
        <v>0</v>
      </c>
      <c r="G1837" s="130">
        <v>2</v>
      </c>
      <c r="H1837" s="130" t="s">
        <v>130</v>
      </c>
      <c r="I1837" s="131"/>
      <c r="J1837" s="130" t="s">
        <v>131</v>
      </c>
    </row>
    <row r="1838" spans="1:10">
      <c r="A1838" s="130" t="s">
        <v>4851</v>
      </c>
      <c r="B1838" s="130" t="s">
        <v>4852</v>
      </c>
      <c r="C1838" s="130" t="s">
        <v>266</v>
      </c>
      <c r="D1838" s="130" t="s">
        <v>4853</v>
      </c>
      <c r="E1838" s="130" t="s">
        <v>268</v>
      </c>
      <c r="F1838" s="130">
        <v>0</v>
      </c>
      <c r="G1838" s="130">
        <v>2</v>
      </c>
      <c r="H1838" s="130" t="s">
        <v>130</v>
      </c>
      <c r="I1838" s="131"/>
      <c r="J1838" s="130" t="s">
        <v>131</v>
      </c>
    </row>
    <row r="1839" spans="1:10">
      <c r="A1839" s="130" t="s">
        <v>4854</v>
      </c>
      <c r="B1839" s="130" t="s">
        <v>4855</v>
      </c>
      <c r="C1839" s="130" t="s">
        <v>266</v>
      </c>
      <c r="D1839" s="130" t="s">
        <v>4856</v>
      </c>
      <c r="E1839" s="130" t="s">
        <v>268</v>
      </c>
      <c r="F1839" s="130">
        <v>0</v>
      </c>
      <c r="G1839" s="130">
        <v>2</v>
      </c>
      <c r="H1839" s="130" t="s">
        <v>130</v>
      </c>
      <c r="I1839" s="131"/>
      <c r="J1839" s="130" t="s">
        <v>131</v>
      </c>
    </row>
    <row r="1840" spans="1:10">
      <c r="A1840" s="130" t="s">
        <v>4857</v>
      </c>
      <c r="B1840" s="130" t="s">
        <v>4858</v>
      </c>
      <c r="C1840" s="130" t="s">
        <v>266</v>
      </c>
      <c r="D1840" s="130" t="s">
        <v>4859</v>
      </c>
      <c r="E1840" s="130" t="s">
        <v>268</v>
      </c>
      <c r="F1840" s="130">
        <v>0</v>
      </c>
      <c r="G1840" s="130">
        <v>2</v>
      </c>
      <c r="H1840" s="130" t="s">
        <v>130</v>
      </c>
      <c r="I1840" s="131"/>
      <c r="J1840" s="130" t="s">
        <v>131</v>
      </c>
    </row>
    <row r="1841" spans="1:10">
      <c r="A1841" s="130" t="s">
        <v>4860</v>
      </c>
      <c r="B1841" s="130" t="s">
        <v>4861</v>
      </c>
      <c r="C1841" s="130" t="s">
        <v>266</v>
      </c>
      <c r="D1841" s="130" t="s">
        <v>4862</v>
      </c>
      <c r="E1841" s="130" t="s">
        <v>268</v>
      </c>
      <c r="F1841" s="130">
        <v>0</v>
      </c>
      <c r="G1841" s="130">
        <v>2</v>
      </c>
      <c r="H1841" s="130" t="s">
        <v>130</v>
      </c>
      <c r="I1841" s="131"/>
      <c r="J1841" s="130" t="s">
        <v>131</v>
      </c>
    </row>
    <row r="1842" spans="1:10">
      <c r="A1842" s="130" t="s">
        <v>4863</v>
      </c>
      <c r="B1842" s="130" t="s">
        <v>4864</v>
      </c>
      <c r="C1842" s="130" t="s">
        <v>266</v>
      </c>
      <c r="D1842" s="130" t="s">
        <v>4865</v>
      </c>
      <c r="E1842" s="130" t="s">
        <v>268</v>
      </c>
      <c r="F1842" s="130">
        <v>0</v>
      </c>
      <c r="G1842" s="130">
        <v>2</v>
      </c>
      <c r="H1842" s="130" t="s">
        <v>130</v>
      </c>
      <c r="I1842" s="131"/>
      <c r="J1842" s="130" t="s">
        <v>131</v>
      </c>
    </row>
    <row r="1843" spans="1:10">
      <c r="A1843" s="130" t="s">
        <v>4866</v>
      </c>
      <c r="B1843" s="130" t="s">
        <v>4867</v>
      </c>
      <c r="C1843" s="130" t="s">
        <v>266</v>
      </c>
      <c r="D1843" s="130" t="s">
        <v>4868</v>
      </c>
      <c r="E1843" s="130" t="s">
        <v>268</v>
      </c>
      <c r="F1843" s="130">
        <v>0</v>
      </c>
      <c r="G1843" s="130">
        <v>2</v>
      </c>
      <c r="H1843" s="130" t="s">
        <v>130</v>
      </c>
      <c r="I1843" s="131"/>
      <c r="J1843" s="130" t="s">
        <v>131</v>
      </c>
    </row>
    <row r="1844" spans="1:10">
      <c r="A1844" s="130" t="s">
        <v>4869</v>
      </c>
      <c r="B1844" s="130" t="s">
        <v>4870</v>
      </c>
      <c r="C1844" s="130" t="s">
        <v>266</v>
      </c>
      <c r="D1844" s="130" t="s">
        <v>4871</v>
      </c>
      <c r="E1844" s="130" t="s">
        <v>268</v>
      </c>
      <c r="F1844" s="130">
        <v>0</v>
      </c>
      <c r="G1844" s="130">
        <v>2</v>
      </c>
      <c r="H1844" s="130" t="s">
        <v>130</v>
      </c>
      <c r="I1844" s="131"/>
      <c r="J1844" s="130" t="s">
        <v>131</v>
      </c>
    </row>
    <row r="1845" spans="1:10">
      <c r="A1845" s="130" t="s">
        <v>4872</v>
      </c>
      <c r="B1845" s="130" t="s">
        <v>4873</v>
      </c>
      <c r="C1845" s="130" t="s">
        <v>266</v>
      </c>
      <c r="D1845" s="130" t="s">
        <v>4874</v>
      </c>
      <c r="E1845" s="130" t="s">
        <v>268</v>
      </c>
      <c r="F1845" s="130">
        <v>0</v>
      </c>
      <c r="G1845" s="130">
        <v>2</v>
      </c>
      <c r="H1845" s="130" t="s">
        <v>130</v>
      </c>
      <c r="I1845" s="131"/>
      <c r="J1845" s="130" t="s">
        <v>131</v>
      </c>
    </row>
    <row r="1846" spans="1:10">
      <c r="A1846" s="130" t="s">
        <v>4875</v>
      </c>
      <c r="B1846" s="130" t="s">
        <v>4876</v>
      </c>
      <c r="C1846" s="130" t="s">
        <v>266</v>
      </c>
      <c r="D1846" s="130" t="s">
        <v>4877</v>
      </c>
      <c r="E1846" s="130" t="s">
        <v>268</v>
      </c>
      <c r="F1846" s="130">
        <v>0</v>
      </c>
      <c r="G1846" s="130">
        <v>2</v>
      </c>
      <c r="H1846" s="130" t="s">
        <v>130</v>
      </c>
      <c r="I1846" s="131"/>
      <c r="J1846" s="130" t="s">
        <v>131</v>
      </c>
    </row>
    <row r="1847" spans="1:10">
      <c r="A1847" s="130" t="s">
        <v>4878</v>
      </c>
      <c r="B1847" s="130" t="s">
        <v>4879</v>
      </c>
      <c r="C1847" s="130" t="s">
        <v>266</v>
      </c>
      <c r="D1847" s="130" t="s">
        <v>4880</v>
      </c>
      <c r="E1847" s="130" t="s">
        <v>268</v>
      </c>
      <c r="F1847" s="130">
        <v>0</v>
      </c>
      <c r="G1847" s="130">
        <v>2</v>
      </c>
      <c r="H1847" s="130" t="s">
        <v>130</v>
      </c>
      <c r="I1847" s="131"/>
      <c r="J1847" s="130" t="s">
        <v>131</v>
      </c>
    </row>
    <row r="1848" spans="1:10">
      <c r="A1848" s="130" t="s">
        <v>4881</v>
      </c>
      <c r="B1848" s="130" t="s">
        <v>4882</v>
      </c>
      <c r="C1848" s="130" t="s">
        <v>266</v>
      </c>
      <c r="D1848" s="130" t="s">
        <v>4883</v>
      </c>
      <c r="E1848" s="130" t="s">
        <v>268</v>
      </c>
      <c r="F1848" s="130">
        <v>0</v>
      </c>
      <c r="G1848" s="130">
        <v>2</v>
      </c>
      <c r="H1848" s="130" t="s">
        <v>130</v>
      </c>
      <c r="I1848" s="131"/>
      <c r="J1848" s="130" t="s">
        <v>131</v>
      </c>
    </row>
    <row r="1849" spans="1:10">
      <c r="A1849" s="130" t="s">
        <v>4884</v>
      </c>
      <c r="B1849" s="130" t="s">
        <v>4885</v>
      </c>
      <c r="C1849" s="130" t="s">
        <v>266</v>
      </c>
      <c r="D1849" s="130" t="s">
        <v>4886</v>
      </c>
      <c r="E1849" s="130" t="s">
        <v>268</v>
      </c>
      <c r="F1849" s="130">
        <v>0</v>
      </c>
      <c r="G1849" s="130">
        <v>2</v>
      </c>
      <c r="H1849" s="130" t="s">
        <v>130</v>
      </c>
      <c r="I1849" s="131"/>
      <c r="J1849" s="130" t="s">
        <v>131</v>
      </c>
    </row>
    <row r="1850" spans="1:10">
      <c r="A1850" s="130" t="s">
        <v>4887</v>
      </c>
      <c r="B1850" s="130" t="s">
        <v>4888</v>
      </c>
      <c r="C1850" s="130" t="s">
        <v>266</v>
      </c>
      <c r="D1850" s="130" t="s">
        <v>4889</v>
      </c>
      <c r="E1850" s="130" t="s">
        <v>268</v>
      </c>
      <c r="F1850" s="130">
        <v>0</v>
      </c>
      <c r="G1850" s="130">
        <v>2</v>
      </c>
      <c r="H1850" s="130" t="s">
        <v>130</v>
      </c>
      <c r="I1850" s="131"/>
      <c r="J1850" s="130" t="s">
        <v>131</v>
      </c>
    </row>
    <row r="1851" spans="1:10">
      <c r="A1851" s="130" t="s">
        <v>4890</v>
      </c>
      <c r="B1851" s="130" t="s">
        <v>4891</v>
      </c>
      <c r="C1851" s="130" t="s">
        <v>266</v>
      </c>
      <c r="D1851" s="130" t="s">
        <v>4892</v>
      </c>
      <c r="E1851" s="130" t="s">
        <v>268</v>
      </c>
      <c r="F1851" s="130">
        <v>0</v>
      </c>
      <c r="G1851" s="130">
        <v>2</v>
      </c>
      <c r="H1851" s="130" t="s">
        <v>130</v>
      </c>
      <c r="I1851" s="131"/>
      <c r="J1851" s="130" t="s">
        <v>131</v>
      </c>
    </row>
    <row r="1852" spans="1:10">
      <c r="A1852" s="130" t="s">
        <v>4893</v>
      </c>
      <c r="B1852" s="130" t="s">
        <v>4894</v>
      </c>
      <c r="C1852" s="130" t="s">
        <v>266</v>
      </c>
      <c r="D1852" s="130" t="s">
        <v>4895</v>
      </c>
      <c r="E1852" s="130" t="s">
        <v>268</v>
      </c>
      <c r="F1852" s="130">
        <v>0</v>
      </c>
      <c r="G1852" s="130">
        <v>2</v>
      </c>
      <c r="H1852" s="130" t="s">
        <v>130</v>
      </c>
      <c r="I1852" s="131"/>
      <c r="J1852" s="130" t="s">
        <v>131</v>
      </c>
    </row>
    <row r="1853" spans="1:10">
      <c r="A1853" s="130" t="s">
        <v>4896</v>
      </c>
      <c r="B1853" s="130" t="s">
        <v>4897</v>
      </c>
      <c r="C1853" s="130" t="s">
        <v>266</v>
      </c>
      <c r="D1853" s="130" t="s">
        <v>4898</v>
      </c>
      <c r="E1853" s="130" t="s">
        <v>268</v>
      </c>
      <c r="F1853" s="130">
        <v>0</v>
      </c>
      <c r="G1853" s="130">
        <v>2</v>
      </c>
      <c r="H1853" s="130" t="s">
        <v>130</v>
      </c>
      <c r="I1853" s="131"/>
      <c r="J1853" s="130" t="s">
        <v>131</v>
      </c>
    </row>
    <row r="1854" spans="1:10">
      <c r="A1854" s="130" t="s">
        <v>4899</v>
      </c>
      <c r="B1854" s="130" t="s">
        <v>4900</v>
      </c>
      <c r="C1854" s="130" t="s">
        <v>266</v>
      </c>
      <c r="D1854" s="130" t="s">
        <v>4901</v>
      </c>
      <c r="E1854" s="130" t="s">
        <v>268</v>
      </c>
      <c r="F1854" s="130">
        <v>0</v>
      </c>
      <c r="G1854" s="130">
        <v>2</v>
      </c>
      <c r="H1854" s="130" t="s">
        <v>130</v>
      </c>
      <c r="I1854" s="131"/>
      <c r="J1854" s="130" t="s">
        <v>131</v>
      </c>
    </row>
    <row r="1855" spans="1:10">
      <c r="A1855" s="130" t="s">
        <v>4902</v>
      </c>
      <c r="B1855" s="130" t="s">
        <v>4903</v>
      </c>
      <c r="C1855" s="130" t="s">
        <v>266</v>
      </c>
      <c r="D1855" s="130" t="s">
        <v>4904</v>
      </c>
      <c r="E1855" s="130" t="s">
        <v>268</v>
      </c>
      <c r="F1855" s="130">
        <v>0</v>
      </c>
      <c r="G1855" s="130">
        <v>2</v>
      </c>
      <c r="H1855" s="130" t="s">
        <v>130</v>
      </c>
      <c r="I1855" s="131"/>
      <c r="J1855" s="130" t="s">
        <v>131</v>
      </c>
    </row>
    <row r="1856" spans="1:10">
      <c r="A1856" s="130" t="s">
        <v>4905</v>
      </c>
      <c r="B1856" s="130" t="s">
        <v>4906</v>
      </c>
      <c r="C1856" s="130" t="s">
        <v>266</v>
      </c>
      <c r="D1856" s="130" t="s">
        <v>4907</v>
      </c>
      <c r="E1856" s="130" t="s">
        <v>268</v>
      </c>
      <c r="F1856" s="130">
        <v>0</v>
      </c>
      <c r="G1856" s="130">
        <v>2</v>
      </c>
      <c r="H1856" s="130" t="s">
        <v>130</v>
      </c>
      <c r="I1856" s="131"/>
      <c r="J1856" s="130" t="s">
        <v>131</v>
      </c>
    </row>
    <row r="1857" spans="1:10">
      <c r="A1857" s="130" t="s">
        <v>4908</v>
      </c>
      <c r="B1857" s="130" t="s">
        <v>4909</v>
      </c>
      <c r="C1857" s="130" t="s">
        <v>266</v>
      </c>
      <c r="D1857" s="130" t="s">
        <v>4910</v>
      </c>
      <c r="E1857" s="130" t="s">
        <v>268</v>
      </c>
      <c r="F1857" s="130">
        <v>0</v>
      </c>
      <c r="G1857" s="130">
        <v>2</v>
      </c>
      <c r="H1857" s="130" t="s">
        <v>130</v>
      </c>
      <c r="I1857" s="131"/>
      <c r="J1857" s="130" t="s">
        <v>131</v>
      </c>
    </row>
    <row r="1858" spans="1:10">
      <c r="A1858" s="130" t="s">
        <v>4911</v>
      </c>
      <c r="B1858" s="130" t="s">
        <v>4912</v>
      </c>
      <c r="C1858" s="130" t="s">
        <v>266</v>
      </c>
      <c r="D1858" s="130" t="s">
        <v>4913</v>
      </c>
      <c r="E1858" s="130" t="s">
        <v>268</v>
      </c>
      <c r="F1858" s="130">
        <v>0</v>
      </c>
      <c r="G1858" s="130">
        <v>2</v>
      </c>
      <c r="H1858" s="130" t="s">
        <v>130</v>
      </c>
      <c r="I1858" s="131"/>
      <c r="J1858" s="130" t="s">
        <v>131</v>
      </c>
    </row>
    <row r="1859" spans="1:10">
      <c r="A1859" s="130" t="s">
        <v>4914</v>
      </c>
      <c r="B1859" s="130" t="s">
        <v>4915</v>
      </c>
      <c r="C1859" s="130" t="s">
        <v>266</v>
      </c>
      <c r="D1859" s="130" t="s">
        <v>4916</v>
      </c>
      <c r="E1859" s="130" t="s">
        <v>268</v>
      </c>
      <c r="F1859" s="130">
        <v>0</v>
      </c>
      <c r="G1859" s="130">
        <v>2</v>
      </c>
      <c r="H1859" s="130" t="s">
        <v>130</v>
      </c>
      <c r="I1859" s="131"/>
      <c r="J1859" s="130" t="s">
        <v>131</v>
      </c>
    </row>
    <row r="1860" spans="1:10">
      <c r="A1860" s="130" t="s">
        <v>4917</v>
      </c>
      <c r="B1860" s="130" t="s">
        <v>4918</v>
      </c>
      <c r="C1860" s="130" t="s">
        <v>266</v>
      </c>
      <c r="D1860" s="130" t="s">
        <v>4919</v>
      </c>
      <c r="E1860" s="130" t="s">
        <v>268</v>
      </c>
      <c r="F1860" s="130">
        <v>0</v>
      </c>
      <c r="G1860" s="130">
        <v>2</v>
      </c>
      <c r="H1860" s="130" t="s">
        <v>130</v>
      </c>
      <c r="I1860" s="131"/>
      <c r="J1860" s="130" t="s">
        <v>131</v>
      </c>
    </row>
    <row r="1861" spans="1:10">
      <c r="A1861" s="130" t="s">
        <v>4920</v>
      </c>
      <c r="B1861" s="130" t="s">
        <v>4921</v>
      </c>
      <c r="C1861" s="130" t="s">
        <v>266</v>
      </c>
      <c r="D1861" s="130" t="s">
        <v>4922</v>
      </c>
      <c r="E1861" s="130" t="s">
        <v>268</v>
      </c>
      <c r="F1861" s="130">
        <v>0</v>
      </c>
      <c r="G1861" s="130">
        <v>2</v>
      </c>
      <c r="H1861" s="130" t="s">
        <v>130</v>
      </c>
      <c r="I1861" s="131"/>
      <c r="J1861" s="130" t="s">
        <v>131</v>
      </c>
    </row>
    <row r="1862" spans="1:10">
      <c r="A1862" s="130" t="s">
        <v>4923</v>
      </c>
      <c r="B1862" s="130" t="s">
        <v>4924</v>
      </c>
      <c r="C1862" s="130" t="s">
        <v>266</v>
      </c>
      <c r="D1862" s="130" t="s">
        <v>4925</v>
      </c>
      <c r="E1862" s="130" t="s">
        <v>268</v>
      </c>
      <c r="F1862" s="130">
        <v>0</v>
      </c>
      <c r="G1862" s="130">
        <v>2</v>
      </c>
      <c r="H1862" s="130" t="s">
        <v>130</v>
      </c>
      <c r="I1862" s="131"/>
      <c r="J1862" s="130" t="s">
        <v>131</v>
      </c>
    </row>
    <row r="1863" spans="1:10">
      <c r="A1863" s="130" t="s">
        <v>4926</v>
      </c>
      <c r="B1863" s="130" t="s">
        <v>4927</v>
      </c>
      <c r="C1863" s="130" t="s">
        <v>266</v>
      </c>
      <c r="D1863" s="130" t="s">
        <v>4928</v>
      </c>
      <c r="E1863" s="130" t="s">
        <v>268</v>
      </c>
      <c r="F1863" s="130">
        <v>0</v>
      </c>
      <c r="G1863" s="130">
        <v>2</v>
      </c>
      <c r="H1863" s="130" t="s">
        <v>130</v>
      </c>
      <c r="I1863" s="131"/>
      <c r="J1863" s="130" t="s">
        <v>131</v>
      </c>
    </row>
    <row r="1864" spans="1:10">
      <c r="A1864" s="130" t="s">
        <v>4929</v>
      </c>
      <c r="B1864" s="130" t="s">
        <v>4930</v>
      </c>
      <c r="C1864" s="130" t="s">
        <v>266</v>
      </c>
      <c r="D1864" s="130" t="s">
        <v>4931</v>
      </c>
      <c r="E1864" s="130" t="s">
        <v>268</v>
      </c>
      <c r="F1864" s="130">
        <v>0</v>
      </c>
      <c r="G1864" s="130">
        <v>2</v>
      </c>
      <c r="H1864" s="130" t="s">
        <v>130</v>
      </c>
      <c r="I1864" s="131"/>
      <c r="J1864" s="130" t="s">
        <v>131</v>
      </c>
    </row>
    <row r="1865" spans="1:10">
      <c r="A1865" s="130" t="s">
        <v>4932</v>
      </c>
      <c r="B1865" s="130" t="s">
        <v>4933</v>
      </c>
      <c r="C1865" s="130" t="s">
        <v>266</v>
      </c>
      <c r="D1865" s="130" t="s">
        <v>4934</v>
      </c>
      <c r="E1865" s="130" t="s">
        <v>268</v>
      </c>
      <c r="F1865" s="130">
        <v>0</v>
      </c>
      <c r="G1865" s="130">
        <v>2</v>
      </c>
      <c r="H1865" s="130" t="s">
        <v>130</v>
      </c>
      <c r="I1865" s="131"/>
      <c r="J1865" s="130" t="s">
        <v>131</v>
      </c>
    </row>
    <row r="1866" spans="1:10">
      <c r="A1866" s="130" t="s">
        <v>4935</v>
      </c>
      <c r="B1866" s="130" t="s">
        <v>4936</v>
      </c>
      <c r="C1866" s="130" t="s">
        <v>266</v>
      </c>
      <c r="D1866" s="130" t="s">
        <v>4937</v>
      </c>
      <c r="E1866" s="130" t="s">
        <v>268</v>
      </c>
      <c r="F1866" s="130">
        <v>0</v>
      </c>
      <c r="G1866" s="130">
        <v>2</v>
      </c>
      <c r="H1866" s="130" t="s">
        <v>130</v>
      </c>
      <c r="I1866" s="131"/>
      <c r="J1866" s="130" t="s">
        <v>131</v>
      </c>
    </row>
    <row r="1867" spans="1:10">
      <c r="A1867" s="130" t="s">
        <v>4938</v>
      </c>
      <c r="B1867" s="130" t="s">
        <v>4939</v>
      </c>
      <c r="C1867" s="130" t="s">
        <v>266</v>
      </c>
      <c r="D1867" s="130" t="s">
        <v>4940</v>
      </c>
      <c r="E1867" s="130" t="s">
        <v>268</v>
      </c>
      <c r="F1867" s="130">
        <v>0</v>
      </c>
      <c r="G1867" s="130">
        <v>2</v>
      </c>
      <c r="H1867" s="130" t="s">
        <v>130</v>
      </c>
      <c r="I1867" s="131"/>
      <c r="J1867" s="130" t="s">
        <v>131</v>
      </c>
    </row>
    <row r="1868" spans="1:10">
      <c r="A1868" s="130" t="s">
        <v>4941</v>
      </c>
      <c r="B1868" s="130" t="s">
        <v>4942</v>
      </c>
      <c r="C1868" s="130" t="s">
        <v>266</v>
      </c>
      <c r="D1868" s="130" t="s">
        <v>4943</v>
      </c>
      <c r="E1868" s="130" t="s">
        <v>268</v>
      </c>
      <c r="F1868" s="130">
        <v>0</v>
      </c>
      <c r="G1868" s="130">
        <v>2</v>
      </c>
      <c r="H1868" s="130" t="s">
        <v>130</v>
      </c>
      <c r="I1868" s="131"/>
      <c r="J1868" s="130" t="s">
        <v>131</v>
      </c>
    </row>
    <row r="1869" spans="1:10">
      <c r="A1869" s="130" t="s">
        <v>4944</v>
      </c>
      <c r="B1869" s="130" t="s">
        <v>4945</v>
      </c>
      <c r="C1869" s="130" t="s">
        <v>266</v>
      </c>
      <c r="D1869" s="130" t="s">
        <v>4946</v>
      </c>
      <c r="E1869" s="130" t="s">
        <v>268</v>
      </c>
      <c r="F1869" s="130">
        <v>0</v>
      </c>
      <c r="G1869" s="130">
        <v>2</v>
      </c>
      <c r="H1869" s="130" t="s">
        <v>130</v>
      </c>
      <c r="I1869" s="131"/>
      <c r="J1869" s="130" t="s">
        <v>131</v>
      </c>
    </row>
    <row r="1870" spans="1:10">
      <c r="A1870" s="130" t="s">
        <v>4947</v>
      </c>
      <c r="B1870" s="130" t="s">
        <v>4948</v>
      </c>
      <c r="C1870" s="130" t="s">
        <v>266</v>
      </c>
      <c r="D1870" s="130" t="s">
        <v>4949</v>
      </c>
      <c r="E1870" s="130" t="s">
        <v>268</v>
      </c>
      <c r="F1870" s="130">
        <v>0</v>
      </c>
      <c r="G1870" s="130">
        <v>2</v>
      </c>
      <c r="H1870" s="130" t="s">
        <v>130</v>
      </c>
      <c r="I1870" s="131"/>
      <c r="J1870" s="130" t="s">
        <v>131</v>
      </c>
    </row>
    <row r="1871" spans="1:10">
      <c r="A1871" s="130" t="s">
        <v>4950</v>
      </c>
      <c r="B1871" s="130" t="s">
        <v>4951</v>
      </c>
      <c r="C1871" s="130" t="s">
        <v>266</v>
      </c>
      <c r="D1871" s="130" t="s">
        <v>4952</v>
      </c>
      <c r="E1871" s="130" t="s">
        <v>268</v>
      </c>
      <c r="F1871" s="130">
        <v>0</v>
      </c>
      <c r="G1871" s="130">
        <v>2</v>
      </c>
      <c r="H1871" s="130" t="s">
        <v>130</v>
      </c>
      <c r="I1871" s="131"/>
      <c r="J1871" s="130" t="s">
        <v>131</v>
      </c>
    </row>
    <row r="1872" spans="1:10">
      <c r="A1872" s="130" t="s">
        <v>4953</v>
      </c>
      <c r="B1872" s="130" t="s">
        <v>4954</v>
      </c>
      <c r="C1872" s="130" t="s">
        <v>266</v>
      </c>
      <c r="D1872" s="130" t="s">
        <v>4955</v>
      </c>
      <c r="E1872" s="130" t="s">
        <v>268</v>
      </c>
      <c r="F1872" s="130">
        <v>0</v>
      </c>
      <c r="G1872" s="130">
        <v>2</v>
      </c>
      <c r="H1872" s="130" t="s">
        <v>130</v>
      </c>
      <c r="I1872" s="131"/>
      <c r="J1872" s="130" t="s">
        <v>131</v>
      </c>
    </row>
    <row r="1873" spans="1:10">
      <c r="A1873" s="130" t="s">
        <v>4956</v>
      </c>
      <c r="B1873" s="130" t="s">
        <v>4957</v>
      </c>
      <c r="C1873" s="130" t="s">
        <v>266</v>
      </c>
      <c r="D1873" s="130" t="s">
        <v>4958</v>
      </c>
      <c r="E1873" s="130" t="s">
        <v>268</v>
      </c>
      <c r="F1873" s="130">
        <v>0</v>
      </c>
      <c r="G1873" s="130">
        <v>2</v>
      </c>
      <c r="H1873" s="130" t="s">
        <v>130</v>
      </c>
      <c r="I1873" s="131"/>
      <c r="J1873" s="130" t="s">
        <v>131</v>
      </c>
    </row>
    <row r="1874" spans="1:10">
      <c r="A1874" s="130" t="s">
        <v>4959</v>
      </c>
      <c r="B1874" s="130" t="s">
        <v>4960</v>
      </c>
      <c r="C1874" s="130" t="s">
        <v>266</v>
      </c>
      <c r="D1874" s="130" t="s">
        <v>4961</v>
      </c>
      <c r="E1874" s="130" t="s">
        <v>268</v>
      </c>
      <c r="F1874" s="130">
        <v>0</v>
      </c>
      <c r="G1874" s="130">
        <v>2</v>
      </c>
      <c r="H1874" s="130" t="s">
        <v>130</v>
      </c>
      <c r="I1874" s="131"/>
      <c r="J1874" s="130" t="s">
        <v>131</v>
      </c>
    </row>
    <row r="1875" spans="1:10">
      <c r="A1875" s="130" t="s">
        <v>4962</v>
      </c>
      <c r="B1875" s="130" t="s">
        <v>4963</v>
      </c>
      <c r="C1875" s="130" t="s">
        <v>266</v>
      </c>
      <c r="D1875" s="130" t="s">
        <v>4964</v>
      </c>
      <c r="E1875" s="130" t="s">
        <v>268</v>
      </c>
      <c r="F1875" s="130">
        <v>0</v>
      </c>
      <c r="G1875" s="130">
        <v>2</v>
      </c>
      <c r="H1875" s="130" t="s">
        <v>130</v>
      </c>
      <c r="I1875" s="131"/>
      <c r="J1875" s="130" t="s">
        <v>131</v>
      </c>
    </row>
    <row r="1876" spans="1:10">
      <c r="A1876" s="130" t="s">
        <v>4965</v>
      </c>
      <c r="B1876" s="130" t="s">
        <v>4966</v>
      </c>
      <c r="C1876" s="130" t="s">
        <v>266</v>
      </c>
      <c r="D1876" s="130" t="s">
        <v>4967</v>
      </c>
      <c r="E1876" s="130" t="s">
        <v>268</v>
      </c>
      <c r="F1876" s="130">
        <v>0</v>
      </c>
      <c r="G1876" s="130">
        <v>2</v>
      </c>
      <c r="H1876" s="130" t="s">
        <v>130</v>
      </c>
      <c r="I1876" s="131"/>
      <c r="J1876" s="130" t="s">
        <v>131</v>
      </c>
    </row>
    <row r="1877" spans="1:10">
      <c r="A1877" s="130" t="s">
        <v>4968</v>
      </c>
      <c r="B1877" s="130" t="s">
        <v>4969</v>
      </c>
      <c r="C1877" s="130" t="s">
        <v>266</v>
      </c>
      <c r="D1877" s="130" t="s">
        <v>4970</v>
      </c>
      <c r="E1877" s="130" t="s">
        <v>268</v>
      </c>
      <c r="F1877" s="130">
        <v>0</v>
      </c>
      <c r="G1877" s="130">
        <v>2</v>
      </c>
      <c r="H1877" s="130" t="s">
        <v>130</v>
      </c>
      <c r="I1877" s="131"/>
      <c r="J1877" s="130" t="s">
        <v>131</v>
      </c>
    </row>
    <row r="1878" spans="1:10">
      <c r="A1878" s="130" t="s">
        <v>4971</v>
      </c>
      <c r="B1878" s="130" t="s">
        <v>4972</v>
      </c>
      <c r="C1878" s="130" t="s">
        <v>266</v>
      </c>
      <c r="D1878" s="130" t="s">
        <v>4973</v>
      </c>
      <c r="E1878" s="130" t="s">
        <v>268</v>
      </c>
      <c r="F1878" s="130">
        <v>0</v>
      </c>
      <c r="G1878" s="130">
        <v>2</v>
      </c>
      <c r="H1878" s="130" t="s">
        <v>130</v>
      </c>
      <c r="I1878" s="131"/>
      <c r="J1878" s="130" t="s">
        <v>131</v>
      </c>
    </row>
    <row r="1879" spans="1:10">
      <c r="A1879" s="130" t="s">
        <v>4974</v>
      </c>
      <c r="B1879" s="130" t="s">
        <v>4975</v>
      </c>
      <c r="C1879" s="130" t="s">
        <v>266</v>
      </c>
      <c r="D1879" s="130" t="s">
        <v>4976</v>
      </c>
      <c r="E1879" s="130" t="s">
        <v>268</v>
      </c>
      <c r="F1879" s="130">
        <v>0</v>
      </c>
      <c r="G1879" s="130">
        <v>2</v>
      </c>
      <c r="H1879" s="130" t="s">
        <v>130</v>
      </c>
      <c r="I1879" s="131"/>
      <c r="J1879" s="130" t="s">
        <v>131</v>
      </c>
    </row>
    <row r="1880" spans="1:10">
      <c r="A1880" s="130" t="s">
        <v>4977</v>
      </c>
      <c r="B1880" s="130" t="s">
        <v>4978</v>
      </c>
      <c r="C1880" s="130" t="s">
        <v>266</v>
      </c>
      <c r="D1880" s="130" t="s">
        <v>4979</v>
      </c>
      <c r="E1880" s="130" t="s">
        <v>268</v>
      </c>
      <c r="F1880" s="130">
        <v>0</v>
      </c>
      <c r="G1880" s="130">
        <v>2</v>
      </c>
      <c r="H1880" s="130" t="s">
        <v>130</v>
      </c>
      <c r="I1880" s="131"/>
      <c r="J1880" s="130" t="s">
        <v>131</v>
      </c>
    </row>
    <row r="1881" spans="1:10">
      <c r="A1881" s="130" t="s">
        <v>4980</v>
      </c>
      <c r="B1881" s="130" t="s">
        <v>4981</v>
      </c>
      <c r="C1881" s="130" t="s">
        <v>266</v>
      </c>
      <c r="D1881" s="130" t="s">
        <v>4982</v>
      </c>
      <c r="E1881" s="130" t="s">
        <v>268</v>
      </c>
      <c r="F1881" s="130">
        <v>0</v>
      </c>
      <c r="G1881" s="130">
        <v>2</v>
      </c>
      <c r="H1881" s="130" t="s">
        <v>130</v>
      </c>
      <c r="I1881" s="131"/>
      <c r="J1881" s="130" t="s">
        <v>131</v>
      </c>
    </row>
    <row r="1882" spans="1:10">
      <c r="A1882" s="130" t="s">
        <v>4983</v>
      </c>
      <c r="B1882" s="130" t="s">
        <v>4984</v>
      </c>
      <c r="C1882" s="130" t="s">
        <v>266</v>
      </c>
      <c r="D1882" s="130" t="s">
        <v>4985</v>
      </c>
      <c r="E1882" s="130" t="s">
        <v>268</v>
      </c>
      <c r="F1882" s="130">
        <v>0</v>
      </c>
      <c r="G1882" s="130">
        <v>2</v>
      </c>
      <c r="H1882" s="130" t="s">
        <v>130</v>
      </c>
      <c r="I1882" s="131"/>
      <c r="J1882" s="130" t="s">
        <v>131</v>
      </c>
    </row>
    <row r="1883" spans="1:10">
      <c r="A1883" s="130" t="s">
        <v>4986</v>
      </c>
      <c r="B1883" s="130" t="s">
        <v>4987</v>
      </c>
      <c r="C1883" s="130" t="s">
        <v>266</v>
      </c>
      <c r="D1883" s="130" t="s">
        <v>4988</v>
      </c>
      <c r="E1883" s="130" t="s">
        <v>268</v>
      </c>
      <c r="F1883" s="130">
        <v>0</v>
      </c>
      <c r="G1883" s="130">
        <v>2</v>
      </c>
      <c r="H1883" s="130" t="s">
        <v>130</v>
      </c>
      <c r="I1883" s="131"/>
      <c r="J1883" s="130" t="s">
        <v>131</v>
      </c>
    </row>
    <row r="1884" spans="1:10">
      <c r="A1884" s="130" t="s">
        <v>4989</v>
      </c>
      <c r="B1884" s="130" t="s">
        <v>4990</v>
      </c>
      <c r="C1884" s="130" t="s">
        <v>266</v>
      </c>
      <c r="D1884" s="130" t="s">
        <v>4991</v>
      </c>
      <c r="E1884" s="130" t="s">
        <v>268</v>
      </c>
      <c r="F1884" s="130">
        <v>0</v>
      </c>
      <c r="G1884" s="130">
        <v>2</v>
      </c>
      <c r="H1884" s="130" t="s">
        <v>130</v>
      </c>
      <c r="I1884" s="131"/>
      <c r="J1884" s="130" t="s">
        <v>131</v>
      </c>
    </row>
    <row r="1885" spans="1:10">
      <c r="A1885" s="130" t="s">
        <v>4992</v>
      </c>
      <c r="B1885" s="130" t="s">
        <v>4993</v>
      </c>
      <c r="C1885" s="130" t="s">
        <v>266</v>
      </c>
      <c r="D1885" s="130" t="s">
        <v>4994</v>
      </c>
      <c r="E1885" s="130" t="s">
        <v>268</v>
      </c>
      <c r="F1885" s="130">
        <v>0</v>
      </c>
      <c r="G1885" s="130">
        <v>2</v>
      </c>
      <c r="H1885" s="130" t="s">
        <v>130</v>
      </c>
      <c r="I1885" s="131"/>
      <c r="J1885" s="130" t="s">
        <v>131</v>
      </c>
    </row>
    <row r="1886" spans="1:10">
      <c r="A1886" s="130" t="s">
        <v>4995</v>
      </c>
      <c r="B1886" s="130" t="s">
        <v>4996</v>
      </c>
      <c r="C1886" s="130" t="s">
        <v>266</v>
      </c>
      <c r="D1886" s="130" t="s">
        <v>4997</v>
      </c>
      <c r="E1886" s="130" t="s">
        <v>268</v>
      </c>
      <c r="F1886" s="130">
        <v>0</v>
      </c>
      <c r="G1886" s="130">
        <v>2</v>
      </c>
      <c r="H1886" s="130" t="s">
        <v>130</v>
      </c>
      <c r="I1886" s="131"/>
      <c r="J1886" s="130" t="s">
        <v>131</v>
      </c>
    </row>
    <row r="1887" spans="1:10">
      <c r="A1887" s="130" t="s">
        <v>4998</v>
      </c>
      <c r="B1887" s="130" t="s">
        <v>4999</v>
      </c>
      <c r="C1887" s="130" t="s">
        <v>266</v>
      </c>
      <c r="D1887" s="130" t="s">
        <v>5000</v>
      </c>
      <c r="E1887" s="130" t="s">
        <v>268</v>
      </c>
      <c r="F1887" s="130">
        <v>0</v>
      </c>
      <c r="G1887" s="130">
        <v>2</v>
      </c>
      <c r="H1887" s="130" t="s">
        <v>130</v>
      </c>
      <c r="I1887" s="131"/>
      <c r="J1887" s="130" t="s">
        <v>131</v>
      </c>
    </row>
    <row r="1888" spans="1:10">
      <c r="A1888" s="130" t="s">
        <v>5001</v>
      </c>
      <c r="B1888" s="130" t="s">
        <v>5002</v>
      </c>
      <c r="C1888" s="130" t="s">
        <v>266</v>
      </c>
      <c r="D1888" s="130" t="s">
        <v>5003</v>
      </c>
      <c r="E1888" s="130" t="s">
        <v>268</v>
      </c>
      <c r="F1888" s="130">
        <v>0</v>
      </c>
      <c r="G1888" s="130">
        <v>2</v>
      </c>
      <c r="H1888" s="130" t="s">
        <v>130</v>
      </c>
      <c r="I1888" s="131"/>
      <c r="J1888" s="130" t="s">
        <v>131</v>
      </c>
    </row>
    <row r="1889" spans="1:10">
      <c r="A1889" s="130" t="s">
        <v>5004</v>
      </c>
      <c r="B1889" s="130" t="s">
        <v>5005</v>
      </c>
      <c r="C1889" s="130" t="s">
        <v>266</v>
      </c>
      <c r="D1889" s="130" t="s">
        <v>5006</v>
      </c>
      <c r="E1889" s="130" t="s">
        <v>268</v>
      </c>
      <c r="F1889" s="130">
        <v>0</v>
      </c>
      <c r="G1889" s="130">
        <v>2</v>
      </c>
      <c r="H1889" s="130" t="s">
        <v>130</v>
      </c>
      <c r="I1889" s="131"/>
      <c r="J1889" s="130" t="s">
        <v>131</v>
      </c>
    </row>
    <row r="1890" spans="1:10">
      <c r="A1890" s="130" t="s">
        <v>5007</v>
      </c>
      <c r="B1890" s="130" t="s">
        <v>5008</v>
      </c>
      <c r="C1890" s="130" t="s">
        <v>266</v>
      </c>
      <c r="D1890" s="130" t="s">
        <v>5009</v>
      </c>
      <c r="E1890" s="130" t="s">
        <v>268</v>
      </c>
      <c r="F1890" s="130">
        <v>0</v>
      </c>
      <c r="G1890" s="130">
        <v>2</v>
      </c>
      <c r="H1890" s="130" t="s">
        <v>130</v>
      </c>
      <c r="I1890" s="131"/>
      <c r="J1890" s="130" t="s">
        <v>131</v>
      </c>
    </row>
    <row r="1891" spans="1:10">
      <c r="A1891" s="130" t="s">
        <v>5010</v>
      </c>
      <c r="B1891" s="130" t="s">
        <v>5011</v>
      </c>
      <c r="C1891" s="130" t="s">
        <v>266</v>
      </c>
      <c r="D1891" s="130" t="s">
        <v>5012</v>
      </c>
      <c r="E1891" s="130" t="s">
        <v>268</v>
      </c>
      <c r="F1891" s="130">
        <v>0</v>
      </c>
      <c r="G1891" s="130">
        <v>2</v>
      </c>
      <c r="H1891" s="130" t="s">
        <v>130</v>
      </c>
      <c r="I1891" s="131"/>
      <c r="J1891" s="130" t="s">
        <v>131</v>
      </c>
    </row>
    <row r="1892" spans="1:10">
      <c r="A1892" s="130" t="s">
        <v>5013</v>
      </c>
      <c r="B1892" s="130" t="s">
        <v>5014</v>
      </c>
      <c r="C1892" s="130" t="s">
        <v>266</v>
      </c>
      <c r="D1892" s="130" t="s">
        <v>5015</v>
      </c>
      <c r="E1892" s="130" t="s">
        <v>268</v>
      </c>
      <c r="F1892" s="130">
        <v>0</v>
      </c>
      <c r="G1892" s="130">
        <v>2</v>
      </c>
      <c r="H1892" s="130" t="s">
        <v>130</v>
      </c>
      <c r="I1892" s="131"/>
      <c r="J1892" s="130" t="s">
        <v>131</v>
      </c>
    </row>
    <row r="1893" spans="1:10">
      <c r="A1893" s="130" t="s">
        <v>5016</v>
      </c>
      <c r="B1893" s="130" t="s">
        <v>5017</v>
      </c>
      <c r="C1893" s="130" t="s">
        <v>266</v>
      </c>
      <c r="D1893" s="130" t="s">
        <v>5018</v>
      </c>
      <c r="E1893" s="130" t="s">
        <v>268</v>
      </c>
      <c r="F1893" s="130">
        <v>0</v>
      </c>
      <c r="G1893" s="130">
        <v>2</v>
      </c>
      <c r="H1893" s="130" t="s">
        <v>130</v>
      </c>
      <c r="I1893" s="131"/>
      <c r="J1893" s="130" t="s">
        <v>131</v>
      </c>
    </row>
    <row r="1894" spans="1:10">
      <c r="A1894" s="130" t="s">
        <v>5019</v>
      </c>
      <c r="B1894" s="130" t="s">
        <v>5020</v>
      </c>
      <c r="C1894" s="130" t="s">
        <v>266</v>
      </c>
      <c r="D1894" s="130" t="s">
        <v>5021</v>
      </c>
      <c r="E1894" s="130" t="s">
        <v>268</v>
      </c>
      <c r="F1894" s="130">
        <v>0</v>
      </c>
      <c r="G1894" s="130">
        <v>2</v>
      </c>
      <c r="H1894" s="130" t="s">
        <v>130</v>
      </c>
      <c r="I1894" s="131"/>
      <c r="J1894" s="130" t="s">
        <v>131</v>
      </c>
    </row>
    <row r="1895" spans="1:10">
      <c r="A1895" s="130" t="s">
        <v>5022</v>
      </c>
      <c r="B1895" s="130" t="s">
        <v>5023</v>
      </c>
      <c r="C1895" s="130" t="s">
        <v>266</v>
      </c>
      <c r="D1895" s="130" t="s">
        <v>5024</v>
      </c>
      <c r="E1895" s="130" t="s">
        <v>268</v>
      </c>
      <c r="F1895" s="130">
        <v>0</v>
      </c>
      <c r="G1895" s="130">
        <v>2</v>
      </c>
      <c r="H1895" s="130" t="s">
        <v>130</v>
      </c>
      <c r="I1895" s="131"/>
      <c r="J1895" s="130" t="s">
        <v>131</v>
      </c>
    </row>
    <row r="1896" spans="1:10">
      <c r="A1896" s="130" t="s">
        <v>5025</v>
      </c>
      <c r="B1896" s="130" t="s">
        <v>5026</v>
      </c>
      <c r="C1896" s="130" t="s">
        <v>266</v>
      </c>
      <c r="D1896" s="130" t="s">
        <v>5027</v>
      </c>
      <c r="E1896" s="130" t="s">
        <v>268</v>
      </c>
      <c r="F1896" s="130">
        <v>0</v>
      </c>
      <c r="G1896" s="130">
        <v>2</v>
      </c>
      <c r="H1896" s="130" t="s">
        <v>130</v>
      </c>
      <c r="I1896" s="131"/>
      <c r="J1896" s="130" t="s">
        <v>131</v>
      </c>
    </row>
    <row r="1897" spans="1:10">
      <c r="A1897" s="130" t="s">
        <v>5028</v>
      </c>
      <c r="B1897" s="130" t="s">
        <v>5029</v>
      </c>
      <c r="C1897" s="130" t="s">
        <v>266</v>
      </c>
      <c r="D1897" s="130" t="s">
        <v>5030</v>
      </c>
      <c r="E1897" s="130" t="s">
        <v>268</v>
      </c>
      <c r="F1897" s="130">
        <v>0</v>
      </c>
      <c r="G1897" s="130">
        <v>2</v>
      </c>
      <c r="H1897" s="130" t="s">
        <v>130</v>
      </c>
      <c r="I1897" s="131"/>
      <c r="J1897" s="130" t="s">
        <v>131</v>
      </c>
    </row>
    <row r="1898" spans="1:10">
      <c r="A1898" s="130" t="s">
        <v>5031</v>
      </c>
      <c r="B1898" s="130" t="s">
        <v>5032</v>
      </c>
      <c r="C1898" s="130" t="s">
        <v>266</v>
      </c>
      <c r="D1898" s="130" t="s">
        <v>5033</v>
      </c>
      <c r="E1898" s="130" t="s">
        <v>268</v>
      </c>
      <c r="F1898" s="130">
        <v>0</v>
      </c>
      <c r="G1898" s="130">
        <v>2</v>
      </c>
      <c r="H1898" s="130" t="s">
        <v>130</v>
      </c>
      <c r="I1898" s="131"/>
      <c r="J1898" s="130" t="s">
        <v>131</v>
      </c>
    </row>
    <row r="1899" spans="1:10">
      <c r="A1899" s="130" t="s">
        <v>5034</v>
      </c>
      <c r="B1899" s="130" t="s">
        <v>5035</v>
      </c>
      <c r="C1899" s="130" t="s">
        <v>266</v>
      </c>
      <c r="D1899" s="130" t="s">
        <v>5036</v>
      </c>
      <c r="E1899" s="130" t="s">
        <v>268</v>
      </c>
      <c r="F1899" s="130">
        <v>0</v>
      </c>
      <c r="G1899" s="130">
        <v>2</v>
      </c>
      <c r="H1899" s="130" t="s">
        <v>130</v>
      </c>
      <c r="I1899" s="131"/>
      <c r="J1899" s="130" t="s">
        <v>131</v>
      </c>
    </row>
    <row r="1900" spans="1:10">
      <c r="A1900" s="130" t="s">
        <v>5037</v>
      </c>
      <c r="B1900" s="130" t="s">
        <v>5038</v>
      </c>
      <c r="C1900" s="130" t="s">
        <v>266</v>
      </c>
      <c r="D1900" s="130" t="s">
        <v>5039</v>
      </c>
      <c r="E1900" s="130" t="s">
        <v>268</v>
      </c>
      <c r="F1900" s="130">
        <v>0</v>
      </c>
      <c r="G1900" s="130">
        <v>2</v>
      </c>
      <c r="H1900" s="130" t="s">
        <v>130</v>
      </c>
      <c r="I1900" s="131"/>
      <c r="J1900" s="130" t="s">
        <v>131</v>
      </c>
    </row>
    <row r="1901" spans="1:10">
      <c r="A1901" s="130" t="s">
        <v>5040</v>
      </c>
      <c r="B1901" s="130" t="s">
        <v>5041</v>
      </c>
      <c r="C1901" s="130" t="s">
        <v>266</v>
      </c>
      <c r="D1901" s="130" t="s">
        <v>5042</v>
      </c>
      <c r="E1901" s="130" t="s">
        <v>268</v>
      </c>
      <c r="F1901" s="130">
        <v>0</v>
      </c>
      <c r="G1901" s="130">
        <v>2</v>
      </c>
      <c r="H1901" s="130" t="s">
        <v>130</v>
      </c>
      <c r="I1901" s="131"/>
      <c r="J1901" s="130" t="s">
        <v>131</v>
      </c>
    </row>
    <row r="1902" spans="1:10">
      <c r="A1902" s="130" t="s">
        <v>5043</v>
      </c>
      <c r="B1902" s="130" t="s">
        <v>5044</v>
      </c>
      <c r="C1902" s="130" t="s">
        <v>266</v>
      </c>
      <c r="D1902" s="130" t="s">
        <v>5045</v>
      </c>
      <c r="E1902" s="130" t="s">
        <v>268</v>
      </c>
      <c r="F1902" s="130">
        <v>0</v>
      </c>
      <c r="G1902" s="130">
        <v>2</v>
      </c>
      <c r="H1902" s="130" t="s">
        <v>130</v>
      </c>
      <c r="I1902" s="131"/>
      <c r="J1902" s="130" t="s">
        <v>131</v>
      </c>
    </row>
    <row r="1903" spans="1:10">
      <c r="A1903" s="130" t="s">
        <v>5046</v>
      </c>
      <c r="B1903" s="130" t="s">
        <v>5047</v>
      </c>
      <c r="C1903" s="130" t="s">
        <v>266</v>
      </c>
      <c r="D1903" s="130" t="s">
        <v>5048</v>
      </c>
      <c r="E1903" s="130" t="s">
        <v>268</v>
      </c>
      <c r="F1903" s="130">
        <v>0</v>
      </c>
      <c r="G1903" s="130">
        <v>2</v>
      </c>
      <c r="H1903" s="130" t="s">
        <v>130</v>
      </c>
      <c r="I1903" s="131"/>
      <c r="J1903" s="130" t="s">
        <v>131</v>
      </c>
    </row>
    <row r="1904" spans="1:10">
      <c r="A1904" s="130" t="s">
        <v>5049</v>
      </c>
      <c r="B1904" s="130" t="s">
        <v>5050</v>
      </c>
      <c r="C1904" s="130" t="s">
        <v>266</v>
      </c>
      <c r="D1904" s="130" t="s">
        <v>5051</v>
      </c>
      <c r="E1904" s="130" t="s">
        <v>268</v>
      </c>
      <c r="F1904" s="130">
        <v>0</v>
      </c>
      <c r="G1904" s="130">
        <v>2</v>
      </c>
      <c r="H1904" s="130" t="s">
        <v>130</v>
      </c>
      <c r="I1904" s="131"/>
      <c r="J1904" s="130" t="s">
        <v>131</v>
      </c>
    </row>
    <row r="1905" spans="1:10">
      <c r="A1905" s="130" t="s">
        <v>5052</v>
      </c>
      <c r="B1905" s="130" t="s">
        <v>5053</v>
      </c>
      <c r="C1905" s="130" t="s">
        <v>266</v>
      </c>
      <c r="D1905" s="130" t="s">
        <v>5054</v>
      </c>
      <c r="E1905" s="130" t="s">
        <v>268</v>
      </c>
      <c r="F1905" s="130">
        <v>0</v>
      </c>
      <c r="G1905" s="130">
        <v>2</v>
      </c>
      <c r="H1905" s="130" t="s">
        <v>130</v>
      </c>
      <c r="I1905" s="131"/>
      <c r="J1905" s="130" t="s">
        <v>131</v>
      </c>
    </row>
    <row r="1906" spans="1:10">
      <c r="A1906" s="130" t="s">
        <v>5055</v>
      </c>
      <c r="B1906" s="130" t="s">
        <v>5056</v>
      </c>
      <c r="C1906" s="130" t="s">
        <v>266</v>
      </c>
      <c r="D1906" s="130" t="s">
        <v>5057</v>
      </c>
      <c r="E1906" s="130" t="s">
        <v>268</v>
      </c>
      <c r="F1906" s="130">
        <v>0</v>
      </c>
      <c r="G1906" s="130">
        <v>2</v>
      </c>
      <c r="H1906" s="130" t="s">
        <v>130</v>
      </c>
      <c r="I1906" s="131"/>
      <c r="J1906" s="130" t="s">
        <v>131</v>
      </c>
    </row>
    <row r="1907" spans="1:10">
      <c r="A1907" s="130" t="s">
        <v>5058</v>
      </c>
      <c r="B1907" s="130" t="s">
        <v>5059</v>
      </c>
      <c r="C1907" s="130" t="s">
        <v>266</v>
      </c>
      <c r="D1907" s="130" t="s">
        <v>5060</v>
      </c>
      <c r="E1907" s="130" t="s">
        <v>268</v>
      </c>
      <c r="F1907" s="130">
        <v>0</v>
      </c>
      <c r="G1907" s="130">
        <v>2</v>
      </c>
      <c r="H1907" s="130" t="s">
        <v>130</v>
      </c>
      <c r="I1907" s="131"/>
      <c r="J1907" s="130" t="s">
        <v>131</v>
      </c>
    </row>
    <row r="1908" spans="1:10">
      <c r="A1908" s="130" t="s">
        <v>5061</v>
      </c>
      <c r="B1908" s="130" t="s">
        <v>5062</v>
      </c>
      <c r="C1908" s="130" t="s">
        <v>266</v>
      </c>
      <c r="D1908" s="130" t="s">
        <v>5063</v>
      </c>
      <c r="E1908" s="130" t="s">
        <v>268</v>
      </c>
      <c r="F1908" s="130">
        <v>0</v>
      </c>
      <c r="G1908" s="130">
        <v>2</v>
      </c>
      <c r="H1908" s="130" t="s">
        <v>130</v>
      </c>
      <c r="I1908" s="131"/>
      <c r="J1908" s="130" t="s">
        <v>131</v>
      </c>
    </row>
    <row r="1909" spans="1:10">
      <c r="A1909" s="130" t="s">
        <v>5064</v>
      </c>
      <c r="B1909" s="130" t="s">
        <v>5065</v>
      </c>
      <c r="C1909" s="130" t="s">
        <v>266</v>
      </c>
      <c r="D1909" s="130" t="s">
        <v>5066</v>
      </c>
      <c r="E1909" s="130" t="s">
        <v>268</v>
      </c>
      <c r="F1909" s="130">
        <v>0</v>
      </c>
      <c r="G1909" s="130">
        <v>2</v>
      </c>
      <c r="H1909" s="130" t="s">
        <v>130</v>
      </c>
      <c r="I1909" s="131"/>
      <c r="J1909" s="130" t="s">
        <v>131</v>
      </c>
    </row>
    <row r="1910" spans="1:10">
      <c r="A1910" s="130" t="s">
        <v>5067</v>
      </c>
      <c r="B1910" s="130" t="s">
        <v>5068</v>
      </c>
      <c r="C1910" s="130" t="s">
        <v>266</v>
      </c>
      <c r="D1910" s="130" t="s">
        <v>5069</v>
      </c>
      <c r="E1910" s="130" t="s">
        <v>268</v>
      </c>
      <c r="F1910" s="130">
        <v>0</v>
      </c>
      <c r="G1910" s="130">
        <v>2</v>
      </c>
      <c r="H1910" s="130" t="s">
        <v>130</v>
      </c>
      <c r="I1910" s="131"/>
      <c r="J1910" s="130" t="s">
        <v>131</v>
      </c>
    </row>
    <row r="1911" spans="1:10">
      <c r="A1911" s="130" t="s">
        <v>5070</v>
      </c>
      <c r="B1911" s="130" t="s">
        <v>5071</v>
      </c>
      <c r="C1911" s="130" t="s">
        <v>266</v>
      </c>
      <c r="D1911" s="130" t="s">
        <v>5072</v>
      </c>
      <c r="E1911" s="130" t="s">
        <v>268</v>
      </c>
      <c r="F1911" s="130">
        <v>0</v>
      </c>
      <c r="G1911" s="130">
        <v>2</v>
      </c>
      <c r="H1911" s="130" t="s">
        <v>130</v>
      </c>
      <c r="I1911" s="131"/>
      <c r="J1911" s="130" t="s">
        <v>131</v>
      </c>
    </row>
    <row r="1912" spans="1:10">
      <c r="A1912" s="130" t="s">
        <v>5073</v>
      </c>
      <c r="B1912" s="130" t="s">
        <v>5074</v>
      </c>
      <c r="C1912" s="130" t="s">
        <v>266</v>
      </c>
      <c r="D1912" s="130" t="s">
        <v>5075</v>
      </c>
      <c r="E1912" s="130" t="s">
        <v>268</v>
      </c>
      <c r="F1912" s="130">
        <v>0</v>
      </c>
      <c r="G1912" s="130">
        <v>2</v>
      </c>
      <c r="H1912" s="130" t="s">
        <v>130</v>
      </c>
      <c r="I1912" s="131"/>
      <c r="J1912" s="130" t="s">
        <v>131</v>
      </c>
    </row>
    <row r="1913" spans="1:10">
      <c r="A1913" s="130" t="s">
        <v>5076</v>
      </c>
      <c r="B1913" s="130" t="s">
        <v>5077</v>
      </c>
      <c r="C1913" s="130" t="s">
        <v>266</v>
      </c>
      <c r="D1913" s="130" t="s">
        <v>5078</v>
      </c>
      <c r="E1913" s="130" t="s">
        <v>268</v>
      </c>
      <c r="F1913" s="130">
        <v>0</v>
      </c>
      <c r="G1913" s="130">
        <v>2</v>
      </c>
      <c r="H1913" s="130" t="s">
        <v>130</v>
      </c>
      <c r="I1913" s="131"/>
      <c r="J1913" s="130" t="s">
        <v>131</v>
      </c>
    </row>
    <row r="1914" spans="1:10">
      <c r="A1914" s="130" t="s">
        <v>5079</v>
      </c>
      <c r="B1914" s="130" t="s">
        <v>5080</v>
      </c>
      <c r="C1914" s="130" t="s">
        <v>266</v>
      </c>
      <c r="D1914" s="130" t="s">
        <v>5081</v>
      </c>
      <c r="E1914" s="130" t="s">
        <v>268</v>
      </c>
      <c r="F1914" s="130">
        <v>0</v>
      </c>
      <c r="G1914" s="130">
        <v>2</v>
      </c>
      <c r="H1914" s="130" t="s">
        <v>130</v>
      </c>
      <c r="I1914" s="131"/>
      <c r="J1914" s="130" t="s">
        <v>131</v>
      </c>
    </row>
    <row r="1915" spans="1:10">
      <c r="A1915" s="130" t="s">
        <v>5082</v>
      </c>
      <c r="B1915" s="130" t="s">
        <v>5083</v>
      </c>
      <c r="C1915" s="130" t="s">
        <v>266</v>
      </c>
      <c r="D1915" s="130" t="s">
        <v>5084</v>
      </c>
      <c r="E1915" s="130" t="s">
        <v>268</v>
      </c>
      <c r="F1915" s="130">
        <v>0</v>
      </c>
      <c r="G1915" s="130">
        <v>2</v>
      </c>
      <c r="H1915" s="130" t="s">
        <v>130</v>
      </c>
      <c r="I1915" s="131"/>
      <c r="J1915" s="130" t="s">
        <v>131</v>
      </c>
    </row>
    <row r="1916" spans="1:10">
      <c r="A1916" s="130" t="s">
        <v>5085</v>
      </c>
      <c r="B1916" s="130" t="s">
        <v>5086</v>
      </c>
      <c r="C1916" s="130" t="s">
        <v>266</v>
      </c>
      <c r="D1916" s="130" t="s">
        <v>5087</v>
      </c>
      <c r="E1916" s="130" t="s">
        <v>268</v>
      </c>
      <c r="F1916" s="130">
        <v>0</v>
      </c>
      <c r="G1916" s="130">
        <v>2</v>
      </c>
      <c r="H1916" s="130" t="s">
        <v>130</v>
      </c>
      <c r="I1916" s="131"/>
      <c r="J1916" s="130" t="s">
        <v>131</v>
      </c>
    </row>
    <row r="1917" spans="1:10">
      <c r="A1917" s="130" t="s">
        <v>5088</v>
      </c>
      <c r="B1917" s="130" t="s">
        <v>5089</v>
      </c>
      <c r="C1917" s="130" t="s">
        <v>266</v>
      </c>
      <c r="D1917" s="130" t="s">
        <v>5090</v>
      </c>
      <c r="E1917" s="130" t="s">
        <v>268</v>
      </c>
      <c r="F1917" s="130">
        <v>0</v>
      </c>
      <c r="G1917" s="130">
        <v>2</v>
      </c>
      <c r="H1917" s="130" t="s">
        <v>130</v>
      </c>
      <c r="I1917" s="131"/>
      <c r="J1917" s="130" t="s">
        <v>131</v>
      </c>
    </row>
    <row r="1918" spans="1:10">
      <c r="A1918" s="130" t="s">
        <v>5091</v>
      </c>
      <c r="B1918" s="130" t="s">
        <v>5092</v>
      </c>
      <c r="C1918" s="130" t="s">
        <v>266</v>
      </c>
      <c r="D1918" s="130" t="s">
        <v>5093</v>
      </c>
      <c r="E1918" s="130" t="s">
        <v>268</v>
      </c>
      <c r="F1918" s="130">
        <v>0</v>
      </c>
      <c r="G1918" s="130">
        <v>2</v>
      </c>
      <c r="H1918" s="130" t="s">
        <v>130</v>
      </c>
      <c r="I1918" s="131"/>
      <c r="J1918" s="130" t="s">
        <v>131</v>
      </c>
    </row>
    <row r="1919" spans="1:10">
      <c r="A1919" s="130" t="s">
        <v>5094</v>
      </c>
      <c r="B1919" s="130" t="s">
        <v>5095</v>
      </c>
      <c r="C1919" s="130" t="s">
        <v>266</v>
      </c>
      <c r="D1919" s="130" t="s">
        <v>5096</v>
      </c>
      <c r="E1919" s="130" t="s">
        <v>268</v>
      </c>
      <c r="F1919" s="130">
        <v>0</v>
      </c>
      <c r="G1919" s="130">
        <v>2</v>
      </c>
      <c r="H1919" s="130" t="s">
        <v>130</v>
      </c>
      <c r="I1919" s="131"/>
      <c r="J1919" s="130" t="s">
        <v>131</v>
      </c>
    </row>
    <row r="1920" spans="1:10">
      <c r="A1920" s="130" t="s">
        <v>5097</v>
      </c>
      <c r="B1920" s="130" t="s">
        <v>5098</v>
      </c>
      <c r="C1920" s="130" t="s">
        <v>266</v>
      </c>
      <c r="D1920" s="130" t="s">
        <v>5099</v>
      </c>
      <c r="E1920" s="130" t="s">
        <v>268</v>
      </c>
      <c r="F1920" s="130">
        <v>0</v>
      </c>
      <c r="G1920" s="130">
        <v>2</v>
      </c>
      <c r="H1920" s="130" t="s">
        <v>130</v>
      </c>
      <c r="I1920" s="131"/>
      <c r="J1920" s="130" t="s">
        <v>131</v>
      </c>
    </row>
    <row r="1921" spans="1:10">
      <c r="A1921" s="130" t="s">
        <v>5100</v>
      </c>
      <c r="B1921" s="130" t="s">
        <v>5101</v>
      </c>
      <c r="C1921" s="130" t="s">
        <v>266</v>
      </c>
      <c r="D1921" s="130" t="s">
        <v>5102</v>
      </c>
      <c r="E1921" s="130" t="s">
        <v>268</v>
      </c>
      <c r="F1921" s="130">
        <v>0</v>
      </c>
      <c r="G1921" s="130">
        <v>2</v>
      </c>
      <c r="H1921" s="130" t="s">
        <v>130</v>
      </c>
      <c r="I1921" s="131"/>
      <c r="J1921" s="130" t="s">
        <v>131</v>
      </c>
    </row>
    <row r="1922" spans="1:10">
      <c r="A1922" s="130" t="s">
        <v>5103</v>
      </c>
      <c r="B1922" s="130" t="s">
        <v>5104</v>
      </c>
      <c r="C1922" s="130" t="s">
        <v>266</v>
      </c>
      <c r="D1922" s="130" t="s">
        <v>5105</v>
      </c>
      <c r="E1922" s="130" t="s">
        <v>268</v>
      </c>
      <c r="F1922" s="130">
        <v>0</v>
      </c>
      <c r="G1922" s="130">
        <v>2</v>
      </c>
      <c r="H1922" s="130" t="s">
        <v>130</v>
      </c>
      <c r="I1922" s="131"/>
      <c r="J1922" s="130" t="s">
        <v>131</v>
      </c>
    </row>
    <row r="1923" spans="1:10">
      <c r="A1923" s="130" t="s">
        <v>5106</v>
      </c>
      <c r="B1923" s="130" t="s">
        <v>5107</v>
      </c>
      <c r="C1923" s="130" t="s">
        <v>266</v>
      </c>
      <c r="D1923" s="130" t="s">
        <v>5108</v>
      </c>
      <c r="E1923" s="130" t="s">
        <v>268</v>
      </c>
      <c r="F1923" s="130">
        <v>0</v>
      </c>
      <c r="G1923" s="130">
        <v>2</v>
      </c>
      <c r="H1923" s="130" t="s">
        <v>130</v>
      </c>
      <c r="I1923" s="131"/>
      <c r="J1923" s="130" t="s">
        <v>131</v>
      </c>
    </row>
    <row r="1924" spans="1:10">
      <c r="A1924" s="130" t="s">
        <v>5109</v>
      </c>
      <c r="B1924" s="130" t="s">
        <v>5110</v>
      </c>
      <c r="C1924" s="130" t="s">
        <v>266</v>
      </c>
      <c r="D1924" s="130" t="s">
        <v>5111</v>
      </c>
      <c r="E1924" s="130" t="s">
        <v>268</v>
      </c>
      <c r="F1924" s="130">
        <v>0</v>
      </c>
      <c r="G1924" s="130">
        <v>2</v>
      </c>
      <c r="H1924" s="130" t="s">
        <v>130</v>
      </c>
      <c r="I1924" s="131"/>
      <c r="J1924" s="130" t="s">
        <v>131</v>
      </c>
    </row>
    <row r="1925" spans="1:10">
      <c r="A1925" s="130" t="s">
        <v>5112</v>
      </c>
      <c r="B1925" s="130" t="s">
        <v>5113</v>
      </c>
      <c r="C1925" s="130" t="s">
        <v>266</v>
      </c>
      <c r="D1925" s="130" t="s">
        <v>5114</v>
      </c>
      <c r="E1925" s="130" t="s">
        <v>268</v>
      </c>
      <c r="F1925" s="130">
        <v>0</v>
      </c>
      <c r="G1925" s="130">
        <v>2</v>
      </c>
      <c r="H1925" s="130" t="s">
        <v>130</v>
      </c>
      <c r="I1925" s="131"/>
      <c r="J1925" s="130" t="s">
        <v>131</v>
      </c>
    </row>
    <row r="1926" spans="1:10">
      <c r="A1926" s="130" t="s">
        <v>5115</v>
      </c>
      <c r="B1926" s="130" t="s">
        <v>5116</v>
      </c>
      <c r="C1926" s="130" t="s">
        <v>266</v>
      </c>
      <c r="D1926" s="130" t="s">
        <v>5117</v>
      </c>
      <c r="E1926" s="130" t="s">
        <v>268</v>
      </c>
      <c r="F1926" s="130">
        <v>0</v>
      </c>
      <c r="G1926" s="130">
        <v>2</v>
      </c>
      <c r="H1926" s="130" t="s">
        <v>130</v>
      </c>
      <c r="I1926" s="131"/>
      <c r="J1926" s="130" t="s">
        <v>131</v>
      </c>
    </row>
    <row r="1927" spans="1:10">
      <c r="A1927" s="130" t="s">
        <v>5118</v>
      </c>
      <c r="B1927" s="130" t="s">
        <v>5119</v>
      </c>
      <c r="C1927" s="130" t="s">
        <v>266</v>
      </c>
      <c r="D1927" s="130" t="s">
        <v>5120</v>
      </c>
      <c r="E1927" s="130" t="s">
        <v>268</v>
      </c>
      <c r="F1927" s="130">
        <v>0</v>
      </c>
      <c r="G1927" s="130">
        <v>2</v>
      </c>
      <c r="H1927" s="130" t="s">
        <v>130</v>
      </c>
      <c r="I1927" s="131"/>
      <c r="J1927" s="130" t="s">
        <v>131</v>
      </c>
    </row>
    <row r="1928" spans="1:10">
      <c r="A1928" s="130" t="s">
        <v>5121</v>
      </c>
      <c r="B1928" s="130" t="s">
        <v>5122</v>
      </c>
      <c r="C1928" s="130" t="s">
        <v>266</v>
      </c>
      <c r="D1928" s="130" t="s">
        <v>5123</v>
      </c>
      <c r="E1928" s="130" t="s">
        <v>268</v>
      </c>
      <c r="F1928" s="130">
        <v>0</v>
      </c>
      <c r="G1928" s="130">
        <v>2</v>
      </c>
      <c r="H1928" s="130" t="s">
        <v>130</v>
      </c>
      <c r="I1928" s="131"/>
      <c r="J1928" s="130" t="s">
        <v>131</v>
      </c>
    </row>
    <row r="1929" spans="1:10">
      <c r="A1929" s="130" t="s">
        <v>5124</v>
      </c>
      <c r="B1929" s="130" t="s">
        <v>5125</v>
      </c>
      <c r="C1929" s="130" t="s">
        <v>266</v>
      </c>
      <c r="D1929" s="130" t="s">
        <v>5126</v>
      </c>
      <c r="E1929" s="130" t="s">
        <v>268</v>
      </c>
      <c r="F1929" s="130">
        <v>0</v>
      </c>
      <c r="G1929" s="130">
        <v>2</v>
      </c>
      <c r="H1929" s="130" t="s">
        <v>130</v>
      </c>
      <c r="I1929" s="131"/>
      <c r="J1929" s="130" t="s">
        <v>131</v>
      </c>
    </row>
    <row r="1930" spans="1:10">
      <c r="A1930" s="130" t="s">
        <v>5127</v>
      </c>
      <c r="B1930" s="130" t="s">
        <v>5128</v>
      </c>
      <c r="C1930" s="130" t="s">
        <v>266</v>
      </c>
      <c r="D1930" s="130" t="s">
        <v>5129</v>
      </c>
      <c r="E1930" s="130" t="s">
        <v>268</v>
      </c>
      <c r="F1930" s="130">
        <v>0</v>
      </c>
      <c r="G1930" s="130">
        <v>2</v>
      </c>
      <c r="H1930" s="130" t="s">
        <v>130</v>
      </c>
      <c r="I1930" s="131"/>
      <c r="J1930" s="130" t="s">
        <v>131</v>
      </c>
    </row>
    <row r="1931" spans="1:10">
      <c r="A1931" s="130" t="s">
        <v>5130</v>
      </c>
      <c r="B1931" s="130" t="s">
        <v>5131</v>
      </c>
      <c r="C1931" s="130" t="s">
        <v>266</v>
      </c>
      <c r="D1931" s="130" t="s">
        <v>5132</v>
      </c>
      <c r="E1931" s="130" t="s">
        <v>268</v>
      </c>
      <c r="F1931" s="130">
        <v>0</v>
      </c>
      <c r="G1931" s="130">
        <v>2</v>
      </c>
      <c r="H1931" s="130" t="s">
        <v>130</v>
      </c>
      <c r="I1931" s="131"/>
      <c r="J1931" s="130" t="s">
        <v>131</v>
      </c>
    </row>
    <row r="1932" spans="1:10">
      <c r="A1932" s="130" t="s">
        <v>5133</v>
      </c>
      <c r="B1932" s="130" t="s">
        <v>5134</v>
      </c>
      <c r="C1932" s="130" t="s">
        <v>266</v>
      </c>
      <c r="D1932" s="130" t="s">
        <v>5135</v>
      </c>
      <c r="E1932" s="130" t="s">
        <v>268</v>
      </c>
      <c r="F1932" s="130">
        <v>0</v>
      </c>
      <c r="G1932" s="130">
        <v>2</v>
      </c>
      <c r="H1932" s="130" t="s">
        <v>130</v>
      </c>
      <c r="I1932" s="131"/>
      <c r="J1932" s="130" t="s">
        <v>131</v>
      </c>
    </row>
    <row r="1933" spans="1:10">
      <c r="A1933" s="130" t="s">
        <v>5136</v>
      </c>
      <c r="B1933" s="130" t="s">
        <v>5137</v>
      </c>
      <c r="C1933" s="130" t="s">
        <v>266</v>
      </c>
      <c r="D1933" s="130" t="s">
        <v>5138</v>
      </c>
      <c r="E1933" s="130" t="s">
        <v>268</v>
      </c>
      <c r="F1933" s="130">
        <v>0</v>
      </c>
      <c r="G1933" s="130">
        <v>2</v>
      </c>
      <c r="H1933" s="130" t="s">
        <v>130</v>
      </c>
      <c r="I1933" s="131"/>
      <c r="J1933" s="130" t="s">
        <v>131</v>
      </c>
    </row>
    <row r="1934" spans="1:10">
      <c r="A1934" s="130" t="s">
        <v>5139</v>
      </c>
      <c r="B1934" s="130" t="s">
        <v>5140</v>
      </c>
      <c r="C1934" s="130" t="s">
        <v>266</v>
      </c>
      <c r="D1934" s="130" t="s">
        <v>5141</v>
      </c>
      <c r="E1934" s="130" t="s">
        <v>268</v>
      </c>
      <c r="F1934" s="130">
        <v>0</v>
      </c>
      <c r="G1934" s="130">
        <v>2</v>
      </c>
      <c r="H1934" s="130" t="s">
        <v>130</v>
      </c>
      <c r="I1934" s="131"/>
      <c r="J1934" s="130" t="s">
        <v>131</v>
      </c>
    </row>
    <row r="1935" spans="1:10">
      <c r="A1935" s="130" t="s">
        <v>5142</v>
      </c>
      <c r="B1935" s="130" t="s">
        <v>5143</v>
      </c>
      <c r="C1935" s="130" t="s">
        <v>266</v>
      </c>
      <c r="D1935" s="130" t="s">
        <v>5144</v>
      </c>
      <c r="E1935" s="130" t="s">
        <v>268</v>
      </c>
      <c r="F1935" s="130">
        <v>0</v>
      </c>
      <c r="G1935" s="130">
        <v>2</v>
      </c>
      <c r="H1935" s="130" t="s">
        <v>130</v>
      </c>
      <c r="I1935" s="131"/>
      <c r="J1935" s="130" t="s">
        <v>131</v>
      </c>
    </row>
    <row r="1936" spans="1:10">
      <c r="A1936" s="130" t="s">
        <v>5145</v>
      </c>
      <c r="B1936" s="130" t="s">
        <v>5146</v>
      </c>
      <c r="C1936" s="130" t="s">
        <v>266</v>
      </c>
      <c r="D1936" s="130" t="s">
        <v>5147</v>
      </c>
      <c r="E1936" s="130" t="s">
        <v>268</v>
      </c>
      <c r="F1936" s="130">
        <v>0</v>
      </c>
      <c r="G1936" s="130">
        <v>2</v>
      </c>
      <c r="H1936" s="130" t="s">
        <v>130</v>
      </c>
      <c r="I1936" s="131"/>
      <c r="J1936" s="130" t="s">
        <v>131</v>
      </c>
    </row>
    <row r="1937" spans="1:10">
      <c r="A1937" s="130" t="s">
        <v>5148</v>
      </c>
      <c r="B1937" s="130" t="s">
        <v>5149</v>
      </c>
      <c r="C1937" s="130" t="s">
        <v>266</v>
      </c>
      <c r="D1937" s="130" t="s">
        <v>5150</v>
      </c>
      <c r="E1937" s="130" t="s">
        <v>268</v>
      </c>
      <c r="F1937" s="130">
        <v>0</v>
      </c>
      <c r="G1937" s="130">
        <v>2</v>
      </c>
      <c r="H1937" s="130" t="s">
        <v>130</v>
      </c>
      <c r="I1937" s="131"/>
      <c r="J1937" s="130" t="s">
        <v>131</v>
      </c>
    </row>
    <row r="1938" spans="1:10">
      <c r="A1938" s="130" t="s">
        <v>5151</v>
      </c>
      <c r="B1938" s="130" t="s">
        <v>5152</v>
      </c>
      <c r="C1938" s="130" t="s">
        <v>266</v>
      </c>
      <c r="D1938" s="130" t="s">
        <v>5153</v>
      </c>
      <c r="E1938" s="130" t="s">
        <v>268</v>
      </c>
      <c r="F1938" s="130">
        <v>0</v>
      </c>
      <c r="G1938" s="130">
        <v>2</v>
      </c>
      <c r="H1938" s="130" t="s">
        <v>130</v>
      </c>
      <c r="I1938" s="131"/>
      <c r="J1938" s="130" t="s">
        <v>131</v>
      </c>
    </row>
    <row r="1939" spans="1:10">
      <c r="A1939" s="130" t="s">
        <v>5154</v>
      </c>
      <c r="B1939" s="130" t="s">
        <v>5155</v>
      </c>
      <c r="C1939" s="130" t="s">
        <v>266</v>
      </c>
      <c r="D1939" s="130" t="s">
        <v>5156</v>
      </c>
      <c r="E1939" s="130" t="s">
        <v>268</v>
      </c>
      <c r="F1939" s="130">
        <v>0</v>
      </c>
      <c r="G1939" s="130">
        <v>2</v>
      </c>
      <c r="H1939" s="130" t="s">
        <v>130</v>
      </c>
      <c r="I1939" s="131"/>
      <c r="J1939" s="130" t="s">
        <v>131</v>
      </c>
    </row>
    <row r="1940" spans="1:10">
      <c r="A1940" s="130" t="s">
        <v>5157</v>
      </c>
      <c r="B1940" s="130" t="s">
        <v>5158</v>
      </c>
      <c r="C1940" s="130" t="s">
        <v>266</v>
      </c>
      <c r="D1940" s="130" t="s">
        <v>5159</v>
      </c>
      <c r="E1940" s="130" t="s">
        <v>268</v>
      </c>
      <c r="F1940" s="130">
        <v>0</v>
      </c>
      <c r="G1940" s="130">
        <v>2</v>
      </c>
      <c r="H1940" s="130" t="s">
        <v>130</v>
      </c>
      <c r="I1940" s="131"/>
      <c r="J1940" s="130" t="s">
        <v>131</v>
      </c>
    </row>
    <row r="1941" spans="1:10">
      <c r="A1941" s="130" t="s">
        <v>5160</v>
      </c>
      <c r="B1941" s="130" t="s">
        <v>5161</v>
      </c>
      <c r="C1941" s="130" t="s">
        <v>266</v>
      </c>
      <c r="D1941" s="130" t="s">
        <v>5162</v>
      </c>
      <c r="E1941" s="130" t="s">
        <v>268</v>
      </c>
      <c r="F1941" s="130">
        <v>0</v>
      </c>
      <c r="G1941" s="130">
        <v>2</v>
      </c>
      <c r="H1941" s="130" t="s">
        <v>130</v>
      </c>
      <c r="I1941" s="131"/>
      <c r="J1941" s="130" t="s">
        <v>131</v>
      </c>
    </row>
    <row r="1942" spans="1:10">
      <c r="A1942" s="130" t="s">
        <v>5163</v>
      </c>
      <c r="B1942" s="130" t="s">
        <v>5164</v>
      </c>
      <c r="C1942" s="130" t="s">
        <v>266</v>
      </c>
      <c r="D1942" s="130" t="s">
        <v>5165</v>
      </c>
      <c r="E1942" s="130" t="s">
        <v>268</v>
      </c>
      <c r="F1942" s="130">
        <v>0</v>
      </c>
      <c r="G1942" s="130">
        <v>2</v>
      </c>
      <c r="H1942" s="130" t="s">
        <v>130</v>
      </c>
      <c r="I1942" s="131"/>
      <c r="J1942" s="130" t="s">
        <v>131</v>
      </c>
    </row>
    <row r="1943" spans="1:10">
      <c r="A1943" s="130" t="s">
        <v>5166</v>
      </c>
      <c r="B1943" s="130" t="s">
        <v>5167</v>
      </c>
      <c r="C1943" s="130" t="s">
        <v>266</v>
      </c>
      <c r="D1943" s="130" t="s">
        <v>5168</v>
      </c>
      <c r="E1943" s="130" t="s">
        <v>268</v>
      </c>
      <c r="F1943" s="130">
        <v>0</v>
      </c>
      <c r="G1943" s="130">
        <v>2</v>
      </c>
      <c r="H1943" s="130" t="s">
        <v>130</v>
      </c>
      <c r="I1943" s="131"/>
      <c r="J1943" s="130" t="s">
        <v>131</v>
      </c>
    </row>
    <row r="1944" spans="1:10">
      <c r="A1944" s="130" t="s">
        <v>5169</v>
      </c>
      <c r="B1944" s="130" t="s">
        <v>5170</v>
      </c>
      <c r="C1944" s="130" t="s">
        <v>266</v>
      </c>
      <c r="D1944" s="130" t="s">
        <v>5171</v>
      </c>
      <c r="E1944" s="130" t="s">
        <v>268</v>
      </c>
      <c r="F1944" s="130">
        <v>0</v>
      </c>
      <c r="G1944" s="130">
        <v>2</v>
      </c>
      <c r="H1944" s="130" t="s">
        <v>130</v>
      </c>
      <c r="I1944" s="131"/>
      <c r="J1944" s="130" t="s">
        <v>131</v>
      </c>
    </row>
    <row r="1945" spans="1:10">
      <c r="A1945" s="130" t="s">
        <v>5172</v>
      </c>
      <c r="B1945" s="130" t="s">
        <v>5173</v>
      </c>
      <c r="C1945" s="130" t="s">
        <v>266</v>
      </c>
      <c r="D1945" s="130" t="s">
        <v>5174</v>
      </c>
      <c r="E1945" s="130" t="s">
        <v>268</v>
      </c>
      <c r="F1945" s="130">
        <v>0</v>
      </c>
      <c r="G1945" s="130">
        <v>2</v>
      </c>
      <c r="H1945" s="130" t="s">
        <v>130</v>
      </c>
      <c r="I1945" s="131"/>
      <c r="J1945" s="130" t="s">
        <v>131</v>
      </c>
    </row>
    <row r="1946" spans="1:10">
      <c r="A1946" s="130" t="s">
        <v>5175</v>
      </c>
      <c r="B1946" s="130" t="s">
        <v>5176</v>
      </c>
      <c r="C1946" s="130" t="s">
        <v>164</v>
      </c>
      <c r="D1946" s="130" t="s">
        <v>5177</v>
      </c>
      <c r="E1946" s="130" t="s">
        <v>166</v>
      </c>
      <c r="F1946" s="130">
        <v>0</v>
      </c>
      <c r="G1946" s="130">
        <v>2</v>
      </c>
      <c r="H1946" s="130" t="s">
        <v>130</v>
      </c>
      <c r="I1946" s="131"/>
      <c r="J1946" s="130" t="s">
        <v>131</v>
      </c>
    </row>
    <row r="1947" spans="1:10">
      <c r="A1947" s="130" t="s">
        <v>5178</v>
      </c>
      <c r="B1947" s="130" t="s">
        <v>5179</v>
      </c>
      <c r="C1947" s="130" t="s">
        <v>266</v>
      </c>
      <c r="D1947" s="130" t="s">
        <v>5180</v>
      </c>
      <c r="E1947" s="130" t="s">
        <v>268</v>
      </c>
      <c r="F1947" s="130">
        <v>0</v>
      </c>
      <c r="G1947" s="130">
        <v>2</v>
      </c>
      <c r="H1947" s="130" t="s">
        <v>130</v>
      </c>
      <c r="I1947" s="131"/>
      <c r="J1947" s="130" t="s">
        <v>131</v>
      </c>
    </row>
    <row r="1948" spans="1:10">
      <c r="A1948" s="130" t="s">
        <v>5181</v>
      </c>
      <c r="B1948" s="130" t="s">
        <v>5182</v>
      </c>
      <c r="C1948" s="130" t="s">
        <v>164</v>
      </c>
      <c r="D1948" s="130" t="s">
        <v>5183</v>
      </c>
      <c r="E1948" s="130" t="s">
        <v>166</v>
      </c>
      <c r="F1948" s="130">
        <v>0</v>
      </c>
      <c r="G1948" s="130">
        <v>2</v>
      </c>
      <c r="H1948" s="130" t="s">
        <v>130</v>
      </c>
      <c r="I1948" s="131"/>
      <c r="J1948" s="130" t="s">
        <v>131</v>
      </c>
    </row>
    <row r="1949" spans="1:10">
      <c r="A1949" s="130" t="s">
        <v>5184</v>
      </c>
      <c r="B1949" s="130" t="s">
        <v>5185</v>
      </c>
      <c r="C1949" s="130" t="s">
        <v>164</v>
      </c>
      <c r="D1949" s="130" t="s">
        <v>5186</v>
      </c>
      <c r="E1949" s="130" t="s">
        <v>166</v>
      </c>
      <c r="F1949" s="130">
        <v>0</v>
      </c>
      <c r="G1949" s="130">
        <v>2</v>
      </c>
      <c r="H1949" s="130" t="s">
        <v>130</v>
      </c>
      <c r="I1949" s="131"/>
      <c r="J1949" s="130" t="s">
        <v>131</v>
      </c>
    </row>
    <row r="1950" spans="1:10">
      <c r="A1950" s="130" t="s">
        <v>5187</v>
      </c>
      <c r="B1950" s="130" t="s">
        <v>5188</v>
      </c>
      <c r="C1950" s="130" t="s">
        <v>164</v>
      </c>
      <c r="D1950" s="130" t="s">
        <v>5189</v>
      </c>
      <c r="E1950" s="130" t="s">
        <v>166</v>
      </c>
      <c r="F1950" s="130">
        <v>0</v>
      </c>
      <c r="G1950" s="130">
        <v>2</v>
      </c>
      <c r="H1950" s="130" t="s">
        <v>130</v>
      </c>
      <c r="I1950" s="131"/>
      <c r="J1950" s="130" t="s">
        <v>131</v>
      </c>
    </row>
    <row r="1951" spans="1:10">
      <c r="A1951" s="130" t="s">
        <v>5190</v>
      </c>
      <c r="B1951" s="130" t="s">
        <v>5191</v>
      </c>
      <c r="C1951" s="130" t="s">
        <v>164</v>
      </c>
      <c r="D1951" s="130" t="s">
        <v>5192</v>
      </c>
      <c r="E1951" s="130" t="s">
        <v>166</v>
      </c>
      <c r="F1951" s="130">
        <v>0</v>
      </c>
      <c r="G1951" s="130">
        <v>2</v>
      </c>
      <c r="H1951" s="130" t="s">
        <v>130</v>
      </c>
      <c r="I1951" s="131"/>
      <c r="J1951" s="130" t="s">
        <v>131</v>
      </c>
    </row>
    <row r="1952" spans="1:10">
      <c r="A1952" s="130" t="s">
        <v>5193</v>
      </c>
      <c r="B1952" s="130" t="s">
        <v>5194</v>
      </c>
      <c r="C1952" s="130" t="s">
        <v>164</v>
      </c>
      <c r="D1952" s="130" t="s">
        <v>5195</v>
      </c>
      <c r="E1952" s="130" t="s">
        <v>166</v>
      </c>
      <c r="F1952" s="130">
        <v>0</v>
      </c>
      <c r="G1952" s="130">
        <v>2</v>
      </c>
      <c r="H1952" s="130" t="s">
        <v>130</v>
      </c>
      <c r="I1952" s="131"/>
      <c r="J1952" s="130" t="s">
        <v>131</v>
      </c>
    </row>
    <row r="1953" spans="1:10">
      <c r="A1953" s="130" t="s">
        <v>5196</v>
      </c>
      <c r="B1953" s="130" t="s">
        <v>5196</v>
      </c>
      <c r="C1953" s="130" t="s">
        <v>5196</v>
      </c>
      <c r="D1953" s="130" t="s">
        <v>5196</v>
      </c>
      <c r="E1953" s="130" t="s">
        <v>5196</v>
      </c>
      <c r="H1953" s="130" t="s">
        <v>5196</v>
      </c>
      <c r="I1953" s="131"/>
      <c r="J1953" s="130" t="s">
        <v>5196</v>
      </c>
    </row>
    <row r="1954" spans="1:10">
      <c r="A1954" s="130" t="s">
        <v>5197</v>
      </c>
      <c r="B1954" s="130" t="s">
        <v>5198</v>
      </c>
      <c r="C1954" s="130" t="s">
        <v>266</v>
      </c>
      <c r="D1954" s="130" t="s">
        <v>5199</v>
      </c>
      <c r="E1954" s="130" t="s">
        <v>268</v>
      </c>
      <c r="F1954" s="130">
        <v>0</v>
      </c>
      <c r="G1954" s="130">
        <v>2</v>
      </c>
      <c r="H1954" s="130" t="s">
        <v>130</v>
      </c>
      <c r="I1954" s="131"/>
      <c r="J1954" s="130" t="s">
        <v>131</v>
      </c>
    </row>
    <row r="1955" spans="1:10">
      <c r="A1955" s="130" t="s">
        <v>5200</v>
      </c>
      <c r="B1955" s="130" t="s">
        <v>5201</v>
      </c>
      <c r="C1955" s="130" t="s">
        <v>266</v>
      </c>
      <c r="D1955" s="130" t="s">
        <v>5202</v>
      </c>
      <c r="E1955" s="130" t="s">
        <v>268</v>
      </c>
      <c r="F1955" s="130">
        <v>0</v>
      </c>
      <c r="G1955" s="130">
        <v>2</v>
      </c>
      <c r="H1955" s="130" t="s">
        <v>130</v>
      </c>
      <c r="I1955" s="131"/>
      <c r="J1955" s="130" t="s">
        <v>131</v>
      </c>
    </row>
    <row r="1956" spans="1:10">
      <c r="A1956" s="130" t="s">
        <v>5203</v>
      </c>
      <c r="B1956" s="130" t="s">
        <v>5204</v>
      </c>
      <c r="C1956" s="130" t="s">
        <v>266</v>
      </c>
      <c r="D1956" s="130" t="s">
        <v>5205</v>
      </c>
      <c r="E1956" s="130" t="s">
        <v>268</v>
      </c>
      <c r="F1956" s="130">
        <v>0</v>
      </c>
      <c r="G1956" s="130">
        <v>2</v>
      </c>
      <c r="H1956" s="130" t="s">
        <v>130</v>
      </c>
      <c r="I1956" s="131"/>
      <c r="J1956" s="130" t="s">
        <v>131</v>
      </c>
    </row>
    <row r="1957" spans="1:10">
      <c r="A1957" s="130" t="s">
        <v>5206</v>
      </c>
      <c r="B1957" s="130" t="s">
        <v>5207</v>
      </c>
      <c r="C1957" s="130" t="s">
        <v>266</v>
      </c>
      <c r="D1957" s="130" t="s">
        <v>5208</v>
      </c>
      <c r="E1957" s="130" t="s">
        <v>268</v>
      </c>
      <c r="F1957" s="130">
        <v>0</v>
      </c>
      <c r="G1957" s="130">
        <v>2</v>
      </c>
      <c r="H1957" s="130" t="s">
        <v>130</v>
      </c>
      <c r="I1957" s="131"/>
      <c r="J1957" s="130" t="s">
        <v>131</v>
      </c>
    </row>
    <row r="1958" spans="1:10">
      <c r="A1958" s="130" t="s">
        <v>5209</v>
      </c>
      <c r="B1958" s="130" t="s">
        <v>5210</v>
      </c>
      <c r="C1958" s="130" t="s">
        <v>266</v>
      </c>
      <c r="D1958" s="130" t="s">
        <v>5211</v>
      </c>
      <c r="E1958" s="130" t="s">
        <v>268</v>
      </c>
      <c r="F1958" s="130">
        <v>0</v>
      </c>
      <c r="G1958" s="130">
        <v>2</v>
      </c>
      <c r="H1958" s="130" t="s">
        <v>130</v>
      </c>
      <c r="I1958" s="131"/>
      <c r="J1958" s="130" t="s">
        <v>131</v>
      </c>
    </row>
    <row r="1959" spans="1:10">
      <c r="A1959" s="130" t="s">
        <v>5212</v>
      </c>
      <c r="B1959" s="130" t="s">
        <v>5213</v>
      </c>
      <c r="C1959" s="130" t="s">
        <v>266</v>
      </c>
      <c r="D1959" s="130" t="s">
        <v>5214</v>
      </c>
      <c r="E1959" s="130" t="s">
        <v>268</v>
      </c>
      <c r="F1959" s="130">
        <v>0</v>
      </c>
      <c r="G1959" s="130">
        <v>2</v>
      </c>
      <c r="H1959" s="130" t="s">
        <v>130</v>
      </c>
      <c r="I1959" s="131"/>
      <c r="J1959" s="130" t="s">
        <v>131</v>
      </c>
    </row>
    <row r="1960" spans="1:10">
      <c r="A1960" s="130" t="s">
        <v>5215</v>
      </c>
      <c r="B1960" s="130" t="s">
        <v>5216</v>
      </c>
      <c r="C1960" s="130" t="s">
        <v>266</v>
      </c>
      <c r="D1960" s="130" t="s">
        <v>5217</v>
      </c>
      <c r="E1960" s="130" t="s">
        <v>268</v>
      </c>
      <c r="F1960" s="130">
        <v>0</v>
      </c>
      <c r="G1960" s="130">
        <v>2</v>
      </c>
      <c r="H1960" s="130" t="s">
        <v>130</v>
      </c>
      <c r="I1960" s="131"/>
      <c r="J1960" s="130" t="s">
        <v>131</v>
      </c>
    </row>
    <row r="1961" spans="1:10">
      <c r="A1961" s="130" t="s">
        <v>5218</v>
      </c>
      <c r="B1961" s="130" t="s">
        <v>5219</v>
      </c>
      <c r="C1961" s="130" t="s">
        <v>266</v>
      </c>
      <c r="D1961" s="130" t="s">
        <v>5220</v>
      </c>
      <c r="E1961" s="130" t="s">
        <v>268</v>
      </c>
      <c r="F1961" s="130">
        <v>0</v>
      </c>
      <c r="G1961" s="130">
        <v>2</v>
      </c>
      <c r="H1961" s="130" t="s">
        <v>130</v>
      </c>
      <c r="I1961" s="131"/>
      <c r="J1961" s="130" t="s">
        <v>131</v>
      </c>
    </row>
    <row r="1962" spans="1:10">
      <c r="A1962" s="130" t="s">
        <v>5221</v>
      </c>
      <c r="B1962" s="130" t="s">
        <v>5222</v>
      </c>
      <c r="C1962" s="130" t="s">
        <v>266</v>
      </c>
      <c r="D1962" s="130" t="s">
        <v>5223</v>
      </c>
      <c r="E1962" s="130" t="s">
        <v>268</v>
      </c>
      <c r="F1962" s="130">
        <v>0</v>
      </c>
      <c r="G1962" s="130">
        <v>2</v>
      </c>
      <c r="H1962" s="130" t="s">
        <v>130</v>
      </c>
      <c r="I1962" s="131"/>
      <c r="J1962" s="130" t="s">
        <v>131</v>
      </c>
    </row>
    <row r="1963" spans="1:10">
      <c r="A1963" s="130" t="s">
        <v>5224</v>
      </c>
      <c r="B1963" s="130" t="s">
        <v>5225</v>
      </c>
      <c r="C1963" s="130" t="s">
        <v>266</v>
      </c>
      <c r="D1963" s="130" t="s">
        <v>5226</v>
      </c>
      <c r="E1963" s="130" t="s">
        <v>268</v>
      </c>
      <c r="F1963" s="130">
        <v>0</v>
      </c>
      <c r="G1963" s="130">
        <v>2</v>
      </c>
      <c r="H1963" s="130" t="s">
        <v>130</v>
      </c>
      <c r="I1963" s="131"/>
      <c r="J1963" s="130" t="s">
        <v>131</v>
      </c>
    </row>
    <row r="1964" spans="1:10">
      <c r="A1964" s="130" t="s">
        <v>5227</v>
      </c>
      <c r="B1964" s="130" t="s">
        <v>5228</v>
      </c>
      <c r="C1964" s="130" t="s">
        <v>266</v>
      </c>
      <c r="D1964" s="130" t="s">
        <v>5229</v>
      </c>
      <c r="E1964" s="130" t="s">
        <v>268</v>
      </c>
      <c r="F1964" s="130">
        <v>0</v>
      </c>
      <c r="G1964" s="130">
        <v>2</v>
      </c>
      <c r="H1964" s="130" t="s">
        <v>130</v>
      </c>
      <c r="I1964" s="131"/>
      <c r="J1964" s="130" t="s">
        <v>131</v>
      </c>
    </row>
    <row r="1965" spans="1:10">
      <c r="A1965" s="130" t="s">
        <v>5230</v>
      </c>
      <c r="B1965" s="130" t="s">
        <v>5231</v>
      </c>
      <c r="C1965" s="130" t="s">
        <v>266</v>
      </c>
      <c r="D1965" s="130" t="s">
        <v>5232</v>
      </c>
      <c r="E1965" s="130" t="s">
        <v>268</v>
      </c>
      <c r="F1965" s="130">
        <v>0</v>
      </c>
      <c r="G1965" s="130">
        <v>2</v>
      </c>
      <c r="H1965" s="130" t="s">
        <v>130</v>
      </c>
      <c r="I1965" s="131"/>
      <c r="J1965" s="130" t="s">
        <v>131</v>
      </c>
    </row>
    <row r="1966" spans="1:10">
      <c r="A1966" s="130" t="s">
        <v>5233</v>
      </c>
      <c r="B1966" s="130" t="s">
        <v>5234</v>
      </c>
      <c r="C1966" s="130" t="s">
        <v>266</v>
      </c>
      <c r="D1966" s="130" t="s">
        <v>5235</v>
      </c>
      <c r="E1966" s="130" t="s">
        <v>268</v>
      </c>
      <c r="F1966" s="130">
        <v>0</v>
      </c>
      <c r="G1966" s="130">
        <v>2</v>
      </c>
      <c r="H1966" s="130" t="s">
        <v>130</v>
      </c>
      <c r="I1966" s="131"/>
      <c r="J1966" s="130" t="s">
        <v>131</v>
      </c>
    </row>
    <row r="1967" spans="1:10">
      <c r="A1967" s="130" t="s">
        <v>5236</v>
      </c>
      <c r="B1967" s="130" t="s">
        <v>5237</v>
      </c>
      <c r="C1967" s="130" t="s">
        <v>266</v>
      </c>
      <c r="D1967" s="130" t="s">
        <v>5238</v>
      </c>
      <c r="E1967" s="130" t="s">
        <v>268</v>
      </c>
      <c r="F1967" s="130">
        <v>0</v>
      </c>
      <c r="G1967" s="130">
        <v>2</v>
      </c>
      <c r="H1967" s="130" t="s">
        <v>130</v>
      </c>
      <c r="I1967" s="131"/>
      <c r="J1967" s="130" t="s">
        <v>131</v>
      </c>
    </row>
    <row r="1968" spans="1:10">
      <c r="A1968" s="130" t="s">
        <v>5239</v>
      </c>
      <c r="B1968" s="130" t="s">
        <v>5240</v>
      </c>
      <c r="C1968" s="130" t="s">
        <v>266</v>
      </c>
      <c r="D1968" s="130" t="s">
        <v>5241</v>
      </c>
      <c r="E1968" s="130" t="s">
        <v>268</v>
      </c>
      <c r="F1968" s="130">
        <v>0</v>
      </c>
      <c r="G1968" s="130">
        <v>2</v>
      </c>
      <c r="H1968" s="130" t="s">
        <v>130</v>
      </c>
      <c r="I1968" s="131"/>
      <c r="J1968" s="130" t="s">
        <v>131</v>
      </c>
    </row>
    <row r="1969" spans="1:10">
      <c r="A1969" s="130" t="s">
        <v>5242</v>
      </c>
      <c r="B1969" s="130" t="s">
        <v>5243</v>
      </c>
      <c r="C1969" s="130" t="s">
        <v>266</v>
      </c>
      <c r="D1969" s="130" t="s">
        <v>5244</v>
      </c>
      <c r="E1969" s="130" t="s">
        <v>268</v>
      </c>
      <c r="F1969" s="130">
        <v>0</v>
      </c>
      <c r="G1969" s="130">
        <v>2</v>
      </c>
      <c r="H1969" s="130" t="s">
        <v>130</v>
      </c>
      <c r="I1969" s="131"/>
      <c r="J1969" s="130" t="s">
        <v>131</v>
      </c>
    </row>
    <row r="1970" spans="1:10">
      <c r="A1970" s="130" t="s">
        <v>5245</v>
      </c>
      <c r="B1970" s="130" t="s">
        <v>5246</v>
      </c>
      <c r="C1970" s="130" t="s">
        <v>266</v>
      </c>
      <c r="D1970" s="130" t="s">
        <v>5247</v>
      </c>
      <c r="E1970" s="130" t="s">
        <v>268</v>
      </c>
      <c r="F1970" s="130">
        <v>0</v>
      </c>
      <c r="G1970" s="130">
        <v>2</v>
      </c>
      <c r="H1970" s="130" t="s">
        <v>130</v>
      </c>
      <c r="I1970" s="131"/>
      <c r="J1970" s="130" t="s">
        <v>131</v>
      </c>
    </row>
    <row r="1971" spans="1:10">
      <c r="A1971" s="130" t="s">
        <v>5248</v>
      </c>
      <c r="B1971" s="130" t="s">
        <v>5249</v>
      </c>
      <c r="C1971" s="130" t="s">
        <v>266</v>
      </c>
      <c r="D1971" s="130" t="s">
        <v>5250</v>
      </c>
      <c r="E1971" s="130" t="s">
        <v>268</v>
      </c>
      <c r="F1971" s="130">
        <v>0</v>
      </c>
      <c r="G1971" s="130">
        <v>2</v>
      </c>
      <c r="H1971" s="130" t="s">
        <v>130</v>
      </c>
      <c r="I1971" s="131"/>
      <c r="J1971" s="130" t="s">
        <v>131</v>
      </c>
    </row>
    <row r="1972" spans="1:10">
      <c r="A1972" s="130" t="s">
        <v>5251</v>
      </c>
      <c r="B1972" s="130" t="s">
        <v>5252</v>
      </c>
      <c r="C1972" s="130" t="s">
        <v>266</v>
      </c>
      <c r="D1972" s="130" t="s">
        <v>5253</v>
      </c>
      <c r="E1972" s="130" t="s">
        <v>268</v>
      </c>
      <c r="F1972" s="130">
        <v>0</v>
      </c>
      <c r="G1972" s="130">
        <v>2</v>
      </c>
      <c r="H1972" s="130" t="s">
        <v>130</v>
      </c>
      <c r="I1972" s="131"/>
      <c r="J1972" s="130" t="s">
        <v>131</v>
      </c>
    </row>
    <row r="1973" spans="1:10">
      <c r="A1973" s="130" t="s">
        <v>5254</v>
      </c>
      <c r="B1973" s="130" t="s">
        <v>5255</v>
      </c>
      <c r="C1973" s="130" t="s">
        <v>266</v>
      </c>
      <c r="D1973" s="130" t="s">
        <v>5256</v>
      </c>
      <c r="E1973" s="130" t="s">
        <v>268</v>
      </c>
      <c r="F1973" s="130">
        <v>0</v>
      </c>
      <c r="G1973" s="130">
        <v>2</v>
      </c>
      <c r="H1973" s="130" t="s">
        <v>130</v>
      </c>
      <c r="I1973" s="131"/>
      <c r="J1973" s="130" t="s">
        <v>131</v>
      </c>
    </row>
    <row r="1974" spans="1:10">
      <c r="A1974" s="130" t="s">
        <v>5257</v>
      </c>
      <c r="B1974" s="130" t="s">
        <v>5255</v>
      </c>
      <c r="C1974" s="130" t="s">
        <v>266</v>
      </c>
      <c r="D1974" s="130" t="s">
        <v>5258</v>
      </c>
      <c r="E1974" s="130" t="s">
        <v>268</v>
      </c>
      <c r="F1974" s="130">
        <v>0</v>
      </c>
      <c r="G1974" s="130">
        <v>2</v>
      </c>
      <c r="H1974" s="130" t="s">
        <v>130</v>
      </c>
      <c r="I1974" s="131"/>
      <c r="J1974" s="130" t="s">
        <v>131</v>
      </c>
    </row>
    <row r="1975" spans="1:10">
      <c r="A1975" s="130" t="s">
        <v>5259</v>
      </c>
      <c r="B1975" s="130" t="s">
        <v>5260</v>
      </c>
      <c r="C1975" s="130" t="s">
        <v>266</v>
      </c>
      <c r="D1975" s="130" t="s">
        <v>5261</v>
      </c>
      <c r="E1975" s="130" t="s">
        <v>268</v>
      </c>
      <c r="F1975" s="130">
        <v>0</v>
      </c>
      <c r="G1975" s="130">
        <v>2</v>
      </c>
      <c r="H1975" s="130" t="s">
        <v>130</v>
      </c>
      <c r="I1975" s="131"/>
      <c r="J1975" s="130" t="s">
        <v>131</v>
      </c>
    </row>
    <row r="1976" spans="1:10">
      <c r="A1976" s="130" t="s">
        <v>5262</v>
      </c>
      <c r="B1976" s="130" t="s">
        <v>5263</v>
      </c>
      <c r="C1976" s="130" t="s">
        <v>266</v>
      </c>
      <c r="D1976" s="130" t="s">
        <v>5264</v>
      </c>
      <c r="E1976" s="130" t="s">
        <v>268</v>
      </c>
      <c r="F1976" s="130">
        <v>0</v>
      </c>
      <c r="G1976" s="130">
        <v>2</v>
      </c>
      <c r="H1976" s="130" t="s">
        <v>130</v>
      </c>
      <c r="I1976" s="131"/>
      <c r="J1976" s="130" t="s">
        <v>131</v>
      </c>
    </row>
    <row r="1977" spans="1:10">
      <c r="A1977" s="130" t="s">
        <v>5265</v>
      </c>
      <c r="B1977" s="130" t="s">
        <v>5266</v>
      </c>
      <c r="C1977" s="130" t="s">
        <v>266</v>
      </c>
      <c r="D1977" s="130" t="s">
        <v>5267</v>
      </c>
      <c r="E1977" s="130" t="s">
        <v>268</v>
      </c>
      <c r="F1977" s="130">
        <v>0</v>
      </c>
      <c r="G1977" s="130">
        <v>2</v>
      </c>
      <c r="H1977" s="130" t="s">
        <v>130</v>
      </c>
      <c r="I1977" s="131"/>
      <c r="J1977" s="130" t="s">
        <v>131</v>
      </c>
    </row>
    <row r="1978" spans="1:10">
      <c r="A1978" s="130" t="s">
        <v>5268</v>
      </c>
      <c r="B1978" s="130" t="s">
        <v>5269</v>
      </c>
      <c r="C1978" s="130" t="s">
        <v>266</v>
      </c>
      <c r="D1978" s="130" t="s">
        <v>5270</v>
      </c>
      <c r="E1978" s="130" t="s">
        <v>268</v>
      </c>
      <c r="F1978" s="130">
        <v>0</v>
      </c>
      <c r="G1978" s="130">
        <v>2</v>
      </c>
      <c r="H1978" s="130" t="s">
        <v>130</v>
      </c>
      <c r="I1978" s="131"/>
      <c r="J1978" s="130" t="s">
        <v>131</v>
      </c>
    </row>
    <row r="1979" spans="1:10">
      <c r="A1979" s="130" t="s">
        <v>5271</v>
      </c>
      <c r="B1979" s="130" t="s">
        <v>5272</v>
      </c>
      <c r="C1979" s="130" t="s">
        <v>266</v>
      </c>
      <c r="D1979" s="130" t="s">
        <v>5273</v>
      </c>
      <c r="E1979" s="130" t="s">
        <v>268</v>
      </c>
      <c r="F1979" s="130">
        <v>0</v>
      </c>
      <c r="G1979" s="130">
        <v>2</v>
      </c>
      <c r="H1979" s="130" t="s">
        <v>130</v>
      </c>
      <c r="I1979" s="131"/>
      <c r="J1979" s="130" t="s">
        <v>131</v>
      </c>
    </row>
    <row r="1980" spans="1:10">
      <c r="A1980" s="130" t="s">
        <v>5274</v>
      </c>
      <c r="B1980" s="130" t="s">
        <v>5275</v>
      </c>
      <c r="C1980" s="130" t="s">
        <v>266</v>
      </c>
      <c r="D1980" s="130" t="s">
        <v>5276</v>
      </c>
      <c r="E1980" s="130" t="s">
        <v>268</v>
      </c>
      <c r="F1980" s="130">
        <v>0</v>
      </c>
      <c r="G1980" s="130">
        <v>2</v>
      </c>
      <c r="H1980" s="130" t="s">
        <v>130</v>
      </c>
      <c r="I1980" s="131"/>
      <c r="J1980" s="130" t="s">
        <v>131</v>
      </c>
    </row>
    <row r="1981" spans="1:10">
      <c r="A1981" s="130" t="s">
        <v>5277</v>
      </c>
      <c r="B1981" s="130" t="s">
        <v>5278</v>
      </c>
      <c r="C1981" s="130" t="s">
        <v>266</v>
      </c>
      <c r="D1981" s="130" t="s">
        <v>5279</v>
      </c>
      <c r="E1981" s="130" t="s">
        <v>268</v>
      </c>
      <c r="F1981" s="130">
        <v>0</v>
      </c>
      <c r="G1981" s="130">
        <v>2</v>
      </c>
      <c r="H1981" s="130" t="s">
        <v>130</v>
      </c>
      <c r="I1981" s="131"/>
      <c r="J1981" s="130" t="s">
        <v>131</v>
      </c>
    </row>
    <row r="1982" spans="1:10">
      <c r="A1982" s="130" t="s">
        <v>5280</v>
      </c>
      <c r="B1982" s="130" t="s">
        <v>5281</v>
      </c>
      <c r="C1982" s="130" t="s">
        <v>164</v>
      </c>
      <c r="D1982" s="130" t="s">
        <v>5282</v>
      </c>
      <c r="E1982" s="130" t="s">
        <v>166</v>
      </c>
      <c r="F1982" s="130">
        <v>0</v>
      </c>
      <c r="G1982" s="130">
        <v>2</v>
      </c>
      <c r="H1982" s="130" t="s">
        <v>130</v>
      </c>
      <c r="I1982" s="131"/>
      <c r="J1982" s="130" t="s">
        <v>131</v>
      </c>
    </row>
    <row r="1983" spans="1:10">
      <c r="A1983" s="130" t="s">
        <v>5283</v>
      </c>
      <c r="B1983" s="130" t="s">
        <v>5283</v>
      </c>
      <c r="C1983" s="130" t="s">
        <v>5283</v>
      </c>
      <c r="D1983" s="130" t="s">
        <v>5283</v>
      </c>
      <c r="E1983" s="130" t="s">
        <v>5283</v>
      </c>
      <c r="H1983" s="130" t="s">
        <v>5283</v>
      </c>
      <c r="I1983" s="131"/>
      <c r="J1983" s="130" t="s">
        <v>5283</v>
      </c>
    </row>
    <row r="1984" spans="1:10">
      <c r="A1984" s="130" t="s">
        <v>5284</v>
      </c>
      <c r="B1984" s="130" t="s">
        <v>5285</v>
      </c>
      <c r="C1984" s="130" t="s">
        <v>164</v>
      </c>
      <c r="D1984" s="130" t="s">
        <v>5286</v>
      </c>
      <c r="E1984" s="130" t="s">
        <v>166</v>
      </c>
      <c r="F1984" s="130">
        <v>0</v>
      </c>
      <c r="G1984" s="130">
        <v>2</v>
      </c>
      <c r="H1984" s="130" t="s">
        <v>130</v>
      </c>
      <c r="I1984" s="131"/>
      <c r="J1984" s="130" t="s">
        <v>131</v>
      </c>
    </row>
    <row r="1985" spans="1:10">
      <c r="A1985" s="130" t="s">
        <v>5287</v>
      </c>
      <c r="B1985" s="130" t="s">
        <v>5288</v>
      </c>
      <c r="C1985" s="130" t="s">
        <v>164</v>
      </c>
      <c r="D1985" s="130" t="s">
        <v>5289</v>
      </c>
      <c r="E1985" s="130" t="s">
        <v>166</v>
      </c>
      <c r="F1985" s="130">
        <v>0</v>
      </c>
      <c r="G1985" s="130">
        <v>2</v>
      </c>
      <c r="H1985" s="130" t="s">
        <v>130</v>
      </c>
      <c r="I1985" s="131"/>
      <c r="J1985" s="130" t="s">
        <v>131</v>
      </c>
    </row>
    <row r="1986" spans="1:10">
      <c r="A1986" s="130" t="s">
        <v>5290</v>
      </c>
      <c r="B1986" s="130" t="s">
        <v>5285</v>
      </c>
      <c r="C1986" s="130" t="s">
        <v>266</v>
      </c>
      <c r="D1986" s="130" t="s">
        <v>5286</v>
      </c>
      <c r="E1986" s="130" t="s">
        <v>268</v>
      </c>
      <c r="F1986" s="130">
        <v>0</v>
      </c>
      <c r="G1986" s="130">
        <v>2</v>
      </c>
      <c r="H1986" s="130" t="s">
        <v>130</v>
      </c>
      <c r="I1986" s="131"/>
      <c r="J1986" s="130" t="s">
        <v>131</v>
      </c>
    </row>
    <row r="1987" spans="1:10">
      <c r="A1987" s="130" t="s">
        <v>5291</v>
      </c>
      <c r="B1987" s="130" t="s">
        <v>5288</v>
      </c>
      <c r="C1987" s="130" t="s">
        <v>266</v>
      </c>
      <c r="D1987" s="130" t="s">
        <v>5289</v>
      </c>
      <c r="E1987" s="130" t="s">
        <v>268</v>
      </c>
      <c r="F1987" s="130">
        <v>0</v>
      </c>
      <c r="G1987" s="130">
        <v>2</v>
      </c>
      <c r="H1987" s="130" t="s">
        <v>130</v>
      </c>
      <c r="I1987" s="131"/>
      <c r="J1987" s="130" t="s">
        <v>131</v>
      </c>
    </row>
    <row r="1988" spans="1:10">
      <c r="A1988" s="130" t="s">
        <v>5292</v>
      </c>
      <c r="B1988" s="130" t="s">
        <v>5293</v>
      </c>
      <c r="C1988" s="130" t="s">
        <v>164</v>
      </c>
      <c r="D1988" s="130" t="s">
        <v>5294</v>
      </c>
      <c r="E1988" s="130" t="s">
        <v>166</v>
      </c>
      <c r="F1988" s="130">
        <v>0</v>
      </c>
      <c r="G1988" s="130">
        <v>2</v>
      </c>
      <c r="H1988" s="130" t="s">
        <v>130</v>
      </c>
      <c r="I1988" s="131"/>
      <c r="J1988" s="130" t="s">
        <v>131</v>
      </c>
    </row>
    <row r="1989" spans="1:10">
      <c r="A1989" s="130" t="s">
        <v>5295</v>
      </c>
      <c r="B1989" s="130" t="s">
        <v>5296</v>
      </c>
      <c r="C1989" s="130" t="s">
        <v>164</v>
      </c>
      <c r="D1989" s="130" t="s">
        <v>5297</v>
      </c>
      <c r="E1989" s="130" t="s">
        <v>166</v>
      </c>
      <c r="F1989" s="130">
        <v>0</v>
      </c>
      <c r="G1989" s="130">
        <v>2</v>
      </c>
      <c r="H1989" s="130" t="s">
        <v>130</v>
      </c>
      <c r="I1989" s="131"/>
      <c r="J1989" s="130" t="s">
        <v>131</v>
      </c>
    </row>
    <row r="1990" spans="1:10">
      <c r="A1990" s="130" t="s">
        <v>5298</v>
      </c>
      <c r="B1990" s="130" t="s">
        <v>5299</v>
      </c>
      <c r="C1990" s="130" t="s">
        <v>164</v>
      </c>
      <c r="D1990" s="130" t="s">
        <v>5300</v>
      </c>
      <c r="E1990" s="130" t="s">
        <v>166</v>
      </c>
      <c r="F1990" s="130">
        <v>0</v>
      </c>
      <c r="G1990" s="130">
        <v>2</v>
      </c>
      <c r="H1990" s="130" t="s">
        <v>130</v>
      </c>
      <c r="I1990" s="131"/>
      <c r="J1990" s="130" t="s">
        <v>131</v>
      </c>
    </row>
    <row r="1991" spans="1:10">
      <c r="A1991" s="130" t="s">
        <v>5301</v>
      </c>
      <c r="B1991" s="130" t="s">
        <v>5302</v>
      </c>
      <c r="C1991" s="130" t="s">
        <v>164</v>
      </c>
      <c r="D1991" s="130" t="s">
        <v>5303</v>
      </c>
      <c r="E1991" s="130" t="s">
        <v>166</v>
      </c>
      <c r="F1991" s="130">
        <v>0</v>
      </c>
      <c r="G1991" s="130">
        <v>2</v>
      </c>
      <c r="H1991" s="130" t="s">
        <v>130</v>
      </c>
      <c r="I1991" s="131"/>
      <c r="J1991" s="130" t="s">
        <v>131</v>
      </c>
    </row>
    <row r="1992" spans="1:10">
      <c r="A1992" s="130" t="s">
        <v>5304</v>
      </c>
      <c r="B1992" s="130" t="s">
        <v>5305</v>
      </c>
      <c r="C1992" s="130" t="s">
        <v>164</v>
      </c>
      <c r="D1992" s="130" t="s">
        <v>5306</v>
      </c>
      <c r="E1992" s="130" t="s">
        <v>166</v>
      </c>
      <c r="F1992" s="130">
        <v>0</v>
      </c>
      <c r="G1992" s="130">
        <v>2</v>
      </c>
      <c r="H1992" s="130" t="s">
        <v>130</v>
      </c>
      <c r="I1992" s="131"/>
      <c r="J1992" s="130" t="s">
        <v>131</v>
      </c>
    </row>
    <row r="1993" spans="1:10">
      <c r="A1993" s="130" t="s">
        <v>5307</v>
      </c>
      <c r="B1993" s="130" t="s">
        <v>5308</v>
      </c>
      <c r="C1993" s="130" t="s">
        <v>164</v>
      </c>
      <c r="D1993" s="130" t="s">
        <v>5309</v>
      </c>
      <c r="E1993" s="130" t="s">
        <v>166</v>
      </c>
      <c r="F1993" s="130">
        <v>0</v>
      </c>
      <c r="G1993" s="130">
        <v>2</v>
      </c>
      <c r="H1993" s="130" t="s">
        <v>130</v>
      </c>
      <c r="I1993" s="131"/>
      <c r="J1993" s="130" t="s">
        <v>131</v>
      </c>
    </row>
    <row r="1994" spans="1:10">
      <c r="A1994" s="130" t="s">
        <v>5310</v>
      </c>
      <c r="B1994" s="130" t="s">
        <v>5311</v>
      </c>
      <c r="C1994" s="130" t="s">
        <v>164</v>
      </c>
      <c r="D1994" s="130" t="s">
        <v>5312</v>
      </c>
      <c r="E1994" s="130" t="s">
        <v>166</v>
      </c>
      <c r="F1994" s="130">
        <v>0</v>
      </c>
      <c r="G1994" s="130">
        <v>2</v>
      </c>
      <c r="H1994" s="130" t="s">
        <v>130</v>
      </c>
      <c r="I1994" s="131"/>
      <c r="J1994" s="130" t="s">
        <v>131</v>
      </c>
    </row>
    <row r="1995" spans="1:10">
      <c r="A1995" s="130" t="s">
        <v>5313</v>
      </c>
      <c r="B1995" s="130" t="s">
        <v>5314</v>
      </c>
      <c r="C1995" s="130" t="s">
        <v>164</v>
      </c>
      <c r="D1995" s="130" t="s">
        <v>5315</v>
      </c>
      <c r="E1995" s="130" t="s">
        <v>166</v>
      </c>
      <c r="F1995" s="130">
        <v>0</v>
      </c>
      <c r="G1995" s="130">
        <v>2</v>
      </c>
      <c r="H1995" s="130" t="s">
        <v>130</v>
      </c>
      <c r="I1995" s="131"/>
      <c r="J1995" s="130" t="s">
        <v>131</v>
      </c>
    </row>
    <row r="1996" spans="1:10">
      <c r="A1996" s="130" t="s">
        <v>5316</v>
      </c>
      <c r="B1996" s="130" t="s">
        <v>5317</v>
      </c>
      <c r="C1996" s="130" t="s">
        <v>164</v>
      </c>
      <c r="D1996" s="130" t="s">
        <v>5318</v>
      </c>
      <c r="E1996" s="130" t="s">
        <v>166</v>
      </c>
      <c r="F1996" s="130">
        <v>0</v>
      </c>
      <c r="G1996" s="130">
        <v>2</v>
      </c>
      <c r="H1996" s="130" t="s">
        <v>130</v>
      </c>
      <c r="I1996" s="131"/>
      <c r="J1996" s="130" t="s">
        <v>131</v>
      </c>
    </row>
    <row r="1997" spans="1:10">
      <c r="A1997" s="130" t="s">
        <v>5319</v>
      </c>
      <c r="B1997" s="130" t="s">
        <v>5320</v>
      </c>
      <c r="C1997" s="130" t="s">
        <v>164</v>
      </c>
      <c r="D1997" s="130" t="s">
        <v>5321</v>
      </c>
      <c r="E1997" s="130" t="s">
        <v>166</v>
      </c>
      <c r="F1997" s="130">
        <v>0</v>
      </c>
      <c r="G1997" s="130">
        <v>2</v>
      </c>
      <c r="H1997" s="130" t="s">
        <v>130</v>
      </c>
      <c r="I1997" s="131"/>
      <c r="J1997" s="130" t="s">
        <v>131</v>
      </c>
    </row>
    <row r="1998" spans="1:10">
      <c r="A1998" s="130" t="s">
        <v>5322</v>
      </c>
      <c r="B1998" s="130" t="s">
        <v>5323</v>
      </c>
      <c r="C1998" s="130" t="s">
        <v>164</v>
      </c>
      <c r="D1998" s="130" t="s">
        <v>5324</v>
      </c>
      <c r="E1998" s="130" t="s">
        <v>166</v>
      </c>
      <c r="F1998" s="130">
        <v>0</v>
      </c>
      <c r="G1998" s="130">
        <v>2</v>
      </c>
      <c r="H1998" s="130" t="s">
        <v>130</v>
      </c>
      <c r="I1998" s="131"/>
      <c r="J1998" s="130" t="s">
        <v>131</v>
      </c>
    </row>
    <row r="1999" spans="1:10">
      <c r="A1999" s="130" t="s">
        <v>5325</v>
      </c>
      <c r="B1999" s="130" t="s">
        <v>5326</v>
      </c>
      <c r="C1999" s="130" t="s">
        <v>164</v>
      </c>
      <c r="D1999" s="130" t="s">
        <v>5327</v>
      </c>
      <c r="E1999" s="130" t="s">
        <v>166</v>
      </c>
      <c r="F1999" s="130">
        <v>0</v>
      </c>
      <c r="G1999" s="130">
        <v>2</v>
      </c>
      <c r="H1999" s="130" t="s">
        <v>130</v>
      </c>
      <c r="I1999" s="131"/>
      <c r="J1999" s="130" t="s">
        <v>131</v>
      </c>
    </row>
    <row r="2000" spans="1:10">
      <c r="A2000" s="130" t="s">
        <v>5328</v>
      </c>
      <c r="B2000" s="130" t="s">
        <v>5329</v>
      </c>
      <c r="C2000" s="130" t="s">
        <v>164</v>
      </c>
      <c r="D2000" s="130" t="s">
        <v>5330</v>
      </c>
      <c r="E2000" s="130" t="s">
        <v>166</v>
      </c>
      <c r="F2000" s="130">
        <v>0</v>
      </c>
      <c r="G2000" s="130">
        <v>2</v>
      </c>
      <c r="H2000" s="130" t="s">
        <v>130</v>
      </c>
      <c r="I2000" s="131"/>
      <c r="J2000" s="130" t="s">
        <v>131</v>
      </c>
    </row>
    <row r="2001" spans="1:10">
      <c r="A2001" s="130" t="s">
        <v>5331</v>
      </c>
      <c r="B2001" s="130" t="s">
        <v>5332</v>
      </c>
      <c r="C2001" s="130" t="s">
        <v>164</v>
      </c>
      <c r="D2001" s="130" t="s">
        <v>5333</v>
      </c>
      <c r="E2001" s="130" t="s">
        <v>166</v>
      </c>
      <c r="F2001" s="130">
        <v>0</v>
      </c>
      <c r="G2001" s="130">
        <v>2</v>
      </c>
      <c r="H2001" s="130" t="s">
        <v>130</v>
      </c>
      <c r="I2001" s="131"/>
      <c r="J2001" s="130" t="s">
        <v>131</v>
      </c>
    </row>
    <row r="2002" spans="1:10">
      <c r="A2002" s="130" t="s">
        <v>5334</v>
      </c>
      <c r="B2002" s="130" t="s">
        <v>5335</v>
      </c>
      <c r="C2002" s="130" t="s">
        <v>164</v>
      </c>
      <c r="D2002" s="130" t="s">
        <v>5336</v>
      </c>
      <c r="E2002" s="130" t="s">
        <v>166</v>
      </c>
      <c r="F2002" s="130">
        <v>0</v>
      </c>
      <c r="G2002" s="130">
        <v>2</v>
      </c>
      <c r="H2002" s="130" t="s">
        <v>130</v>
      </c>
      <c r="I2002" s="131"/>
      <c r="J2002" s="130" t="s">
        <v>131</v>
      </c>
    </row>
    <row r="2003" spans="1:10">
      <c r="A2003" s="130" t="s">
        <v>5337</v>
      </c>
      <c r="B2003" s="130" t="s">
        <v>5338</v>
      </c>
      <c r="C2003" s="130" t="s">
        <v>164</v>
      </c>
      <c r="D2003" s="130" t="s">
        <v>5339</v>
      </c>
      <c r="E2003" s="130" t="s">
        <v>166</v>
      </c>
      <c r="F2003" s="130">
        <v>0</v>
      </c>
      <c r="G2003" s="130">
        <v>2</v>
      </c>
      <c r="H2003" s="130" t="s">
        <v>130</v>
      </c>
      <c r="I2003" s="131"/>
      <c r="J2003" s="130" t="s">
        <v>131</v>
      </c>
    </row>
    <row r="2004" spans="1:10">
      <c r="A2004" s="130" t="s">
        <v>5340</v>
      </c>
      <c r="B2004" s="130" t="s">
        <v>5341</v>
      </c>
      <c r="C2004" s="130" t="s">
        <v>164</v>
      </c>
      <c r="D2004" s="130" t="s">
        <v>5342</v>
      </c>
      <c r="E2004" s="130" t="s">
        <v>166</v>
      </c>
      <c r="F2004" s="130">
        <v>0</v>
      </c>
      <c r="G2004" s="130">
        <v>2</v>
      </c>
      <c r="H2004" s="130" t="s">
        <v>130</v>
      </c>
      <c r="I2004" s="131"/>
      <c r="J2004" s="130" t="s">
        <v>131</v>
      </c>
    </row>
    <row r="2005" spans="1:10">
      <c r="A2005" s="130" t="s">
        <v>5343</v>
      </c>
      <c r="B2005" s="130" t="s">
        <v>5344</v>
      </c>
      <c r="C2005" s="130" t="s">
        <v>164</v>
      </c>
      <c r="D2005" s="130" t="s">
        <v>5345</v>
      </c>
      <c r="E2005" s="130" t="s">
        <v>166</v>
      </c>
      <c r="F2005" s="130">
        <v>0</v>
      </c>
      <c r="G2005" s="130">
        <v>2</v>
      </c>
      <c r="H2005" s="130" t="s">
        <v>130</v>
      </c>
      <c r="I2005" s="131"/>
      <c r="J2005" s="130" t="s">
        <v>131</v>
      </c>
    </row>
    <row r="2006" spans="1:10">
      <c r="A2006" s="130" t="s">
        <v>5346</v>
      </c>
      <c r="B2006" s="130" t="s">
        <v>5347</v>
      </c>
      <c r="C2006" s="130" t="s">
        <v>164</v>
      </c>
      <c r="D2006" s="130" t="s">
        <v>5348</v>
      </c>
      <c r="E2006" s="130" t="s">
        <v>166</v>
      </c>
      <c r="F2006" s="130">
        <v>0</v>
      </c>
      <c r="G2006" s="130">
        <v>2</v>
      </c>
      <c r="H2006" s="130" t="s">
        <v>130</v>
      </c>
      <c r="I2006" s="131"/>
      <c r="J2006" s="130" t="s">
        <v>131</v>
      </c>
    </row>
    <row r="2007" spans="1:10">
      <c r="A2007" s="130" t="s">
        <v>5349</v>
      </c>
      <c r="B2007" s="130" t="s">
        <v>5350</v>
      </c>
      <c r="C2007" s="130" t="s">
        <v>164</v>
      </c>
      <c r="D2007" s="130" t="s">
        <v>5351</v>
      </c>
      <c r="E2007" s="130" t="s">
        <v>166</v>
      </c>
      <c r="F2007" s="130">
        <v>0</v>
      </c>
      <c r="G2007" s="130">
        <v>2</v>
      </c>
      <c r="H2007" s="130" t="s">
        <v>130</v>
      </c>
      <c r="I2007" s="131"/>
      <c r="J2007" s="130" t="s">
        <v>131</v>
      </c>
    </row>
    <row r="2008" spans="1:10">
      <c r="A2008" s="130" t="s">
        <v>5352</v>
      </c>
      <c r="B2008" s="130" t="s">
        <v>5353</v>
      </c>
      <c r="C2008" s="130" t="s">
        <v>164</v>
      </c>
      <c r="D2008" s="130" t="s">
        <v>5354</v>
      </c>
      <c r="E2008" s="130" t="s">
        <v>166</v>
      </c>
      <c r="F2008" s="130">
        <v>0</v>
      </c>
      <c r="G2008" s="130">
        <v>2</v>
      </c>
      <c r="H2008" s="130" t="s">
        <v>130</v>
      </c>
      <c r="I2008" s="131"/>
      <c r="J2008" s="130" t="s">
        <v>131</v>
      </c>
    </row>
    <row r="2009" spans="1:10">
      <c r="A2009" s="130" t="s">
        <v>5355</v>
      </c>
      <c r="B2009" s="130" t="s">
        <v>5356</v>
      </c>
      <c r="C2009" s="130" t="s">
        <v>164</v>
      </c>
      <c r="D2009" s="130" t="s">
        <v>5357</v>
      </c>
      <c r="E2009" s="130" t="s">
        <v>166</v>
      </c>
      <c r="F2009" s="130">
        <v>0</v>
      </c>
      <c r="G2009" s="130">
        <v>2</v>
      </c>
      <c r="H2009" s="130" t="s">
        <v>130</v>
      </c>
      <c r="I2009" s="131"/>
      <c r="J2009" s="130" t="s">
        <v>131</v>
      </c>
    </row>
    <row r="2010" spans="1:10">
      <c r="A2010" s="130" t="s">
        <v>5358</v>
      </c>
      <c r="B2010" s="130" t="s">
        <v>5359</v>
      </c>
      <c r="C2010" s="130" t="s">
        <v>164</v>
      </c>
      <c r="D2010" s="130" t="s">
        <v>5360</v>
      </c>
      <c r="E2010" s="130" t="s">
        <v>166</v>
      </c>
      <c r="F2010" s="130">
        <v>0</v>
      </c>
      <c r="G2010" s="130">
        <v>2</v>
      </c>
      <c r="H2010" s="130" t="s">
        <v>130</v>
      </c>
      <c r="I2010" s="131"/>
      <c r="J2010" s="130" t="s">
        <v>131</v>
      </c>
    </row>
    <row r="2011" spans="1:10">
      <c r="A2011" s="130" t="s">
        <v>5361</v>
      </c>
      <c r="B2011" s="130" t="s">
        <v>5362</v>
      </c>
      <c r="C2011" s="130" t="s">
        <v>164</v>
      </c>
      <c r="D2011" s="130" t="s">
        <v>5363</v>
      </c>
      <c r="E2011" s="130" t="s">
        <v>166</v>
      </c>
      <c r="F2011" s="130">
        <v>0</v>
      </c>
      <c r="G2011" s="130">
        <v>2</v>
      </c>
      <c r="H2011" s="130" t="s">
        <v>130</v>
      </c>
      <c r="I2011" s="131"/>
      <c r="J2011" s="130" t="s">
        <v>131</v>
      </c>
    </row>
    <row r="2012" spans="1:10">
      <c r="A2012" s="130" t="s">
        <v>5364</v>
      </c>
      <c r="B2012" s="130" t="s">
        <v>5365</v>
      </c>
      <c r="C2012" s="130" t="s">
        <v>164</v>
      </c>
      <c r="D2012" s="130" t="s">
        <v>5366</v>
      </c>
      <c r="E2012" s="130" t="s">
        <v>166</v>
      </c>
      <c r="F2012" s="130">
        <v>0</v>
      </c>
      <c r="G2012" s="130">
        <v>2</v>
      </c>
      <c r="H2012" s="130" t="s">
        <v>130</v>
      </c>
      <c r="I2012" s="131"/>
      <c r="J2012" s="130" t="s">
        <v>131</v>
      </c>
    </row>
    <row r="2013" spans="1:10">
      <c r="A2013" s="130" t="s">
        <v>5367</v>
      </c>
      <c r="B2013" s="130" t="s">
        <v>5368</v>
      </c>
      <c r="C2013" s="130" t="s">
        <v>164</v>
      </c>
      <c r="D2013" s="130" t="s">
        <v>5369</v>
      </c>
      <c r="E2013" s="130" t="s">
        <v>166</v>
      </c>
      <c r="F2013" s="130">
        <v>0</v>
      </c>
      <c r="G2013" s="130">
        <v>2</v>
      </c>
      <c r="H2013" s="130" t="s">
        <v>130</v>
      </c>
      <c r="I2013" s="131"/>
      <c r="J2013" s="130" t="s">
        <v>131</v>
      </c>
    </row>
    <row r="2014" spans="1:10">
      <c r="A2014" s="130" t="s">
        <v>5370</v>
      </c>
      <c r="B2014" s="130" t="s">
        <v>5371</v>
      </c>
      <c r="C2014" s="130" t="s">
        <v>164</v>
      </c>
      <c r="D2014" s="130" t="s">
        <v>5372</v>
      </c>
      <c r="E2014" s="130" t="s">
        <v>166</v>
      </c>
      <c r="F2014" s="130">
        <v>0</v>
      </c>
      <c r="G2014" s="130">
        <v>2</v>
      </c>
      <c r="H2014" s="130" t="s">
        <v>130</v>
      </c>
      <c r="I2014" s="131"/>
      <c r="J2014" s="130" t="s">
        <v>131</v>
      </c>
    </row>
    <row r="2015" spans="1:10">
      <c r="A2015" s="130" t="s">
        <v>5373</v>
      </c>
      <c r="B2015" s="130" t="s">
        <v>5374</v>
      </c>
      <c r="C2015" s="130" t="s">
        <v>164</v>
      </c>
      <c r="D2015" s="130" t="s">
        <v>5375</v>
      </c>
      <c r="E2015" s="130" t="s">
        <v>166</v>
      </c>
      <c r="F2015" s="130">
        <v>0</v>
      </c>
      <c r="G2015" s="130">
        <v>2</v>
      </c>
      <c r="H2015" s="130" t="s">
        <v>130</v>
      </c>
      <c r="I2015" s="131"/>
      <c r="J2015" s="130" t="s">
        <v>131</v>
      </c>
    </row>
    <row r="2016" spans="1:10">
      <c r="A2016" s="130" t="s">
        <v>5376</v>
      </c>
      <c r="B2016" s="130" t="s">
        <v>5377</v>
      </c>
      <c r="C2016" s="130" t="s">
        <v>164</v>
      </c>
      <c r="D2016" s="130" t="s">
        <v>5378</v>
      </c>
      <c r="E2016" s="130" t="s">
        <v>166</v>
      </c>
      <c r="F2016" s="130">
        <v>0</v>
      </c>
      <c r="G2016" s="130">
        <v>2</v>
      </c>
      <c r="H2016" s="130" t="s">
        <v>130</v>
      </c>
      <c r="I2016" s="131"/>
      <c r="J2016" s="130" t="s">
        <v>131</v>
      </c>
    </row>
    <row r="2017" spans="1:10">
      <c r="A2017" s="130" t="s">
        <v>5379</v>
      </c>
      <c r="B2017" s="130" t="s">
        <v>5380</v>
      </c>
      <c r="C2017" s="130" t="s">
        <v>164</v>
      </c>
      <c r="D2017" s="130" t="s">
        <v>5381</v>
      </c>
      <c r="E2017" s="130" t="s">
        <v>166</v>
      </c>
      <c r="F2017" s="130">
        <v>0</v>
      </c>
      <c r="G2017" s="130">
        <v>2</v>
      </c>
      <c r="H2017" s="130" t="s">
        <v>130</v>
      </c>
      <c r="I2017" s="131"/>
      <c r="J2017" s="130" t="s">
        <v>131</v>
      </c>
    </row>
    <row r="2018" spans="1:10">
      <c r="A2018" s="130" t="s">
        <v>5382</v>
      </c>
      <c r="B2018" s="130" t="s">
        <v>5383</v>
      </c>
      <c r="C2018" s="130" t="s">
        <v>164</v>
      </c>
      <c r="D2018" s="130" t="s">
        <v>5384</v>
      </c>
      <c r="E2018" s="130" t="s">
        <v>166</v>
      </c>
      <c r="F2018" s="130">
        <v>0</v>
      </c>
      <c r="G2018" s="130">
        <v>2</v>
      </c>
      <c r="H2018" s="130" t="s">
        <v>130</v>
      </c>
      <c r="I2018" s="131"/>
      <c r="J2018" s="130" t="s">
        <v>131</v>
      </c>
    </row>
    <row r="2019" spans="1:10">
      <c r="A2019" s="130" t="s">
        <v>5385</v>
      </c>
      <c r="B2019" s="130" t="s">
        <v>5386</v>
      </c>
      <c r="C2019" s="130" t="s">
        <v>164</v>
      </c>
      <c r="D2019" s="130" t="s">
        <v>5387</v>
      </c>
      <c r="E2019" s="130" t="s">
        <v>166</v>
      </c>
      <c r="F2019" s="130">
        <v>0</v>
      </c>
      <c r="G2019" s="130">
        <v>2</v>
      </c>
      <c r="H2019" s="130" t="s">
        <v>130</v>
      </c>
      <c r="I2019" s="131"/>
      <c r="J2019" s="130" t="s">
        <v>131</v>
      </c>
    </row>
    <row r="2020" spans="1:10">
      <c r="A2020" s="130" t="s">
        <v>5388</v>
      </c>
      <c r="B2020" s="130" t="s">
        <v>5389</v>
      </c>
      <c r="C2020" s="130" t="s">
        <v>164</v>
      </c>
      <c r="D2020" s="130" t="s">
        <v>5390</v>
      </c>
      <c r="E2020" s="130" t="s">
        <v>166</v>
      </c>
      <c r="F2020" s="130">
        <v>0</v>
      </c>
      <c r="G2020" s="130">
        <v>2</v>
      </c>
      <c r="H2020" s="130" t="s">
        <v>130</v>
      </c>
      <c r="I2020" s="131"/>
      <c r="J2020" s="130" t="s">
        <v>131</v>
      </c>
    </row>
    <row r="2021" spans="1:10">
      <c r="A2021" s="130" t="s">
        <v>5391</v>
      </c>
      <c r="B2021" s="130" t="s">
        <v>5392</v>
      </c>
      <c r="C2021" s="130" t="s">
        <v>164</v>
      </c>
      <c r="D2021" s="130" t="s">
        <v>5393</v>
      </c>
      <c r="E2021" s="130" t="s">
        <v>166</v>
      </c>
      <c r="F2021" s="130">
        <v>0</v>
      </c>
      <c r="G2021" s="130">
        <v>2</v>
      </c>
      <c r="H2021" s="130" t="s">
        <v>130</v>
      </c>
      <c r="I2021" s="131"/>
      <c r="J2021" s="130" t="s">
        <v>131</v>
      </c>
    </row>
    <row r="2022" spans="1:10">
      <c r="A2022" s="130" t="s">
        <v>5394</v>
      </c>
      <c r="B2022" s="130" t="s">
        <v>5395</v>
      </c>
      <c r="C2022" s="130" t="s">
        <v>164</v>
      </c>
      <c r="D2022" s="130" t="s">
        <v>5396</v>
      </c>
      <c r="E2022" s="130" t="s">
        <v>166</v>
      </c>
      <c r="F2022" s="130">
        <v>0</v>
      </c>
      <c r="G2022" s="130">
        <v>2</v>
      </c>
      <c r="H2022" s="130" t="s">
        <v>130</v>
      </c>
      <c r="I2022" s="131"/>
      <c r="J2022" s="130" t="s">
        <v>131</v>
      </c>
    </row>
    <row r="2023" spans="1:10">
      <c r="A2023" s="130" t="s">
        <v>5397</v>
      </c>
      <c r="B2023" s="130" t="s">
        <v>5398</v>
      </c>
      <c r="C2023" s="130" t="s">
        <v>164</v>
      </c>
      <c r="D2023" s="130" t="s">
        <v>5399</v>
      </c>
      <c r="E2023" s="130" t="s">
        <v>166</v>
      </c>
      <c r="F2023" s="130">
        <v>0</v>
      </c>
      <c r="G2023" s="130">
        <v>2</v>
      </c>
      <c r="H2023" s="130" t="s">
        <v>130</v>
      </c>
      <c r="I2023" s="131"/>
      <c r="J2023" s="130" t="s">
        <v>131</v>
      </c>
    </row>
    <row r="2024" spans="1:10">
      <c r="A2024" s="130" t="s">
        <v>5400</v>
      </c>
      <c r="B2024" s="130" t="s">
        <v>5401</v>
      </c>
      <c r="C2024" s="130" t="s">
        <v>164</v>
      </c>
      <c r="D2024" s="130" t="s">
        <v>5402</v>
      </c>
      <c r="E2024" s="130" t="s">
        <v>166</v>
      </c>
      <c r="F2024" s="130">
        <v>0</v>
      </c>
      <c r="G2024" s="130">
        <v>2</v>
      </c>
      <c r="H2024" s="130" t="s">
        <v>130</v>
      </c>
      <c r="I2024" s="131"/>
      <c r="J2024" s="130" t="s">
        <v>131</v>
      </c>
    </row>
    <row r="2025" spans="1:10">
      <c r="A2025" s="130" t="s">
        <v>5403</v>
      </c>
      <c r="B2025" s="130" t="s">
        <v>5404</v>
      </c>
      <c r="C2025" s="130" t="s">
        <v>266</v>
      </c>
      <c r="D2025" s="130" t="s">
        <v>5405</v>
      </c>
      <c r="E2025" s="130" t="s">
        <v>268</v>
      </c>
      <c r="F2025" s="130">
        <v>0</v>
      </c>
      <c r="G2025" s="130">
        <v>2</v>
      </c>
      <c r="H2025" s="130" t="s">
        <v>130</v>
      </c>
      <c r="I2025" s="131"/>
      <c r="J2025" s="130" t="s">
        <v>131</v>
      </c>
    </row>
    <row r="2026" spans="1:10">
      <c r="A2026" s="130" t="s">
        <v>5406</v>
      </c>
      <c r="B2026" s="130" t="s">
        <v>5404</v>
      </c>
      <c r="C2026" s="130" t="s">
        <v>255</v>
      </c>
      <c r="D2026" s="130" t="s">
        <v>5405</v>
      </c>
      <c r="E2026" s="130" t="s">
        <v>23</v>
      </c>
      <c r="F2026" s="130">
        <v>0</v>
      </c>
      <c r="G2026" s="130">
        <v>2</v>
      </c>
      <c r="H2026" s="130" t="s">
        <v>130</v>
      </c>
      <c r="I2026" s="131"/>
      <c r="J2026" s="130" t="s">
        <v>131</v>
      </c>
    </row>
    <row r="2027" spans="1:10">
      <c r="A2027" s="130" t="s">
        <v>5407</v>
      </c>
      <c r="B2027" s="130" t="s">
        <v>5404</v>
      </c>
      <c r="C2027" s="130" t="s">
        <v>164</v>
      </c>
      <c r="D2027" s="130" t="s">
        <v>5405</v>
      </c>
      <c r="E2027" s="130" t="s">
        <v>166</v>
      </c>
      <c r="F2027" s="130">
        <v>0</v>
      </c>
      <c r="G2027" s="130">
        <v>2</v>
      </c>
      <c r="H2027" s="130" t="s">
        <v>130</v>
      </c>
      <c r="I2027" s="131"/>
      <c r="J2027" s="130" t="s">
        <v>131</v>
      </c>
    </row>
    <row r="2028" spans="1:10">
      <c r="A2028" s="130" t="s">
        <v>5408</v>
      </c>
      <c r="B2028" s="130" t="s">
        <v>5409</v>
      </c>
      <c r="C2028" s="130" t="s">
        <v>164</v>
      </c>
      <c r="D2028" s="130" t="s">
        <v>5410</v>
      </c>
      <c r="E2028" s="130" t="s">
        <v>166</v>
      </c>
      <c r="F2028" s="130">
        <v>0</v>
      </c>
      <c r="G2028" s="130">
        <v>2</v>
      </c>
      <c r="H2028" s="130" t="s">
        <v>130</v>
      </c>
      <c r="I2028" s="131"/>
      <c r="J2028" s="130" t="s">
        <v>131</v>
      </c>
    </row>
    <row r="2029" spans="1:10">
      <c r="A2029" s="130" t="s">
        <v>5411</v>
      </c>
      <c r="B2029" s="130" t="s">
        <v>5412</v>
      </c>
      <c r="C2029" s="130" t="s">
        <v>128</v>
      </c>
      <c r="D2029" s="130" t="s">
        <v>5413</v>
      </c>
      <c r="E2029" s="130" t="s">
        <v>128</v>
      </c>
      <c r="F2029" s="130">
        <v>0</v>
      </c>
      <c r="G2029" s="130">
        <v>2</v>
      </c>
      <c r="H2029" s="130" t="s">
        <v>130</v>
      </c>
      <c r="I2029" s="131"/>
      <c r="J2029" s="130" t="s">
        <v>131</v>
      </c>
    </row>
    <row r="2030" spans="1:10">
      <c r="A2030" s="130" t="s">
        <v>5414</v>
      </c>
      <c r="B2030" s="130" t="s">
        <v>5415</v>
      </c>
      <c r="C2030" s="130" t="s">
        <v>266</v>
      </c>
      <c r="D2030" s="130" t="s">
        <v>5416</v>
      </c>
      <c r="E2030" s="130" t="s">
        <v>268</v>
      </c>
      <c r="F2030" s="130">
        <v>0</v>
      </c>
      <c r="G2030" s="130">
        <v>2</v>
      </c>
      <c r="H2030" s="130" t="s">
        <v>130</v>
      </c>
      <c r="I2030" s="131"/>
      <c r="J2030" s="130" t="s">
        <v>131</v>
      </c>
    </row>
    <row r="2031" spans="1:10">
      <c r="A2031" s="130" t="s">
        <v>5417</v>
      </c>
      <c r="B2031" s="130" t="s">
        <v>5418</v>
      </c>
      <c r="C2031" s="130" t="s">
        <v>164</v>
      </c>
      <c r="D2031" s="130" t="s">
        <v>5419</v>
      </c>
      <c r="E2031" s="130" t="s">
        <v>166</v>
      </c>
      <c r="F2031" s="130">
        <v>0</v>
      </c>
      <c r="G2031" s="130">
        <v>2</v>
      </c>
      <c r="H2031" s="130" t="s">
        <v>130</v>
      </c>
      <c r="I2031" s="131"/>
      <c r="J2031" s="130" t="s">
        <v>131</v>
      </c>
    </row>
    <row r="2032" spans="1:10">
      <c r="A2032" s="130" t="s">
        <v>5420</v>
      </c>
      <c r="B2032" s="130" t="s">
        <v>5421</v>
      </c>
      <c r="C2032" s="130" t="s">
        <v>164</v>
      </c>
      <c r="D2032" s="130" t="s">
        <v>5422</v>
      </c>
      <c r="E2032" s="130" t="s">
        <v>166</v>
      </c>
      <c r="F2032" s="130">
        <v>0</v>
      </c>
      <c r="G2032" s="130">
        <v>2</v>
      </c>
      <c r="H2032" s="130" t="s">
        <v>130</v>
      </c>
      <c r="I2032" s="131"/>
      <c r="J2032" s="130" t="s">
        <v>131</v>
      </c>
    </row>
    <row r="2033" spans="1:10">
      <c r="A2033" s="130" t="s">
        <v>5423</v>
      </c>
      <c r="B2033" s="130" t="s">
        <v>5424</v>
      </c>
      <c r="C2033" s="130" t="s">
        <v>164</v>
      </c>
      <c r="D2033" s="130" t="s">
        <v>5425</v>
      </c>
      <c r="E2033" s="130" t="s">
        <v>166</v>
      </c>
      <c r="F2033" s="130">
        <v>0</v>
      </c>
      <c r="G2033" s="130">
        <v>2</v>
      </c>
      <c r="H2033" s="130" t="s">
        <v>130</v>
      </c>
      <c r="I2033" s="131"/>
      <c r="J2033" s="130" t="s">
        <v>131</v>
      </c>
    </row>
    <row r="2034" spans="1:10">
      <c r="A2034" s="130" t="s">
        <v>5426</v>
      </c>
      <c r="B2034" s="130" t="s">
        <v>5426</v>
      </c>
      <c r="C2034" s="130" t="s">
        <v>5426</v>
      </c>
      <c r="D2034" s="130" t="s">
        <v>5426</v>
      </c>
      <c r="E2034" s="130" t="s">
        <v>5426</v>
      </c>
      <c r="H2034" s="130" t="s">
        <v>5426</v>
      </c>
      <c r="I2034" s="131"/>
      <c r="J2034" s="130" t="s">
        <v>5426</v>
      </c>
    </row>
    <row r="2035" spans="1:10">
      <c r="A2035" s="130" t="s">
        <v>5427</v>
      </c>
      <c r="B2035" s="130" t="s">
        <v>5428</v>
      </c>
      <c r="C2035" s="130" t="s">
        <v>266</v>
      </c>
      <c r="D2035" s="130" t="s">
        <v>5429</v>
      </c>
      <c r="E2035" s="130" t="s">
        <v>268</v>
      </c>
      <c r="F2035" s="130">
        <v>0</v>
      </c>
      <c r="G2035" s="130">
        <v>2</v>
      </c>
      <c r="H2035" s="130" t="s">
        <v>130</v>
      </c>
      <c r="I2035" s="131"/>
      <c r="J2035" s="130" t="s">
        <v>131</v>
      </c>
    </row>
    <row r="2036" spans="1:10">
      <c r="A2036" s="130" t="s">
        <v>5430</v>
      </c>
      <c r="B2036" s="130" t="s">
        <v>5431</v>
      </c>
      <c r="C2036" s="130" t="s">
        <v>266</v>
      </c>
      <c r="D2036" s="130" t="s">
        <v>5432</v>
      </c>
      <c r="E2036" s="130" t="s">
        <v>268</v>
      </c>
      <c r="F2036" s="130">
        <v>0</v>
      </c>
      <c r="G2036" s="130">
        <v>2</v>
      </c>
      <c r="H2036" s="130" t="s">
        <v>130</v>
      </c>
      <c r="I2036" s="131"/>
      <c r="J2036" s="130" t="s">
        <v>131</v>
      </c>
    </row>
    <row r="2037" spans="1:10">
      <c r="A2037" s="130" t="s">
        <v>5433</v>
      </c>
      <c r="B2037" s="130" t="s">
        <v>5434</v>
      </c>
      <c r="C2037" s="130" t="s">
        <v>266</v>
      </c>
      <c r="D2037" s="130" t="s">
        <v>5435</v>
      </c>
      <c r="E2037" s="130" t="s">
        <v>268</v>
      </c>
      <c r="F2037" s="130">
        <v>0</v>
      </c>
      <c r="G2037" s="130">
        <v>2</v>
      </c>
      <c r="H2037" s="130" t="s">
        <v>130</v>
      </c>
      <c r="I2037" s="131"/>
      <c r="J2037" s="130" t="s">
        <v>131</v>
      </c>
    </row>
    <row r="2038" spans="1:10">
      <c r="A2038" s="130" t="s">
        <v>5436</v>
      </c>
      <c r="B2038" s="130" t="s">
        <v>5437</v>
      </c>
      <c r="C2038" s="130" t="s">
        <v>255</v>
      </c>
      <c r="D2038" s="130" t="s">
        <v>5438</v>
      </c>
      <c r="E2038" s="130" t="s">
        <v>257</v>
      </c>
      <c r="F2038" s="130">
        <v>0</v>
      </c>
      <c r="G2038" s="130">
        <v>2</v>
      </c>
      <c r="H2038" s="130" t="s">
        <v>130</v>
      </c>
      <c r="I2038" s="131"/>
      <c r="J2038" s="130" t="s">
        <v>131</v>
      </c>
    </row>
    <row r="2039" spans="1:10">
      <c r="A2039" s="130" t="s">
        <v>5439</v>
      </c>
      <c r="B2039" s="130" t="s">
        <v>5440</v>
      </c>
      <c r="C2039" s="130" t="s">
        <v>255</v>
      </c>
      <c r="D2039" s="130" t="s">
        <v>5441</v>
      </c>
      <c r="E2039" s="130" t="s">
        <v>257</v>
      </c>
      <c r="F2039" s="130">
        <v>0</v>
      </c>
      <c r="G2039" s="130">
        <v>2</v>
      </c>
      <c r="H2039" s="130" t="s">
        <v>130</v>
      </c>
      <c r="I2039" s="131"/>
      <c r="J2039" s="130" t="s">
        <v>131</v>
      </c>
    </row>
    <row r="2040" spans="1:10">
      <c r="A2040" s="130" t="s">
        <v>5442</v>
      </c>
      <c r="B2040" s="130" t="s">
        <v>5443</v>
      </c>
      <c r="C2040" s="130" t="s">
        <v>266</v>
      </c>
      <c r="D2040" s="130" t="s">
        <v>5444</v>
      </c>
      <c r="E2040" s="130" t="s">
        <v>268</v>
      </c>
      <c r="F2040" s="130">
        <v>0</v>
      </c>
      <c r="G2040" s="130">
        <v>2</v>
      </c>
      <c r="H2040" s="130" t="s">
        <v>130</v>
      </c>
      <c r="I2040" s="131"/>
      <c r="J2040" s="130" t="s">
        <v>131</v>
      </c>
    </row>
    <row r="2041" spans="1:10">
      <c r="A2041" s="130" t="s">
        <v>5445</v>
      </c>
      <c r="B2041" s="130" t="s">
        <v>5446</v>
      </c>
      <c r="C2041" s="130" t="s">
        <v>266</v>
      </c>
      <c r="D2041" s="130" t="s">
        <v>5447</v>
      </c>
      <c r="E2041" s="130" t="s">
        <v>268</v>
      </c>
      <c r="F2041" s="130">
        <v>0</v>
      </c>
      <c r="G2041" s="130">
        <v>2</v>
      </c>
      <c r="H2041" s="130" t="s">
        <v>130</v>
      </c>
      <c r="I2041" s="131"/>
      <c r="J2041" s="130" t="s">
        <v>131</v>
      </c>
    </row>
    <row r="2042" spans="1:10">
      <c r="A2042" s="130" t="s">
        <v>5448</v>
      </c>
      <c r="B2042" s="130" t="s">
        <v>5449</v>
      </c>
      <c r="C2042" s="130" t="s">
        <v>266</v>
      </c>
      <c r="D2042" s="130" t="s">
        <v>5450</v>
      </c>
      <c r="E2042" s="130" t="s">
        <v>268</v>
      </c>
      <c r="F2042" s="130">
        <v>0</v>
      </c>
      <c r="G2042" s="130">
        <v>2</v>
      </c>
      <c r="H2042" s="130" t="s">
        <v>130</v>
      </c>
      <c r="I2042" s="131"/>
      <c r="J2042" s="130" t="s">
        <v>131</v>
      </c>
    </row>
    <row r="2043" spans="1:10">
      <c r="A2043" s="130" t="s">
        <v>5451</v>
      </c>
      <c r="B2043" s="130" t="s">
        <v>5452</v>
      </c>
      <c r="C2043" s="130" t="s">
        <v>266</v>
      </c>
      <c r="D2043" s="130" t="s">
        <v>5453</v>
      </c>
      <c r="E2043" s="130" t="s">
        <v>268</v>
      </c>
      <c r="F2043" s="130">
        <v>0</v>
      </c>
      <c r="G2043" s="130">
        <v>2</v>
      </c>
      <c r="H2043" s="130" t="s">
        <v>130</v>
      </c>
      <c r="I2043" s="131"/>
      <c r="J2043" s="130" t="s">
        <v>131</v>
      </c>
    </row>
    <row r="2044" spans="1:10">
      <c r="A2044" s="130" t="s">
        <v>5454</v>
      </c>
      <c r="B2044" s="130" t="s">
        <v>5455</v>
      </c>
      <c r="C2044" s="130" t="s">
        <v>266</v>
      </c>
      <c r="D2044" s="130" t="s">
        <v>5456</v>
      </c>
      <c r="E2044" s="130" t="s">
        <v>268</v>
      </c>
      <c r="F2044" s="130">
        <v>0</v>
      </c>
      <c r="G2044" s="130">
        <v>2</v>
      </c>
      <c r="H2044" s="130" t="s">
        <v>130</v>
      </c>
      <c r="I2044" s="131"/>
      <c r="J2044" s="130" t="s">
        <v>131</v>
      </c>
    </row>
    <row r="2045" spans="1:10">
      <c r="A2045" s="130" t="s">
        <v>5457</v>
      </c>
      <c r="B2045" s="130" t="s">
        <v>5458</v>
      </c>
      <c r="C2045" s="130" t="s">
        <v>266</v>
      </c>
      <c r="D2045" s="130" t="s">
        <v>5459</v>
      </c>
      <c r="E2045" s="130" t="s">
        <v>268</v>
      </c>
      <c r="F2045" s="130">
        <v>0</v>
      </c>
      <c r="G2045" s="130">
        <v>2</v>
      </c>
      <c r="H2045" s="130" t="s">
        <v>130</v>
      </c>
      <c r="I2045" s="131"/>
      <c r="J2045" s="130" t="s">
        <v>131</v>
      </c>
    </row>
    <row r="2046" spans="1:10">
      <c r="A2046" s="130" t="s">
        <v>5460</v>
      </c>
      <c r="B2046" s="130" t="s">
        <v>5461</v>
      </c>
      <c r="C2046" s="130" t="s">
        <v>266</v>
      </c>
      <c r="D2046" s="130" t="s">
        <v>5462</v>
      </c>
      <c r="E2046" s="130" t="s">
        <v>268</v>
      </c>
      <c r="F2046" s="130">
        <v>0</v>
      </c>
      <c r="G2046" s="130">
        <v>2</v>
      </c>
      <c r="H2046" s="130" t="s">
        <v>130</v>
      </c>
      <c r="I2046" s="131"/>
      <c r="J2046" s="130" t="s">
        <v>131</v>
      </c>
    </row>
    <row r="2047" spans="1:10">
      <c r="A2047" s="130" t="s">
        <v>5463</v>
      </c>
      <c r="B2047" s="130" t="s">
        <v>5464</v>
      </c>
      <c r="C2047" s="130" t="s">
        <v>266</v>
      </c>
      <c r="D2047" s="130" t="s">
        <v>5465</v>
      </c>
      <c r="E2047" s="130" t="s">
        <v>268</v>
      </c>
      <c r="F2047" s="130">
        <v>0</v>
      </c>
      <c r="G2047" s="130">
        <v>2</v>
      </c>
      <c r="H2047" s="130" t="s">
        <v>130</v>
      </c>
      <c r="I2047" s="131"/>
      <c r="J2047" s="130" t="s">
        <v>131</v>
      </c>
    </row>
    <row r="2048" spans="1:10">
      <c r="A2048" s="130" t="s">
        <v>5466</v>
      </c>
      <c r="B2048" s="130" t="s">
        <v>5467</v>
      </c>
      <c r="C2048" s="130" t="s">
        <v>266</v>
      </c>
      <c r="D2048" s="130" t="s">
        <v>5468</v>
      </c>
      <c r="E2048" s="130" t="s">
        <v>268</v>
      </c>
      <c r="F2048" s="130">
        <v>0</v>
      </c>
      <c r="G2048" s="130">
        <v>2</v>
      </c>
      <c r="H2048" s="130" t="s">
        <v>130</v>
      </c>
      <c r="I2048" s="131"/>
      <c r="J2048" s="130" t="s">
        <v>131</v>
      </c>
    </row>
    <row r="2049" spans="1:10">
      <c r="A2049" s="130" t="s">
        <v>5469</v>
      </c>
      <c r="B2049" s="130" t="s">
        <v>5470</v>
      </c>
      <c r="C2049" s="130" t="s">
        <v>266</v>
      </c>
      <c r="D2049" s="130" t="s">
        <v>5471</v>
      </c>
      <c r="E2049" s="130" t="s">
        <v>268</v>
      </c>
      <c r="F2049" s="130">
        <v>0</v>
      </c>
      <c r="G2049" s="130">
        <v>2</v>
      </c>
      <c r="H2049" s="130" t="s">
        <v>130</v>
      </c>
      <c r="I2049" s="131"/>
      <c r="J2049" s="130" t="s">
        <v>131</v>
      </c>
    </row>
    <row r="2050" spans="1:10">
      <c r="A2050" s="130" t="s">
        <v>5472</v>
      </c>
      <c r="B2050" s="130" t="s">
        <v>5473</v>
      </c>
      <c r="C2050" s="130" t="s">
        <v>266</v>
      </c>
      <c r="D2050" s="130" t="s">
        <v>5474</v>
      </c>
      <c r="E2050" s="130" t="s">
        <v>268</v>
      </c>
      <c r="F2050" s="130">
        <v>0</v>
      </c>
      <c r="G2050" s="130">
        <v>2</v>
      </c>
      <c r="H2050" s="130" t="s">
        <v>130</v>
      </c>
      <c r="I2050" s="131"/>
      <c r="J2050" s="130" t="s">
        <v>131</v>
      </c>
    </row>
    <row r="2051" spans="1:10">
      <c r="A2051" s="130" t="s">
        <v>5475</v>
      </c>
      <c r="B2051" s="130" t="s">
        <v>5476</v>
      </c>
      <c r="C2051" s="130" t="s">
        <v>266</v>
      </c>
      <c r="D2051" s="130" t="s">
        <v>5477</v>
      </c>
      <c r="E2051" s="130" t="s">
        <v>268</v>
      </c>
      <c r="F2051" s="130">
        <v>0</v>
      </c>
      <c r="G2051" s="130">
        <v>2</v>
      </c>
      <c r="H2051" s="130" t="s">
        <v>130</v>
      </c>
      <c r="I2051" s="131"/>
      <c r="J2051" s="130" t="s">
        <v>131</v>
      </c>
    </row>
    <row r="2052" spans="1:10">
      <c r="A2052" s="130" t="s">
        <v>5478</v>
      </c>
      <c r="B2052" s="130" t="s">
        <v>5479</v>
      </c>
      <c r="C2052" s="130" t="s">
        <v>266</v>
      </c>
      <c r="D2052" s="130" t="s">
        <v>5480</v>
      </c>
      <c r="E2052" s="130" t="s">
        <v>268</v>
      </c>
      <c r="F2052" s="130">
        <v>0</v>
      </c>
      <c r="G2052" s="130">
        <v>2</v>
      </c>
      <c r="H2052" s="130" t="s">
        <v>130</v>
      </c>
      <c r="I2052" s="131"/>
      <c r="J2052" s="130" t="s">
        <v>131</v>
      </c>
    </row>
    <row r="2053" spans="1:10">
      <c r="A2053" s="130" t="s">
        <v>5481</v>
      </c>
      <c r="B2053" s="130" t="s">
        <v>5482</v>
      </c>
      <c r="C2053" s="130" t="s">
        <v>266</v>
      </c>
      <c r="D2053" s="130" t="s">
        <v>5483</v>
      </c>
      <c r="E2053" s="130" t="s">
        <v>268</v>
      </c>
      <c r="F2053" s="130">
        <v>0</v>
      </c>
      <c r="G2053" s="130">
        <v>2</v>
      </c>
      <c r="H2053" s="130" t="s">
        <v>130</v>
      </c>
      <c r="I2053" s="131"/>
      <c r="J2053" s="130" t="s">
        <v>131</v>
      </c>
    </row>
    <row r="2054" spans="1:10">
      <c r="A2054" s="130" t="s">
        <v>5484</v>
      </c>
      <c r="B2054" s="130" t="s">
        <v>5485</v>
      </c>
      <c r="C2054" s="130" t="s">
        <v>266</v>
      </c>
      <c r="D2054" s="130" t="s">
        <v>5486</v>
      </c>
      <c r="E2054" s="130" t="s">
        <v>268</v>
      </c>
      <c r="F2054" s="130">
        <v>0</v>
      </c>
      <c r="G2054" s="130">
        <v>2</v>
      </c>
      <c r="H2054" s="130" t="s">
        <v>130</v>
      </c>
      <c r="I2054" s="131"/>
      <c r="J2054" s="130" t="s">
        <v>131</v>
      </c>
    </row>
    <row r="2055" spans="1:10">
      <c r="A2055" s="130" t="s">
        <v>5487</v>
      </c>
      <c r="B2055" s="130" t="s">
        <v>5488</v>
      </c>
      <c r="C2055" s="130" t="s">
        <v>266</v>
      </c>
      <c r="D2055" s="130" t="s">
        <v>5489</v>
      </c>
      <c r="E2055" s="130" t="s">
        <v>268</v>
      </c>
      <c r="F2055" s="130">
        <v>0</v>
      </c>
      <c r="G2055" s="130">
        <v>2</v>
      </c>
      <c r="H2055" s="130" t="s">
        <v>130</v>
      </c>
      <c r="I2055" s="131"/>
      <c r="J2055" s="130" t="s">
        <v>131</v>
      </c>
    </row>
    <row r="2056" spans="1:10">
      <c r="A2056" s="130" t="s">
        <v>5490</v>
      </c>
      <c r="B2056" s="130" t="s">
        <v>5491</v>
      </c>
      <c r="C2056" s="130" t="s">
        <v>164</v>
      </c>
      <c r="D2056" s="130" t="s">
        <v>5492</v>
      </c>
      <c r="E2056" s="130" t="s">
        <v>166</v>
      </c>
      <c r="F2056" s="130">
        <v>0</v>
      </c>
      <c r="G2056" s="130">
        <v>2</v>
      </c>
      <c r="H2056" s="130" t="s">
        <v>130</v>
      </c>
      <c r="I2056" s="131"/>
      <c r="J2056" s="130" t="s">
        <v>131</v>
      </c>
    </row>
    <row r="2057" spans="1:10">
      <c r="A2057" s="130" t="s">
        <v>5493</v>
      </c>
      <c r="B2057" s="130" t="s">
        <v>5494</v>
      </c>
      <c r="C2057" s="130" t="s">
        <v>164</v>
      </c>
      <c r="D2057" s="130" t="s">
        <v>5495</v>
      </c>
      <c r="E2057" s="130" t="s">
        <v>166</v>
      </c>
      <c r="F2057" s="130">
        <v>0</v>
      </c>
      <c r="G2057" s="130">
        <v>2</v>
      </c>
      <c r="H2057" s="130" t="s">
        <v>130</v>
      </c>
      <c r="I2057" s="131"/>
      <c r="J2057" s="130" t="s">
        <v>131</v>
      </c>
    </row>
    <row r="2058" spans="1:10">
      <c r="A2058" s="130" t="s">
        <v>5496</v>
      </c>
      <c r="B2058" s="130" t="s">
        <v>5497</v>
      </c>
      <c r="C2058" s="130" t="s">
        <v>164</v>
      </c>
      <c r="D2058" s="130" t="s">
        <v>5498</v>
      </c>
      <c r="E2058" s="130" t="s">
        <v>166</v>
      </c>
      <c r="F2058" s="130">
        <v>0</v>
      </c>
      <c r="G2058" s="130">
        <v>2</v>
      </c>
      <c r="H2058" s="130" t="s">
        <v>130</v>
      </c>
      <c r="I2058" s="131"/>
      <c r="J2058" s="130" t="s">
        <v>131</v>
      </c>
    </row>
    <row r="2059" spans="1:10">
      <c r="A2059" s="130" t="s">
        <v>5499</v>
      </c>
      <c r="B2059" s="130" t="s">
        <v>5500</v>
      </c>
      <c r="C2059" s="130" t="s">
        <v>164</v>
      </c>
      <c r="D2059" s="130" t="s">
        <v>5501</v>
      </c>
      <c r="E2059" s="130" t="s">
        <v>166</v>
      </c>
      <c r="F2059" s="130">
        <v>0</v>
      </c>
      <c r="G2059" s="130">
        <v>2</v>
      </c>
      <c r="H2059" s="130" t="s">
        <v>130</v>
      </c>
      <c r="I2059" s="131"/>
      <c r="J2059" s="130" t="s">
        <v>131</v>
      </c>
    </row>
    <row r="2060" spans="1:10">
      <c r="A2060" s="130" t="s">
        <v>5502</v>
      </c>
      <c r="B2060" s="130" t="s">
        <v>5503</v>
      </c>
      <c r="C2060" s="130" t="s">
        <v>164</v>
      </c>
      <c r="D2060" s="130" t="s">
        <v>5504</v>
      </c>
      <c r="E2060" s="130" t="s">
        <v>166</v>
      </c>
      <c r="F2060" s="130">
        <v>0</v>
      </c>
      <c r="G2060" s="130">
        <v>2</v>
      </c>
      <c r="H2060" s="130" t="s">
        <v>130</v>
      </c>
      <c r="I2060" s="131"/>
      <c r="J2060" s="130" t="s">
        <v>131</v>
      </c>
    </row>
    <row r="2061" spans="1:10">
      <c r="A2061" s="130" t="s">
        <v>5505</v>
      </c>
      <c r="B2061" s="130" t="s">
        <v>5506</v>
      </c>
      <c r="C2061" s="130" t="s">
        <v>164</v>
      </c>
      <c r="D2061" s="130" t="s">
        <v>5507</v>
      </c>
      <c r="E2061" s="130" t="s">
        <v>166</v>
      </c>
      <c r="F2061" s="130">
        <v>0</v>
      </c>
      <c r="G2061" s="130">
        <v>2</v>
      </c>
      <c r="H2061" s="130" t="s">
        <v>130</v>
      </c>
      <c r="I2061" s="131"/>
      <c r="J2061" s="130" t="s">
        <v>131</v>
      </c>
    </row>
    <row r="2062" spans="1:10">
      <c r="A2062" s="130" t="s">
        <v>5508</v>
      </c>
      <c r="B2062" s="130" t="s">
        <v>5509</v>
      </c>
      <c r="C2062" s="130" t="s">
        <v>164</v>
      </c>
      <c r="D2062" s="130" t="s">
        <v>5510</v>
      </c>
      <c r="E2062" s="130" t="s">
        <v>166</v>
      </c>
      <c r="F2062" s="130">
        <v>0</v>
      </c>
      <c r="G2062" s="130">
        <v>2</v>
      </c>
      <c r="H2062" s="130" t="s">
        <v>130</v>
      </c>
      <c r="I2062" s="131"/>
      <c r="J2062" s="130" t="s">
        <v>131</v>
      </c>
    </row>
    <row r="2063" spans="1:10">
      <c r="A2063" s="130" t="s">
        <v>5511</v>
      </c>
      <c r="B2063" s="130" t="s">
        <v>5512</v>
      </c>
      <c r="C2063" s="130" t="s">
        <v>164</v>
      </c>
      <c r="D2063" s="130" t="s">
        <v>5513</v>
      </c>
      <c r="E2063" s="130" t="s">
        <v>166</v>
      </c>
      <c r="F2063" s="130">
        <v>0</v>
      </c>
      <c r="G2063" s="130">
        <v>2</v>
      </c>
      <c r="H2063" s="130" t="s">
        <v>130</v>
      </c>
      <c r="I2063" s="131"/>
      <c r="J2063" s="130" t="s">
        <v>131</v>
      </c>
    </row>
    <row r="2064" spans="1:10">
      <c r="A2064" s="130" t="s">
        <v>5514</v>
      </c>
      <c r="B2064" s="130" t="s">
        <v>5515</v>
      </c>
      <c r="C2064" s="130" t="s">
        <v>164</v>
      </c>
      <c r="D2064" s="130" t="s">
        <v>5516</v>
      </c>
      <c r="E2064" s="130" t="s">
        <v>166</v>
      </c>
      <c r="F2064" s="130">
        <v>0</v>
      </c>
      <c r="G2064" s="130">
        <v>2</v>
      </c>
      <c r="H2064" s="130" t="s">
        <v>130</v>
      </c>
      <c r="I2064" s="131"/>
      <c r="J2064" s="130" t="s">
        <v>131</v>
      </c>
    </row>
    <row r="2065" spans="1:10">
      <c r="A2065" s="130" t="s">
        <v>5517</v>
      </c>
      <c r="B2065" s="130" t="s">
        <v>5518</v>
      </c>
      <c r="C2065" s="130" t="s">
        <v>373</v>
      </c>
      <c r="D2065" s="130" t="s">
        <v>5519</v>
      </c>
      <c r="E2065" s="130" t="s">
        <v>1</v>
      </c>
      <c r="F2065" s="130">
        <v>0</v>
      </c>
      <c r="G2065" s="130">
        <v>2</v>
      </c>
      <c r="H2065" s="130" t="s">
        <v>130</v>
      </c>
      <c r="I2065" s="131"/>
      <c r="J2065" s="130" t="s">
        <v>131</v>
      </c>
    </row>
    <row r="2066" spans="1:10">
      <c r="A2066" s="130" t="s">
        <v>5520</v>
      </c>
      <c r="B2066" s="130" t="s">
        <v>5518</v>
      </c>
      <c r="C2066" s="130" t="s">
        <v>764</v>
      </c>
      <c r="D2066" s="130" t="s">
        <v>5519</v>
      </c>
      <c r="E2066" s="130" t="s">
        <v>765</v>
      </c>
      <c r="F2066" s="130">
        <v>0</v>
      </c>
      <c r="G2066" s="130">
        <v>2</v>
      </c>
      <c r="H2066" s="130" t="s">
        <v>130</v>
      </c>
      <c r="I2066" s="131"/>
      <c r="J2066" s="130" t="s">
        <v>131</v>
      </c>
    </row>
    <row r="2067" spans="1:10">
      <c r="A2067" s="130" t="s">
        <v>5521</v>
      </c>
      <c r="B2067" s="130" t="s">
        <v>5522</v>
      </c>
      <c r="C2067" s="130" t="s">
        <v>373</v>
      </c>
      <c r="D2067" s="130" t="s">
        <v>5523</v>
      </c>
      <c r="E2067" s="130" t="s">
        <v>1</v>
      </c>
      <c r="F2067" s="130">
        <v>0</v>
      </c>
      <c r="G2067" s="130">
        <v>2</v>
      </c>
      <c r="H2067" s="130" t="s">
        <v>130</v>
      </c>
      <c r="I2067" s="131"/>
      <c r="J2067" s="130" t="s">
        <v>131</v>
      </c>
    </row>
    <row r="2068" spans="1:10">
      <c r="A2068" s="130" t="s">
        <v>5524</v>
      </c>
      <c r="B2068" s="130" t="s">
        <v>5525</v>
      </c>
      <c r="C2068" s="130" t="s">
        <v>255</v>
      </c>
      <c r="D2068" s="130" t="s">
        <v>5526</v>
      </c>
      <c r="E2068" s="130" t="s">
        <v>257</v>
      </c>
      <c r="F2068" s="130">
        <v>0</v>
      </c>
      <c r="G2068" s="130">
        <v>2</v>
      </c>
      <c r="H2068" s="130" t="s">
        <v>130</v>
      </c>
      <c r="I2068" s="131"/>
      <c r="J2068" s="130" t="s">
        <v>131</v>
      </c>
    </row>
    <row r="2069" spans="1:10">
      <c r="A2069" s="130" t="s">
        <v>5527</v>
      </c>
      <c r="B2069" s="130" t="s">
        <v>5528</v>
      </c>
      <c r="C2069" s="130" t="s">
        <v>266</v>
      </c>
      <c r="D2069" s="130" t="s">
        <v>5529</v>
      </c>
      <c r="E2069" s="130" t="s">
        <v>268</v>
      </c>
      <c r="F2069" s="130">
        <v>0</v>
      </c>
      <c r="G2069" s="130">
        <v>2</v>
      </c>
      <c r="H2069" s="130" t="s">
        <v>130</v>
      </c>
      <c r="I2069" s="131"/>
      <c r="J2069" s="130" t="s">
        <v>131</v>
      </c>
    </row>
    <row r="2070" spans="1:10">
      <c r="A2070" s="130" t="s">
        <v>5530</v>
      </c>
      <c r="B2070" s="130" t="s">
        <v>5530</v>
      </c>
      <c r="C2070" s="130" t="s">
        <v>5530</v>
      </c>
      <c r="D2070" s="130" t="s">
        <v>5530</v>
      </c>
      <c r="E2070" s="130" t="s">
        <v>5530</v>
      </c>
      <c r="H2070" s="130" t="s">
        <v>5530</v>
      </c>
      <c r="I2070" s="131"/>
      <c r="J2070" s="130" t="s">
        <v>5530</v>
      </c>
    </row>
    <row r="2071" spans="1:10">
      <c r="A2071" s="130" t="s">
        <v>5531</v>
      </c>
      <c r="B2071" s="130" t="s">
        <v>5532</v>
      </c>
      <c r="C2071" s="130" t="s">
        <v>164</v>
      </c>
      <c r="D2071" s="130" t="s">
        <v>5533</v>
      </c>
      <c r="E2071" s="130" t="s">
        <v>166</v>
      </c>
      <c r="F2071" s="130">
        <v>0</v>
      </c>
      <c r="G2071" s="130">
        <v>2</v>
      </c>
      <c r="H2071" s="130" t="s">
        <v>130</v>
      </c>
      <c r="I2071" s="131"/>
      <c r="J2071" s="130" t="s">
        <v>131</v>
      </c>
    </row>
    <row r="2072" spans="1:10">
      <c r="A2072" s="130" t="s">
        <v>5534</v>
      </c>
      <c r="B2072" s="130" t="s">
        <v>5535</v>
      </c>
      <c r="C2072" s="130" t="s">
        <v>164</v>
      </c>
      <c r="D2072" s="130" t="s">
        <v>5536</v>
      </c>
      <c r="E2072" s="130" t="s">
        <v>166</v>
      </c>
      <c r="F2072" s="130">
        <v>0</v>
      </c>
      <c r="G2072" s="130">
        <v>2</v>
      </c>
      <c r="H2072" s="130" t="s">
        <v>130</v>
      </c>
      <c r="I2072" s="131"/>
      <c r="J2072" s="130" t="s">
        <v>131</v>
      </c>
    </row>
    <row r="2073" spans="1:10">
      <c r="A2073" s="130" t="s">
        <v>5537</v>
      </c>
      <c r="B2073" s="130" t="s">
        <v>5538</v>
      </c>
      <c r="C2073" s="130" t="s">
        <v>164</v>
      </c>
      <c r="D2073" s="130" t="s">
        <v>5539</v>
      </c>
      <c r="E2073" s="130" t="s">
        <v>166</v>
      </c>
      <c r="F2073" s="130">
        <v>0</v>
      </c>
      <c r="G2073" s="130">
        <v>2</v>
      </c>
      <c r="H2073" s="130" t="s">
        <v>130</v>
      </c>
      <c r="I2073" s="131"/>
      <c r="J2073" s="130" t="s">
        <v>131</v>
      </c>
    </row>
    <row r="2074" spans="1:10">
      <c r="A2074" s="130" t="s">
        <v>5540</v>
      </c>
      <c r="B2074" s="130" t="s">
        <v>5541</v>
      </c>
      <c r="C2074" s="130" t="s">
        <v>164</v>
      </c>
      <c r="D2074" s="130" t="s">
        <v>5542</v>
      </c>
      <c r="E2074" s="130" t="s">
        <v>166</v>
      </c>
      <c r="F2074" s="130">
        <v>0</v>
      </c>
      <c r="G2074" s="130">
        <v>2</v>
      </c>
      <c r="H2074" s="130" t="s">
        <v>130</v>
      </c>
      <c r="I2074" s="131"/>
      <c r="J2074" s="130" t="s">
        <v>131</v>
      </c>
    </row>
    <row r="2075" spans="1:10">
      <c r="A2075" s="130" t="s">
        <v>5543</v>
      </c>
      <c r="B2075" s="130" t="s">
        <v>5544</v>
      </c>
      <c r="C2075" s="130" t="s">
        <v>164</v>
      </c>
      <c r="D2075" s="130" t="s">
        <v>5545</v>
      </c>
      <c r="E2075" s="130" t="s">
        <v>166</v>
      </c>
      <c r="F2075" s="130">
        <v>0</v>
      </c>
      <c r="G2075" s="130">
        <v>2</v>
      </c>
      <c r="H2075" s="130" t="s">
        <v>130</v>
      </c>
      <c r="I2075" s="131"/>
      <c r="J2075" s="130" t="s">
        <v>131</v>
      </c>
    </row>
    <row r="2076" spans="1:10">
      <c r="A2076" s="130" t="s">
        <v>5546</v>
      </c>
      <c r="B2076" s="130" t="s">
        <v>5547</v>
      </c>
      <c r="C2076" s="130" t="s">
        <v>164</v>
      </c>
      <c r="D2076" s="130" t="s">
        <v>5548</v>
      </c>
      <c r="E2076" s="130" t="s">
        <v>166</v>
      </c>
      <c r="F2076" s="130">
        <v>0</v>
      </c>
      <c r="G2076" s="130">
        <v>2</v>
      </c>
      <c r="H2076" s="130" t="s">
        <v>130</v>
      </c>
      <c r="I2076" s="131"/>
      <c r="J2076" s="130" t="s">
        <v>131</v>
      </c>
    </row>
    <row r="2077" spans="1:10">
      <c r="A2077" s="130" t="s">
        <v>5549</v>
      </c>
      <c r="B2077" s="130" t="s">
        <v>5550</v>
      </c>
      <c r="C2077" s="130" t="s">
        <v>164</v>
      </c>
      <c r="D2077" s="130" t="s">
        <v>5551</v>
      </c>
      <c r="E2077" s="130" t="s">
        <v>166</v>
      </c>
      <c r="F2077" s="130">
        <v>0</v>
      </c>
      <c r="G2077" s="130">
        <v>2</v>
      </c>
      <c r="H2077" s="130" t="s">
        <v>130</v>
      </c>
      <c r="I2077" s="131"/>
      <c r="J2077" s="130" t="s">
        <v>131</v>
      </c>
    </row>
    <row r="2078" spans="1:10">
      <c r="A2078" s="130" t="s">
        <v>5552</v>
      </c>
      <c r="B2078" s="130" t="s">
        <v>5553</v>
      </c>
      <c r="C2078" s="130" t="s">
        <v>164</v>
      </c>
      <c r="D2078" s="130" t="s">
        <v>5554</v>
      </c>
      <c r="E2078" s="130" t="s">
        <v>166</v>
      </c>
      <c r="F2078" s="130">
        <v>0</v>
      </c>
      <c r="G2078" s="130">
        <v>2</v>
      </c>
      <c r="H2078" s="130" t="s">
        <v>130</v>
      </c>
      <c r="I2078" s="131"/>
      <c r="J2078" s="130" t="s">
        <v>131</v>
      </c>
    </row>
    <row r="2079" spans="1:10">
      <c r="A2079" s="130" t="s">
        <v>5555</v>
      </c>
      <c r="B2079" s="130" t="s">
        <v>5556</v>
      </c>
      <c r="C2079" s="130" t="s">
        <v>164</v>
      </c>
      <c r="D2079" s="130" t="s">
        <v>5557</v>
      </c>
      <c r="E2079" s="130" t="s">
        <v>166</v>
      </c>
      <c r="F2079" s="130">
        <v>0</v>
      </c>
      <c r="G2079" s="130">
        <v>2</v>
      </c>
      <c r="H2079" s="130" t="s">
        <v>130</v>
      </c>
      <c r="I2079" s="131"/>
      <c r="J2079" s="130" t="s">
        <v>131</v>
      </c>
    </row>
    <row r="2080" spans="1:10">
      <c r="A2080" s="130" t="s">
        <v>5558</v>
      </c>
      <c r="B2080" s="130" t="s">
        <v>5559</v>
      </c>
      <c r="C2080" s="130" t="s">
        <v>164</v>
      </c>
      <c r="D2080" s="130" t="s">
        <v>5560</v>
      </c>
      <c r="E2080" s="130" t="s">
        <v>166</v>
      </c>
      <c r="F2080" s="130">
        <v>0</v>
      </c>
      <c r="G2080" s="130">
        <v>2</v>
      </c>
      <c r="H2080" s="130" t="s">
        <v>130</v>
      </c>
      <c r="I2080" s="131"/>
      <c r="J2080" s="130" t="s">
        <v>131</v>
      </c>
    </row>
    <row r="2081" spans="1:10">
      <c r="A2081" s="130" t="s">
        <v>5561</v>
      </c>
      <c r="B2081" s="130" t="s">
        <v>5562</v>
      </c>
      <c r="C2081" s="130" t="s">
        <v>164</v>
      </c>
      <c r="D2081" s="130" t="s">
        <v>5563</v>
      </c>
      <c r="E2081" s="130" t="s">
        <v>166</v>
      </c>
      <c r="F2081" s="130">
        <v>0</v>
      </c>
      <c r="G2081" s="130">
        <v>2</v>
      </c>
      <c r="H2081" s="130" t="s">
        <v>130</v>
      </c>
      <c r="I2081" s="131"/>
      <c r="J2081" s="130" t="s">
        <v>131</v>
      </c>
    </row>
    <row r="2082" spans="1:10">
      <c r="A2082" s="130" t="s">
        <v>5564</v>
      </c>
      <c r="B2082" s="130" t="s">
        <v>5565</v>
      </c>
      <c r="C2082" s="130" t="s">
        <v>164</v>
      </c>
      <c r="D2082" s="130" t="s">
        <v>5566</v>
      </c>
      <c r="E2082" s="130" t="s">
        <v>166</v>
      </c>
      <c r="F2082" s="130">
        <v>0</v>
      </c>
      <c r="G2082" s="130">
        <v>2</v>
      </c>
      <c r="H2082" s="130" t="s">
        <v>130</v>
      </c>
      <c r="I2082" s="131"/>
      <c r="J2082" s="130" t="s">
        <v>131</v>
      </c>
    </row>
    <row r="2083" spans="1:10">
      <c r="A2083" s="130" t="s">
        <v>5567</v>
      </c>
      <c r="B2083" s="130" t="s">
        <v>5568</v>
      </c>
      <c r="C2083" s="130" t="s">
        <v>164</v>
      </c>
      <c r="D2083" s="130" t="s">
        <v>5569</v>
      </c>
      <c r="E2083" s="130" t="s">
        <v>166</v>
      </c>
      <c r="F2083" s="130">
        <v>0</v>
      </c>
      <c r="G2083" s="130">
        <v>2</v>
      </c>
      <c r="H2083" s="130" t="s">
        <v>130</v>
      </c>
      <c r="I2083" s="131"/>
      <c r="J2083" s="130" t="s">
        <v>131</v>
      </c>
    </row>
    <row r="2084" spans="1:10">
      <c r="A2084" s="130" t="s">
        <v>5570</v>
      </c>
      <c r="B2084" s="130" t="s">
        <v>5571</v>
      </c>
      <c r="C2084" s="130" t="s">
        <v>164</v>
      </c>
      <c r="D2084" s="130" t="s">
        <v>5572</v>
      </c>
      <c r="E2084" s="130" t="s">
        <v>166</v>
      </c>
      <c r="F2084" s="130">
        <v>0</v>
      </c>
      <c r="G2084" s="130">
        <v>2</v>
      </c>
      <c r="H2084" s="130" t="s">
        <v>130</v>
      </c>
      <c r="I2084" s="131"/>
      <c r="J2084" s="130" t="s">
        <v>131</v>
      </c>
    </row>
    <row r="2085" spans="1:10">
      <c r="A2085" s="130" t="s">
        <v>5573</v>
      </c>
      <c r="B2085" s="130" t="s">
        <v>5574</v>
      </c>
      <c r="C2085" s="130" t="s">
        <v>164</v>
      </c>
      <c r="D2085" s="130" t="s">
        <v>5575</v>
      </c>
      <c r="E2085" s="130" t="s">
        <v>166</v>
      </c>
      <c r="F2085" s="130">
        <v>0</v>
      </c>
      <c r="G2085" s="130">
        <v>2</v>
      </c>
      <c r="H2085" s="130" t="s">
        <v>130</v>
      </c>
      <c r="I2085" s="131"/>
      <c r="J2085" s="130" t="s">
        <v>131</v>
      </c>
    </row>
    <row r="2086" spans="1:10">
      <c r="A2086" s="130" t="s">
        <v>5576</v>
      </c>
      <c r="B2086" s="130" t="s">
        <v>5577</v>
      </c>
      <c r="C2086" s="130" t="s">
        <v>164</v>
      </c>
      <c r="D2086" s="130" t="s">
        <v>5578</v>
      </c>
      <c r="E2086" s="130" t="s">
        <v>166</v>
      </c>
      <c r="F2086" s="130">
        <v>0</v>
      </c>
      <c r="G2086" s="130">
        <v>2</v>
      </c>
      <c r="H2086" s="130" t="s">
        <v>130</v>
      </c>
      <c r="I2086" s="131"/>
      <c r="J2086" s="130" t="s">
        <v>131</v>
      </c>
    </row>
    <row r="2087" spans="1:10">
      <c r="A2087" s="130" t="s">
        <v>5579</v>
      </c>
      <c r="B2087" s="130" t="s">
        <v>5579</v>
      </c>
      <c r="C2087" s="130" t="s">
        <v>5579</v>
      </c>
      <c r="D2087" s="130" t="s">
        <v>5579</v>
      </c>
      <c r="E2087" s="130" t="s">
        <v>5579</v>
      </c>
      <c r="H2087" s="130" t="s">
        <v>5579</v>
      </c>
      <c r="I2087" s="131"/>
      <c r="J2087" s="130" t="s">
        <v>5579</v>
      </c>
    </row>
    <row r="2088" spans="1:10">
      <c r="A2088" s="130" t="s">
        <v>5580</v>
      </c>
      <c r="B2088" s="130" t="s">
        <v>5581</v>
      </c>
      <c r="C2088" s="130" t="s">
        <v>266</v>
      </c>
      <c r="D2088" s="130" t="s">
        <v>5582</v>
      </c>
      <c r="E2088" s="130" t="s">
        <v>268</v>
      </c>
      <c r="F2088" s="130">
        <v>0</v>
      </c>
      <c r="G2088" s="130">
        <v>2</v>
      </c>
      <c r="H2088" s="130" t="s">
        <v>130</v>
      </c>
      <c r="I2088" s="131"/>
      <c r="J2088" s="130" t="s">
        <v>131</v>
      </c>
    </row>
    <row r="2089" spans="1:10">
      <c r="A2089" s="130" t="s">
        <v>5583</v>
      </c>
      <c r="B2089" s="130" t="s">
        <v>5584</v>
      </c>
      <c r="C2089" s="130" t="s">
        <v>266</v>
      </c>
      <c r="D2089" s="130" t="s">
        <v>5585</v>
      </c>
      <c r="E2089" s="130" t="s">
        <v>268</v>
      </c>
      <c r="F2089" s="130">
        <v>0</v>
      </c>
      <c r="G2089" s="130">
        <v>2</v>
      </c>
      <c r="H2089" s="130" t="s">
        <v>130</v>
      </c>
      <c r="I2089" s="131"/>
      <c r="J2089" s="130" t="s">
        <v>131</v>
      </c>
    </row>
    <row r="2090" spans="1:10">
      <c r="A2090" s="130" t="s">
        <v>5586</v>
      </c>
      <c r="B2090" s="130" t="s">
        <v>5587</v>
      </c>
      <c r="C2090" s="130" t="s">
        <v>266</v>
      </c>
      <c r="D2090" s="130" t="s">
        <v>5588</v>
      </c>
      <c r="E2090" s="130" t="s">
        <v>268</v>
      </c>
      <c r="F2090" s="130">
        <v>0</v>
      </c>
      <c r="G2090" s="130">
        <v>2</v>
      </c>
      <c r="H2090" s="130" t="s">
        <v>130</v>
      </c>
      <c r="I2090" s="131"/>
      <c r="J2090" s="130" t="s">
        <v>131</v>
      </c>
    </row>
    <row r="2091" spans="1:10">
      <c r="A2091" s="130" t="s">
        <v>5589</v>
      </c>
      <c r="B2091" s="130" t="s">
        <v>5590</v>
      </c>
      <c r="C2091" s="130" t="s">
        <v>164</v>
      </c>
      <c r="D2091" s="130" t="s">
        <v>5591</v>
      </c>
      <c r="E2091" s="130" t="s">
        <v>166</v>
      </c>
      <c r="F2091" s="130">
        <v>0</v>
      </c>
      <c r="G2091" s="130">
        <v>2</v>
      </c>
      <c r="H2091" s="130" t="s">
        <v>130</v>
      </c>
      <c r="I2091" s="131"/>
      <c r="J2091" s="130" t="s">
        <v>131</v>
      </c>
    </row>
    <row r="2092" spans="1:10">
      <c r="A2092" s="130" t="s">
        <v>5592</v>
      </c>
      <c r="B2092" s="130" t="s">
        <v>5593</v>
      </c>
      <c r="C2092" s="130" t="s">
        <v>164</v>
      </c>
      <c r="D2092" s="130" t="s">
        <v>5594</v>
      </c>
      <c r="E2092" s="130" t="s">
        <v>166</v>
      </c>
      <c r="F2092" s="130">
        <v>0</v>
      </c>
      <c r="G2092" s="130">
        <v>2</v>
      </c>
      <c r="H2092" s="130" t="s">
        <v>130</v>
      </c>
      <c r="I2092" s="131"/>
      <c r="J2092" s="130" t="s">
        <v>131</v>
      </c>
    </row>
    <row r="2093" spans="1:10">
      <c r="A2093" s="130" t="s">
        <v>5595</v>
      </c>
      <c r="B2093" s="130" t="s">
        <v>5596</v>
      </c>
      <c r="C2093" s="130" t="s">
        <v>164</v>
      </c>
      <c r="D2093" s="130" t="s">
        <v>5597</v>
      </c>
      <c r="E2093" s="130" t="s">
        <v>166</v>
      </c>
      <c r="F2093" s="130">
        <v>0</v>
      </c>
      <c r="G2093" s="130">
        <v>2</v>
      </c>
      <c r="H2093" s="130" t="s">
        <v>130</v>
      </c>
      <c r="I2093" s="131"/>
      <c r="J2093" s="130" t="s">
        <v>131</v>
      </c>
    </row>
    <row r="2094" spans="1:10">
      <c r="A2094" s="130" t="s">
        <v>5598</v>
      </c>
      <c r="B2094" s="130" t="s">
        <v>5599</v>
      </c>
      <c r="C2094" s="130" t="s">
        <v>266</v>
      </c>
      <c r="D2094" s="130" t="s">
        <v>5600</v>
      </c>
      <c r="E2094" s="130" t="s">
        <v>268</v>
      </c>
      <c r="F2094" s="130">
        <v>0</v>
      </c>
      <c r="G2094" s="130">
        <v>2</v>
      </c>
      <c r="H2094" s="130" t="s">
        <v>130</v>
      </c>
      <c r="I2094" s="131"/>
      <c r="J2094" s="130" t="s">
        <v>131</v>
      </c>
    </row>
    <row r="2095" spans="1:10">
      <c r="A2095" s="130" t="s">
        <v>5601</v>
      </c>
      <c r="B2095" s="130" t="s">
        <v>5602</v>
      </c>
      <c r="C2095" s="130" t="s">
        <v>266</v>
      </c>
      <c r="D2095" s="130" t="s">
        <v>5603</v>
      </c>
      <c r="E2095" s="130" t="s">
        <v>268</v>
      </c>
      <c r="F2095" s="130">
        <v>0</v>
      </c>
      <c r="G2095" s="130">
        <v>2</v>
      </c>
      <c r="H2095" s="130" t="s">
        <v>130</v>
      </c>
      <c r="I2095" s="131"/>
      <c r="J2095" s="130" t="s">
        <v>131</v>
      </c>
    </row>
    <row r="2096" spans="1:10">
      <c r="A2096" s="130" t="s">
        <v>5604</v>
      </c>
      <c r="B2096" s="130" t="s">
        <v>5605</v>
      </c>
      <c r="C2096" s="130" t="s">
        <v>266</v>
      </c>
      <c r="D2096" s="130" t="s">
        <v>5606</v>
      </c>
      <c r="E2096" s="130" t="s">
        <v>268</v>
      </c>
      <c r="F2096" s="130">
        <v>0</v>
      </c>
      <c r="G2096" s="130">
        <v>2</v>
      </c>
      <c r="H2096" s="130" t="s">
        <v>130</v>
      </c>
      <c r="I2096" s="131"/>
      <c r="J2096" s="130" t="s">
        <v>131</v>
      </c>
    </row>
    <row r="2097" spans="1:10">
      <c r="A2097" s="130" t="s">
        <v>5607</v>
      </c>
      <c r="B2097" s="130" t="s">
        <v>5608</v>
      </c>
      <c r="C2097" s="130" t="s">
        <v>266</v>
      </c>
      <c r="D2097" s="130" t="s">
        <v>5609</v>
      </c>
      <c r="E2097" s="130" t="s">
        <v>268</v>
      </c>
      <c r="F2097" s="130">
        <v>0</v>
      </c>
      <c r="G2097" s="130">
        <v>2</v>
      </c>
      <c r="H2097" s="130" t="s">
        <v>130</v>
      </c>
      <c r="I2097" s="131"/>
      <c r="J2097" s="130" t="s">
        <v>131</v>
      </c>
    </row>
    <row r="2098" spans="1:10">
      <c r="A2098" s="130" t="s">
        <v>5610</v>
      </c>
      <c r="B2098" s="130" t="s">
        <v>5611</v>
      </c>
      <c r="C2098" s="130" t="s">
        <v>266</v>
      </c>
      <c r="D2098" s="130" t="s">
        <v>5612</v>
      </c>
      <c r="E2098" s="130" t="s">
        <v>268</v>
      </c>
      <c r="F2098" s="130">
        <v>0</v>
      </c>
      <c r="G2098" s="130">
        <v>2</v>
      </c>
      <c r="H2098" s="130" t="s">
        <v>130</v>
      </c>
      <c r="I2098" s="131"/>
      <c r="J2098" s="130" t="s">
        <v>131</v>
      </c>
    </row>
    <row r="2099" spans="1:10">
      <c r="A2099" s="130" t="s">
        <v>5613</v>
      </c>
      <c r="B2099" s="130" t="s">
        <v>5614</v>
      </c>
      <c r="C2099" s="130" t="s">
        <v>266</v>
      </c>
      <c r="D2099" s="130" t="s">
        <v>5615</v>
      </c>
      <c r="E2099" s="130" t="s">
        <v>268</v>
      </c>
      <c r="F2099" s="130">
        <v>0</v>
      </c>
      <c r="G2099" s="130">
        <v>2</v>
      </c>
      <c r="H2099" s="130" t="s">
        <v>130</v>
      </c>
      <c r="I2099" s="131"/>
      <c r="J2099" s="130" t="s">
        <v>131</v>
      </c>
    </row>
    <row r="2100" spans="1:10">
      <c r="A2100" s="130" t="s">
        <v>5616</v>
      </c>
      <c r="B2100" s="130" t="s">
        <v>5617</v>
      </c>
      <c r="C2100" s="130" t="s">
        <v>266</v>
      </c>
      <c r="D2100" s="130" t="s">
        <v>5618</v>
      </c>
      <c r="E2100" s="130" t="s">
        <v>268</v>
      </c>
      <c r="F2100" s="130">
        <v>0</v>
      </c>
      <c r="G2100" s="130">
        <v>2</v>
      </c>
      <c r="H2100" s="130" t="s">
        <v>130</v>
      </c>
      <c r="I2100" s="131"/>
      <c r="J2100" s="130" t="s">
        <v>131</v>
      </c>
    </row>
    <row r="2101" spans="1:10">
      <c r="A2101" s="130" t="s">
        <v>5619</v>
      </c>
      <c r="B2101" s="130" t="s">
        <v>5620</v>
      </c>
      <c r="C2101" s="130" t="s">
        <v>266</v>
      </c>
      <c r="D2101" s="130" t="s">
        <v>5621</v>
      </c>
      <c r="E2101" s="130" t="s">
        <v>268</v>
      </c>
      <c r="F2101" s="130">
        <v>0</v>
      </c>
      <c r="G2101" s="130">
        <v>2</v>
      </c>
      <c r="H2101" s="130" t="s">
        <v>130</v>
      </c>
      <c r="I2101" s="131"/>
      <c r="J2101" s="130" t="s">
        <v>131</v>
      </c>
    </row>
    <row r="2102" spans="1:10">
      <c r="A2102" s="130" t="s">
        <v>5622</v>
      </c>
      <c r="B2102" s="130" t="s">
        <v>5623</v>
      </c>
      <c r="C2102" s="130" t="s">
        <v>266</v>
      </c>
      <c r="D2102" s="130" t="s">
        <v>5624</v>
      </c>
      <c r="E2102" s="130" t="s">
        <v>268</v>
      </c>
      <c r="F2102" s="130">
        <v>0</v>
      </c>
      <c r="G2102" s="130">
        <v>2</v>
      </c>
      <c r="H2102" s="130" t="s">
        <v>130</v>
      </c>
      <c r="I2102" s="131"/>
      <c r="J2102" s="130" t="s">
        <v>131</v>
      </c>
    </row>
    <row r="2103" spans="1:10">
      <c r="A2103" s="130" t="s">
        <v>5625</v>
      </c>
      <c r="B2103" s="130" t="s">
        <v>5626</v>
      </c>
      <c r="C2103" s="130" t="s">
        <v>266</v>
      </c>
      <c r="D2103" s="130" t="s">
        <v>5627</v>
      </c>
      <c r="E2103" s="130" t="s">
        <v>268</v>
      </c>
      <c r="F2103" s="130">
        <v>0</v>
      </c>
      <c r="G2103" s="130">
        <v>2</v>
      </c>
      <c r="H2103" s="130" t="s">
        <v>130</v>
      </c>
      <c r="I2103" s="131"/>
      <c r="J2103" s="130" t="s">
        <v>131</v>
      </c>
    </row>
    <row r="2104" spans="1:10">
      <c r="A2104" s="130" t="s">
        <v>5628</v>
      </c>
      <c r="B2104" s="130" t="s">
        <v>5629</v>
      </c>
      <c r="C2104" s="130" t="s">
        <v>266</v>
      </c>
      <c r="D2104" s="130" t="s">
        <v>5630</v>
      </c>
      <c r="E2104" s="130" t="s">
        <v>268</v>
      </c>
      <c r="F2104" s="130">
        <v>0</v>
      </c>
      <c r="G2104" s="130">
        <v>2</v>
      </c>
      <c r="H2104" s="130" t="s">
        <v>130</v>
      </c>
      <c r="I2104" s="131"/>
      <c r="J2104" s="130" t="s">
        <v>131</v>
      </c>
    </row>
    <row r="2105" spans="1:10">
      <c r="A2105" s="130" t="s">
        <v>5631</v>
      </c>
      <c r="B2105" s="130" t="s">
        <v>5632</v>
      </c>
      <c r="C2105" s="130" t="s">
        <v>266</v>
      </c>
      <c r="D2105" s="130" t="s">
        <v>5633</v>
      </c>
      <c r="E2105" s="130" t="s">
        <v>268</v>
      </c>
      <c r="F2105" s="130">
        <v>0</v>
      </c>
      <c r="G2105" s="130">
        <v>2</v>
      </c>
      <c r="H2105" s="130" t="s">
        <v>130</v>
      </c>
      <c r="I2105" s="131"/>
      <c r="J2105" s="130" t="s">
        <v>131</v>
      </c>
    </row>
    <row r="2106" spans="1:10">
      <c r="A2106" s="130" t="s">
        <v>5634</v>
      </c>
      <c r="B2106" s="130" t="s">
        <v>5635</v>
      </c>
      <c r="C2106" s="130" t="s">
        <v>164</v>
      </c>
      <c r="D2106" s="130" t="s">
        <v>5636</v>
      </c>
      <c r="E2106" s="130" t="s">
        <v>166</v>
      </c>
      <c r="F2106" s="130">
        <v>0</v>
      </c>
      <c r="G2106" s="130">
        <v>2</v>
      </c>
      <c r="H2106" s="130" t="s">
        <v>130</v>
      </c>
      <c r="I2106" s="131"/>
      <c r="J2106" s="130" t="s">
        <v>131</v>
      </c>
    </row>
    <row r="2107" spans="1:10">
      <c r="A2107" s="130" t="s">
        <v>5637</v>
      </c>
      <c r="B2107" s="130" t="s">
        <v>5638</v>
      </c>
      <c r="C2107" s="130" t="s">
        <v>266</v>
      </c>
      <c r="D2107" s="130" t="s">
        <v>5639</v>
      </c>
      <c r="E2107" s="130" t="s">
        <v>268</v>
      </c>
      <c r="F2107" s="130">
        <v>0</v>
      </c>
      <c r="G2107" s="130">
        <v>2</v>
      </c>
      <c r="H2107" s="130" t="s">
        <v>130</v>
      </c>
      <c r="I2107" s="131"/>
      <c r="J2107" s="130" t="s">
        <v>131</v>
      </c>
    </row>
    <row r="2108" spans="1:10">
      <c r="A2108" s="130" t="s">
        <v>5640</v>
      </c>
      <c r="B2108" s="130" t="s">
        <v>5593</v>
      </c>
      <c r="C2108" s="130" t="s">
        <v>128</v>
      </c>
      <c r="D2108" s="130" t="s">
        <v>5594</v>
      </c>
      <c r="E2108" s="130" t="s">
        <v>128</v>
      </c>
      <c r="F2108" s="130">
        <v>0</v>
      </c>
      <c r="G2108" s="130">
        <v>2</v>
      </c>
      <c r="H2108" s="130" t="s">
        <v>130</v>
      </c>
      <c r="I2108" s="131"/>
      <c r="J2108" s="130" t="s">
        <v>131</v>
      </c>
    </row>
    <row r="2109" spans="1:10">
      <c r="A2109" s="130" t="s">
        <v>5641</v>
      </c>
      <c r="B2109" s="130" t="s">
        <v>5641</v>
      </c>
      <c r="C2109" s="130" t="s">
        <v>5641</v>
      </c>
      <c r="D2109" s="130" t="s">
        <v>5641</v>
      </c>
      <c r="E2109" s="130" t="s">
        <v>5641</v>
      </c>
      <c r="H2109" s="130" t="s">
        <v>5641</v>
      </c>
      <c r="I2109" s="131"/>
      <c r="J2109" s="130" t="s">
        <v>5641</v>
      </c>
    </row>
    <row r="2110" spans="1:10">
      <c r="A2110" s="130" t="s">
        <v>5642</v>
      </c>
      <c r="B2110" s="130" t="s">
        <v>5643</v>
      </c>
      <c r="C2110" s="130" t="s">
        <v>255</v>
      </c>
      <c r="D2110" s="130" t="s">
        <v>5644</v>
      </c>
      <c r="E2110" s="130" t="s">
        <v>257</v>
      </c>
      <c r="F2110" s="130">
        <v>0</v>
      </c>
      <c r="G2110" s="130">
        <v>2</v>
      </c>
      <c r="H2110" s="130" t="s">
        <v>130</v>
      </c>
      <c r="I2110" s="131"/>
      <c r="J2110" s="130" t="s">
        <v>131</v>
      </c>
    </row>
    <row r="2111" spans="1:10">
      <c r="A2111" s="130" t="s">
        <v>5645</v>
      </c>
      <c r="B2111" s="130" t="s">
        <v>5646</v>
      </c>
      <c r="C2111" s="130" t="s">
        <v>255</v>
      </c>
      <c r="D2111" s="130" t="s">
        <v>5647</v>
      </c>
      <c r="E2111" s="130" t="s">
        <v>257</v>
      </c>
      <c r="F2111" s="130">
        <v>0</v>
      </c>
      <c r="G2111" s="130">
        <v>2</v>
      </c>
      <c r="H2111" s="130" t="s">
        <v>130</v>
      </c>
      <c r="I2111" s="131"/>
      <c r="J2111" s="130" t="s">
        <v>131</v>
      </c>
    </row>
    <row r="2112" spans="1:10">
      <c r="A2112" s="130" t="s">
        <v>5648</v>
      </c>
      <c r="B2112" s="130" t="s">
        <v>5649</v>
      </c>
      <c r="C2112" s="130" t="s">
        <v>255</v>
      </c>
      <c r="D2112" s="130" t="s">
        <v>5650</v>
      </c>
      <c r="E2112" s="130" t="s">
        <v>257</v>
      </c>
      <c r="F2112" s="130">
        <v>0</v>
      </c>
      <c r="G2112" s="130">
        <v>2</v>
      </c>
      <c r="H2112" s="130" t="s">
        <v>130</v>
      </c>
      <c r="I2112" s="131"/>
      <c r="J2112" s="130" t="s">
        <v>131</v>
      </c>
    </row>
    <row r="2113" spans="1:10">
      <c r="A2113" s="130" t="s">
        <v>5651</v>
      </c>
      <c r="B2113" s="130" t="s">
        <v>5652</v>
      </c>
      <c r="C2113" s="130" t="s">
        <v>255</v>
      </c>
      <c r="D2113" s="130" t="s">
        <v>5653</v>
      </c>
      <c r="E2113" s="130" t="s">
        <v>257</v>
      </c>
      <c r="F2113" s="130">
        <v>0</v>
      </c>
      <c r="G2113" s="130">
        <v>2</v>
      </c>
      <c r="H2113" s="130" t="s">
        <v>130</v>
      </c>
      <c r="I2113" s="131"/>
      <c r="J2113" s="130" t="s">
        <v>131</v>
      </c>
    </row>
    <row r="2114" spans="1:10">
      <c r="A2114" s="130" t="s">
        <v>5654</v>
      </c>
      <c r="B2114" s="130" t="s">
        <v>5655</v>
      </c>
      <c r="C2114" s="130" t="s">
        <v>255</v>
      </c>
      <c r="D2114" s="130" t="s">
        <v>5656</v>
      </c>
      <c r="E2114" s="130" t="s">
        <v>257</v>
      </c>
      <c r="F2114" s="130">
        <v>0</v>
      </c>
      <c r="G2114" s="130">
        <v>2</v>
      </c>
      <c r="H2114" s="130" t="s">
        <v>130</v>
      </c>
      <c r="I2114" s="131"/>
      <c r="J2114" s="130" t="s">
        <v>131</v>
      </c>
    </row>
    <row r="2115" spans="1:10">
      <c r="A2115" s="130" t="s">
        <v>5657</v>
      </c>
      <c r="B2115" s="130" t="s">
        <v>5643</v>
      </c>
      <c r="C2115" s="130" t="s">
        <v>266</v>
      </c>
      <c r="D2115" s="130" t="s">
        <v>5644</v>
      </c>
      <c r="E2115" s="130" t="s">
        <v>268</v>
      </c>
      <c r="F2115" s="130">
        <v>0</v>
      </c>
      <c r="G2115" s="130">
        <v>2</v>
      </c>
      <c r="H2115" s="130" t="s">
        <v>130</v>
      </c>
      <c r="I2115" s="131"/>
      <c r="J2115" s="130" t="s">
        <v>131</v>
      </c>
    </row>
    <row r="2116" spans="1:10">
      <c r="A2116" s="130" t="s">
        <v>5658</v>
      </c>
      <c r="B2116" s="130" t="s">
        <v>5646</v>
      </c>
      <c r="C2116" s="130" t="s">
        <v>266</v>
      </c>
      <c r="D2116" s="130" t="s">
        <v>5647</v>
      </c>
      <c r="E2116" s="130" t="s">
        <v>268</v>
      </c>
      <c r="F2116" s="130">
        <v>0</v>
      </c>
      <c r="G2116" s="130">
        <v>2</v>
      </c>
      <c r="H2116" s="130" t="s">
        <v>130</v>
      </c>
      <c r="I2116" s="131"/>
      <c r="J2116" s="130" t="s">
        <v>131</v>
      </c>
    </row>
    <row r="2117" spans="1:10">
      <c r="A2117" s="130" t="s">
        <v>5659</v>
      </c>
      <c r="B2117" s="130" t="s">
        <v>5649</v>
      </c>
      <c r="C2117" s="130" t="s">
        <v>266</v>
      </c>
      <c r="D2117" s="130" t="s">
        <v>5650</v>
      </c>
      <c r="E2117" s="130" t="s">
        <v>268</v>
      </c>
      <c r="F2117" s="130">
        <v>0</v>
      </c>
      <c r="G2117" s="130">
        <v>2</v>
      </c>
      <c r="H2117" s="130" t="s">
        <v>130</v>
      </c>
      <c r="I2117" s="131"/>
      <c r="J2117" s="130" t="s">
        <v>131</v>
      </c>
    </row>
    <row r="2118" spans="1:10">
      <c r="A2118" s="130" t="s">
        <v>5660</v>
      </c>
      <c r="B2118" s="130" t="s">
        <v>5652</v>
      </c>
      <c r="C2118" s="130" t="s">
        <v>266</v>
      </c>
      <c r="D2118" s="130" t="s">
        <v>5653</v>
      </c>
      <c r="E2118" s="130" t="s">
        <v>268</v>
      </c>
      <c r="F2118" s="130">
        <v>0</v>
      </c>
      <c r="G2118" s="130">
        <v>2</v>
      </c>
      <c r="H2118" s="130" t="s">
        <v>130</v>
      </c>
      <c r="I2118" s="131"/>
      <c r="J2118" s="130" t="s">
        <v>131</v>
      </c>
    </row>
    <row r="2119" spans="1:10">
      <c r="A2119" s="130" t="s">
        <v>5661</v>
      </c>
      <c r="B2119" s="130" t="s">
        <v>5655</v>
      </c>
      <c r="C2119" s="130" t="s">
        <v>266</v>
      </c>
      <c r="D2119" s="130" t="s">
        <v>5656</v>
      </c>
      <c r="E2119" s="130" t="s">
        <v>268</v>
      </c>
      <c r="F2119" s="130">
        <v>0</v>
      </c>
      <c r="G2119" s="130">
        <v>2</v>
      </c>
      <c r="H2119" s="130" t="s">
        <v>130</v>
      </c>
      <c r="I2119" s="131"/>
      <c r="J2119" s="130" t="s">
        <v>131</v>
      </c>
    </row>
    <row r="2120" spans="1:10">
      <c r="A2120" s="130" t="s">
        <v>5662</v>
      </c>
      <c r="B2120" s="130" t="s">
        <v>5655</v>
      </c>
      <c r="C2120" s="130" t="s">
        <v>764</v>
      </c>
      <c r="D2120" s="130" t="s">
        <v>5656</v>
      </c>
      <c r="E2120" s="130" t="s">
        <v>765</v>
      </c>
      <c r="F2120" s="130">
        <v>0</v>
      </c>
      <c r="G2120" s="130">
        <v>2</v>
      </c>
      <c r="H2120" s="130" t="s">
        <v>130</v>
      </c>
      <c r="I2120" s="131"/>
      <c r="J2120" s="130" t="s">
        <v>131</v>
      </c>
    </row>
    <row r="2121" spans="1:10">
      <c r="A2121" s="130" t="s">
        <v>5663</v>
      </c>
      <c r="B2121" s="130" t="s">
        <v>5664</v>
      </c>
      <c r="C2121" s="130" t="s">
        <v>266</v>
      </c>
      <c r="D2121" s="130" t="s">
        <v>5665</v>
      </c>
      <c r="E2121" s="130" t="s">
        <v>268</v>
      </c>
      <c r="F2121" s="130">
        <v>0</v>
      </c>
      <c r="G2121" s="130">
        <v>2</v>
      </c>
      <c r="H2121" s="130" t="s">
        <v>130</v>
      </c>
      <c r="I2121" s="131"/>
      <c r="J2121" s="130" t="s">
        <v>131</v>
      </c>
    </row>
    <row r="2122" spans="1:10">
      <c r="A2122" s="130" t="s">
        <v>5666</v>
      </c>
      <c r="B2122" s="130" t="s">
        <v>5664</v>
      </c>
      <c r="C2122" s="130" t="s">
        <v>164</v>
      </c>
      <c r="D2122" s="130" t="s">
        <v>5667</v>
      </c>
      <c r="E2122" s="130" t="s">
        <v>166</v>
      </c>
      <c r="F2122" s="130">
        <v>0</v>
      </c>
      <c r="G2122" s="130">
        <v>2</v>
      </c>
      <c r="H2122" s="130" t="s">
        <v>130</v>
      </c>
      <c r="I2122" s="131"/>
      <c r="J2122" s="130" t="s">
        <v>131</v>
      </c>
    </row>
    <row r="2123" spans="1:10">
      <c r="A2123" s="130" t="s">
        <v>5668</v>
      </c>
      <c r="B2123" s="130" t="s">
        <v>5669</v>
      </c>
      <c r="C2123" s="130" t="s">
        <v>255</v>
      </c>
      <c r="D2123" s="130" t="s">
        <v>5670</v>
      </c>
      <c r="E2123" s="130" t="s">
        <v>257</v>
      </c>
      <c r="F2123" s="130">
        <v>0</v>
      </c>
      <c r="G2123" s="130">
        <v>2</v>
      </c>
      <c r="H2123" s="130" t="s">
        <v>130</v>
      </c>
      <c r="I2123" s="131"/>
      <c r="J2123" s="130" t="s">
        <v>131</v>
      </c>
    </row>
    <row r="2124" spans="1:10">
      <c r="A2124" s="130" t="s">
        <v>5671</v>
      </c>
      <c r="B2124" s="130" t="s">
        <v>5672</v>
      </c>
      <c r="C2124" s="130" t="s">
        <v>255</v>
      </c>
      <c r="D2124" s="130" t="s">
        <v>5673</v>
      </c>
      <c r="E2124" s="130" t="s">
        <v>257</v>
      </c>
      <c r="F2124" s="130">
        <v>0</v>
      </c>
      <c r="G2124" s="130">
        <v>2</v>
      </c>
      <c r="H2124" s="130" t="s">
        <v>130</v>
      </c>
      <c r="I2124" s="131"/>
      <c r="J2124" s="130" t="s">
        <v>131</v>
      </c>
    </row>
    <row r="2125" spans="1:10">
      <c r="A2125" s="130" t="s">
        <v>5674</v>
      </c>
      <c r="B2125" s="130" t="s">
        <v>5675</v>
      </c>
      <c r="C2125" s="130" t="s">
        <v>255</v>
      </c>
      <c r="D2125" s="130" t="s">
        <v>5676</v>
      </c>
      <c r="E2125" s="130" t="s">
        <v>257</v>
      </c>
      <c r="F2125" s="130">
        <v>0</v>
      </c>
      <c r="G2125" s="130">
        <v>2</v>
      </c>
      <c r="H2125" s="130" t="s">
        <v>130</v>
      </c>
      <c r="I2125" s="131"/>
      <c r="J2125" s="130" t="s">
        <v>131</v>
      </c>
    </row>
    <row r="2126" spans="1:10">
      <c r="A2126" s="130" t="s">
        <v>5677</v>
      </c>
      <c r="B2126" s="130" t="s">
        <v>5678</v>
      </c>
      <c r="C2126" s="130" t="s">
        <v>255</v>
      </c>
      <c r="D2126" s="130" t="s">
        <v>5679</v>
      </c>
      <c r="E2126" s="130" t="s">
        <v>257</v>
      </c>
      <c r="F2126" s="130">
        <v>0</v>
      </c>
      <c r="G2126" s="130">
        <v>2</v>
      </c>
      <c r="H2126" s="130" t="s">
        <v>130</v>
      </c>
      <c r="I2126" s="131"/>
      <c r="J2126" s="130" t="s">
        <v>131</v>
      </c>
    </row>
    <row r="2127" spans="1:10">
      <c r="A2127" s="130" t="s">
        <v>5680</v>
      </c>
      <c r="B2127" s="130" t="s">
        <v>5681</v>
      </c>
      <c r="C2127" s="130" t="s">
        <v>255</v>
      </c>
      <c r="D2127" s="130" t="s">
        <v>5682</v>
      </c>
      <c r="E2127" s="130" t="s">
        <v>257</v>
      </c>
      <c r="F2127" s="130">
        <v>0</v>
      </c>
      <c r="G2127" s="130">
        <v>2</v>
      </c>
      <c r="H2127" s="130" t="s">
        <v>130</v>
      </c>
      <c r="I2127" s="131"/>
      <c r="J2127" s="130" t="s">
        <v>131</v>
      </c>
    </row>
    <row r="2128" spans="1:10">
      <c r="A2128" s="130" t="s">
        <v>5683</v>
      </c>
      <c r="B2128" s="130" t="s">
        <v>5683</v>
      </c>
      <c r="C2128" s="130" t="s">
        <v>5683</v>
      </c>
      <c r="D2128" s="130" t="s">
        <v>5683</v>
      </c>
      <c r="E2128" s="130" t="s">
        <v>5683</v>
      </c>
      <c r="H2128" s="130" t="s">
        <v>5683</v>
      </c>
      <c r="I2128" s="131"/>
      <c r="J2128" s="130" t="s">
        <v>5683</v>
      </c>
    </row>
    <row r="2129" spans="1:10">
      <c r="A2129" s="130" t="s">
        <v>5684</v>
      </c>
      <c r="B2129" s="130" t="s">
        <v>5685</v>
      </c>
      <c r="C2129" s="130" t="s">
        <v>266</v>
      </c>
      <c r="D2129" s="130" t="s">
        <v>5686</v>
      </c>
      <c r="E2129" s="130" t="s">
        <v>268</v>
      </c>
      <c r="F2129" s="130">
        <v>0</v>
      </c>
      <c r="G2129" s="130">
        <v>2</v>
      </c>
      <c r="H2129" s="130" t="s">
        <v>130</v>
      </c>
      <c r="I2129" s="131"/>
      <c r="J2129" s="130" t="s">
        <v>131</v>
      </c>
    </row>
    <row r="2130" spans="1:10">
      <c r="A2130" s="130" t="s">
        <v>5687</v>
      </c>
      <c r="B2130" s="130" t="s">
        <v>5688</v>
      </c>
      <c r="C2130" s="130" t="s">
        <v>266</v>
      </c>
      <c r="D2130" s="130" t="s">
        <v>5689</v>
      </c>
      <c r="E2130" s="130" t="s">
        <v>268</v>
      </c>
      <c r="F2130" s="130">
        <v>0</v>
      </c>
      <c r="G2130" s="130">
        <v>2</v>
      </c>
      <c r="H2130" s="130" t="s">
        <v>130</v>
      </c>
      <c r="I2130" s="131"/>
      <c r="J2130" s="130" t="s">
        <v>131</v>
      </c>
    </row>
    <row r="2131" spans="1:10">
      <c r="A2131" s="130" t="s">
        <v>5690</v>
      </c>
      <c r="B2131" s="130" t="s">
        <v>5691</v>
      </c>
      <c r="C2131" s="130" t="s">
        <v>266</v>
      </c>
      <c r="D2131" s="130" t="s">
        <v>5692</v>
      </c>
      <c r="E2131" s="130" t="s">
        <v>268</v>
      </c>
      <c r="F2131" s="130">
        <v>0</v>
      </c>
      <c r="G2131" s="130">
        <v>2</v>
      </c>
      <c r="H2131" s="130" t="s">
        <v>130</v>
      </c>
      <c r="I2131" s="131"/>
      <c r="J2131" s="130" t="s">
        <v>131</v>
      </c>
    </row>
    <row r="2132" spans="1:10">
      <c r="A2132" s="130" t="s">
        <v>5693</v>
      </c>
      <c r="B2132" s="130" t="s">
        <v>5694</v>
      </c>
      <c r="C2132" s="130" t="s">
        <v>266</v>
      </c>
      <c r="D2132" s="130" t="s">
        <v>5695</v>
      </c>
      <c r="E2132" s="130" t="s">
        <v>268</v>
      </c>
      <c r="F2132" s="130">
        <v>0</v>
      </c>
      <c r="G2132" s="130">
        <v>2</v>
      </c>
      <c r="H2132" s="130" t="s">
        <v>130</v>
      </c>
      <c r="I2132" s="131"/>
      <c r="J2132" s="130" t="s">
        <v>131</v>
      </c>
    </row>
    <row r="2133" spans="1:10">
      <c r="A2133" s="130" t="s">
        <v>5696</v>
      </c>
      <c r="B2133" s="130" t="s">
        <v>5697</v>
      </c>
      <c r="C2133" s="130" t="s">
        <v>266</v>
      </c>
      <c r="D2133" s="130" t="s">
        <v>5698</v>
      </c>
      <c r="E2133" s="130" t="s">
        <v>268</v>
      </c>
      <c r="F2133" s="130">
        <v>0</v>
      </c>
      <c r="G2133" s="130">
        <v>2</v>
      </c>
      <c r="H2133" s="130" t="s">
        <v>130</v>
      </c>
      <c r="I2133" s="131"/>
      <c r="J2133" s="130" t="s">
        <v>131</v>
      </c>
    </row>
    <row r="2134" spans="1:10">
      <c r="A2134" s="130" t="s">
        <v>5699</v>
      </c>
      <c r="B2134" s="130" t="s">
        <v>5700</v>
      </c>
      <c r="C2134" s="130" t="s">
        <v>266</v>
      </c>
      <c r="D2134" s="130" t="s">
        <v>5701</v>
      </c>
      <c r="E2134" s="130" t="s">
        <v>268</v>
      </c>
      <c r="F2134" s="130">
        <v>0</v>
      </c>
      <c r="G2134" s="130">
        <v>2</v>
      </c>
      <c r="H2134" s="130" t="s">
        <v>130</v>
      </c>
      <c r="I2134" s="131"/>
      <c r="J2134" s="130" t="s">
        <v>131</v>
      </c>
    </row>
    <row r="2135" spans="1:10">
      <c r="A2135" s="130" t="s">
        <v>5702</v>
      </c>
      <c r="B2135" s="130" t="s">
        <v>5703</v>
      </c>
      <c r="C2135" s="130" t="s">
        <v>266</v>
      </c>
      <c r="D2135" s="130" t="s">
        <v>5704</v>
      </c>
      <c r="E2135" s="130" t="s">
        <v>268</v>
      </c>
      <c r="F2135" s="130">
        <v>0</v>
      </c>
      <c r="G2135" s="130">
        <v>2</v>
      </c>
      <c r="H2135" s="130" t="s">
        <v>130</v>
      </c>
      <c r="I2135" s="131"/>
      <c r="J2135" s="130" t="s">
        <v>131</v>
      </c>
    </row>
    <row r="2136" spans="1:10">
      <c r="A2136" s="130" t="s">
        <v>5705</v>
      </c>
      <c r="B2136" s="130" t="s">
        <v>5706</v>
      </c>
      <c r="C2136" s="130" t="s">
        <v>266</v>
      </c>
      <c r="D2136" s="130" t="s">
        <v>5707</v>
      </c>
      <c r="E2136" s="130" t="s">
        <v>268</v>
      </c>
      <c r="F2136" s="130">
        <v>0</v>
      </c>
      <c r="G2136" s="130">
        <v>2</v>
      </c>
      <c r="H2136" s="130" t="s">
        <v>130</v>
      </c>
      <c r="I2136" s="131"/>
      <c r="J2136" s="130" t="s">
        <v>131</v>
      </c>
    </row>
    <row r="2137" spans="1:10">
      <c r="A2137" s="130" t="s">
        <v>5708</v>
      </c>
      <c r="B2137" s="130" t="s">
        <v>5709</v>
      </c>
      <c r="C2137" s="130" t="s">
        <v>266</v>
      </c>
      <c r="D2137" s="130" t="s">
        <v>5710</v>
      </c>
      <c r="E2137" s="130" t="s">
        <v>268</v>
      </c>
      <c r="F2137" s="130">
        <v>0</v>
      </c>
      <c r="G2137" s="130">
        <v>2</v>
      </c>
      <c r="H2137" s="130" t="s">
        <v>130</v>
      </c>
      <c r="I2137" s="131"/>
      <c r="J2137" s="130" t="s">
        <v>131</v>
      </c>
    </row>
    <row r="2138" spans="1:10">
      <c r="A2138" s="130" t="s">
        <v>5711</v>
      </c>
      <c r="B2138" s="130" t="s">
        <v>5712</v>
      </c>
      <c r="C2138" s="130" t="s">
        <v>266</v>
      </c>
      <c r="D2138" s="130" t="s">
        <v>5713</v>
      </c>
      <c r="E2138" s="130" t="s">
        <v>268</v>
      </c>
      <c r="F2138" s="130">
        <v>0</v>
      </c>
      <c r="G2138" s="130">
        <v>2</v>
      </c>
      <c r="H2138" s="130" t="s">
        <v>130</v>
      </c>
      <c r="I2138" s="131"/>
      <c r="J2138" s="130" t="s">
        <v>131</v>
      </c>
    </row>
    <row r="2139" spans="1:10">
      <c r="A2139" s="130" t="s">
        <v>5714</v>
      </c>
      <c r="B2139" s="130" t="s">
        <v>5715</v>
      </c>
      <c r="C2139" s="130" t="s">
        <v>266</v>
      </c>
      <c r="D2139" s="130" t="s">
        <v>5716</v>
      </c>
      <c r="E2139" s="130" t="s">
        <v>268</v>
      </c>
      <c r="F2139" s="130">
        <v>0</v>
      </c>
      <c r="G2139" s="130">
        <v>2</v>
      </c>
      <c r="H2139" s="130" t="s">
        <v>130</v>
      </c>
      <c r="I2139" s="131"/>
      <c r="J2139" s="130" t="s">
        <v>131</v>
      </c>
    </row>
    <row r="2140" spans="1:10">
      <c r="A2140" s="130" t="s">
        <v>5717</v>
      </c>
      <c r="B2140" s="130" t="s">
        <v>5718</v>
      </c>
      <c r="C2140" s="130" t="s">
        <v>266</v>
      </c>
      <c r="D2140" s="130" t="s">
        <v>5719</v>
      </c>
      <c r="E2140" s="130" t="s">
        <v>268</v>
      </c>
      <c r="F2140" s="130">
        <v>0</v>
      </c>
      <c r="G2140" s="130">
        <v>2</v>
      </c>
      <c r="H2140" s="130" t="s">
        <v>130</v>
      </c>
      <c r="I2140" s="131"/>
      <c r="J2140" s="130" t="s">
        <v>131</v>
      </c>
    </row>
    <row r="2141" spans="1:10">
      <c r="A2141" s="130" t="s">
        <v>5720</v>
      </c>
      <c r="B2141" s="130" t="s">
        <v>5721</v>
      </c>
      <c r="C2141" s="130" t="s">
        <v>266</v>
      </c>
      <c r="D2141" s="130" t="s">
        <v>5722</v>
      </c>
      <c r="E2141" s="130" t="s">
        <v>268</v>
      </c>
      <c r="F2141" s="130">
        <v>0</v>
      </c>
      <c r="G2141" s="130">
        <v>2</v>
      </c>
      <c r="H2141" s="130" t="s">
        <v>130</v>
      </c>
      <c r="I2141" s="131"/>
      <c r="J2141" s="130" t="s">
        <v>131</v>
      </c>
    </row>
    <row r="2142" spans="1:10">
      <c r="A2142" s="130" t="s">
        <v>5723</v>
      </c>
      <c r="B2142" s="130" t="s">
        <v>5724</v>
      </c>
      <c r="C2142" s="130" t="s">
        <v>266</v>
      </c>
      <c r="D2142" s="130" t="s">
        <v>5725</v>
      </c>
      <c r="E2142" s="130" t="s">
        <v>268</v>
      </c>
      <c r="F2142" s="130">
        <v>0</v>
      </c>
      <c r="G2142" s="130">
        <v>2</v>
      </c>
      <c r="H2142" s="130" t="s">
        <v>130</v>
      </c>
      <c r="I2142" s="131"/>
      <c r="J2142" s="130" t="s">
        <v>131</v>
      </c>
    </row>
    <row r="2143" spans="1:10">
      <c r="A2143" s="130" t="s">
        <v>5726</v>
      </c>
      <c r="B2143" s="130" t="s">
        <v>5727</v>
      </c>
      <c r="C2143" s="130" t="s">
        <v>266</v>
      </c>
      <c r="D2143" s="130" t="s">
        <v>5728</v>
      </c>
      <c r="E2143" s="130" t="s">
        <v>268</v>
      </c>
      <c r="F2143" s="130">
        <v>0</v>
      </c>
      <c r="G2143" s="130">
        <v>2</v>
      </c>
      <c r="H2143" s="130" t="s">
        <v>130</v>
      </c>
      <c r="I2143" s="131"/>
      <c r="J2143" s="130" t="s">
        <v>131</v>
      </c>
    </row>
    <row r="2144" spans="1:10">
      <c r="A2144" s="130" t="s">
        <v>5729</v>
      </c>
      <c r="B2144" s="130" t="s">
        <v>5730</v>
      </c>
      <c r="C2144" s="130" t="s">
        <v>266</v>
      </c>
      <c r="D2144" s="130" t="s">
        <v>5731</v>
      </c>
      <c r="E2144" s="130" t="s">
        <v>268</v>
      </c>
      <c r="F2144" s="130">
        <v>0</v>
      </c>
      <c r="G2144" s="130">
        <v>2</v>
      </c>
      <c r="H2144" s="130" t="s">
        <v>130</v>
      </c>
      <c r="I2144" s="131"/>
      <c r="J2144" s="130" t="s">
        <v>131</v>
      </c>
    </row>
    <row r="2145" spans="1:10">
      <c r="A2145" s="130" t="s">
        <v>5732</v>
      </c>
      <c r="B2145" s="130" t="s">
        <v>5733</v>
      </c>
      <c r="C2145" s="130" t="s">
        <v>266</v>
      </c>
      <c r="D2145" s="130" t="s">
        <v>5734</v>
      </c>
      <c r="E2145" s="130" t="s">
        <v>268</v>
      </c>
      <c r="F2145" s="130">
        <v>0</v>
      </c>
      <c r="G2145" s="130">
        <v>2</v>
      </c>
      <c r="H2145" s="130" t="s">
        <v>130</v>
      </c>
      <c r="I2145" s="131"/>
      <c r="J2145" s="130" t="s">
        <v>131</v>
      </c>
    </row>
    <row r="2146" spans="1:10">
      <c r="A2146" s="130" t="s">
        <v>5735</v>
      </c>
      <c r="B2146" s="130" t="s">
        <v>5736</v>
      </c>
      <c r="C2146" s="130" t="s">
        <v>266</v>
      </c>
      <c r="D2146" s="130" t="s">
        <v>5737</v>
      </c>
      <c r="E2146" s="130" t="s">
        <v>268</v>
      </c>
      <c r="F2146" s="130">
        <v>0</v>
      </c>
      <c r="G2146" s="130">
        <v>2</v>
      </c>
      <c r="H2146" s="130" t="s">
        <v>130</v>
      </c>
      <c r="I2146" s="131"/>
      <c r="J2146" s="130" t="s">
        <v>131</v>
      </c>
    </row>
    <row r="2147" spans="1:10">
      <c r="A2147" s="130" t="s">
        <v>5738</v>
      </c>
      <c r="B2147" s="130" t="s">
        <v>5739</v>
      </c>
      <c r="C2147" s="130" t="s">
        <v>266</v>
      </c>
      <c r="D2147" s="130" t="s">
        <v>5740</v>
      </c>
      <c r="E2147" s="130" t="s">
        <v>268</v>
      </c>
      <c r="F2147" s="130">
        <v>0</v>
      </c>
      <c r="G2147" s="130">
        <v>2</v>
      </c>
      <c r="H2147" s="130" t="s">
        <v>130</v>
      </c>
      <c r="I2147" s="131"/>
      <c r="J2147" s="130" t="s">
        <v>131</v>
      </c>
    </row>
    <row r="2148" spans="1:10">
      <c r="A2148" s="130" t="s">
        <v>5741</v>
      </c>
      <c r="B2148" s="130" t="s">
        <v>5742</v>
      </c>
      <c r="C2148" s="130" t="s">
        <v>266</v>
      </c>
      <c r="D2148" s="130" t="s">
        <v>5743</v>
      </c>
      <c r="E2148" s="130" t="s">
        <v>268</v>
      </c>
      <c r="F2148" s="130">
        <v>0</v>
      </c>
      <c r="G2148" s="130">
        <v>2</v>
      </c>
      <c r="H2148" s="130" t="s">
        <v>130</v>
      </c>
      <c r="I2148" s="131"/>
      <c r="J2148" s="130" t="s">
        <v>131</v>
      </c>
    </row>
    <row r="2149" spans="1:10">
      <c r="A2149" s="130" t="s">
        <v>5744</v>
      </c>
      <c r="B2149" s="130" t="s">
        <v>5745</v>
      </c>
      <c r="C2149" s="130" t="s">
        <v>266</v>
      </c>
      <c r="D2149" s="130" t="s">
        <v>5746</v>
      </c>
      <c r="E2149" s="130" t="s">
        <v>268</v>
      </c>
      <c r="F2149" s="130">
        <v>0</v>
      </c>
      <c r="G2149" s="130">
        <v>2</v>
      </c>
      <c r="H2149" s="130" t="s">
        <v>130</v>
      </c>
      <c r="I2149" s="131"/>
      <c r="J2149" s="130" t="s">
        <v>131</v>
      </c>
    </row>
    <row r="2150" spans="1:10">
      <c r="A2150" s="130" t="s">
        <v>5747</v>
      </c>
      <c r="B2150" s="130" t="s">
        <v>5748</v>
      </c>
      <c r="C2150" s="130" t="s">
        <v>266</v>
      </c>
      <c r="D2150" s="130" t="s">
        <v>5749</v>
      </c>
      <c r="E2150" s="130" t="s">
        <v>268</v>
      </c>
      <c r="F2150" s="130">
        <v>0</v>
      </c>
      <c r="G2150" s="130">
        <v>2</v>
      </c>
      <c r="H2150" s="130" t="s">
        <v>130</v>
      </c>
      <c r="I2150" s="131"/>
      <c r="J2150" s="130" t="s">
        <v>131</v>
      </c>
    </row>
    <row r="2151" spans="1:10">
      <c r="A2151" s="130" t="s">
        <v>5750</v>
      </c>
      <c r="B2151" s="130" t="s">
        <v>5751</v>
      </c>
      <c r="C2151" s="130" t="s">
        <v>266</v>
      </c>
      <c r="D2151" s="130" t="s">
        <v>5752</v>
      </c>
      <c r="E2151" s="130" t="s">
        <v>268</v>
      </c>
      <c r="F2151" s="130">
        <v>0</v>
      </c>
      <c r="G2151" s="130">
        <v>2</v>
      </c>
      <c r="H2151" s="130" t="s">
        <v>130</v>
      </c>
      <c r="I2151" s="131"/>
      <c r="J2151" s="130" t="s">
        <v>131</v>
      </c>
    </row>
    <row r="2152" spans="1:10">
      <c r="A2152" s="130" t="s">
        <v>5753</v>
      </c>
      <c r="B2152" s="130" t="s">
        <v>5754</v>
      </c>
      <c r="C2152" s="130" t="s">
        <v>266</v>
      </c>
      <c r="D2152" s="130" t="s">
        <v>5755</v>
      </c>
      <c r="E2152" s="130" t="s">
        <v>268</v>
      </c>
      <c r="F2152" s="130">
        <v>0</v>
      </c>
      <c r="G2152" s="130">
        <v>2</v>
      </c>
      <c r="H2152" s="130" t="s">
        <v>130</v>
      </c>
      <c r="I2152" s="131"/>
      <c r="J2152" s="130" t="s">
        <v>131</v>
      </c>
    </row>
    <row r="2153" spans="1:10">
      <c r="A2153" s="130" t="s">
        <v>5756</v>
      </c>
      <c r="B2153" s="130" t="s">
        <v>5757</v>
      </c>
      <c r="C2153" s="130" t="s">
        <v>266</v>
      </c>
      <c r="D2153" s="130" t="s">
        <v>5758</v>
      </c>
      <c r="E2153" s="130" t="s">
        <v>268</v>
      </c>
      <c r="F2153" s="130">
        <v>0</v>
      </c>
      <c r="G2153" s="130">
        <v>2</v>
      </c>
      <c r="H2153" s="130" t="s">
        <v>130</v>
      </c>
      <c r="I2153" s="131"/>
      <c r="J2153" s="130" t="s">
        <v>131</v>
      </c>
    </row>
    <row r="2154" spans="1:10">
      <c r="A2154" s="130" t="s">
        <v>5759</v>
      </c>
      <c r="B2154" s="130" t="s">
        <v>5760</v>
      </c>
      <c r="C2154" s="130" t="s">
        <v>266</v>
      </c>
      <c r="D2154" s="130" t="s">
        <v>5761</v>
      </c>
      <c r="E2154" s="130" t="s">
        <v>268</v>
      </c>
      <c r="F2154" s="130">
        <v>0</v>
      </c>
      <c r="G2154" s="130">
        <v>2</v>
      </c>
      <c r="H2154" s="130" t="s">
        <v>130</v>
      </c>
      <c r="I2154" s="131"/>
      <c r="J2154" s="130" t="s">
        <v>131</v>
      </c>
    </row>
    <row r="2155" spans="1:10">
      <c r="A2155" s="130" t="s">
        <v>5762</v>
      </c>
      <c r="B2155" s="130" t="s">
        <v>5763</v>
      </c>
      <c r="C2155" s="130" t="s">
        <v>266</v>
      </c>
      <c r="D2155" s="130" t="s">
        <v>5764</v>
      </c>
      <c r="E2155" s="130" t="s">
        <v>268</v>
      </c>
      <c r="F2155" s="130">
        <v>0</v>
      </c>
      <c r="G2155" s="130">
        <v>2</v>
      </c>
      <c r="H2155" s="130" t="s">
        <v>130</v>
      </c>
      <c r="I2155" s="131"/>
      <c r="J2155" s="130" t="s">
        <v>131</v>
      </c>
    </row>
    <row r="2156" spans="1:10">
      <c r="A2156" s="130" t="s">
        <v>5765</v>
      </c>
      <c r="B2156" s="130" t="s">
        <v>5766</v>
      </c>
      <c r="C2156" s="130" t="s">
        <v>266</v>
      </c>
      <c r="D2156" s="130" t="s">
        <v>5767</v>
      </c>
      <c r="E2156" s="130" t="s">
        <v>268</v>
      </c>
      <c r="F2156" s="130">
        <v>0</v>
      </c>
      <c r="G2156" s="130">
        <v>2</v>
      </c>
      <c r="H2156" s="130" t="s">
        <v>130</v>
      </c>
      <c r="I2156" s="131"/>
      <c r="J2156" s="130" t="s">
        <v>131</v>
      </c>
    </row>
    <row r="2157" spans="1:10">
      <c r="A2157" s="130" t="s">
        <v>5768</v>
      </c>
      <c r="B2157" s="130" t="s">
        <v>5769</v>
      </c>
      <c r="C2157" s="130" t="s">
        <v>266</v>
      </c>
      <c r="D2157" s="130" t="s">
        <v>5770</v>
      </c>
      <c r="E2157" s="130" t="s">
        <v>268</v>
      </c>
      <c r="F2157" s="130">
        <v>0</v>
      </c>
      <c r="G2157" s="130">
        <v>2</v>
      </c>
      <c r="H2157" s="130" t="s">
        <v>130</v>
      </c>
      <c r="I2157" s="131"/>
      <c r="J2157" s="130" t="s">
        <v>131</v>
      </c>
    </row>
    <row r="2158" spans="1:10">
      <c r="A2158" s="130" t="s">
        <v>5771</v>
      </c>
      <c r="B2158" s="130" t="s">
        <v>5772</v>
      </c>
      <c r="C2158" s="130" t="s">
        <v>266</v>
      </c>
      <c r="D2158" s="130" t="s">
        <v>5773</v>
      </c>
      <c r="E2158" s="130" t="s">
        <v>268</v>
      </c>
      <c r="F2158" s="130">
        <v>0</v>
      </c>
      <c r="G2158" s="130">
        <v>2</v>
      </c>
      <c r="H2158" s="130" t="s">
        <v>130</v>
      </c>
      <c r="I2158" s="131"/>
      <c r="J2158" s="130" t="s">
        <v>131</v>
      </c>
    </row>
    <row r="2159" spans="1:10">
      <c r="A2159" s="130" t="s">
        <v>5774</v>
      </c>
      <c r="B2159" s="130" t="s">
        <v>5775</v>
      </c>
      <c r="C2159" s="130" t="s">
        <v>266</v>
      </c>
      <c r="D2159" s="130" t="s">
        <v>5776</v>
      </c>
      <c r="E2159" s="130" t="s">
        <v>268</v>
      </c>
      <c r="F2159" s="130">
        <v>0</v>
      </c>
      <c r="G2159" s="130">
        <v>2</v>
      </c>
      <c r="H2159" s="130" t="s">
        <v>130</v>
      </c>
      <c r="I2159" s="131"/>
      <c r="J2159" s="130" t="s">
        <v>131</v>
      </c>
    </row>
    <row r="2160" spans="1:10">
      <c r="A2160" s="130" t="s">
        <v>5777</v>
      </c>
      <c r="B2160" s="130" t="s">
        <v>5778</v>
      </c>
      <c r="C2160" s="130" t="s">
        <v>266</v>
      </c>
      <c r="D2160" s="130" t="s">
        <v>5779</v>
      </c>
      <c r="E2160" s="130" t="s">
        <v>268</v>
      </c>
      <c r="F2160" s="130">
        <v>0</v>
      </c>
      <c r="G2160" s="130">
        <v>2</v>
      </c>
      <c r="H2160" s="130" t="s">
        <v>130</v>
      </c>
      <c r="I2160" s="131"/>
      <c r="J2160" s="130" t="s">
        <v>131</v>
      </c>
    </row>
    <row r="2161" spans="1:10">
      <c r="A2161" s="130" t="s">
        <v>5780</v>
      </c>
      <c r="B2161" s="130" t="s">
        <v>5781</v>
      </c>
      <c r="C2161" s="130" t="s">
        <v>266</v>
      </c>
      <c r="D2161" s="130" t="s">
        <v>5782</v>
      </c>
      <c r="E2161" s="130" t="s">
        <v>268</v>
      </c>
      <c r="F2161" s="130">
        <v>0</v>
      </c>
      <c r="G2161" s="130">
        <v>2</v>
      </c>
      <c r="H2161" s="130" t="s">
        <v>130</v>
      </c>
      <c r="I2161" s="131"/>
      <c r="J2161" s="130" t="s">
        <v>131</v>
      </c>
    </row>
    <row r="2162" spans="1:10">
      <c r="A2162" s="130" t="s">
        <v>5783</v>
      </c>
      <c r="B2162" s="130" t="s">
        <v>5784</v>
      </c>
      <c r="C2162" s="130" t="s">
        <v>266</v>
      </c>
      <c r="D2162" s="130" t="s">
        <v>5785</v>
      </c>
      <c r="E2162" s="130" t="s">
        <v>268</v>
      </c>
      <c r="F2162" s="130">
        <v>0</v>
      </c>
      <c r="G2162" s="130">
        <v>2</v>
      </c>
      <c r="H2162" s="130" t="s">
        <v>130</v>
      </c>
      <c r="I2162" s="131"/>
      <c r="J2162" s="130" t="s">
        <v>131</v>
      </c>
    </row>
    <row r="2163" spans="1:10">
      <c r="A2163" s="130" t="s">
        <v>5786</v>
      </c>
      <c r="B2163" s="130" t="s">
        <v>5787</v>
      </c>
      <c r="C2163" s="130" t="s">
        <v>266</v>
      </c>
      <c r="D2163" s="130" t="s">
        <v>5788</v>
      </c>
      <c r="E2163" s="130" t="s">
        <v>268</v>
      </c>
      <c r="F2163" s="130">
        <v>0</v>
      </c>
      <c r="G2163" s="130">
        <v>2</v>
      </c>
      <c r="H2163" s="130" t="s">
        <v>130</v>
      </c>
      <c r="I2163" s="131"/>
      <c r="J2163" s="130" t="s">
        <v>131</v>
      </c>
    </row>
    <row r="2164" spans="1:10">
      <c r="A2164" s="130" t="s">
        <v>5789</v>
      </c>
      <c r="B2164" s="130" t="s">
        <v>5790</v>
      </c>
      <c r="C2164" s="130" t="s">
        <v>266</v>
      </c>
      <c r="D2164" s="130" t="s">
        <v>5791</v>
      </c>
      <c r="E2164" s="130" t="s">
        <v>268</v>
      </c>
      <c r="F2164" s="130">
        <v>0</v>
      </c>
      <c r="G2164" s="130">
        <v>2</v>
      </c>
      <c r="H2164" s="130" t="s">
        <v>130</v>
      </c>
      <c r="I2164" s="131"/>
      <c r="J2164" s="130" t="s">
        <v>131</v>
      </c>
    </row>
    <row r="2165" spans="1:10">
      <c r="A2165" s="130" t="s">
        <v>5792</v>
      </c>
      <c r="B2165" s="130" t="s">
        <v>5793</v>
      </c>
      <c r="C2165" s="130" t="s">
        <v>266</v>
      </c>
      <c r="D2165" s="130" t="s">
        <v>5794</v>
      </c>
      <c r="E2165" s="130" t="s">
        <v>268</v>
      </c>
      <c r="F2165" s="130">
        <v>0</v>
      </c>
      <c r="G2165" s="130">
        <v>2</v>
      </c>
      <c r="H2165" s="130" t="s">
        <v>130</v>
      </c>
      <c r="I2165" s="131"/>
      <c r="J2165" s="130" t="s">
        <v>131</v>
      </c>
    </row>
    <row r="2166" spans="1:10">
      <c r="A2166" s="130" t="s">
        <v>5795</v>
      </c>
      <c r="B2166" s="130" t="s">
        <v>5796</v>
      </c>
      <c r="C2166" s="130" t="s">
        <v>266</v>
      </c>
      <c r="D2166" s="130" t="s">
        <v>5797</v>
      </c>
      <c r="E2166" s="130" t="s">
        <v>268</v>
      </c>
      <c r="F2166" s="130">
        <v>0</v>
      </c>
      <c r="G2166" s="130">
        <v>2</v>
      </c>
      <c r="H2166" s="130" t="s">
        <v>130</v>
      </c>
      <c r="I2166" s="131"/>
      <c r="J2166" s="130" t="s">
        <v>131</v>
      </c>
    </row>
    <row r="2167" spans="1:10">
      <c r="A2167" s="130" t="s">
        <v>5798</v>
      </c>
      <c r="B2167" s="130" t="s">
        <v>5799</v>
      </c>
      <c r="C2167" s="130" t="s">
        <v>266</v>
      </c>
      <c r="D2167" s="130" t="s">
        <v>5800</v>
      </c>
      <c r="E2167" s="130" t="s">
        <v>268</v>
      </c>
      <c r="F2167" s="130">
        <v>0</v>
      </c>
      <c r="G2167" s="130">
        <v>2</v>
      </c>
      <c r="H2167" s="130" t="s">
        <v>130</v>
      </c>
      <c r="I2167" s="131"/>
      <c r="J2167" s="130" t="s">
        <v>131</v>
      </c>
    </row>
    <row r="2168" spans="1:10">
      <c r="A2168" s="130" t="s">
        <v>5801</v>
      </c>
      <c r="B2168" s="130" t="s">
        <v>5802</v>
      </c>
      <c r="C2168" s="130" t="s">
        <v>266</v>
      </c>
      <c r="D2168" s="130" t="s">
        <v>5803</v>
      </c>
      <c r="E2168" s="130" t="s">
        <v>268</v>
      </c>
      <c r="F2168" s="130">
        <v>0</v>
      </c>
      <c r="G2168" s="130">
        <v>2</v>
      </c>
      <c r="H2168" s="130" t="s">
        <v>130</v>
      </c>
      <c r="I2168" s="131"/>
      <c r="J2168" s="130" t="s">
        <v>131</v>
      </c>
    </row>
    <row r="2169" spans="1:10">
      <c r="A2169" s="130" t="s">
        <v>5804</v>
      </c>
      <c r="B2169" s="130" t="s">
        <v>5805</v>
      </c>
      <c r="C2169" s="130" t="s">
        <v>266</v>
      </c>
      <c r="D2169" s="130" t="s">
        <v>5806</v>
      </c>
      <c r="E2169" s="130" t="s">
        <v>268</v>
      </c>
      <c r="F2169" s="130">
        <v>0</v>
      </c>
      <c r="G2169" s="130">
        <v>2</v>
      </c>
      <c r="H2169" s="130" t="s">
        <v>130</v>
      </c>
      <c r="I2169" s="131"/>
      <c r="J2169" s="130" t="s">
        <v>131</v>
      </c>
    </row>
    <row r="2170" spans="1:10">
      <c r="A2170" s="130" t="s">
        <v>5807</v>
      </c>
      <c r="B2170" s="130" t="s">
        <v>5808</v>
      </c>
      <c r="C2170" s="130" t="s">
        <v>266</v>
      </c>
      <c r="D2170" s="130" t="s">
        <v>5809</v>
      </c>
      <c r="E2170" s="130" t="s">
        <v>268</v>
      </c>
      <c r="F2170" s="130">
        <v>0</v>
      </c>
      <c r="G2170" s="130">
        <v>2</v>
      </c>
      <c r="H2170" s="130" t="s">
        <v>130</v>
      </c>
      <c r="I2170" s="131"/>
      <c r="J2170" s="130" t="s">
        <v>131</v>
      </c>
    </row>
    <row r="2171" spans="1:10">
      <c r="A2171" s="130" t="s">
        <v>5810</v>
      </c>
      <c r="B2171" s="130" t="s">
        <v>5811</v>
      </c>
      <c r="C2171" s="130" t="s">
        <v>266</v>
      </c>
      <c r="D2171" s="130" t="s">
        <v>5812</v>
      </c>
      <c r="E2171" s="130" t="s">
        <v>268</v>
      </c>
      <c r="F2171" s="130">
        <v>0</v>
      </c>
      <c r="G2171" s="130">
        <v>2</v>
      </c>
      <c r="H2171" s="130" t="s">
        <v>130</v>
      </c>
      <c r="I2171" s="131"/>
      <c r="J2171" s="130" t="s">
        <v>131</v>
      </c>
    </row>
    <row r="2172" spans="1:10">
      <c r="A2172" s="130" t="s">
        <v>5813</v>
      </c>
      <c r="B2172" s="130" t="s">
        <v>5814</v>
      </c>
      <c r="C2172" s="130" t="s">
        <v>266</v>
      </c>
      <c r="D2172" s="130" t="s">
        <v>5815</v>
      </c>
      <c r="E2172" s="130" t="s">
        <v>268</v>
      </c>
      <c r="F2172" s="130">
        <v>0</v>
      </c>
      <c r="G2172" s="130">
        <v>2</v>
      </c>
      <c r="H2172" s="130" t="s">
        <v>130</v>
      </c>
      <c r="I2172" s="131"/>
      <c r="J2172" s="130" t="s">
        <v>131</v>
      </c>
    </row>
    <row r="2173" spans="1:10">
      <c r="A2173" s="130" t="s">
        <v>5816</v>
      </c>
      <c r="B2173" s="130" t="s">
        <v>5817</v>
      </c>
      <c r="C2173" s="130" t="s">
        <v>266</v>
      </c>
      <c r="D2173" s="130" t="s">
        <v>5818</v>
      </c>
      <c r="E2173" s="130" t="s">
        <v>268</v>
      </c>
      <c r="F2173" s="130">
        <v>0</v>
      </c>
      <c r="G2173" s="130">
        <v>2</v>
      </c>
      <c r="H2173" s="130" t="s">
        <v>130</v>
      </c>
      <c r="I2173" s="131"/>
      <c r="J2173" s="130" t="s">
        <v>131</v>
      </c>
    </row>
    <row r="2174" spans="1:10">
      <c r="A2174" s="130" t="s">
        <v>5819</v>
      </c>
      <c r="B2174" s="130" t="s">
        <v>5820</v>
      </c>
      <c r="C2174" s="130" t="s">
        <v>266</v>
      </c>
      <c r="D2174" s="130" t="s">
        <v>5821</v>
      </c>
      <c r="E2174" s="130" t="s">
        <v>268</v>
      </c>
      <c r="F2174" s="130">
        <v>0</v>
      </c>
      <c r="G2174" s="130">
        <v>2</v>
      </c>
      <c r="H2174" s="130" t="s">
        <v>130</v>
      </c>
      <c r="I2174" s="131"/>
      <c r="J2174" s="130" t="s">
        <v>131</v>
      </c>
    </row>
    <row r="2175" spans="1:10">
      <c r="A2175" s="130" t="s">
        <v>5822</v>
      </c>
      <c r="B2175" s="130" t="s">
        <v>5823</v>
      </c>
      <c r="C2175" s="130" t="s">
        <v>266</v>
      </c>
      <c r="D2175" s="130" t="s">
        <v>5824</v>
      </c>
      <c r="E2175" s="130" t="s">
        <v>268</v>
      </c>
      <c r="F2175" s="130">
        <v>0</v>
      </c>
      <c r="G2175" s="130">
        <v>2</v>
      </c>
      <c r="H2175" s="130" t="s">
        <v>130</v>
      </c>
      <c r="I2175" s="131"/>
      <c r="J2175" s="130" t="s">
        <v>131</v>
      </c>
    </row>
    <row r="2176" spans="1:10">
      <c r="A2176" s="130" t="s">
        <v>5825</v>
      </c>
      <c r="B2176" s="130" t="s">
        <v>5826</v>
      </c>
      <c r="C2176" s="130" t="s">
        <v>266</v>
      </c>
      <c r="D2176" s="130" t="s">
        <v>5827</v>
      </c>
      <c r="E2176" s="130" t="s">
        <v>268</v>
      </c>
      <c r="F2176" s="130">
        <v>0</v>
      </c>
      <c r="G2176" s="130">
        <v>2</v>
      </c>
      <c r="H2176" s="130" t="s">
        <v>130</v>
      </c>
      <c r="I2176" s="131"/>
      <c r="J2176" s="130" t="s">
        <v>131</v>
      </c>
    </row>
    <row r="2177" spans="1:10">
      <c r="A2177" s="130" t="s">
        <v>5828</v>
      </c>
      <c r="B2177" s="130" t="s">
        <v>5829</v>
      </c>
      <c r="C2177" s="130" t="s">
        <v>266</v>
      </c>
      <c r="D2177" s="130" t="s">
        <v>5830</v>
      </c>
      <c r="E2177" s="130" t="s">
        <v>268</v>
      </c>
      <c r="F2177" s="130">
        <v>0</v>
      </c>
      <c r="G2177" s="130">
        <v>2</v>
      </c>
      <c r="H2177" s="130" t="s">
        <v>130</v>
      </c>
      <c r="I2177" s="131"/>
      <c r="J2177" s="130" t="s">
        <v>131</v>
      </c>
    </row>
    <row r="2178" spans="1:10">
      <c r="A2178" s="130" t="s">
        <v>5831</v>
      </c>
      <c r="B2178" s="130" t="s">
        <v>5832</v>
      </c>
      <c r="C2178" s="130" t="s">
        <v>266</v>
      </c>
      <c r="D2178" s="130" t="s">
        <v>5833</v>
      </c>
      <c r="E2178" s="130" t="s">
        <v>268</v>
      </c>
      <c r="F2178" s="130">
        <v>0</v>
      </c>
      <c r="G2178" s="130">
        <v>2</v>
      </c>
      <c r="H2178" s="130" t="s">
        <v>130</v>
      </c>
      <c r="I2178" s="131"/>
      <c r="J2178" s="130" t="s">
        <v>131</v>
      </c>
    </row>
    <row r="2179" spans="1:10">
      <c r="A2179" s="130" t="s">
        <v>5834</v>
      </c>
      <c r="B2179" s="130" t="s">
        <v>5835</v>
      </c>
      <c r="C2179" s="130" t="s">
        <v>266</v>
      </c>
      <c r="D2179" s="130" t="s">
        <v>5836</v>
      </c>
      <c r="E2179" s="130" t="s">
        <v>268</v>
      </c>
      <c r="F2179" s="130">
        <v>0</v>
      </c>
      <c r="G2179" s="130">
        <v>2</v>
      </c>
      <c r="H2179" s="130" t="s">
        <v>130</v>
      </c>
      <c r="I2179" s="131"/>
      <c r="J2179" s="130" t="s">
        <v>131</v>
      </c>
    </row>
    <row r="2180" spans="1:10">
      <c r="A2180" s="130" t="s">
        <v>5837</v>
      </c>
      <c r="B2180" s="130" t="s">
        <v>5838</v>
      </c>
      <c r="C2180" s="130" t="s">
        <v>266</v>
      </c>
      <c r="D2180" s="130" t="s">
        <v>5839</v>
      </c>
      <c r="E2180" s="130" t="s">
        <v>268</v>
      </c>
      <c r="F2180" s="130">
        <v>0</v>
      </c>
      <c r="G2180" s="130">
        <v>2</v>
      </c>
      <c r="H2180" s="130" t="s">
        <v>130</v>
      </c>
      <c r="I2180" s="131"/>
      <c r="J2180" s="130" t="s">
        <v>131</v>
      </c>
    </row>
    <row r="2181" spans="1:10">
      <c r="A2181" s="130" t="s">
        <v>5840</v>
      </c>
      <c r="B2181" s="130" t="s">
        <v>5841</v>
      </c>
      <c r="C2181" s="130" t="s">
        <v>266</v>
      </c>
      <c r="D2181" s="130" t="s">
        <v>5842</v>
      </c>
      <c r="E2181" s="130" t="s">
        <v>268</v>
      </c>
      <c r="F2181" s="130">
        <v>0</v>
      </c>
      <c r="G2181" s="130">
        <v>2</v>
      </c>
      <c r="H2181" s="130" t="s">
        <v>130</v>
      </c>
      <c r="I2181" s="131"/>
      <c r="J2181" s="130" t="s">
        <v>131</v>
      </c>
    </row>
    <row r="2182" spans="1:10">
      <c r="A2182" s="130" t="s">
        <v>5843</v>
      </c>
      <c r="B2182" s="130" t="s">
        <v>5844</v>
      </c>
      <c r="C2182" s="130" t="s">
        <v>266</v>
      </c>
      <c r="D2182" s="130" t="s">
        <v>5845</v>
      </c>
      <c r="E2182" s="130" t="s">
        <v>268</v>
      </c>
      <c r="F2182" s="130">
        <v>0</v>
      </c>
      <c r="G2182" s="130">
        <v>2</v>
      </c>
      <c r="H2182" s="130" t="s">
        <v>130</v>
      </c>
      <c r="I2182" s="131"/>
      <c r="J2182" s="130" t="s">
        <v>131</v>
      </c>
    </row>
    <row r="2183" spans="1:10">
      <c r="A2183" s="130" t="s">
        <v>5846</v>
      </c>
      <c r="B2183" s="130" t="s">
        <v>5847</v>
      </c>
      <c r="C2183" s="130" t="s">
        <v>266</v>
      </c>
      <c r="D2183" s="130" t="s">
        <v>5848</v>
      </c>
      <c r="E2183" s="130" t="s">
        <v>268</v>
      </c>
      <c r="F2183" s="130">
        <v>0</v>
      </c>
      <c r="G2183" s="130">
        <v>2</v>
      </c>
      <c r="H2183" s="130" t="s">
        <v>130</v>
      </c>
      <c r="I2183" s="131"/>
      <c r="J2183" s="130" t="s">
        <v>131</v>
      </c>
    </row>
    <row r="2184" spans="1:10">
      <c r="A2184" s="130" t="s">
        <v>5849</v>
      </c>
      <c r="B2184" s="130" t="s">
        <v>5850</v>
      </c>
      <c r="C2184" s="130" t="s">
        <v>266</v>
      </c>
      <c r="D2184" s="130" t="s">
        <v>5851</v>
      </c>
      <c r="E2184" s="130" t="s">
        <v>268</v>
      </c>
      <c r="F2184" s="130">
        <v>0</v>
      </c>
      <c r="G2184" s="130">
        <v>2</v>
      </c>
      <c r="H2184" s="130" t="s">
        <v>130</v>
      </c>
      <c r="I2184" s="131"/>
      <c r="J2184" s="130" t="s">
        <v>131</v>
      </c>
    </row>
    <row r="2185" spans="1:10">
      <c r="A2185" s="130" t="s">
        <v>5852</v>
      </c>
      <c r="B2185" s="130" t="s">
        <v>5853</v>
      </c>
      <c r="C2185" s="130" t="s">
        <v>266</v>
      </c>
      <c r="D2185" s="130" t="s">
        <v>5854</v>
      </c>
      <c r="E2185" s="130" t="s">
        <v>268</v>
      </c>
      <c r="F2185" s="130">
        <v>0</v>
      </c>
      <c r="G2185" s="130">
        <v>2</v>
      </c>
      <c r="H2185" s="130" t="s">
        <v>130</v>
      </c>
      <c r="I2185" s="131"/>
      <c r="J2185" s="130" t="s">
        <v>131</v>
      </c>
    </row>
    <row r="2186" spans="1:10">
      <c r="A2186" s="130" t="s">
        <v>5855</v>
      </c>
      <c r="B2186" s="130" t="s">
        <v>5856</v>
      </c>
      <c r="C2186" s="130" t="s">
        <v>266</v>
      </c>
      <c r="D2186" s="130" t="s">
        <v>5857</v>
      </c>
      <c r="E2186" s="130" t="s">
        <v>268</v>
      </c>
      <c r="F2186" s="130">
        <v>0</v>
      </c>
      <c r="G2186" s="130">
        <v>2</v>
      </c>
      <c r="H2186" s="130" t="s">
        <v>130</v>
      </c>
      <c r="I2186" s="131"/>
      <c r="J2186" s="130" t="s">
        <v>131</v>
      </c>
    </row>
    <row r="2187" spans="1:10">
      <c r="A2187" s="130" t="s">
        <v>5858</v>
      </c>
      <c r="B2187" s="130" t="s">
        <v>5859</v>
      </c>
      <c r="C2187" s="130" t="s">
        <v>266</v>
      </c>
      <c r="D2187" s="130" t="s">
        <v>5860</v>
      </c>
      <c r="E2187" s="130" t="s">
        <v>268</v>
      </c>
      <c r="F2187" s="130">
        <v>0</v>
      </c>
      <c r="G2187" s="130">
        <v>2</v>
      </c>
      <c r="H2187" s="130" t="s">
        <v>130</v>
      </c>
      <c r="I2187" s="131"/>
      <c r="J2187" s="130" t="s">
        <v>131</v>
      </c>
    </row>
    <row r="2188" spans="1:10">
      <c r="A2188" s="130" t="s">
        <v>5861</v>
      </c>
      <c r="B2188" s="130" t="s">
        <v>5862</v>
      </c>
      <c r="C2188" s="130" t="s">
        <v>266</v>
      </c>
      <c r="D2188" s="130" t="s">
        <v>5863</v>
      </c>
      <c r="E2188" s="130" t="s">
        <v>268</v>
      </c>
      <c r="F2188" s="130">
        <v>0</v>
      </c>
      <c r="G2188" s="130">
        <v>2</v>
      </c>
      <c r="H2188" s="130" t="s">
        <v>130</v>
      </c>
      <c r="I2188" s="131"/>
      <c r="J2188" s="130" t="s">
        <v>131</v>
      </c>
    </row>
    <row r="2189" spans="1:10">
      <c r="A2189" s="130" t="s">
        <v>5864</v>
      </c>
      <c r="B2189" s="130" t="s">
        <v>5865</v>
      </c>
      <c r="C2189" s="130" t="s">
        <v>266</v>
      </c>
      <c r="D2189" s="130" t="s">
        <v>5866</v>
      </c>
      <c r="E2189" s="130" t="s">
        <v>268</v>
      </c>
      <c r="F2189" s="130">
        <v>0</v>
      </c>
      <c r="G2189" s="130">
        <v>2</v>
      </c>
      <c r="H2189" s="130" t="s">
        <v>130</v>
      </c>
      <c r="I2189" s="131"/>
      <c r="J2189" s="130" t="s">
        <v>131</v>
      </c>
    </row>
    <row r="2190" spans="1:10">
      <c r="A2190" s="130" t="s">
        <v>5867</v>
      </c>
      <c r="B2190" s="130" t="s">
        <v>5868</v>
      </c>
      <c r="C2190" s="130" t="s">
        <v>266</v>
      </c>
      <c r="D2190" s="130" t="s">
        <v>5869</v>
      </c>
      <c r="E2190" s="130" t="s">
        <v>268</v>
      </c>
      <c r="F2190" s="130">
        <v>0</v>
      </c>
      <c r="G2190" s="130">
        <v>2</v>
      </c>
      <c r="H2190" s="130" t="s">
        <v>130</v>
      </c>
      <c r="I2190" s="131"/>
      <c r="J2190" s="130" t="s">
        <v>131</v>
      </c>
    </row>
    <row r="2191" spans="1:10">
      <c r="A2191" s="130" t="s">
        <v>5870</v>
      </c>
      <c r="B2191" s="130" t="s">
        <v>5871</v>
      </c>
      <c r="C2191" s="130" t="s">
        <v>266</v>
      </c>
      <c r="D2191" s="130" t="s">
        <v>5872</v>
      </c>
      <c r="E2191" s="130" t="s">
        <v>268</v>
      </c>
      <c r="F2191" s="130">
        <v>0</v>
      </c>
      <c r="G2191" s="130">
        <v>2</v>
      </c>
      <c r="H2191" s="130" t="s">
        <v>130</v>
      </c>
      <c r="I2191" s="131"/>
      <c r="J2191" s="130" t="s">
        <v>131</v>
      </c>
    </row>
    <row r="2192" spans="1:10">
      <c r="A2192" s="130" t="s">
        <v>5873</v>
      </c>
      <c r="B2192" s="130" t="s">
        <v>5874</v>
      </c>
      <c r="C2192" s="130" t="s">
        <v>266</v>
      </c>
      <c r="D2192" s="130" t="s">
        <v>5875</v>
      </c>
      <c r="E2192" s="130" t="s">
        <v>268</v>
      </c>
      <c r="F2192" s="130">
        <v>0</v>
      </c>
      <c r="G2192" s="130">
        <v>2</v>
      </c>
      <c r="H2192" s="130" t="s">
        <v>130</v>
      </c>
      <c r="I2192" s="131"/>
      <c r="J2192" s="130" t="s">
        <v>131</v>
      </c>
    </row>
    <row r="2193" spans="1:10">
      <c r="A2193" s="130" t="s">
        <v>5876</v>
      </c>
      <c r="B2193" s="130" t="s">
        <v>5877</v>
      </c>
      <c r="C2193" s="130" t="s">
        <v>266</v>
      </c>
      <c r="D2193" s="130" t="s">
        <v>5878</v>
      </c>
      <c r="E2193" s="130" t="s">
        <v>268</v>
      </c>
      <c r="F2193" s="130">
        <v>0</v>
      </c>
      <c r="G2193" s="130">
        <v>2</v>
      </c>
      <c r="H2193" s="130" t="s">
        <v>130</v>
      </c>
      <c r="I2193" s="131"/>
      <c r="J2193" s="130" t="s">
        <v>131</v>
      </c>
    </row>
    <row r="2194" spans="1:10">
      <c r="A2194" s="130" t="s">
        <v>5879</v>
      </c>
      <c r="B2194" s="130" t="s">
        <v>5880</v>
      </c>
      <c r="C2194" s="130" t="s">
        <v>266</v>
      </c>
      <c r="D2194" s="130" t="s">
        <v>5881</v>
      </c>
      <c r="E2194" s="130" t="s">
        <v>268</v>
      </c>
      <c r="F2194" s="130">
        <v>0</v>
      </c>
      <c r="G2194" s="130">
        <v>2</v>
      </c>
      <c r="H2194" s="130" t="s">
        <v>130</v>
      </c>
      <c r="I2194" s="131"/>
      <c r="J2194" s="130" t="s">
        <v>131</v>
      </c>
    </row>
    <row r="2195" spans="1:10">
      <c r="A2195" s="130" t="s">
        <v>5882</v>
      </c>
      <c r="B2195" s="130" t="s">
        <v>5883</v>
      </c>
      <c r="C2195" s="130" t="s">
        <v>266</v>
      </c>
      <c r="D2195" s="130" t="s">
        <v>5884</v>
      </c>
      <c r="E2195" s="130" t="s">
        <v>268</v>
      </c>
      <c r="F2195" s="130">
        <v>0</v>
      </c>
      <c r="G2195" s="130">
        <v>2</v>
      </c>
      <c r="H2195" s="130" t="s">
        <v>130</v>
      </c>
      <c r="I2195" s="131"/>
      <c r="J2195" s="130" t="s">
        <v>131</v>
      </c>
    </row>
    <row r="2196" spans="1:10">
      <c r="A2196" s="130" t="s">
        <v>5885</v>
      </c>
      <c r="B2196" s="130" t="s">
        <v>5886</v>
      </c>
      <c r="C2196" s="130" t="s">
        <v>266</v>
      </c>
      <c r="D2196" s="130" t="s">
        <v>5887</v>
      </c>
      <c r="E2196" s="130" t="s">
        <v>268</v>
      </c>
      <c r="F2196" s="130">
        <v>0</v>
      </c>
      <c r="G2196" s="130">
        <v>2</v>
      </c>
      <c r="H2196" s="130" t="s">
        <v>130</v>
      </c>
      <c r="I2196" s="131"/>
      <c r="J2196" s="130" t="s">
        <v>131</v>
      </c>
    </row>
    <row r="2197" spans="1:10">
      <c r="A2197" s="130" t="s">
        <v>5888</v>
      </c>
      <c r="B2197" s="130" t="s">
        <v>5889</v>
      </c>
      <c r="C2197" s="130" t="s">
        <v>266</v>
      </c>
      <c r="D2197" s="130" t="s">
        <v>5890</v>
      </c>
      <c r="E2197" s="130" t="s">
        <v>268</v>
      </c>
      <c r="F2197" s="130">
        <v>0</v>
      </c>
      <c r="G2197" s="130">
        <v>2</v>
      </c>
      <c r="H2197" s="130" t="s">
        <v>130</v>
      </c>
      <c r="I2197" s="131"/>
      <c r="J2197" s="130" t="s">
        <v>131</v>
      </c>
    </row>
    <row r="2198" spans="1:10">
      <c r="A2198" s="130" t="s">
        <v>5891</v>
      </c>
      <c r="B2198" s="130" t="s">
        <v>5892</v>
      </c>
      <c r="C2198" s="130" t="s">
        <v>266</v>
      </c>
      <c r="D2198" s="130" t="s">
        <v>5893</v>
      </c>
      <c r="E2198" s="130" t="s">
        <v>268</v>
      </c>
      <c r="F2198" s="130">
        <v>0</v>
      </c>
      <c r="G2198" s="130">
        <v>2</v>
      </c>
      <c r="H2198" s="130" t="s">
        <v>130</v>
      </c>
      <c r="I2198" s="131"/>
      <c r="J2198" s="130" t="s">
        <v>131</v>
      </c>
    </row>
    <row r="2199" spans="1:10">
      <c r="A2199" s="130" t="s">
        <v>5894</v>
      </c>
      <c r="B2199" s="130" t="s">
        <v>5895</v>
      </c>
      <c r="C2199" s="130" t="s">
        <v>266</v>
      </c>
      <c r="D2199" s="130" t="s">
        <v>5896</v>
      </c>
      <c r="E2199" s="130" t="s">
        <v>268</v>
      </c>
      <c r="F2199" s="130">
        <v>0</v>
      </c>
      <c r="G2199" s="130">
        <v>2</v>
      </c>
      <c r="H2199" s="130" t="s">
        <v>130</v>
      </c>
      <c r="I2199" s="131"/>
      <c r="J2199" s="130" t="s">
        <v>131</v>
      </c>
    </row>
    <row r="2200" spans="1:10">
      <c r="A2200" s="130" t="s">
        <v>5897</v>
      </c>
      <c r="B2200" s="130" t="s">
        <v>5898</v>
      </c>
      <c r="C2200" s="130" t="s">
        <v>266</v>
      </c>
      <c r="D2200" s="130" t="s">
        <v>5899</v>
      </c>
      <c r="E2200" s="130" t="s">
        <v>268</v>
      </c>
      <c r="F2200" s="130">
        <v>0</v>
      </c>
      <c r="G2200" s="130">
        <v>2</v>
      </c>
      <c r="H2200" s="130" t="s">
        <v>130</v>
      </c>
      <c r="I2200" s="131"/>
      <c r="J2200" s="130" t="s">
        <v>131</v>
      </c>
    </row>
    <row r="2201" spans="1:10">
      <c r="A2201" s="130" t="s">
        <v>5900</v>
      </c>
      <c r="B2201" s="130" t="s">
        <v>5901</v>
      </c>
      <c r="C2201" s="130" t="s">
        <v>266</v>
      </c>
      <c r="D2201" s="130" t="s">
        <v>5902</v>
      </c>
      <c r="E2201" s="130" t="s">
        <v>268</v>
      </c>
      <c r="F2201" s="130">
        <v>0</v>
      </c>
      <c r="G2201" s="130">
        <v>2</v>
      </c>
      <c r="H2201" s="130" t="s">
        <v>130</v>
      </c>
      <c r="I2201" s="131"/>
      <c r="J2201" s="130" t="s">
        <v>131</v>
      </c>
    </row>
    <row r="2202" spans="1:10">
      <c r="A2202" s="130" t="s">
        <v>5903</v>
      </c>
      <c r="B2202" s="130" t="s">
        <v>5904</v>
      </c>
      <c r="C2202" s="130" t="s">
        <v>266</v>
      </c>
      <c r="D2202" s="130" t="s">
        <v>5905</v>
      </c>
      <c r="E2202" s="130" t="s">
        <v>268</v>
      </c>
      <c r="F2202" s="130">
        <v>0</v>
      </c>
      <c r="G2202" s="130">
        <v>2</v>
      </c>
      <c r="H2202" s="130" t="s">
        <v>130</v>
      </c>
      <c r="I2202" s="131"/>
      <c r="J2202" s="130" t="s">
        <v>131</v>
      </c>
    </row>
    <row r="2203" spans="1:10">
      <c r="A2203" s="130" t="s">
        <v>5906</v>
      </c>
      <c r="B2203" s="130" t="s">
        <v>5907</v>
      </c>
      <c r="C2203" s="130" t="s">
        <v>266</v>
      </c>
      <c r="D2203" s="130" t="s">
        <v>5908</v>
      </c>
      <c r="E2203" s="130" t="s">
        <v>268</v>
      </c>
      <c r="F2203" s="130">
        <v>0</v>
      </c>
      <c r="G2203" s="130">
        <v>2</v>
      </c>
      <c r="H2203" s="130" t="s">
        <v>130</v>
      </c>
      <c r="I2203" s="131"/>
      <c r="J2203" s="130" t="s">
        <v>131</v>
      </c>
    </row>
    <row r="2204" spans="1:10">
      <c r="A2204" s="130" t="s">
        <v>5909</v>
      </c>
      <c r="B2204" s="130" t="s">
        <v>5910</v>
      </c>
      <c r="C2204" s="130" t="s">
        <v>266</v>
      </c>
      <c r="D2204" s="130" t="s">
        <v>5911</v>
      </c>
      <c r="E2204" s="130" t="s">
        <v>268</v>
      </c>
      <c r="F2204" s="130">
        <v>0</v>
      </c>
      <c r="G2204" s="130">
        <v>2</v>
      </c>
      <c r="H2204" s="130" t="s">
        <v>130</v>
      </c>
      <c r="I2204" s="131"/>
      <c r="J2204" s="130" t="s">
        <v>131</v>
      </c>
    </row>
    <row r="2205" spans="1:10">
      <c r="A2205" s="130" t="s">
        <v>5912</v>
      </c>
      <c r="B2205" s="130" t="s">
        <v>5913</v>
      </c>
      <c r="C2205" s="130" t="s">
        <v>266</v>
      </c>
      <c r="D2205" s="130" t="s">
        <v>5914</v>
      </c>
      <c r="E2205" s="130" t="s">
        <v>268</v>
      </c>
      <c r="F2205" s="130">
        <v>0</v>
      </c>
      <c r="G2205" s="130">
        <v>2</v>
      </c>
      <c r="H2205" s="130" t="s">
        <v>130</v>
      </c>
      <c r="I2205" s="131"/>
      <c r="J2205" s="130" t="s">
        <v>131</v>
      </c>
    </row>
    <row r="2206" spans="1:10">
      <c r="A2206" s="130" t="s">
        <v>5915</v>
      </c>
      <c r="B2206" s="130" t="s">
        <v>5916</v>
      </c>
      <c r="C2206" s="130" t="s">
        <v>266</v>
      </c>
      <c r="D2206" s="130" t="s">
        <v>5917</v>
      </c>
      <c r="E2206" s="130" t="s">
        <v>268</v>
      </c>
      <c r="F2206" s="130">
        <v>0</v>
      </c>
      <c r="G2206" s="130">
        <v>2</v>
      </c>
      <c r="H2206" s="130" t="s">
        <v>130</v>
      </c>
      <c r="I2206" s="131"/>
      <c r="J2206" s="130" t="s">
        <v>131</v>
      </c>
    </row>
    <row r="2207" spans="1:10">
      <c r="A2207" s="130" t="s">
        <v>5918</v>
      </c>
      <c r="B2207" s="130" t="s">
        <v>5919</v>
      </c>
      <c r="C2207" s="130" t="s">
        <v>266</v>
      </c>
      <c r="D2207" s="130" t="s">
        <v>5920</v>
      </c>
      <c r="E2207" s="130" t="s">
        <v>268</v>
      </c>
      <c r="F2207" s="130">
        <v>0</v>
      </c>
      <c r="G2207" s="130">
        <v>2</v>
      </c>
      <c r="H2207" s="130" t="s">
        <v>130</v>
      </c>
      <c r="I2207" s="131"/>
      <c r="J2207" s="130" t="s">
        <v>131</v>
      </c>
    </row>
    <row r="2208" spans="1:10">
      <c r="A2208" s="130" t="s">
        <v>5921</v>
      </c>
      <c r="B2208" s="130" t="s">
        <v>5922</v>
      </c>
      <c r="C2208" s="130" t="s">
        <v>266</v>
      </c>
      <c r="D2208" s="130" t="s">
        <v>5923</v>
      </c>
      <c r="E2208" s="130" t="s">
        <v>268</v>
      </c>
      <c r="F2208" s="130">
        <v>0</v>
      </c>
      <c r="G2208" s="130">
        <v>2</v>
      </c>
      <c r="H2208" s="130" t="s">
        <v>130</v>
      </c>
      <c r="I2208" s="131"/>
      <c r="J2208" s="130" t="s">
        <v>131</v>
      </c>
    </row>
    <row r="2209" spans="1:10">
      <c r="A2209" s="130" t="s">
        <v>5924</v>
      </c>
      <c r="B2209" s="130" t="s">
        <v>5925</v>
      </c>
      <c r="C2209" s="130" t="s">
        <v>266</v>
      </c>
      <c r="D2209" s="130" t="s">
        <v>5926</v>
      </c>
      <c r="E2209" s="130" t="s">
        <v>268</v>
      </c>
      <c r="F2209" s="130">
        <v>0</v>
      </c>
      <c r="G2209" s="130">
        <v>2</v>
      </c>
      <c r="H2209" s="130" t="s">
        <v>130</v>
      </c>
      <c r="I2209" s="131"/>
      <c r="J2209" s="130" t="s">
        <v>131</v>
      </c>
    </row>
    <row r="2210" spans="1:10">
      <c r="A2210" s="130" t="s">
        <v>5927</v>
      </c>
      <c r="B2210" s="130" t="s">
        <v>5928</v>
      </c>
      <c r="C2210" s="130" t="s">
        <v>266</v>
      </c>
      <c r="D2210" s="130" t="s">
        <v>5929</v>
      </c>
      <c r="E2210" s="130" t="s">
        <v>268</v>
      </c>
      <c r="F2210" s="130">
        <v>0</v>
      </c>
      <c r="G2210" s="130">
        <v>2</v>
      </c>
      <c r="H2210" s="130" t="s">
        <v>130</v>
      </c>
      <c r="I2210" s="131"/>
      <c r="J2210" s="130" t="s">
        <v>131</v>
      </c>
    </row>
    <row r="2211" spans="1:10">
      <c r="A2211" s="130" t="s">
        <v>5930</v>
      </c>
      <c r="B2211" s="130" t="s">
        <v>5931</v>
      </c>
      <c r="C2211" s="130" t="s">
        <v>266</v>
      </c>
      <c r="D2211" s="130" t="s">
        <v>5932</v>
      </c>
      <c r="E2211" s="130" t="s">
        <v>268</v>
      </c>
      <c r="F2211" s="130">
        <v>0</v>
      </c>
      <c r="G2211" s="130">
        <v>2</v>
      </c>
      <c r="H2211" s="130" t="s">
        <v>130</v>
      </c>
      <c r="I2211" s="131"/>
      <c r="J2211" s="130" t="s">
        <v>131</v>
      </c>
    </row>
    <row r="2212" spans="1:10">
      <c r="A2212" s="130" t="s">
        <v>5933</v>
      </c>
      <c r="B2212" s="130" t="s">
        <v>5934</v>
      </c>
      <c r="C2212" s="130" t="s">
        <v>266</v>
      </c>
      <c r="D2212" s="130" t="s">
        <v>5935</v>
      </c>
      <c r="E2212" s="130" t="s">
        <v>268</v>
      </c>
      <c r="F2212" s="130">
        <v>0</v>
      </c>
      <c r="G2212" s="130">
        <v>2</v>
      </c>
      <c r="H2212" s="130" t="s">
        <v>130</v>
      </c>
      <c r="I2212" s="131"/>
      <c r="J2212" s="130" t="s">
        <v>131</v>
      </c>
    </row>
    <row r="2213" spans="1:10">
      <c r="A2213" s="130" t="s">
        <v>5936</v>
      </c>
      <c r="B2213" s="130" t="s">
        <v>5937</v>
      </c>
      <c r="C2213" s="130" t="s">
        <v>266</v>
      </c>
      <c r="D2213" s="130" t="s">
        <v>5938</v>
      </c>
      <c r="E2213" s="130" t="s">
        <v>268</v>
      </c>
      <c r="F2213" s="130">
        <v>0</v>
      </c>
      <c r="G2213" s="130">
        <v>2</v>
      </c>
      <c r="H2213" s="130" t="s">
        <v>130</v>
      </c>
      <c r="I2213" s="131"/>
      <c r="J2213" s="130" t="s">
        <v>131</v>
      </c>
    </row>
    <row r="2214" spans="1:10">
      <c r="A2214" s="130" t="s">
        <v>5939</v>
      </c>
      <c r="B2214" s="130" t="s">
        <v>5931</v>
      </c>
      <c r="C2214" s="130" t="s">
        <v>255</v>
      </c>
      <c r="D2214" s="130" t="s">
        <v>5932</v>
      </c>
      <c r="E2214" s="130" t="s">
        <v>257</v>
      </c>
      <c r="F2214" s="130">
        <v>0</v>
      </c>
      <c r="G2214" s="130">
        <v>2</v>
      </c>
      <c r="H2214" s="130" t="s">
        <v>130</v>
      </c>
      <c r="I2214" s="131"/>
      <c r="J2214" s="130" t="s">
        <v>131</v>
      </c>
    </row>
    <row r="2215" spans="1:10">
      <c r="A2215" s="130" t="s">
        <v>5940</v>
      </c>
      <c r="B2215" s="130" t="s">
        <v>5934</v>
      </c>
      <c r="C2215" s="130" t="s">
        <v>255</v>
      </c>
      <c r="D2215" s="130" t="s">
        <v>5935</v>
      </c>
      <c r="E2215" s="130" t="s">
        <v>257</v>
      </c>
      <c r="F2215" s="130">
        <v>0</v>
      </c>
      <c r="G2215" s="130">
        <v>2</v>
      </c>
      <c r="H2215" s="130" t="s">
        <v>130</v>
      </c>
      <c r="I2215" s="131"/>
      <c r="J2215" s="130" t="s">
        <v>131</v>
      </c>
    </row>
    <row r="2216" spans="1:10">
      <c r="A2216" s="130" t="s">
        <v>5941</v>
      </c>
      <c r="B2216" s="130" t="s">
        <v>5937</v>
      </c>
      <c r="C2216" s="130" t="s">
        <v>255</v>
      </c>
      <c r="D2216" s="130" t="s">
        <v>5938</v>
      </c>
      <c r="E2216" s="130" t="s">
        <v>257</v>
      </c>
      <c r="F2216" s="130">
        <v>0</v>
      </c>
      <c r="G2216" s="130">
        <v>2</v>
      </c>
      <c r="H2216" s="130" t="s">
        <v>130</v>
      </c>
      <c r="I2216" s="131"/>
      <c r="J2216" s="130" t="s">
        <v>131</v>
      </c>
    </row>
    <row r="2217" spans="1:10">
      <c r="A2217" s="130" t="s">
        <v>5942</v>
      </c>
      <c r="B2217" s="130" t="s">
        <v>5943</v>
      </c>
      <c r="C2217" s="130" t="s">
        <v>266</v>
      </c>
      <c r="D2217" s="130" t="s">
        <v>5944</v>
      </c>
      <c r="E2217" s="130" t="s">
        <v>268</v>
      </c>
      <c r="F2217" s="130">
        <v>0</v>
      </c>
      <c r="G2217" s="130">
        <v>2</v>
      </c>
      <c r="H2217" s="130" t="s">
        <v>130</v>
      </c>
      <c r="I2217" s="131"/>
      <c r="J2217" s="130" t="s">
        <v>131</v>
      </c>
    </row>
    <row r="2218" spans="1:10">
      <c r="A2218" s="130" t="s">
        <v>5945</v>
      </c>
      <c r="B2218" s="130" t="s">
        <v>5946</v>
      </c>
      <c r="C2218" s="130" t="s">
        <v>266</v>
      </c>
      <c r="D2218" s="130" t="s">
        <v>5947</v>
      </c>
      <c r="E2218" s="130" t="s">
        <v>268</v>
      </c>
      <c r="F2218" s="130">
        <v>0</v>
      </c>
      <c r="G2218" s="130">
        <v>2</v>
      </c>
      <c r="H2218" s="130" t="s">
        <v>130</v>
      </c>
      <c r="I2218" s="131"/>
      <c r="J2218" s="130" t="s">
        <v>131</v>
      </c>
    </row>
    <row r="2219" spans="1:10">
      <c r="A2219" s="130" t="s">
        <v>5948</v>
      </c>
      <c r="B2219" s="130" t="s">
        <v>5949</v>
      </c>
      <c r="C2219" s="130" t="s">
        <v>266</v>
      </c>
      <c r="D2219" s="130" t="s">
        <v>5950</v>
      </c>
      <c r="E2219" s="130" t="s">
        <v>268</v>
      </c>
      <c r="F2219" s="130">
        <v>0</v>
      </c>
      <c r="G2219" s="130">
        <v>2</v>
      </c>
      <c r="H2219" s="130" t="s">
        <v>130</v>
      </c>
      <c r="I2219" s="131"/>
      <c r="J2219" s="130" t="s">
        <v>131</v>
      </c>
    </row>
    <row r="2220" spans="1:10">
      <c r="A2220" s="130" t="s">
        <v>5951</v>
      </c>
      <c r="B2220" s="130" t="s">
        <v>5949</v>
      </c>
      <c r="C2220" s="130" t="s">
        <v>255</v>
      </c>
      <c r="D2220" s="130" t="s">
        <v>5950</v>
      </c>
      <c r="E2220" s="130" t="s">
        <v>257</v>
      </c>
      <c r="F2220" s="130">
        <v>0</v>
      </c>
      <c r="G2220" s="130">
        <v>2</v>
      </c>
      <c r="H2220" s="130" t="s">
        <v>130</v>
      </c>
      <c r="I2220" s="131"/>
      <c r="J2220" s="130" t="s">
        <v>131</v>
      </c>
    </row>
    <row r="2221" spans="1:10">
      <c r="A2221" s="130" t="s">
        <v>5952</v>
      </c>
      <c r="B2221" s="130" t="s">
        <v>5953</v>
      </c>
      <c r="C2221" s="130" t="s">
        <v>164</v>
      </c>
      <c r="D2221" s="130" t="s">
        <v>5954</v>
      </c>
      <c r="E2221" s="130" t="s">
        <v>166</v>
      </c>
      <c r="F2221" s="130">
        <v>0</v>
      </c>
      <c r="G2221" s="130">
        <v>2</v>
      </c>
      <c r="H2221" s="130" t="s">
        <v>130</v>
      </c>
      <c r="I2221" s="131"/>
      <c r="J2221" s="130" t="s">
        <v>131</v>
      </c>
    </row>
    <row r="2222" spans="1:10">
      <c r="A2222" s="130" t="s">
        <v>5955</v>
      </c>
      <c r="B2222" s="130" t="s">
        <v>5956</v>
      </c>
      <c r="C2222" s="130" t="s">
        <v>164</v>
      </c>
      <c r="D2222" s="130" t="s">
        <v>5957</v>
      </c>
      <c r="E2222" s="130" t="s">
        <v>166</v>
      </c>
      <c r="F2222" s="130">
        <v>0</v>
      </c>
      <c r="G2222" s="130">
        <v>2</v>
      </c>
      <c r="H2222" s="130" t="s">
        <v>130</v>
      </c>
      <c r="I2222" s="131"/>
      <c r="J2222" s="130" t="s">
        <v>131</v>
      </c>
    </row>
    <row r="2223" spans="1:10">
      <c r="A2223" s="130" t="s">
        <v>5958</v>
      </c>
      <c r="B2223" s="130" t="s">
        <v>5959</v>
      </c>
      <c r="C2223" s="130" t="s">
        <v>164</v>
      </c>
      <c r="D2223" s="130" t="s">
        <v>5960</v>
      </c>
      <c r="E2223" s="130" t="s">
        <v>166</v>
      </c>
      <c r="F2223" s="130">
        <v>0</v>
      </c>
      <c r="G2223" s="130">
        <v>2</v>
      </c>
      <c r="H2223" s="130" t="s">
        <v>130</v>
      </c>
      <c r="I2223" s="131"/>
      <c r="J2223" s="130" t="s">
        <v>131</v>
      </c>
    </row>
    <row r="2224" spans="1:10">
      <c r="A2224" s="130" t="s">
        <v>5961</v>
      </c>
      <c r="B2224" s="130" t="s">
        <v>5962</v>
      </c>
      <c r="C2224" s="130" t="s">
        <v>164</v>
      </c>
      <c r="D2224" s="130" t="s">
        <v>5963</v>
      </c>
      <c r="E2224" s="130" t="s">
        <v>166</v>
      </c>
      <c r="F2224" s="130">
        <v>0</v>
      </c>
      <c r="G2224" s="130">
        <v>2</v>
      </c>
      <c r="H2224" s="130" t="s">
        <v>130</v>
      </c>
      <c r="I2224" s="131"/>
      <c r="J2224" s="130" t="s">
        <v>131</v>
      </c>
    </row>
    <row r="2225" spans="1:10">
      <c r="A2225" s="130" t="s">
        <v>5964</v>
      </c>
      <c r="B2225" s="130" t="s">
        <v>5965</v>
      </c>
      <c r="C2225" s="130" t="s">
        <v>164</v>
      </c>
      <c r="D2225" s="130" t="s">
        <v>5966</v>
      </c>
      <c r="E2225" s="130" t="s">
        <v>166</v>
      </c>
      <c r="F2225" s="130">
        <v>0</v>
      </c>
      <c r="G2225" s="130">
        <v>2</v>
      </c>
      <c r="H2225" s="130" t="s">
        <v>130</v>
      </c>
      <c r="I2225" s="131"/>
      <c r="J2225" s="130" t="s">
        <v>131</v>
      </c>
    </row>
    <row r="2226" spans="1:10">
      <c r="A2226" s="130" t="s">
        <v>5967</v>
      </c>
      <c r="B2226" s="130" t="s">
        <v>5968</v>
      </c>
      <c r="C2226" s="130" t="s">
        <v>373</v>
      </c>
      <c r="D2226" s="130" t="s">
        <v>5969</v>
      </c>
      <c r="E2226" s="130" t="s">
        <v>1</v>
      </c>
      <c r="F2226" s="130">
        <v>0</v>
      </c>
      <c r="G2226" s="130">
        <v>2</v>
      </c>
      <c r="H2226" s="130" t="s">
        <v>130</v>
      </c>
      <c r="I2226" s="131"/>
      <c r="J2226" s="130" t="s">
        <v>131</v>
      </c>
    </row>
    <row r="2227" spans="1:10">
      <c r="A2227" s="130" t="s">
        <v>5970</v>
      </c>
      <c r="B2227" s="130" t="s">
        <v>5968</v>
      </c>
      <c r="C2227" s="130" t="s">
        <v>764</v>
      </c>
      <c r="D2227" s="130" t="s">
        <v>5969</v>
      </c>
      <c r="E2227" s="130" t="s">
        <v>765</v>
      </c>
      <c r="F2227" s="130">
        <v>0</v>
      </c>
      <c r="G2227" s="130">
        <v>2</v>
      </c>
      <c r="H2227" s="130" t="s">
        <v>130</v>
      </c>
      <c r="I2227" s="131"/>
      <c r="J2227" s="130" t="s">
        <v>131</v>
      </c>
    </row>
    <row r="2228" spans="1:10">
      <c r="A2228" s="130" t="s">
        <v>5971</v>
      </c>
      <c r="B2228" s="130" t="s">
        <v>5971</v>
      </c>
      <c r="C2228" s="130" t="s">
        <v>5971</v>
      </c>
      <c r="D2228" s="130" t="s">
        <v>5971</v>
      </c>
      <c r="E2228" s="130" t="s">
        <v>5971</v>
      </c>
      <c r="H2228" s="130" t="s">
        <v>5971</v>
      </c>
      <c r="I2228" s="131"/>
      <c r="J2228" s="130" t="s">
        <v>5971</v>
      </c>
    </row>
    <row r="2229" spans="1:10">
      <c r="A2229" s="130" t="s">
        <v>5972</v>
      </c>
      <c r="B2229" s="130" t="s">
        <v>5973</v>
      </c>
      <c r="C2229" s="130" t="s">
        <v>255</v>
      </c>
      <c r="D2229" s="130" t="s">
        <v>5974</v>
      </c>
      <c r="E2229" s="130" t="s">
        <v>257</v>
      </c>
      <c r="F2229" s="130">
        <v>0</v>
      </c>
      <c r="G2229" s="130">
        <v>2</v>
      </c>
      <c r="H2229" s="130" t="s">
        <v>130</v>
      </c>
      <c r="I2229" s="131"/>
      <c r="J2229" s="130" t="s">
        <v>131</v>
      </c>
    </row>
    <row r="2230" spans="1:10">
      <c r="A2230" s="130" t="s">
        <v>5975</v>
      </c>
      <c r="B2230" s="130" t="s">
        <v>5976</v>
      </c>
      <c r="C2230" s="130" t="s">
        <v>255</v>
      </c>
      <c r="D2230" s="130" t="s">
        <v>5977</v>
      </c>
      <c r="E2230" s="130" t="s">
        <v>257</v>
      </c>
      <c r="F2230" s="130">
        <v>0</v>
      </c>
      <c r="G2230" s="130">
        <v>2</v>
      </c>
      <c r="H2230" s="130" t="s">
        <v>130</v>
      </c>
      <c r="I2230" s="131"/>
      <c r="J2230" s="130" t="s">
        <v>131</v>
      </c>
    </row>
    <row r="2231" spans="1:10">
      <c r="A2231" s="130" t="s">
        <v>5978</v>
      </c>
      <c r="B2231" s="130" t="s">
        <v>5979</v>
      </c>
      <c r="C2231" s="130" t="s">
        <v>255</v>
      </c>
      <c r="D2231" s="130" t="s">
        <v>5980</v>
      </c>
      <c r="E2231" s="130" t="s">
        <v>257</v>
      </c>
      <c r="F2231" s="130">
        <v>0</v>
      </c>
      <c r="G2231" s="130">
        <v>2</v>
      </c>
      <c r="H2231" s="130" t="s">
        <v>130</v>
      </c>
      <c r="I2231" s="131"/>
      <c r="J2231" s="130" t="s">
        <v>131</v>
      </c>
    </row>
    <row r="2232" spans="1:10">
      <c r="A2232" s="130" t="s">
        <v>5981</v>
      </c>
      <c r="B2232" s="130" t="s">
        <v>5982</v>
      </c>
      <c r="C2232" s="130" t="s">
        <v>255</v>
      </c>
      <c r="D2232" s="130" t="s">
        <v>5983</v>
      </c>
      <c r="E2232" s="130" t="s">
        <v>257</v>
      </c>
      <c r="F2232" s="130">
        <v>0</v>
      </c>
      <c r="G2232" s="130">
        <v>2</v>
      </c>
      <c r="H2232" s="130" t="s">
        <v>130</v>
      </c>
      <c r="I2232" s="131"/>
      <c r="J2232" s="130" t="s">
        <v>131</v>
      </c>
    </row>
    <row r="2233" spans="1:10">
      <c r="A2233" s="130" t="s">
        <v>5984</v>
      </c>
      <c r="B2233" s="130" t="s">
        <v>5985</v>
      </c>
      <c r="C2233" s="130" t="s">
        <v>255</v>
      </c>
      <c r="D2233" s="130" t="s">
        <v>5986</v>
      </c>
      <c r="E2233" s="130" t="s">
        <v>257</v>
      </c>
      <c r="F2233" s="130">
        <v>0</v>
      </c>
      <c r="G2233" s="130">
        <v>2</v>
      </c>
      <c r="H2233" s="130" t="s">
        <v>130</v>
      </c>
      <c r="I2233" s="131"/>
      <c r="J2233" s="130" t="s">
        <v>131</v>
      </c>
    </row>
    <row r="2234" spans="1:10">
      <c r="A2234" s="130" t="s">
        <v>5987</v>
      </c>
      <c r="B2234" s="130" t="s">
        <v>5988</v>
      </c>
      <c r="C2234" s="130" t="s">
        <v>255</v>
      </c>
      <c r="D2234" s="130" t="s">
        <v>5989</v>
      </c>
      <c r="E2234" s="130" t="s">
        <v>257</v>
      </c>
      <c r="F2234" s="130">
        <v>0</v>
      </c>
      <c r="G2234" s="130">
        <v>2</v>
      </c>
      <c r="H2234" s="130" t="s">
        <v>130</v>
      </c>
      <c r="I2234" s="131"/>
      <c r="J2234" s="130" t="s">
        <v>131</v>
      </c>
    </row>
    <row r="2235" spans="1:10">
      <c r="A2235" s="130" t="s">
        <v>5990</v>
      </c>
      <c r="B2235" s="130" t="s">
        <v>5991</v>
      </c>
      <c r="C2235" s="130" t="s">
        <v>255</v>
      </c>
      <c r="D2235" s="130" t="s">
        <v>5992</v>
      </c>
      <c r="E2235" s="130" t="s">
        <v>257</v>
      </c>
      <c r="F2235" s="130">
        <v>0</v>
      </c>
      <c r="G2235" s="130">
        <v>2</v>
      </c>
      <c r="H2235" s="130" t="s">
        <v>130</v>
      </c>
      <c r="I2235" s="131"/>
      <c r="J2235" s="130" t="s">
        <v>131</v>
      </c>
    </row>
    <row r="2236" spans="1:10">
      <c r="A2236" s="130" t="s">
        <v>5993</v>
      </c>
      <c r="B2236" s="130" t="s">
        <v>5994</v>
      </c>
      <c r="C2236" s="130" t="s">
        <v>255</v>
      </c>
      <c r="D2236" s="130" t="s">
        <v>5995</v>
      </c>
      <c r="E2236" s="130" t="s">
        <v>257</v>
      </c>
      <c r="F2236" s="130">
        <v>0</v>
      </c>
      <c r="G2236" s="130">
        <v>2</v>
      </c>
      <c r="H2236" s="130" t="s">
        <v>130</v>
      </c>
      <c r="I2236" s="131"/>
      <c r="J2236" s="130" t="s">
        <v>131</v>
      </c>
    </row>
    <row r="2237" spans="1:10">
      <c r="A2237" s="130" t="s">
        <v>5996</v>
      </c>
      <c r="B2237" s="130" t="s">
        <v>5997</v>
      </c>
      <c r="C2237" s="130" t="s">
        <v>255</v>
      </c>
      <c r="D2237" s="130" t="s">
        <v>5998</v>
      </c>
      <c r="E2237" s="130" t="s">
        <v>257</v>
      </c>
      <c r="F2237" s="130">
        <v>0</v>
      </c>
      <c r="G2237" s="130">
        <v>2</v>
      </c>
      <c r="H2237" s="130" t="s">
        <v>130</v>
      </c>
      <c r="I2237" s="131"/>
      <c r="J2237" s="130" t="s">
        <v>131</v>
      </c>
    </row>
    <row r="2238" spans="1:10">
      <c r="A2238" s="130" t="s">
        <v>5999</v>
      </c>
      <c r="B2238" s="130" t="s">
        <v>6000</v>
      </c>
      <c r="C2238" s="130" t="s">
        <v>255</v>
      </c>
      <c r="D2238" s="130" t="s">
        <v>6001</v>
      </c>
      <c r="E2238" s="130" t="s">
        <v>257</v>
      </c>
      <c r="F2238" s="130">
        <v>0</v>
      </c>
      <c r="G2238" s="130">
        <v>2</v>
      </c>
      <c r="H2238" s="130" t="s">
        <v>130</v>
      </c>
      <c r="I2238" s="131"/>
      <c r="J2238" s="130" t="s">
        <v>131</v>
      </c>
    </row>
    <row r="2239" spans="1:10">
      <c r="A2239" s="130" t="s">
        <v>6002</v>
      </c>
      <c r="B2239" s="130" t="s">
        <v>6003</v>
      </c>
      <c r="C2239" s="130" t="s">
        <v>255</v>
      </c>
      <c r="D2239" s="130" t="s">
        <v>6004</v>
      </c>
      <c r="E2239" s="130" t="s">
        <v>257</v>
      </c>
      <c r="F2239" s="130">
        <v>0</v>
      </c>
      <c r="G2239" s="130">
        <v>2</v>
      </c>
      <c r="H2239" s="130" t="s">
        <v>130</v>
      </c>
      <c r="I2239" s="131"/>
      <c r="J2239" s="130" t="s">
        <v>131</v>
      </c>
    </row>
    <row r="2240" spans="1:10">
      <c r="A2240" s="130" t="s">
        <v>6005</v>
      </c>
      <c r="B2240" s="130" t="s">
        <v>6006</v>
      </c>
      <c r="C2240" s="130" t="s">
        <v>255</v>
      </c>
      <c r="D2240" s="130" t="s">
        <v>6007</v>
      </c>
      <c r="E2240" s="130" t="s">
        <v>257</v>
      </c>
      <c r="F2240" s="130">
        <v>0</v>
      </c>
      <c r="G2240" s="130">
        <v>2</v>
      </c>
      <c r="H2240" s="130" t="s">
        <v>130</v>
      </c>
      <c r="I2240" s="131"/>
      <c r="J2240" s="130" t="s">
        <v>131</v>
      </c>
    </row>
    <row r="2241" spans="1:10">
      <c r="A2241" s="130" t="s">
        <v>6008</v>
      </c>
      <c r="B2241" s="130" t="s">
        <v>6009</v>
      </c>
      <c r="C2241" s="130" t="s">
        <v>255</v>
      </c>
      <c r="D2241" s="130" t="s">
        <v>6010</v>
      </c>
      <c r="E2241" s="130" t="s">
        <v>257</v>
      </c>
      <c r="F2241" s="130">
        <v>0</v>
      </c>
      <c r="G2241" s="130">
        <v>2</v>
      </c>
      <c r="H2241" s="130" t="s">
        <v>130</v>
      </c>
      <c r="I2241" s="131"/>
      <c r="J2241" s="130" t="s">
        <v>131</v>
      </c>
    </row>
    <row r="2242" spans="1:10">
      <c r="A2242" s="130" t="s">
        <v>6011</v>
      </c>
      <c r="B2242" s="130" t="s">
        <v>6012</v>
      </c>
      <c r="C2242" s="130" t="s">
        <v>255</v>
      </c>
      <c r="D2242" s="130" t="s">
        <v>6013</v>
      </c>
      <c r="E2242" s="130" t="s">
        <v>257</v>
      </c>
      <c r="F2242" s="130">
        <v>0</v>
      </c>
      <c r="G2242" s="130">
        <v>2</v>
      </c>
      <c r="H2242" s="130" t="s">
        <v>130</v>
      </c>
      <c r="I2242" s="131"/>
      <c r="J2242" s="130" t="s">
        <v>131</v>
      </c>
    </row>
    <row r="2243" spans="1:10">
      <c r="A2243" s="130" t="s">
        <v>6014</v>
      </c>
      <c r="B2243" s="130" t="s">
        <v>6015</v>
      </c>
      <c r="C2243" s="130" t="s">
        <v>255</v>
      </c>
      <c r="D2243" s="130" t="s">
        <v>6016</v>
      </c>
      <c r="E2243" s="130" t="s">
        <v>257</v>
      </c>
      <c r="F2243" s="130">
        <v>0</v>
      </c>
      <c r="G2243" s="130">
        <v>2</v>
      </c>
      <c r="H2243" s="130" t="s">
        <v>130</v>
      </c>
      <c r="I2243" s="131"/>
      <c r="J2243" s="130" t="s">
        <v>131</v>
      </c>
    </row>
    <row r="2244" spans="1:10">
      <c r="A2244" s="130" t="s">
        <v>6017</v>
      </c>
      <c r="B2244" s="130" t="s">
        <v>6018</v>
      </c>
      <c r="C2244" s="130" t="s">
        <v>255</v>
      </c>
      <c r="D2244" s="130" t="s">
        <v>6019</v>
      </c>
      <c r="E2244" s="130" t="s">
        <v>257</v>
      </c>
      <c r="F2244" s="130">
        <v>0</v>
      </c>
      <c r="G2244" s="130">
        <v>2</v>
      </c>
      <c r="H2244" s="130" t="s">
        <v>130</v>
      </c>
      <c r="I2244" s="131"/>
      <c r="J2244" s="130" t="s">
        <v>131</v>
      </c>
    </row>
    <row r="2245" spans="1:10">
      <c r="A2245" s="130" t="s">
        <v>6020</v>
      </c>
      <c r="B2245" s="130" t="s">
        <v>6021</v>
      </c>
      <c r="C2245" s="130" t="s">
        <v>255</v>
      </c>
      <c r="D2245" s="130" t="s">
        <v>6022</v>
      </c>
      <c r="E2245" s="130" t="s">
        <v>257</v>
      </c>
      <c r="F2245" s="130">
        <v>0</v>
      </c>
      <c r="G2245" s="130">
        <v>2</v>
      </c>
      <c r="H2245" s="130" t="s">
        <v>130</v>
      </c>
      <c r="I2245" s="131"/>
      <c r="J2245" s="130" t="s">
        <v>131</v>
      </c>
    </row>
    <row r="2246" spans="1:10">
      <c r="A2246" s="130" t="s">
        <v>6023</v>
      </c>
      <c r="B2246" s="130" t="s">
        <v>6024</v>
      </c>
      <c r="C2246" s="130" t="s">
        <v>255</v>
      </c>
      <c r="D2246" s="130" t="s">
        <v>6025</v>
      </c>
      <c r="E2246" s="130" t="s">
        <v>257</v>
      </c>
      <c r="F2246" s="130">
        <v>0</v>
      </c>
      <c r="G2246" s="130">
        <v>2</v>
      </c>
      <c r="H2246" s="130" t="s">
        <v>130</v>
      </c>
      <c r="I2246" s="131"/>
      <c r="J2246" s="130" t="s">
        <v>131</v>
      </c>
    </row>
    <row r="2247" spans="1:10">
      <c r="A2247" s="130" t="s">
        <v>6026</v>
      </c>
      <c r="B2247" s="130" t="s">
        <v>6027</v>
      </c>
      <c r="C2247" s="130" t="s">
        <v>255</v>
      </c>
      <c r="D2247" s="130" t="s">
        <v>6028</v>
      </c>
      <c r="E2247" s="130" t="s">
        <v>257</v>
      </c>
      <c r="F2247" s="130">
        <v>0</v>
      </c>
      <c r="G2247" s="130">
        <v>2</v>
      </c>
      <c r="H2247" s="130" t="s">
        <v>130</v>
      </c>
      <c r="I2247" s="131"/>
      <c r="J2247" s="130" t="s">
        <v>131</v>
      </c>
    </row>
    <row r="2248" spans="1:10">
      <c r="A2248" s="130" t="s">
        <v>6029</v>
      </c>
      <c r="B2248" s="130" t="s">
        <v>6030</v>
      </c>
      <c r="C2248" s="130" t="s">
        <v>255</v>
      </c>
      <c r="D2248" s="130" t="s">
        <v>6031</v>
      </c>
      <c r="E2248" s="130" t="s">
        <v>257</v>
      </c>
      <c r="F2248" s="130">
        <v>0</v>
      </c>
      <c r="G2248" s="130">
        <v>2</v>
      </c>
      <c r="H2248" s="130" t="s">
        <v>130</v>
      </c>
      <c r="I2248" s="131"/>
      <c r="J2248" s="130" t="s">
        <v>131</v>
      </c>
    </row>
    <row r="2249" spans="1:10">
      <c r="A2249" s="130" t="s">
        <v>6032</v>
      </c>
      <c r="B2249" s="130" t="s">
        <v>6033</v>
      </c>
      <c r="C2249" s="130" t="s">
        <v>255</v>
      </c>
      <c r="D2249" s="130" t="s">
        <v>6034</v>
      </c>
      <c r="E2249" s="130" t="s">
        <v>257</v>
      </c>
      <c r="F2249" s="130">
        <v>0</v>
      </c>
      <c r="G2249" s="130">
        <v>2</v>
      </c>
      <c r="H2249" s="130" t="s">
        <v>130</v>
      </c>
      <c r="I2249" s="131"/>
      <c r="J2249" s="130" t="s">
        <v>131</v>
      </c>
    </row>
    <row r="2250" spans="1:10">
      <c r="A2250" s="130" t="s">
        <v>6035</v>
      </c>
      <c r="B2250" s="130" t="s">
        <v>6036</v>
      </c>
      <c r="C2250" s="130" t="s">
        <v>255</v>
      </c>
      <c r="D2250" s="130" t="s">
        <v>6037</v>
      </c>
      <c r="E2250" s="130" t="s">
        <v>257</v>
      </c>
      <c r="F2250" s="130">
        <v>0</v>
      </c>
      <c r="G2250" s="130">
        <v>2</v>
      </c>
      <c r="H2250" s="130" t="s">
        <v>130</v>
      </c>
      <c r="I2250" s="131"/>
      <c r="J2250" s="130" t="s">
        <v>131</v>
      </c>
    </row>
    <row r="2251" spans="1:10">
      <c r="A2251" s="130" t="s">
        <v>6038</v>
      </c>
      <c r="B2251" s="130" t="s">
        <v>6039</v>
      </c>
      <c r="C2251" s="130" t="s">
        <v>255</v>
      </c>
      <c r="D2251" s="130" t="s">
        <v>6040</v>
      </c>
      <c r="E2251" s="130" t="s">
        <v>257</v>
      </c>
      <c r="F2251" s="130">
        <v>0</v>
      </c>
      <c r="G2251" s="130">
        <v>2</v>
      </c>
      <c r="H2251" s="130" t="s">
        <v>130</v>
      </c>
      <c r="I2251" s="131"/>
      <c r="J2251" s="130" t="s">
        <v>131</v>
      </c>
    </row>
    <row r="2252" spans="1:10">
      <c r="A2252" s="130" t="s">
        <v>6041</v>
      </c>
      <c r="B2252" s="130" t="s">
        <v>6042</v>
      </c>
      <c r="C2252" s="130" t="s">
        <v>255</v>
      </c>
      <c r="D2252" s="130" t="s">
        <v>6043</v>
      </c>
      <c r="E2252" s="130" t="s">
        <v>257</v>
      </c>
      <c r="F2252" s="130">
        <v>0</v>
      </c>
      <c r="G2252" s="130">
        <v>2</v>
      </c>
      <c r="H2252" s="130" t="s">
        <v>130</v>
      </c>
      <c r="I2252" s="131"/>
      <c r="J2252" s="130" t="s">
        <v>131</v>
      </c>
    </row>
    <row r="2253" spans="1:10">
      <c r="A2253" s="130" t="s">
        <v>6044</v>
      </c>
      <c r="B2253" s="130" t="s">
        <v>6045</v>
      </c>
      <c r="C2253" s="130" t="s">
        <v>255</v>
      </c>
      <c r="D2253" s="130" t="s">
        <v>6046</v>
      </c>
      <c r="E2253" s="130" t="s">
        <v>257</v>
      </c>
      <c r="F2253" s="130">
        <v>0</v>
      </c>
      <c r="G2253" s="130">
        <v>2</v>
      </c>
      <c r="H2253" s="130" t="s">
        <v>130</v>
      </c>
      <c r="I2253" s="131"/>
      <c r="J2253" s="130" t="s">
        <v>131</v>
      </c>
    </row>
    <row r="2254" spans="1:10">
      <c r="A2254" s="130" t="s">
        <v>6047</v>
      </c>
      <c r="B2254" s="130" t="s">
        <v>6048</v>
      </c>
      <c r="C2254" s="130" t="s">
        <v>255</v>
      </c>
      <c r="D2254" s="130" t="s">
        <v>6049</v>
      </c>
      <c r="E2254" s="130" t="s">
        <v>257</v>
      </c>
      <c r="F2254" s="130">
        <v>0</v>
      </c>
      <c r="G2254" s="130">
        <v>2</v>
      </c>
      <c r="H2254" s="130" t="s">
        <v>130</v>
      </c>
      <c r="I2254" s="131"/>
      <c r="J2254" s="130" t="s">
        <v>131</v>
      </c>
    </row>
    <row r="2255" spans="1:10">
      <c r="A2255" s="130" t="s">
        <v>6050</v>
      </c>
      <c r="B2255" s="130" t="s">
        <v>6051</v>
      </c>
      <c r="C2255" s="130" t="s">
        <v>255</v>
      </c>
      <c r="D2255" s="130" t="s">
        <v>6052</v>
      </c>
      <c r="E2255" s="130" t="s">
        <v>257</v>
      </c>
      <c r="F2255" s="130">
        <v>0</v>
      </c>
      <c r="G2255" s="130">
        <v>2</v>
      </c>
      <c r="H2255" s="130" t="s">
        <v>130</v>
      </c>
      <c r="I2255" s="131"/>
      <c r="J2255" s="130" t="s">
        <v>131</v>
      </c>
    </row>
    <row r="2256" spans="1:10">
      <c r="A2256" s="130" t="s">
        <v>6053</v>
      </c>
      <c r="B2256" s="130" t="s">
        <v>6054</v>
      </c>
      <c r="C2256" s="130" t="s">
        <v>255</v>
      </c>
      <c r="D2256" s="130" t="s">
        <v>6055</v>
      </c>
      <c r="E2256" s="130" t="s">
        <v>257</v>
      </c>
      <c r="F2256" s="130">
        <v>0</v>
      </c>
      <c r="G2256" s="130">
        <v>2</v>
      </c>
      <c r="H2256" s="130" t="s">
        <v>130</v>
      </c>
      <c r="I2256" s="131"/>
      <c r="J2256" s="130" t="s">
        <v>131</v>
      </c>
    </row>
    <row r="2257" spans="1:10">
      <c r="A2257" s="130" t="s">
        <v>6056</v>
      </c>
      <c r="B2257" s="130" t="s">
        <v>6042</v>
      </c>
      <c r="C2257" s="130" t="s">
        <v>164</v>
      </c>
      <c r="D2257" s="130" t="s">
        <v>6043</v>
      </c>
      <c r="E2257" s="130" t="s">
        <v>166</v>
      </c>
      <c r="F2257" s="130">
        <v>0</v>
      </c>
      <c r="G2257" s="130">
        <v>2</v>
      </c>
      <c r="H2257" s="130" t="s">
        <v>130</v>
      </c>
      <c r="I2257" s="131"/>
      <c r="J2257" s="130" t="s">
        <v>131</v>
      </c>
    </row>
    <row r="2258" spans="1:10">
      <c r="A2258" s="130" t="s">
        <v>6057</v>
      </c>
      <c r="B2258" s="130" t="s">
        <v>6058</v>
      </c>
      <c r="C2258" s="130" t="s">
        <v>164</v>
      </c>
      <c r="D2258" s="130" t="s">
        <v>6059</v>
      </c>
      <c r="E2258" s="130" t="s">
        <v>166</v>
      </c>
      <c r="F2258" s="130">
        <v>0</v>
      </c>
      <c r="G2258" s="130">
        <v>2</v>
      </c>
      <c r="H2258" s="130" t="s">
        <v>130</v>
      </c>
      <c r="I2258" s="131"/>
      <c r="J2258" s="130" t="s">
        <v>131</v>
      </c>
    </row>
    <row r="2259" spans="1:10">
      <c r="A2259" s="130" t="s">
        <v>6060</v>
      </c>
      <c r="B2259" s="130" t="s">
        <v>6061</v>
      </c>
      <c r="C2259" s="130" t="s">
        <v>255</v>
      </c>
      <c r="D2259" s="130" t="s">
        <v>6062</v>
      </c>
      <c r="E2259" s="130" t="s">
        <v>257</v>
      </c>
      <c r="F2259" s="130">
        <v>0</v>
      </c>
      <c r="G2259" s="130">
        <v>2</v>
      </c>
      <c r="H2259" s="130" t="s">
        <v>130</v>
      </c>
      <c r="I2259" s="131"/>
      <c r="J2259" s="130" t="s">
        <v>131</v>
      </c>
    </row>
    <row r="2260" spans="1:10">
      <c r="A2260" s="130" t="s">
        <v>6063</v>
      </c>
      <c r="B2260" s="130" t="s">
        <v>6064</v>
      </c>
      <c r="C2260" s="130" t="s">
        <v>255</v>
      </c>
      <c r="D2260" s="130" t="s">
        <v>6065</v>
      </c>
      <c r="E2260" s="130" t="s">
        <v>257</v>
      </c>
      <c r="F2260" s="130">
        <v>0</v>
      </c>
      <c r="G2260" s="130">
        <v>2</v>
      </c>
      <c r="H2260" s="130" t="s">
        <v>130</v>
      </c>
      <c r="I2260" s="131"/>
      <c r="J2260" s="130" t="s">
        <v>131</v>
      </c>
    </row>
    <row r="2261" spans="1:10">
      <c r="A2261" s="130" t="s">
        <v>6066</v>
      </c>
      <c r="B2261" s="130" t="s">
        <v>6067</v>
      </c>
      <c r="C2261" s="130" t="s">
        <v>266</v>
      </c>
      <c r="D2261" s="130" t="s">
        <v>6068</v>
      </c>
      <c r="E2261" s="130" t="s">
        <v>268</v>
      </c>
      <c r="F2261" s="130">
        <v>0</v>
      </c>
      <c r="G2261" s="130">
        <v>2</v>
      </c>
      <c r="H2261" s="130" t="s">
        <v>130</v>
      </c>
      <c r="I2261" s="131"/>
      <c r="J2261" s="130" t="s">
        <v>131</v>
      </c>
    </row>
    <row r="2262" spans="1:10">
      <c r="A2262" s="130" t="s">
        <v>6069</v>
      </c>
      <c r="B2262" s="130" t="s">
        <v>6070</v>
      </c>
      <c r="C2262" s="130" t="s">
        <v>266</v>
      </c>
      <c r="D2262" s="130" t="s">
        <v>6071</v>
      </c>
      <c r="E2262" s="130" t="s">
        <v>268</v>
      </c>
      <c r="F2262" s="130">
        <v>0</v>
      </c>
      <c r="G2262" s="130">
        <v>2</v>
      </c>
      <c r="H2262" s="130" t="s">
        <v>130</v>
      </c>
      <c r="I2262" s="131"/>
      <c r="J2262" s="130" t="s">
        <v>131</v>
      </c>
    </row>
    <row r="2263" spans="1:10">
      <c r="A2263" s="130" t="s">
        <v>6072</v>
      </c>
      <c r="B2263" s="130" t="s">
        <v>6073</v>
      </c>
      <c r="C2263" s="130" t="s">
        <v>255</v>
      </c>
      <c r="D2263" s="130" t="s">
        <v>6074</v>
      </c>
      <c r="E2263" s="130" t="s">
        <v>257</v>
      </c>
      <c r="F2263" s="130">
        <v>0</v>
      </c>
      <c r="G2263" s="130">
        <v>2</v>
      </c>
      <c r="H2263" s="130" t="s">
        <v>130</v>
      </c>
      <c r="I2263" s="131"/>
      <c r="J2263" s="130" t="s">
        <v>131</v>
      </c>
    </row>
    <row r="2264" spans="1:10">
      <c r="A2264" s="130" t="s">
        <v>6075</v>
      </c>
      <c r="B2264" s="130" t="s">
        <v>6076</v>
      </c>
      <c r="C2264" s="130" t="s">
        <v>255</v>
      </c>
      <c r="D2264" s="130" t="s">
        <v>6077</v>
      </c>
      <c r="E2264" s="130" t="s">
        <v>257</v>
      </c>
      <c r="F2264" s="130">
        <v>0</v>
      </c>
      <c r="G2264" s="130">
        <v>2</v>
      </c>
      <c r="H2264" s="130" t="s">
        <v>130</v>
      </c>
      <c r="I2264" s="131"/>
      <c r="J2264" s="130" t="s">
        <v>131</v>
      </c>
    </row>
    <row r="2265" spans="1:10">
      <c r="A2265" s="130" t="s">
        <v>6078</v>
      </c>
      <c r="B2265" s="130" t="s">
        <v>6079</v>
      </c>
      <c r="C2265" s="130" t="s">
        <v>255</v>
      </c>
      <c r="D2265" s="130" t="s">
        <v>6080</v>
      </c>
      <c r="E2265" s="130" t="s">
        <v>257</v>
      </c>
      <c r="F2265" s="130">
        <v>0</v>
      </c>
      <c r="G2265" s="130">
        <v>2</v>
      </c>
      <c r="H2265" s="130" t="s">
        <v>130</v>
      </c>
      <c r="I2265" s="131"/>
      <c r="J2265" s="130" t="s">
        <v>131</v>
      </c>
    </row>
    <row r="2266" spans="1:10">
      <c r="A2266" s="130" t="s">
        <v>6081</v>
      </c>
      <c r="B2266" s="130" t="s">
        <v>6081</v>
      </c>
      <c r="C2266" s="130" t="s">
        <v>6081</v>
      </c>
      <c r="D2266" s="130" t="s">
        <v>6081</v>
      </c>
      <c r="E2266" s="130" t="s">
        <v>6081</v>
      </c>
      <c r="H2266" s="130" t="s">
        <v>6081</v>
      </c>
      <c r="I2266" s="131"/>
      <c r="J2266" s="130" t="s">
        <v>6081</v>
      </c>
    </row>
    <row r="2267" spans="1:10">
      <c r="A2267" s="130" t="s">
        <v>6082</v>
      </c>
      <c r="B2267" s="130" t="s">
        <v>6083</v>
      </c>
      <c r="C2267" s="130" t="s">
        <v>128</v>
      </c>
      <c r="D2267" s="130" t="s">
        <v>6084</v>
      </c>
      <c r="E2267" s="130" t="s">
        <v>128</v>
      </c>
      <c r="F2267" s="130">
        <v>0</v>
      </c>
      <c r="G2267" s="130">
        <v>2</v>
      </c>
      <c r="H2267" s="130" t="s">
        <v>130</v>
      </c>
      <c r="I2267" s="131"/>
      <c r="J2267" s="130" t="s">
        <v>131</v>
      </c>
    </row>
    <row r="2268" spans="1:10">
      <c r="A2268" s="130" t="s">
        <v>6085</v>
      </c>
      <c r="B2268" s="130" t="s">
        <v>6086</v>
      </c>
      <c r="C2268" s="130" t="s">
        <v>266</v>
      </c>
      <c r="D2268" s="130" t="s">
        <v>6087</v>
      </c>
      <c r="E2268" s="130" t="s">
        <v>268</v>
      </c>
      <c r="F2268" s="130">
        <v>0</v>
      </c>
      <c r="G2268" s="130">
        <v>2</v>
      </c>
      <c r="H2268" s="130" t="s">
        <v>130</v>
      </c>
      <c r="I2268" s="131"/>
      <c r="J2268" s="130" t="s">
        <v>131</v>
      </c>
    </row>
    <row r="2269" spans="1:10">
      <c r="A2269" s="130" t="s">
        <v>6088</v>
      </c>
      <c r="B2269" s="130" t="s">
        <v>6089</v>
      </c>
      <c r="C2269" s="130" t="s">
        <v>266</v>
      </c>
      <c r="D2269" s="130" t="s">
        <v>6090</v>
      </c>
      <c r="E2269" s="130" t="s">
        <v>268</v>
      </c>
      <c r="F2269" s="130">
        <v>0</v>
      </c>
      <c r="G2269" s="130">
        <v>2</v>
      </c>
      <c r="H2269" s="130" t="s">
        <v>130</v>
      </c>
      <c r="I2269" s="131"/>
      <c r="J2269" s="130" t="s">
        <v>131</v>
      </c>
    </row>
    <row r="2270" spans="1:10">
      <c r="A2270" s="130" t="s">
        <v>6091</v>
      </c>
      <c r="B2270" s="130" t="s">
        <v>6092</v>
      </c>
      <c r="C2270" s="130" t="s">
        <v>266</v>
      </c>
      <c r="D2270" s="130" t="s">
        <v>6093</v>
      </c>
      <c r="E2270" s="130" t="s">
        <v>268</v>
      </c>
      <c r="F2270" s="130">
        <v>0</v>
      </c>
      <c r="G2270" s="130">
        <v>2</v>
      </c>
      <c r="H2270" s="130" t="s">
        <v>130</v>
      </c>
      <c r="I2270" s="131"/>
      <c r="J2270" s="130" t="s">
        <v>131</v>
      </c>
    </row>
    <row r="2271" spans="1:10">
      <c r="A2271" s="130" t="s">
        <v>6094</v>
      </c>
      <c r="B2271" s="130" t="s">
        <v>6095</v>
      </c>
      <c r="C2271" s="130" t="s">
        <v>266</v>
      </c>
      <c r="D2271" s="130" t="s">
        <v>6096</v>
      </c>
      <c r="E2271" s="130" t="s">
        <v>268</v>
      </c>
      <c r="F2271" s="130">
        <v>0</v>
      </c>
      <c r="G2271" s="130">
        <v>2</v>
      </c>
      <c r="H2271" s="130" t="s">
        <v>130</v>
      </c>
      <c r="I2271" s="131"/>
      <c r="J2271" s="130" t="s">
        <v>131</v>
      </c>
    </row>
    <row r="2272" spans="1:10">
      <c r="A2272" s="130" t="s">
        <v>6097</v>
      </c>
      <c r="B2272" s="130" t="s">
        <v>6098</v>
      </c>
      <c r="C2272" s="130" t="s">
        <v>266</v>
      </c>
      <c r="D2272" s="130" t="s">
        <v>6099</v>
      </c>
      <c r="E2272" s="130" t="s">
        <v>268</v>
      </c>
      <c r="F2272" s="130">
        <v>0</v>
      </c>
      <c r="G2272" s="130">
        <v>2</v>
      </c>
      <c r="H2272" s="130" t="s">
        <v>130</v>
      </c>
      <c r="I2272" s="131"/>
      <c r="J2272" s="130" t="s">
        <v>131</v>
      </c>
    </row>
    <row r="2273" spans="1:10">
      <c r="A2273" s="130" t="s">
        <v>6100</v>
      </c>
      <c r="B2273" s="130" t="s">
        <v>6101</v>
      </c>
      <c r="C2273" s="130" t="s">
        <v>266</v>
      </c>
      <c r="D2273" s="130" t="s">
        <v>6102</v>
      </c>
      <c r="E2273" s="130" t="s">
        <v>268</v>
      </c>
      <c r="F2273" s="130">
        <v>0</v>
      </c>
      <c r="G2273" s="130">
        <v>2</v>
      </c>
      <c r="H2273" s="130" t="s">
        <v>130</v>
      </c>
      <c r="I2273" s="131"/>
      <c r="J2273" s="130" t="s">
        <v>131</v>
      </c>
    </row>
    <row r="2274" spans="1:10">
      <c r="A2274" s="130" t="s">
        <v>6103</v>
      </c>
      <c r="B2274" s="130" t="s">
        <v>6104</v>
      </c>
      <c r="C2274" s="130" t="s">
        <v>266</v>
      </c>
      <c r="D2274" s="130" t="s">
        <v>6105</v>
      </c>
      <c r="E2274" s="130" t="s">
        <v>268</v>
      </c>
      <c r="F2274" s="130">
        <v>0</v>
      </c>
      <c r="G2274" s="130">
        <v>2</v>
      </c>
      <c r="H2274" s="130" t="s">
        <v>130</v>
      </c>
      <c r="I2274" s="131"/>
      <c r="J2274" s="130" t="s">
        <v>131</v>
      </c>
    </row>
    <row r="2275" spans="1:10">
      <c r="A2275" s="130" t="s">
        <v>6106</v>
      </c>
      <c r="B2275" s="130" t="s">
        <v>6107</v>
      </c>
      <c r="C2275" s="130" t="s">
        <v>266</v>
      </c>
      <c r="D2275" s="130" t="s">
        <v>6108</v>
      </c>
      <c r="E2275" s="130" t="s">
        <v>268</v>
      </c>
      <c r="F2275" s="130">
        <v>0</v>
      </c>
      <c r="G2275" s="130">
        <v>2</v>
      </c>
      <c r="H2275" s="130" t="s">
        <v>130</v>
      </c>
      <c r="I2275" s="131"/>
      <c r="J2275" s="130" t="s">
        <v>131</v>
      </c>
    </row>
    <row r="2276" spans="1:10">
      <c r="A2276" s="130" t="s">
        <v>6109</v>
      </c>
      <c r="B2276" s="130" t="s">
        <v>6110</v>
      </c>
      <c r="C2276" s="130" t="s">
        <v>266</v>
      </c>
      <c r="D2276" s="130" t="s">
        <v>6111</v>
      </c>
      <c r="E2276" s="130" t="s">
        <v>268</v>
      </c>
      <c r="F2276" s="130">
        <v>0</v>
      </c>
      <c r="G2276" s="130">
        <v>2</v>
      </c>
      <c r="H2276" s="130" t="s">
        <v>130</v>
      </c>
      <c r="I2276" s="131"/>
      <c r="J2276" s="130" t="s">
        <v>131</v>
      </c>
    </row>
    <row r="2277" spans="1:10">
      <c r="A2277" s="130" t="s">
        <v>6112</v>
      </c>
      <c r="B2277" s="130" t="s">
        <v>6113</v>
      </c>
      <c r="C2277" s="130" t="s">
        <v>266</v>
      </c>
      <c r="D2277" s="130" t="s">
        <v>6114</v>
      </c>
      <c r="E2277" s="130" t="s">
        <v>268</v>
      </c>
      <c r="F2277" s="130">
        <v>0</v>
      </c>
      <c r="G2277" s="130">
        <v>2</v>
      </c>
      <c r="H2277" s="130" t="s">
        <v>130</v>
      </c>
      <c r="I2277" s="131"/>
      <c r="J2277" s="130" t="s">
        <v>131</v>
      </c>
    </row>
    <row r="2278" spans="1:10">
      <c r="A2278" s="130" t="s">
        <v>6115</v>
      </c>
      <c r="B2278" s="130" t="s">
        <v>6116</v>
      </c>
      <c r="C2278" s="130" t="s">
        <v>266</v>
      </c>
      <c r="D2278" s="130" t="s">
        <v>6117</v>
      </c>
      <c r="E2278" s="130" t="s">
        <v>268</v>
      </c>
      <c r="F2278" s="130">
        <v>0</v>
      </c>
      <c r="G2278" s="130">
        <v>2</v>
      </c>
      <c r="H2278" s="130" t="s">
        <v>130</v>
      </c>
      <c r="I2278" s="131"/>
      <c r="J2278" s="130" t="s">
        <v>131</v>
      </c>
    </row>
    <row r="2279" spans="1:10">
      <c r="A2279" s="130" t="s">
        <v>6118</v>
      </c>
      <c r="B2279" s="130" t="s">
        <v>6119</v>
      </c>
      <c r="C2279" s="130" t="s">
        <v>266</v>
      </c>
      <c r="D2279" s="130" t="s">
        <v>6120</v>
      </c>
      <c r="E2279" s="130" t="s">
        <v>268</v>
      </c>
      <c r="F2279" s="130">
        <v>0</v>
      </c>
      <c r="G2279" s="130">
        <v>2</v>
      </c>
      <c r="H2279" s="130" t="s">
        <v>130</v>
      </c>
      <c r="I2279" s="131"/>
      <c r="J2279" s="130" t="s">
        <v>131</v>
      </c>
    </row>
    <row r="2280" spans="1:10">
      <c r="A2280" s="130" t="s">
        <v>6121</v>
      </c>
      <c r="B2280" s="130" t="s">
        <v>6122</v>
      </c>
      <c r="C2280" s="130" t="s">
        <v>266</v>
      </c>
      <c r="D2280" s="130" t="s">
        <v>6123</v>
      </c>
      <c r="E2280" s="130" t="s">
        <v>268</v>
      </c>
      <c r="F2280" s="130">
        <v>0</v>
      </c>
      <c r="G2280" s="130">
        <v>2</v>
      </c>
      <c r="H2280" s="130" t="s">
        <v>130</v>
      </c>
      <c r="I2280" s="131"/>
      <c r="J2280" s="130" t="s">
        <v>131</v>
      </c>
    </row>
    <row r="2281" spans="1:10">
      <c r="A2281" s="130" t="s">
        <v>6124</v>
      </c>
      <c r="B2281" s="130" t="s">
        <v>6125</v>
      </c>
      <c r="C2281" s="130" t="s">
        <v>266</v>
      </c>
      <c r="D2281" s="130" t="s">
        <v>6126</v>
      </c>
      <c r="E2281" s="130" t="s">
        <v>268</v>
      </c>
      <c r="F2281" s="130">
        <v>0</v>
      </c>
      <c r="G2281" s="130">
        <v>2</v>
      </c>
      <c r="H2281" s="130" t="s">
        <v>130</v>
      </c>
      <c r="I2281" s="131"/>
      <c r="J2281" s="130" t="s">
        <v>131</v>
      </c>
    </row>
    <row r="2282" spans="1:10">
      <c r="A2282" s="130" t="s">
        <v>6127</v>
      </c>
      <c r="B2282" s="130" t="s">
        <v>6128</v>
      </c>
      <c r="C2282" s="130" t="s">
        <v>266</v>
      </c>
      <c r="D2282" s="130" t="s">
        <v>6129</v>
      </c>
      <c r="E2282" s="130" t="s">
        <v>268</v>
      </c>
      <c r="F2282" s="130">
        <v>0</v>
      </c>
      <c r="G2282" s="130">
        <v>2</v>
      </c>
      <c r="H2282" s="130" t="s">
        <v>130</v>
      </c>
      <c r="I2282" s="131"/>
      <c r="J2282" s="130" t="s">
        <v>131</v>
      </c>
    </row>
    <row r="2283" spans="1:10">
      <c r="A2283" s="130" t="s">
        <v>6130</v>
      </c>
      <c r="B2283" s="130" t="s">
        <v>6131</v>
      </c>
      <c r="C2283" s="130" t="s">
        <v>266</v>
      </c>
      <c r="D2283" s="130" t="s">
        <v>6132</v>
      </c>
      <c r="E2283" s="130" t="s">
        <v>268</v>
      </c>
      <c r="F2283" s="130">
        <v>0</v>
      </c>
      <c r="G2283" s="130">
        <v>2</v>
      </c>
      <c r="H2283" s="130" t="s">
        <v>130</v>
      </c>
      <c r="I2283" s="131"/>
      <c r="J2283" s="130" t="s">
        <v>131</v>
      </c>
    </row>
    <row r="2284" spans="1:10">
      <c r="A2284" s="130" t="s">
        <v>6133</v>
      </c>
      <c r="B2284" s="130" t="s">
        <v>6134</v>
      </c>
      <c r="C2284" s="130" t="s">
        <v>266</v>
      </c>
      <c r="D2284" s="130" t="s">
        <v>6135</v>
      </c>
      <c r="E2284" s="130" t="s">
        <v>268</v>
      </c>
      <c r="F2284" s="130">
        <v>0</v>
      </c>
      <c r="G2284" s="130">
        <v>2</v>
      </c>
      <c r="H2284" s="130" t="s">
        <v>130</v>
      </c>
      <c r="I2284" s="131"/>
      <c r="J2284" s="130" t="s">
        <v>131</v>
      </c>
    </row>
    <row r="2285" spans="1:10">
      <c r="A2285" s="130" t="s">
        <v>6136</v>
      </c>
      <c r="B2285" s="130" t="s">
        <v>6137</v>
      </c>
      <c r="C2285" s="130" t="s">
        <v>266</v>
      </c>
      <c r="D2285" s="130" t="s">
        <v>6138</v>
      </c>
      <c r="E2285" s="130" t="s">
        <v>268</v>
      </c>
      <c r="F2285" s="130">
        <v>0</v>
      </c>
      <c r="G2285" s="130">
        <v>2</v>
      </c>
      <c r="H2285" s="130" t="s">
        <v>130</v>
      </c>
      <c r="I2285" s="131"/>
      <c r="J2285" s="130" t="s">
        <v>131</v>
      </c>
    </row>
    <row r="2286" spans="1:10">
      <c r="A2286" s="130" t="s">
        <v>6139</v>
      </c>
      <c r="B2286" s="130" t="s">
        <v>6140</v>
      </c>
      <c r="C2286" s="130" t="s">
        <v>266</v>
      </c>
      <c r="D2286" s="130" t="s">
        <v>6141</v>
      </c>
      <c r="E2286" s="130" t="s">
        <v>268</v>
      </c>
      <c r="F2286" s="130">
        <v>0</v>
      </c>
      <c r="G2286" s="130">
        <v>2</v>
      </c>
      <c r="H2286" s="130" t="s">
        <v>130</v>
      </c>
      <c r="I2286" s="131"/>
      <c r="J2286" s="130" t="s">
        <v>131</v>
      </c>
    </row>
    <row r="2287" spans="1:10">
      <c r="A2287" s="130" t="s">
        <v>6142</v>
      </c>
      <c r="B2287" s="130" t="s">
        <v>6143</v>
      </c>
      <c r="C2287" s="130" t="s">
        <v>266</v>
      </c>
      <c r="D2287" s="130" t="s">
        <v>6144</v>
      </c>
      <c r="E2287" s="130" t="s">
        <v>268</v>
      </c>
      <c r="F2287" s="130">
        <v>0</v>
      </c>
      <c r="G2287" s="130">
        <v>2</v>
      </c>
      <c r="H2287" s="130" t="s">
        <v>130</v>
      </c>
      <c r="I2287" s="131"/>
      <c r="J2287" s="130" t="s">
        <v>131</v>
      </c>
    </row>
    <row r="2288" spans="1:10">
      <c r="A2288" s="130" t="s">
        <v>6145</v>
      </c>
      <c r="B2288" s="130" t="s">
        <v>6146</v>
      </c>
      <c r="C2288" s="130" t="s">
        <v>266</v>
      </c>
      <c r="D2288" s="130" t="s">
        <v>6147</v>
      </c>
      <c r="E2288" s="130" t="s">
        <v>268</v>
      </c>
      <c r="F2288" s="130">
        <v>0</v>
      </c>
      <c r="G2288" s="130">
        <v>2</v>
      </c>
      <c r="H2288" s="130" t="s">
        <v>130</v>
      </c>
      <c r="I2288" s="131"/>
      <c r="J2288" s="130" t="s">
        <v>131</v>
      </c>
    </row>
    <row r="2289" spans="1:10">
      <c r="A2289" s="130" t="s">
        <v>6148</v>
      </c>
      <c r="B2289" s="130" t="s">
        <v>6149</v>
      </c>
      <c r="C2289" s="130" t="s">
        <v>266</v>
      </c>
      <c r="D2289" s="130" t="s">
        <v>6150</v>
      </c>
      <c r="E2289" s="130" t="s">
        <v>268</v>
      </c>
      <c r="F2289" s="130">
        <v>0</v>
      </c>
      <c r="G2289" s="130">
        <v>2</v>
      </c>
      <c r="H2289" s="130" t="s">
        <v>130</v>
      </c>
      <c r="I2289" s="131"/>
      <c r="J2289" s="130" t="s">
        <v>131</v>
      </c>
    </row>
    <row r="2290" spans="1:10">
      <c r="A2290" s="130" t="s">
        <v>6151</v>
      </c>
      <c r="B2290" s="130" t="s">
        <v>6152</v>
      </c>
      <c r="C2290" s="130" t="s">
        <v>266</v>
      </c>
      <c r="D2290" s="130" t="s">
        <v>6153</v>
      </c>
      <c r="E2290" s="130" t="s">
        <v>268</v>
      </c>
      <c r="F2290" s="130">
        <v>0</v>
      </c>
      <c r="G2290" s="130">
        <v>2</v>
      </c>
      <c r="H2290" s="130" t="s">
        <v>130</v>
      </c>
      <c r="I2290" s="131"/>
      <c r="J2290" s="130" t="s">
        <v>131</v>
      </c>
    </row>
    <row r="2291" spans="1:10">
      <c r="A2291" s="130" t="s">
        <v>6154</v>
      </c>
      <c r="B2291" s="130" t="s">
        <v>6155</v>
      </c>
      <c r="C2291" s="130" t="s">
        <v>266</v>
      </c>
      <c r="D2291" s="130" t="s">
        <v>6156</v>
      </c>
      <c r="E2291" s="130" t="s">
        <v>268</v>
      </c>
      <c r="F2291" s="130">
        <v>0</v>
      </c>
      <c r="G2291" s="130">
        <v>2</v>
      </c>
      <c r="H2291" s="130" t="s">
        <v>130</v>
      </c>
      <c r="I2291" s="131"/>
      <c r="J2291" s="130" t="s">
        <v>131</v>
      </c>
    </row>
    <row r="2292" spans="1:10">
      <c r="A2292" s="130" t="s">
        <v>6157</v>
      </c>
      <c r="B2292" s="130" t="s">
        <v>6158</v>
      </c>
      <c r="C2292" s="130" t="s">
        <v>266</v>
      </c>
      <c r="D2292" s="130" t="s">
        <v>6159</v>
      </c>
      <c r="E2292" s="130" t="s">
        <v>268</v>
      </c>
      <c r="F2292" s="130">
        <v>0</v>
      </c>
      <c r="G2292" s="130">
        <v>2</v>
      </c>
      <c r="H2292" s="130" t="s">
        <v>130</v>
      </c>
      <c r="I2292" s="131"/>
      <c r="J2292" s="130" t="s">
        <v>131</v>
      </c>
    </row>
    <row r="2293" spans="1:10">
      <c r="A2293" s="130" t="s">
        <v>6160</v>
      </c>
      <c r="B2293" s="130" t="s">
        <v>6161</v>
      </c>
      <c r="C2293" s="130" t="s">
        <v>266</v>
      </c>
      <c r="D2293" s="130" t="s">
        <v>6162</v>
      </c>
      <c r="E2293" s="130" t="s">
        <v>268</v>
      </c>
      <c r="F2293" s="130">
        <v>0</v>
      </c>
      <c r="G2293" s="130">
        <v>2</v>
      </c>
      <c r="H2293" s="130" t="s">
        <v>130</v>
      </c>
      <c r="I2293" s="131"/>
      <c r="J2293" s="130" t="s">
        <v>131</v>
      </c>
    </row>
    <row r="2294" spans="1:10">
      <c r="A2294" s="130" t="s">
        <v>6163</v>
      </c>
      <c r="B2294" s="130" t="s">
        <v>6164</v>
      </c>
      <c r="C2294" s="130" t="s">
        <v>266</v>
      </c>
      <c r="D2294" s="130" t="s">
        <v>6165</v>
      </c>
      <c r="E2294" s="130" t="s">
        <v>268</v>
      </c>
      <c r="F2294" s="130">
        <v>0</v>
      </c>
      <c r="G2294" s="130">
        <v>2</v>
      </c>
      <c r="H2294" s="130" t="s">
        <v>130</v>
      </c>
      <c r="I2294" s="131"/>
      <c r="J2294" s="130" t="s">
        <v>131</v>
      </c>
    </row>
    <row r="2295" spans="1:10">
      <c r="A2295" s="130" t="s">
        <v>6166</v>
      </c>
      <c r="B2295" s="130" t="s">
        <v>6167</v>
      </c>
      <c r="C2295" s="130" t="s">
        <v>266</v>
      </c>
      <c r="D2295" s="130" t="s">
        <v>6168</v>
      </c>
      <c r="E2295" s="130" t="s">
        <v>268</v>
      </c>
      <c r="F2295" s="130">
        <v>0</v>
      </c>
      <c r="G2295" s="130">
        <v>2</v>
      </c>
      <c r="H2295" s="130" t="s">
        <v>130</v>
      </c>
      <c r="I2295" s="131"/>
      <c r="J2295" s="130" t="s">
        <v>131</v>
      </c>
    </row>
    <row r="2296" spans="1:10">
      <c r="A2296" s="130" t="s">
        <v>6169</v>
      </c>
      <c r="B2296" s="130" t="s">
        <v>6170</v>
      </c>
      <c r="C2296" s="130" t="s">
        <v>266</v>
      </c>
      <c r="D2296" s="130" t="s">
        <v>6171</v>
      </c>
      <c r="E2296" s="130" t="s">
        <v>268</v>
      </c>
      <c r="F2296" s="130">
        <v>0</v>
      </c>
      <c r="G2296" s="130">
        <v>2</v>
      </c>
      <c r="H2296" s="130" t="s">
        <v>130</v>
      </c>
      <c r="I2296" s="131"/>
      <c r="J2296" s="130" t="s">
        <v>131</v>
      </c>
    </row>
    <row r="2297" spans="1:10">
      <c r="A2297" s="130" t="s">
        <v>6172</v>
      </c>
      <c r="B2297" s="130" t="s">
        <v>6173</v>
      </c>
      <c r="C2297" s="130" t="s">
        <v>266</v>
      </c>
      <c r="D2297" s="130" t="s">
        <v>6174</v>
      </c>
      <c r="E2297" s="130" t="s">
        <v>268</v>
      </c>
      <c r="F2297" s="130">
        <v>0</v>
      </c>
      <c r="G2297" s="130">
        <v>2</v>
      </c>
      <c r="H2297" s="130" t="s">
        <v>130</v>
      </c>
      <c r="I2297" s="131"/>
      <c r="J2297" s="130" t="s">
        <v>131</v>
      </c>
    </row>
    <row r="2298" spans="1:10">
      <c r="A2298" s="130" t="s">
        <v>6175</v>
      </c>
      <c r="B2298" s="130" t="s">
        <v>6176</v>
      </c>
      <c r="C2298" s="130" t="s">
        <v>266</v>
      </c>
      <c r="D2298" s="130" t="s">
        <v>6177</v>
      </c>
      <c r="E2298" s="130" t="s">
        <v>268</v>
      </c>
      <c r="F2298" s="130">
        <v>0</v>
      </c>
      <c r="G2298" s="130">
        <v>2</v>
      </c>
      <c r="H2298" s="130" t="s">
        <v>130</v>
      </c>
      <c r="I2298" s="131"/>
      <c r="J2298" s="130" t="s">
        <v>131</v>
      </c>
    </row>
    <row r="2299" spans="1:10">
      <c r="A2299" s="130" t="s">
        <v>6178</v>
      </c>
      <c r="B2299" s="130" t="s">
        <v>6179</v>
      </c>
      <c r="C2299" s="130" t="s">
        <v>266</v>
      </c>
      <c r="D2299" s="130" t="s">
        <v>6180</v>
      </c>
      <c r="E2299" s="130" t="s">
        <v>268</v>
      </c>
      <c r="F2299" s="130">
        <v>0</v>
      </c>
      <c r="G2299" s="130">
        <v>2</v>
      </c>
      <c r="H2299" s="130" t="s">
        <v>130</v>
      </c>
      <c r="I2299" s="131"/>
      <c r="J2299" s="130" t="s">
        <v>131</v>
      </c>
    </row>
    <row r="2300" spans="1:10">
      <c r="A2300" s="130" t="s">
        <v>6181</v>
      </c>
      <c r="B2300" s="130" t="s">
        <v>6182</v>
      </c>
      <c r="C2300" s="130" t="s">
        <v>266</v>
      </c>
      <c r="D2300" s="130" t="s">
        <v>6183</v>
      </c>
      <c r="E2300" s="130" t="s">
        <v>268</v>
      </c>
      <c r="F2300" s="130">
        <v>0</v>
      </c>
      <c r="G2300" s="130">
        <v>2</v>
      </c>
      <c r="H2300" s="130" t="s">
        <v>130</v>
      </c>
      <c r="I2300" s="131"/>
      <c r="J2300" s="130" t="s">
        <v>131</v>
      </c>
    </row>
    <row r="2301" spans="1:10">
      <c r="A2301" s="130" t="s">
        <v>6184</v>
      </c>
      <c r="B2301" s="130" t="s">
        <v>6185</v>
      </c>
      <c r="C2301" s="130" t="s">
        <v>266</v>
      </c>
      <c r="D2301" s="130" t="s">
        <v>6186</v>
      </c>
      <c r="E2301" s="130" t="s">
        <v>268</v>
      </c>
      <c r="F2301" s="130">
        <v>0</v>
      </c>
      <c r="G2301" s="130">
        <v>2</v>
      </c>
      <c r="H2301" s="130" t="s">
        <v>130</v>
      </c>
      <c r="I2301" s="131"/>
      <c r="J2301" s="130" t="s">
        <v>131</v>
      </c>
    </row>
    <row r="2302" spans="1:10">
      <c r="A2302" s="130" t="s">
        <v>6187</v>
      </c>
      <c r="B2302" s="130" t="s">
        <v>6188</v>
      </c>
      <c r="C2302" s="130" t="s">
        <v>266</v>
      </c>
      <c r="D2302" s="130" t="s">
        <v>6189</v>
      </c>
      <c r="E2302" s="130" t="s">
        <v>268</v>
      </c>
      <c r="F2302" s="130">
        <v>0</v>
      </c>
      <c r="G2302" s="130">
        <v>2</v>
      </c>
      <c r="H2302" s="130" t="s">
        <v>130</v>
      </c>
      <c r="I2302" s="131"/>
      <c r="J2302" s="130" t="s">
        <v>131</v>
      </c>
    </row>
    <row r="2303" spans="1:10">
      <c r="A2303" s="130" t="s">
        <v>6190</v>
      </c>
      <c r="B2303" s="130" t="s">
        <v>6191</v>
      </c>
      <c r="C2303" s="130" t="s">
        <v>266</v>
      </c>
      <c r="D2303" s="130" t="s">
        <v>6192</v>
      </c>
      <c r="E2303" s="130" t="s">
        <v>268</v>
      </c>
      <c r="F2303" s="130">
        <v>0</v>
      </c>
      <c r="G2303" s="130">
        <v>2</v>
      </c>
      <c r="H2303" s="130" t="s">
        <v>130</v>
      </c>
      <c r="I2303" s="131"/>
      <c r="J2303" s="130" t="s">
        <v>131</v>
      </c>
    </row>
    <row r="2304" spans="1:10">
      <c r="A2304" s="130" t="s">
        <v>6193</v>
      </c>
      <c r="B2304" s="130" t="s">
        <v>6194</v>
      </c>
      <c r="C2304" s="130" t="s">
        <v>266</v>
      </c>
      <c r="D2304" s="130" t="s">
        <v>6195</v>
      </c>
      <c r="E2304" s="130" t="s">
        <v>268</v>
      </c>
      <c r="F2304" s="130">
        <v>0</v>
      </c>
      <c r="G2304" s="130">
        <v>2</v>
      </c>
      <c r="H2304" s="130" t="s">
        <v>130</v>
      </c>
      <c r="I2304" s="131"/>
      <c r="J2304" s="130" t="s">
        <v>131</v>
      </c>
    </row>
    <row r="2305" spans="1:10">
      <c r="A2305" s="130" t="s">
        <v>6196</v>
      </c>
      <c r="B2305" s="130" t="s">
        <v>6197</v>
      </c>
      <c r="C2305" s="130" t="s">
        <v>266</v>
      </c>
      <c r="D2305" s="130" t="s">
        <v>6198</v>
      </c>
      <c r="E2305" s="130" t="s">
        <v>268</v>
      </c>
      <c r="F2305" s="130">
        <v>0</v>
      </c>
      <c r="G2305" s="130">
        <v>2</v>
      </c>
      <c r="H2305" s="130" t="s">
        <v>130</v>
      </c>
      <c r="I2305" s="131"/>
      <c r="J2305" s="130" t="s">
        <v>131</v>
      </c>
    </row>
    <row r="2306" spans="1:10">
      <c r="A2306" s="130" t="s">
        <v>6199</v>
      </c>
      <c r="B2306" s="130" t="s">
        <v>6200</v>
      </c>
      <c r="C2306" s="130" t="s">
        <v>266</v>
      </c>
      <c r="D2306" s="130" t="s">
        <v>6201</v>
      </c>
      <c r="E2306" s="130" t="s">
        <v>268</v>
      </c>
      <c r="F2306" s="130">
        <v>0</v>
      </c>
      <c r="G2306" s="130">
        <v>2</v>
      </c>
      <c r="H2306" s="130" t="s">
        <v>130</v>
      </c>
      <c r="I2306" s="131"/>
      <c r="J2306" s="130" t="s">
        <v>131</v>
      </c>
    </row>
    <row r="2307" spans="1:10">
      <c r="A2307" s="130" t="s">
        <v>6202</v>
      </c>
      <c r="B2307" s="130" t="s">
        <v>6203</v>
      </c>
      <c r="C2307" s="130" t="s">
        <v>266</v>
      </c>
      <c r="D2307" s="130" t="s">
        <v>6204</v>
      </c>
      <c r="E2307" s="130" t="s">
        <v>268</v>
      </c>
      <c r="F2307" s="130">
        <v>0</v>
      </c>
      <c r="G2307" s="130">
        <v>2</v>
      </c>
      <c r="H2307" s="130" t="s">
        <v>130</v>
      </c>
      <c r="I2307" s="131"/>
      <c r="J2307" s="130" t="s">
        <v>131</v>
      </c>
    </row>
    <row r="2308" spans="1:10">
      <c r="A2308" s="130" t="s">
        <v>6205</v>
      </c>
      <c r="B2308" s="130" t="s">
        <v>6206</v>
      </c>
      <c r="C2308" s="130" t="s">
        <v>266</v>
      </c>
      <c r="D2308" s="130" t="s">
        <v>6207</v>
      </c>
      <c r="E2308" s="130" t="s">
        <v>268</v>
      </c>
      <c r="F2308" s="130">
        <v>0</v>
      </c>
      <c r="G2308" s="130">
        <v>2</v>
      </c>
      <c r="H2308" s="130" t="s">
        <v>130</v>
      </c>
      <c r="I2308" s="131"/>
      <c r="J2308" s="130" t="s">
        <v>131</v>
      </c>
    </row>
    <row r="2309" spans="1:10">
      <c r="A2309" s="130" t="s">
        <v>6208</v>
      </c>
      <c r="B2309" s="130" t="s">
        <v>6209</v>
      </c>
      <c r="C2309" s="130" t="s">
        <v>266</v>
      </c>
      <c r="D2309" s="130" t="s">
        <v>6210</v>
      </c>
      <c r="E2309" s="130" t="s">
        <v>268</v>
      </c>
      <c r="F2309" s="130">
        <v>0</v>
      </c>
      <c r="G2309" s="130">
        <v>2</v>
      </c>
      <c r="H2309" s="130" t="s">
        <v>130</v>
      </c>
      <c r="I2309" s="131"/>
      <c r="J2309" s="130" t="s">
        <v>131</v>
      </c>
    </row>
    <row r="2310" spans="1:10">
      <c r="A2310" s="130" t="s">
        <v>6211</v>
      </c>
      <c r="B2310" s="130" t="s">
        <v>6212</v>
      </c>
      <c r="C2310" s="130" t="s">
        <v>266</v>
      </c>
      <c r="D2310" s="130" t="s">
        <v>6213</v>
      </c>
      <c r="E2310" s="130" t="s">
        <v>268</v>
      </c>
      <c r="F2310" s="130">
        <v>0</v>
      </c>
      <c r="G2310" s="130">
        <v>2</v>
      </c>
      <c r="H2310" s="130" t="s">
        <v>130</v>
      </c>
      <c r="I2310" s="131"/>
      <c r="J2310" s="130" t="s">
        <v>131</v>
      </c>
    </row>
    <row r="2311" spans="1:10">
      <c r="A2311" s="130" t="s">
        <v>6214</v>
      </c>
      <c r="B2311" s="130" t="s">
        <v>6215</v>
      </c>
      <c r="C2311" s="130" t="s">
        <v>266</v>
      </c>
      <c r="D2311" s="130" t="s">
        <v>6216</v>
      </c>
      <c r="E2311" s="130" t="s">
        <v>268</v>
      </c>
      <c r="F2311" s="130">
        <v>0</v>
      </c>
      <c r="G2311" s="130">
        <v>2</v>
      </c>
      <c r="H2311" s="130" t="s">
        <v>130</v>
      </c>
      <c r="I2311" s="131"/>
      <c r="J2311" s="130" t="s">
        <v>131</v>
      </c>
    </row>
    <row r="2312" spans="1:10">
      <c r="A2312" s="130" t="s">
        <v>6217</v>
      </c>
      <c r="B2312" s="130" t="s">
        <v>6218</v>
      </c>
      <c r="C2312" s="130" t="s">
        <v>266</v>
      </c>
      <c r="D2312" s="130" t="s">
        <v>6219</v>
      </c>
      <c r="E2312" s="130" t="s">
        <v>268</v>
      </c>
      <c r="F2312" s="130">
        <v>0</v>
      </c>
      <c r="G2312" s="130">
        <v>2</v>
      </c>
      <c r="H2312" s="130" t="s">
        <v>130</v>
      </c>
      <c r="I2312" s="131"/>
      <c r="J2312" s="130" t="s">
        <v>131</v>
      </c>
    </row>
    <row r="2313" spans="1:10">
      <c r="A2313" s="130" t="s">
        <v>6220</v>
      </c>
      <c r="B2313" s="130" t="s">
        <v>6221</v>
      </c>
      <c r="C2313" s="130" t="s">
        <v>266</v>
      </c>
      <c r="D2313" s="130" t="s">
        <v>6222</v>
      </c>
      <c r="E2313" s="130" t="s">
        <v>268</v>
      </c>
      <c r="F2313" s="130">
        <v>0</v>
      </c>
      <c r="G2313" s="130">
        <v>2</v>
      </c>
      <c r="H2313" s="130" t="s">
        <v>130</v>
      </c>
      <c r="I2313" s="131"/>
      <c r="J2313" s="130" t="s">
        <v>131</v>
      </c>
    </row>
    <row r="2314" spans="1:10">
      <c r="A2314" s="130" t="s">
        <v>6223</v>
      </c>
      <c r="B2314" s="130" t="s">
        <v>6224</v>
      </c>
      <c r="C2314" s="130" t="s">
        <v>266</v>
      </c>
      <c r="D2314" s="130" t="s">
        <v>6225</v>
      </c>
      <c r="E2314" s="130" t="s">
        <v>268</v>
      </c>
      <c r="F2314" s="130">
        <v>0</v>
      </c>
      <c r="G2314" s="130">
        <v>2</v>
      </c>
      <c r="H2314" s="130" t="s">
        <v>130</v>
      </c>
      <c r="I2314" s="131"/>
      <c r="J2314" s="130" t="s">
        <v>131</v>
      </c>
    </row>
    <row r="2315" spans="1:10">
      <c r="A2315" s="130" t="s">
        <v>6226</v>
      </c>
      <c r="B2315" s="130" t="s">
        <v>6227</v>
      </c>
      <c r="C2315" s="130" t="s">
        <v>266</v>
      </c>
      <c r="D2315" s="130" t="s">
        <v>6228</v>
      </c>
      <c r="E2315" s="130" t="s">
        <v>268</v>
      </c>
      <c r="F2315" s="130">
        <v>0</v>
      </c>
      <c r="G2315" s="130">
        <v>2</v>
      </c>
      <c r="H2315" s="130" t="s">
        <v>130</v>
      </c>
      <c r="I2315" s="131"/>
      <c r="J2315" s="130" t="s">
        <v>131</v>
      </c>
    </row>
    <row r="2316" spans="1:10">
      <c r="A2316" s="130" t="s">
        <v>6229</v>
      </c>
      <c r="B2316" s="130" t="s">
        <v>6230</v>
      </c>
      <c r="C2316" s="130" t="s">
        <v>266</v>
      </c>
      <c r="D2316" s="130" t="s">
        <v>6231</v>
      </c>
      <c r="E2316" s="130" t="s">
        <v>268</v>
      </c>
      <c r="F2316" s="130">
        <v>0</v>
      </c>
      <c r="G2316" s="130">
        <v>2</v>
      </c>
      <c r="H2316" s="130" t="s">
        <v>130</v>
      </c>
      <c r="I2316" s="131"/>
      <c r="J2316" s="130" t="s">
        <v>131</v>
      </c>
    </row>
    <row r="2317" spans="1:10">
      <c r="A2317" s="130" t="s">
        <v>6232</v>
      </c>
      <c r="B2317" s="130" t="s">
        <v>6233</v>
      </c>
      <c r="C2317" s="130" t="s">
        <v>266</v>
      </c>
      <c r="D2317" s="130" t="s">
        <v>6234</v>
      </c>
      <c r="E2317" s="130" t="s">
        <v>268</v>
      </c>
      <c r="F2317" s="130">
        <v>0</v>
      </c>
      <c r="G2317" s="130">
        <v>2</v>
      </c>
      <c r="H2317" s="130" t="s">
        <v>130</v>
      </c>
      <c r="I2317" s="131"/>
      <c r="J2317" s="130" t="s">
        <v>131</v>
      </c>
    </row>
    <row r="2318" spans="1:10">
      <c r="A2318" s="130" t="s">
        <v>6235</v>
      </c>
      <c r="B2318" s="130" t="s">
        <v>6236</v>
      </c>
      <c r="C2318" s="130" t="s">
        <v>266</v>
      </c>
      <c r="D2318" s="130" t="s">
        <v>6237</v>
      </c>
      <c r="E2318" s="130" t="s">
        <v>268</v>
      </c>
      <c r="F2318" s="130">
        <v>0</v>
      </c>
      <c r="G2318" s="130">
        <v>2</v>
      </c>
      <c r="H2318" s="130" t="s">
        <v>130</v>
      </c>
      <c r="I2318" s="131"/>
      <c r="J2318" s="130" t="s">
        <v>131</v>
      </c>
    </row>
    <row r="2319" spans="1:10">
      <c r="A2319" s="130" t="s">
        <v>6238</v>
      </c>
      <c r="B2319" s="130" t="s">
        <v>6239</v>
      </c>
      <c r="C2319" s="130" t="s">
        <v>266</v>
      </c>
      <c r="D2319" s="130" t="s">
        <v>6240</v>
      </c>
      <c r="E2319" s="130" t="s">
        <v>268</v>
      </c>
      <c r="F2319" s="130">
        <v>0</v>
      </c>
      <c r="G2319" s="130">
        <v>2</v>
      </c>
      <c r="H2319" s="130" t="s">
        <v>130</v>
      </c>
      <c r="I2319" s="131"/>
      <c r="J2319" s="130" t="s">
        <v>131</v>
      </c>
    </row>
    <row r="2320" spans="1:10">
      <c r="A2320" s="130" t="s">
        <v>6241</v>
      </c>
      <c r="B2320" s="130" t="s">
        <v>6242</v>
      </c>
      <c r="C2320" s="130" t="s">
        <v>266</v>
      </c>
      <c r="D2320" s="130" t="s">
        <v>6243</v>
      </c>
      <c r="E2320" s="130" t="s">
        <v>268</v>
      </c>
      <c r="F2320" s="130">
        <v>0</v>
      </c>
      <c r="G2320" s="130">
        <v>2</v>
      </c>
      <c r="H2320" s="130" t="s">
        <v>130</v>
      </c>
      <c r="I2320" s="131"/>
      <c r="J2320" s="130" t="s">
        <v>131</v>
      </c>
    </row>
    <row r="2321" spans="1:10">
      <c r="A2321" s="130" t="s">
        <v>6244</v>
      </c>
      <c r="B2321" s="130" t="s">
        <v>6245</v>
      </c>
      <c r="C2321" s="130" t="s">
        <v>266</v>
      </c>
      <c r="D2321" s="130" t="s">
        <v>6246</v>
      </c>
      <c r="E2321" s="130" t="s">
        <v>268</v>
      </c>
      <c r="F2321" s="130">
        <v>0</v>
      </c>
      <c r="G2321" s="130">
        <v>2</v>
      </c>
      <c r="H2321" s="130" t="s">
        <v>130</v>
      </c>
      <c r="I2321" s="131"/>
      <c r="J2321" s="130" t="s">
        <v>131</v>
      </c>
    </row>
    <row r="2322" spans="1:10">
      <c r="A2322" s="130" t="s">
        <v>6247</v>
      </c>
      <c r="B2322" s="130" t="s">
        <v>6248</v>
      </c>
      <c r="C2322" s="130" t="s">
        <v>266</v>
      </c>
      <c r="D2322" s="130" t="s">
        <v>6249</v>
      </c>
      <c r="E2322" s="130" t="s">
        <v>268</v>
      </c>
      <c r="F2322" s="130">
        <v>0</v>
      </c>
      <c r="G2322" s="130">
        <v>2</v>
      </c>
      <c r="H2322" s="130" t="s">
        <v>130</v>
      </c>
      <c r="I2322" s="131"/>
      <c r="J2322" s="130" t="s">
        <v>131</v>
      </c>
    </row>
    <row r="2323" spans="1:10">
      <c r="A2323" s="130" t="s">
        <v>6250</v>
      </c>
      <c r="B2323" s="130" t="s">
        <v>6251</v>
      </c>
      <c r="C2323" s="130" t="s">
        <v>266</v>
      </c>
      <c r="D2323" s="130" t="s">
        <v>6252</v>
      </c>
      <c r="E2323" s="130" t="s">
        <v>268</v>
      </c>
      <c r="F2323" s="130">
        <v>0</v>
      </c>
      <c r="G2323" s="130">
        <v>2</v>
      </c>
      <c r="H2323" s="130" t="s">
        <v>130</v>
      </c>
      <c r="I2323" s="131"/>
      <c r="J2323" s="130" t="s">
        <v>131</v>
      </c>
    </row>
    <row r="2324" spans="1:10">
      <c r="A2324" s="130" t="s">
        <v>6253</v>
      </c>
      <c r="B2324" s="130" t="s">
        <v>6254</v>
      </c>
      <c r="C2324" s="130" t="s">
        <v>266</v>
      </c>
      <c r="D2324" s="130" t="s">
        <v>6255</v>
      </c>
      <c r="E2324" s="130" t="s">
        <v>268</v>
      </c>
      <c r="F2324" s="130">
        <v>0</v>
      </c>
      <c r="G2324" s="130">
        <v>2</v>
      </c>
      <c r="H2324" s="130" t="s">
        <v>130</v>
      </c>
      <c r="I2324" s="131"/>
      <c r="J2324" s="130" t="s">
        <v>131</v>
      </c>
    </row>
    <row r="2325" spans="1:10">
      <c r="A2325" s="130" t="s">
        <v>6256</v>
      </c>
      <c r="B2325" s="130" t="s">
        <v>6257</v>
      </c>
      <c r="C2325" s="130" t="s">
        <v>266</v>
      </c>
      <c r="D2325" s="130" t="s">
        <v>6258</v>
      </c>
      <c r="E2325" s="130" t="s">
        <v>268</v>
      </c>
      <c r="F2325" s="130">
        <v>0</v>
      </c>
      <c r="G2325" s="130">
        <v>2</v>
      </c>
      <c r="H2325" s="130" t="s">
        <v>130</v>
      </c>
      <c r="I2325" s="131"/>
      <c r="J2325" s="130" t="s">
        <v>131</v>
      </c>
    </row>
    <row r="2326" spans="1:10">
      <c r="A2326" s="130" t="s">
        <v>6259</v>
      </c>
      <c r="B2326" s="130" t="s">
        <v>6260</v>
      </c>
      <c r="C2326" s="130" t="s">
        <v>266</v>
      </c>
      <c r="D2326" s="130" t="s">
        <v>6261</v>
      </c>
      <c r="E2326" s="130" t="s">
        <v>268</v>
      </c>
      <c r="F2326" s="130">
        <v>0</v>
      </c>
      <c r="G2326" s="130">
        <v>2</v>
      </c>
      <c r="H2326" s="130" t="s">
        <v>130</v>
      </c>
      <c r="I2326" s="131"/>
      <c r="J2326" s="130" t="s">
        <v>131</v>
      </c>
    </row>
    <row r="2327" spans="1:10">
      <c r="A2327" s="130" t="s">
        <v>6262</v>
      </c>
      <c r="B2327" s="130" t="s">
        <v>6263</v>
      </c>
      <c r="C2327" s="130" t="s">
        <v>266</v>
      </c>
      <c r="D2327" s="130" t="s">
        <v>6264</v>
      </c>
      <c r="E2327" s="130" t="s">
        <v>268</v>
      </c>
      <c r="F2327" s="130">
        <v>0</v>
      </c>
      <c r="G2327" s="130">
        <v>2</v>
      </c>
      <c r="H2327" s="130" t="s">
        <v>130</v>
      </c>
      <c r="I2327" s="131"/>
      <c r="J2327" s="130" t="s">
        <v>131</v>
      </c>
    </row>
    <row r="2328" spans="1:10">
      <c r="A2328" s="130" t="s">
        <v>6265</v>
      </c>
      <c r="B2328" s="130" t="s">
        <v>6266</v>
      </c>
      <c r="C2328" s="130" t="s">
        <v>266</v>
      </c>
      <c r="D2328" s="130" t="s">
        <v>6267</v>
      </c>
      <c r="E2328" s="130" t="s">
        <v>268</v>
      </c>
      <c r="F2328" s="130">
        <v>0</v>
      </c>
      <c r="G2328" s="130">
        <v>2</v>
      </c>
      <c r="H2328" s="130" t="s">
        <v>130</v>
      </c>
      <c r="I2328" s="131"/>
      <c r="J2328" s="130" t="s">
        <v>131</v>
      </c>
    </row>
    <row r="2329" spans="1:10">
      <c r="A2329" s="130" t="s">
        <v>6268</v>
      </c>
      <c r="B2329" s="130" t="s">
        <v>6269</v>
      </c>
      <c r="C2329" s="130" t="s">
        <v>266</v>
      </c>
      <c r="D2329" s="130" t="s">
        <v>6270</v>
      </c>
      <c r="E2329" s="130" t="s">
        <v>268</v>
      </c>
      <c r="F2329" s="130">
        <v>0</v>
      </c>
      <c r="G2329" s="130">
        <v>2</v>
      </c>
      <c r="H2329" s="130" t="s">
        <v>130</v>
      </c>
      <c r="I2329" s="131"/>
      <c r="J2329" s="130" t="s">
        <v>131</v>
      </c>
    </row>
    <row r="2330" spans="1:10">
      <c r="A2330" s="130" t="s">
        <v>6271</v>
      </c>
      <c r="B2330" s="130" t="s">
        <v>6272</v>
      </c>
      <c r="C2330" s="130" t="s">
        <v>266</v>
      </c>
      <c r="D2330" s="130" t="s">
        <v>6273</v>
      </c>
      <c r="E2330" s="130" t="s">
        <v>268</v>
      </c>
      <c r="F2330" s="130">
        <v>0</v>
      </c>
      <c r="G2330" s="130">
        <v>2</v>
      </c>
      <c r="H2330" s="130" t="s">
        <v>130</v>
      </c>
      <c r="I2330" s="131"/>
      <c r="J2330" s="130" t="s">
        <v>131</v>
      </c>
    </row>
    <row r="2331" spans="1:10">
      <c r="A2331" s="130" t="s">
        <v>6274</v>
      </c>
      <c r="B2331" s="130" t="s">
        <v>6275</v>
      </c>
      <c r="C2331" s="130" t="s">
        <v>266</v>
      </c>
      <c r="D2331" s="130" t="s">
        <v>6276</v>
      </c>
      <c r="E2331" s="130" t="s">
        <v>268</v>
      </c>
      <c r="F2331" s="130">
        <v>0</v>
      </c>
      <c r="G2331" s="130">
        <v>2</v>
      </c>
      <c r="H2331" s="130" t="s">
        <v>130</v>
      </c>
      <c r="I2331" s="131"/>
      <c r="J2331" s="130" t="s">
        <v>131</v>
      </c>
    </row>
    <row r="2332" spans="1:10">
      <c r="A2332" s="130" t="s">
        <v>6277</v>
      </c>
      <c r="B2332" s="130" t="s">
        <v>6278</v>
      </c>
      <c r="C2332" s="130" t="s">
        <v>266</v>
      </c>
      <c r="D2332" s="130" t="s">
        <v>6279</v>
      </c>
      <c r="E2332" s="130" t="s">
        <v>268</v>
      </c>
      <c r="F2332" s="130">
        <v>0</v>
      </c>
      <c r="G2332" s="130">
        <v>2</v>
      </c>
      <c r="H2332" s="130" t="s">
        <v>130</v>
      </c>
      <c r="I2332" s="131"/>
      <c r="J2332" s="130" t="s">
        <v>131</v>
      </c>
    </row>
    <row r="2333" spans="1:10">
      <c r="A2333" s="130" t="s">
        <v>6280</v>
      </c>
      <c r="B2333" s="130" t="s">
        <v>6281</v>
      </c>
      <c r="C2333" s="130" t="s">
        <v>266</v>
      </c>
      <c r="D2333" s="130" t="s">
        <v>6282</v>
      </c>
      <c r="E2333" s="130" t="s">
        <v>268</v>
      </c>
      <c r="F2333" s="130">
        <v>0</v>
      </c>
      <c r="G2333" s="130">
        <v>2</v>
      </c>
      <c r="H2333" s="130" t="s">
        <v>130</v>
      </c>
      <c r="I2333" s="131"/>
      <c r="J2333" s="130" t="s">
        <v>131</v>
      </c>
    </row>
    <row r="2334" spans="1:10">
      <c r="A2334" s="130" t="s">
        <v>6283</v>
      </c>
      <c r="B2334" s="130" t="s">
        <v>6284</v>
      </c>
      <c r="C2334" s="130" t="s">
        <v>266</v>
      </c>
      <c r="D2334" s="130" t="s">
        <v>6285</v>
      </c>
      <c r="E2334" s="130" t="s">
        <v>268</v>
      </c>
      <c r="F2334" s="130">
        <v>0</v>
      </c>
      <c r="G2334" s="130">
        <v>2</v>
      </c>
      <c r="H2334" s="130" t="s">
        <v>130</v>
      </c>
      <c r="I2334" s="131"/>
      <c r="J2334" s="130" t="s">
        <v>131</v>
      </c>
    </row>
    <row r="2335" spans="1:10">
      <c r="A2335" s="130" t="s">
        <v>6286</v>
      </c>
      <c r="B2335" s="130" t="s">
        <v>6287</v>
      </c>
      <c r="C2335" s="130" t="s">
        <v>266</v>
      </c>
      <c r="D2335" s="130" t="s">
        <v>6288</v>
      </c>
      <c r="E2335" s="130" t="s">
        <v>268</v>
      </c>
      <c r="F2335" s="130">
        <v>0</v>
      </c>
      <c r="G2335" s="130">
        <v>2</v>
      </c>
      <c r="H2335" s="130" t="s">
        <v>130</v>
      </c>
      <c r="I2335" s="131"/>
      <c r="J2335" s="130" t="s">
        <v>131</v>
      </c>
    </row>
    <row r="2336" spans="1:10">
      <c r="A2336" s="130" t="s">
        <v>6289</v>
      </c>
      <c r="B2336" s="130" t="s">
        <v>6290</v>
      </c>
      <c r="C2336" s="130" t="s">
        <v>266</v>
      </c>
      <c r="D2336" s="130" t="s">
        <v>6291</v>
      </c>
      <c r="E2336" s="130" t="s">
        <v>268</v>
      </c>
      <c r="F2336" s="130">
        <v>0</v>
      </c>
      <c r="G2336" s="130">
        <v>2</v>
      </c>
      <c r="H2336" s="130" t="s">
        <v>130</v>
      </c>
      <c r="I2336" s="131"/>
      <c r="J2336" s="130" t="s">
        <v>131</v>
      </c>
    </row>
    <row r="2337" spans="1:10">
      <c r="A2337" s="130" t="s">
        <v>6292</v>
      </c>
      <c r="B2337" s="130" t="s">
        <v>6293</v>
      </c>
      <c r="C2337" s="130" t="s">
        <v>266</v>
      </c>
      <c r="D2337" s="130" t="s">
        <v>6294</v>
      </c>
      <c r="E2337" s="130" t="s">
        <v>268</v>
      </c>
      <c r="F2337" s="130">
        <v>0</v>
      </c>
      <c r="G2337" s="130">
        <v>2</v>
      </c>
      <c r="H2337" s="130" t="s">
        <v>130</v>
      </c>
      <c r="I2337" s="131"/>
      <c r="J2337" s="130" t="s">
        <v>131</v>
      </c>
    </row>
    <row r="2338" spans="1:10">
      <c r="A2338" s="130" t="s">
        <v>6295</v>
      </c>
      <c r="B2338" s="130" t="s">
        <v>6296</v>
      </c>
      <c r="C2338" s="130" t="s">
        <v>266</v>
      </c>
      <c r="D2338" s="130" t="s">
        <v>6297</v>
      </c>
      <c r="E2338" s="130" t="s">
        <v>268</v>
      </c>
      <c r="F2338" s="130">
        <v>0</v>
      </c>
      <c r="G2338" s="130">
        <v>2</v>
      </c>
      <c r="H2338" s="130" t="s">
        <v>130</v>
      </c>
      <c r="I2338" s="131"/>
      <c r="J2338" s="130" t="s">
        <v>131</v>
      </c>
    </row>
    <row r="2339" spans="1:10">
      <c r="A2339" s="130" t="s">
        <v>6298</v>
      </c>
      <c r="B2339" s="130" t="s">
        <v>6299</v>
      </c>
      <c r="C2339" s="130" t="s">
        <v>266</v>
      </c>
      <c r="D2339" s="130" t="s">
        <v>6300</v>
      </c>
      <c r="E2339" s="130" t="s">
        <v>268</v>
      </c>
      <c r="F2339" s="130">
        <v>0</v>
      </c>
      <c r="G2339" s="130">
        <v>2</v>
      </c>
      <c r="H2339" s="130" t="s">
        <v>130</v>
      </c>
      <c r="I2339" s="131"/>
      <c r="J2339" s="130" t="s">
        <v>131</v>
      </c>
    </row>
    <row r="2340" spans="1:10">
      <c r="A2340" s="130" t="s">
        <v>6301</v>
      </c>
      <c r="B2340" s="130" t="s">
        <v>6302</v>
      </c>
      <c r="C2340" s="130" t="s">
        <v>266</v>
      </c>
      <c r="D2340" s="130" t="s">
        <v>6303</v>
      </c>
      <c r="E2340" s="130" t="s">
        <v>268</v>
      </c>
      <c r="F2340" s="130">
        <v>0</v>
      </c>
      <c r="G2340" s="130">
        <v>2</v>
      </c>
      <c r="H2340" s="130" t="s">
        <v>130</v>
      </c>
      <c r="I2340" s="131"/>
      <c r="J2340" s="130" t="s">
        <v>131</v>
      </c>
    </row>
    <row r="2341" spans="1:10">
      <c r="A2341" s="130" t="s">
        <v>6304</v>
      </c>
      <c r="B2341" s="130" t="s">
        <v>6305</v>
      </c>
      <c r="C2341" s="130" t="s">
        <v>266</v>
      </c>
      <c r="D2341" s="130" t="s">
        <v>6306</v>
      </c>
      <c r="E2341" s="130" t="s">
        <v>268</v>
      </c>
      <c r="F2341" s="130">
        <v>0</v>
      </c>
      <c r="G2341" s="130">
        <v>2</v>
      </c>
      <c r="H2341" s="130" t="s">
        <v>130</v>
      </c>
      <c r="I2341" s="131"/>
      <c r="J2341" s="130" t="s">
        <v>131</v>
      </c>
    </row>
    <row r="2342" spans="1:10">
      <c r="A2342" s="130" t="s">
        <v>6307</v>
      </c>
      <c r="B2342" s="130" t="s">
        <v>6308</v>
      </c>
      <c r="C2342" s="130" t="s">
        <v>266</v>
      </c>
      <c r="D2342" s="130" t="s">
        <v>6309</v>
      </c>
      <c r="E2342" s="130" t="s">
        <v>268</v>
      </c>
      <c r="F2342" s="130">
        <v>0</v>
      </c>
      <c r="G2342" s="130">
        <v>2</v>
      </c>
      <c r="H2342" s="130" t="s">
        <v>130</v>
      </c>
      <c r="I2342" s="131"/>
      <c r="J2342" s="130" t="s">
        <v>131</v>
      </c>
    </row>
    <row r="2343" spans="1:10">
      <c r="A2343" s="130" t="s">
        <v>6310</v>
      </c>
      <c r="B2343" s="130" t="s">
        <v>6311</v>
      </c>
      <c r="C2343" s="130" t="s">
        <v>266</v>
      </c>
      <c r="D2343" s="130" t="s">
        <v>6312</v>
      </c>
      <c r="E2343" s="130" t="s">
        <v>268</v>
      </c>
      <c r="F2343" s="130">
        <v>0</v>
      </c>
      <c r="G2343" s="130">
        <v>2</v>
      </c>
      <c r="H2343" s="130" t="s">
        <v>130</v>
      </c>
      <c r="I2343" s="131"/>
      <c r="J2343" s="130" t="s">
        <v>131</v>
      </c>
    </row>
    <row r="2344" spans="1:10">
      <c r="A2344" s="130" t="s">
        <v>6313</v>
      </c>
      <c r="B2344" s="130" t="s">
        <v>6314</v>
      </c>
      <c r="C2344" s="130" t="s">
        <v>266</v>
      </c>
      <c r="D2344" s="130" t="s">
        <v>6315</v>
      </c>
      <c r="E2344" s="130" t="s">
        <v>268</v>
      </c>
      <c r="F2344" s="130">
        <v>0</v>
      </c>
      <c r="G2344" s="130">
        <v>2</v>
      </c>
      <c r="H2344" s="130" t="s">
        <v>130</v>
      </c>
      <c r="I2344" s="131"/>
      <c r="J2344" s="130" t="s">
        <v>131</v>
      </c>
    </row>
    <row r="2345" spans="1:10">
      <c r="A2345" s="130" t="s">
        <v>6316</v>
      </c>
      <c r="B2345" s="130" t="s">
        <v>6317</v>
      </c>
      <c r="C2345" s="130" t="s">
        <v>266</v>
      </c>
      <c r="D2345" s="130" t="s">
        <v>6318</v>
      </c>
      <c r="E2345" s="130" t="s">
        <v>268</v>
      </c>
      <c r="F2345" s="130">
        <v>0</v>
      </c>
      <c r="G2345" s="130">
        <v>2</v>
      </c>
      <c r="H2345" s="130" t="s">
        <v>130</v>
      </c>
      <c r="I2345" s="131"/>
      <c r="J2345" s="130" t="s">
        <v>131</v>
      </c>
    </row>
    <row r="2346" spans="1:10">
      <c r="A2346" s="130" t="s">
        <v>6319</v>
      </c>
      <c r="B2346" s="130" t="s">
        <v>6320</v>
      </c>
      <c r="C2346" s="130" t="s">
        <v>266</v>
      </c>
      <c r="D2346" s="130" t="s">
        <v>6321</v>
      </c>
      <c r="E2346" s="130" t="s">
        <v>268</v>
      </c>
      <c r="F2346" s="130">
        <v>0</v>
      </c>
      <c r="G2346" s="130">
        <v>2</v>
      </c>
      <c r="H2346" s="130" t="s">
        <v>130</v>
      </c>
      <c r="I2346" s="131"/>
      <c r="J2346" s="130" t="s">
        <v>131</v>
      </c>
    </row>
    <row r="2347" spans="1:10">
      <c r="A2347" s="130" t="s">
        <v>6322</v>
      </c>
      <c r="B2347" s="130" t="s">
        <v>6323</v>
      </c>
      <c r="C2347" s="130" t="s">
        <v>266</v>
      </c>
      <c r="D2347" s="130" t="s">
        <v>6324</v>
      </c>
      <c r="E2347" s="130" t="s">
        <v>268</v>
      </c>
      <c r="F2347" s="130">
        <v>0</v>
      </c>
      <c r="G2347" s="130">
        <v>2</v>
      </c>
      <c r="H2347" s="130" t="s">
        <v>130</v>
      </c>
      <c r="I2347" s="131"/>
      <c r="J2347" s="130" t="s">
        <v>131</v>
      </c>
    </row>
    <row r="2348" spans="1:10">
      <c r="A2348" s="130" t="s">
        <v>6325</v>
      </c>
      <c r="B2348" s="130" t="s">
        <v>6326</v>
      </c>
      <c r="C2348" s="130" t="s">
        <v>266</v>
      </c>
      <c r="D2348" s="130" t="s">
        <v>6327</v>
      </c>
      <c r="E2348" s="130" t="s">
        <v>268</v>
      </c>
      <c r="F2348" s="130">
        <v>0</v>
      </c>
      <c r="G2348" s="130">
        <v>2</v>
      </c>
      <c r="H2348" s="130" t="s">
        <v>130</v>
      </c>
      <c r="I2348" s="131"/>
      <c r="J2348" s="130" t="s">
        <v>131</v>
      </c>
    </row>
    <row r="2349" spans="1:10">
      <c r="A2349" s="130" t="s">
        <v>6328</v>
      </c>
      <c r="B2349" s="130" t="s">
        <v>6329</v>
      </c>
      <c r="C2349" s="130" t="s">
        <v>266</v>
      </c>
      <c r="D2349" s="130" t="s">
        <v>6330</v>
      </c>
      <c r="E2349" s="130" t="s">
        <v>268</v>
      </c>
      <c r="F2349" s="130">
        <v>0</v>
      </c>
      <c r="G2349" s="130">
        <v>2</v>
      </c>
      <c r="H2349" s="130" t="s">
        <v>130</v>
      </c>
      <c r="I2349" s="131"/>
      <c r="J2349" s="130" t="s">
        <v>131</v>
      </c>
    </row>
    <row r="2350" spans="1:10">
      <c r="A2350" s="130" t="s">
        <v>6331</v>
      </c>
      <c r="B2350" s="130" t="s">
        <v>6332</v>
      </c>
      <c r="C2350" s="130" t="s">
        <v>266</v>
      </c>
      <c r="D2350" s="130" t="s">
        <v>6333</v>
      </c>
      <c r="E2350" s="130" t="s">
        <v>268</v>
      </c>
      <c r="F2350" s="130">
        <v>0</v>
      </c>
      <c r="G2350" s="130">
        <v>2</v>
      </c>
      <c r="H2350" s="130" t="s">
        <v>130</v>
      </c>
      <c r="I2350" s="131"/>
      <c r="J2350" s="130" t="s">
        <v>131</v>
      </c>
    </row>
    <row r="2351" spans="1:10">
      <c r="A2351" s="130" t="s">
        <v>6334</v>
      </c>
      <c r="B2351" s="130" t="s">
        <v>6335</v>
      </c>
      <c r="C2351" s="130" t="s">
        <v>266</v>
      </c>
      <c r="D2351" s="130" t="s">
        <v>6336</v>
      </c>
      <c r="E2351" s="130" t="s">
        <v>268</v>
      </c>
      <c r="F2351" s="130">
        <v>0</v>
      </c>
      <c r="G2351" s="130">
        <v>2</v>
      </c>
      <c r="H2351" s="130" t="s">
        <v>130</v>
      </c>
      <c r="I2351" s="131"/>
      <c r="J2351" s="130" t="s">
        <v>131</v>
      </c>
    </row>
    <row r="2352" spans="1:10">
      <c r="A2352" s="130" t="s">
        <v>6337</v>
      </c>
      <c r="B2352" s="130" t="s">
        <v>6338</v>
      </c>
      <c r="C2352" s="130" t="s">
        <v>266</v>
      </c>
      <c r="D2352" s="130" t="s">
        <v>6339</v>
      </c>
      <c r="E2352" s="130" t="s">
        <v>268</v>
      </c>
      <c r="F2352" s="130">
        <v>0</v>
      </c>
      <c r="G2352" s="130">
        <v>2</v>
      </c>
      <c r="H2352" s="130" t="s">
        <v>130</v>
      </c>
      <c r="I2352" s="131"/>
      <c r="J2352" s="130" t="s">
        <v>131</v>
      </c>
    </row>
    <row r="2353" spans="1:10">
      <c r="A2353" s="130" t="s">
        <v>6340</v>
      </c>
      <c r="B2353" s="130" t="s">
        <v>6341</v>
      </c>
      <c r="C2353" s="130" t="s">
        <v>266</v>
      </c>
      <c r="D2353" s="130" t="s">
        <v>6342</v>
      </c>
      <c r="E2353" s="130" t="s">
        <v>268</v>
      </c>
      <c r="F2353" s="130">
        <v>0</v>
      </c>
      <c r="G2353" s="130">
        <v>2</v>
      </c>
      <c r="H2353" s="130" t="s">
        <v>130</v>
      </c>
      <c r="I2353" s="131"/>
      <c r="J2353" s="130" t="s">
        <v>131</v>
      </c>
    </row>
    <row r="2354" spans="1:10">
      <c r="A2354" s="130" t="s">
        <v>6343</v>
      </c>
      <c r="B2354" s="130" t="s">
        <v>6344</v>
      </c>
      <c r="C2354" s="130" t="s">
        <v>266</v>
      </c>
      <c r="D2354" s="130" t="s">
        <v>6345</v>
      </c>
      <c r="E2354" s="130" t="s">
        <v>268</v>
      </c>
      <c r="F2354" s="130">
        <v>0</v>
      </c>
      <c r="G2354" s="130">
        <v>2</v>
      </c>
      <c r="H2354" s="130" t="s">
        <v>130</v>
      </c>
      <c r="I2354" s="131"/>
      <c r="J2354" s="130" t="s">
        <v>131</v>
      </c>
    </row>
    <row r="2355" spans="1:10">
      <c r="A2355" s="130" t="s">
        <v>6346</v>
      </c>
      <c r="B2355" s="130" t="s">
        <v>6347</v>
      </c>
      <c r="C2355" s="130" t="s">
        <v>266</v>
      </c>
      <c r="D2355" s="130" t="s">
        <v>6348</v>
      </c>
      <c r="E2355" s="130" t="s">
        <v>268</v>
      </c>
      <c r="F2355" s="130">
        <v>0</v>
      </c>
      <c r="G2355" s="130">
        <v>2</v>
      </c>
      <c r="H2355" s="130" t="s">
        <v>130</v>
      </c>
      <c r="I2355" s="131"/>
      <c r="J2355" s="130" t="s">
        <v>131</v>
      </c>
    </row>
    <row r="2356" spans="1:10">
      <c r="A2356" s="130" t="s">
        <v>6349</v>
      </c>
      <c r="B2356" s="130" t="s">
        <v>6350</v>
      </c>
      <c r="C2356" s="130" t="s">
        <v>266</v>
      </c>
      <c r="D2356" s="130" t="s">
        <v>6351</v>
      </c>
      <c r="E2356" s="130" t="s">
        <v>268</v>
      </c>
      <c r="F2356" s="130">
        <v>0</v>
      </c>
      <c r="G2356" s="130">
        <v>2</v>
      </c>
      <c r="H2356" s="130" t="s">
        <v>130</v>
      </c>
      <c r="I2356" s="131"/>
      <c r="J2356" s="130" t="s">
        <v>131</v>
      </c>
    </row>
    <row r="2357" spans="1:10">
      <c r="A2357" s="130" t="s">
        <v>6352</v>
      </c>
      <c r="B2357" s="130" t="s">
        <v>6353</v>
      </c>
      <c r="C2357" s="130" t="s">
        <v>266</v>
      </c>
      <c r="D2357" s="130" t="s">
        <v>6354</v>
      </c>
      <c r="E2357" s="130" t="s">
        <v>268</v>
      </c>
      <c r="F2357" s="130">
        <v>0</v>
      </c>
      <c r="G2357" s="130">
        <v>2</v>
      </c>
      <c r="H2357" s="130" t="s">
        <v>130</v>
      </c>
      <c r="I2357" s="131"/>
      <c r="J2357" s="130" t="s">
        <v>131</v>
      </c>
    </row>
    <row r="2358" spans="1:10">
      <c r="A2358" s="130" t="s">
        <v>6355</v>
      </c>
      <c r="B2358" s="130" t="s">
        <v>6356</v>
      </c>
      <c r="C2358" s="130" t="s">
        <v>266</v>
      </c>
      <c r="D2358" s="130" t="s">
        <v>6357</v>
      </c>
      <c r="E2358" s="130" t="s">
        <v>268</v>
      </c>
      <c r="F2358" s="130">
        <v>0</v>
      </c>
      <c r="G2358" s="130">
        <v>2</v>
      </c>
      <c r="H2358" s="130" t="s">
        <v>130</v>
      </c>
      <c r="I2358" s="131"/>
      <c r="J2358" s="130" t="s">
        <v>131</v>
      </c>
    </row>
    <row r="2359" spans="1:10">
      <c r="A2359" s="130" t="s">
        <v>6358</v>
      </c>
      <c r="B2359" s="130" t="s">
        <v>6359</v>
      </c>
      <c r="C2359" s="130" t="s">
        <v>266</v>
      </c>
      <c r="D2359" s="130" t="s">
        <v>6360</v>
      </c>
      <c r="E2359" s="130" t="s">
        <v>268</v>
      </c>
      <c r="F2359" s="130">
        <v>0</v>
      </c>
      <c r="G2359" s="130">
        <v>2</v>
      </c>
      <c r="H2359" s="130" t="s">
        <v>130</v>
      </c>
      <c r="I2359" s="131"/>
      <c r="J2359" s="130" t="s">
        <v>131</v>
      </c>
    </row>
    <row r="2360" spans="1:10">
      <c r="A2360" s="130" t="s">
        <v>6361</v>
      </c>
      <c r="B2360" s="130" t="s">
        <v>6362</v>
      </c>
      <c r="C2360" s="130" t="s">
        <v>266</v>
      </c>
      <c r="D2360" s="130" t="s">
        <v>6363</v>
      </c>
      <c r="E2360" s="130" t="s">
        <v>268</v>
      </c>
      <c r="F2360" s="130">
        <v>0</v>
      </c>
      <c r="G2360" s="130">
        <v>2</v>
      </c>
      <c r="H2360" s="130" t="s">
        <v>130</v>
      </c>
      <c r="I2360" s="131"/>
      <c r="J2360" s="130" t="s">
        <v>131</v>
      </c>
    </row>
    <row r="2361" spans="1:10">
      <c r="A2361" s="130" t="s">
        <v>6364</v>
      </c>
      <c r="B2361" s="130" t="s">
        <v>6365</v>
      </c>
      <c r="C2361" s="130" t="s">
        <v>266</v>
      </c>
      <c r="D2361" s="130" t="s">
        <v>6366</v>
      </c>
      <c r="E2361" s="130" t="s">
        <v>268</v>
      </c>
      <c r="F2361" s="130">
        <v>0</v>
      </c>
      <c r="G2361" s="130">
        <v>2</v>
      </c>
      <c r="H2361" s="130" t="s">
        <v>130</v>
      </c>
      <c r="I2361" s="131"/>
      <c r="J2361" s="130" t="s">
        <v>131</v>
      </c>
    </row>
    <row r="2362" spans="1:10">
      <c r="A2362" s="130" t="s">
        <v>6367</v>
      </c>
      <c r="B2362" s="130" t="s">
        <v>6368</v>
      </c>
      <c r="C2362" s="130" t="s">
        <v>266</v>
      </c>
      <c r="D2362" s="130" t="s">
        <v>6369</v>
      </c>
      <c r="E2362" s="130" t="s">
        <v>268</v>
      </c>
      <c r="F2362" s="130">
        <v>0</v>
      </c>
      <c r="G2362" s="130">
        <v>2</v>
      </c>
      <c r="H2362" s="130" t="s">
        <v>130</v>
      </c>
      <c r="I2362" s="131"/>
      <c r="J2362" s="130" t="s">
        <v>131</v>
      </c>
    </row>
    <row r="2363" spans="1:10">
      <c r="A2363" s="130" t="s">
        <v>6370</v>
      </c>
      <c r="B2363" s="130" t="s">
        <v>6371</v>
      </c>
      <c r="C2363" s="130" t="s">
        <v>266</v>
      </c>
      <c r="D2363" s="130" t="s">
        <v>6372</v>
      </c>
      <c r="E2363" s="130" t="s">
        <v>268</v>
      </c>
      <c r="F2363" s="130">
        <v>0</v>
      </c>
      <c r="G2363" s="130">
        <v>2</v>
      </c>
      <c r="H2363" s="130" t="s">
        <v>130</v>
      </c>
      <c r="I2363" s="131"/>
      <c r="J2363" s="130" t="s">
        <v>131</v>
      </c>
    </row>
    <row r="2364" spans="1:10">
      <c r="A2364" s="130" t="s">
        <v>6373</v>
      </c>
      <c r="B2364" s="130" t="s">
        <v>6374</v>
      </c>
      <c r="C2364" s="130" t="s">
        <v>266</v>
      </c>
      <c r="D2364" s="130" t="s">
        <v>6375</v>
      </c>
      <c r="E2364" s="130" t="s">
        <v>268</v>
      </c>
      <c r="F2364" s="130">
        <v>0</v>
      </c>
      <c r="G2364" s="130">
        <v>2</v>
      </c>
      <c r="H2364" s="130" t="s">
        <v>130</v>
      </c>
      <c r="I2364" s="131"/>
      <c r="J2364" s="130" t="s">
        <v>131</v>
      </c>
    </row>
    <row r="2365" spans="1:10">
      <c r="A2365" s="130" t="s">
        <v>6376</v>
      </c>
      <c r="B2365" s="130" t="s">
        <v>6377</v>
      </c>
      <c r="C2365" s="130" t="s">
        <v>266</v>
      </c>
      <c r="D2365" s="130" t="s">
        <v>6378</v>
      </c>
      <c r="E2365" s="130" t="s">
        <v>268</v>
      </c>
      <c r="F2365" s="130">
        <v>0</v>
      </c>
      <c r="G2365" s="130">
        <v>2</v>
      </c>
      <c r="H2365" s="130" t="s">
        <v>130</v>
      </c>
      <c r="I2365" s="131"/>
      <c r="J2365" s="130" t="s">
        <v>131</v>
      </c>
    </row>
    <row r="2366" spans="1:10">
      <c r="A2366" s="130" t="s">
        <v>6379</v>
      </c>
      <c r="B2366" s="130" t="s">
        <v>6380</v>
      </c>
      <c r="C2366" s="130" t="s">
        <v>266</v>
      </c>
      <c r="D2366" s="130" t="s">
        <v>6381</v>
      </c>
      <c r="E2366" s="130" t="s">
        <v>268</v>
      </c>
      <c r="F2366" s="130">
        <v>0</v>
      </c>
      <c r="G2366" s="130">
        <v>2</v>
      </c>
      <c r="H2366" s="130" t="s">
        <v>130</v>
      </c>
      <c r="I2366" s="131"/>
      <c r="J2366" s="130" t="s">
        <v>131</v>
      </c>
    </row>
    <row r="2367" spans="1:10">
      <c r="A2367" s="130" t="s">
        <v>6382</v>
      </c>
      <c r="B2367" s="130" t="s">
        <v>6383</v>
      </c>
      <c r="C2367" s="130" t="s">
        <v>266</v>
      </c>
      <c r="D2367" s="130" t="s">
        <v>6384</v>
      </c>
      <c r="E2367" s="130" t="s">
        <v>268</v>
      </c>
      <c r="F2367" s="130">
        <v>0</v>
      </c>
      <c r="G2367" s="130">
        <v>2</v>
      </c>
      <c r="H2367" s="130" t="s">
        <v>130</v>
      </c>
      <c r="I2367" s="131"/>
      <c r="J2367" s="130" t="s">
        <v>131</v>
      </c>
    </row>
    <row r="2368" spans="1:10">
      <c r="A2368" s="130" t="s">
        <v>6385</v>
      </c>
      <c r="B2368" s="130" t="s">
        <v>6386</v>
      </c>
      <c r="C2368" s="130" t="s">
        <v>266</v>
      </c>
      <c r="D2368" s="130" t="s">
        <v>6387</v>
      </c>
      <c r="E2368" s="130" t="s">
        <v>268</v>
      </c>
      <c r="F2368" s="130">
        <v>0</v>
      </c>
      <c r="G2368" s="130">
        <v>2</v>
      </c>
      <c r="H2368" s="130" t="s">
        <v>130</v>
      </c>
      <c r="I2368" s="131"/>
      <c r="J2368" s="130" t="s">
        <v>131</v>
      </c>
    </row>
    <row r="2369" spans="1:10">
      <c r="A2369" s="130" t="s">
        <v>6388</v>
      </c>
      <c r="B2369" s="130" t="s">
        <v>6389</v>
      </c>
      <c r="C2369" s="130" t="s">
        <v>266</v>
      </c>
      <c r="D2369" s="130" t="s">
        <v>6390</v>
      </c>
      <c r="E2369" s="130" t="s">
        <v>268</v>
      </c>
      <c r="F2369" s="130">
        <v>0</v>
      </c>
      <c r="G2369" s="130">
        <v>2</v>
      </c>
      <c r="H2369" s="130" t="s">
        <v>130</v>
      </c>
      <c r="I2369" s="131"/>
      <c r="J2369" s="130" t="s">
        <v>131</v>
      </c>
    </row>
    <row r="2370" spans="1:10">
      <c r="A2370" s="130" t="s">
        <v>6391</v>
      </c>
      <c r="B2370" s="130" t="s">
        <v>6392</v>
      </c>
      <c r="C2370" s="130" t="s">
        <v>266</v>
      </c>
      <c r="D2370" s="130" t="s">
        <v>6393</v>
      </c>
      <c r="E2370" s="130" t="s">
        <v>268</v>
      </c>
      <c r="F2370" s="130">
        <v>0</v>
      </c>
      <c r="G2370" s="130">
        <v>2</v>
      </c>
      <c r="H2370" s="130" t="s">
        <v>130</v>
      </c>
      <c r="I2370" s="131"/>
      <c r="J2370" s="130" t="s">
        <v>131</v>
      </c>
    </row>
    <row r="2371" spans="1:10">
      <c r="A2371" s="130" t="s">
        <v>6394</v>
      </c>
      <c r="B2371" s="130" t="s">
        <v>6395</v>
      </c>
      <c r="C2371" s="130" t="s">
        <v>266</v>
      </c>
      <c r="D2371" s="130" t="s">
        <v>6396</v>
      </c>
      <c r="E2371" s="130" t="s">
        <v>268</v>
      </c>
      <c r="F2371" s="130">
        <v>0</v>
      </c>
      <c r="G2371" s="130">
        <v>2</v>
      </c>
      <c r="H2371" s="130" t="s">
        <v>130</v>
      </c>
      <c r="I2371" s="131"/>
      <c r="J2371" s="130" t="s">
        <v>131</v>
      </c>
    </row>
    <row r="2372" spans="1:10">
      <c r="A2372" s="130" t="s">
        <v>6397</v>
      </c>
      <c r="B2372" s="130" t="s">
        <v>6398</v>
      </c>
      <c r="C2372" s="130" t="s">
        <v>266</v>
      </c>
      <c r="D2372" s="130" t="s">
        <v>6399</v>
      </c>
      <c r="E2372" s="130" t="s">
        <v>268</v>
      </c>
      <c r="F2372" s="130">
        <v>0</v>
      </c>
      <c r="G2372" s="130">
        <v>2</v>
      </c>
      <c r="H2372" s="130" t="s">
        <v>130</v>
      </c>
      <c r="I2372" s="131"/>
      <c r="J2372" s="130" t="s">
        <v>131</v>
      </c>
    </row>
    <row r="2373" spans="1:10">
      <c r="A2373" s="130" t="s">
        <v>6400</v>
      </c>
      <c r="B2373" s="130" t="s">
        <v>6401</v>
      </c>
      <c r="C2373" s="130" t="s">
        <v>266</v>
      </c>
      <c r="D2373" s="130" t="s">
        <v>6402</v>
      </c>
      <c r="E2373" s="130" t="s">
        <v>268</v>
      </c>
      <c r="F2373" s="130">
        <v>0</v>
      </c>
      <c r="G2373" s="130">
        <v>2</v>
      </c>
      <c r="H2373" s="130" t="s">
        <v>130</v>
      </c>
      <c r="I2373" s="131"/>
      <c r="J2373" s="130" t="s">
        <v>131</v>
      </c>
    </row>
    <row r="2374" spans="1:10">
      <c r="A2374" s="130" t="s">
        <v>6403</v>
      </c>
      <c r="B2374" s="130" t="s">
        <v>6404</v>
      </c>
      <c r="C2374" s="130" t="s">
        <v>266</v>
      </c>
      <c r="D2374" s="130" t="s">
        <v>6405</v>
      </c>
      <c r="E2374" s="130" t="s">
        <v>268</v>
      </c>
      <c r="F2374" s="130">
        <v>0</v>
      </c>
      <c r="G2374" s="130">
        <v>2</v>
      </c>
      <c r="H2374" s="130" t="s">
        <v>130</v>
      </c>
      <c r="I2374" s="131"/>
      <c r="J2374" s="130" t="s">
        <v>131</v>
      </c>
    </row>
    <row r="2375" spans="1:10">
      <c r="A2375" s="130" t="s">
        <v>6406</v>
      </c>
      <c r="B2375" s="130" t="s">
        <v>6407</v>
      </c>
      <c r="C2375" s="130" t="s">
        <v>266</v>
      </c>
      <c r="D2375" s="130" t="s">
        <v>6408</v>
      </c>
      <c r="E2375" s="130" t="s">
        <v>268</v>
      </c>
      <c r="F2375" s="130">
        <v>0</v>
      </c>
      <c r="G2375" s="130">
        <v>2</v>
      </c>
      <c r="H2375" s="130" t="s">
        <v>130</v>
      </c>
      <c r="I2375" s="131"/>
      <c r="J2375" s="130" t="s">
        <v>131</v>
      </c>
    </row>
    <row r="2376" spans="1:10">
      <c r="A2376" s="130" t="s">
        <v>6409</v>
      </c>
      <c r="B2376" s="130" t="s">
        <v>6410</v>
      </c>
      <c r="C2376" s="130" t="s">
        <v>266</v>
      </c>
      <c r="D2376" s="130" t="s">
        <v>6411</v>
      </c>
      <c r="E2376" s="130" t="s">
        <v>268</v>
      </c>
      <c r="F2376" s="130">
        <v>0</v>
      </c>
      <c r="G2376" s="130">
        <v>2</v>
      </c>
      <c r="H2376" s="130" t="s">
        <v>130</v>
      </c>
      <c r="I2376" s="131"/>
      <c r="J2376" s="130" t="s">
        <v>131</v>
      </c>
    </row>
    <row r="2377" spans="1:10">
      <c r="A2377" s="130" t="s">
        <v>6412</v>
      </c>
      <c r="B2377" s="130" t="s">
        <v>6413</v>
      </c>
      <c r="C2377" s="130" t="s">
        <v>266</v>
      </c>
      <c r="D2377" s="130" t="s">
        <v>6414</v>
      </c>
      <c r="E2377" s="130" t="s">
        <v>268</v>
      </c>
      <c r="F2377" s="130">
        <v>0</v>
      </c>
      <c r="G2377" s="130">
        <v>2</v>
      </c>
      <c r="H2377" s="130" t="s">
        <v>130</v>
      </c>
      <c r="I2377" s="131"/>
      <c r="J2377" s="130" t="s">
        <v>131</v>
      </c>
    </row>
    <row r="2378" spans="1:10">
      <c r="A2378" s="130" t="s">
        <v>6415</v>
      </c>
      <c r="B2378" s="130" t="s">
        <v>6416</v>
      </c>
      <c r="C2378" s="130" t="s">
        <v>266</v>
      </c>
      <c r="D2378" s="130" t="s">
        <v>6417</v>
      </c>
      <c r="E2378" s="130" t="s">
        <v>268</v>
      </c>
      <c r="F2378" s="130">
        <v>0</v>
      </c>
      <c r="G2378" s="130">
        <v>2</v>
      </c>
      <c r="H2378" s="130" t="s">
        <v>130</v>
      </c>
      <c r="I2378" s="131"/>
      <c r="J2378" s="130" t="s">
        <v>131</v>
      </c>
    </row>
    <row r="2379" spans="1:10">
      <c r="A2379" s="130" t="s">
        <v>6418</v>
      </c>
      <c r="B2379" s="130" t="s">
        <v>6419</v>
      </c>
      <c r="C2379" s="130" t="s">
        <v>266</v>
      </c>
      <c r="D2379" s="130" t="s">
        <v>6420</v>
      </c>
      <c r="E2379" s="130" t="s">
        <v>268</v>
      </c>
      <c r="F2379" s="130">
        <v>0</v>
      </c>
      <c r="G2379" s="130">
        <v>2</v>
      </c>
      <c r="H2379" s="130" t="s">
        <v>130</v>
      </c>
      <c r="I2379" s="131"/>
      <c r="J2379" s="130" t="s">
        <v>131</v>
      </c>
    </row>
    <row r="2380" spans="1:10">
      <c r="A2380" s="130" t="s">
        <v>6421</v>
      </c>
      <c r="B2380" s="130" t="s">
        <v>6422</v>
      </c>
      <c r="C2380" s="130" t="s">
        <v>266</v>
      </c>
      <c r="D2380" s="130" t="s">
        <v>6423</v>
      </c>
      <c r="E2380" s="130" t="s">
        <v>268</v>
      </c>
      <c r="F2380" s="130">
        <v>0</v>
      </c>
      <c r="G2380" s="130">
        <v>2</v>
      </c>
      <c r="H2380" s="130" t="s">
        <v>130</v>
      </c>
      <c r="I2380" s="131"/>
      <c r="J2380" s="130" t="s">
        <v>131</v>
      </c>
    </row>
    <row r="2381" spans="1:10">
      <c r="A2381" s="130" t="s">
        <v>6424</v>
      </c>
      <c r="B2381" s="130" t="s">
        <v>6425</v>
      </c>
      <c r="C2381" s="130" t="s">
        <v>266</v>
      </c>
      <c r="D2381" s="130" t="s">
        <v>6426</v>
      </c>
      <c r="E2381" s="130" t="s">
        <v>268</v>
      </c>
      <c r="F2381" s="130">
        <v>0</v>
      </c>
      <c r="G2381" s="130">
        <v>2</v>
      </c>
      <c r="H2381" s="130" t="s">
        <v>130</v>
      </c>
      <c r="I2381" s="131"/>
      <c r="J2381" s="130" t="s">
        <v>131</v>
      </c>
    </row>
    <row r="2382" spans="1:10">
      <c r="A2382" s="130" t="s">
        <v>6427</v>
      </c>
      <c r="B2382" s="130" t="s">
        <v>6428</v>
      </c>
      <c r="C2382" s="130" t="s">
        <v>164</v>
      </c>
      <c r="D2382" s="130" t="s">
        <v>6429</v>
      </c>
      <c r="E2382" s="130" t="s">
        <v>166</v>
      </c>
      <c r="F2382" s="130">
        <v>0</v>
      </c>
      <c r="G2382" s="130">
        <v>2</v>
      </c>
      <c r="H2382" s="130" t="s">
        <v>130</v>
      </c>
      <c r="I2382" s="131"/>
      <c r="J2382" s="130" t="s">
        <v>131</v>
      </c>
    </row>
    <row r="2383" spans="1:10">
      <c r="A2383" s="130" t="s">
        <v>6430</v>
      </c>
      <c r="B2383" s="130" t="s">
        <v>6431</v>
      </c>
      <c r="C2383" s="130" t="s">
        <v>164</v>
      </c>
      <c r="D2383" s="130" t="s">
        <v>6432</v>
      </c>
      <c r="E2383" s="130" t="s">
        <v>166</v>
      </c>
      <c r="F2383" s="130">
        <v>0</v>
      </c>
      <c r="G2383" s="130">
        <v>2</v>
      </c>
      <c r="H2383" s="130" t="s">
        <v>130</v>
      </c>
      <c r="I2383" s="131"/>
      <c r="J2383" s="130" t="s">
        <v>131</v>
      </c>
    </row>
    <row r="2384" spans="1:10">
      <c r="A2384" s="130" t="s">
        <v>6433</v>
      </c>
      <c r="B2384" s="130" t="s">
        <v>6434</v>
      </c>
      <c r="C2384" s="130" t="s">
        <v>164</v>
      </c>
      <c r="D2384" s="130" t="s">
        <v>6435</v>
      </c>
      <c r="E2384" s="130" t="s">
        <v>166</v>
      </c>
      <c r="F2384" s="130">
        <v>0</v>
      </c>
      <c r="G2384" s="130">
        <v>2</v>
      </c>
      <c r="H2384" s="130" t="s">
        <v>130</v>
      </c>
      <c r="I2384" s="131"/>
      <c r="J2384" s="130" t="s">
        <v>131</v>
      </c>
    </row>
    <row r="2385" spans="1:10">
      <c r="A2385" s="130" t="s">
        <v>6436</v>
      </c>
      <c r="B2385" s="130" t="s">
        <v>6437</v>
      </c>
      <c r="C2385" s="130" t="s">
        <v>164</v>
      </c>
      <c r="D2385" s="130" t="s">
        <v>6438</v>
      </c>
      <c r="E2385" s="130" t="s">
        <v>166</v>
      </c>
      <c r="F2385" s="130">
        <v>0</v>
      </c>
      <c r="G2385" s="130">
        <v>2</v>
      </c>
      <c r="H2385" s="130" t="s">
        <v>130</v>
      </c>
      <c r="I2385" s="131"/>
      <c r="J2385" s="130" t="s">
        <v>131</v>
      </c>
    </row>
    <row r="2386" spans="1:10">
      <c r="A2386" s="130" t="s">
        <v>6439</v>
      </c>
      <c r="B2386" s="130" t="s">
        <v>6440</v>
      </c>
      <c r="C2386" s="130" t="s">
        <v>164</v>
      </c>
      <c r="D2386" s="130" t="s">
        <v>6441</v>
      </c>
      <c r="E2386" s="130" t="s">
        <v>166</v>
      </c>
      <c r="F2386" s="130">
        <v>0</v>
      </c>
      <c r="G2386" s="130">
        <v>2</v>
      </c>
      <c r="H2386" s="130" t="s">
        <v>130</v>
      </c>
      <c r="I2386" s="131"/>
      <c r="J2386" s="130" t="s">
        <v>131</v>
      </c>
    </row>
    <row r="2387" spans="1:10">
      <c r="A2387" s="130" t="s">
        <v>6442</v>
      </c>
      <c r="B2387" s="130" t="s">
        <v>6443</v>
      </c>
      <c r="C2387" s="130" t="s">
        <v>164</v>
      </c>
      <c r="D2387" s="130" t="s">
        <v>6444</v>
      </c>
      <c r="E2387" s="130" t="s">
        <v>166</v>
      </c>
      <c r="F2387" s="130">
        <v>0</v>
      </c>
      <c r="G2387" s="130">
        <v>2</v>
      </c>
      <c r="H2387" s="130" t="s">
        <v>130</v>
      </c>
      <c r="I2387" s="131"/>
      <c r="J2387" s="130" t="s">
        <v>131</v>
      </c>
    </row>
    <row r="2388" spans="1:10">
      <c r="A2388" s="130" t="s">
        <v>6445</v>
      </c>
      <c r="B2388" s="130" t="s">
        <v>6446</v>
      </c>
      <c r="C2388" s="130" t="s">
        <v>164</v>
      </c>
      <c r="D2388" s="130" t="s">
        <v>6447</v>
      </c>
      <c r="E2388" s="130" t="s">
        <v>166</v>
      </c>
      <c r="F2388" s="130">
        <v>0</v>
      </c>
      <c r="G2388" s="130">
        <v>2</v>
      </c>
      <c r="H2388" s="130" t="s">
        <v>130</v>
      </c>
      <c r="I2388" s="131"/>
      <c r="J2388" s="130" t="s">
        <v>131</v>
      </c>
    </row>
    <row r="2389" spans="1:10">
      <c r="A2389" s="130" t="s">
        <v>6448</v>
      </c>
      <c r="B2389" s="130" t="s">
        <v>6449</v>
      </c>
      <c r="C2389" s="130" t="s">
        <v>164</v>
      </c>
      <c r="D2389" s="130" t="s">
        <v>6450</v>
      </c>
      <c r="E2389" s="130" t="s">
        <v>166</v>
      </c>
      <c r="F2389" s="130">
        <v>0</v>
      </c>
      <c r="G2389" s="130">
        <v>2</v>
      </c>
      <c r="H2389" s="130" t="s">
        <v>130</v>
      </c>
      <c r="I2389" s="131"/>
      <c r="J2389" s="130" t="s">
        <v>131</v>
      </c>
    </row>
    <row r="2390" spans="1:10">
      <c r="A2390" s="130" t="s">
        <v>6451</v>
      </c>
      <c r="B2390" s="130" t="s">
        <v>6452</v>
      </c>
      <c r="C2390" s="130" t="s">
        <v>164</v>
      </c>
      <c r="D2390" s="130" t="s">
        <v>6453</v>
      </c>
      <c r="E2390" s="130" t="s">
        <v>166</v>
      </c>
      <c r="F2390" s="130">
        <v>0</v>
      </c>
      <c r="G2390" s="130">
        <v>2</v>
      </c>
      <c r="H2390" s="130" t="s">
        <v>130</v>
      </c>
      <c r="I2390" s="131"/>
      <c r="J2390" s="130" t="s">
        <v>131</v>
      </c>
    </row>
    <row r="2391" spans="1:10">
      <c r="A2391" s="130" t="s">
        <v>6454</v>
      </c>
      <c r="B2391" s="130" t="s">
        <v>6455</v>
      </c>
      <c r="C2391" s="130" t="s">
        <v>164</v>
      </c>
      <c r="D2391" s="130" t="s">
        <v>6456</v>
      </c>
      <c r="E2391" s="130" t="s">
        <v>166</v>
      </c>
      <c r="F2391" s="130">
        <v>0</v>
      </c>
      <c r="G2391" s="130">
        <v>2</v>
      </c>
      <c r="H2391" s="130" t="s">
        <v>130</v>
      </c>
      <c r="I2391" s="131"/>
      <c r="J2391" s="130" t="s">
        <v>131</v>
      </c>
    </row>
    <row r="2392" spans="1:10">
      <c r="A2392" s="130" t="s">
        <v>6457</v>
      </c>
      <c r="B2392" s="130" t="s">
        <v>6458</v>
      </c>
      <c r="C2392" s="130" t="s">
        <v>164</v>
      </c>
      <c r="D2392" s="130" t="s">
        <v>6459</v>
      </c>
      <c r="E2392" s="130" t="s">
        <v>166</v>
      </c>
      <c r="F2392" s="130">
        <v>0</v>
      </c>
      <c r="G2392" s="130">
        <v>2</v>
      </c>
      <c r="H2392" s="130" t="s">
        <v>130</v>
      </c>
      <c r="I2392" s="131"/>
      <c r="J2392" s="130" t="s">
        <v>131</v>
      </c>
    </row>
    <row r="2393" spans="1:10">
      <c r="A2393" s="130" t="s">
        <v>6460</v>
      </c>
      <c r="B2393" s="130" t="s">
        <v>6461</v>
      </c>
      <c r="C2393" s="130" t="s">
        <v>164</v>
      </c>
      <c r="D2393" s="130" t="s">
        <v>6462</v>
      </c>
      <c r="E2393" s="130" t="s">
        <v>166</v>
      </c>
      <c r="F2393" s="130">
        <v>0</v>
      </c>
      <c r="G2393" s="130">
        <v>2</v>
      </c>
      <c r="H2393" s="130" t="s">
        <v>130</v>
      </c>
      <c r="I2393" s="131"/>
      <c r="J2393" s="130" t="s">
        <v>131</v>
      </c>
    </row>
    <row r="2394" spans="1:10">
      <c r="A2394" s="130" t="s">
        <v>6463</v>
      </c>
      <c r="B2394" s="130" t="s">
        <v>6464</v>
      </c>
      <c r="C2394" s="130" t="s">
        <v>164</v>
      </c>
      <c r="D2394" s="130" t="s">
        <v>6465</v>
      </c>
      <c r="E2394" s="130" t="s">
        <v>166</v>
      </c>
      <c r="F2394" s="130">
        <v>0</v>
      </c>
      <c r="G2394" s="130">
        <v>2</v>
      </c>
      <c r="H2394" s="130" t="s">
        <v>130</v>
      </c>
      <c r="I2394" s="131"/>
      <c r="J2394" s="130" t="s">
        <v>131</v>
      </c>
    </row>
    <row r="2395" spans="1:10">
      <c r="A2395" s="130" t="s">
        <v>6466</v>
      </c>
      <c r="B2395" s="130" t="s">
        <v>6467</v>
      </c>
      <c r="C2395" s="130" t="s">
        <v>164</v>
      </c>
      <c r="D2395" s="130" t="s">
        <v>6468</v>
      </c>
      <c r="E2395" s="130" t="s">
        <v>166</v>
      </c>
      <c r="F2395" s="130">
        <v>0</v>
      </c>
      <c r="G2395" s="130">
        <v>2</v>
      </c>
      <c r="H2395" s="130" t="s">
        <v>130</v>
      </c>
      <c r="I2395" s="131"/>
      <c r="J2395" s="130" t="s">
        <v>131</v>
      </c>
    </row>
    <row r="2396" spans="1:10">
      <c r="A2396" s="130" t="s">
        <v>6469</v>
      </c>
      <c r="B2396" s="130" t="s">
        <v>6470</v>
      </c>
      <c r="C2396" s="130" t="s">
        <v>164</v>
      </c>
      <c r="D2396" s="130" t="s">
        <v>6471</v>
      </c>
      <c r="E2396" s="130" t="s">
        <v>166</v>
      </c>
      <c r="F2396" s="130">
        <v>0</v>
      </c>
      <c r="G2396" s="130">
        <v>2</v>
      </c>
      <c r="H2396" s="130" t="s">
        <v>130</v>
      </c>
      <c r="I2396" s="131"/>
      <c r="J2396" s="130" t="s">
        <v>131</v>
      </c>
    </row>
    <row r="2397" spans="1:10">
      <c r="A2397" s="130" t="s">
        <v>6472</v>
      </c>
      <c r="B2397" s="130" t="s">
        <v>6473</v>
      </c>
      <c r="C2397" s="130" t="s">
        <v>164</v>
      </c>
      <c r="D2397" s="130" t="s">
        <v>6474</v>
      </c>
      <c r="E2397" s="130" t="s">
        <v>166</v>
      </c>
      <c r="F2397" s="130">
        <v>0</v>
      </c>
      <c r="G2397" s="130">
        <v>2</v>
      </c>
      <c r="H2397" s="130" t="s">
        <v>130</v>
      </c>
      <c r="I2397" s="131"/>
      <c r="J2397" s="130" t="s">
        <v>131</v>
      </c>
    </row>
    <row r="2398" spans="1:10">
      <c r="A2398" s="130" t="s">
        <v>6475</v>
      </c>
      <c r="B2398" s="130" t="s">
        <v>6476</v>
      </c>
      <c r="C2398" s="130" t="s">
        <v>164</v>
      </c>
      <c r="D2398" s="130" t="s">
        <v>6477</v>
      </c>
      <c r="E2398" s="130" t="s">
        <v>166</v>
      </c>
      <c r="F2398" s="130">
        <v>0</v>
      </c>
      <c r="G2398" s="130">
        <v>2</v>
      </c>
      <c r="H2398" s="130" t="s">
        <v>130</v>
      </c>
      <c r="I2398" s="131"/>
      <c r="J2398" s="130" t="s">
        <v>131</v>
      </c>
    </row>
    <row r="2399" spans="1:10">
      <c r="A2399" s="130" t="s">
        <v>6478</v>
      </c>
      <c r="B2399" s="130" t="s">
        <v>6479</v>
      </c>
      <c r="C2399" s="130" t="s">
        <v>164</v>
      </c>
      <c r="D2399" s="130" t="s">
        <v>6480</v>
      </c>
      <c r="E2399" s="130" t="s">
        <v>166</v>
      </c>
      <c r="F2399" s="130">
        <v>0</v>
      </c>
      <c r="G2399" s="130">
        <v>2</v>
      </c>
      <c r="H2399" s="130" t="s">
        <v>130</v>
      </c>
      <c r="I2399" s="131"/>
      <c r="J2399" s="130" t="s">
        <v>131</v>
      </c>
    </row>
    <row r="2400" spans="1:10">
      <c r="A2400" s="130" t="s">
        <v>6481</v>
      </c>
      <c r="B2400" s="130" t="s">
        <v>6482</v>
      </c>
      <c r="C2400" s="130" t="s">
        <v>164</v>
      </c>
      <c r="D2400" s="130" t="s">
        <v>6483</v>
      </c>
      <c r="E2400" s="130" t="s">
        <v>166</v>
      </c>
      <c r="F2400" s="130">
        <v>0</v>
      </c>
      <c r="G2400" s="130">
        <v>2</v>
      </c>
      <c r="H2400" s="130" t="s">
        <v>130</v>
      </c>
      <c r="I2400" s="131"/>
      <c r="J2400" s="130" t="s">
        <v>131</v>
      </c>
    </row>
    <row r="2401" spans="1:10">
      <c r="A2401" s="130" t="s">
        <v>6484</v>
      </c>
      <c r="B2401" s="130" t="s">
        <v>6485</v>
      </c>
      <c r="C2401" s="130" t="s">
        <v>164</v>
      </c>
      <c r="D2401" s="130" t="s">
        <v>6486</v>
      </c>
      <c r="E2401" s="130" t="s">
        <v>166</v>
      </c>
      <c r="F2401" s="130">
        <v>0</v>
      </c>
      <c r="G2401" s="130">
        <v>2</v>
      </c>
      <c r="H2401" s="130" t="s">
        <v>130</v>
      </c>
      <c r="I2401" s="131"/>
      <c r="J2401" s="130" t="s">
        <v>131</v>
      </c>
    </row>
    <row r="2402" spans="1:10">
      <c r="A2402" s="130" t="s">
        <v>6487</v>
      </c>
      <c r="B2402" s="130" t="s">
        <v>6488</v>
      </c>
      <c r="C2402" s="130" t="s">
        <v>164</v>
      </c>
      <c r="D2402" s="130" t="s">
        <v>6489</v>
      </c>
      <c r="E2402" s="130" t="s">
        <v>166</v>
      </c>
      <c r="F2402" s="130">
        <v>0</v>
      </c>
      <c r="G2402" s="130">
        <v>2</v>
      </c>
      <c r="H2402" s="130" t="s">
        <v>130</v>
      </c>
      <c r="I2402" s="131"/>
      <c r="J2402" s="130" t="s">
        <v>131</v>
      </c>
    </row>
    <row r="2403" spans="1:10">
      <c r="A2403" s="130" t="s">
        <v>6490</v>
      </c>
      <c r="B2403" s="130" t="s">
        <v>6491</v>
      </c>
      <c r="C2403" s="130" t="s">
        <v>164</v>
      </c>
      <c r="D2403" s="130" t="s">
        <v>6492</v>
      </c>
      <c r="E2403" s="130" t="s">
        <v>166</v>
      </c>
      <c r="F2403" s="130">
        <v>0</v>
      </c>
      <c r="G2403" s="130">
        <v>2</v>
      </c>
      <c r="H2403" s="130" t="s">
        <v>130</v>
      </c>
      <c r="I2403" s="131"/>
      <c r="J2403" s="130" t="s">
        <v>131</v>
      </c>
    </row>
    <row r="2404" spans="1:10">
      <c r="A2404" s="130" t="s">
        <v>6493</v>
      </c>
      <c r="B2404" s="130" t="s">
        <v>6494</v>
      </c>
      <c r="C2404" s="130" t="s">
        <v>164</v>
      </c>
      <c r="D2404" s="130" t="s">
        <v>6495</v>
      </c>
      <c r="E2404" s="130" t="s">
        <v>166</v>
      </c>
      <c r="F2404" s="130">
        <v>0</v>
      </c>
      <c r="G2404" s="130">
        <v>2</v>
      </c>
      <c r="H2404" s="130" t="s">
        <v>130</v>
      </c>
      <c r="I2404" s="131"/>
      <c r="J2404" s="130" t="s">
        <v>131</v>
      </c>
    </row>
    <row r="2405" spans="1:10">
      <c r="A2405" s="130" t="s">
        <v>6496</v>
      </c>
      <c r="B2405" s="130" t="s">
        <v>6497</v>
      </c>
      <c r="C2405" s="130" t="s">
        <v>164</v>
      </c>
      <c r="D2405" s="130" t="s">
        <v>6498</v>
      </c>
      <c r="E2405" s="130" t="s">
        <v>166</v>
      </c>
      <c r="F2405" s="130">
        <v>0</v>
      </c>
      <c r="G2405" s="130">
        <v>2</v>
      </c>
      <c r="H2405" s="130" t="s">
        <v>130</v>
      </c>
      <c r="I2405" s="131"/>
      <c r="J2405" s="130" t="s">
        <v>131</v>
      </c>
    </row>
    <row r="2406" spans="1:10">
      <c r="A2406" s="130" t="s">
        <v>6499</v>
      </c>
      <c r="B2406" s="130" t="s">
        <v>6500</v>
      </c>
      <c r="C2406" s="130" t="s">
        <v>164</v>
      </c>
      <c r="D2406" s="130" t="s">
        <v>6501</v>
      </c>
      <c r="E2406" s="130" t="s">
        <v>166</v>
      </c>
      <c r="F2406" s="130">
        <v>0</v>
      </c>
      <c r="G2406" s="130">
        <v>2</v>
      </c>
      <c r="H2406" s="130" t="s">
        <v>130</v>
      </c>
      <c r="I2406" s="131"/>
      <c r="J2406" s="130" t="s">
        <v>131</v>
      </c>
    </row>
    <row r="2407" spans="1:10">
      <c r="A2407" s="130" t="s">
        <v>6502</v>
      </c>
      <c r="B2407" s="130" t="s">
        <v>6503</v>
      </c>
      <c r="C2407" s="130" t="s">
        <v>164</v>
      </c>
      <c r="D2407" s="130" t="s">
        <v>6504</v>
      </c>
      <c r="E2407" s="130" t="s">
        <v>166</v>
      </c>
      <c r="F2407" s="130">
        <v>0</v>
      </c>
      <c r="G2407" s="130">
        <v>2</v>
      </c>
      <c r="H2407" s="130" t="s">
        <v>130</v>
      </c>
      <c r="I2407" s="131"/>
      <c r="J2407" s="130" t="s">
        <v>131</v>
      </c>
    </row>
    <row r="2408" spans="1:10">
      <c r="A2408" s="130" t="s">
        <v>6505</v>
      </c>
      <c r="B2408" s="130" t="s">
        <v>6506</v>
      </c>
      <c r="C2408" s="130" t="s">
        <v>164</v>
      </c>
      <c r="D2408" s="130" t="s">
        <v>6507</v>
      </c>
      <c r="E2408" s="130" t="s">
        <v>166</v>
      </c>
      <c r="F2408" s="130">
        <v>0</v>
      </c>
      <c r="G2408" s="130">
        <v>2</v>
      </c>
      <c r="H2408" s="130" t="s">
        <v>130</v>
      </c>
      <c r="I2408" s="131"/>
      <c r="J2408" s="130" t="s">
        <v>131</v>
      </c>
    </row>
    <row r="2409" spans="1:10">
      <c r="A2409" s="130" t="s">
        <v>6508</v>
      </c>
      <c r="B2409" s="130" t="s">
        <v>6509</v>
      </c>
      <c r="C2409" s="130" t="s">
        <v>164</v>
      </c>
      <c r="D2409" s="130" t="s">
        <v>6510</v>
      </c>
      <c r="E2409" s="130" t="s">
        <v>166</v>
      </c>
      <c r="F2409" s="130">
        <v>0</v>
      </c>
      <c r="G2409" s="130">
        <v>2</v>
      </c>
      <c r="H2409" s="130" t="s">
        <v>130</v>
      </c>
      <c r="I2409" s="131"/>
      <c r="J2409" s="130" t="s">
        <v>131</v>
      </c>
    </row>
    <row r="2410" spans="1:10">
      <c r="A2410" s="130" t="s">
        <v>6511</v>
      </c>
      <c r="B2410" s="130" t="s">
        <v>6512</v>
      </c>
      <c r="C2410" s="130" t="s">
        <v>128</v>
      </c>
      <c r="D2410" s="130" t="s">
        <v>6513</v>
      </c>
      <c r="E2410" s="130" t="s">
        <v>128</v>
      </c>
      <c r="F2410" s="130">
        <v>0</v>
      </c>
      <c r="G2410" s="130">
        <v>2</v>
      </c>
      <c r="H2410" s="130" t="s">
        <v>130</v>
      </c>
      <c r="I2410" s="131"/>
      <c r="J2410" s="130" t="s">
        <v>131</v>
      </c>
    </row>
    <row r="2411" spans="1:10">
      <c r="A2411" s="130" t="s">
        <v>6514</v>
      </c>
      <c r="B2411" s="130" t="s">
        <v>6515</v>
      </c>
      <c r="C2411" s="130" t="s">
        <v>128</v>
      </c>
      <c r="D2411" s="130" t="s">
        <v>6516</v>
      </c>
      <c r="E2411" s="130" t="s">
        <v>128</v>
      </c>
      <c r="F2411" s="130">
        <v>0</v>
      </c>
      <c r="G2411" s="130">
        <v>2</v>
      </c>
      <c r="H2411" s="130" t="s">
        <v>130</v>
      </c>
      <c r="I2411" s="131"/>
      <c r="J2411" s="130" t="s">
        <v>131</v>
      </c>
    </row>
    <row r="2412" spans="1:10">
      <c r="A2412" s="130" t="s">
        <v>6517</v>
      </c>
      <c r="B2412" s="130" t="s">
        <v>6518</v>
      </c>
      <c r="C2412" s="130" t="s">
        <v>128</v>
      </c>
      <c r="D2412" s="130" t="s">
        <v>6519</v>
      </c>
      <c r="E2412" s="130" t="s">
        <v>128</v>
      </c>
      <c r="F2412" s="130">
        <v>0</v>
      </c>
      <c r="G2412" s="130">
        <v>2</v>
      </c>
      <c r="H2412" s="130" t="s">
        <v>130</v>
      </c>
      <c r="I2412" s="131"/>
      <c r="J2412" s="130" t="s">
        <v>131</v>
      </c>
    </row>
    <row r="2413" spans="1:10">
      <c r="A2413" s="130" t="s">
        <v>6520</v>
      </c>
      <c r="B2413" s="130" t="s">
        <v>6521</v>
      </c>
      <c r="C2413" s="130" t="s">
        <v>164</v>
      </c>
      <c r="D2413" s="130" t="s">
        <v>6522</v>
      </c>
      <c r="E2413" s="130" t="s">
        <v>166</v>
      </c>
      <c r="F2413" s="130">
        <v>0</v>
      </c>
      <c r="G2413" s="130">
        <v>2</v>
      </c>
      <c r="H2413" s="130" t="s">
        <v>130</v>
      </c>
      <c r="I2413" s="131"/>
      <c r="J2413" s="130" t="s">
        <v>131</v>
      </c>
    </row>
    <row r="2414" spans="1:10">
      <c r="A2414" s="130" t="s">
        <v>6523</v>
      </c>
      <c r="B2414" s="130" t="s">
        <v>6524</v>
      </c>
      <c r="C2414" s="130" t="s">
        <v>164</v>
      </c>
      <c r="D2414" s="130" t="s">
        <v>6525</v>
      </c>
      <c r="E2414" s="130" t="s">
        <v>166</v>
      </c>
      <c r="F2414" s="130">
        <v>0</v>
      </c>
      <c r="G2414" s="130">
        <v>2</v>
      </c>
      <c r="H2414" s="130" t="s">
        <v>130</v>
      </c>
      <c r="I2414" s="131"/>
      <c r="J2414" s="130" t="s">
        <v>131</v>
      </c>
    </row>
    <row r="2415" spans="1:10">
      <c r="A2415" s="130" t="s">
        <v>6526</v>
      </c>
      <c r="B2415" s="130" t="s">
        <v>6527</v>
      </c>
      <c r="C2415" s="130" t="s">
        <v>6528</v>
      </c>
      <c r="D2415" s="130" t="s">
        <v>6529</v>
      </c>
      <c r="E2415" s="130" t="s">
        <v>6528</v>
      </c>
      <c r="F2415" s="130">
        <v>0</v>
      </c>
      <c r="G2415" s="130">
        <v>2</v>
      </c>
      <c r="H2415" s="130" t="s">
        <v>130</v>
      </c>
      <c r="I2415" s="131"/>
      <c r="J2415" s="130" t="s">
        <v>131</v>
      </c>
    </row>
    <row r="2416" spans="1:10">
      <c r="A2416" s="130" t="s">
        <v>6530</v>
      </c>
      <c r="B2416" s="130" t="s">
        <v>6531</v>
      </c>
      <c r="C2416" s="130" t="s">
        <v>164</v>
      </c>
      <c r="D2416" s="130" t="s">
        <v>6532</v>
      </c>
      <c r="E2416" s="130" t="s">
        <v>166</v>
      </c>
      <c r="F2416" s="130">
        <v>0</v>
      </c>
      <c r="G2416" s="130">
        <v>2</v>
      </c>
      <c r="H2416" s="130" t="s">
        <v>130</v>
      </c>
      <c r="I2416" s="131"/>
      <c r="J2416" s="130" t="s">
        <v>131</v>
      </c>
    </row>
    <row r="2417" spans="1:10">
      <c r="A2417" s="130" t="s">
        <v>6533</v>
      </c>
      <c r="B2417" s="130" t="s">
        <v>6534</v>
      </c>
      <c r="C2417" s="130" t="s">
        <v>164</v>
      </c>
      <c r="D2417" s="130" t="s">
        <v>6535</v>
      </c>
      <c r="E2417" s="130" t="s">
        <v>166</v>
      </c>
      <c r="F2417" s="130">
        <v>0</v>
      </c>
      <c r="G2417" s="130">
        <v>2</v>
      </c>
      <c r="H2417" s="130" t="s">
        <v>130</v>
      </c>
      <c r="I2417" s="131"/>
      <c r="J2417" s="130" t="s">
        <v>131</v>
      </c>
    </row>
    <row r="2418" spans="1:10">
      <c r="A2418" s="130" t="s">
        <v>6536</v>
      </c>
      <c r="B2418" s="130" t="s">
        <v>6537</v>
      </c>
      <c r="C2418" s="130" t="s">
        <v>164</v>
      </c>
      <c r="D2418" s="130" t="s">
        <v>6538</v>
      </c>
      <c r="E2418" s="130" t="s">
        <v>166</v>
      </c>
      <c r="F2418" s="130">
        <v>0</v>
      </c>
      <c r="G2418" s="130">
        <v>2</v>
      </c>
      <c r="H2418" s="130" t="s">
        <v>130</v>
      </c>
      <c r="I2418" s="131"/>
      <c r="J2418" s="130" t="s">
        <v>131</v>
      </c>
    </row>
    <row r="2419" spans="1:10">
      <c r="A2419" s="130" t="s">
        <v>6539</v>
      </c>
      <c r="B2419" s="130" t="s">
        <v>6540</v>
      </c>
      <c r="C2419" s="130" t="s">
        <v>164</v>
      </c>
      <c r="D2419" s="130" t="s">
        <v>6541</v>
      </c>
      <c r="E2419" s="130" t="s">
        <v>166</v>
      </c>
      <c r="F2419" s="130">
        <v>0</v>
      </c>
      <c r="G2419" s="130">
        <v>2</v>
      </c>
      <c r="H2419" s="130" t="s">
        <v>130</v>
      </c>
      <c r="I2419" s="131"/>
      <c r="J2419" s="130" t="s">
        <v>131</v>
      </c>
    </row>
    <row r="2420" spans="1:10">
      <c r="A2420" s="130" t="s">
        <v>6542</v>
      </c>
      <c r="B2420" s="130" t="s">
        <v>6543</v>
      </c>
      <c r="C2420" s="130" t="s">
        <v>164</v>
      </c>
      <c r="D2420" s="130" t="s">
        <v>6544</v>
      </c>
      <c r="E2420" s="130" t="s">
        <v>166</v>
      </c>
      <c r="F2420" s="130">
        <v>0</v>
      </c>
      <c r="G2420" s="130">
        <v>2</v>
      </c>
      <c r="H2420" s="130" t="s">
        <v>130</v>
      </c>
      <c r="I2420" s="131"/>
      <c r="J2420" s="130" t="s">
        <v>131</v>
      </c>
    </row>
    <row r="2421" spans="1:10">
      <c r="A2421" s="130" t="s">
        <v>6545</v>
      </c>
      <c r="B2421" s="130" t="s">
        <v>6546</v>
      </c>
      <c r="C2421" s="130" t="s">
        <v>164</v>
      </c>
      <c r="D2421" s="130" t="s">
        <v>6547</v>
      </c>
      <c r="E2421" s="130" t="s">
        <v>166</v>
      </c>
      <c r="F2421" s="130">
        <v>0</v>
      </c>
      <c r="G2421" s="130">
        <v>2</v>
      </c>
      <c r="H2421" s="130" t="s">
        <v>130</v>
      </c>
      <c r="I2421" s="131"/>
      <c r="J2421" s="130" t="s">
        <v>131</v>
      </c>
    </row>
    <row r="2422" spans="1:10">
      <c r="A2422" s="130" t="s">
        <v>6548</v>
      </c>
      <c r="B2422" s="130" t="s">
        <v>6549</v>
      </c>
      <c r="C2422" s="130" t="s">
        <v>164</v>
      </c>
      <c r="D2422" s="130" t="s">
        <v>6550</v>
      </c>
      <c r="E2422" s="130" t="s">
        <v>166</v>
      </c>
      <c r="F2422" s="130">
        <v>0</v>
      </c>
      <c r="G2422" s="130">
        <v>2</v>
      </c>
      <c r="H2422" s="130" t="s">
        <v>130</v>
      </c>
      <c r="I2422" s="131"/>
      <c r="J2422" s="130" t="s">
        <v>131</v>
      </c>
    </row>
    <row r="2423" spans="1:10">
      <c r="A2423" s="130" t="s">
        <v>6551</v>
      </c>
      <c r="B2423" s="130" t="s">
        <v>6552</v>
      </c>
      <c r="C2423" s="130" t="s">
        <v>164</v>
      </c>
      <c r="D2423" s="130" t="s">
        <v>6553</v>
      </c>
      <c r="E2423" s="130" t="s">
        <v>166</v>
      </c>
      <c r="F2423" s="130">
        <v>0</v>
      </c>
      <c r="G2423" s="130">
        <v>2</v>
      </c>
      <c r="H2423" s="130" t="s">
        <v>130</v>
      </c>
      <c r="I2423" s="131"/>
      <c r="J2423" s="130" t="s">
        <v>131</v>
      </c>
    </row>
    <row r="2424" spans="1:10">
      <c r="A2424" s="130" t="s">
        <v>6554</v>
      </c>
      <c r="B2424" s="130" t="s">
        <v>6555</v>
      </c>
      <c r="C2424" s="130" t="s">
        <v>164</v>
      </c>
      <c r="D2424" s="130" t="s">
        <v>6556</v>
      </c>
      <c r="E2424" s="130" t="s">
        <v>166</v>
      </c>
      <c r="F2424" s="130">
        <v>0</v>
      </c>
      <c r="G2424" s="130">
        <v>2</v>
      </c>
      <c r="H2424" s="130" t="s">
        <v>130</v>
      </c>
      <c r="I2424" s="131"/>
      <c r="J2424" s="130" t="s">
        <v>131</v>
      </c>
    </row>
    <row r="2425" spans="1:10">
      <c r="A2425" s="130" t="s">
        <v>6557</v>
      </c>
      <c r="B2425" s="130" t="s">
        <v>6558</v>
      </c>
      <c r="C2425" s="130" t="s">
        <v>164</v>
      </c>
      <c r="D2425" s="130" t="s">
        <v>6559</v>
      </c>
      <c r="E2425" s="130" t="s">
        <v>166</v>
      </c>
      <c r="F2425" s="130">
        <v>0</v>
      </c>
      <c r="G2425" s="130">
        <v>2</v>
      </c>
      <c r="H2425" s="130" t="s">
        <v>130</v>
      </c>
      <c r="I2425" s="131"/>
      <c r="J2425" s="130" t="s">
        <v>131</v>
      </c>
    </row>
    <row r="2426" spans="1:10">
      <c r="A2426" s="130" t="s">
        <v>6560</v>
      </c>
      <c r="B2426" s="130" t="s">
        <v>6561</v>
      </c>
      <c r="C2426" s="130" t="s">
        <v>164</v>
      </c>
      <c r="D2426" s="130" t="s">
        <v>6562</v>
      </c>
      <c r="E2426" s="130" t="s">
        <v>166</v>
      </c>
      <c r="F2426" s="130">
        <v>0</v>
      </c>
      <c r="G2426" s="130">
        <v>2</v>
      </c>
      <c r="H2426" s="130" t="s">
        <v>130</v>
      </c>
      <c r="I2426" s="131"/>
      <c r="J2426" s="130" t="s">
        <v>131</v>
      </c>
    </row>
    <row r="2427" spans="1:10">
      <c r="A2427" s="130" t="s">
        <v>6563</v>
      </c>
      <c r="B2427" s="130" t="s">
        <v>6564</v>
      </c>
      <c r="C2427" s="130" t="s">
        <v>164</v>
      </c>
      <c r="D2427" s="130" t="s">
        <v>6565</v>
      </c>
      <c r="E2427" s="130" t="s">
        <v>166</v>
      </c>
      <c r="F2427" s="130">
        <v>0</v>
      </c>
      <c r="G2427" s="130">
        <v>2</v>
      </c>
      <c r="H2427" s="130" t="s">
        <v>130</v>
      </c>
      <c r="I2427" s="131"/>
      <c r="J2427" s="130" t="s">
        <v>131</v>
      </c>
    </row>
    <row r="2428" spans="1:10">
      <c r="A2428" s="130" t="s">
        <v>6566</v>
      </c>
      <c r="B2428" s="130" t="s">
        <v>6567</v>
      </c>
      <c r="C2428" s="130" t="s">
        <v>164</v>
      </c>
      <c r="D2428" s="130" t="s">
        <v>6568</v>
      </c>
      <c r="E2428" s="130" t="s">
        <v>166</v>
      </c>
      <c r="F2428" s="130">
        <v>0</v>
      </c>
      <c r="G2428" s="130">
        <v>2</v>
      </c>
      <c r="H2428" s="130" t="s">
        <v>130</v>
      </c>
      <c r="I2428" s="131"/>
      <c r="J2428" s="130" t="s">
        <v>131</v>
      </c>
    </row>
    <row r="2429" spans="1:10">
      <c r="A2429" s="130" t="s">
        <v>6569</v>
      </c>
      <c r="B2429" s="130" t="s">
        <v>6569</v>
      </c>
      <c r="C2429" s="130" t="s">
        <v>6569</v>
      </c>
      <c r="D2429" s="130" t="s">
        <v>6569</v>
      </c>
      <c r="E2429" s="130" t="s">
        <v>6569</v>
      </c>
      <c r="H2429" s="130" t="s">
        <v>6569</v>
      </c>
      <c r="I2429" s="131"/>
      <c r="J2429" s="130" t="s">
        <v>6569</v>
      </c>
    </row>
    <row r="2430" spans="1:10">
      <c r="A2430" s="130" t="s">
        <v>6570</v>
      </c>
      <c r="B2430" s="130" t="s">
        <v>6571</v>
      </c>
      <c r="C2430" s="130" t="s">
        <v>128</v>
      </c>
      <c r="D2430" s="130" t="s">
        <v>6572</v>
      </c>
      <c r="E2430" s="130" t="s">
        <v>128</v>
      </c>
      <c r="F2430" s="130">
        <v>0</v>
      </c>
      <c r="G2430" s="130">
        <v>2</v>
      </c>
      <c r="H2430" s="130" t="s">
        <v>130</v>
      </c>
      <c r="I2430" s="131"/>
      <c r="J2430" s="130" t="s">
        <v>131</v>
      </c>
    </row>
    <row r="2431" spans="1:10">
      <c r="A2431" s="130" t="s">
        <v>6573</v>
      </c>
      <c r="B2431" s="130" t="s">
        <v>6574</v>
      </c>
      <c r="C2431" s="130" t="s">
        <v>266</v>
      </c>
      <c r="D2431" s="130" t="s">
        <v>6575</v>
      </c>
      <c r="E2431" s="130" t="s">
        <v>268</v>
      </c>
      <c r="F2431" s="130">
        <v>0</v>
      </c>
      <c r="G2431" s="130">
        <v>2</v>
      </c>
      <c r="H2431" s="130" t="s">
        <v>130</v>
      </c>
      <c r="I2431" s="131"/>
      <c r="J2431" s="130" t="s">
        <v>131</v>
      </c>
    </row>
    <row r="2432" spans="1:10">
      <c r="A2432" s="130" t="s">
        <v>6576</v>
      </c>
      <c r="B2432" s="130" t="s">
        <v>6577</v>
      </c>
      <c r="C2432" s="130" t="s">
        <v>266</v>
      </c>
      <c r="D2432" s="130" t="s">
        <v>6578</v>
      </c>
      <c r="E2432" s="130" t="s">
        <v>268</v>
      </c>
      <c r="F2432" s="130">
        <v>0</v>
      </c>
      <c r="G2432" s="130">
        <v>2</v>
      </c>
      <c r="H2432" s="130" t="s">
        <v>130</v>
      </c>
      <c r="I2432" s="131"/>
      <c r="J2432" s="130" t="s">
        <v>131</v>
      </c>
    </row>
    <row r="2433" spans="1:10">
      <c r="A2433" s="130" t="s">
        <v>6579</v>
      </c>
      <c r="B2433" s="130" t="s">
        <v>6580</v>
      </c>
      <c r="C2433" s="130" t="s">
        <v>266</v>
      </c>
      <c r="D2433" s="130" t="s">
        <v>6581</v>
      </c>
      <c r="E2433" s="130" t="s">
        <v>268</v>
      </c>
      <c r="F2433" s="130">
        <v>0</v>
      </c>
      <c r="G2433" s="130">
        <v>2</v>
      </c>
      <c r="H2433" s="130" t="s">
        <v>130</v>
      </c>
      <c r="I2433" s="131"/>
      <c r="J2433" s="130" t="s">
        <v>131</v>
      </c>
    </row>
    <row r="2434" spans="1:10">
      <c r="A2434" s="130" t="s">
        <v>6582</v>
      </c>
      <c r="B2434" s="130" t="s">
        <v>6583</v>
      </c>
      <c r="C2434" s="130" t="s">
        <v>266</v>
      </c>
      <c r="D2434" s="130" t="s">
        <v>6584</v>
      </c>
      <c r="E2434" s="130" t="s">
        <v>268</v>
      </c>
      <c r="F2434" s="130">
        <v>0</v>
      </c>
      <c r="G2434" s="130">
        <v>2</v>
      </c>
      <c r="H2434" s="130" t="s">
        <v>130</v>
      </c>
      <c r="I2434" s="131"/>
      <c r="J2434" s="130" t="s">
        <v>131</v>
      </c>
    </row>
    <row r="2435" spans="1:10">
      <c r="A2435" s="130" t="s">
        <v>6585</v>
      </c>
      <c r="B2435" s="130" t="s">
        <v>6586</v>
      </c>
      <c r="C2435" s="130" t="s">
        <v>266</v>
      </c>
      <c r="D2435" s="130" t="s">
        <v>6587</v>
      </c>
      <c r="E2435" s="130" t="s">
        <v>268</v>
      </c>
      <c r="F2435" s="130">
        <v>0</v>
      </c>
      <c r="G2435" s="130">
        <v>2</v>
      </c>
      <c r="H2435" s="130" t="s">
        <v>130</v>
      </c>
      <c r="I2435" s="131"/>
      <c r="J2435" s="130" t="s">
        <v>131</v>
      </c>
    </row>
    <row r="2436" spans="1:10">
      <c r="A2436" s="130" t="s">
        <v>6588</v>
      </c>
      <c r="B2436" s="130" t="s">
        <v>6589</v>
      </c>
      <c r="C2436" s="130" t="s">
        <v>266</v>
      </c>
      <c r="D2436" s="130" t="s">
        <v>6590</v>
      </c>
      <c r="E2436" s="130" t="s">
        <v>268</v>
      </c>
      <c r="F2436" s="130">
        <v>0</v>
      </c>
      <c r="G2436" s="130">
        <v>2</v>
      </c>
      <c r="H2436" s="130" t="s">
        <v>130</v>
      </c>
      <c r="I2436" s="131"/>
      <c r="J2436" s="130" t="s">
        <v>131</v>
      </c>
    </row>
    <row r="2437" spans="1:10">
      <c r="A2437" s="130" t="s">
        <v>6591</v>
      </c>
      <c r="B2437" s="130" t="s">
        <v>6592</v>
      </c>
      <c r="C2437" s="130" t="s">
        <v>266</v>
      </c>
      <c r="D2437" s="130" t="s">
        <v>6593</v>
      </c>
      <c r="E2437" s="130" t="s">
        <v>268</v>
      </c>
      <c r="F2437" s="130">
        <v>0</v>
      </c>
      <c r="G2437" s="130">
        <v>2</v>
      </c>
      <c r="H2437" s="130" t="s">
        <v>130</v>
      </c>
      <c r="I2437" s="131"/>
      <c r="J2437" s="130" t="s">
        <v>131</v>
      </c>
    </row>
    <row r="2438" spans="1:10">
      <c r="A2438" s="130" t="s">
        <v>6594</v>
      </c>
      <c r="B2438" s="130" t="s">
        <v>6595</v>
      </c>
      <c r="C2438" s="130" t="s">
        <v>266</v>
      </c>
      <c r="D2438" s="130" t="s">
        <v>6596</v>
      </c>
      <c r="E2438" s="130" t="s">
        <v>268</v>
      </c>
      <c r="F2438" s="130">
        <v>0</v>
      </c>
      <c r="G2438" s="130">
        <v>2</v>
      </c>
      <c r="H2438" s="130" t="s">
        <v>130</v>
      </c>
      <c r="I2438" s="131"/>
      <c r="J2438" s="130" t="s">
        <v>131</v>
      </c>
    </row>
    <row r="2439" spans="1:10">
      <c r="A2439" s="130" t="s">
        <v>6597</v>
      </c>
      <c r="B2439" s="130" t="s">
        <v>6598</v>
      </c>
      <c r="C2439" s="130" t="s">
        <v>266</v>
      </c>
      <c r="D2439" s="130" t="s">
        <v>6599</v>
      </c>
      <c r="E2439" s="130" t="s">
        <v>268</v>
      </c>
      <c r="F2439" s="130">
        <v>0</v>
      </c>
      <c r="G2439" s="130">
        <v>2</v>
      </c>
      <c r="H2439" s="130" t="s">
        <v>130</v>
      </c>
      <c r="I2439" s="131"/>
      <c r="J2439" s="130" t="s">
        <v>131</v>
      </c>
    </row>
    <row r="2440" spans="1:10">
      <c r="A2440" s="130" t="s">
        <v>6600</v>
      </c>
      <c r="B2440" s="130" t="s">
        <v>6601</v>
      </c>
      <c r="C2440" s="130" t="s">
        <v>266</v>
      </c>
      <c r="D2440" s="130" t="s">
        <v>6602</v>
      </c>
      <c r="E2440" s="130" t="s">
        <v>268</v>
      </c>
      <c r="F2440" s="130">
        <v>0</v>
      </c>
      <c r="G2440" s="130">
        <v>2</v>
      </c>
      <c r="H2440" s="130" t="s">
        <v>130</v>
      </c>
      <c r="I2440" s="131"/>
      <c r="J2440" s="130" t="s">
        <v>131</v>
      </c>
    </row>
    <row r="2441" spans="1:10">
      <c r="A2441" s="130" t="s">
        <v>6603</v>
      </c>
      <c r="B2441" s="130" t="s">
        <v>6604</v>
      </c>
      <c r="C2441" s="130" t="s">
        <v>266</v>
      </c>
      <c r="D2441" s="130" t="s">
        <v>6605</v>
      </c>
      <c r="E2441" s="130" t="s">
        <v>268</v>
      </c>
      <c r="F2441" s="130">
        <v>0</v>
      </c>
      <c r="G2441" s="130">
        <v>2</v>
      </c>
      <c r="H2441" s="130" t="s">
        <v>130</v>
      </c>
      <c r="I2441" s="131"/>
      <c r="J2441" s="130" t="s">
        <v>131</v>
      </c>
    </row>
    <row r="2442" spans="1:10">
      <c r="A2442" s="130" t="s">
        <v>6606</v>
      </c>
      <c r="B2442" s="130" t="s">
        <v>6607</v>
      </c>
      <c r="C2442" s="130" t="s">
        <v>266</v>
      </c>
      <c r="D2442" s="130" t="s">
        <v>6608</v>
      </c>
      <c r="E2442" s="130" t="s">
        <v>268</v>
      </c>
      <c r="F2442" s="130">
        <v>0</v>
      </c>
      <c r="G2442" s="130">
        <v>2</v>
      </c>
      <c r="H2442" s="130" t="s">
        <v>130</v>
      </c>
      <c r="I2442" s="131"/>
      <c r="J2442" s="130" t="s">
        <v>131</v>
      </c>
    </row>
    <row r="2443" spans="1:10">
      <c r="A2443" s="130" t="s">
        <v>6609</v>
      </c>
      <c r="B2443" s="130" t="s">
        <v>6610</v>
      </c>
      <c r="C2443" s="130" t="s">
        <v>266</v>
      </c>
      <c r="D2443" s="130" t="s">
        <v>6611</v>
      </c>
      <c r="E2443" s="130" t="s">
        <v>268</v>
      </c>
      <c r="F2443" s="130">
        <v>0</v>
      </c>
      <c r="G2443" s="130">
        <v>2</v>
      </c>
      <c r="H2443" s="130" t="s">
        <v>130</v>
      </c>
      <c r="I2443" s="131"/>
      <c r="J2443" s="130" t="s">
        <v>131</v>
      </c>
    </row>
    <row r="2444" spans="1:10">
      <c r="A2444" s="130" t="s">
        <v>6612</v>
      </c>
      <c r="B2444" s="130" t="s">
        <v>6613</v>
      </c>
      <c r="C2444" s="130" t="s">
        <v>266</v>
      </c>
      <c r="D2444" s="130" t="s">
        <v>6611</v>
      </c>
      <c r="E2444" s="130" t="s">
        <v>268</v>
      </c>
      <c r="F2444" s="130">
        <v>0</v>
      </c>
      <c r="G2444" s="130">
        <v>2</v>
      </c>
      <c r="H2444" s="130" t="s">
        <v>130</v>
      </c>
      <c r="I2444" s="131"/>
      <c r="J2444" s="130" t="s">
        <v>131</v>
      </c>
    </row>
    <row r="2445" spans="1:10">
      <c r="A2445" s="130" t="s">
        <v>6614</v>
      </c>
      <c r="B2445" s="130" t="s">
        <v>6615</v>
      </c>
      <c r="C2445" s="130" t="s">
        <v>266</v>
      </c>
      <c r="D2445" s="130" t="s">
        <v>6616</v>
      </c>
      <c r="E2445" s="130" t="s">
        <v>268</v>
      </c>
      <c r="F2445" s="130">
        <v>0</v>
      </c>
      <c r="G2445" s="130">
        <v>2</v>
      </c>
      <c r="H2445" s="130" t="s">
        <v>130</v>
      </c>
      <c r="I2445" s="131"/>
      <c r="J2445" s="130" t="s">
        <v>131</v>
      </c>
    </row>
    <row r="2446" spans="1:10">
      <c r="A2446" s="130" t="s">
        <v>6617</v>
      </c>
      <c r="B2446" s="130" t="s">
        <v>6618</v>
      </c>
      <c r="C2446" s="130" t="s">
        <v>266</v>
      </c>
      <c r="D2446" s="130" t="s">
        <v>6619</v>
      </c>
      <c r="E2446" s="130" t="s">
        <v>268</v>
      </c>
      <c r="F2446" s="130">
        <v>0</v>
      </c>
      <c r="G2446" s="130">
        <v>2</v>
      </c>
      <c r="H2446" s="130" t="s">
        <v>130</v>
      </c>
      <c r="I2446" s="131"/>
      <c r="J2446" s="130" t="s">
        <v>131</v>
      </c>
    </row>
    <row r="2447" spans="1:10">
      <c r="A2447" s="130" t="s">
        <v>6620</v>
      </c>
      <c r="B2447" s="130" t="s">
        <v>6621</v>
      </c>
      <c r="C2447" s="130" t="s">
        <v>266</v>
      </c>
      <c r="D2447" s="130" t="s">
        <v>6622</v>
      </c>
      <c r="E2447" s="130" t="s">
        <v>268</v>
      </c>
      <c r="F2447" s="130">
        <v>0</v>
      </c>
      <c r="G2447" s="130">
        <v>2</v>
      </c>
      <c r="H2447" s="130" t="s">
        <v>130</v>
      </c>
      <c r="I2447" s="131"/>
      <c r="J2447" s="130" t="s">
        <v>131</v>
      </c>
    </row>
    <row r="2448" spans="1:10">
      <c r="A2448" s="130" t="s">
        <v>6623</v>
      </c>
      <c r="B2448" s="130" t="s">
        <v>6621</v>
      </c>
      <c r="C2448" s="130" t="s">
        <v>266</v>
      </c>
      <c r="D2448" s="130" t="s">
        <v>6622</v>
      </c>
      <c r="E2448" s="130" t="s">
        <v>268</v>
      </c>
      <c r="F2448" s="130">
        <v>0</v>
      </c>
      <c r="G2448" s="130">
        <v>2</v>
      </c>
      <c r="H2448" s="130" t="s">
        <v>130</v>
      </c>
      <c r="I2448" s="131"/>
      <c r="J2448" s="130" t="s">
        <v>131</v>
      </c>
    </row>
    <row r="2449" spans="1:10">
      <c r="A2449" s="130" t="s">
        <v>6624</v>
      </c>
      <c r="B2449" s="130" t="s">
        <v>6625</v>
      </c>
      <c r="C2449" s="130" t="s">
        <v>164</v>
      </c>
      <c r="D2449" s="130" t="s">
        <v>6626</v>
      </c>
      <c r="E2449" s="130" t="s">
        <v>166</v>
      </c>
      <c r="F2449" s="130">
        <v>0</v>
      </c>
      <c r="G2449" s="130">
        <v>2</v>
      </c>
      <c r="H2449" s="130" t="s">
        <v>130</v>
      </c>
      <c r="I2449" s="131"/>
      <c r="J2449" s="130" t="s">
        <v>131</v>
      </c>
    </row>
    <row r="2450" spans="1:10">
      <c r="A2450" s="130" t="s">
        <v>6627</v>
      </c>
      <c r="B2450" s="130" t="s">
        <v>6628</v>
      </c>
      <c r="C2450" s="130" t="s">
        <v>164</v>
      </c>
      <c r="D2450" s="130" t="s">
        <v>6629</v>
      </c>
      <c r="E2450" s="130" t="s">
        <v>166</v>
      </c>
      <c r="F2450" s="130">
        <v>0</v>
      </c>
      <c r="G2450" s="130">
        <v>2</v>
      </c>
      <c r="H2450" s="130" t="s">
        <v>130</v>
      </c>
      <c r="I2450" s="131"/>
      <c r="J2450" s="130" t="s">
        <v>131</v>
      </c>
    </row>
    <row r="2451" spans="1:10">
      <c r="A2451" s="130" t="s">
        <v>6630</v>
      </c>
      <c r="B2451" s="130" t="s">
        <v>6631</v>
      </c>
      <c r="C2451" s="130" t="s">
        <v>266</v>
      </c>
      <c r="D2451" s="130" t="s">
        <v>6632</v>
      </c>
      <c r="E2451" s="130" t="s">
        <v>268</v>
      </c>
      <c r="F2451" s="130">
        <v>0</v>
      </c>
      <c r="G2451" s="130">
        <v>2</v>
      </c>
      <c r="H2451" s="130" t="s">
        <v>130</v>
      </c>
      <c r="I2451" s="131"/>
      <c r="J2451" s="130" t="s">
        <v>131</v>
      </c>
    </row>
    <row r="2452" spans="1:10">
      <c r="A2452" s="130" t="s">
        <v>6633</v>
      </c>
      <c r="B2452" s="130" t="s">
        <v>6634</v>
      </c>
      <c r="C2452" s="130" t="s">
        <v>164</v>
      </c>
      <c r="D2452" s="130" t="s">
        <v>6635</v>
      </c>
      <c r="E2452" s="130" t="s">
        <v>166</v>
      </c>
      <c r="F2452" s="130">
        <v>0</v>
      </c>
      <c r="G2452" s="130">
        <v>2</v>
      </c>
      <c r="H2452" s="130" t="s">
        <v>130</v>
      </c>
      <c r="I2452" s="131"/>
      <c r="J2452" s="130" t="s">
        <v>131</v>
      </c>
    </row>
    <row r="2453" spans="1:10">
      <c r="A2453" s="130" t="s">
        <v>6636</v>
      </c>
      <c r="B2453" s="130" t="s">
        <v>5409</v>
      </c>
      <c r="C2453" s="130" t="s">
        <v>164</v>
      </c>
      <c r="D2453" s="130" t="s">
        <v>5410</v>
      </c>
      <c r="E2453" s="130" t="s">
        <v>166</v>
      </c>
      <c r="F2453" s="130">
        <v>0</v>
      </c>
      <c r="G2453" s="130">
        <v>2</v>
      </c>
      <c r="H2453" s="130" t="s">
        <v>130</v>
      </c>
      <c r="I2453" s="131"/>
      <c r="J2453" s="130" t="s">
        <v>131</v>
      </c>
    </row>
    <row r="2454" spans="1:10">
      <c r="A2454" s="130" t="s">
        <v>6637</v>
      </c>
      <c r="B2454" s="130" t="s">
        <v>6638</v>
      </c>
      <c r="C2454" s="130" t="s">
        <v>164</v>
      </c>
      <c r="D2454" s="130" t="s">
        <v>6639</v>
      </c>
      <c r="E2454" s="130" t="s">
        <v>166</v>
      </c>
      <c r="F2454" s="130">
        <v>0</v>
      </c>
      <c r="G2454" s="130">
        <v>2</v>
      </c>
      <c r="H2454" s="130" t="s">
        <v>130</v>
      </c>
      <c r="I2454" s="131"/>
      <c r="J2454" s="130" t="s">
        <v>131</v>
      </c>
    </row>
    <row r="2455" spans="1:10">
      <c r="A2455" s="130" t="s">
        <v>6640</v>
      </c>
      <c r="B2455" s="130" t="s">
        <v>6641</v>
      </c>
      <c r="C2455" s="130" t="s">
        <v>6528</v>
      </c>
      <c r="D2455" s="130" t="s">
        <v>6642</v>
      </c>
      <c r="E2455" s="130" t="s">
        <v>6528</v>
      </c>
      <c r="F2455" s="130">
        <v>0</v>
      </c>
      <c r="G2455" s="130">
        <v>2</v>
      </c>
      <c r="H2455" s="130" t="s">
        <v>130</v>
      </c>
      <c r="I2455" s="131"/>
      <c r="J2455" s="130" t="s">
        <v>131</v>
      </c>
    </row>
    <row r="2456" spans="1:10">
      <c r="A2456" s="130" t="s">
        <v>6643</v>
      </c>
      <c r="B2456" s="130" t="s">
        <v>6643</v>
      </c>
      <c r="C2456" s="130" t="s">
        <v>6643</v>
      </c>
      <c r="D2456" s="130" t="s">
        <v>6643</v>
      </c>
      <c r="E2456" s="130" t="s">
        <v>6643</v>
      </c>
      <c r="H2456" s="130" t="s">
        <v>6643</v>
      </c>
      <c r="I2456" s="131"/>
      <c r="J2456" s="130" t="s">
        <v>6643</v>
      </c>
    </row>
    <row r="2457" spans="1:10">
      <c r="A2457" s="130" t="s">
        <v>6644</v>
      </c>
      <c r="B2457" s="130" t="s">
        <v>6645</v>
      </c>
      <c r="C2457" s="130" t="s">
        <v>255</v>
      </c>
      <c r="D2457" s="130" t="s">
        <v>6646</v>
      </c>
      <c r="E2457" s="130" t="s">
        <v>257</v>
      </c>
      <c r="F2457" s="130">
        <v>0</v>
      </c>
      <c r="G2457" s="130">
        <v>2</v>
      </c>
      <c r="H2457" s="130" t="s">
        <v>130</v>
      </c>
      <c r="I2457" s="131"/>
      <c r="J2457" s="130" t="s">
        <v>131</v>
      </c>
    </row>
    <row r="2458" spans="1:10">
      <c r="A2458" s="130" t="s">
        <v>6647</v>
      </c>
      <c r="B2458" s="130" t="s">
        <v>6648</v>
      </c>
      <c r="C2458" s="130" t="s">
        <v>164</v>
      </c>
      <c r="D2458" s="130" t="s">
        <v>6649</v>
      </c>
      <c r="E2458" s="130" t="s">
        <v>166</v>
      </c>
      <c r="F2458" s="130">
        <v>0</v>
      </c>
      <c r="G2458" s="130">
        <v>2</v>
      </c>
      <c r="H2458" s="130" t="s">
        <v>130</v>
      </c>
      <c r="I2458" s="131"/>
      <c r="J2458" s="130" t="s">
        <v>131</v>
      </c>
    </row>
    <row r="2459" spans="1:10">
      <c r="A2459" s="130" t="s">
        <v>6650</v>
      </c>
      <c r="B2459" s="130" t="s">
        <v>6651</v>
      </c>
      <c r="C2459" s="130" t="s">
        <v>255</v>
      </c>
      <c r="D2459" s="130" t="s">
        <v>6652</v>
      </c>
      <c r="E2459" s="130" t="s">
        <v>257</v>
      </c>
      <c r="F2459" s="130">
        <v>0</v>
      </c>
      <c r="G2459" s="130">
        <v>2</v>
      </c>
      <c r="H2459" s="130" t="s">
        <v>130</v>
      </c>
      <c r="I2459" s="131"/>
      <c r="J2459" s="130" t="s">
        <v>131</v>
      </c>
    </row>
    <row r="2460" spans="1:10">
      <c r="A2460" s="130" t="s">
        <v>6653</v>
      </c>
      <c r="B2460" s="130" t="s">
        <v>6653</v>
      </c>
      <c r="C2460" s="130" t="s">
        <v>6653</v>
      </c>
      <c r="D2460" s="130" t="s">
        <v>6653</v>
      </c>
      <c r="E2460" s="130" t="s">
        <v>6653</v>
      </c>
      <c r="H2460" s="130" t="s">
        <v>6653</v>
      </c>
      <c r="I2460" s="131"/>
      <c r="J2460" s="130" t="s">
        <v>6653</v>
      </c>
    </row>
    <row r="2461" spans="1:10">
      <c r="A2461" s="130" t="s">
        <v>6654</v>
      </c>
      <c r="B2461" s="130" t="s">
        <v>6655</v>
      </c>
      <c r="C2461" s="130" t="s">
        <v>373</v>
      </c>
      <c r="D2461" s="130" t="s">
        <v>6656</v>
      </c>
      <c r="E2461" s="130" t="s">
        <v>1</v>
      </c>
      <c r="F2461" s="130">
        <v>0</v>
      </c>
      <c r="G2461" s="130">
        <v>2</v>
      </c>
      <c r="H2461" s="130" t="s">
        <v>130</v>
      </c>
      <c r="I2461" s="131"/>
      <c r="J2461" s="130" t="s">
        <v>131</v>
      </c>
    </row>
    <row r="2462" spans="1:10">
      <c r="A2462" s="130" t="s">
        <v>6657</v>
      </c>
      <c r="B2462" s="130" t="s">
        <v>6657</v>
      </c>
      <c r="C2462" s="130" t="s">
        <v>6657</v>
      </c>
      <c r="D2462" s="130" t="s">
        <v>6657</v>
      </c>
      <c r="E2462" s="130" t="s">
        <v>6657</v>
      </c>
      <c r="H2462" s="130" t="s">
        <v>6657</v>
      </c>
      <c r="I2462" s="131"/>
      <c r="J2462" s="130" t="s">
        <v>6657</v>
      </c>
    </row>
    <row r="2463" spans="1:10">
      <c r="A2463" s="130" t="s">
        <v>6658</v>
      </c>
      <c r="B2463" s="130" t="s">
        <v>6659</v>
      </c>
      <c r="C2463" s="130" t="s">
        <v>255</v>
      </c>
      <c r="D2463" s="130" t="s">
        <v>6660</v>
      </c>
      <c r="E2463" s="130" t="s">
        <v>257</v>
      </c>
      <c r="F2463" s="130">
        <v>0</v>
      </c>
      <c r="G2463" s="130">
        <v>2</v>
      </c>
      <c r="H2463" s="130" t="s">
        <v>130</v>
      </c>
      <c r="I2463" s="131"/>
      <c r="J2463" s="130" t="s">
        <v>131</v>
      </c>
    </row>
    <row r="2464" spans="1:10">
      <c r="A2464" s="130" t="s">
        <v>6661</v>
      </c>
      <c r="B2464" s="130" t="s">
        <v>6662</v>
      </c>
      <c r="C2464" s="130" t="s">
        <v>255</v>
      </c>
      <c r="D2464" s="130" t="s">
        <v>6663</v>
      </c>
      <c r="E2464" s="130" t="s">
        <v>257</v>
      </c>
      <c r="F2464" s="130">
        <v>0</v>
      </c>
      <c r="G2464" s="130">
        <v>2</v>
      </c>
      <c r="H2464" s="130" t="s">
        <v>130</v>
      </c>
      <c r="I2464" s="131"/>
      <c r="J2464" s="130" t="s">
        <v>131</v>
      </c>
    </row>
    <row r="2465" spans="1:10">
      <c r="A2465" s="130" t="s">
        <v>6664</v>
      </c>
      <c r="B2465" s="130" t="s">
        <v>6665</v>
      </c>
      <c r="C2465" s="130" t="s">
        <v>255</v>
      </c>
      <c r="D2465" s="130" t="s">
        <v>6666</v>
      </c>
      <c r="E2465" s="130" t="s">
        <v>257</v>
      </c>
      <c r="F2465" s="130">
        <v>0</v>
      </c>
      <c r="G2465" s="130">
        <v>2</v>
      </c>
      <c r="H2465" s="130" t="s">
        <v>130</v>
      </c>
      <c r="I2465" s="131"/>
      <c r="J2465" s="130" t="s">
        <v>131</v>
      </c>
    </row>
    <row r="2466" spans="1:10">
      <c r="A2466" s="130" t="s">
        <v>6667</v>
      </c>
      <c r="B2466" s="130" t="s">
        <v>6668</v>
      </c>
      <c r="C2466" s="130" t="s">
        <v>255</v>
      </c>
      <c r="D2466" s="130" t="s">
        <v>6669</v>
      </c>
      <c r="E2466" s="130" t="s">
        <v>257</v>
      </c>
      <c r="F2466" s="130">
        <v>0</v>
      </c>
      <c r="G2466" s="130">
        <v>2</v>
      </c>
      <c r="H2466" s="130" t="s">
        <v>130</v>
      </c>
      <c r="I2466" s="131"/>
      <c r="J2466" s="130" t="s">
        <v>131</v>
      </c>
    </row>
    <row r="2467" spans="1:10">
      <c r="A2467" s="130" t="s">
        <v>6670</v>
      </c>
      <c r="B2467" s="130" t="s">
        <v>6671</v>
      </c>
      <c r="C2467" s="130" t="s">
        <v>255</v>
      </c>
      <c r="D2467" s="130" t="s">
        <v>6672</v>
      </c>
      <c r="E2467" s="130" t="s">
        <v>257</v>
      </c>
      <c r="F2467" s="130">
        <v>0</v>
      </c>
      <c r="G2467" s="130">
        <v>2</v>
      </c>
      <c r="H2467" s="130" t="s">
        <v>130</v>
      </c>
      <c r="I2467" s="131"/>
      <c r="J2467" s="130" t="s">
        <v>131</v>
      </c>
    </row>
    <row r="2468" spans="1:10">
      <c r="A2468" s="130" t="s">
        <v>6673</v>
      </c>
      <c r="B2468" s="130" t="s">
        <v>6673</v>
      </c>
      <c r="C2468" s="130" t="s">
        <v>6673</v>
      </c>
      <c r="D2468" s="130" t="s">
        <v>6673</v>
      </c>
      <c r="E2468" s="130" t="s">
        <v>6673</v>
      </c>
      <c r="H2468" s="130" t="s">
        <v>6673</v>
      </c>
      <c r="I2468" s="131"/>
      <c r="J2468" s="130" t="s">
        <v>6673</v>
      </c>
    </row>
    <row r="2469" spans="1:10">
      <c r="A2469" s="130" t="s">
        <v>6674</v>
      </c>
      <c r="B2469" s="130" t="s">
        <v>6675</v>
      </c>
      <c r="C2469" s="130" t="s">
        <v>266</v>
      </c>
      <c r="D2469" s="130" t="s">
        <v>6676</v>
      </c>
      <c r="E2469" s="130" t="s">
        <v>268</v>
      </c>
      <c r="F2469" s="130">
        <v>0</v>
      </c>
      <c r="G2469" s="130">
        <v>2</v>
      </c>
      <c r="H2469" s="130" t="s">
        <v>130</v>
      </c>
      <c r="I2469" s="131"/>
      <c r="J2469" s="130" t="s">
        <v>131</v>
      </c>
    </row>
    <row r="2470" spans="1:10">
      <c r="A2470" s="130" t="s">
        <v>6677</v>
      </c>
      <c r="B2470" s="130" t="s">
        <v>6678</v>
      </c>
      <c r="C2470" s="130" t="s">
        <v>266</v>
      </c>
      <c r="D2470" s="130" t="s">
        <v>6679</v>
      </c>
      <c r="E2470" s="130" t="s">
        <v>268</v>
      </c>
      <c r="F2470" s="130">
        <v>0</v>
      </c>
      <c r="G2470" s="130">
        <v>2</v>
      </c>
      <c r="H2470" s="130" t="s">
        <v>130</v>
      </c>
      <c r="I2470" s="131"/>
      <c r="J2470" s="130" t="s">
        <v>131</v>
      </c>
    </row>
    <row r="2471" spans="1:10">
      <c r="A2471" s="130" t="s">
        <v>6680</v>
      </c>
      <c r="B2471" s="130" t="s">
        <v>6681</v>
      </c>
      <c r="C2471" s="130" t="s">
        <v>266</v>
      </c>
      <c r="D2471" s="130" t="s">
        <v>6682</v>
      </c>
      <c r="E2471" s="130" t="s">
        <v>268</v>
      </c>
      <c r="F2471" s="130">
        <v>0</v>
      </c>
      <c r="G2471" s="130">
        <v>2</v>
      </c>
      <c r="H2471" s="130" t="s">
        <v>130</v>
      </c>
      <c r="I2471" s="131"/>
      <c r="J2471" s="130" t="s">
        <v>131</v>
      </c>
    </row>
    <row r="2472" spans="1:10">
      <c r="A2472" s="130" t="s">
        <v>6683</v>
      </c>
      <c r="B2472" s="130" t="s">
        <v>6684</v>
      </c>
      <c r="C2472" s="130" t="s">
        <v>266</v>
      </c>
      <c r="D2472" s="130" t="s">
        <v>6685</v>
      </c>
      <c r="E2472" s="130" t="s">
        <v>268</v>
      </c>
      <c r="F2472" s="130">
        <v>0</v>
      </c>
      <c r="G2472" s="130">
        <v>2</v>
      </c>
      <c r="H2472" s="130" t="s">
        <v>130</v>
      </c>
      <c r="I2472" s="131"/>
      <c r="J2472" s="130" t="s">
        <v>131</v>
      </c>
    </row>
    <row r="2473" spans="1:10">
      <c r="A2473" s="130" t="s">
        <v>6686</v>
      </c>
      <c r="B2473" s="130" t="s">
        <v>6687</v>
      </c>
      <c r="C2473" s="130" t="s">
        <v>266</v>
      </c>
      <c r="D2473" s="130" t="s">
        <v>6688</v>
      </c>
      <c r="E2473" s="130" t="s">
        <v>268</v>
      </c>
      <c r="F2473" s="130">
        <v>0</v>
      </c>
      <c r="G2473" s="130">
        <v>2</v>
      </c>
      <c r="H2473" s="130" t="s">
        <v>130</v>
      </c>
      <c r="I2473" s="131"/>
      <c r="J2473" s="130" t="s">
        <v>131</v>
      </c>
    </row>
    <row r="2474" spans="1:10">
      <c r="A2474" s="130" t="s">
        <v>6689</v>
      </c>
      <c r="B2474" s="130" t="s">
        <v>6690</v>
      </c>
      <c r="C2474" s="130" t="s">
        <v>266</v>
      </c>
      <c r="D2474" s="130" t="s">
        <v>6691</v>
      </c>
      <c r="E2474" s="130" t="s">
        <v>268</v>
      </c>
      <c r="F2474" s="130">
        <v>0</v>
      </c>
      <c r="G2474" s="130">
        <v>2</v>
      </c>
      <c r="H2474" s="130" t="s">
        <v>130</v>
      </c>
      <c r="I2474" s="131"/>
      <c r="J2474" s="130" t="s">
        <v>131</v>
      </c>
    </row>
    <row r="2475" spans="1:10">
      <c r="A2475" s="130" t="s">
        <v>6692</v>
      </c>
      <c r="B2475" s="130" t="s">
        <v>6693</v>
      </c>
      <c r="C2475" s="130" t="s">
        <v>266</v>
      </c>
      <c r="D2475" s="130" t="s">
        <v>6694</v>
      </c>
      <c r="E2475" s="130" t="s">
        <v>268</v>
      </c>
      <c r="F2475" s="130">
        <v>0</v>
      </c>
      <c r="G2475" s="130">
        <v>2</v>
      </c>
      <c r="H2475" s="130" t="s">
        <v>130</v>
      </c>
      <c r="I2475" s="131"/>
      <c r="J2475" s="130" t="s">
        <v>131</v>
      </c>
    </row>
    <row r="2476" spans="1:10">
      <c r="A2476" s="130" t="s">
        <v>6695</v>
      </c>
      <c r="B2476" s="130" t="s">
        <v>6696</v>
      </c>
      <c r="C2476" s="130" t="s">
        <v>266</v>
      </c>
      <c r="D2476" s="130" t="s">
        <v>6697</v>
      </c>
      <c r="E2476" s="130" t="s">
        <v>268</v>
      </c>
      <c r="F2476" s="130">
        <v>0</v>
      </c>
      <c r="G2476" s="130">
        <v>2</v>
      </c>
      <c r="H2476" s="130" t="s">
        <v>130</v>
      </c>
      <c r="I2476" s="131"/>
      <c r="J2476" s="130" t="s">
        <v>131</v>
      </c>
    </row>
    <row r="2477" spans="1:10">
      <c r="A2477" s="130" t="s">
        <v>6698</v>
      </c>
      <c r="B2477" s="130" t="s">
        <v>6699</v>
      </c>
      <c r="C2477" s="130" t="s">
        <v>266</v>
      </c>
      <c r="D2477" s="130" t="s">
        <v>6700</v>
      </c>
      <c r="E2477" s="130" t="s">
        <v>268</v>
      </c>
      <c r="F2477" s="130">
        <v>0</v>
      </c>
      <c r="G2477" s="130">
        <v>2</v>
      </c>
      <c r="H2477" s="130" t="s">
        <v>130</v>
      </c>
      <c r="I2477" s="131"/>
      <c r="J2477" s="130" t="s">
        <v>131</v>
      </c>
    </row>
    <row r="2478" spans="1:10">
      <c r="A2478" s="130" t="s">
        <v>6701</v>
      </c>
      <c r="B2478" s="130" t="s">
        <v>6702</v>
      </c>
      <c r="C2478" s="130" t="s">
        <v>266</v>
      </c>
      <c r="D2478" s="130" t="s">
        <v>6703</v>
      </c>
      <c r="E2478" s="130" t="s">
        <v>268</v>
      </c>
      <c r="F2478" s="130">
        <v>0</v>
      </c>
      <c r="G2478" s="130">
        <v>2</v>
      </c>
      <c r="H2478" s="130" t="s">
        <v>130</v>
      </c>
      <c r="I2478" s="131"/>
      <c r="J2478" s="130" t="s">
        <v>131</v>
      </c>
    </row>
    <row r="2479" spans="1:10">
      <c r="A2479" s="130" t="s">
        <v>6704</v>
      </c>
      <c r="B2479" s="130" t="s">
        <v>6705</v>
      </c>
      <c r="C2479" s="130" t="s">
        <v>266</v>
      </c>
      <c r="D2479" s="130" t="s">
        <v>6706</v>
      </c>
      <c r="E2479" s="130" t="s">
        <v>268</v>
      </c>
      <c r="F2479" s="130">
        <v>0</v>
      </c>
      <c r="G2479" s="130">
        <v>2</v>
      </c>
      <c r="H2479" s="130" t="s">
        <v>130</v>
      </c>
      <c r="I2479" s="131"/>
      <c r="J2479" s="130" t="s">
        <v>131</v>
      </c>
    </row>
    <row r="2480" spans="1:10">
      <c r="A2480" s="130" t="s">
        <v>6707</v>
      </c>
      <c r="B2480" s="130" t="s">
        <v>6708</v>
      </c>
      <c r="C2480" s="130" t="s">
        <v>266</v>
      </c>
      <c r="D2480" s="130" t="s">
        <v>6709</v>
      </c>
      <c r="E2480" s="130" t="s">
        <v>268</v>
      </c>
      <c r="F2480" s="130">
        <v>0</v>
      </c>
      <c r="G2480" s="130">
        <v>2</v>
      </c>
      <c r="H2480" s="130" t="s">
        <v>130</v>
      </c>
      <c r="I2480" s="131"/>
      <c r="J2480" s="130" t="s">
        <v>131</v>
      </c>
    </row>
    <row r="2481" spans="1:10">
      <c r="A2481" s="130" t="s">
        <v>6710</v>
      </c>
      <c r="B2481" s="130" t="s">
        <v>6711</v>
      </c>
      <c r="C2481" s="130" t="s">
        <v>266</v>
      </c>
      <c r="D2481" s="130" t="s">
        <v>6712</v>
      </c>
      <c r="E2481" s="130" t="s">
        <v>268</v>
      </c>
      <c r="F2481" s="130">
        <v>0</v>
      </c>
      <c r="G2481" s="130">
        <v>2</v>
      </c>
      <c r="H2481" s="130" t="s">
        <v>130</v>
      </c>
      <c r="I2481" s="131"/>
      <c r="J2481" s="130" t="s">
        <v>131</v>
      </c>
    </row>
    <row r="2482" spans="1:10">
      <c r="A2482" s="130" t="s">
        <v>6713</v>
      </c>
      <c r="B2482" s="130" t="s">
        <v>6714</v>
      </c>
      <c r="C2482" s="130" t="s">
        <v>266</v>
      </c>
      <c r="D2482" s="130" t="s">
        <v>6715</v>
      </c>
      <c r="E2482" s="130" t="s">
        <v>268</v>
      </c>
      <c r="F2482" s="130">
        <v>0</v>
      </c>
      <c r="G2482" s="130">
        <v>2</v>
      </c>
      <c r="H2482" s="130" t="s">
        <v>130</v>
      </c>
      <c r="I2482" s="131"/>
      <c r="J2482" s="130" t="s">
        <v>131</v>
      </c>
    </row>
    <row r="2483" spans="1:10">
      <c r="A2483" s="130" t="s">
        <v>6716</v>
      </c>
      <c r="B2483" s="130" t="s">
        <v>6717</v>
      </c>
      <c r="C2483" s="130" t="s">
        <v>266</v>
      </c>
      <c r="D2483" s="130" t="s">
        <v>6718</v>
      </c>
      <c r="E2483" s="130" t="s">
        <v>268</v>
      </c>
      <c r="F2483" s="130">
        <v>0</v>
      </c>
      <c r="G2483" s="130">
        <v>2</v>
      </c>
      <c r="H2483" s="130" t="s">
        <v>130</v>
      </c>
      <c r="I2483" s="131"/>
      <c r="J2483" s="130" t="s">
        <v>131</v>
      </c>
    </row>
    <row r="2484" spans="1:10">
      <c r="A2484" s="130" t="s">
        <v>6719</v>
      </c>
      <c r="B2484" s="130" t="s">
        <v>6720</v>
      </c>
      <c r="C2484" s="130" t="s">
        <v>266</v>
      </c>
      <c r="D2484" s="130" t="s">
        <v>6721</v>
      </c>
      <c r="E2484" s="130" t="s">
        <v>268</v>
      </c>
      <c r="F2484" s="130">
        <v>0</v>
      </c>
      <c r="G2484" s="130">
        <v>2</v>
      </c>
      <c r="H2484" s="130" t="s">
        <v>130</v>
      </c>
      <c r="I2484" s="131"/>
      <c r="J2484" s="130" t="s">
        <v>131</v>
      </c>
    </row>
    <row r="2485" spans="1:10">
      <c r="A2485" s="130" t="s">
        <v>6722</v>
      </c>
      <c r="B2485" s="130" t="s">
        <v>6723</v>
      </c>
      <c r="C2485" s="130" t="s">
        <v>266</v>
      </c>
      <c r="D2485" s="130" t="s">
        <v>6724</v>
      </c>
      <c r="E2485" s="130" t="s">
        <v>268</v>
      </c>
      <c r="F2485" s="130">
        <v>0</v>
      </c>
      <c r="G2485" s="130">
        <v>2</v>
      </c>
      <c r="H2485" s="130" t="s">
        <v>130</v>
      </c>
      <c r="I2485" s="131"/>
      <c r="J2485" s="130" t="s">
        <v>131</v>
      </c>
    </row>
    <row r="2486" spans="1:10">
      <c r="A2486" s="130" t="s">
        <v>6725</v>
      </c>
      <c r="B2486" s="130" t="s">
        <v>6726</v>
      </c>
      <c r="C2486" s="130" t="s">
        <v>266</v>
      </c>
      <c r="D2486" s="130" t="s">
        <v>6727</v>
      </c>
      <c r="E2486" s="130" t="s">
        <v>268</v>
      </c>
      <c r="F2486" s="130">
        <v>0</v>
      </c>
      <c r="G2486" s="130">
        <v>2</v>
      </c>
      <c r="H2486" s="130" t="s">
        <v>130</v>
      </c>
      <c r="I2486" s="131"/>
      <c r="J2486" s="130" t="s">
        <v>131</v>
      </c>
    </row>
    <row r="2487" spans="1:10">
      <c r="A2487" s="130" t="s">
        <v>6728</v>
      </c>
      <c r="B2487" s="130" t="s">
        <v>6729</v>
      </c>
      <c r="C2487" s="130" t="s">
        <v>266</v>
      </c>
      <c r="D2487" s="130" t="s">
        <v>6730</v>
      </c>
      <c r="E2487" s="130" t="s">
        <v>268</v>
      </c>
      <c r="F2487" s="130">
        <v>0</v>
      </c>
      <c r="G2487" s="130">
        <v>2</v>
      </c>
      <c r="H2487" s="130" t="s">
        <v>130</v>
      </c>
      <c r="I2487" s="131"/>
      <c r="J2487" s="130" t="s">
        <v>131</v>
      </c>
    </row>
    <row r="2488" spans="1:10">
      <c r="A2488" s="130" t="s">
        <v>6731</v>
      </c>
      <c r="B2488" s="130" t="s">
        <v>6732</v>
      </c>
      <c r="C2488" s="130" t="s">
        <v>266</v>
      </c>
      <c r="D2488" s="130" t="s">
        <v>6733</v>
      </c>
      <c r="E2488" s="130" t="s">
        <v>268</v>
      </c>
      <c r="F2488" s="130">
        <v>0</v>
      </c>
      <c r="G2488" s="130">
        <v>2</v>
      </c>
      <c r="H2488" s="130" t="s">
        <v>130</v>
      </c>
      <c r="I2488" s="131"/>
      <c r="J2488" s="130" t="s">
        <v>131</v>
      </c>
    </row>
    <row r="2489" spans="1:10">
      <c r="A2489" s="130" t="s">
        <v>6734</v>
      </c>
      <c r="B2489" s="130" t="s">
        <v>6735</v>
      </c>
      <c r="C2489" s="130" t="s">
        <v>266</v>
      </c>
      <c r="D2489" s="130" t="s">
        <v>6736</v>
      </c>
      <c r="E2489" s="130" t="s">
        <v>268</v>
      </c>
      <c r="F2489" s="130">
        <v>0</v>
      </c>
      <c r="G2489" s="130">
        <v>2</v>
      </c>
      <c r="H2489" s="130" t="s">
        <v>130</v>
      </c>
      <c r="I2489" s="131"/>
      <c r="J2489" s="130" t="s">
        <v>131</v>
      </c>
    </row>
    <row r="2490" spans="1:10">
      <c r="A2490" s="130" t="s">
        <v>6737</v>
      </c>
      <c r="B2490" s="130" t="s">
        <v>6738</v>
      </c>
      <c r="C2490" s="130" t="s">
        <v>266</v>
      </c>
      <c r="D2490" s="130" t="s">
        <v>6739</v>
      </c>
      <c r="E2490" s="130" t="s">
        <v>268</v>
      </c>
      <c r="F2490" s="130">
        <v>0</v>
      </c>
      <c r="G2490" s="130">
        <v>2</v>
      </c>
      <c r="H2490" s="130" t="s">
        <v>130</v>
      </c>
      <c r="I2490" s="131"/>
      <c r="J2490" s="130" t="s">
        <v>131</v>
      </c>
    </row>
    <row r="2491" spans="1:10">
      <c r="A2491" s="130" t="s">
        <v>6740</v>
      </c>
      <c r="B2491" s="130" t="s">
        <v>6741</v>
      </c>
      <c r="C2491" s="130" t="s">
        <v>266</v>
      </c>
      <c r="D2491" s="130" t="s">
        <v>6742</v>
      </c>
      <c r="E2491" s="130" t="s">
        <v>268</v>
      </c>
      <c r="F2491" s="130">
        <v>0</v>
      </c>
      <c r="G2491" s="130">
        <v>2</v>
      </c>
      <c r="H2491" s="130" t="s">
        <v>130</v>
      </c>
      <c r="I2491" s="131"/>
      <c r="J2491" s="130" t="s">
        <v>131</v>
      </c>
    </row>
    <row r="2492" spans="1:10">
      <c r="A2492" s="130" t="s">
        <v>6743</v>
      </c>
      <c r="B2492" s="130" t="s">
        <v>6744</v>
      </c>
      <c r="C2492" s="130" t="s">
        <v>266</v>
      </c>
      <c r="D2492" s="130" t="s">
        <v>6745</v>
      </c>
      <c r="E2492" s="130" t="s">
        <v>268</v>
      </c>
      <c r="F2492" s="130">
        <v>0</v>
      </c>
      <c r="G2492" s="130">
        <v>2</v>
      </c>
      <c r="H2492" s="130" t="s">
        <v>130</v>
      </c>
      <c r="I2492" s="131"/>
      <c r="J2492" s="130" t="s">
        <v>131</v>
      </c>
    </row>
    <row r="2493" spans="1:10">
      <c r="A2493" s="130" t="s">
        <v>6746</v>
      </c>
      <c r="B2493" s="130" t="s">
        <v>6747</v>
      </c>
      <c r="C2493" s="130" t="s">
        <v>266</v>
      </c>
      <c r="D2493" s="130" t="s">
        <v>6748</v>
      </c>
      <c r="E2493" s="130" t="s">
        <v>268</v>
      </c>
      <c r="F2493" s="130">
        <v>0</v>
      </c>
      <c r="G2493" s="130">
        <v>2</v>
      </c>
      <c r="H2493" s="130" t="s">
        <v>130</v>
      </c>
      <c r="I2493" s="131"/>
      <c r="J2493" s="130" t="s">
        <v>131</v>
      </c>
    </row>
    <row r="2494" spans="1:10">
      <c r="A2494" s="130" t="s">
        <v>6749</v>
      </c>
      <c r="B2494" s="130" t="s">
        <v>6750</v>
      </c>
      <c r="C2494" s="130" t="s">
        <v>266</v>
      </c>
      <c r="D2494" s="130" t="s">
        <v>6751</v>
      </c>
      <c r="E2494" s="130" t="s">
        <v>268</v>
      </c>
      <c r="F2494" s="130">
        <v>0</v>
      </c>
      <c r="G2494" s="130">
        <v>2</v>
      </c>
      <c r="H2494" s="130" t="s">
        <v>130</v>
      </c>
      <c r="I2494" s="131"/>
      <c r="J2494" s="130" t="s">
        <v>131</v>
      </c>
    </row>
    <row r="2495" spans="1:10">
      <c r="A2495" s="130" t="s">
        <v>6752</v>
      </c>
      <c r="B2495" s="130" t="s">
        <v>6753</v>
      </c>
      <c r="C2495" s="130" t="s">
        <v>266</v>
      </c>
      <c r="D2495" s="130" t="s">
        <v>6754</v>
      </c>
      <c r="E2495" s="130" t="s">
        <v>268</v>
      </c>
      <c r="F2495" s="130">
        <v>0</v>
      </c>
      <c r="G2495" s="130">
        <v>2</v>
      </c>
      <c r="H2495" s="130" t="s">
        <v>130</v>
      </c>
      <c r="I2495" s="131"/>
      <c r="J2495" s="130" t="s">
        <v>131</v>
      </c>
    </row>
    <row r="2496" spans="1:10">
      <c r="A2496" s="130" t="s">
        <v>6755</v>
      </c>
      <c r="B2496" s="130" t="s">
        <v>6756</v>
      </c>
      <c r="C2496" s="130" t="s">
        <v>266</v>
      </c>
      <c r="D2496" s="130" t="s">
        <v>6757</v>
      </c>
      <c r="E2496" s="130" t="s">
        <v>268</v>
      </c>
      <c r="F2496" s="130">
        <v>0</v>
      </c>
      <c r="G2496" s="130">
        <v>2</v>
      </c>
      <c r="H2496" s="130" t="s">
        <v>130</v>
      </c>
      <c r="I2496" s="131"/>
      <c r="J2496" s="130" t="s">
        <v>131</v>
      </c>
    </row>
    <row r="2497" spans="1:10">
      <c r="A2497" s="130" t="s">
        <v>6758</v>
      </c>
      <c r="B2497" s="130" t="s">
        <v>6759</v>
      </c>
      <c r="C2497" s="130" t="s">
        <v>266</v>
      </c>
      <c r="D2497" s="130" t="s">
        <v>6760</v>
      </c>
      <c r="E2497" s="130" t="s">
        <v>268</v>
      </c>
      <c r="F2497" s="130">
        <v>0</v>
      </c>
      <c r="G2497" s="130">
        <v>2</v>
      </c>
      <c r="H2497" s="130" t="s">
        <v>130</v>
      </c>
      <c r="I2497" s="131"/>
      <c r="J2497" s="130" t="s">
        <v>131</v>
      </c>
    </row>
    <row r="2498" spans="1:10">
      <c r="A2498" s="130" t="s">
        <v>6761</v>
      </c>
      <c r="B2498" s="130" t="s">
        <v>6762</v>
      </c>
      <c r="C2498" s="130" t="s">
        <v>266</v>
      </c>
      <c r="D2498" s="130" t="s">
        <v>6763</v>
      </c>
      <c r="E2498" s="130" t="s">
        <v>268</v>
      </c>
      <c r="F2498" s="130">
        <v>0</v>
      </c>
      <c r="G2498" s="130">
        <v>2</v>
      </c>
      <c r="H2498" s="130" t="s">
        <v>130</v>
      </c>
      <c r="I2498" s="131"/>
      <c r="J2498" s="130" t="s">
        <v>131</v>
      </c>
    </row>
    <row r="2499" spans="1:10">
      <c r="A2499" s="130" t="s">
        <v>6764</v>
      </c>
      <c r="B2499" s="130" t="s">
        <v>6765</v>
      </c>
      <c r="C2499" s="130" t="s">
        <v>266</v>
      </c>
      <c r="D2499" s="130" t="s">
        <v>6766</v>
      </c>
      <c r="E2499" s="130" t="s">
        <v>268</v>
      </c>
      <c r="F2499" s="130">
        <v>0</v>
      </c>
      <c r="G2499" s="130">
        <v>2</v>
      </c>
      <c r="H2499" s="130" t="s">
        <v>130</v>
      </c>
      <c r="I2499" s="131"/>
      <c r="J2499" s="130" t="s">
        <v>131</v>
      </c>
    </row>
    <row r="2500" spans="1:10">
      <c r="A2500" s="130" t="s">
        <v>6767</v>
      </c>
      <c r="B2500" s="130" t="s">
        <v>6768</v>
      </c>
      <c r="C2500" s="130" t="s">
        <v>266</v>
      </c>
      <c r="D2500" s="130" t="s">
        <v>6769</v>
      </c>
      <c r="E2500" s="130" t="s">
        <v>268</v>
      </c>
      <c r="F2500" s="130">
        <v>0</v>
      </c>
      <c r="G2500" s="130">
        <v>2</v>
      </c>
      <c r="H2500" s="130" t="s">
        <v>130</v>
      </c>
      <c r="I2500" s="131"/>
      <c r="J2500" s="130" t="s">
        <v>131</v>
      </c>
    </row>
    <row r="2501" spans="1:10">
      <c r="A2501" s="130" t="s">
        <v>6770</v>
      </c>
      <c r="B2501" s="130" t="s">
        <v>6771</v>
      </c>
      <c r="C2501" s="130" t="s">
        <v>266</v>
      </c>
      <c r="D2501" s="130" t="s">
        <v>6772</v>
      </c>
      <c r="E2501" s="130" t="s">
        <v>268</v>
      </c>
      <c r="F2501" s="130">
        <v>0</v>
      </c>
      <c r="G2501" s="130">
        <v>2</v>
      </c>
      <c r="H2501" s="130" t="s">
        <v>130</v>
      </c>
      <c r="I2501" s="131"/>
      <c r="J2501" s="130" t="s">
        <v>131</v>
      </c>
    </row>
    <row r="2502" spans="1:10">
      <c r="A2502" s="130" t="s">
        <v>6773</v>
      </c>
      <c r="B2502" s="130" t="s">
        <v>6774</v>
      </c>
      <c r="C2502" s="130" t="s">
        <v>266</v>
      </c>
      <c r="D2502" s="130" t="s">
        <v>6775</v>
      </c>
      <c r="E2502" s="130" t="s">
        <v>268</v>
      </c>
      <c r="F2502" s="130">
        <v>0</v>
      </c>
      <c r="G2502" s="130">
        <v>2</v>
      </c>
      <c r="H2502" s="130" t="s">
        <v>130</v>
      </c>
      <c r="I2502" s="131"/>
      <c r="J2502" s="130" t="s">
        <v>131</v>
      </c>
    </row>
    <row r="2503" spans="1:10">
      <c r="A2503" s="130" t="s">
        <v>6776</v>
      </c>
      <c r="B2503" s="130" t="s">
        <v>6777</v>
      </c>
      <c r="C2503" s="130" t="s">
        <v>266</v>
      </c>
      <c r="D2503" s="130" t="s">
        <v>6778</v>
      </c>
      <c r="E2503" s="130" t="s">
        <v>268</v>
      </c>
      <c r="F2503" s="130">
        <v>0</v>
      </c>
      <c r="G2503" s="130">
        <v>2</v>
      </c>
      <c r="H2503" s="130" t="s">
        <v>130</v>
      </c>
      <c r="I2503" s="131"/>
      <c r="J2503" s="130" t="s">
        <v>131</v>
      </c>
    </row>
    <row r="2504" spans="1:10">
      <c r="A2504" s="130" t="s">
        <v>6779</v>
      </c>
      <c r="B2504" s="130" t="s">
        <v>6780</v>
      </c>
      <c r="C2504" s="130" t="s">
        <v>266</v>
      </c>
      <c r="D2504" s="130" t="s">
        <v>6781</v>
      </c>
      <c r="E2504" s="130" t="s">
        <v>268</v>
      </c>
      <c r="F2504" s="130">
        <v>0</v>
      </c>
      <c r="G2504" s="130">
        <v>2</v>
      </c>
      <c r="H2504" s="130" t="s">
        <v>130</v>
      </c>
      <c r="I2504" s="131"/>
      <c r="J2504" s="130" t="s">
        <v>131</v>
      </c>
    </row>
    <row r="2505" spans="1:10">
      <c r="A2505" s="130" t="s">
        <v>6782</v>
      </c>
      <c r="B2505" s="130" t="s">
        <v>6783</v>
      </c>
      <c r="C2505" s="130" t="s">
        <v>266</v>
      </c>
      <c r="D2505" s="130" t="s">
        <v>6784</v>
      </c>
      <c r="E2505" s="130" t="s">
        <v>268</v>
      </c>
      <c r="F2505" s="130">
        <v>0</v>
      </c>
      <c r="G2505" s="130">
        <v>2</v>
      </c>
      <c r="H2505" s="130" t="s">
        <v>130</v>
      </c>
      <c r="I2505" s="131"/>
      <c r="J2505" s="130" t="s">
        <v>131</v>
      </c>
    </row>
    <row r="2506" spans="1:10">
      <c r="A2506" s="130" t="s">
        <v>6785</v>
      </c>
      <c r="B2506" s="130" t="s">
        <v>6786</v>
      </c>
      <c r="C2506" s="130" t="s">
        <v>266</v>
      </c>
      <c r="D2506" s="130" t="s">
        <v>6787</v>
      </c>
      <c r="E2506" s="130" t="s">
        <v>268</v>
      </c>
      <c r="F2506" s="130">
        <v>0</v>
      </c>
      <c r="G2506" s="130">
        <v>2</v>
      </c>
      <c r="H2506" s="130" t="s">
        <v>130</v>
      </c>
      <c r="I2506" s="131"/>
      <c r="J2506" s="130" t="s">
        <v>131</v>
      </c>
    </row>
    <row r="2507" spans="1:10">
      <c r="A2507" s="130" t="s">
        <v>6788</v>
      </c>
      <c r="B2507" s="130" t="s">
        <v>6789</v>
      </c>
      <c r="C2507" s="130" t="s">
        <v>266</v>
      </c>
      <c r="D2507" s="130" t="s">
        <v>6790</v>
      </c>
      <c r="E2507" s="130" t="s">
        <v>268</v>
      </c>
      <c r="F2507" s="130">
        <v>0</v>
      </c>
      <c r="G2507" s="130">
        <v>2</v>
      </c>
      <c r="H2507" s="130" t="s">
        <v>130</v>
      </c>
      <c r="I2507" s="131"/>
      <c r="J2507" s="130" t="s">
        <v>131</v>
      </c>
    </row>
    <row r="2508" spans="1:10">
      <c r="A2508" s="130" t="s">
        <v>6791</v>
      </c>
      <c r="B2508" s="130" t="s">
        <v>6792</v>
      </c>
      <c r="C2508" s="130" t="s">
        <v>266</v>
      </c>
      <c r="D2508" s="130" t="s">
        <v>6793</v>
      </c>
      <c r="E2508" s="130" t="s">
        <v>268</v>
      </c>
      <c r="F2508" s="130">
        <v>0</v>
      </c>
      <c r="G2508" s="130">
        <v>2</v>
      </c>
      <c r="H2508" s="130" t="s">
        <v>130</v>
      </c>
      <c r="I2508" s="131"/>
      <c r="J2508" s="130" t="s">
        <v>131</v>
      </c>
    </row>
    <row r="2509" spans="1:10">
      <c r="A2509" s="130" t="s">
        <v>6794</v>
      </c>
      <c r="B2509" s="130" t="s">
        <v>6795</v>
      </c>
      <c r="C2509" s="130" t="s">
        <v>266</v>
      </c>
      <c r="D2509" s="130" t="s">
        <v>6796</v>
      </c>
      <c r="E2509" s="130" t="s">
        <v>268</v>
      </c>
      <c r="F2509" s="130">
        <v>0</v>
      </c>
      <c r="G2509" s="130">
        <v>2</v>
      </c>
      <c r="H2509" s="130" t="s">
        <v>130</v>
      </c>
      <c r="I2509" s="131"/>
      <c r="J2509" s="130" t="s">
        <v>131</v>
      </c>
    </row>
    <row r="2510" spans="1:10">
      <c r="A2510" s="130" t="s">
        <v>6797</v>
      </c>
      <c r="B2510" s="130" t="s">
        <v>6798</v>
      </c>
      <c r="C2510" s="130" t="s">
        <v>266</v>
      </c>
      <c r="D2510" s="130" t="s">
        <v>6799</v>
      </c>
      <c r="E2510" s="130" t="s">
        <v>268</v>
      </c>
      <c r="F2510" s="130">
        <v>0</v>
      </c>
      <c r="G2510" s="130">
        <v>2</v>
      </c>
      <c r="H2510" s="130" t="s">
        <v>130</v>
      </c>
      <c r="I2510" s="131"/>
      <c r="J2510" s="130" t="s">
        <v>131</v>
      </c>
    </row>
    <row r="2511" spans="1:10">
      <c r="A2511" s="130" t="s">
        <v>6800</v>
      </c>
      <c r="B2511" s="130" t="s">
        <v>6801</v>
      </c>
      <c r="C2511" s="130" t="s">
        <v>266</v>
      </c>
      <c r="D2511" s="130" t="s">
        <v>6802</v>
      </c>
      <c r="E2511" s="130" t="s">
        <v>268</v>
      </c>
      <c r="F2511" s="130">
        <v>0</v>
      </c>
      <c r="G2511" s="130">
        <v>2</v>
      </c>
      <c r="H2511" s="130" t="s">
        <v>130</v>
      </c>
      <c r="I2511" s="131"/>
      <c r="J2511" s="130" t="s">
        <v>131</v>
      </c>
    </row>
    <row r="2512" spans="1:10">
      <c r="A2512" s="130" t="s">
        <v>6803</v>
      </c>
      <c r="B2512" s="130" t="s">
        <v>6804</v>
      </c>
      <c r="C2512" s="130" t="s">
        <v>266</v>
      </c>
      <c r="D2512" s="130" t="s">
        <v>6805</v>
      </c>
      <c r="E2512" s="130" t="s">
        <v>268</v>
      </c>
      <c r="F2512" s="130">
        <v>0</v>
      </c>
      <c r="G2512" s="130">
        <v>2</v>
      </c>
      <c r="H2512" s="130" t="s">
        <v>130</v>
      </c>
      <c r="I2512" s="131"/>
      <c r="J2512" s="130" t="s">
        <v>131</v>
      </c>
    </row>
    <row r="2513" spans="1:10">
      <c r="A2513" s="130" t="s">
        <v>6806</v>
      </c>
      <c r="B2513" s="130" t="s">
        <v>6807</v>
      </c>
      <c r="C2513" s="130" t="s">
        <v>266</v>
      </c>
      <c r="D2513" s="130" t="s">
        <v>6808</v>
      </c>
      <c r="E2513" s="130" t="s">
        <v>268</v>
      </c>
      <c r="F2513" s="130">
        <v>0</v>
      </c>
      <c r="G2513" s="130">
        <v>2</v>
      </c>
      <c r="H2513" s="130" t="s">
        <v>130</v>
      </c>
      <c r="I2513" s="131"/>
      <c r="J2513" s="130" t="s">
        <v>131</v>
      </c>
    </row>
    <row r="2514" spans="1:10">
      <c r="A2514" s="130" t="s">
        <v>6809</v>
      </c>
      <c r="B2514" s="130" t="s">
        <v>6810</v>
      </c>
      <c r="C2514" s="130" t="s">
        <v>266</v>
      </c>
      <c r="D2514" s="130" t="s">
        <v>6811</v>
      </c>
      <c r="E2514" s="130" t="s">
        <v>268</v>
      </c>
      <c r="F2514" s="130">
        <v>0</v>
      </c>
      <c r="G2514" s="130">
        <v>2</v>
      </c>
      <c r="H2514" s="130" t="s">
        <v>130</v>
      </c>
      <c r="I2514" s="131"/>
      <c r="J2514" s="130" t="s">
        <v>131</v>
      </c>
    </row>
    <row r="2515" spans="1:10">
      <c r="A2515" s="130" t="s">
        <v>6812</v>
      </c>
      <c r="B2515" s="130" t="s">
        <v>6813</v>
      </c>
      <c r="C2515" s="130" t="s">
        <v>266</v>
      </c>
      <c r="D2515" s="130" t="s">
        <v>6814</v>
      </c>
      <c r="E2515" s="130" t="s">
        <v>268</v>
      </c>
      <c r="F2515" s="130">
        <v>0</v>
      </c>
      <c r="G2515" s="130">
        <v>2</v>
      </c>
      <c r="H2515" s="130" t="s">
        <v>130</v>
      </c>
      <c r="I2515" s="131"/>
      <c r="J2515" s="130" t="s">
        <v>131</v>
      </c>
    </row>
    <row r="2516" spans="1:10">
      <c r="A2516" s="130" t="s">
        <v>6815</v>
      </c>
      <c r="B2516" s="130" t="s">
        <v>6816</v>
      </c>
      <c r="C2516" s="130" t="s">
        <v>266</v>
      </c>
      <c r="D2516" s="130" t="s">
        <v>6817</v>
      </c>
      <c r="E2516" s="130" t="s">
        <v>268</v>
      </c>
      <c r="F2516" s="130">
        <v>0</v>
      </c>
      <c r="G2516" s="130">
        <v>2</v>
      </c>
      <c r="H2516" s="130" t="s">
        <v>130</v>
      </c>
      <c r="I2516" s="131"/>
      <c r="J2516" s="130" t="s">
        <v>131</v>
      </c>
    </row>
    <row r="2517" spans="1:10">
      <c r="A2517" s="130" t="s">
        <v>6818</v>
      </c>
      <c r="B2517" s="130" t="s">
        <v>6819</v>
      </c>
      <c r="C2517" s="130" t="s">
        <v>266</v>
      </c>
      <c r="D2517" s="130" t="s">
        <v>6820</v>
      </c>
      <c r="E2517" s="130" t="s">
        <v>268</v>
      </c>
      <c r="F2517" s="130">
        <v>0</v>
      </c>
      <c r="G2517" s="130">
        <v>2</v>
      </c>
      <c r="H2517" s="130" t="s">
        <v>130</v>
      </c>
      <c r="I2517" s="131"/>
      <c r="J2517" s="130" t="s">
        <v>131</v>
      </c>
    </row>
    <row r="2518" spans="1:10">
      <c r="A2518" s="130" t="s">
        <v>6821</v>
      </c>
      <c r="B2518" s="130" t="s">
        <v>6822</v>
      </c>
      <c r="C2518" s="130" t="s">
        <v>266</v>
      </c>
      <c r="D2518" s="130" t="s">
        <v>6823</v>
      </c>
      <c r="E2518" s="130" t="s">
        <v>268</v>
      </c>
      <c r="F2518" s="130">
        <v>0</v>
      </c>
      <c r="G2518" s="130">
        <v>2</v>
      </c>
      <c r="H2518" s="130" t="s">
        <v>130</v>
      </c>
      <c r="I2518" s="131"/>
      <c r="J2518" s="130" t="s">
        <v>131</v>
      </c>
    </row>
    <row r="2519" spans="1:10">
      <c r="A2519" s="130" t="s">
        <v>6824</v>
      </c>
      <c r="B2519" s="130" t="s">
        <v>6825</v>
      </c>
      <c r="C2519" s="130" t="s">
        <v>266</v>
      </c>
      <c r="D2519" s="130" t="s">
        <v>6826</v>
      </c>
      <c r="E2519" s="130" t="s">
        <v>268</v>
      </c>
      <c r="F2519" s="130">
        <v>0</v>
      </c>
      <c r="G2519" s="130">
        <v>2</v>
      </c>
      <c r="H2519" s="130" t="s">
        <v>130</v>
      </c>
      <c r="I2519" s="131"/>
      <c r="J2519" s="130" t="s">
        <v>131</v>
      </c>
    </row>
    <row r="2520" spans="1:10">
      <c r="A2520" s="130" t="s">
        <v>6827</v>
      </c>
      <c r="B2520" s="130" t="s">
        <v>6828</v>
      </c>
      <c r="C2520" s="130" t="s">
        <v>266</v>
      </c>
      <c r="D2520" s="130" t="s">
        <v>6829</v>
      </c>
      <c r="E2520" s="130" t="s">
        <v>268</v>
      </c>
      <c r="F2520" s="130">
        <v>0</v>
      </c>
      <c r="G2520" s="130">
        <v>2</v>
      </c>
      <c r="H2520" s="130" t="s">
        <v>130</v>
      </c>
      <c r="I2520" s="131"/>
      <c r="J2520" s="130" t="s">
        <v>131</v>
      </c>
    </row>
    <row r="2521" spans="1:10">
      <c r="A2521" s="130" t="s">
        <v>6830</v>
      </c>
      <c r="B2521" s="130" t="s">
        <v>6831</v>
      </c>
      <c r="C2521" s="130" t="s">
        <v>266</v>
      </c>
      <c r="D2521" s="130" t="s">
        <v>6832</v>
      </c>
      <c r="E2521" s="130" t="s">
        <v>268</v>
      </c>
      <c r="F2521" s="130">
        <v>0</v>
      </c>
      <c r="G2521" s="130">
        <v>2</v>
      </c>
      <c r="H2521" s="130" t="s">
        <v>130</v>
      </c>
      <c r="I2521" s="131"/>
      <c r="J2521" s="130" t="s">
        <v>131</v>
      </c>
    </row>
    <row r="2522" spans="1:10">
      <c r="A2522" s="130" t="s">
        <v>6833</v>
      </c>
      <c r="B2522" s="130" t="s">
        <v>6834</v>
      </c>
      <c r="C2522" s="130" t="s">
        <v>266</v>
      </c>
      <c r="D2522" s="130" t="s">
        <v>6835</v>
      </c>
      <c r="E2522" s="130" t="s">
        <v>268</v>
      </c>
      <c r="F2522" s="130">
        <v>0</v>
      </c>
      <c r="G2522" s="130">
        <v>2</v>
      </c>
      <c r="H2522" s="130" t="s">
        <v>130</v>
      </c>
      <c r="I2522" s="131"/>
      <c r="J2522" s="130" t="s">
        <v>131</v>
      </c>
    </row>
    <row r="2523" spans="1:10">
      <c r="A2523" s="130" t="s">
        <v>6836</v>
      </c>
      <c r="B2523" s="130" t="s">
        <v>6837</v>
      </c>
      <c r="C2523" s="130" t="s">
        <v>266</v>
      </c>
      <c r="D2523" s="130" t="s">
        <v>6838</v>
      </c>
      <c r="E2523" s="130" t="s">
        <v>268</v>
      </c>
      <c r="F2523" s="130">
        <v>0</v>
      </c>
      <c r="G2523" s="130">
        <v>2</v>
      </c>
      <c r="H2523" s="130" t="s">
        <v>130</v>
      </c>
      <c r="I2523" s="131"/>
      <c r="J2523" s="130" t="s">
        <v>131</v>
      </c>
    </row>
    <row r="2524" spans="1:10">
      <c r="A2524" s="130" t="s">
        <v>6839</v>
      </c>
      <c r="B2524" s="130" t="s">
        <v>6840</v>
      </c>
      <c r="C2524" s="130" t="s">
        <v>266</v>
      </c>
      <c r="D2524" s="130" t="s">
        <v>6841</v>
      </c>
      <c r="E2524" s="130" t="s">
        <v>268</v>
      </c>
      <c r="F2524" s="130">
        <v>0</v>
      </c>
      <c r="G2524" s="130">
        <v>2</v>
      </c>
      <c r="H2524" s="130" t="s">
        <v>130</v>
      </c>
      <c r="I2524" s="131"/>
      <c r="J2524" s="130" t="s">
        <v>131</v>
      </c>
    </row>
    <row r="2525" spans="1:10">
      <c r="A2525" s="130" t="s">
        <v>6842</v>
      </c>
      <c r="B2525" s="130" t="s">
        <v>6843</v>
      </c>
      <c r="C2525" s="130" t="s">
        <v>266</v>
      </c>
      <c r="D2525" s="130" t="s">
        <v>6844</v>
      </c>
      <c r="E2525" s="130" t="s">
        <v>268</v>
      </c>
      <c r="F2525" s="130">
        <v>0</v>
      </c>
      <c r="G2525" s="130">
        <v>2</v>
      </c>
      <c r="H2525" s="130" t="s">
        <v>130</v>
      </c>
      <c r="I2525" s="131"/>
      <c r="J2525" s="130" t="s">
        <v>131</v>
      </c>
    </row>
    <row r="2526" spans="1:10">
      <c r="A2526" s="130" t="s">
        <v>6845</v>
      </c>
      <c r="B2526" s="130" t="s">
        <v>6846</v>
      </c>
      <c r="C2526" s="130" t="s">
        <v>266</v>
      </c>
      <c r="D2526" s="130" t="s">
        <v>6847</v>
      </c>
      <c r="E2526" s="130" t="s">
        <v>268</v>
      </c>
      <c r="F2526" s="130">
        <v>0</v>
      </c>
      <c r="G2526" s="130">
        <v>2</v>
      </c>
      <c r="H2526" s="130" t="s">
        <v>130</v>
      </c>
      <c r="I2526" s="131"/>
      <c r="J2526" s="130" t="s">
        <v>131</v>
      </c>
    </row>
    <row r="2527" spans="1:10">
      <c r="A2527" s="130" t="s">
        <v>6848</v>
      </c>
      <c r="B2527" s="130" t="s">
        <v>6849</v>
      </c>
      <c r="C2527" s="130" t="s">
        <v>266</v>
      </c>
      <c r="D2527" s="130" t="s">
        <v>6850</v>
      </c>
      <c r="E2527" s="130" t="s">
        <v>268</v>
      </c>
      <c r="F2527" s="130">
        <v>0</v>
      </c>
      <c r="G2527" s="130">
        <v>2</v>
      </c>
      <c r="H2527" s="130" t="s">
        <v>130</v>
      </c>
      <c r="I2527" s="131"/>
      <c r="J2527" s="130" t="s">
        <v>131</v>
      </c>
    </row>
    <row r="2528" spans="1:10">
      <c r="A2528" s="130" t="s">
        <v>6851</v>
      </c>
      <c r="B2528" s="130" t="s">
        <v>6852</v>
      </c>
      <c r="C2528" s="130" t="s">
        <v>266</v>
      </c>
      <c r="D2528" s="130" t="s">
        <v>6853</v>
      </c>
      <c r="E2528" s="130" t="s">
        <v>268</v>
      </c>
      <c r="F2528" s="130">
        <v>0</v>
      </c>
      <c r="G2528" s="130">
        <v>2</v>
      </c>
      <c r="H2528" s="130" t="s">
        <v>130</v>
      </c>
      <c r="I2528" s="131"/>
      <c r="J2528" s="130" t="s">
        <v>131</v>
      </c>
    </row>
    <row r="2529" spans="1:10">
      <c r="A2529" s="130" t="s">
        <v>6854</v>
      </c>
      <c r="B2529" s="130" t="s">
        <v>6855</v>
      </c>
      <c r="C2529" s="130" t="s">
        <v>266</v>
      </c>
      <c r="D2529" s="130" t="s">
        <v>6856</v>
      </c>
      <c r="E2529" s="130" t="s">
        <v>268</v>
      </c>
      <c r="F2529" s="130">
        <v>0</v>
      </c>
      <c r="G2529" s="130">
        <v>2</v>
      </c>
      <c r="H2529" s="130" t="s">
        <v>130</v>
      </c>
      <c r="I2529" s="131"/>
      <c r="J2529" s="130" t="s">
        <v>131</v>
      </c>
    </row>
    <row r="2530" spans="1:10">
      <c r="A2530" s="130" t="s">
        <v>6857</v>
      </c>
      <c r="B2530" s="130" t="s">
        <v>6858</v>
      </c>
      <c r="C2530" s="130" t="s">
        <v>266</v>
      </c>
      <c r="D2530" s="130" t="s">
        <v>6859</v>
      </c>
      <c r="E2530" s="130" t="s">
        <v>268</v>
      </c>
      <c r="F2530" s="130">
        <v>0</v>
      </c>
      <c r="G2530" s="130">
        <v>2</v>
      </c>
      <c r="H2530" s="130" t="s">
        <v>130</v>
      </c>
      <c r="I2530" s="131"/>
      <c r="J2530" s="130" t="s">
        <v>131</v>
      </c>
    </row>
    <row r="2531" spans="1:10">
      <c r="A2531" s="130" t="s">
        <v>6860</v>
      </c>
      <c r="B2531" s="130" t="s">
        <v>6861</v>
      </c>
      <c r="C2531" s="130" t="s">
        <v>266</v>
      </c>
      <c r="D2531" s="130" t="s">
        <v>6862</v>
      </c>
      <c r="E2531" s="130" t="s">
        <v>268</v>
      </c>
      <c r="F2531" s="130">
        <v>0</v>
      </c>
      <c r="G2531" s="130">
        <v>2</v>
      </c>
      <c r="H2531" s="130" t="s">
        <v>130</v>
      </c>
      <c r="I2531" s="131"/>
      <c r="J2531" s="130" t="s">
        <v>131</v>
      </c>
    </row>
    <row r="2532" spans="1:10">
      <c r="A2532" s="130" t="s">
        <v>6863</v>
      </c>
      <c r="B2532" s="130" t="s">
        <v>6864</v>
      </c>
      <c r="C2532" s="130" t="s">
        <v>266</v>
      </c>
      <c r="D2532" s="130" t="s">
        <v>6865</v>
      </c>
      <c r="E2532" s="130" t="s">
        <v>268</v>
      </c>
      <c r="F2532" s="130">
        <v>0</v>
      </c>
      <c r="G2532" s="130">
        <v>2</v>
      </c>
      <c r="H2532" s="130" t="s">
        <v>130</v>
      </c>
      <c r="I2532" s="131"/>
      <c r="J2532" s="130" t="s">
        <v>131</v>
      </c>
    </row>
    <row r="2533" spans="1:10">
      <c r="A2533" s="130" t="s">
        <v>6866</v>
      </c>
      <c r="B2533" s="130" t="s">
        <v>6867</v>
      </c>
      <c r="C2533" s="130" t="s">
        <v>266</v>
      </c>
      <c r="D2533" s="130" t="s">
        <v>6868</v>
      </c>
      <c r="E2533" s="130" t="s">
        <v>268</v>
      </c>
      <c r="F2533" s="130">
        <v>0</v>
      </c>
      <c r="G2533" s="130">
        <v>2</v>
      </c>
      <c r="H2533" s="130" t="s">
        <v>130</v>
      </c>
      <c r="I2533" s="131"/>
      <c r="J2533" s="130" t="s">
        <v>131</v>
      </c>
    </row>
    <row r="2534" spans="1:10">
      <c r="A2534" s="130" t="s">
        <v>6869</v>
      </c>
      <c r="B2534" s="130" t="s">
        <v>6870</v>
      </c>
      <c r="C2534" s="130" t="s">
        <v>266</v>
      </c>
      <c r="D2534" s="130" t="s">
        <v>6871</v>
      </c>
      <c r="E2534" s="130" t="s">
        <v>268</v>
      </c>
      <c r="F2534" s="130">
        <v>0</v>
      </c>
      <c r="G2534" s="130">
        <v>2</v>
      </c>
      <c r="H2534" s="130" t="s">
        <v>130</v>
      </c>
      <c r="I2534" s="131"/>
      <c r="J2534" s="130" t="s">
        <v>131</v>
      </c>
    </row>
    <row r="2535" spans="1:10">
      <c r="A2535" s="130" t="s">
        <v>6872</v>
      </c>
      <c r="B2535" s="130" t="s">
        <v>6873</v>
      </c>
      <c r="C2535" s="130" t="s">
        <v>266</v>
      </c>
      <c r="D2535" s="130" t="s">
        <v>6874</v>
      </c>
      <c r="E2535" s="130" t="s">
        <v>268</v>
      </c>
      <c r="F2535" s="130">
        <v>0</v>
      </c>
      <c r="G2535" s="130">
        <v>2</v>
      </c>
      <c r="H2535" s="130" t="s">
        <v>130</v>
      </c>
      <c r="I2535" s="131"/>
      <c r="J2535" s="130" t="s">
        <v>131</v>
      </c>
    </row>
    <row r="2536" spans="1:10">
      <c r="A2536" s="130" t="s">
        <v>6875</v>
      </c>
      <c r="B2536" s="130" t="s">
        <v>6876</v>
      </c>
      <c r="C2536" s="130" t="s">
        <v>266</v>
      </c>
      <c r="D2536" s="130" t="s">
        <v>6877</v>
      </c>
      <c r="E2536" s="130" t="s">
        <v>268</v>
      </c>
      <c r="F2536" s="130">
        <v>0</v>
      </c>
      <c r="G2536" s="130">
        <v>2</v>
      </c>
      <c r="H2536" s="130" t="s">
        <v>130</v>
      </c>
      <c r="I2536" s="131"/>
      <c r="J2536" s="130" t="s">
        <v>131</v>
      </c>
    </row>
    <row r="2537" spans="1:10">
      <c r="A2537" s="130" t="s">
        <v>6878</v>
      </c>
      <c r="B2537" s="130" t="s">
        <v>6879</v>
      </c>
      <c r="C2537" s="130" t="s">
        <v>266</v>
      </c>
      <c r="D2537" s="130" t="s">
        <v>6880</v>
      </c>
      <c r="E2537" s="130" t="s">
        <v>268</v>
      </c>
      <c r="F2537" s="130">
        <v>0</v>
      </c>
      <c r="G2537" s="130">
        <v>2</v>
      </c>
      <c r="H2537" s="130" t="s">
        <v>130</v>
      </c>
      <c r="I2537" s="131"/>
      <c r="J2537" s="130" t="s">
        <v>131</v>
      </c>
    </row>
    <row r="2538" spans="1:10">
      <c r="A2538" s="130" t="s">
        <v>6881</v>
      </c>
      <c r="B2538" s="130" t="s">
        <v>6882</v>
      </c>
      <c r="C2538" s="130" t="s">
        <v>266</v>
      </c>
      <c r="D2538" s="130" t="s">
        <v>6883</v>
      </c>
      <c r="E2538" s="130" t="s">
        <v>268</v>
      </c>
      <c r="F2538" s="130">
        <v>0</v>
      </c>
      <c r="G2538" s="130">
        <v>2</v>
      </c>
      <c r="H2538" s="130" t="s">
        <v>130</v>
      </c>
      <c r="I2538" s="131"/>
      <c r="J2538" s="130" t="s">
        <v>131</v>
      </c>
    </row>
    <row r="2539" spans="1:10">
      <c r="A2539" s="130" t="s">
        <v>6884</v>
      </c>
      <c r="B2539" s="130" t="s">
        <v>6885</v>
      </c>
      <c r="C2539" s="130" t="s">
        <v>266</v>
      </c>
      <c r="D2539" s="130" t="s">
        <v>6886</v>
      </c>
      <c r="E2539" s="130" t="s">
        <v>268</v>
      </c>
      <c r="F2539" s="130">
        <v>0</v>
      </c>
      <c r="G2539" s="130">
        <v>2</v>
      </c>
      <c r="H2539" s="130" t="s">
        <v>130</v>
      </c>
      <c r="I2539" s="131"/>
      <c r="J2539" s="130" t="s">
        <v>131</v>
      </c>
    </row>
    <row r="2540" spans="1:10">
      <c r="A2540" s="130" t="s">
        <v>6887</v>
      </c>
      <c r="B2540" s="130" t="s">
        <v>6888</v>
      </c>
      <c r="C2540" s="130" t="s">
        <v>266</v>
      </c>
      <c r="D2540" s="130" t="s">
        <v>6889</v>
      </c>
      <c r="E2540" s="130" t="s">
        <v>268</v>
      </c>
      <c r="F2540" s="130">
        <v>0</v>
      </c>
      <c r="G2540" s="130">
        <v>2</v>
      </c>
      <c r="H2540" s="130" t="s">
        <v>130</v>
      </c>
      <c r="I2540" s="131"/>
      <c r="J2540" s="130" t="s">
        <v>131</v>
      </c>
    </row>
    <row r="2541" spans="1:10">
      <c r="A2541" s="130" t="s">
        <v>6890</v>
      </c>
      <c r="B2541" s="130" t="s">
        <v>6891</v>
      </c>
      <c r="C2541" s="130" t="s">
        <v>266</v>
      </c>
      <c r="D2541" s="130" t="s">
        <v>6892</v>
      </c>
      <c r="E2541" s="130" t="s">
        <v>268</v>
      </c>
      <c r="F2541" s="130">
        <v>0</v>
      </c>
      <c r="G2541" s="130">
        <v>2</v>
      </c>
      <c r="H2541" s="130" t="s">
        <v>130</v>
      </c>
      <c r="I2541" s="131"/>
      <c r="J2541" s="130" t="s">
        <v>131</v>
      </c>
    </row>
    <row r="2542" spans="1:10">
      <c r="A2542" s="130" t="s">
        <v>6893</v>
      </c>
      <c r="B2542" s="130" t="s">
        <v>6894</v>
      </c>
      <c r="C2542" s="130" t="s">
        <v>266</v>
      </c>
      <c r="D2542" s="130" t="s">
        <v>6895</v>
      </c>
      <c r="E2542" s="130" t="s">
        <v>268</v>
      </c>
      <c r="F2542" s="130">
        <v>0</v>
      </c>
      <c r="G2542" s="130">
        <v>2</v>
      </c>
      <c r="H2542" s="130" t="s">
        <v>130</v>
      </c>
      <c r="I2542" s="131"/>
      <c r="J2542" s="130" t="s">
        <v>131</v>
      </c>
    </row>
    <row r="2543" spans="1:10">
      <c r="A2543" s="130" t="s">
        <v>6896</v>
      </c>
      <c r="B2543" s="130" t="s">
        <v>6897</v>
      </c>
      <c r="C2543" s="130" t="s">
        <v>266</v>
      </c>
      <c r="D2543" s="130" t="s">
        <v>6898</v>
      </c>
      <c r="E2543" s="130" t="s">
        <v>268</v>
      </c>
      <c r="F2543" s="130">
        <v>0</v>
      </c>
      <c r="G2543" s="130">
        <v>2</v>
      </c>
      <c r="H2543" s="130" t="s">
        <v>130</v>
      </c>
      <c r="I2543" s="131"/>
      <c r="J2543" s="130" t="s">
        <v>131</v>
      </c>
    </row>
    <row r="2544" spans="1:10">
      <c r="A2544" s="130" t="s">
        <v>6899</v>
      </c>
      <c r="B2544" s="130" t="s">
        <v>6900</v>
      </c>
      <c r="C2544" s="130" t="s">
        <v>266</v>
      </c>
      <c r="D2544" s="130" t="s">
        <v>6901</v>
      </c>
      <c r="E2544" s="130" t="s">
        <v>268</v>
      </c>
      <c r="F2544" s="130">
        <v>0</v>
      </c>
      <c r="G2544" s="130">
        <v>2</v>
      </c>
      <c r="H2544" s="130" t="s">
        <v>130</v>
      </c>
      <c r="I2544" s="131"/>
      <c r="J2544" s="130" t="s">
        <v>131</v>
      </c>
    </row>
    <row r="2545" spans="1:10">
      <c r="A2545" s="130" t="s">
        <v>6902</v>
      </c>
      <c r="B2545" s="130" t="s">
        <v>6903</v>
      </c>
      <c r="C2545" s="130" t="s">
        <v>266</v>
      </c>
      <c r="D2545" s="130" t="s">
        <v>6904</v>
      </c>
      <c r="E2545" s="130" t="s">
        <v>268</v>
      </c>
      <c r="F2545" s="130">
        <v>0</v>
      </c>
      <c r="G2545" s="130">
        <v>2</v>
      </c>
      <c r="H2545" s="130" t="s">
        <v>130</v>
      </c>
      <c r="I2545" s="131"/>
      <c r="J2545" s="130" t="s">
        <v>131</v>
      </c>
    </row>
    <row r="2546" spans="1:10">
      <c r="A2546" s="130" t="s">
        <v>6905</v>
      </c>
      <c r="B2546" s="130" t="s">
        <v>6906</v>
      </c>
      <c r="C2546" s="130" t="s">
        <v>266</v>
      </c>
      <c r="D2546" s="130" t="s">
        <v>6907</v>
      </c>
      <c r="E2546" s="130" t="s">
        <v>268</v>
      </c>
      <c r="F2546" s="130">
        <v>0</v>
      </c>
      <c r="G2546" s="130">
        <v>2</v>
      </c>
      <c r="H2546" s="130" t="s">
        <v>130</v>
      </c>
      <c r="I2546" s="131"/>
      <c r="J2546" s="130" t="s">
        <v>131</v>
      </c>
    </row>
    <row r="2547" spans="1:10">
      <c r="A2547" s="130" t="s">
        <v>6908</v>
      </c>
      <c r="B2547" s="130" t="s">
        <v>6909</v>
      </c>
      <c r="C2547" s="130" t="s">
        <v>266</v>
      </c>
      <c r="D2547" s="130" t="s">
        <v>6910</v>
      </c>
      <c r="E2547" s="130" t="s">
        <v>268</v>
      </c>
      <c r="F2547" s="130">
        <v>0</v>
      </c>
      <c r="G2547" s="130">
        <v>2</v>
      </c>
      <c r="H2547" s="130" t="s">
        <v>130</v>
      </c>
      <c r="I2547" s="131"/>
      <c r="J2547" s="130" t="s">
        <v>131</v>
      </c>
    </row>
    <row r="2548" spans="1:10">
      <c r="A2548" s="130" t="s">
        <v>6911</v>
      </c>
      <c r="B2548" s="130" t="s">
        <v>6912</v>
      </c>
      <c r="C2548" s="130" t="s">
        <v>266</v>
      </c>
      <c r="D2548" s="130" t="s">
        <v>6913</v>
      </c>
      <c r="E2548" s="130" t="s">
        <v>268</v>
      </c>
      <c r="F2548" s="130">
        <v>0</v>
      </c>
      <c r="G2548" s="130">
        <v>2</v>
      </c>
      <c r="H2548" s="130" t="s">
        <v>130</v>
      </c>
      <c r="I2548" s="131"/>
      <c r="J2548" s="130" t="s">
        <v>131</v>
      </c>
    </row>
    <row r="2549" spans="1:10">
      <c r="A2549" s="130" t="s">
        <v>6914</v>
      </c>
      <c r="B2549" s="130" t="s">
        <v>6915</v>
      </c>
      <c r="C2549" s="130" t="s">
        <v>266</v>
      </c>
      <c r="D2549" s="130" t="s">
        <v>6916</v>
      </c>
      <c r="E2549" s="130" t="s">
        <v>268</v>
      </c>
      <c r="F2549" s="130">
        <v>0</v>
      </c>
      <c r="G2549" s="130">
        <v>2</v>
      </c>
      <c r="H2549" s="130" t="s">
        <v>130</v>
      </c>
      <c r="I2549" s="131"/>
      <c r="J2549" s="130" t="s">
        <v>131</v>
      </c>
    </row>
    <row r="2550" spans="1:10">
      <c r="A2550" s="130" t="s">
        <v>6917</v>
      </c>
      <c r="B2550" s="130" t="s">
        <v>6918</v>
      </c>
      <c r="C2550" s="130" t="s">
        <v>164</v>
      </c>
      <c r="D2550" s="130" t="s">
        <v>6919</v>
      </c>
      <c r="E2550" s="130" t="s">
        <v>166</v>
      </c>
      <c r="F2550" s="130">
        <v>0</v>
      </c>
      <c r="G2550" s="130">
        <v>2</v>
      </c>
      <c r="H2550" s="130" t="s">
        <v>130</v>
      </c>
      <c r="I2550" s="131"/>
      <c r="J2550" s="130" t="s">
        <v>131</v>
      </c>
    </row>
    <row r="2551" spans="1:10">
      <c r="A2551" s="130" t="s">
        <v>6920</v>
      </c>
      <c r="B2551" s="130" t="s">
        <v>6921</v>
      </c>
      <c r="C2551" s="130" t="s">
        <v>164</v>
      </c>
      <c r="D2551" s="130" t="s">
        <v>6922</v>
      </c>
      <c r="E2551" s="130" t="s">
        <v>166</v>
      </c>
      <c r="F2551" s="130">
        <v>0</v>
      </c>
      <c r="G2551" s="130">
        <v>2</v>
      </c>
      <c r="H2551" s="130" t="s">
        <v>130</v>
      </c>
      <c r="I2551" s="131"/>
      <c r="J2551" s="130" t="s">
        <v>131</v>
      </c>
    </row>
    <row r="2552" spans="1:10">
      <c r="A2552" s="130" t="s">
        <v>6923</v>
      </c>
      <c r="B2552" s="130" t="s">
        <v>6924</v>
      </c>
      <c r="C2552" s="130" t="s">
        <v>164</v>
      </c>
      <c r="D2552" s="130" t="s">
        <v>6925</v>
      </c>
      <c r="E2552" s="130" t="s">
        <v>166</v>
      </c>
      <c r="F2552" s="130">
        <v>0</v>
      </c>
      <c r="G2552" s="130">
        <v>2</v>
      </c>
      <c r="H2552" s="130" t="s">
        <v>130</v>
      </c>
      <c r="I2552" s="131"/>
      <c r="J2552" s="130" t="s">
        <v>131</v>
      </c>
    </row>
    <row r="2553" spans="1:10">
      <c r="A2553" s="130" t="s">
        <v>6926</v>
      </c>
      <c r="B2553" s="130" t="s">
        <v>6927</v>
      </c>
      <c r="C2553" s="130" t="s">
        <v>164</v>
      </c>
      <c r="D2553" s="130" t="s">
        <v>6928</v>
      </c>
      <c r="E2553" s="130" t="s">
        <v>166</v>
      </c>
      <c r="F2553" s="130">
        <v>0</v>
      </c>
      <c r="G2553" s="130">
        <v>2</v>
      </c>
      <c r="H2553" s="130" t="s">
        <v>130</v>
      </c>
      <c r="I2553" s="131"/>
      <c r="J2553" s="130" t="s">
        <v>131</v>
      </c>
    </row>
    <row r="2554" spans="1:10">
      <c r="A2554" s="130" t="s">
        <v>6929</v>
      </c>
      <c r="B2554" s="130" t="s">
        <v>6930</v>
      </c>
      <c r="C2554" s="130" t="s">
        <v>164</v>
      </c>
      <c r="D2554" s="130" t="s">
        <v>6931</v>
      </c>
      <c r="E2554" s="130" t="s">
        <v>166</v>
      </c>
      <c r="F2554" s="130">
        <v>0</v>
      </c>
      <c r="G2554" s="130">
        <v>2</v>
      </c>
      <c r="H2554" s="130" t="s">
        <v>130</v>
      </c>
      <c r="I2554" s="131"/>
      <c r="J2554" s="130" t="s">
        <v>131</v>
      </c>
    </row>
    <row r="2555" spans="1:10">
      <c r="A2555" s="130" t="s">
        <v>6932</v>
      </c>
      <c r="B2555" s="130" t="s">
        <v>6933</v>
      </c>
      <c r="C2555" s="130" t="s">
        <v>164</v>
      </c>
      <c r="D2555" s="130" t="s">
        <v>6934</v>
      </c>
      <c r="E2555" s="130" t="s">
        <v>166</v>
      </c>
      <c r="F2555" s="130">
        <v>0</v>
      </c>
      <c r="G2555" s="130">
        <v>2</v>
      </c>
      <c r="H2555" s="130" t="s">
        <v>130</v>
      </c>
      <c r="I2555" s="131"/>
      <c r="J2555" s="130" t="s">
        <v>131</v>
      </c>
    </row>
    <row r="2556" spans="1:10">
      <c r="A2556" s="130" t="s">
        <v>6935</v>
      </c>
      <c r="B2556" s="130" t="s">
        <v>6936</v>
      </c>
      <c r="C2556" s="130" t="s">
        <v>164</v>
      </c>
      <c r="D2556" s="130" t="s">
        <v>6937</v>
      </c>
      <c r="E2556" s="130" t="s">
        <v>166</v>
      </c>
      <c r="F2556" s="130">
        <v>0</v>
      </c>
      <c r="G2556" s="130">
        <v>2</v>
      </c>
      <c r="H2556" s="130" t="s">
        <v>130</v>
      </c>
      <c r="I2556" s="131"/>
      <c r="J2556" s="130" t="s">
        <v>131</v>
      </c>
    </row>
    <row r="2557" spans="1:10">
      <c r="A2557" s="130" t="s">
        <v>6938</v>
      </c>
      <c r="B2557" s="130" t="s">
        <v>6939</v>
      </c>
      <c r="C2557" s="130" t="s">
        <v>164</v>
      </c>
      <c r="D2557" s="130" t="s">
        <v>6940</v>
      </c>
      <c r="E2557" s="130" t="s">
        <v>166</v>
      </c>
      <c r="F2557" s="130">
        <v>0</v>
      </c>
      <c r="G2557" s="130">
        <v>2</v>
      </c>
      <c r="H2557" s="130" t="s">
        <v>130</v>
      </c>
      <c r="I2557" s="131"/>
      <c r="J2557" s="130" t="s">
        <v>131</v>
      </c>
    </row>
    <row r="2558" spans="1:10">
      <c r="A2558" s="130" t="s">
        <v>6941</v>
      </c>
      <c r="B2558" s="130" t="s">
        <v>6942</v>
      </c>
      <c r="C2558" s="130" t="s">
        <v>164</v>
      </c>
      <c r="D2558" s="130" t="s">
        <v>6943</v>
      </c>
      <c r="E2558" s="130" t="s">
        <v>166</v>
      </c>
      <c r="F2558" s="130">
        <v>0</v>
      </c>
      <c r="G2558" s="130">
        <v>2</v>
      </c>
      <c r="H2558" s="130" t="s">
        <v>130</v>
      </c>
      <c r="I2558" s="131"/>
      <c r="J2558" s="130" t="s">
        <v>131</v>
      </c>
    </row>
    <row r="2559" spans="1:10">
      <c r="A2559" s="130" t="s">
        <v>6944</v>
      </c>
      <c r="B2559" s="130" t="s">
        <v>6945</v>
      </c>
      <c r="C2559" s="130" t="s">
        <v>164</v>
      </c>
      <c r="D2559" s="130" t="s">
        <v>6946</v>
      </c>
      <c r="E2559" s="130" t="s">
        <v>166</v>
      </c>
      <c r="F2559" s="130">
        <v>0</v>
      </c>
      <c r="G2559" s="130">
        <v>2</v>
      </c>
      <c r="H2559" s="130" t="s">
        <v>130</v>
      </c>
      <c r="I2559" s="131"/>
      <c r="J2559" s="130" t="s">
        <v>131</v>
      </c>
    </row>
    <row r="2560" spans="1:10">
      <c r="A2560" s="130" t="s">
        <v>6947</v>
      </c>
      <c r="B2560" s="130" t="s">
        <v>6948</v>
      </c>
      <c r="C2560" s="130" t="s">
        <v>164</v>
      </c>
      <c r="D2560" s="130" t="s">
        <v>6949</v>
      </c>
      <c r="E2560" s="130" t="s">
        <v>166</v>
      </c>
      <c r="F2560" s="130">
        <v>0</v>
      </c>
      <c r="G2560" s="130">
        <v>2</v>
      </c>
      <c r="H2560" s="130" t="s">
        <v>130</v>
      </c>
      <c r="I2560" s="131"/>
      <c r="J2560" s="130" t="s">
        <v>131</v>
      </c>
    </row>
    <row r="2561" spans="1:10">
      <c r="A2561" s="130" t="s">
        <v>6950</v>
      </c>
      <c r="B2561" s="130" t="s">
        <v>6951</v>
      </c>
      <c r="C2561" s="130" t="s">
        <v>164</v>
      </c>
      <c r="D2561" s="130" t="s">
        <v>6952</v>
      </c>
      <c r="E2561" s="130" t="s">
        <v>166</v>
      </c>
      <c r="F2561" s="130">
        <v>0</v>
      </c>
      <c r="G2561" s="130">
        <v>2</v>
      </c>
      <c r="H2561" s="130" t="s">
        <v>130</v>
      </c>
      <c r="I2561" s="131"/>
      <c r="J2561" s="130" t="s">
        <v>131</v>
      </c>
    </row>
    <row r="2562" spans="1:10">
      <c r="A2562" s="130" t="s">
        <v>6953</v>
      </c>
      <c r="B2562" s="130" t="s">
        <v>6954</v>
      </c>
      <c r="C2562" s="130" t="s">
        <v>164</v>
      </c>
      <c r="D2562" s="130" t="s">
        <v>6955</v>
      </c>
      <c r="E2562" s="130" t="s">
        <v>166</v>
      </c>
      <c r="F2562" s="130">
        <v>0</v>
      </c>
      <c r="G2562" s="130">
        <v>2</v>
      </c>
      <c r="H2562" s="130" t="s">
        <v>130</v>
      </c>
      <c r="I2562" s="131"/>
      <c r="J2562" s="130" t="s">
        <v>131</v>
      </c>
    </row>
    <row r="2563" spans="1:10">
      <c r="A2563" s="130" t="s">
        <v>6956</v>
      </c>
      <c r="B2563" s="130" t="s">
        <v>6957</v>
      </c>
      <c r="C2563" s="130" t="s">
        <v>164</v>
      </c>
      <c r="D2563" s="130" t="s">
        <v>6958</v>
      </c>
      <c r="E2563" s="130" t="s">
        <v>166</v>
      </c>
      <c r="F2563" s="130">
        <v>0</v>
      </c>
      <c r="G2563" s="130">
        <v>2</v>
      </c>
      <c r="H2563" s="130" t="s">
        <v>130</v>
      </c>
      <c r="I2563" s="131"/>
      <c r="J2563" s="130" t="s">
        <v>131</v>
      </c>
    </row>
    <row r="2564" spans="1:10">
      <c r="A2564" s="130" t="s">
        <v>6959</v>
      </c>
      <c r="B2564" s="130" t="s">
        <v>6960</v>
      </c>
      <c r="C2564" s="130" t="s">
        <v>164</v>
      </c>
      <c r="D2564" s="130" t="s">
        <v>6961</v>
      </c>
      <c r="E2564" s="130" t="s">
        <v>166</v>
      </c>
      <c r="F2564" s="130">
        <v>0</v>
      </c>
      <c r="G2564" s="130">
        <v>2</v>
      </c>
      <c r="H2564" s="130" t="s">
        <v>130</v>
      </c>
      <c r="I2564" s="131"/>
      <c r="J2564" s="130" t="s">
        <v>131</v>
      </c>
    </row>
    <row r="2565" spans="1:10">
      <c r="A2565" s="130" t="s">
        <v>6962</v>
      </c>
      <c r="B2565" s="130" t="s">
        <v>6963</v>
      </c>
      <c r="C2565" s="130" t="s">
        <v>164</v>
      </c>
      <c r="D2565" s="130" t="s">
        <v>6964</v>
      </c>
      <c r="E2565" s="130" t="s">
        <v>166</v>
      </c>
      <c r="F2565" s="130">
        <v>0</v>
      </c>
      <c r="G2565" s="130">
        <v>2</v>
      </c>
      <c r="H2565" s="130" t="s">
        <v>130</v>
      </c>
      <c r="I2565" s="131"/>
      <c r="J2565" s="130" t="s">
        <v>131</v>
      </c>
    </row>
    <row r="2566" spans="1:10">
      <c r="A2566" s="130" t="s">
        <v>6965</v>
      </c>
      <c r="B2566" s="130" t="s">
        <v>6966</v>
      </c>
      <c r="C2566" s="130" t="s">
        <v>164</v>
      </c>
      <c r="D2566" s="130" t="s">
        <v>6967</v>
      </c>
      <c r="E2566" s="130" t="s">
        <v>166</v>
      </c>
      <c r="F2566" s="130">
        <v>0</v>
      </c>
      <c r="G2566" s="130">
        <v>2</v>
      </c>
      <c r="H2566" s="130" t="s">
        <v>130</v>
      </c>
      <c r="I2566" s="131"/>
      <c r="J2566" s="130" t="s">
        <v>131</v>
      </c>
    </row>
    <row r="2567" spans="1:10">
      <c r="A2567" s="130" t="s">
        <v>6968</v>
      </c>
      <c r="B2567" s="130" t="s">
        <v>6969</v>
      </c>
      <c r="C2567" s="130" t="s">
        <v>164</v>
      </c>
      <c r="D2567" s="130" t="s">
        <v>6970</v>
      </c>
      <c r="E2567" s="130" t="s">
        <v>166</v>
      </c>
      <c r="F2567" s="130">
        <v>0</v>
      </c>
      <c r="G2567" s="130">
        <v>2</v>
      </c>
      <c r="H2567" s="130" t="s">
        <v>130</v>
      </c>
      <c r="I2567" s="131"/>
      <c r="J2567" s="130" t="s">
        <v>131</v>
      </c>
    </row>
    <row r="2568" spans="1:10">
      <c r="A2568" s="130" t="s">
        <v>6971</v>
      </c>
      <c r="B2568" s="130" t="s">
        <v>6972</v>
      </c>
      <c r="C2568" s="130" t="s">
        <v>164</v>
      </c>
      <c r="D2568" s="130" t="s">
        <v>6973</v>
      </c>
      <c r="E2568" s="130" t="s">
        <v>166</v>
      </c>
      <c r="F2568" s="130">
        <v>0</v>
      </c>
      <c r="G2568" s="130">
        <v>2</v>
      </c>
      <c r="H2568" s="130" t="s">
        <v>130</v>
      </c>
      <c r="I2568" s="131"/>
      <c r="J2568" s="130" t="s">
        <v>131</v>
      </c>
    </row>
    <row r="2569" spans="1:10">
      <c r="A2569" s="130" t="s">
        <v>6974</v>
      </c>
      <c r="B2569" s="130" t="s">
        <v>6975</v>
      </c>
      <c r="C2569" s="130" t="s">
        <v>164</v>
      </c>
      <c r="D2569" s="130" t="s">
        <v>6976</v>
      </c>
      <c r="E2569" s="130" t="s">
        <v>166</v>
      </c>
      <c r="F2569" s="130">
        <v>0</v>
      </c>
      <c r="G2569" s="130">
        <v>2</v>
      </c>
      <c r="H2569" s="130" t="s">
        <v>130</v>
      </c>
      <c r="I2569" s="131"/>
      <c r="J2569" s="130" t="s">
        <v>131</v>
      </c>
    </row>
    <row r="2570" spans="1:10">
      <c r="A2570" s="130" t="s">
        <v>6977</v>
      </c>
      <c r="B2570" s="130" t="s">
        <v>6978</v>
      </c>
      <c r="C2570" s="130" t="s">
        <v>164</v>
      </c>
      <c r="D2570" s="130" t="s">
        <v>6979</v>
      </c>
      <c r="E2570" s="130" t="s">
        <v>166</v>
      </c>
      <c r="F2570" s="130">
        <v>0</v>
      </c>
      <c r="G2570" s="130">
        <v>2</v>
      </c>
      <c r="H2570" s="130" t="s">
        <v>130</v>
      </c>
      <c r="I2570" s="131"/>
      <c r="J2570" s="130" t="s">
        <v>131</v>
      </c>
    </row>
    <row r="2571" spans="1:10">
      <c r="A2571" s="130" t="s">
        <v>6980</v>
      </c>
      <c r="B2571" s="130" t="s">
        <v>6981</v>
      </c>
      <c r="C2571" s="130" t="s">
        <v>266</v>
      </c>
      <c r="D2571" s="130" t="s">
        <v>6982</v>
      </c>
      <c r="E2571" s="130" t="s">
        <v>268</v>
      </c>
      <c r="F2571" s="130">
        <v>0</v>
      </c>
      <c r="G2571" s="130">
        <v>2</v>
      </c>
      <c r="H2571" s="130" t="s">
        <v>130</v>
      </c>
      <c r="I2571" s="131"/>
      <c r="J2571" s="130" t="s">
        <v>131</v>
      </c>
    </row>
    <row r="2572" spans="1:10">
      <c r="A2572" s="130" t="s">
        <v>6983</v>
      </c>
      <c r="B2572" s="130" t="s">
        <v>6984</v>
      </c>
      <c r="C2572" s="130" t="s">
        <v>266</v>
      </c>
      <c r="D2572" s="130" t="s">
        <v>6985</v>
      </c>
      <c r="E2572" s="130" t="s">
        <v>268</v>
      </c>
      <c r="F2572" s="130">
        <v>0</v>
      </c>
      <c r="G2572" s="130">
        <v>2</v>
      </c>
      <c r="H2572" s="130" t="s">
        <v>130</v>
      </c>
      <c r="I2572" s="131"/>
      <c r="J2572" s="130" t="s">
        <v>131</v>
      </c>
    </row>
    <row r="2573" spans="1:10">
      <c r="A2573" s="130" t="s">
        <v>6986</v>
      </c>
      <c r="B2573" s="130" t="s">
        <v>6987</v>
      </c>
      <c r="C2573" s="130" t="s">
        <v>266</v>
      </c>
      <c r="D2573" s="130" t="s">
        <v>6988</v>
      </c>
      <c r="E2573" s="130" t="s">
        <v>268</v>
      </c>
      <c r="F2573" s="130">
        <v>0</v>
      </c>
      <c r="G2573" s="130">
        <v>2</v>
      </c>
      <c r="H2573" s="130" t="s">
        <v>130</v>
      </c>
      <c r="I2573" s="131"/>
      <c r="J2573" s="130" t="s">
        <v>131</v>
      </c>
    </row>
    <row r="2574" spans="1:10">
      <c r="A2574" s="130" t="s">
        <v>6989</v>
      </c>
      <c r="B2574" s="130" t="s">
        <v>6990</v>
      </c>
      <c r="C2574" s="130" t="s">
        <v>266</v>
      </c>
      <c r="D2574" s="130" t="s">
        <v>6991</v>
      </c>
      <c r="E2574" s="130" t="s">
        <v>268</v>
      </c>
      <c r="F2574" s="130">
        <v>0</v>
      </c>
      <c r="G2574" s="130">
        <v>2</v>
      </c>
      <c r="H2574" s="130" t="s">
        <v>130</v>
      </c>
      <c r="I2574" s="131"/>
      <c r="J2574" s="130" t="s">
        <v>131</v>
      </c>
    </row>
    <row r="2575" spans="1:10">
      <c r="A2575" s="130" t="s">
        <v>6992</v>
      </c>
      <c r="B2575" s="130" t="s">
        <v>6993</v>
      </c>
      <c r="C2575" s="130" t="s">
        <v>266</v>
      </c>
      <c r="D2575" s="130" t="s">
        <v>6994</v>
      </c>
      <c r="E2575" s="130" t="s">
        <v>268</v>
      </c>
      <c r="F2575" s="130">
        <v>0</v>
      </c>
      <c r="G2575" s="130">
        <v>2</v>
      </c>
      <c r="H2575" s="130" t="s">
        <v>130</v>
      </c>
      <c r="I2575" s="131"/>
      <c r="J2575" s="130" t="s">
        <v>131</v>
      </c>
    </row>
    <row r="2576" spans="1:10">
      <c r="A2576" s="130" t="s">
        <v>6995</v>
      </c>
      <c r="B2576" s="130" t="s">
        <v>6996</v>
      </c>
      <c r="C2576" s="130" t="s">
        <v>266</v>
      </c>
      <c r="D2576" s="130" t="s">
        <v>6997</v>
      </c>
      <c r="E2576" s="130" t="s">
        <v>268</v>
      </c>
      <c r="F2576" s="130">
        <v>0</v>
      </c>
      <c r="G2576" s="130">
        <v>2</v>
      </c>
      <c r="H2576" s="130" t="s">
        <v>130</v>
      </c>
      <c r="I2576" s="131"/>
      <c r="J2576" s="130" t="s">
        <v>131</v>
      </c>
    </row>
    <row r="2577" spans="1:10">
      <c r="A2577" s="130" t="s">
        <v>6998</v>
      </c>
      <c r="B2577" s="130" t="s">
        <v>6999</v>
      </c>
      <c r="C2577" s="130" t="s">
        <v>266</v>
      </c>
      <c r="D2577" s="130" t="s">
        <v>7000</v>
      </c>
      <c r="E2577" s="130" t="s">
        <v>268</v>
      </c>
      <c r="F2577" s="130">
        <v>0</v>
      </c>
      <c r="G2577" s="130">
        <v>2</v>
      </c>
      <c r="H2577" s="130" t="s">
        <v>130</v>
      </c>
      <c r="I2577" s="131"/>
      <c r="J2577" s="130" t="s">
        <v>131</v>
      </c>
    </row>
    <row r="2578" spans="1:10">
      <c r="A2578" s="130" t="s">
        <v>7001</v>
      </c>
      <c r="B2578" s="130" t="s">
        <v>7002</v>
      </c>
      <c r="C2578" s="130" t="s">
        <v>266</v>
      </c>
      <c r="D2578" s="130" t="s">
        <v>7003</v>
      </c>
      <c r="E2578" s="130" t="s">
        <v>268</v>
      </c>
      <c r="F2578" s="130">
        <v>0</v>
      </c>
      <c r="G2578" s="130">
        <v>2</v>
      </c>
      <c r="H2578" s="130" t="s">
        <v>130</v>
      </c>
      <c r="I2578" s="131"/>
      <c r="J2578" s="130" t="s">
        <v>131</v>
      </c>
    </row>
    <row r="2579" spans="1:10">
      <c r="A2579" s="130" t="s">
        <v>7004</v>
      </c>
      <c r="B2579" s="130" t="s">
        <v>7005</v>
      </c>
      <c r="C2579" s="130" t="s">
        <v>266</v>
      </c>
      <c r="D2579" s="130" t="s">
        <v>7006</v>
      </c>
      <c r="E2579" s="130" t="s">
        <v>268</v>
      </c>
      <c r="F2579" s="130">
        <v>0</v>
      </c>
      <c r="G2579" s="130">
        <v>2</v>
      </c>
      <c r="H2579" s="130" t="s">
        <v>130</v>
      </c>
      <c r="I2579" s="131"/>
      <c r="J2579" s="130" t="s">
        <v>131</v>
      </c>
    </row>
    <row r="2580" spans="1:10">
      <c r="A2580" s="130" t="s">
        <v>7007</v>
      </c>
      <c r="B2580" s="130" t="s">
        <v>7008</v>
      </c>
      <c r="C2580" s="130" t="s">
        <v>266</v>
      </c>
      <c r="D2580" s="130" t="s">
        <v>7009</v>
      </c>
      <c r="E2580" s="130" t="s">
        <v>268</v>
      </c>
      <c r="F2580" s="130">
        <v>0</v>
      </c>
      <c r="G2580" s="130">
        <v>2</v>
      </c>
      <c r="H2580" s="130" t="s">
        <v>130</v>
      </c>
      <c r="I2580" s="131"/>
      <c r="J2580" s="130" t="s">
        <v>131</v>
      </c>
    </row>
    <row r="2581" spans="1:10">
      <c r="A2581" s="130" t="s">
        <v>7010</v>
      </c>
      <c r="B2581" s="130" t="s">
        <v>7011</v>
      </c>
      <c r="C2581" s="130" t="s">
        <v>266</v>
      </c>
      <c r="D2581" s="130" t="s">
        <v>7012</v>
      </c>
      <c r="E2581" s="130" t="s">
        <v>268</v>
      </c>
      <c r="F2581" s="130">
        <v>0</v>
      </c>
      <c r="G2581" s="130">
        <v>2</v>
      </c>
      <c r="H2581" s="130" t="s">
        <v>130</v>
      </c>
      <c r="I2581" s="131"/>
      <c r="J2581" s="130" t="s">
        <v>131</v>
      </c>
    </row>
    <row r="2582" spans="1:10">
      <c r="A2582" s="130" t="s">
        <v>7013</v>
      </c>
      <c r="B2582" s="130" t="s">
        <v>6921</v>
      </c>
      <c r="C2582" s="130" t="s">
        <v>266</v>
      </c>
      <c r="D2582" s="130" t="s">
        <v>6922</v>
      </c>
      <c r="E2582" s="130" t="s">
        <v>268</v>
      </c>
      <c r="F2582" s="130">
        <v>0</v>
      </c>
      <c r="G2582" s="130">
        <v>2</v>
      </c>
      <c r="H2582" s="130" t="s">
        <v>130</v>
      </c>
      <c r="I2582" s="131">
        <v>46000</v>
      </c>
      <c r="J2582" s="130" t="s">
        <v>131</v>
      </c>
    </row>
    <row r="2583" spans="1:10">
      <c r="A2583" s="130" t="s">
        <v>7014</v>
      </c>
      <c r="B2583" s="130" t="s">
        <v>6930</v>
      </c>
      <c r="C2583" s="130" t="s">
        <v>266</v>
      </c>
      <c r="D2583" s="130" t="s">
        <v>6931</v>
      </c>
      <c r="E2583" s="130" t="s">
        <v>268</v>
      </c>
      <c r="F2583" s="130">
        <v>0</v>
      </c>
      <c r="G2583" s="130">
        <v>2</v>
      </c>
      <c r="H2583" s="130" t="s">
        <v>130</v>
      </c>
      <c r="I2583" s="131">
        <v>46000</v>
      </c>
      <c r="J2583" s="130" t="s">
        <v>131</v>
      </c>
    </row>
    <row r="2584" spans="1:10">
      <c r="A2584" s="130" t="s">
        <v>7015</v>
      </c>
      <c r="B2584" s="130" t="s">
        <v>7016</v>
      </c>
      <c r="C2584" s="130" t="s">
        <v>266</v>
      </c>
      <c r="D2584" s="130" t="s">
        <v>7017</v>
      </c>
      <c r="E2584" s="130" t="s">
        <v>268</v>
      </c>
      <c r="F2584" s="130">
        <v>0</v>
      </c>
      <c r="G2584" s="130">
        <v>2</v>
      </c>
      <c r="H2584" s="130" t="s">
        <v>130</v>
      </c>
      <c r="I2584" s="131"/>
      <c r="J2584" s="130" t="s">
        <v>131</v>
      </c>
    </row>
    <row r="2585" spans="1:10">
      <c r="A2585" s="130" t="s">
        <v>7018</v>
      </c>
      <c r="B2585" s="130" t="s">
        <v>7019</v>
      </c>
      <c r="C2585" s="130" t="s">
        <v>266</v>
      </c>
      <c r="D2585" s="130" t="s">
        <v>7020</v>
      </c>
      <c r="E2585" s="130" t="s">
        <v>268</v>
      </c>
      <c r="F2585" s="130">
        <v>0</v>
      </c>
      <c r="G2585" s="130">
        <v>2</v>
      </c>
      <c r="H2585" s="130" t="s">
        <v>130</v>
      </c>
      <c r="I2585" s="131"/>
      <c r="J2585" s="130" t="s">
        <v>131</v>
      </c>
    </row>
    <row r="2586" spans="1:10">
      <c r="A2586" s="130" t="s">
        <v>7021</v>
      </c>
      <c r="B2586" s="130" t="s">
        <v>7022</v>
      </c>
      <c r="C2586" s="130" t="s">
        <v>266</v>
      </c>
      <c r="D2586" s="130" t="s">
        <v>7023</v>
      </c>
      <c r="E2586" s="130" t="s">
        <v>268</v>
      </c>
      <c r="F2586" s="130">
        <v>0</v>
      </c>
      <c r="G2586" s="130">
        <v>2</v>
      </c>
      <c r="H2586" s="130" t="s">
        <v>130</v>
      </c>
      <c r="I2586" s="131"/>
      <c r="J2586" s="130" t="s">
        <v>131</v>
      </c>
    </row>
    <row r="2587" spans="1:10">
      <c r="A2587" s="130" t="s">
        <v>7024</v>
      </c>
      <c r="B2587" s="130" t="s">
        <v>7025</v>
      </c>
      <c r="C2587" s="130" t="s">
        <v>266</v>
      </c>
      <c r="D2587" s="130" t="s">
        <v>7026</v>
      </c>
      <c r="E2587" s="130" t="s">
        <v>268</v>
      </c>
      <c r="F2587" s="130">
        <v>0</v>
      </c>
      <c r="G2587" s="130">
        <v>2</v>
      </c>
      <c r="H2587" s="130" t="s">
        <v>130</v>
      </c>
      <c r="I2587" s="131"/>
      <c r="J2587" s="130" t="s">
        <v>131</v>
      </c>
    </row>
    <row r="2588" spans="1:10">
      <c r="A2588" s="130" t="s">
        <v>7027</v>
      </c>
      <c r="B2588" s="130" t="s">
        <v>7028</v>
      </c>
      <c r="C2588" s="130" t="s">
        <v>266</v>
      </c>
      <c r="D2588" s="130" t="s">
        <v>7029</v>
      </c>
      <c r="E2588" s="130" t="s">
        <v>268</v>
      </c>
      <c r="F2588" s="130">
        <v>0</v>
      </c>
      <c r="G2588" s="130">
        <v>2</v>
      </c>
      <c r="H2588" s="130" t="s">
        <v>130</v>
      </c>
      <c r="I2588" s="131"/>
      <c r="J2588" s="130" t="s">
        <v>131</v>
      </c>
    </row>
    <row r="2589" spans="1:10">
      <c r="A2589" s="130" t="s">
        <v>7030</v>
      </c>
      <c r="B2589" s="130" t="s">
        <v>7031</v>
      </c>
      <c r="C2589" s="130" t="s">
        <v>266</v>
      </c>
      <c r="D2589" s="130" t="s">
        <v>7032</v>
      </c>
      <c r="E2589" s="130" t="s">
        <v>268</v>
      </c>
      <c r="F2589" s="130">
        <v>0</v>
      </c>
      <c r="G2589" s="130">
        <v>2</v>
      </c>
      <c r="H2589" s="130" t="s">
        <v>130</v>
      </c>
      <c r="I2589" s="131"/>
      <c r="J2589" s="130" t="s">
        <v>131</v>
      </c>
    </row>
    <row r="2590" spans="1:10">
      <c r="A2590" s="130" t="s">
        <v>7033</v>
      </c>
      <c r="B2590" s="130" t="s">
        <v>7034</v>
      </c>
      <c r="C2590" s="130" t="s">
        <v>164</v>
      </c>
      <c r="D2590" s="130" t="s">
        <v>7035</v>
      </c>
      <c r="E2590" s="130" t="s">
        <v>166</v>
      </c>
      <c r="F2590" s="130">
        <v>0</v>
      </c>
      <c r="G2590" s="130">
        <v>2</v>
      </c>
      <c r="H2590" s="130" t="s">
        <v>130</v>
      </c>
      <c r="I2590" s="131"/>
      <c r="J2590" s="130" t="s">
        <v>131</v>
      </c>
    </row>
    <row r="2591" spans="1:10">
      <c r="A2591" s="130" t="s">
        <v>7036</v>
      </c>
      <c r="B2591" s="130" t="s">
        <v>7037</v>
      </c>
      <c r="C2591" s="130" t="s">
        <v>164</v>
      </c>
      <c r="D2591" s="130" t="s">
        <v>7038</v>
      </c>
      <c r="E2591" s="130" t="s">
        <v>166</v>
      </c>
      <c r="F2591" s="130">
        <v>0</v>
      </c>
      <c r="G2591" s="130">
        <v>2</v>
      </c>
      <c r="H2591" s="130" t="s">
        <v>130</v>
      </c>
      <c r="I2591" s="131"/>
      <c r="J2591" s="130" t="s">
        <v>131</v>
      </c>
    </row>
    <row r="2592" spans="1:10">
      <c r="A2592" s="130" t="s">
        <v>7039</v>
      </c>
      <c r="B2592" s="130" t="s">
        <v>7040</v>
      </c>
      <c r="C2592" s="130" t="s">
        <v>164</v>
      </c>
      <c r="D2592" s="130" t="s">
        <v>7041</v>
      </c>
      <c r="E2592" s="130" t="s">
        <v>166</v>
      </c>
      <c r="F2592" s="130">
        <v>0</v>
      </c>
      <c r="G2592" s="130">
        <v>2</v>
      </c>
      <c r="H2592" s="130" t="s">
        <v>130</v>
      </c>
      <c r="I2592" s="131"/>
      <c r="J2592" s="130" t="s">
        <v>131</v>
      </c>
    </row>
    <row r="2593" spans="1:10">
      <c r="A2593" s="130" t="s">
        <v>7042</v>
      </c>
      <c r="B2593" s="130" t="s">
        <v>7043</v>
      </c>
      <c r="C2593" s="130" t="s">
        <v>164</v>
      </c>
      <c r="D2593" s="130" t="s">
        <v>7044</v>
      </c>
      <c r="E2593" s="130" t="s">
        <v>166</v>
      </c>
      <c r="F2593" s="130">
        <v>0</v>
      </c>
      <c r="G2593" s="130">
        <v>2</v>
      </c>
      <c r="H2593" s="130" t="s">
        <v>130</v>
      </c>
      <c r="I2593" s="131"/>
      <c r="J2593" s="130" t="s">
        <v>131</v>
      </c>
    </row>
    <row r="2594" spans="1:10">
      <c r="A2594" s="130" t="s">
        <v>7045</v>
      </c>
      <c r="B2594" s="130" t="s">
        <v>7046</v>
      </c>
      <c r="C2594" s="130" t="s">
        <v>266</v>
      </c>
      <c r="D2594" s="130" t="s">
        <v>7047</v>
      </c>
      <c r="E2594" s="130" t="s">
        <v>268</v>
      </c>
      <c r="F2594" s="130">
        <v>0</v>
      </c>
      <c r="G2594" s="130">
        <v>2</v>
      </c>
      <c r="H2594" s="130" t="s">
        <v>130</v>
      </c>
      <c r="I2594" s="131"/>
      <c r="J2594" s="130" t="s">
        <v>131</v>
      </c>
    </row>
    <row r="2595" spans="1:10">
      <c r="A2595" s="130" t="s">
        <v>7048</v>
      </c>
      <c r="B2595" s="130" t="s">
        <v>7049</v>
      </c>
      <c r="C2595" s="130" t="s">
        <v>164</v>
      </c>
      <c r="D2595" s="130" t="s">
        <v>7050</v>
      </c>
      <c r="E2595" s="130" t="s">
        <v>166</v>
      </c>
      <c r="F2595" s="130">
        <v>0</v>
      </c>
      <c r="G2595" s="130">
        <v>2</v>
      </c>
      <c r="H2595" s="130" t="s">
        <v>130</v>
      </c>
      <c r="I2595" s="131"/>
      <c r="J2595" s="130" t="s">
        <v>131</v>
      </c>
    </row>
    <row r="2596" spans="1:10">
      <c r="A2596" s="130" t="s">
        <v>7051</v>
      </c>
      <c r="B2596" s="130" t="s">
        <v>7051</v>
      </c>
      <c r="C2596" s="130" t="s">
        <v>7051</v>
      </c>
      <c r="D2596" s="130" t="s">
        <v>7051</v>
      </c>
      <c r="E2596" s="130" t="s">
        <v>7051</v>
      </c>
      <c r="H2596" s="130" t="s">
        <v>7051</v>
      </c>
      <c r="I2596" s="131"/>
      <c r="J2596" s="130" t="s">
        <v>7051</v>
      </c>
    </row>
    <row r="2597" spans="1:10">
      <c r="A2597" s="130" t="s">
        <v>7052</v>
      </c>
      <c r="B2597" s="130" t="s">
        <v>7053</v>
      </c>
      <c r="C2597" s="130" t="s">
        <v>266</v>
      </c>
      <c r="D2597" s="130" t="s">
        <v>7054</v>
      </c>
      <c r="E2597" s="130" t="s">
        <v>268</v>
      </c>
      <c r="F2597" s="130">
        <v>0</v>
      </c>
      <c r="G2597" s="130">
        <v>2</v>
      </c>
      <c r="H2597" s="130" t="s">
        <v>130</v>
      </c>
      <c r="I2597" s="131"/>
      <c r="J2597" s="130" t="s">
        <v>131</v>
      </c>
    </row>
    <row r="2598" spans="1:10">
      <c r="A2598" s="130" t="s">
        <v>7055</v>
      </c>
      <c r="B2598" s="130" t="s">
        <v>7056</v>
      </c>
      <c r="C2598" s="130" t="s">
        <v>266</v>
      </c>
      <c r="D2598" s="130" t="s">
        <v>7057</v>
      </c>
      <c r="E2598" s="130" t="s">
        <v>268</v>
      </c>
      <c r="F2598" s="130">
        <v>0</v>
      </c>
      <c r="G2598" s="130">
        <v>2</v>
      </c>
      <c r="H2598" s="130" t="s">
        <v>130</v>
      </c>
      <c r="I2598" s="131"/>
      <c r="J2598" s="130" t="s">
        <v>131</v>
      </c>
    </row>
    <row r="2599" spans="1:10">
      <c r="A2599" s="130" t="s">
        <v>7058</v>
      </c>
      <c r="B2599" s="130" t="s">
        <v>7059</v>
      </c>
      <c r="C2599" s="130" t="s">
        <v>266</v>
      </c>
      <c r="D2599" s="130" t="s">
        <v>7060</v>
      </c>
      <c r="E2599" s="130" t="s">
        <v>268</v>
      </c>
      <c r="F2599" s="130">
        <v>0</v>
      </c>
      <c r="G2599" s="130">
        <v>2</v>
      </c>
      <c r="H2599" s="130" t="s">
        <v>130</v>
      </c>
      <c r="I2599" s="131"/>
      <c r="J2599" s="130" t="s">
        <v>131</v>
      </c>
    </row>
    <row r="2600" spans="1:10">
      <c r="A2600" s="130" t="s">
        <v>7061</v>
      </c>
      <c r="B2600" s="130" t="s">
        <v>7062</v>
      </c>
      <c r="C2600" s="130" t="s">
        <v>266</v>
      </c>
      <c r="D2600" s="130" t="s">
        <v>7063</v>
      </c>
      <c r="E2600" s="130" t="s">
        <v>268</v>
      </c>
      <c r="F2600" s="130">
        <v>0</v>
      </c>
      <c r="G2600" s="130">
        <v>2</v>
      </c>
      <c r="H2600" s="130" t="s">
        <v>130</v>
      </c>
      <c r="I2600" s="131"/>
      <c r="J2600" s="130" t="s">
        <v>131</v>
      </c>
    </row>
    <row r="2601" spans="1:10">
      <c r="A2601" s="130" t="s">
        <v>7064</v>
      </c>
      <c r="B2601" s="130" t="s">
        <v>7065</v>
      </c>
      <c r="C2601" s="130" t="s">
        <v>266</v>
      </c>
      <c r="D2601" s="130" t="s">
        <v>7066</v>
      </c>
      <c r="E2601" s="130" t="s">
        <v>268</v>
      </c>
      <c r="F2601" s="130">
        <v>0</v>
      </c>
      <c r="G2601" s="130">
        <v>2</v>
      </c>
      <c r="H2601" s="130" t="s">
        <v>130</v>
      </c>
      <c r="I2601" s="131"/>
      <c r="J2601" s="130" t="s">
        <v>131</v>
      </c>
    </row>
    <row r="2602" spans="1:10">
      <c r="A2602" s="130" t="s">
        <v>7067</v>
      </c>
      <c r="B2602" s="130" t="s">
        <v>7068</v>
      </c>
      <c r="C2602" s="130" t="s">
        <v>266</v>
      </c>
      <c r="D2602" s="130" t="s">
        <v>7069</v>
      </c>
      <c r="E2602" s="130" t="s">
        <v>268</v>
      </c>
      <c r="F2602" s="130">
        <v>0</v>
      </c>
      <c r="G2602" s="130">
        <v>2</v>
      </c>
      <c r="H2602" s="130" t="s">
        <v>130</v>
      </c>
      <c r="I2602" s="131"/>
      <c r="J2602" s="130" t="s">
        <v>131</v>
      </c>
    </row>
    <row r="2603" spans="1:10">
      <c r="A2603" s="130" t="s">
        <v>7070</v>
      </c>
      <c r="B2603" s="130" t="s">
        <v>6918</v>
      </c>
      <c r="C2603" s="130" t="s">
        <v>164</v>
      </c>
      <c r="D2603" s="130" t="s">
        <v>6919</v>
      </c>
      <c r="E2603" s="130" t="s">
        <v>166</v>
      </c>
      <c r="F2603" s="130">
        <v>0</v>
      </c>
      <c r="G2603" s="130">
        <v>2</v>
      </c>
      <c r="H2603" s="130" t="s">
        <v>130</v>
      </c>
      <c r="I2603" s="131"/>
      <c r="J2603" s="130" t="s">
        <v>131</v>
      </c>
    </row>
    <row r="2604" spans="1:10">
      <c r="A2604" s="130" t="s">
        <v>7071</v>
      </c>
      <c r="B2604" s="130" t="s">
        <v>7072</v>
      </c>
      <c r="C2604" s="130" t="s">
        <v>266</v>
      </c>
      <c r="D2604" s="130" t="s">
        <v>7073</v>
      </c>
      <c r="E2604" s="130" t="s">
        <v>268</v>
      </c>
      <c r="F2604" s="130">
        <v>0</v>
      </c>
      <c r="G2604" s="130">
        <v>2</v>
      </c>
      <c r="H2604" s="130" t="s">
        <v>130</v>
      </c>
      <c r="I2604" s="131"/>
      <c r="J2604" s="130" t="s">
        <v>131</v>
      </c>
    </row>
    <row r="2605" spans="1:10">
      <c r="A2605" s="130" t="s">
        <v>7074</v>
      </c>
      <c r="B2605" s="130" t="s">
        <v>7043</v>
      </c>
      <c r="C2605" s="130" t="s">
        <v>164</v>
      </c>
      <c r="D2605" s="130" t="s">
        <v>7044</v>
      </c>
      <c r="E2605" s="130" t="s">
        <v>166</v>
      </c>
      <c r="F2605" s="130">
        <v>0</v>
      </c>
      <c r="G2605" s="130">
        <v>2</v>
      </c>
      <c r="H2605" s="130" t="s">
        <v>130</v>
      </c>
      <c r="I2605" s="131"/>
      <c r="J2605" s="130" t="s">
        <v>131</v>
      </c>
    </row>
    <row r="2606" spans="1:10">
      <c r="A2606" s="130" t="s">
        <v>7075</v>
      </c>
      <c r="B2606" s="130" t="s">
        <v>7076</v>
      </c>
      <c r="C2606" s="130" t="s">
        <v>266</v>
      </c>
      <c r="D2606" s="130" t="s">
        <v>7077</v>
      </c>
      <c r="E2606" s="130" t="s">
        <v>268</v>
      </c>
      <c r="F2606" s="130">
        <v>0</v>
      </c>
      <c r="G2606" s="130">
        <v>2</v>
      </c>
      <c r="H2606" s="130" t="s">
        <v>130</v>
      </c>
      <c r="I2606" s="131"/>
      <c r="J2606" s="130" t="s">
        <v>131</v>
      </c>
    </row>
    <row r="2607" spans="1:10">
      <c r="A2607" s="130" t="s">
        <v>7078</v>
      </c>
      <c r="B2607" s="130" t="s">
        <v>7078</v>
      </c>
      <c r="C2607" s="130" t="s">
        <v>7078</v>
      </c>
      <c r="D2607" s="130" t="s">
        <v>7078</v>
      </c>
      <c r="E2607" s="130" t="s">
        <v>7078</v>
      </c>
      <c r="H2607" s="130" t="s">
        <v>7078</v>
      </c>
      <c r="I2607" s="131"/>
      <c r="J2607" s="130" t="s">
        <v>7078</v>
      </c>
    </row>
    <row r="2608" spans="1:10">
      <c r="A2608" s="130" t="s">
        <v>7079</v>
      </c>
      <c r="B2608" s="130" t="s">
        <v>7080</v>
      </c>
      <c r="C2608" s="130" t="s">
        <v>266</v>
      </c>
      <c r="D2608" s="130" t="s">
        <v>7081</v>
      </c>
      <c r="E2608" s="130" t="s">
        <v>268</v>
      </c>
      <c r="F2608" s="130">
        <v>0</v>
      </c>
      <c r="G2608" s="130">
        <v>2</v>
      </c>
      <c r="H2608" s="130" t="s">
        <v>130</v>
      </c>
      <c r="I2608" s="131"/>
      <c r="J2608" s="130" t="s">
        <v>131</v>
      </c>
    </row>
    <row r="2609" spans="1:10">
      <c r="A2609" s="130" t="s">
        <v>7082</v>
      </c>
      <c r="B2609" s="130" t="s">
        <v>7083</v>
      </c>
      <c r="C2609" s="130" t="s">
        <v>266</v>
      </c>
      <c r="D2609" s="130" t="s">
        <v>7084</v>
      </c>
      <c r="E2609" s="130" t="s">
        <v>268</v>
      </c>
      <c r="F2609" s="130">
        <v>0</v>
      </c>
      <c r="G2609" s="130">
        <v>2</v>
      </c>
      <c r="H2609" s="130" t="s">
        <v>130</v>
      </c>
      <c r="I2609" s="131"/>
      <c r="J2609" s="130" t="s">
        <v>131</v>
      </c>
    </row>
    <row r="2610" spans="1:10">
      <c r="A2610" s="130" t="s">
        <v>7085</v>
      </c>
      <c r="B2610" s="130" t="s">
        <v>7086</v>
      </c>
      <c r="C2610" s="130" t="s">
        <v>266</v>
      </c>
      <c r="D2610" s="130" t="s">
        <v>7087</v>
      </c>
      <c r="E2610" s="130" t="s">
        <v>268</v>
      </c>
      <c r="F2610" s="130">
        <v>0</v>
      </c>
      <c r="G2610" s="130">
        <v>2</v>
      </c>
      <c r="H2610" s="130" t="s">
        <v>130</v>
      </c>
      <c r="I2610" s="131"/>
      <c r="J2610" s="130" t="s">
        <v>131</v>
      </c>
    </row>
    <row r="2611" spans="1:10">
      <c r="A2611" s="130" t="s">
        <v>7088</v>
      </c>
      <c r="B2611" s="130" t="s">
        <v>7089</v>
      </c>
      <c r="C2611" s="130" t="s">
        <v>266</v>
      </c>
      <c r="D2611" s="130" t="s">
        <v>7090</v>
      </c>
      <c r="E2611" s="130" t="s">
        <v>268</v>
      </c>
      <c r="F2611" s="130">
        <v>0</v>
      </c>
      <c r="G2611" s="130">
        <v>2</v>
      </c>
      <c r="H2611" s="130" t="s">
        <v>130</v>
      </c>
      <c r="I2611" s="131"/>
      <c r="J2611" s="130" t="s">
        <v>131</v>
      </c>
    </row>
    <row r="2612" spans="1:10">
      <c r="A2612" s="130" t="s">
        <v>7091</v>
      </c>
      <c r="B2612" s="130" t="s">
        <v>7092</v>
      </c>
      <c r="C2612" s="130" t="s">
        <v>266</v>
      </c>
      <c r="D2612" s="130" t="s">
        <v>7093</v>
      </c>
      <c r="E2612" s="130" t="s">
        <v>268</v>
      </c>
      <c r="F2612" s="130">
        <v>0</v>
      </c>
      <c r="G2612" s="130">
        <v>2</v>
      </c>
      <c r="H2612" s="130" t="s">
        <v>130</v>
      </c>
      <c r="I2612" s="131"/>
      <c r="J2612" s="130" t="s">
        <v>131</v>
      </c>
    </row>
    <row r="2613" spans="1:10">
      <c r="A2613" s="130" t="s">
        <v>7094</v>
      </c>
      <c r="B2613" s="130" t="s">
        <v>7095</v>
      </c>
      <c r="C2613" s="130" t="s">
        <v>266</v>
      </c>
      <c r="D2613" s="130" t="s">
        <v>7096</v>
      </c>
      <c r="E2613" s="130" t="s">
        <v>268</v>
      </c>
      <c r="F2613" s="130">
        <v>0</v>
      </c>
      <c r="G2613" s="130">
        <v>2</v>
      </c>
      <c r="H2613" s="130" t="s">
        <v>130</v>
      </c>
      <c r="I2613" s="131"/>
      <c r="J2613" s="130" t="s">
        <v>131</v>
      </c>
    </row>
    <row r="2614" spans="1:10">
      <c r="A2614" s="130" t="s">
        <v>7097</v>
      </c>
      <c r="B2614" s="130" t="s">
        <v>7098</v>
      </c>
      <c r="C2614" s="130" t="s">
        <v>266</v>
      </c>
      <c r="D2614" s="130" t="s">
        <v>7099</v>
      </c>
      <c r="E2614" s="130" t="s">
        <v>268</v>
      </c>
      <c r="F2614" s="130">
        <v>0</v>
      </c>
      <c r="G2614" s="130">
        <v>2</v>
      </c>
      <c r="H2614" s="130" t="s">
        <v>130</v>
      </c>
      <c r="I2614" s="131"/>
      <c r="J2614" s="130" t="s">
        <v>131</v>
      </c>
    </row>
    <row r="2615" spans="1:10">
      <c r="A2615" s="130" t="s">
        <v>7100</v>
      </c>
      <c r="B2615" s="130" t="s">
        <v>7101</v>
      </c>
      <c r="C2615" s="130" t="s">
        <v>266</v>
      </c>
      <c r="D2615" s="130" t="s">
        <v>7102</v>
      </c>
      <c r="E2615" s="130" t="s">
        <v>268</v>
      </c>
      <c r="F2615" s="130">
        <v>0</v>
      </c>
      <c r="G2615" s="130">
        <v>2</v>
      </c>
      <c r="H2615" s="130" t="s">
        <v>130</v>
      </c>
      <c r="I2615" s="131"/>
      <c r="J2615" s="130" t="s">
        <v>131</v>
      </c>
    </row>
    <row r="2616" spans="1:10">
      <c r="A2616" s="130" t="s">
        <v>7103</v>
      </c>
      <c r="B2616" s="130" t="s">
        <v>7104</v>
      </c>
      <c r="C2616" s="130" t="s">
        <v>266</v>
      </c>
      <c r="D2616" s="130" t="s">
        <v>7105</v>
      </c>
      <c r="E2616" s="130" t="s">
        <v>268</v>
      </c>
      <c r="F2616" s="130">
        <v>0</v>
      </c>
      <c r="G2616" s="130">
        <v>2</v>
      </c>
      <c r="H2616" s="130" t="s">
        <v>130</v>
      </c>
      <c r="I2616" s="131"/>
      <c r="J2616" s="130" t="s">
        <v>131</v>
      </c>
    </row>
    <row r="2617" spans="1:10">
      <c r="A2617" s="130" t="s">
        <v>7106</v>
      </c>
      <c r="B2617" s="130" t="s">
        <v>7107</v>
      </c>
      <c r="C2617" s="130" t="s">
        <v>266</v>
      </c>
      <c r="D2617" s="130" t="s">
        <v>7108</v>
      </c>
      <c r="E2617" s="130" t="s">
        <v>268</v>
      </c>
      <c r="F2617" s="130">
        <v>0</v>
      </c>
      <c r="G2617" s="130">
        <v>2</v>
      </c>
      <c r="H2617" s="130" t="s">
        <v>130</v>
      </c>
      <c r="I2617" s="131"/>
      <c r="J2617" s="130" t="s">
        <v>131</v>
      </c>
    </row>
    <row r="2618" spans="1:10">
      <c r="A2618" s="130" t="s">
        <v>7109</v>
      </c>
      <c r="B2618" s="130" t="s">
        <v>7110</v>
      </c>
      <c r="C2618" s="130" t="s">
        <v>266</v>
      </c>
      <c r="D2618" s="130" t="s">
        <v>7111</v>
      </c>
      <c r="E2618" s="130" t="s">
        <v>268</v>
      </c>
      <c r="F2618" s="130">
        <v>0</v>
      </c>
      <c r="G2618" s="130">
        <v>2</v>
      </c>
      <c r="H2618" s="130" t="s">
        <v>130</v>
      </c>
      <c r="I2618" s="131"/>
      <c r="J2618" s="130" t="s">
        <v>131</v>
      </c>
    </row>
    <row r="2619" spans="1:10">
      <c r="A2619" s="130" t="s">
        <v>7112</v>
      </c>
      <c r="B2619" s="130" t="s">
        <v>7113</v>
      </c>
      <c r="C2619" s="130" t="s">
        <v>266</v>
      </c>
      <c r="D2619" s="130" t="s">
        <v>7114</v>
      </c>
      <c r="E2619" s="130" t="s">
        <v>268</v>
      </c>
      <c r="F2619" s="130">
        <v>0</v>
      </c>
      <c r="G2619" s="130">
        <v>2</v>
      </c>
      <c r="H2619" s="130" t="s">
        <v>130</v>
      </c>
      <c r="I2619" s="131"/>
      <c r="J2619" s="130" t="s">
        <v>131</v>
      </c>
    </row>
    <row r="2620" spans="1:10">
      <c r="A2620" s="130" t="s">
        <v>7115</v>
      </c>
      <c r="B2620" s="130" t="s">
        <v>7116</v>
      </c>
      <c r="C2620" s="130" t="s">
        <v>266</v>
      </c>
      <c r="D2620" s="130" t="s">
        <v>7117</v>
      </c>
      <c r="E2620" s="130" t="s">
        <v>268</v>
      </c>
      <c r="F2620" s="130">
        <v>0</v>
      </c>
      <c r="G2620" s="130">
        <v>2</v>
      </c>
      <c r="H2620" s="130" t="s">
        <v>130</v>
      </c>
      <c r="I2620" s="131"/>
      <c r="J2620" s="130" t="s">
        <v>131</v>
      </c>
    </row>
    <row r="2621" spans="1:10">
      <c r="A2621" s="130" t="s">
        <v>7118</v>
      </c>
      <c r="B2621" s="130" t="s">
        <v>7119</v>
      </c>
      <c r="C2621" s="130" t="s">
        <v>266</v>
      </c>
      <c r="D2621" s="130" t="s">
        <v>7120</v>
      </c>
      <c r="E2621" s="130" t="s">
        <v>268</v>
      </c>
      <c r="F2621" s="130">
        <v>0</v>
      </c>
      <c r="G2621" s="130">
        <v>2</v>
      </c>
      <c r="H2621" s="130" t="s">
        <v>130</v>
      </c>
      <c r="I2621" s="131"/>
      <c r="J2621" s="130" t="s">
        <v>131</v>
      </c>
    </row>
    <row r="2622" spans="1:10">
      <c r="A2622" s="130" t="s">
        <v>7121</v>
      </c>
      <c r="B2622" s="130" t="s">
        <v>7122</v>
      </c>
      <c r="C2622" s="130" t="s">
        <v>266</v>
      </c>
      <c r="D2622" s="130" t="s">
        <v>7123</v>
      </c>
      <c r="E2622" s="130" t="s">
        <v>268</v>
      </c>
      <c r="F2622" s="130">
        <v>0</v>
      </c>
      <c r="G2622" s="130">
        <v>2</v>
      </c>
      <c r="H2622" s="130" t="s">
        <v>130</v>
      </c>
      <c r="I2622" s="131"/>
      <c r="J2622" s="130" t="s">
        <v>131</v>
      </c>
    </row>
    <row r="2623" spans="1:10">
      <c r="A2623" s="130" t="s">
        <v>7124</v>
      </c>
      <c r="B2623" s="130" t="s">
        <v>7125</v>
      </c>
      <c r="C2623" s="130" t="s">
        <v>266</v>
      </c>
      <c r="D2623" s="130" t="s">
        <v>7126</v>
      </c>
      <c r="E2623" s="130" t="s">
        <v>268</v>
      </c>
      <c r="F2623" s="130">
        <v>0</v>
      </c>
      <c r="G2623" s="130">
        <v>2</v>
      </c>
      <c r="H2623" s="130" t="s">
        <v>130</v>
      </c>
      <c r="I2623" s="131"/>
      <c r="J2623" s="130" t="s">
        <v>131</v>
      </c>
    </row>
    <row r="2624" spans="1:10">
      <c r="A2624" s="130" t="s">
        <v>7127</v>
      </c>
      <c r="B2624" s="130" t="s">
        <v>7128</v>
      </c>
      <c r="C2624" s="130" t="s">
        <v>266</v>
      </c>
      <c r="D2624" s="130" t="s">
        <v>7129</v>
      </c>
      <c r="E2624" s="130" t="s">
        <v>268</v>
      </c>
      <c r="F2624" s="130">
        <v>0</v>
      </c>
      <c r="G2624" s="130">
        <v>2</v>
      </c>
      <c r="H2624" s="130" t="s">
        <v>130</v>
      </c>
      <c r="I2624" s="131"/>
      <c r="J2624" s="130" t="s">
        <v>131</v>
      </c>
    </row>
    <row r="2625" spans="1:10">
      <c r="A2625" s="130" t="s">
        <v>7130</v>
      </c>
      <c r="B2625" s="130" t="s">
        <v>7131</v>
      </c>
      <c r="C2625" s="130" t="s">
        <v>266</v>
      </c>
      <c r="D2625" s="130" t="s">
        <v>7132</v>
      </c>
      <c r="E2625" s="130" t="s">
        <v>268</v>
      </c>
      <c r="F2625" s="130">
        <v>0</v>
      </c>
      <c r="G2625" s="130">
        <v>2</v>
      </c>
      <c r="H2625" s="130" t="s">
        <v>130</v>
      </c>
      <c r="I2625" s="131"/>
      <c r="J2625" s="130" t="s">
        <v>131</v>
      </c>
    </row>
    <row r="2626" spans="1:10">
      <c r="A2626" s="130" t="s">
        <v>7133</v>
      </c>
      <c r="B2626" s="130" t="s">
        <v>7134</v>
      </c>
      <c r="C2626" s="130" t="s">
        <v>266</v>
      </c>
      <c r="D2626" s="130" t="s">
        <v>7135</v>
      </c>
      <c r="E2626" s="130" t="s">
        <v>268</v>
      </c>
      <c r="F2626" s="130">
        <v>0</v>
      </c>
      <c r="G2626" s="130">
        <v>2</v>
      </c>
      <c r="H2626" s="130" t="s">
        <v>130</v>
      </c>
      <c r="I2626" s="131"/>
      <c r="J2626" s="130" t="s">
        <v>131</v>
      </c>
    </row>
    <row r="2627" spans="1:10">
      <c r="A2627" s="130" t="s">
        <v>7136</v>
      </c>
      <c r="B2627" s="130" t="s">
        <v>7137</v>
      </c>
      <c r="C2627" s="130" t="s">
        <v>266</v>
      </c>
      <c r="D2627" s="130" t="s">
        <v>7138</v>
      </c>
      <c r="E2627" s="130" t="s">
        <v>268</v>
      </c>
      <c r="F2627" s="130">
        <v>0</v>
      </c>
      <c r="G2627" s="130">
        <v>2</v>
      </c>
      <c r="H2627" s="130" t="s">
        <v>130</v>
      </c>
      <c r="I2627" s="131"/>
      <c r="J2627" s="130" t="s">
        <v>131</v>
      </c>
    </row>
    <row r="2628" spans="1:10">
      <c r="A2628" s="130" t="s">
        <v>7139</v>
      </c>
      <c r="B2628" s="130" t="s">
        <v>7140</v>
      </c>
      <c r="C2628" s="130" t="s">
        <v>266</v>
      </c>
      <c r="D2628" s="130" t="s">
        <v>7141</v>
      </c>
      <c r="E2628" s="130" t="s">
        <v>268</v>
      </c>
      <c r="F2628" s="130">
        <v>0</v>
      </c>
      <c r="G2628" s="130">
        <v>2</v>
      </c>
      <c r="H2628" s="130" t="s">
        <v>130</v>
      </c>
      <c r="I2628" s="131"/>
      <c r="J2628" s="130" t="s">
        <v>131</v>
      </c>
    </row>
    <row r="2629" spans="1:10">
      <c r="A2629" s="130" t="s">
        <v>7142</v>
      </c>
      <c r="B2629" s="130" t="s">
        <v>7143</v>
      </c>
      <c r="C2629" s="130" t="s">
        <v>266</v>
      </c>
      <c r="D2629" s="130" t="s">
        <v>7144</v>
      </c>
      <c r="E2629" s="130" t="s">
        <v>268</v>
      </c>
      <c r="F2629" s="130">
        <v>0</v>
      </c>
      <c r="G2629" s="130">
        <v>2</v>
      </c>
      <c r="H2629" s="130" t="s">
        <v>130</v>
      </c>
      <c r="I2629" s="131"/>
      <c r="J2629" s="130" t="s">
        <v>131</v>
      </c>
    </row>
    <row r="2630" spans="1:10">
      <c r="A2630" s="130" t="s">
        <v>7145</v>
      </c>
      <c r="B2630" s="130" t="s">
        <v>7146</v>
      </c>
      <c r="C2630" s="130" t="s">
        <v>266</v>
      </c>
      <c r="D2630" s="130" t="s">
        <v>7147</v>
      </c>
      <c r="E2630" s="130" t="s">
        <v>268</v>
      </c>
      <c r="F2630" s="130">
        <v>0</v>
      </c>
      <c r="G2630" s="130">
        <v>2</v>
      </c>
      <c r="H2630" s="130" t="s">
        <v>130</v>
      </c>
      <c r="I2630" s="131"/>
      <c r="J2630" s="130" t="s">
        <v>131</v>
      </c>
    </row>
    <row r="2631" spans="1:10">
      <c r="A2631" s="130" t="s">
        <v>7148</v>
      </c>
      <c r="B2631" s="130" t="s">
        <v>7149</v>
      </c>
      <c r="C2631" s="130" t="s">
        <v>266</v>
      </c>
      <c r="D2631" s="130" t="s">
        <v>7150</v>
      </c>
      <c r="E2631" s="130" t="s">
        <v>268</v>
      </c>
      <c r="F2631" s="130">
        <v>0</v>
      </c>
      <c r="G2631" s="130">
        <v>2</v>
      </c>
      <c r="H2631" s="130" t="s">
        <v>130</v>
      </c>
      <c r="I2631" s="131"/>
      <c r="J2631" s="130" t="s">
        <v>131</v>
      </c>
    </row>
    <row r="2632" spans="1:10">
      <c r="A2632" s="130" t="s">
        <v>7151</v>
      </c>
      <c r="B2632" s="130" t="s">
        <v>7152</v>
      </c>
      <c r="C2632" s="130" t="s">
        <v>266</v>
      </c>
      <c r="D2632" s="130" t="s">
        <v>7153</v>
      </c>
      <c r="E2632" s="130" t="s">
        <v>268</v>
      </c>
      <c r="F2632" s="130">
        <v>0</v>
      </c>
      <c r="G2632" s="130">
        <v>2</v>
      </c>
      <c r="H2632" s="130" t="s">
        <v>130</v>
      </c>
      <c r="I2632" s="131"/>
      <c r="J2632" s="130" t="s">
        <v>131</v>
      </c>
    </row>
    <row r="2633" spans="1:10">
      <c r="A2633" s="130" t="s">
        <v>7154</v>
      </c>
      <c r="B2633" s="130" t="s">
        <v>7155</v>
      </c>
      <c r="C2633" s="130" t="s">
        <v>266</v>
      </c>
      <c r="D2633" s="130" t="s">
        <v>7156</v>
      </c>
      <c r="E2633" s="130" t="s">
        <v>268</v>
      </c>
      <c r="F2633" s="130">
        <v>0</v>
      </c>
      <c r="G2633" s="130">
        <v>2</v>
      </c>
      <c r="H2633" s="130" t="s">
        <v>130</v>
      </c>
      <c r="I2633" s="131"/>
      <c r="J2633" s="130" t="s">
        <v>131</v>
      </c>
    </row>
    <row r="2634" spans="1:10">
      <c r="A2634" s="130" t="s">
        <v>7157</v>
      </c>
      <c r="B2634" s="130" t="s">
        <v>7158</v>
      </c>
      <c r="C2634" s="130" t="s">
        <v>266</v>
      </c>
      <c r="D2634" s="130" t="s">
        <v>7159</v>
      </c>
      <c r="E2634" s="130" t="s">
        <v>268</v>
      </c>
      <c r="F2634" s="130">
        <v>0</v>
      </c>
      <c r="G2634" s="130">
        <v>2</v>
      </c>
      <c r="H2634" s="130" t="s">
        <v>130</v>
      </c>
      <c r="I2634" s="131"/>
      <c r="J2634" s="130" t="s">
        <v>131</v>
      </c>
    </row>
    <row r="2635" spans="1:10">
      <c r="A2635" s="130" t="s">
        <v>7160</v>
      </c>
      <c r="B2635" s="130" t="s">
        <v>7161</v>
      </c>
      <c r="C2635" s="130" t="s">
        <v>266</v>
      </c>
      <c r="D2635" s="130" t="s">
        <v>7162</v>
      </c>
      <c r="E2635" s="130" t="s">
        <v>268</v>
      </c>
      <c r="F2635" s="130">
        <v>0</v>
      </c>
      <c r="G2635" s="130">
        <v>2</v>
      </c>
      <c r="H2635" s="130" t="s">
        <v>130</v>
      </c>
      <c r="I2635" s="131"/>
      <c r="J2635" s="130" t="s">
        <v>131</v>
      </c>
    </row>
    <row r="2636" spans="1:10">
      <c r="A2636" s="130" t="s">
        <v>7163</v>
      </c>
      <c r="B2636" s="130" t="s">
        <v>7164</v>
      </c>
      <c r="C2636" s="130" t="s">
        <v>266</v>
      </c>
      <c r="D2636" s="130" t="s">
        <v>7165</v>
      </c>
      <c r="E2636" s="130" t="s">
        <v>268</v>
      </c>
      <c r="F2636" s="130">
        <v>0</v>
      </c>
      <c r="G2636" s="130">
        <v>2</v>
      </c>
      <c r="H2636" s="130" t="s">
        <v>130</v>
      </c>
      <c r="I2636" s="131"/>
      <c r="J2636" s="130" t="s">
        <v>131</v>
      </c>
    </row>
    <row r="2637" spans="1:10">
      <c r="A2637" s="130" t="s">
        <v>7166</v>
      </c>
      <c r="B2637" s="130" t="s">
        <v>7167</v>
      </c>
      <c r="C2637" s="130" t="s">
        <v>266</v>
      </c>
      <c r="D2637" s="130" t="s">
        <v>7168</v>
      </c>
      <c r="E2637" s="130" t="s">
        <v>268</v>
      </c>
      <c r="F2637" s="130">
        <v>0</v>
      </c>
      <c r="G2637" s="130">
        <v>2</v>
      </c>
      <c r="H2637" s="130" t="s">
        <v>130</v>
      </c>
      <c r="I2637" s="131"/>
      <c r="J2637" s="130" t="s">
        <v>131</v>
      </c>
    </row>
    <row r="2638" spans="1:10">
      <c r="A2638" s="130" t="s">
        <v>7169</v>
      </c>
      <c r="B2638" s="130" t="s">
        <v>7170</v>
      </c>
      <c r="C2638" s="130" t="s">
        <v>266</v>
      </c>
      <c r="D2638" s="130" t="s">
        <v>7171</v>
      </c>
      <c r="E2638" s="130" t="s">
        <v>268</v>
      </c>
      <c r="F2638" s="130">
        <v>0</v>
      </c>
      <c r="G2638" s="130">
        <v>2</v>
      </c>
      <c r="H2638" s="130" t="s">
        <v>130</v>
      </c>
      <c r="I2638" s="131"/>
      <c r="J2638" s="130" t="s">
        <v>131</v>
      </c>
    </row>
    <row r="2639" spans="1:10">
      <c r="A2639" s="130" t="s">
        <v>7172</v>
      </c>
      <c r="B2639" s="130" t="s">
        <v>7173</v>
      </c>
      <c r="C2639" s="130" t="s">
        <v>266</v>
      </c>
      <c r="D2639" s="130" t="s">
        <v>7174</v>
      </c>
      <c r="E2639" s="130" t="s">
        <v>268</v>
      </c>
      <c r="F2639" s="130">
        <v>0</v>
      </c>
      <c r="G2639" s="130">
        <v>2</v>
      </c>
      <c r="H2639" s="130" t="s">
        <v>130</v>
      </c>
      <c r="I2639" s="131"/>
      <c r="J2639" s="130" t="s">
        <v>131</v>
      </c>
    </row>
    <row r="2640" spans="1:10">
      <c r="A2640" s="130" t="s">
        <v>7175</v>
      </c>
      <c r="B2640" s="130" t="s">
        <v>7176</v>
      </c>
      <c r="C2640" s="130" t="s">
        <v>266</v>
      </c>
      <c r="D2640" s="130" t="s">
        <v>7177</v>
      </c>
      <c r="E2640" s="130" t="s">
        <v>268</v>
      </c>
      <c r="F2640" s="130">
        <v>0</v>
      </c>
      <c r="G2640" s="130">
        <v>2</v>
      </c>
      <c r="H2640" s="130" t="s">
        <v>130</v>
      </c>
      <c r="I2640" s="131"/>
      <c r="J2640" s="130" t="s">
        <v>131</v>
      </c>
    </row>
    <row r="2641" spans="1:10">
      <c r="A2641" s="130" t="s">
        <v>7178</v>
      </c>
      <c r="B2641" s="130" t="s">
        <v>7179</v>
      </c>
      <c r="C2641" s="130" t="s">
        <v>266</v>
      </c>
      <c r="D2641" s="130" t="s">
        <v>7180</v>
      </c>
      <c r="E2641" s="130" t="s">
        <v>268</v>
      </c>
      <c r="F2641" s="130">
        <v>0</v>
      </c>
      <c r="G2641" s="130">
        <v>2</v>
      </c>
      <c r="H2641" s="130" t="s">
        <v>130</v>
      </c>
      <c r="I2641" s="131"/>
      <c r="J2641" s="130" t="s">
        <v>131</v>
      </c>
    </row>
    <row r="2642" spans="1:10">
      <c r="A2642" s="130" t="s">
        <v>7181</v>
      </c>
      <c r="B2642" s="130" t="s">
        <v>7182</v>
      </c>
      <c r="C2642" s="130" t="s">
        <v>266</v>
      </c>
      <c r="D2642" s="130" t="s">
        <v>7183</v>
      </c>
      <c r="E2642" s="130" t="s">
        <v>268</v>
      </c>
      <c r="F2642" s="130">
        <v>0</v>
      </c>
      <c r="G2642" s="130">
        <v>2</v>
      </c>
      <c r="H2642" s="130" t="s">
        <v>130</v>
      </c>
      <c r="I2642" s="131"/>
      <c r="J2642" s="130" t="s">
        <v>131</v>
      </c>
    </row>
    <row r="2643" spans="1:10">
      <c r="A2643" s="130" t="s">
        <v>7184</v>
      </c>
      <c r="B2643" s="130" t="s">
        <v>7185</v>
      </c>
      <c r="C2643" s="130" t="s">
        <v>266</v>
      </c>
      <c r="D2643" s="130" t="s">
        <v>7186</v>
      </c>
      <c r="E2643" s="130" t="s">
        <v>268</v>
      </c>
      <c r="F2643" s="130">
        <v>0</v>
      </c>
      <c r="G2643" s="130">
        <v>2</v>
      </c>
      <c r="H2643" s="130" t="s">
        <v>130</v>
      </c>
      <c r="I2643" s="131"/>
      <c r="J2643" s="130" t="s">
        <v>131</v>
      </c>
    </row>
    <row r="2644" spans="1:10">
      <c r="A2644" s="130" t="s">
        <v>7187</v>
      </c>
      <c r="B2644" s="130" t="s">
        <v>7188</v>
      </c>
      <c r="C2644" s="130" t="s">
        <v>266</v>
      </c>
      <c r="D2644" s="130" t="s">
        <v>7189</v>
      </c>
      <c r="E2644" s="130" t="s">
        <v>268</v>
      </c>
      <c r="F2644" s="130">
        <v>0</v>
      </c>
      <c r="G2644" s="130">
        <v>2</v>
      </c>
      <c r="H2644" s="130" t="s">
        <v>130</v>
      </c>
      <c r="I2644" s="131"/>
      <c r="J2644" s="130" t="s">
        <v>131</v>
      </c>
    </row>
    <row r="2645" spans="1:10">
      <c r="A2645" s="130" t="s">
        <v>7190</v>
      </c>
      <c r="B2645" s="130" t="s">
        <v>7191</v>
      </c>
      <c r="C2645" s="130" t="s">
        <v>266</v>
      </c>
      <c r="D2645" s="130" t="s">
        <v>7192</v>
      </c>
      <c r="E2645" s="130" t="s">
        <v>268</v>
      </c>
      <c r="F2645" s="130">
        <v>0</v>
      </c>
      <c r="G2645" s="130">
        <v>2</v>
      </c>
      <c r="H2645" s="130" t="s">
        <v>130</v>
      </c>
      <c r="I2645" s="131"/>
      <c r="J2645" s="130" t="s">
        <v>131</v>
      </c>
    </row>
    <row r="2646" spans="1:10">
      <c r="A2646" s="130" t="s">
        <v>7193</v>
      </c>
      <c r="B2646" s="130" t="s">
        <v>7194</v>
      </c>
      <c r="C2646" s="130" t="s">
        <v>266</v>
      </c>
      <c r="D2646" s="130" t="s">
        <v>7195</v>
      </c>
      <c r="E2646" s="130" t="s">
        <v>268</v>
      </c>
      <c r="F2646" s="130">
        <v>0</v>
      </c>
      <c r="G2646" s="130">
        <v>2</v>
      </c>
      <c r="H2646" s="130" t="s">
        <v>130</v>
      </c>
      <c r="I2646" s="131"/>
      <c r="J2646" s="130" t="s">
        <v>131</v>
      </c>
    </row>
    <row r="2647" spans="1:10">
      <c r="A2647" s="130" t="s">
        <v>7196</v>
      </c>
      <c r="B2647" s="130" t="s">
        <v>7197</v>
      </c>
      <c r="C2647" s="130" t="s">
        <v>164</v>
      </c>
      <c r="D2647" s="130" t="s">
        <v>7198</v>
      </c>
      <c r="E2647" s="130" t="s">
        <v>166</v>
      </c>
      <c r="F2647" s="130">
        <v>0</v>
      </c>
      <c r="G2647" s="130">
        <v>2</v>
      </c>
      <c r="H2647" s="130" t="s">
        <v>130</v>
      </c>
      <c r="I2647" s="131"/>
      <c r="J2647" s="130" t="s">
        <v>131</v>
      </c>
    </row>
    <row r="2648" spans="1:10">
      <c r="A2648" s="130" t="s">
        <v>7199</v>
      </c>
      <c r="B2648" s="130" t="s">
        <v>7200</v>
      </c>
      <c r="C2648" s="130" t="s">
        <v>164</v>
      </c>
      <c r="D2648" s="130" t="s">
        <v>7201</v>
      </c>
      <c r="E2648" s="130" t="s">
        <v>166</v>
      </c>
      <c r="F2648" s="130">
        <v>0</v>
      </c>
      <c r="G2648" s="130">
        <v>2</v>
      </c>
      <c r="H2648" s="130" t="s">
        <v>130</v>
      </c>
      <c r="I2648" s="131"/>
      <c r="J2648" s="130" t="s">
        <v>131</v>
      </c>
    </row>
    <row r="2649" spans="1:10">
      <c r="A2649" s="130" t="s">
        <v>7202</v>
      </c>
      <c r="B2649" s="130" t="s">
        <v>7203</v>
      </c>
      <c r="C2649" s="130" t="s">
        <v>164</v>
      </c>
      <c r="D2649" s="130" t="s">
        <v>7204</v>
      </c>
      <c r="E2649" s="130" t="s">
        <v>166</v>
      </c>
      <c r="F2649" s="130">
        <v>0</v>
      </c>
      <c r="G2649" s="130">
        <v>2</v>
      </c>
      <c r="H2649" s="130" t="s">
        <v>130</v>
      </c>
      <c r="I2649" s="131"/>
      <c r="J2649" s="130" t="s">
        <v>131</v>
      </c>
    </row>
    <row r="2650" spans="1:10">
      <c r="A2650" s="130" t="s">
        <v>7205</v>
      </c>
      <c r="B2650" s="130" t="s">
        <v>7206</v>
      </c>
      <c r="C2650" s="130" t="s">
        <v>164</v>
      </c>
      <c r="D2650" s="130" t="s">
        <v>7207</v>
      </c>
      <c r="E2650" s="130" t="s">
        <v>166</v>
      </c>
      <c r="F2650" s="130">
        <v>0</v>
      </c>
      <c r="G2650" s="130">
        <v>2</v>
      </c>
      <c r="H2650" s="130" t="s">
        <v>130</v>
      </c>
      <c r="I2650" s="131"/>
      <c r="J2650" s="130" t="s">
        <v>131</v>
      </c>
    </row>
    <row r="2651" spans="1:10">
      <c r="A2651" s="130" t="s">
        <v>7208</v>
      </c>
      <c r="B2651" s="130" t="s">
        <v>7209</v>
      </c>
      <c r="C2651" s="130" t="s">
        <v>164</v>
      </c>
      <c r="D2651" s="130" t="s">
        <v>7210</v>
      </c>
      <c r="E2651" s="130" t="s">
        <v>166</v>
      </c>
      <c r="F2651" s="130">
        <v>0</v>
      </c>
      <c r="G2651" s="130">
        <v>2</v>
      </c>
      <c r="H2651" s="130" t="s">
        <v>130</v>
      </c>
      <c r="I2651" s="131"/>
      <c r="J2651" s="130" t="s">
        <v>131</v>
      </c>
    </row>
    <row r="2652" spans="1:10">
      <c r="A2652" s="130" t="s">
        <v>7211</v>
      </c>
      <c r="B2652" s="130" t="s">
        <v>7212</v>
      </c>
      <c r="C2652" s="130" t="s">
        <v>164</v>
      </c>
      <c r="D2652" s="130" t="s">
        <v>7213</v>
      </c>
      <c r="E2652" s="130" t="s">
        <v>166</v>
      </c>
      <c r="F2652" s="130">
        <v>0</v>
      </c>
      <c r="G2652" s="130">
        <v>2</v>
      </c>
      <c r="H2652" s="130" t="s">
        <v>130</v>
      </c>
      <c r="I2652" s="131"/>
      <c r="J2652" s="130" t="s">
        <v>131</v>
      </c>
    </row>
    <row r="2653" spans="1:10">
      <c r="A2653" s="130" t="s">
        <v>7214</v>
      </c>
      <c r="B2653" s="130" t="s">
        <v>7215</v>
      </c>
      <c r="C2653" s="130" t="s">
        <v>164</v>
      </c>
      <c r="D2653" s="130" t="s">
        <v>7216</v>
      </c>
      <c r="E2653" s="130" t="s">
        <v>166</v>
      </c>
      <c r="F2653" s="130">
        <v>0</v>
      </c>
      <c r="G2653" s="130">
        <v>2</v>
      </c>
      <c r="H2653" s="130" t="s">
        <v>130</v>
      </c>
      <c r="I2653" s="131"/>
      <c r="J2653" s="130" t="s">
        <v>131</v>
      </c>
    </row>
    <row r="2654" spans="1:10">
      <c r="A2654" s="130" t="s">
        <v>7217</v>
      </c>
      <c r="B2654" s="130" t="s">
        <v>7218</v>
      </c>
      <c r="C2654" s="130" t="s">
        <v>164</v>
      </c>
      <c r="D2654" s="130" t="s">
        <v>7219</v>
      </c>
      <c r="E2654" s="130" t="s">
        <v>166</v>
      </c>
      <c r="F2654" s="130">
        <v>0</v>
      </c>
      <c r="G2654" s="130">
        <v>2</v>
      </c>
      <c r="H2654" s="130" t="s">
        <v>130</v>
      </c>
      <c r="I2654" s="131"/>
      <c r="J2654" s="130" t="s">
        <v>131</v>
      </c>
    </row>
    <row r="2655" spans="1:10">
      <c r="A2655" s="130" t="s">
        <v>7220</v>
      </c>
      <c r="B2655" s="130" t="s">
        <v>7221</v>
      </c>
      <c r="C2655" s="130" t="s">
        <v>164</v>
      </c>
      <c r="D2655" s="130" t="s">
        <v>7222</v>
      </c>
      <c r="E2655" s="130" t="s">
        <v>166</v>
      </c>
      <c r="F2655" s="130">
        <v>0</v>
      </c>
      <c r="G2655" s="130">
        <v>2</v>
      </c>
      <c r="H2655" s="130" t="s">
        <v>130</v>
      </c>
      <c r="I2655" s="131"/>
      <c r="J2655" s="130" t="s">
        <v>131</v>
      </c>
    </row>
    <row r="2656" spans="1:10">
      <c r="A2656" s="130" t="s">
        <v>7223</v>
      </c>
      <c r="B2656" s="130" t="s">
        <v>7224</v>
      </c>
      <c r="C2656" s="130" t="s">
        <v>164</v>
      </c>
      <c r="D2656" s="130" t="s">
        <v>7225</v>
      </c>
      <c r="E2656" s="130" t="s">
        <v>166</v>
      </c>
      <c r="F2656" s="130">
        <v>0</v>
      </c>
      <c r="G2656" s="130">
        <v>2</v>
      </c>
      <c r="H2656" s="130" t="s">
        <v>130</v>
      </c>
      <c r="I2656" s="131"/>
      <c r="J2656" s="130" t="s">
        <v>131</v>
      </c>
    </row>
    <row r="2657" spans="1:10">
      <c r="A2657" s="130" t="s">
        <v>7226</v>
      </c>
      <c r="B2657" s="130" t="s">
        <v>7227</v>
      </c>
      <c r="C2657" s="130" t="s">
        <v>164</v>
      </c>
      <c r="D2657" s="130" t="s">
        <v>7228</v>
      </c>
      <c r="E2657" s="130" t="s">
        <v>166</v>
      </c>
      <c r="F2657" s="130">
        <v>0</v>
      </c>
      <c r="G2657" s="130">
        <v>2</v>
      </c>
      <c r="H2657" s="130" t="s">
        <v>130</v>
      </c>
      <c r="I2657" s="131"/>
      <c r="J2657" s="130" t="s">
        <v>131</v>
      </c>
    </row>
    <row r="2658" spans="1:10">
      <c r="A2658" s="130" t="s">
        <v>7229</v>
      </c>
      <c r="B2658" s="130" t="s">
        <v>7230</v>
      </c>
      <c r="C2658" s="130" t="s">
        <v>164</v>
      </c>
      <c r="D2658" s="130" t="s">
        <v>7231</v>
      </c>
      <c r="E2658" s="130" t="s">
        <v>166</v>
      </c>
      <c r="F2658" s="130">
        <v>0</v>
      </c>
      <c r="G2658" s="130">
        <v>2</v>
      </c>
      <c r="H2658" s="130" t="s">
        <v>130</v>
      </c>
      <c r="I2658" s="131"/>
      <c r="J2658" s="130" t="s">
        <v>131</v>
      </c>
    </row>
    <row r="2659" spans="1:10">
      <c r="A2659" s="130" t="s">
        <v>7232</v>
      </c>
      <c r="B2659" s="130" t="s">
        <v>7233</v>
      </c>
      <c r="C2659" s="130" t="s">
        <v>164</v>
      </c>
      <c r="D2659" s="130" t="s">
        <v>7234</v>
      </c>
      <c r="E2659" s="130" t="s">
        <v>166</v>
      </c>
      <c r="F2659" s="130">
        <v>0</v>
      </c>
      <c r="G2659" s="130">
        <v>2</v>
      </c>
      <c r="H2659" s="130" t="s">
        <v>130</v>
      </c>
      <c r="I2659" s="131"/>
      <c r="J2659" s="130" t="s">
        <v>131</v>
      </c>
    </row>
    <row r="2660" spans="1:10">
      <c r="A2660" s="130" t="s">
        <v>7235</v>
      </c>
      <c r="B2660" s="130" t="s">
        <v>7236</v>
      </c>
      <c r="C2660" s="130" t="s">
        <v>164</v>
      </c>
      <c r="D2660" s="130" t="s">
        <v>7237</v>
      </c>
      <c r="E2660" s="130" t="s">
        <v>166</v>
      </c>
      <c r="F2660" s="130">
        <v>0</v>
      </c>
      <c r="G2660" s="130">
        <v>2</v>
      </c>
      <c r="H2660" s="130" t="s">
        <v>130</v>
      </c>
      <c r="I2660" s="131"/>
      <c r="J2660" s="130" t="s">
        <v>131</v>
      </c>
    </row>
    <row r="2661" spans="1:10">
      <c r="A2661" s="130" t="s">
        <v>7238</v>
      </c>
      <c r="B2661" s="130" t="s">
        <v>7239</v>
      </c>
      <c r="C2661" s="130" t="s">
        <v>164</v>
      </c>
      <c r="D2661" s="130" t="s">
        <v>7240</v>
      </c>
      <c r="E2661" s="130" t="s">
        <v>166</v>
      </c>
      <c r="F2661" s="130">
        <v>0</v>
      </c>
      <c r="G2661" s="130">
        <v>2</v>
      </c>
      <c r="H2661" s="130" t="s">
        <v>130</v>
      </c>
      <c r="I2661" s="131"/>
      <c r="J2661" s="130" t="s">
        <v>131</v>
      </c>
    </row>
    <row r="2662" spans="1:10">
      <c r="A2662" s="130" t="s">
        <v>7241</v>
      </c>
      <c r="B2662" s="130" t="s">
        <v>7242</v>
      </c>
      <c r="C2662" s="130" t="s">
        <v>164</v>
      </c>
      <c r="D2662" s="130" t="s">
        <v>7243</v>
      </c>
      <c r="E2662" s="130" t="s">
        <v>166</v>
      </c>
      <c r="F2662" s="130">
        <v>0</v>
      </c>
      <c r="G2662" s="130">
        <v>2</v>
      </c>
      <c r="H2662" s="130" t="s">
        <v>130</v>
      </c>
      <c r="I2662" s="131"/>
      <c r="J2662" s="130" t="s">
        <v>131</v>
      </c>
    </row>
    <row r="2663" spans="1:10">
      <c r="A2663" s="130" t="s">
        <v>7244</v>
      </c>
      <c r="B2663" s="130" t="s">
        <v>7245</v>
      </c>
      <c r="C2663" s="130" t="s">
        <v>164</v>
      </c>
      <c r="D2663" s="130" t="s">
        <v>7246</v>
      </c>
      <c r="E2663" s="130" t="s">
        <v>166</v>
      </c>
      <c r="F2663" s="130">
        <v>0</v>
      </c>
      <c r="G2663" s="130">
        <v>2</v>
      </c>
      <c r="H2663" s="130" t="s">
        <v>130</v>
      </c>
      <c r="I2663" s="131"/>
      <c r="J2663" s="130" t="s">
        <v>131</v>
      </c>
    </row>
    <row r="2664" spans="1:10">
      <c r="A2664" s="130" t="s">
        <v>7247</v>
      </c>
      <c r="B2664" s="130" t="s">
        <v>7248</v>
      </c>
      <c r="C2664" s="130" t="s">
        <v>164</v>
      </c>
      <c r="D2664" s="130" t="s">
        <v>7249</v>
      </c>
      <c r="E2664" s="130" t="s">
        <v>166</v>
      </c>
      <c r="F2664" s="130">
        <v>0</v>
      </c>
      <c r="G2664" s="130">
        <v>2</v>
      </c>
      <c r="H2664" s="130" t="s">
        <v>130</v>
      </c>
      <c r="I2664" s="131"/>
      <c r="J2664" s="130" t="s">
        <v>131</v>
      </c>
    </row>
    <row r="2665" spans="1:10">
      <c r="A2665" s="130" t="s">
        <v>7250</v>
      </c>
      <c r="B2665" s="130" t="s">
        <v>7251</v>
      </c>
      <c r="C2665" s="130" t="s">
        <v>164</v>
      </c>
      <c r="D2665" s="130" t="s">
        <v>7252</v>
      </c>
      <c r="E2665" s="130" t="s">
        <v>166</v>
      </c>
      <c r="F2665" s="130">
        <v>0</v>
      </c>
      <c r="G2665" s="130">
        <v>2</v>
      </c>
      <c r="H2665" s="130" t="s">
        <v>130</v>
      </c>
      <c r="I2665" s="131"/>
      <c r="J2665" s="130" t="s">
        <v>131</v>
      </c>
    </row>
    <row r="2666" spans="1:10">
      <c r="A2666" s="130" t="s">
        <v>7253</v>
      </c>
      <c r="B2666" s="130" t="s">
        <v>7254</v>
      </c>
      <c r="C2666" s="130" t="s">
        <v>164</v>
      </c>
      <c r="D2666" s="130" t="s">
        <v>7255</v>
      </c>
      <c r="E2666" s="130" t="s">
        <v>166</v>
      </c>
      <c r="F2666" s="130">
        <v>0</v>
      </c>
      <c r="G2666" s="130">
        <v>2</v>
      </c>
      <c r="H2666" s="130" t="s">
        <v>130</v>
      </c>
      <c r="I2666" s="131"/>
      <c r="J2666" s="130" t="s">
        <v>131</v>
      </c>
    </row>
    <row r="2667" spans="1:10">
      <c r="A2667" s="130" t="s">
        <v>7256</v>
      </c>
      <c r="B2667" s="130" t="s">
        <v>7257</v>
      </c>
      <c r="C2667" s="130" t="s">
        <v>164</v>
      </c>
      <c r="D2667" s="130" t="s">
        <v>7258</v>
      </c>
      <c r="E2667" s="130" t="s">
        <v>166</v>
      </c>
      <c r="F2667" s="130">
        <v>0</v>
      </c>
      <c r="G2667" s="130">
        <v>2</v>
      </c>
      <c r="H2667" s="130" t="s">
        <v>130</v>
      </c>
      <c r="I2667" s="131"/>
      <c r="J2667" s="130" t="s">
        <v>131</v>
      </c>
    </row>
    <row r="2668" spans="1:10">
      <c r="A2668" s="130" t="s">
        <v>7259</v>
      </c>
      <c r="B2668" s="130" t="s">
        <v>7260</v>
      </c>
      <c r="C2668" s="130" t="s">
        <v>164</v>
      </c>
      <c r="D2668" s="130" t="s">
        <v>7261</v>
      </c>
      <c r="E2668" s="130" t="s">
        <v>166</v>
      </c>
      <c r="F2668" s="130">
        <v>0</v>
      </c>
      <c r="G2668" s="130">
        <v>2</v>
      </c>
      <c r="H2668" s="130" t="s">
        <v>130</v>
      </c>
      <c r="I2668" s="131"/>
      <c r="J2668" s="130" t="s">
        <v>131</v>
      </c>
    </row>
    <row r="2669" spans="1:10">
      <c r="A2669" s="130" t="s">
        <v>7262</v>
      </c>
      <c r="B2669" s="130" t="s">
        <v>7263</v>
      </c>
      <c r="C2669" s="130" t="s">
        <v>164</v>
      </c>
      <c r="D2669" s="130" t="s">
        <v>7264</v>
      </c>
      <c r="E2669" s="130" t="s">
        <v>166</v>
      </c>
      <c r="F2669" s="130">
        <v>0</v>
      </c>
      <c r="G2669" s="130">
        <v>2</v>
      </c>
      <c r="H2669" s="130" t="s">
        <v>130</v>
      </c>
      <c r="I2669" s="131"/>
      <c r="J2669" s="130" t="s">
        <v>131</v>
      </c>
    </row>
    <row r="2670" spans="1:10">
      <c r="A2670" s="130" t="s">
        <v>7265</v>
      </c>
      <c r="B2670" s="130" t="s">
        <v>7266</v>
      </c>
      <c r="C2670" s="130" t="s">
        <v>164</v>
      </c>
      <c r="D2670" s="130" t="s">
        <v>7267</v>
      </c>
      <c r="E2670" s="130" t="s">
        <v>166</v>
      </c>
      <c r="F2670" s="130">
        <v>0</v>
      </c>
      <c r="G2670" s="130">
        <v>2</v>
      </c>
      <c r="H2670" s="130" t="s">
        <v>130</v>
      </c>
      <c r="I2670" s="131"/>
      <c r="J2670" s="130" t="s">
        <v>131</v>
      </c>
    </row>
    <row r="2671" spans="1:10">
      <c r="A2671" s="130" t="s">
        <v>7268</v>
      </c>
      <c r="B2671" s="130" t="s">
        <v>7269</v>
      </c>
      <c r="C2671" s="130" t="s">
        <v>164</v>
      </c>
      <c r="D2671" s="130" t="s">
        <v>7270</v>
      </c>
      <c r="E2671" s="130" t="s">
        <v>166</v>
      </c>
      <c r="F2671" s="130">
        <v>0</v>
      </c>
      <c r="G2671" s="130">
        <v>2</v>
      </c>
      <c r="H2671" s="130" t="s">
        <v>130</v>
      </c>
      <c r="I2671" s="131"/>
      <c r="J2671" s="130" t="s">
        <v>131</v>
      </c>
    </row>
    <row r="2672" spans="1:10">
      <c r="A2672" s="130" t="s">
        <v>7271</v>
      </c>
      <c r="B2672" s="130" t="s">
        <v>7272</v>
      </c>
      <c r="C2672" s="130" t="s">
        <v>164</v>
      </c>
      <c r="D2672" s="130" t="s">
        <v>7273</v>
      </c>
      <c r="E2672" s="130" t="s">
        <v>166</v>
      </c>
      <c r="F2672" s="130">
        <v>0</v>
      </c>
      <c r="G2672" s="130">
        <v>2</v>
      </c>
      <c r="H2672" s="130" t="s">
        <v>130</v>
      </c>
      <c r="I2672" s="131"/>
      <c r="J2672" s="130" t="s">
        <v>131</v>
      </c>
    </row>
    <row r="2673" spans="1:10">
      <c r="A2673" s="130" t="s">
        <v>7274</v>
      </c>
      <c r="B2673" s="130" t="s">
        <v>7275</v>
      </c>
      <c r="C2673" s="130" t="s">
        <v>164</v>
      </c>
      <c r="D2673" s="130" t="s">
        <v>7276</v>
      </c>
      <c r="E2673" s="130" t="s">
        <v>166</v>
      </c>
      <c r="F2673" s="130">
        <v>0</v>
      </c>
      <c r="G2673" s="130">
        <v>2</v>
      </c>
      <c r="H2673" s="130" t="s">
        <v>130</v>
      </c>
      <c r="I2673" s="131"/>
      <c r="J2673" s="130" t="s">
        <v>131</v>
      </c>
    </row>
    <row r="2674" spans="1:10">
      <c r="A2674" s="130" t="s">
        <v>7277</v>
      </c>
      <c r="B2674" s="130" t="s">
        <v>7278</v>
      </c>
      <c r="C2674" s="130" t="s">
        <v>164</v>
      </c>
      <c r="D2674" s="130" t="s">
        <v>7279</v>
      </c>
      <c r="E2674" s="130" t="s">
        <v>166</v>
      </c>
      <c r="F2674" s="130">
        <v>0</v>
      </c>
      <c r="G2674" s="130">
        <v>2</v>
      </c>
      <c r="H2674" s="130" t="s">
        <v>130</v>
      </c>
      <c r="I2674" s="131"/>
      <c r="J2674" s="130" t="s">
        <v>131</v>
      </c>
    </row>
    <row r="2675" spans="1:10">
      <c r="A2675" s="130" t="s">
        <v>7280</v>
      </c>
      <c r="B2675" s="130" t="s">
        <v>7281</v>
      </c>
      <c r="C2675" s="130" t="s">
        <v>164</v>
      </c>
      <c r="D2675" s="130" t="s">
        <v>7282</v>
      </c>
      <c r="E2675" s="130" t="s">
        <v>166</v>
      </c>
      <c r="F2675" s="130">
        <v>0</v>
      </c>
      <c r="G2675" s="130">
        <v>2</v>
      </c>
      <c r="H2675" s="130" t="s">
        <v>130</v>
      </c>
      <c r="I2675" s="131"/>
      <c r="J2675" s="130" t="s">
        <v>131</v>
      </c>
    </row>
    <row r="2676" spans="1:10">
      <c r="A2676" s="130" t="s">
        <v>7283</v>
      </c>
      <c r="B2676" s="130" t="s">
        <v>7284</v>
      </c>
      <c r="C2676" s="130" t="s">
        <v>164</v>
      </c>
      <c r="D2676" s="130" t="s">
        <v>7285</v>
      </c>
      <c r="E2676" s="130" t="s">
        <v>166</v>
      </c>
      <c r="F2676" s="130">
        <v>0</v>
      </c>
      <c r="G2676" s="130">
        <v>2</v>
      </c>
      <c r="H2676" s="130" t="s">
        <v>130</v>
      </c>
      <c r="I2676" s="131"/>
      <c r="J2676" s="130" t="s">
        <v>131</v>
      </c>
    </row>
    <row r="2677" spans="1:10">
      <c r="A2677" s="130" t="s">
        <v>7286</v>
      </c>
      <c r="B2677" s="130" t="s">
        <v>7287</v>
      </c>
      <c r="C2677" s="130" t="s">
        <v>164</v>
      </c>
      <c r="D2677" s="130" t="s">
        <v>7288</v>
      </c>
      <c r="E2677" s="130" t="s">
        <v>166</v>
      </c>
      <c r="F2677" s="130">
        <v>0</v>
      </c>
      <c r="G2677" s="130">
        <v>2</v>
      </c>
      <c r="H2677" s="130" t="s">
        <v>130</v>
      </c>
      <c r="I2677" s="131"/>
      <c r="J2677" s="130" t="s">
        <v>131</v>
      </c>
    </row>
    <row r="2678" spans="1:10">
      <c r="A2678" s="130" t="s">
        <v>7289</v>
      </c>
      <c r="B2678" s="130" t="s">
        <v>7290</v>
      </c>
      <c r="C2678" s="130" t="s">
        <v>164</v>
      </c>
      <c r="D2678" s="130" t="s">
        <v>7291</v>
      </c>
      <c r="E2678" s="130" t="s">
        <v>166</v>
      </c>
      <c r="F2678" s="130">
        <v>0</v>
      </c>
      <c r="G2678" s="130">
        <v>2</v>
      </c>
      <c r="H2678" s="130" t="s">
        <v>130</v>
      </c>
      <c r="I2678" s="131"/>
      <c r="J2678" s="130" t="s">
        <v>131</v>
      </c>
    </row>
    <row r="2679" spans="1:10">
      <c r="A2679" s="130" t="s">
        <v>7292</v>
      </c>
      <c r="B2679" s="130" t="s">
        <v>7293</v>
      </c>
      <c r="C2679" s="130" t="s">
        <v>164</v>
      </c>
      <c r="D2679" s="130" t="s">
        <v>7294</v>
      </c>
      <c r="E2679" s="130" t="s">
        <v>166</v>
      </c>
      <c r="F2679" s="130">
        <v>0</v>
      </c>
      <c r="G2679" s="130">
        <v>2</v>
      </c>
      <c r="H2679" s="130" t="s">
        <v>130</v>
      </c>
      <c r="I2679" s="131"/>
      <c r="J2679" s="130" t="s">
        <v>131</v>
      </c>
    </row>
    <row r="2680" spans="1:10">
      <c r="A2680" s="130" t="s">
        <v>7295</v>
      </c>
      <c r="B2680" s="130" t="s">
        <v>7296</v>
      </c>
      <c r="C2680" s="130" t="s">
        <v>164</v>
      </c>
      <c r="D2680" s="130" t="s">
        <v>7297</v>
      </c>
      <c r="E2680" s="130" t="s">
        <v>166</v>
      </c>
      <c r="F2680" s="130">
        <v>0</v>
      </c>
      <c r="G2680" s="130">
        <v>2</v>
      </c>
      <c r="H2680" s="130" t="s">
        <v>130</v>
      </c>
      <c r="I2680" s="131"/>
      <c r="J2680" s="130" t="s">
        <v>131</v>
      </c>
    </row>
    <row r="2681" spans="1:10">
      <c r="A2681" s="130" t="s">
        <v>7298</v>
      </c>
      <c r="B2681" s="130" t="s">
        <v>7299</v>
      </c>
      <c r="C2681" s="130" t="s">
        <v>164</v>
      </c>
      <c r="D2681" s="130" t="s">
        <v>7300</v>
      </c>
      <c r="E2681" s="130" t="s">
        <v>166</v>
      </c>
      <c r="F2681" s="130">
        <v>0</v>
      </c>
      <c r="G2681" s="130">
        <v>2</v>
      </c>
      <c r="H2681" s="130" t="s">
        <v>130</v>
      </c>
      <c r="I2681" s="131"/>
      <c r="J2681" s="130" t="s">
        <v>131</v>
      </c>
    </row>
    <row r="2682" spans="1:10">
      <c r="A2682" s="130" t="s">
        <v>7301</v>
      </c>
      <c r="B2682" s="130" t="s">
        <v>7302</v>
      </c>
      <c r="C2682" s="130" t="s">
        <v>164</v>
      </c>
      <c r="D2682" s="130" t="s">
        <v>7303</v>
      </c>
      <c r="E2682" s="130" t="s">
        <v>166</v>
      </c>
      <c r="F2682" s="130">
        <v>0</v>
      </c>
      <c r="G2682" s="130">
        <v>2</v>
      </c>
      <c r="H2682" s="130" t="s">
        <v>130</v>
      </c>
      <c r="I2682" s="131"/>
      <c r="J2682" s="130" t="s">
        <v>131</v>
      </c>
    </row>
    <row r="2683" spans="1:10">
      <c r="A2683" s="130" t="s">
        <v>7304</v>
      </c>
      <c r="B2683" s="130" t="s">
        <v>7305</v>
      </c>
      <c r="C2683" s="130" t="s">
        <v>164</v>
      </c>
      <c r="D2683" s="130" t="s">
        <v>7306</v>
      </c>
      <c r="E2683" s="130" t="s">
        <v>166</v>
      </c>
      <c r="F2683" s="130">
        <v>0</v>
      </c>
      <c r="G2683" s="130">
        <v>2</v>
      </c>
      <c r="H2683" s="130" t="s">
        <v>130</v>
      </c>
      <c r="I2683" s="131"/>
      <c r="J2683" s="130" t="s">
        <v>131</v>
      </c>
    </row>
    <row r="2684" spans="1:10">
      <c r="A2684" s="130" t="s">
        <v>7307</v>
      </c>
      <c r="B2684" s="130" t="s">
        <v>7308</v>
      </c>
      <c r="C2684" s="130" t="s">
        <v>164</v>
      </c>
      <c r="D2684" s="130" t="s">
        <v>7309</v>
      </c>
      <c r="E2684" s="130" t="s">
        <v>166</v>
      </c>
      <c r="F2684" s="130">
        <v>0</v>
      </c>
      <c r="G2684" s="130">
        <v>2</v>
      </c>
      <c r="H2684" s="130" t="s">
        <v>130</v>
      </c>
      <c r="I2684" s="131"/>
      <c r="J2684" s="130" t="s">
        <v>131</v>
      </c>
    </row>
    <row r="2685" spans="1:10">
      <c r="A2685" s="130" t="s">
        <v>7310</v>
      </c>
      <c r="B2685" s="130" t="s">
        <v>7311</v>
      </c>
      <c r="C2685" s="130" t="s">
        <v>164</v>
      </c>
      <c r="D2685" s="130" t="s">
        <v>7312</v>
      </c>
      <c r="E2685" s="130" t="s">
        <v>166</v>
      </c>
      <c r="F2685" s="130">
        <v>0</v>
      </c>
      <c r="G2685" s="130">
        <v>2</v>
      </c>
      <c r="H2685" s="130" t="s">
        <v>130</v>
      </c>
      <c r="I2685" s="131"/>
      <c r="J2685" s="130" t="s">
        <v>131</v>
      </c>
    </row>
    <row r="2686" spans="1:10">
      <c r="A2686" s="130" t="s">
        <v>7313</v>
      </c>
      <c r="B2686" s="130" t="s">
        <v>7314</v>
      </c>
      <c r="C2686" s="130" t="s">
        <v>164</v>
      </c>
      <c r="D2686" s="130" t="s">
        <v>7315</v>
      </c>
      <c r="E2686" s="130" t="s">
        <v>166</v>
      </c>
      <c r="F2686" s="130">
        <v>0</v>
      </c>
      <c r="G2686" s="130">
        <v>2</v>
      </c>
      <c r="H2686" s="130" t="s">
        <v>130</v>
      </c>
      <c r="I2686" s="131"/>
      <c r="J2686" s="130" t="s">
        <v>131</v>
      </c>
    </row>
    <row r="2687" spans="1:10">
      <c r="A2687" s="130" t="s">
        <v>7316</v>
      </c>
      <c r="B2687" s="130" t="s">
        <v>7317</v>
      </c>
      <c r="C2687" s="130" t="s">
        <v>164</v>
      </c>
      <c r="D2687" s="130" t="s">
        <v>7318</v>
      </c>
      <c r="E2687" s="130" t="s">
        <v>166</v>
      </c>
      <c r="F2687" s="130">
        <v>0</v>
      </c>
      <c r="G2687" s="130">
        <v>2</v>
      </c>
      <c r="H2687" s="130" t="s">
        <v>130</v>
      </c>
      <c r="I2687" s="131"/>
      <c r="J2687" s="130" t="s">
        <v>131</v>
      </c>
    </row>
    <row r="2688" spans="1:10">
      <c r="A2688" s="130" t="s">
        <v>7319</v>
      </c>
      <c r="B2688" s="130" t="s">
        <v>7320</v>
      </c>
      <c r="C2688" s="130" t="s">
        <v>164</v>
      </c>
      <c r="D2688" s="130" t="s">
        <v>7321</v>
      </c>
      <c r="E2688" s="130" t="s">
        <v>166</v>
      </c>
      <c r="F2688" s="130">
        <v>0</v>
      </c>
      <c r="G2688" s="130">
        <v>2</v>
      </c>
      <c r="H2688" s="130" t="s">
        <v>130</v>
      </c>
      <c r="I2688" s="131"/>
      <c r="J2688" s="130" t="s">
        <v>131</v>
      </c>
    </row>
    <row r="2689" spans="1:10">
      <c r="A2689" s="130" t="s">
        <v>7322</v>
      </c>
      <c r="B2689" s="130" t="s">
        <v>7323</v>
      </c>
      <c r="C2689" s="130" t="s">
        <v>164</v>
      </c>
      <c r="D2689" s="130" t="s">
        <v>7324</v>
      </c>
      <c r="E2689" s="130" t="s">
        <v>166</v>
      </c>
      <c r="F2689" s="130">
        <v>0</v>
      </c>
      <c r="G2689" s="130">
        <v>2</v>
      </c>
      <c r="H2689" s="130" t="s">
        <v>130</v>
      </c>
      <c r="I2689" s="131"/>
      <c r="J2689" s="130" t="s">
        <v>131</v>
      </c>
    </row>
    <row r="2690" spans="1:10">
      <c r="A2690" s="130" t="s">
        <v>7325</v>
      </c>
      <c r="B2690" s="130" t="s">
        <v>7326</v>
      </c>
      <c r="C2690" s="130" t="s">
        <v>164</v>
      </c>
      <c r="D2690" s="130" t="s">
        <v>7327</v>
      </c>
      <c r="E2690" s="130" t="s">
        <v>166</v>
      </c>
      <c r="F2690" s="130">
        <v>0</v>
      </c>
      <c r="G2690" s="130">
        <v>2</v>
      </c>
      <c r="H2690" s="130" t="s">
        <v>130</v>
      </c>
      <c r="I2690" s="131"/>
      <c r="J2690" s="130" t="s">
        <v>131</v>
      </c>
    </row>
    <row r="2691" spans="1:10">
      <c r="A2691" s="130" t="s">
        <v>7328</v>
      </c>
      <c r="B2691" s="130" t="s">
        <v>7329</v>
      </c>
      <c r="C2691" s="130" t="s">
        <v>164</v>
      </c>
      <c r="D2691" s="130" t="s">
        <v>7330</v>
      </c>
      <c r="E2691" s="130" t="s">
        <v>166</v>
      </c>
      <c r="F2691" s="130">
        <v>0</v>
      </c>
      <c r="G2691" s="130">
        <v>2</v>
      </c>
      <c r="H2691" s="130" t="s">
        <v>130</v>
      </c>
      <c r="I2691" s="131"/>
      <c r="J2691" s="130" t="s">
        <v>131</v>
      </c>
    </row>
    <row r="2692" spans="1:10">
      <c r="A2692" s="130" t="s">
        <v>7331</v>
      </c>
      <c r="B2692" s="130" t="s">
        <v>7332</v>
      </c>
      <c r="C2692" s="130" t="s">
        <v>164</v>
      </c>
      <c r="D2692" s="130" t="s">
        <v>7333</v>
      </c>
      <c r="E2692" s="130" t="s">
        <v>166</v>
      </c>
      <c r="F2692" s="130">
        <v>0</v>
      </c>
      <c r="G2692" s="130">
        <v>2</v>
      </c>
      <c r="H2692" s="130" t="s">
        <v>130</v>
      </c>
      <c r="I2692" s="131"/>
      <c r="J2692" s="130" t="s">
        <v>131</v>
      </c>
    </row>
    <row r="2693" spans="1:10">
      <c r="A2693" s="130" t="s">
        <v>7334</v>
      </c>
      <c r="B2693" s="130" t="s">
        <v>7335</v>
      </c>
      <c r="C2693" s="130" t="s">
        <v>164</v>
      </c>
      <c r="D2693" s="130" t="s">
        <v>7336</v>
      </c>
      <c r="E2693" s="130" t="s">
        <v>166</v>
      </c>
      <c r="F2693" s="130">
        <v>0</v>
      </c>
      <c r="G2693" s="130">
        <v>2</v>
      </c>
      <c r="H2693" s="130" t="s">
        <v>130</v>
      </c>
      <c r="I2693" s="131"/>
      <c r="J2693" s="130" t="s">
        <v>131</v>
      </c>
    </row>
    <row r="2694" spans="1:10">
      <c r="A2694" s="130" t="s">
        <v>7337</v>
      </c>
      <c r="B2694" s="130" t="s">
        <v>7338</v>
      </c>
      <c r="C2694" s="130" t="s">
        <v>164</v>
      </c>
      <c r="D2694" s="130" t="s">
        <v>7339</v>
      </c>
      <c r="E2694" s="130" t="s">
        <v>166</v>
      </c>
      <c r="F2694" s="130">
        <v>0</v>
      </c>
      <c r="G2694" s="130">
        <v>2</v>
      </c>
      <c r="H2694" s="130" t="s">
        <v>130</v>
      </c>
      <c r="I2694" s="131"/>
      <c r="J2694" s="130" t="s">
        <v>131</v>
      </c>
    </row>
    <row r="2695" spans="1:10">
      <c r="A2695" s="130" t="s">
        <v>7340</v>
      </c>
      <c r="B2695" s="130" t="s">
        <v>7341</v>
      </c>
      <c r="C2695" s="130" t="s">
        <v>164</v>
      </c>
      <c r="D2695" s="130" t="s">
        <v>7342</v>
      </c>
      <c r="E2695" s="130" t="s">
        <v>166</v>
      </c>
      <c r="F2695" s="130">
        <v>0</v>
      </c>
      <c r="G2695" s="130">
        <v>2</v>
      </c>
      <c r="H2695" s="130" t="s">
        <v>130</v>
      </c>
      <c r="I2695" s="131"/>
      <c r="J2695" s="130" t="s">
        <v>131</v>
      </c>
    </row>
    <row r="2696" spans="1:10">
      <c r="A2696" s="130" t="s">
        <v>7343</v>
      </c>
      <c r="B2696" s="130" t="s">
        <v>7344</v>
      </c>
      <c r="C2696" s="130" t="s">
        <v>164</v>
      </c>
      <c r="D2696" s="130" t="s">
        <v>7345</v>
      </c>
      <c r="E2696" s="130" t="s">
        <v>166</v>
      </c>
      <c r="F2696" s="130">
        <v>0</v>
      </c>
      <c r="G2696" s="130">
        <v>2</v>
      </c>
      <c r="H2696" s="130" t="s">
        <v>130</v>
      </c>
      <c r="I2696" s="131"/>
      <c r="J2696" s="130" t="s">
        <v>131</v>
      </c>
    </row>
    <row r="2697" spans="1:10">
      <c r="A2697" s="130" t="s">
        <v>7346</v>
      </c>
      <c r="B2697" s="130" t="s">
        <v>7347</v>
      </c>
      <c r="C2697" s="130" t="s">
        <v>164</v>
      </c>
      <c r="D2697" s="130" t="s">
        <v>7348</v>
      </c>
      <c r="E2697" s="130" t="s">
        <v>166</v>
      </c>
      <c r="F2697" s="130">
        <v>0</v>
      </c>
      <c r="G2697" s="130">
        <v>2</v>
      </c>
      <c r="H2697" s="130" t="s">
        <v>130</v>
      </c>
      <c r="I2697" s="131"/>
      <c r="J2697" s="130" t="s">
        <v>131</v>
      </c>
    </row>
    <row r="2698" spans="1:10">
      <c r="A2698" s="130" t="s">
        <v>7349</v>
      </c>
      <c r="B2698" s="130" t="s">
        <v>7350</v>
      </c>
      <c r="C2698" s="130" t="s">
        <v>164</v>
      </c>
      <c r="D2698" s="130" t="s">
        <v>7351</v>
      </c>
      <c r="E2698" s="130" t="s">
        <v>166</v>
      </c>
      <c r="F2698" s="130">
        <v>0</v>
      </c>
      <c r="G2698" s="130">
        <v>2</v>
      </c>
      <c r="H2698" s="130" t="s">
        <v>130</v>
      </c>
      <c r="I2698" s="131"/>
      <c r="J2698" s="130" t="s">
        <v>131</v>
      </c>
    </row>
    <row r="2699" spans="1:10">
      <c r="A2699" s="130" t="s">
        <v>7352</v>
      </c>
      <c r="B2699" s="130" t="s">
        <v>7353</v>
      </c>
      <c r="C2699" s="130" t="s">
        <v>164</v>
      </c>
      <c r="D2699" s="130" t="s">
        <v>7354</v>
      </c>
      <c r="E2699" s="130" t="s">
        <v>166</v>
      </c>
      <c r="F2699" s="130">
        <v>0</v>
      </c>
      <c r="G2699" s="130">
        <v>2</v>
      </c>
      <c r="H2699" s="130" t="s">
        <v>130</v>
      </c>
      <c r="I2699" s="131"/>
      <c r="J2699" s="130" t="s">
        <v>131</v>
      </c>
    </row>
    <row r="2700" spans="1:10">
      <c r="A2700" s="130" t="s">
        <v>7355</v>
      </c>
      <c r="B2700" s="130" t="s">
        <v>7356</v>
      </c>
      <c r="C2700" s="130" t="s">
        <v>164</v>
      </c>
      <c r="D2700" s="130" t="s">
        <v>7357</v>
      </c>
      <c r="E2700" s="130" t="s">
        <v>166</v>
      </c>
      <c r="F2700" s="130">
        <v>0</v>
      </c>
      <c r="G2700" s="130">
        <v>2</v>
      </c>
      <c r="H2700" s="130" t="s">
        <v>130</v>
      </c>
      <c r="I2700" s="131"/>
      <c r="J2700" s="130" t="s">
        <v>131</v>
      </c>
    </row>
    <row r="2701" spans="1:10">
      <c r="A2701" s="130" t="s">
        <v>7358</v>
      </c>
      <c r="B2701" s="130" t="s">
        <v>7359</v>
      </c>
      <c r="C2701" s="130" t="s">
        <v>164</v>
      </c>
      <c r="D2701" s="130" t="s">
        <v>7360</v>
      </c>
      <c r="E2701" s="130" t="s">
        <v>166</v>
      </c>
      <c r="F2701" s="130">
        <v>0</v>
      </c>
      <c r="G2701" s="130">
        <v>2</v>
      </c>
      <c r="H2701" s="130" t="s">
        <v>130</v>
      </c>
      <c r="I2701" s="131"/>
      <c r="J2701" s="130" t="s">
        <v>131</v>
      </c>
    </row>
    <row r="2702" spans="1:10">
      <c r="A2702" s="130" t="s">
        <v>7361</v>
      </c>
      <c r="B2702" s="130" t="s">
        <v>7362</v>
      </c>
      <c r="C2702" s="130" t="s">
        <v>164</v>
      </c>
      <c r="D2702" s="130" t="s">
        <v>7363</v>
      </c>
      <c r="E2702" s="130" t="s">
        <v>166</v>
      </c>
      <c r="F2702" s="130">
        <v>0</v>
      </c>
      <c r="G2702" s="130">
        <v>2</v>
      </c>
      <c r="H2702" s="130" t="s">
        <v>130</v>
      </c>
      <c r="I2702" s="131"/>
      <c r="J2702" s="130" t="s">
        <v>131</v>
      </c>
    </row>
    <row r="2703" spans="1:10">
      <c r="A2703" s="130" t="s">
        <v>7364</v>
      </c>
      <c r="B2703" s="130" t="s">
        <v>7365</v>
      </c>
      <c r="C2703" s="130" t="s">
        <v>164</v>
      </c>
      <c r="D2703" s="130" t="s">
        <v>7366</v>
      </c>
      <c r="E2703" s="130" t="s">
        <v>166</v>
      </c>
      <c r="F2703" s="130">
        <v>0</v>
      </c>
      <c r="G2703" s="130">
        <v>2</v>
      </c>
      <c r="H2703" s="130" t="s">
        <v>130</v>
      </c>
      <c r="I2703" s="131"/>
      <c r="J2703" s="130" t="s">
        <v>131</v>
      </c>
    </row>
    <row r="2704" spans="1:10">
      <c r="A2704" s="130" t="s">
        <v>7367</v>
      </c>
      <c r="B2704" s="130" t="s">
        <v>7368</v>
      </c>
      <c r="C2704" s="130" t="s">
        <v>164</v>
      </c>
      <c r="D2704" s="130" t="s">
        <v>7369</v>
      </c>
      <c r="E2704" s="130" t="s">
        <v>166</v>
      </c>
      <c r="F2704" s="130">
        <v>0</v>
      </c>
      <c r="G2704" s="130">
        <v>2</v>
      </c>
      <c r="H2704" s="130" t="s">
        <v>130</v>
      </c>
      <c r="I2704" s="131"/>
      <c r="J2704" s="130" t="s">
        <v>131</v>
      </c>
    </row>
    <row r="2705" spans="1:10">
      <c r="A2705" s="130" t="s">
        <v>7370</v>
      </c>
      <c r="B2705" s="130" t="s">
        <v>7371</v>
      </c>
      <c r="C2705" s="130" t="s">
        <v>164</v>
      </c>
      <c r="D2705" s="130" t="s">
        <v>7372</v>
      </c>
      <c r="E2705" s="130" t="s">
        <v>166</v>
      </c>
      <c r="F2705" s="130">
        <v>0</v>
      </c>
      <c r="G2705" s="130">
        <v>2</v>
      </c>
      <c r="H2705" s="130" t="s">
        <v>130</v>
      </c>
      <c r="I2705" s="131"/>
      <c r="J2705" s="130" t="s">
        <v>131</v>
      </c>
    </row>
    <row r="2706" spans="1:10">
      <c r="A2706" s="130" t="s">
        <v>7373</v>
      </c>
      <c r="B2706" s="130" t="s">
        <v>7374</v>
      </c>
      <c r="C2706" s="130" t="s">
        <v>164</v>
      </c>
      <c r="D2706" s="130" t="s">
        <v>7375</v>
      </c>
      <c r="E2706" s="130" t="s">
        <v>166</v>
      </c>
      <c r="F2706" s="130">
        <v>0</v>
      </c>
      <c r="G2706" s="130">
        <v>2</v>
      </c>
      <c r="H2706" s="130" t="s">
        <v>130</v>
      </c>
      <c r="I2706" s="131"/>
      <c r="J2706" s="130" t="s">
        <v>131</v>
      </c>
    </row>
    <row r="2707" spans="1:10">
      <c r="A2707" s="130" t="s">
        <v>7376</v>
      </c>
      <c r="B2707" s="130" t="s">
        <v>7377</v>
      </c>
      <c r="C2707" s="130" t="s">
        <v>164</v>
      </c>
      <c r="D2707" s="130" t="s">
        <v>7378</v>
      </c>
      <c r="E2707" s="130" t="s">
        <v>166</v>
      </c>
      <c r="F2707" s="130">
        <v>0</v>
      </c>
      <c r="G2707" s="130">
        <v>2</v>
      </c>
      <c r="H2707" s="130" t="s">
        <v>130</v>
      </c>
      <c r="I2707" s="131"/>
      <c r="J2707" s="130" t="s">
        <v>131</v>
      </c>
    </row>
    <row r="2708" spans="1:10">
      <c r="A2708" s="130" t="s">
        <v>7379</v>
      </c>
      <c r="B2708" s="130" t="s">
        <v>7380</v>
      </c>
      <c r="C2708" s="130" t="s">
        <v>164</v>
      </c>
      <c r="D2708" s="130" t="s">
        <v>7381</v>
      </c>
      <c r="E2708" s="130" t="s">
        <v>166</v>
      </c>
      <c r="F2708" s="130">
        <v>0</v>
      </c>
      <c r="G2708" s="130">
        <v>2</v>
      </c>
      <c r="H2708" s="130" t="s">
        <v>130</v>
      </c>
      <c r="I2708" s="131"/>
      <c r="J2708" s="130" t="s">
        <v>131</v>
      </c>
    </row>
    <row r="2709" spans="1:10">
      <c r="A2709" s="130" t="s">
        <v>7382</v>
      </c>
      <c r="B2709" s="130" t="s">
        <v>7383</v>
      </c>
      <c r="C2709" s="130" t="s">
        <v>164</v>
      </c>
      <c r="D2709" s="130" t="s">
        <v>7384</v>
      </c>
      <c r="E2709" s="130" t="s">
        <v>166</v>
      </c>
      <c r="F2709" s="130">
        <v>0</v>
      </c>
      <c r="G2709" s="130">
        <v>2</v>
      </c>
      <c r="H2709" s="130" t="s">
        <v>130</v>
      </c>
      <c r="I2709" s="131"/>
      <c r="J2709" s="130" t="s">
        <v>131</v>
      </c>
    </row>
    <row r="2710" spans="1:10">
      <c r="A2710" s="130" t="s">
        <v>7385</v>
      </c>
      <c r="B2710" s="130" t="s">
        <v>7386</v>
      </c>
      <c r="C2710" s="130" t="s">
        <v>164</v>
      </c>
      <c r="D2710" s="130" t="s">
        <v>7387</v>
      </c>
      <c r="E2710" s="130" t="s">
        <v>166</v>
      </c>
      <c r="F2710" s="130">
        <v>0</v>
      </c>
      <c r="G2710" s="130">
        <v>2</v>
      </c>
      <c r="H2710" s="130" t="s">
        <v>130</v>
      </c>
      <c r="I2710" s="131"/>
      <c r="J2710" s="130" t="s">
        <v>131</v>
      </c>
    </row>
    <row r="2711" spans="1:10">
      <c r="A2711" s="130" t="s">
        <v>7388</v>
      </c>
      <c r="B2711" s="130" t="s">
        <v>7389</v>
      </c>
      <c r="C2711" s="130" t="s">
        <v>164</v>
      </c>
      <c r="D2711" s="130" t="s">
        <v>7390</v>
      </c>
      <c r="E2711" s="130" t="s">
        <v>166</v>
      </c>
      <c r="F2711" s="130">
        <v>0</v>
      </c>
      <c r="G2711" s="130">
        <v>2</v>
      </c>
      <c r="H2711" s="130" t="s">
        <v>130</v>
      </c>
      <c r="I2711" s="131"/>
      <c r="J2711" s="130" t="s">
        <v>131</v>
      </c>
    </row>
    <row r="2712" spans="1:10">
      <c r="A2712" s="130" t="s">
        <v>7391</v>
      </c>
      <c r="B2712" s="130" t="s">
        <v>7392</v>
      </c>
      <c r="C2712" s="130" t="s">
        <v>164</v>
      </c>
      <c r="D2712" s="130" t="s">
        <v>7393</v>
      </c>
      <c r="E2712" s="130" t="s">
        <v>166</v>
      </c>
      <c r="F2712" s="130">
        <v>0</v>
      </c>
      <c r="G2712" s="130">
        <v>2</v>
      </c>
      <c r="H2712" s="130" t="s">
        <v>130</v>
      </c>
      <c r="I2712" s="131"/>
      <c r="J2712" s="130" t="s">
        <v>131</v>
      </c>
    </row>
    <row r="2713" spans="1:10">
      <c r="A2713" s="130" t="s">
        <v>7394</v>
      </c>
      <c r="B2713" s="130" t="s">
        <v>7395</v>
      </c>
      <c r="C2713" s="130" t="s">
        <v>164</v>
      </c>
      <c r="D2713" s="130" t="s">
        <v>7396</v>
      </c>
      <c r="E2713" s="130" t="s">
        <v>166</v>
      </c>
      <c r="F2713" s="130">
        <v>0</v>
      </c>
      <c r="G2713" s="130">
        <v>2</v>
      </c>
      <c r="H2713" s="130" t="s">
        <v>130</v>
      </c>
      <c r="I2713" s="131"/>
      <c r="J2713" s="130" t="s">
        <v>131</v>
      </c>
    </row>
    <row r="2714" spans="1:10">
      <c r="A2714" s="130" t="s">
        <v>7397</v>
      </c>
      <c r="B2714" s="130" t="s">
        <v>7398</v>
      </c>
      <c r="C2714" s="130" t="s">
        <v>164</v>
      </c>
      <c r="D2714" s="130" t="s">
        <v>7399</v>
      </c>
      <c r="E2714" s="130" t="s">
        <v>166</v>
      </c>
      <c r="F2714" s="130">
        <v>0</v>
      </c>
      <c r="G2714" s="130">
        <v>2</v>
      </c>
      <c r="H2714" s="130" t="s">
        <v>130</v>
      </c>
      <c r="I2714" s="131"/>
      <c r="J2714" s="130" t="s">
        <v>131</v>
      </c>
    </row>
    <row r="2715" spans="1:10">
      <c r="A2715" s="130" t="s">
        <v>7400</v>
      </c>
      <c r="B2715" s="130" t="s">
        <v>7401</v>
      </c>
      <c r="C2715" s="130" t="s">
        <v>164</v>
      </c>
      <c r="D2715" s="130" t="s">
        <v>7402</v>
      </c>
      <c r="E2715" s="130" t="s">
        <v>166</v>
      </c>
      <c r="F2715" s="130">
        <v>0</v>
      </c>
      <c r="G2715" s="130">
        <v>2</v>
      </c>
      <c r="H2715" s="130" t="s">
        <v>130</v>
      </c>
      <c r="I2715" s="131"/>
      <c r="J2715" s="130" t="s">
        <v>131</v>
      </c>
    </row>
    <row r="2716" spans="1:10">
      <c r="A2716" s="130" t="s">
        <v>7403</v>
      </c>
      <c r="B2716" s="130" t="s">
        <v>7404</v>
      </c>
      <c r="C2716" s="130" t="s">
        <v>164</v>
      </c>
      <c r="D2716" s="130" t="s">
        <v>7405</v>
      </c>
      <c r="E2716" s="130" t="s">
        <v>166</v>
      </c>
      <c r="F2716" s="130">
        <v>0</v>
      </c>
      <c r="G2716" s="130">
        <v>2</v>
      </c>
      <c r="H2716" s="130" t="s">
        <v>130</v>
      </c>
      <c r="I2716" s="131"/>
      <c r="J2716" s="130" t="s">
        <v>131</v>
      </c>
    </row>
    <row r="2717" spans="1:10">
      <c r="A2717" s="130" t="s">
        <v>7406</v>
      </c>
      <c r="B2717" s="130" t="s">
        <v>7407</v>
      </c>
      <c r="C2717" s="130" t="s">
        <v>266</v>
      </c>
      <c r="D2717" s="130" t="s">
        <v>7408</v>
      </c>
      <c r="E2717" s="130" t="s">
        <v>268</v>
      </c>
      <c r="F2717" s="130">
        <v>0</v>
      </c>
      <c r="G2717" s="130">
        <v>2</v>
      </c>
      <c r="H2717" s="130" t="s">
        <v>130</v>
      </c>
      <c r="I2717" s="131"/>
      <c r="J2717" s="130" t="s">
        <v>131</v>
      </c>
    </row>
    <row r="2718" spans="1:10">
      <c r="A2718" s="130" t="s">
        <v>7409</v>
      </c>
      <c r="B2718" s="130" t="s">
        <v>7410</v>
      </c>
      <c r="C2718" s="130" t="s">
        <v>164</v>
      </c>
      <c r="D2718" s="130" t="s">
        <v>7411</v>
      </c>
      <c r="E2718" s="130" t="s">
        <v>166</v>
      </c>
      <c r="F2718" s="130">
        <v>0</v>
      </c>
      <c r="G2718" s="130">
        <v>2</v>
      </c>
      <c r="H2718" s="130" t="s">
        <v>130</v>
      </c>
      <c r="I2718" s="131"/>
      <c r="J2718" s="130" t="s">
        <v>131</v>
      </c>
    </row>
    <row r="2719" spans="1:10">
      <c r="A2719" s="130" t="s">
        <v>7412</v>
      </c>
      <c r="B2719" s="130" t="s">
        <v>7413</v>
      </c>
      <c r="C2719" s="130" t="s">
        <v>164</v>
      </c>
      <c r="D2719" s="130" t="s">
        <v>7414</v>
      </c>
      <c r="E2719" s="130" t="s">
        <v>166</v>
      </c>
      <c r="F2719" s="130">
        <v>0</v>
      </c>
      <c r="G2719" s="130">
        <v>2</v>
      </c>
      <c r="H2719" s="130" t="s">
        <v>130</v>
      </c>
      <c r="I2719" s="131"/>
      <c r="J2719" s="130" t="s">
        <v>131</v>
      </c>
    </row>
    <row r="2720" spans="1:10">
      <c r="A2720" s="130" t="s">
        <v>7415</v>
      </c>
      <c r="B2720" s="130" t="s">
        <v>7416</v>
      </c>
      <c r="C2720" s="130" t="s">
        <v>164</v>
      </c>
      <c r="D2720" s="130" t="s">
        <v>7417</v>
      </c>
      <c r="E2720" s="130" t="s">
        <v>166</v>
      </c>
      <c r="F2720" s="130">
        <v>0</v>
      </c>
      <c r="G2720" s="130">
        <v>2</v>
      </c>
      <c r="H2720" s="130" t="s">
        <v>130</v>
      </c>
      <c r="I2720" s="131"/>
      <c r="J2720" s="130" t="s">
        <v>131</v>
      </c>
    </row>
    <row r="2721" spans="1:10">
      <c r="A2721" s="130" t="s">
        <v>7418</v>
      </c>
      <c r="B2721" s="130" t="s">
        <v>7419</v>
      </c>
      <c r="C2721" s="130" t="s">
        <v>164</v>
      </c>
      <c r="D2721" s="130" t="s">
        <v>7420</v>
      </c>
      <c r="E2721" s="130" t="s">
        <v>166</v>
      </c>
      <c r="F2721" s="130">
        <v>0</v>
      </c>
      <c r="G2721" s="130">
        <v>2</v>
      </c>
      <c r="H2721" s="130" t="s">
        <v>130</v>
      </c>
      <c r="I2721" s="131"/>
      <c r="J2721" s="130" t="s">
        <v>131</v>
      </c>
    </row>
    <row r="2722" spans="1:10">
      <c r="A2722" s="130" t="s">
        <v>7421</v>
      </c>
      <c r="B2722" s="130" t="s">
        <v>7422</v>
      </c>
      <c r="C2722" s="130" t="s">
        <v>164</v>
      </c>
      <c r="D2722" s="130" t="s">
        <v>7423</v>
      </c>
      <c r="E2722" s="130" t="s">
        <v>166</v>
      </c>
      <c r="F2722" s="130">
        <v>0</v>
      </c>
      <c r="G2722" s="130">
        <v>2</v>
      </c>
      <c r="H2722" s="130" t="s">
        <v>130</v>
      </c>
      <c r="I2722" s="131"/>
      <c r="J2722" s="130" t="s">
        <v>131</v>
      </c>
    </row>
    <row r="2723" spans="1:10">
      <c r="A2723" s="130" t="s">
        <v>7424</v>
      </c>
      <c r="B2723" s="130" t="s">
        <v>7425</v>
      </c>
      <c r="C2723" s="130" t="s">
        <v>164</v>
      </c>
      <c r="D2723" s="130" t="s">
        <v>7426</v>
      </c>
      <c r="E2723" s="130" t="s">
        <v>166</v>
      </c>
      <c r="F2723" s="130">
        <v>0</v>
      </c>
      <c r="G2723" s="130">
        <v>2</v>
      </c>
      <c r="H2723" s="130" t="s">
        <v>130</v>
      </c>
      <c r="I2723" s="131"/>
      <c r="J2723" s="130" t="s">
        <v>131</v>
      </c>
    </row>
    <row r="2724" spans="1:10">
      <c r="A2724" s="130" t="s">
        <v>7427</v>
      </c>
      <c r="B2724" s="130" t="s">
        <v>7428</v>
      </c>
      <c r="C2724" s="130" t="s">
        <v>164</v>
      </c>
      <c r="D2724" s="130" t="s">
        <v>7429</v>
      </c>
      <c r="E2724" s="130" t="s">
        <v>166</v>
      </c>
      <c r="F2724" s="130">
        <v>0</v>
      </c>
      <c r="G2724" s="130">
        <v>2</v>
      </c>
      <c r="H2724" s="130" t="s">
        <v>130</v>
      </c>
      <c r="I2724" s="131"/>
      <c r="J2724" s="130" t="s">
        <v>131</v>
      </c>
    </row>
    <row r="2725" spans="1:10">
      <c r="A2725" s="130" t="s">
        <v>7430</v>
      </c>
      <c r="B2725" s="130" t="s">
        <v>7431</v>
      </c>
      <c r="C2725" s="130" t="s">
        <v>266</v>
      </c>
      <c r="D2725" s="130" t="s">
        <v>7432</v>
      </c>
      <c r="E2725" s="130" t="s">
        <v>268</v>
      </c>
      <c r="F2725" s="130">
        <v>0</v>
      </c>
      <c r="G2725" s="130">
        <v>2</v>
      </c>
      <c r="H2725" s="130" t="s">
        <v>130</v>
      </c>
      <c r="I2725" s="131"/>
      <c r="J2725" s="130" t="s">
        <v>131</v>
      </c>
    </row>
    <row r="2726" spans="1:10">
      <c r="A2726" s="130" t="s">
        <v>7433</v>
      </c>
      <c r="B2726" s="130" t="s">
        <v>7433</v>
      </c>
      <c r="C2726" s="130" t="s">
        <v>7433</v>
      </c>
      <c r="D2726" s="130" t="s">
        <v>7433</v>
      </c>
      <c r="E2726" s="130" t="s">
        <v>7433</v>
      </c>
      <c r="H2726" s="130" t="s">
        <v>7433</v>
      </c>
      <c r="I2726" s="131"/>
      <c r="J2726" s="130" t="s">
        <v>7433</v>
      </c>
    </row>
    <row r="2727" spans="1:10">
      <c r="A2727" s="130" t="s">
        <v>7434</v>
      </c>
      <c r="B2727" s="130" t="s">
        <v>7435</v>
      </c>
      <c r="C2727" s="130" t="s">
        <v>373</v>
      </c>
      <c r="D2727" s="130" t="s">
        <v>7436</v>
      </c>
      <c r="E2727" s="130" t="s">
        <v>1</v>
      </c>
      <c r="F2727" s="130">
        <v>0</v>
      </c>
      <c r="G2727" s="130">
        <v>2</v>
      </c>
      <c r="H2727" s="130" t="s">
        <v>130</v>
      </c>
      <c r="I2727" s="131"/>
      <c r="J2727" s="130" t="s">
        <v>131</v>
      </c>
    </row>
    <row r="2728" spans="1:10">
      <c r="A2728" s="130" t="s">
        <v>7437</v>
      </c>
      <c r="B2728" s="130" t="s">
        <v>7438</v>
      </c>
      <c r="C2728" s="130" t="s">
        <v>373</v>
      </c>
      <c r="D2728" s="130" t="s">
        <v>7439</v>
      </c>
      <c r="E2728" s="130" t="s">
        <v>1</v>
      </c>
      <c r="F2728" s="130">
        <v>0</v>
      </c>
      <c r="G2728" s="130">
        <v>2</v>
      </c>
      <c r="H2728" s="130" t="s">
        <v>130</v>
      </c>
      <c r="I2728" s="131"/>
      <c r="J2728" s="130" t="s">
        <v>131</v>
      </c>
    </row>
    <row r="2729" spans="1:10">
      <c r="A2729" s="130" t="s">
        <v>7440</v>
      </c>
      <c r="B2729" s="130" t="s">
        <v>7441</v>
      </c>
      <c r="C2729" s="130" t="s">
        <v>373</v>
      </c>
      <c r="D2729" s="130" t="s">
        <v>7442</v>
      </c>
      <c r="E2729" s="130" t="s">
        <v>1</v>
      </c>
      <c r="F2729" s="130">
        <v>0</v>
      </c>
      <c r="G2729" s="130">
        <v>2</v>
      </c>
      <c r="H2729" s="130" t="s">
        <v>130</v>
      </c>
      <c r="I2729" s="131"/>
      <c r="J2729" s="130" t="s">
        <v>131</v>
      </c>
    </row>
    <row r="2730" spans="1:10">
      <c r="A2730" s="130" t="s">
        <v>7443</v>
      </c>
      <c r="B2730" s="130" t="s">
        <v>7444</v>
      </c>
      <c r="C2730" s="130" t="s">
        <v>373</v>
      </c>
      <c r="D2730" s="130" t="s">
        <v>7445</v>
      </c>
      <c r="E2730" s="130" t="s">
        <v>1</v>
      </c>
      <c r="F2730" s="130">
        <v>0</v>
      </c>
      <c r="G2730" s="130">
        <v>2</v>
      </c>
      <c r="H2730" s="130" t="s">
        <v>130</v>
      </c>
      <c r="I2730" s="131"/>
      <c r="J2730" s="130" t="s">
        <v>131</v>
      </c>
    </row>
    <row r="2731" spans="1:10">
      <c r="A2731" s="130" t="s">
        <v>7446</v>
      </c>
      <c r="B2731" s="130" t="s">
        <v>7447</v>
      </c>
      <c r="C2731" s="130" t="s">
        <v>373</v>
      </c>
      <c r="D2731" s="130" t="s">
        <v>7448</v>
      </c>
      <c r="E2731" s="130" t="s">
        <v>1</v>
      </c>
      <c r="F2731" s="130">
        <v>0</v>
      </c>
      <c r="G2731" s="130">
        <v>2</v>
      </c>
      <c r="H2731" s="130" t="s">
        <v>130</v>
      </c>
      <c r="I2731" s="131"/>
      <c r="J2731" s="130" t="s">
        <v>131</v>
      </c>
    </row>
    <row r="2732" spans="1:10">
      <c r="A2732" s="130" t="s">
        <v>7449</v>
      </c>
      <c r="B2732" s="130" t="s">
        <v>7450</v>
      </c>
      <c r="C2732" s="130" t="s">
        <v>373</v>
      </c>
      <c r="D2732" s="130" t="s">
        <v>7451</v>
      </c>
      <c r="E2732" s="130" t="s">
        <v>1</v>
      </c>
      <c r="F2732" s="130">
        <v>0</v>
      </c>
      <c r="G2732" s="130">
        <v>2</v>
      </c>
      <c r="H2732" s="130" t="s">
        <v>130</v>
      </c>
      <c r="I2732" s="131"/>
      <c r="J2732" s="130" t="s">
        <v>131</v>
      </c>
    </row>
    <row r="2733" spans="1:10">
      <c r="A2733" s="130" t="s">
        <v>7452</v>
      </c>
      <c r="B2733" s="130" t="s">
        <v>7453</v>
      </c>
      <c r="C2733" s="130" t="s">
        <v>373</v>
      </c>
      <c r="D2733" s="130" t="s">
        <v>7454</v>
      </c>
      <c r="E2733" s="130" t="s">
        <v>1</v>
      </c>
      <c r="F2733" s="130">
        <v>0</v>
      </c>
      <c r="G2733" s="130">
        <v>2</v>
      </c>
      <c r="H2733" s="130" t="s">
        <v>130</v>
      </c>
      <c r="I2733" s="131"/>
      <c r="J2733" s="130" t="s">
        <v>131</v>
      </c>
    </row>
    <row r="2734" spans="1:10">
      <c r="A2734" s="130" t="s">
        <v>7455</v>
      </c>
      <c r="B2734" s="130" t="s">
        <v>7456</v>
      </c>
      <c r="C2734" s="130" t="s">
        <v>373</v>
      </c>
      <c r="D2734" s="130" t="s">
        <v>7457</v>
      </c>
      <c r="E2734" s="130" t="s">
        <v>1</v>
      </c>
      <c r="F2734" s="130">
        <v>0</v>
      </c>
      <c r="G2734" s="130">
        <v>2</v>
      </c>
      <c r="H2734" s="130" t="s">
        <v>130</v>
      </c>
      <c r="I2734" s="131"/>
      <c r="J2734" s="130" t="s">
        <v>131</v>
      </c>
    </row>
    <row r="2735" spans="1:10">
      <c r="A2735" s="130" t="s">
        <v>7458</v>
      </c>
      <c r="B2735" s="130" t="s">
        <v>7459</v>
      </c>
      <c r="C2735" s="130" t="s">
        <v>373</v>
      </c>
      <c r="D2735" s="130" t="s">
        <v>7460</v>
      </c>
      <c r="E2735" s="130" t="s">
        <v>1</v>
      </c>
      <c r="F2735" s="130">
        <v>0</v>
      </c>
      <c r="G2735" s="130">
        <v>2</v>
      </c>
      <c r="H2735" s="130" t="s">
        <v>130</v>
      </c>
      <c r="I2735" s="131"/>
      <c r="J2735" s="130" t="s">
        <v>131</v>
      </c>
    </row>
    <row r="2736" spans="1:10">
      <c r="A2736" s="130" t="s">
        <v>7461</v>
      </c>
      <c r="B2736" s="130" t="s">
        <v>7462</v>
      </c>
      <c r="C2736" s="130" t="s">
        <v>373</v>
      </c>
      <c r="D2736" s="130" t="s">
        <v>7463</v>
      </c>
      <c r="E2736" s="130" t="s">
        <v>1</v>
      </c>
      <c r="F2736" s="130">
        <v>0</v>
      </c>
      <c r="G2736" s="130">
        <v>2</v>
      </c>
      <c r="H2736" s="130" t="s">
        <v>130</v>
      </c>
      <c r="I2736" s="131"/>
      <c r="J2736" s="130" t="s">
        <v>131</v>
      </c>
    </row>
    <row r="2737" spans="1:10">
      <c r="A2737" s="130" t="s">
        <v>7464</v>
      </c>
      <c r="B2737" s="130" t="s">
        <v>7465</v>
      </c>
      <c r="C2737" s="130" t="s">
        <v>373</v>
      </c>
      <c r="D2737" s="130" t="s">
        <v>7466</v>
      </c>
      <c r="E2737" s="130" t="s">
        <v>1</v>
      </c>
      <c r="F2737" s="130">
        <v>0</v>
      </c>
      <c r="G2737" s="130">
        <v>2</v>
      </c>
      <c r="H2737" s="130" t="s">
        <v>130</v>
      </c>
      <c r="I2737" s="131"/>
      <c r="J2737" s="130" t="s">
        <v>131</v>
      </c>
    </row>
    <row r="2738" spans="1:10">
      <c r="A2738" s="130" t="s">
        <v>7467</v>
      </c>
      <c r="B2738" s="130" t="s">
        <v>7468</v>
      </c>
      <c r="C2738" s="130" t="s">
        <v>373</v>
      </c>
      <c r="D2738" s="130" t="s">
        <v>7469</v>
      </c>
      <c r="E2738" s="130" t="s">
        <v>1</v>
      </c>
      <c r="F2738" s="130">
        <v>0</v>
      </c>
      <c r="G2738" s="130">
        <v>2</v>
      </c>
      <c r="H2738" s="130" t="s">
        <v>130</v>
      </c>
      <c r="I2738" s="131"/>
      <c r="J2738" s="130" t="s">
        <v>131</v>
      </c>
    </row>
    <row r="2739" spans="1:10">
      <c r="A2739" s="130" t="s">
        <v>7470</v>
      </c>
      <c r="B2739" s="130" t="s">
        <v>7471</v>
      </c>
      <c r="C2739" s="130" t="s">
        <v>373</v>
      </c>
      <c r="D2739" s="130" t="s">
        <v>7472</v>
      </c>
      <c r="E2739" s="130" t="s">
        <v>1</v>
      </c>
      <c r="F2739" s="130">
        <v>0</v>
      </c>
      <c r="G2739" s="130">
        <v>2</v>
      </c>
      <c r="H2739" s="130" t="s">
        <v>130</v>
      </c>
      <c r="I2739" s="131"/>
      <c r="J2739" s="130" t="s">
        <v>131</v>
      </c>
    </row>
    <row r="2740" spans="1:10">
      <c r="A2740" s="130" t="s">
        <v>7473</v>
      </c>
      <c r="B2740" s="130" t="s">
        <v>7474</v>
      </c>
      <c r="C2740" s="130" t="s">
        <v>373</v>
      </c>
      <c r="D2740" s="130" t="s">
        <v>7475</v>
      </c>
      <c r="E2740" s="130" t="s">
        <v>1</v>
      </c>
      <c r="F2740" s="130">
        <v>0</v>
      </c>
      <c r="G2740" s="130">
        <v>2</v>
      </c>
      <c r="H2740" s="130" t="s">
        <v>130</v>
      </c>
      <c r="I2740" s="131"/>
      <c r="J2740" s="130" t="s">
        <v>131</v>
      </c>
    </row>
    <row r="2741" spans="1:10">
      <c r="A2741" s="130" t="s">
        <v>7476</v>
      </c>
      <c r="B2741" s="130" t="s">
        <v>7477</v>
      </c>
      <c r="C2741" s="130" t="s">
        <v>373</v>
      </c>
      <c r="D2741" s="130" t="s">
        <v>7478</v>
      </c>
      <c r="E2741" s="130" t="s">
        <v>1</v>
      </c>
      <c r="F2741" s="130">
        <v>0</v>
      </c>
      <c r="G2741" s="130">
        <v>2</v>
      </c>
      <c r="H2741" s="130" t="s">
        <v>130</v>
      </c>
      <c r="I2741" s="131"/>
      <c r="J2741" s="130" t="s">
        <v>131</v>
      </c>
    </row>
    <row r="2742" spans="1:10">
      <c r="A2742" s="130" t="s">
        <v>7479</v>
      </c>
      <c r="B2742" s="130" t="s">
        <v>7480</v>
      </c>
      <c r="C2742" s="130" t="s">
        <v>373</v>
      </c>
      <c r="D2742" s="130" t="s">
        <v>7481</v>
      </c>
      <c r="E2742" s="130" t="s">
        <v>1</v>
      </c>
      <c r="F2742" s="130">
        <v>0</v>
      </c>
      <c r="G2742" s="130">
        <v>2</v>
      </c>
      <c r="H2742" s="130" t="s">
        <v>130</v>
      </c>
      <c r="I2742" s="131"/>
      <c r="J2742" s="130" t="s">
        <v>131</v>
      </c>
    </row>
    <row r="2743" spans="1:10">
      <c r="A2743" s="130" t="s">
        <v>7482</v>
      </c>
      <c r="B2743" s="130" t="s">
        <v>7483</v>
      </c>
      <c r="C2743" s="130" t="s">
        <v>373</v>
      </c>
      <c r="D2743" s="130" t="s">
        <v>7484</v>
      </c>
      <c r="E2743" s="130" t="s">
        <v>1</v>
      </c>
      <c r="F2743" s="130">
        <v>0</v>
      </c>
      <c r="G2743" s="130">
        <v>2</v>
      </c>
      <c r="H2743" s="130" t="s">
        <v>130</v>
      </c>
      <c r="I2743" s="131"/>
      <c r="J2743" s="130" t="s">
        <v>131</v>
      </c>
    </row>
    <row r="2744" spans="1:10">
      <c r="A2744" s="130" t="s">
        <v>7485</v>
      </c>
      <c r="B2744" s="130" t="s">
        <v>7486</v>
      </c>
      <c r="C2744" s="130" t="s">
        <v>373</v>
      </c>
      <c r="D2744" s="130" t="s">
        <v>7487</v>
      </c>
      <c r="E2744" s="130" t="s">
        <v>1</v>
      </c>
      <c r="F2744" s="130">
        <v>0</v>
      </c>
      <c r="G2744" s="130">
        <v>2</v>
      </c>
      <c r="H2744" s="130" t="s">
        <v>130</v>
      </c>
      <c r="I2744" s="131"/>
      <c r="J2744" s="130" t="s">
        <v>131</v>
      </c>
    </row>
    <row r="2745" spans="1:10">
      <c r="A2745" s="130" t="s">
        <v>7488</v>
      </c>
      <c r="B2745" s="130" t="s">
        <v>7489</v>
      </c>
      <c r="C2745" s="130" t="s">
        <v>373</v>
      </c>
      <c r="D2745" s="130" t="s">
        <v>7490</v>
      </c>
      <c r="E2745" s="130" t="s">
        <v>1</v>
      </c>
      <c r="F2745" s="130">
        <v>0</v>
      </c>
      <c r="G2745" s="130">
        <v>2</v>
      </c>
      <c r="H2745" s="130" t="s">
        <v>130</v>
      </c>
      <c r="I2745" s="131"/>
      <c r="J2745" s="130" t="s">
        <v>131</v>
      </c>
    </row>
    <row r="2746" spans="1:10">
      <c r="A2746" s="130" t="s">
        <v>7491</v>
      </c>
      <c r="B2746" s="130" t="s">
        <v>7492</v>
      </c>
      <c r="C2746" s="130" t="s">
        <v>373</v>
      </c>
      <c r="D2746" s="130" t="s">
        <v>7493</v>
      </c>
      <c r="E2746" s="130" t="s">
        <v>1</v>
      </c>
      <c r="F2746" s="130">
        <v>0</v>
      </c>
      <c r="G2746" s="130">
        <v>2</v>
      </c>
      <c r="H2746" s="130" t="s">
        <v>130</v>
      </c>
      <c r="I2746" s="131"/>
      <c r="J2746" s="130" t="s">
        <v>131</v>
      </c>
    </row>
    <row r="2747" spans="1:10">
      <c r="A2747" s="130" t="s">
        <v>7494</v>
      </c>
      <c r="B2747" s="130" t="s">
        <v>7495</v>
      </c>
      <c r="C2747" s="130" t="s">
        <v>373</v>
      </c>
      <c r="D2747" s="130" t="s">
        <v>7496</v>
      </c>
      <c r="E2747" s="130" t="s">
        <v>1</v>
      </c>
      <c r="F2747" s="130">
        <v>0</v>
      </c>
      <c r="G2747" s="130">
        <v>2</v>
      </c>
      <c r="H2747" s="130" t="s">
        <v>130</v>
      </c>
      <c r="I2747" s="131"/>
      <c r="J2747" s="130" t="s">
        <v>131</v>
      </c>
    </row>
    <row r="2748" spans="1:10">
      <c r="A2748" s="130" t="s">
        <v>7497</v>
      </c>
      <c r="B2748" s="130" t="s">
        <v>7435</v>
      </c>
      <c r="C2748" s="130" t="s">
        <v>255</v>
      </c>
      <c r="D2748" s="130" t="s">
        <v>7436</v>
      </c>
      <c r="E2748" s="130" t="s">
        <v>257</v>
      </c>
      <c r="F2748" s="130">
        <v>0</v>
      </c>
      <c r="G2748" s="130">
        <v>2</v>
      </c>
      <c r="H2748" s="130" t="s">
        <v>130</v>
      </c>
      <c r="I2748" s="131"/>
      <c r="J2748" s="130" t="s">
        <v>131</v>
      </c>
    </row>
    <row r="2749" spans="1:10">
      <c r="A2749" s="130" t="s">
        <v>7498</v>
      </c>
      <c r="B2749" s="130" t="s">
        <v>7438</v>
      </c>
      <c r="C2749" s="130" t="s">
        <v>255</v>
      </c>
      <c r="D2749" s="130" t="s">
        <v>7439</v>
      </c>
      <c r="E2749" s="130" t="s">
        <v>257</v>
      </c>
      <c r="F2749" s="130">
        <v>0</v>
      </c>
      <c r="G2749" s="130">
        <v>2</v>
      </c>
      <c r="H2749" s="130" t="s">
        <v>130</v>
      </c>
      <c r="I2749" s="131"/>
      <c r="J2749" s="130" t="s">
        <v>131</v>
      </c>
    </row>
    <row r="2750" spans="1:10">
      <c r="A2750" s="130" t="s">
        <v>7499</v>
      </c>
      <c r="B2750" s="130" t="s">
        <v>7441</v>
      </c>
      <c r="C2750" s="130" t="s">
        <v>255</v>
      </c>
      <c r="D2750" s="130" t="s">
        <v>7442</v>
      </c>
      <c r="E2750" s="130" t="s">
        <v>257</v>
      </c>
      <c r="F2750" s="130">
        <v>0</v>
      </c>
      <c r="G2750" s="130">
        <v>2</v>
      </c>
      <c r="H2750" s="130" t="s">
        <v>130</v>
      </c>
      <c r="I2750" s="131"/>
      <c r="J2750" s="130" t="s">
        <v>131</v>
      </c>
    </row>
    <row r="2751" spans="1:10">
      <c r="A2751" s="130" t="s">
        <v>7500</v>
      </c>
      <c r="B2751" s="130" t="s">
        <v>7444</v>
      </c>
      <c r="C2751" s="130" t="s">
        <v>255</v>
      </c>
      <c r="D2751" s="130" t="s">
        <v>7445</v>
      </c>
      <c r="E2751" s="130" t="s">
        <v>257</v>
      </c>
      <c r="F2751" s="130">
        <v>0</v>
      </c>
      <c r="G2751" s="130">
        <v>2</v>
      </c>
      <c r="H2751" s="130" t="s">
        <v>130</v>
      </c>
      <c r="I2751" s="131"/>
      <c r="J2751" s="130" t="s">
        <v>131</v>
      </c>
    </row>
    <row r="2752" spans="1:10">
      <c r="A2752" s="130" t="s">
        <v>7501</v>
      </c>
      <c r="B2752" s="130" t="s">
        <v>7447</v>
      </c>
      <c r="C2752" s="130" t="s">
        <v>255</v>
      </c>
      <c r="D2752" s="130" t="s">
        <v>7448</v>
      </c>
      <c r="E2752" s="130" t="s">
        <v>257</v>
      </c>
      <c r="F2752" s="130">
        <v>0</v>
      </c>
      <c r="G2752" s="130">
        <v>2</v>
      </c>
      <c r="H2752" s="130" t="s">
        <v>130</v>
      </c>
      <c r="I2752" s="131"/>
      <c r="J2752" s="130" t="s">
        <v>131</v>
      </c>
    </row>
    <row r="2753" spans="1:10">
      <c r="A2753" s="130" t="s">
        <v>7502</v>
      </c>
      <c r="B2753" s="130" t="s">
        <v>7450</v>
      </c>
      <c r="C2753" s="130" t="s">
        <v>255</v>
      </c>
      <c r="D2753" s="130" t="s">
        <v>7451</v>
      </c>
      <c r="E2753" s="130" t="s">
        <v>257</v>
      </c>
      <c r="F2753" s="130">
        <v>0</v>
      </c>
      <c r="G2753" s="130">
        <v>2</v>
      </c>
      <c r="H2753" s="130" t="s">
        <v>130</v>
      </c>
      <c r="I2753" s="131"/>
      <c r="J2753" s="130" t="s">
        <v>131</v>
      </c>
    </row>
    <row r="2754" spans="1:10">
      <c r="A2754" s="130" t="s">
        <v>7503</v>
      </c>
      <c r="B2754" s="130" t="s">
        <v>7453</v>
      </c>
      <c r="C2754" s="130" t="s">
        <v>255</v>
      </c>
      <c r="D2754" s="130" t="s">
        <v>7454</v>
      </c>
      <c r="E2754" s="130" t="s">
        <v>257</v>
      </c>
      <c r="F2754" s="130">
        <v>0</v>
      </c>
      <c r="G2754" s="130">
        <v>2</v>
      </c>
      <c r="H2754" s="130" t="s">
        <v>130</v>
      </c>
      <c r="I2754" s="131"/>
      <c r="J2754" s="130" t="s">
        <v>131</v>
      </c>
    </row>
    <row r="2755" spans="1:10">
      <c r="A2755" s="130" t="s">
        <v>7504</v>
      </c>
      <c r="B2755" s="130" t="s">
        <v>7456</v>
      </c>
      <c r="C2755" s="130" t="s">
        <v>255</v>
      </c>
      <c r="D2755" s="130" t="s">
        <v>7457</v>
      </c>
      <c r="E2755" s="130" t="s">
        <v>257</v>
      </c>
      <c r="F2755" s="130">
        <v>0</v>
      </c>
      <c r="G2755" s="130">
        <v>2</v>
      </c>
      <c r="H2755" s="130" t="s">
        <v>130</v>
      </c>
      <c r="I2755" s="131"/>
      <c r="J2755" s="130" t="s">
        <v>131</v>
      </c>
    </row>
    <row r="2756" spans="1:10">
      <c r="A2756" s="130" t="s">
        <v>7505</v>
      </c>
      <c r="B2756" s="130" t="s">
        <v>7459</v>
      </c>
      <c r="C2756" s="130" t="s">
        <v>255</v>
      </c>
      <c r="D2756" s="130" t="s">
        <v>7460</v>
      </c>
      <c r="E2756" s="130" t="s">
        <v>257</v>
      </c>
      <c r="F2756" s="130">
        <v>0</v>
      </c>
      <c r="G2756" s="130">
        <v>2</v>
      </c>
      <c r="H2756" s="130" t="s">
        <v>130</v>
      </c>
      <c r="I2756" s="131"/>
      <c r="J2756" s="130" t="s">
        <v>131</v>
      </c>
    </row>
    <row r="2757" spans="1:10">
      <c r="A2757" s="130" t="s">
        <v>7506</v>
      </c>
      <c r="B2757" s="130" t="s">
        <v>7462</v>
      </c>
      <c r="C2757" s="130" t="s">
        <v>255</v>
      </c>
      <c r="D2757" s="130" t="s">
        <v>7463</v>
      </c>
      <c r="E2757" s="130" t="s">
        <v>257</v>
      </c>
      <c r="F2757" s="130">
        <v>0</v>
      </c>
      <c r="G2757" s="130">
        <v>2</v>
      </c>
      <c r="H2757" s="130" t="s">
        <v>130</v>
      </c>
      <c r="I2757" s="131"/>
      <c r="J2757" s="130" t="s">
        <v>131</v>
      </c>
    </row>
    <row r="2758" spans="1:10">
      <c r="A2758" s="130" t="s">
        <v>7507</v>
      </c>
      <c r="B2758" s="130" t="s">
        <v>7465</v>
      </c>
      <c r="C2758" s="130" t="s">
        <v>255</v>
      </c>
      <c r="D2758" s="130" t="s">
        <v>7466</v>
      </c>
      <c r="E2758" s="130" t="s">
        <v>257</v>
      </c>
      <c r="F2758" s="130">
        <v>0</v>
      </c>
      <c r="G2758" s="130">
        <v>2</v>
      </c>
      <c r="H2758" s="130" t="s">
        <v>130</v>
      </c>
      <c r="I2758" s="131"/>
      <c r="J2758" s="130" t="s">
        <v>131</v>
      </c>
    </row>
    <row r="2759" spans="1:10">
      <c r="A2759" s="130" t="s">
        <v>7508</v>
      </c>
      <c r="B2759" s="130" t="s">
        <v>7435</v>
      </c>
      <c r="C2759" s="130" t="s">
        <v>128</v>
      </c>
      <c r="D2759" s="130" t="s">
        <v>7436</v>
      </c>
      <c r="E2759" s="130" t="s">
        <v>128</v>
      </c>
      <c r="F2759" s="130">
        <v>0</v>
      </c>
      <c r="G2759" s="130">
        <v>2</v>
      </c>
      <c r="H2759" s="130" t="s">
        <v>130</v>
      </c>
      <c r="I2759" s="131"/>
      <c r="J2759" s="130" t="s">
        <v>131</v>
      </c>
    </row>
    <row r="2760" spans="1:10">
      <c r="A2760" s="130" t="s">
        <v>7509</v>
      </c>
      <c r="B2760" s="130" t="s">
        <v>7510</v>
      </c>
      <c r="C2760" s="130" t="s">
        <v>373</v>
      </c>
      <c r="D2760" s="130" t="s">
        <v>7511</v>
      </c>
      <c r="E2760" s="130" t="s">
        <v>1</v>
      </c>
      <c r="F2760" s="130">
        <v>0</v>
      </c>
      <c r="G2760" s="130">
        <v>2</v>
      </c>
      <c r="H2760" s="130" t="s">
        <v>130</v>
      </c>
      <c r="I2760" s="131"/>
      <c r="J2760" s="130" t="s">
        <v>131</v>
      </c>
    </row>
    <row r="2761" spans="1:10">
      <c r="A2761" s="130" t="s">
        <v>7512</v>
      </c>
      <c r="B2761" s="130" t="s">
        <v>7510</v>
      </c>
      <c r="C2761" s="130" t="s">
        <v>255</v>
      </c>
      <c r="D2761" s="130" t="s">
        <v>7511</v>
      </c>
      <c r="E2761" s="130" t="s">
        <v>257</v>
      </c>
      <c r="F2761" s="130">
        <v>0</v>
      </c>
      <c r="G2761" s="130">
        <v>2</v>
      </c>
      <c r="H2761" s="130" t="s">
        <v>130</v>
      </c>
      <c r="I2761" s="131"/>
      <c r="J2761" s="130" t="s">
        <v>131</v>
      </c>
    </row>
    <row r="2762" spans="1:10">
      <c r="A2762" s="130" t="s">
        <v>7513</v>
      </c>
      <c r="B2762" s="130" t="s">
        <v>7435</v>
      </c>
      <c r="C2762" s="130" t="s">
        <v>266</v>
      </c>
      <c r="D2762" s="130" t="s">
        <v>7436</v>
      </c>
      <c r="E2762" s="130" t="s">
        <v>268</v>
      </c>
      <c r="F2762" s="130">
        <v>0</v>
      </c>
      <c r="G2762" s="130">
        <v>2</v>
      </c>
      <c r="H2762" s="130" t="s">
        <v>130</v>
      </c>
      <c r="I2762" s="131"/>
      <c r="J2762" s="130" t="s">
        <v>131</v>
      </c>
    </row>
    <row r="2763" spans="1:10">
      <c r="A2763" s="130" t="s">
        <v>7514</v>
      </c>
      <c r="B2763" s="130" t="s">
        <v>7515</v>
      </c>
      <c r="C2763" s="130" t="s">
        <v>266</v>
      </c>
      <c r="D2763" s="130" t="s">
        <v>7516</v>
      </c>
      <c r="E2763" s="130" t="s">
        <v>268</v>
      </c>
      <c r="F2763" s="130">
        <v>0</v>
      </c>
      <c r="G2763" s="130">
        <v>2</v>
      </c>
      <c r="H2763" s="130" t="s">
        <v>130</v>
      </c>
      <c r="I2763" s="131"/>
      <c r="J2763" s="130" t="s">
        <v>131</v>
      </c>
    </row>
    <row r="2764" spans="1:10">
      <c r="A2764" s="130" t="s">
        <v>7517</v>
      </c>
      <c r="B2764" s="130" t="s">
        <v>7518</v>
      </c>
      <c r="C2764" s="130" t="s">
        <v>266</v>
      </c>
      <c r="D2764" s="130" t="s">
        <v>7519</v>
      </c>
      <c r="E2764" s="130" t="s">
        <v>268</v>
      </c>
      <c r="F2764" s="130">
        <v>0</v>
      </c>
      <c r="G2764" s="130">
        <v>2</v>
      </c>
      <c r="H2764" s="130" t="s">
        <v>130</v>
      </c>
      <c r="I2764" s="131"/>
      <c r="J2764" s="130" t="s">
        <v>131</v>
      </c>
    </row>
    <row r="2765" spans="1:10">
      <c r="A2765" s="130" t="s">
        <v>7520</v>
      </c>
      <c r="B2765" s="130" t="s">
        <v>7521</v>
      </c>
      <c r="C2765" s="130" t="s">
        <v>266</v>
      </c>
      <c r="D2765" s="130" t="s">
        <v>7522</v>
      </c>
      <c r="E2765" s="130" t="s">
        <v>268</v>
      </c>
      <c r="F2765" s="130">
        <v>0</v>
      </c>
      <c r="G2765" s="130">
        <v>2</v>
      </c>
      <c r="H2765" s="130" t="s">
        <v>130</v>
      </c>
      <c r="I2765" s="131"/>
      <c r="J2765" s="130" t="s">
        <v>131</v>
      </c>
    </row>
    <row r="2766" spans="1:10">
      <c r="A2766" s="130" t="s">
        <v>7523</v>
      </c>
      <c r="B2766" s="130" t="s">
        <v>7524</v>
      </c>
      <c r="C2766" s="130" t="s">
        <v>266</v>
      </c>
      <c r="D2766" s="130" t="s">
        <v>7525</v>
      </c>
      <c r="E2766" s="130" t="s">
        <v>268</v>
      </c>
      <c r="F2766" s="130">
        <v>0</v>
      </c>
      <c r="G2766" s="130">
        <v>2</v>
      </c>
      <c r="H2766" s="130" t="s">
        <v>130</v>
      </c>
      <c r="I2766" s="131"/>
      <c r="J2766" s="130" t="s">
        <v>131</v>
      </c>
    </row>
    <row r="2767" spans="1:10">
      <c r="A2767" s="130" t="s">
        <v>7526</v>
      </c>
      <c r="B2767" s="130" t="s">
        <v>7527</v>
      </c>
      <c r="C2767" s="130" t="s">
        <v>266</v>
      </c>
      <c r="D2767" s="130" t="s">
        <v>7528</v>
      </c>
      <c r="E2767" s="130" t="s">
        <v>268</v>
      </c>
      <c r="F2767" s="130">
        <v>0</v>
      </c>
      <c r="G2767" s="130">
        <v>2</v>
      </c>
      <c r="H2767" s="130" t="s">
        <v>130</v>
      </c>
      <c r="I2767" s="131"/>
      <c r="J2767" s="130" t="s">
        <v>131</v>
      </c>
    </row>
    <row r="2768" spans="1:10">
      <c r="A2768" s="130" t="s">
        <v>7529</v>
      </c>
      <c r="B2768" s="130" t="s">
        <v>7530</v>
      </c>
      <c r="C2768" s="130" t="s">
        <v>266</v>
      </c>
      <c r="D2768" s="130" t="s">
        <v>7531</v>
      </c>
      <c r="E2768" s="130" t="s">
        <v>268</v>
      </c>
      <c r="F2768" s="130">
        <v>0</v>
      </c>
      <c r="G2768" s="130">
        <v>2</v>
      </c>
      <c r="H2768" s="130" t="s">
        <v>130</v>
      </c>
      <c r="I2768" s="131"/>
      <c r="J2768" s="130" t="s">
        <v>131</v>
      </c>
    </row>
    <row r="2769" spans="1:10">
      <c r="A2769" s="130" t="s">
        <v>7532</v>
      </c>
      <c r="B2769" s="130" t="s">
        <v>7533</v>
      </c>
      <c r="C2769" s="130" t="s">
        <v>266</v>
      </c>
      <c r="D2769" s="130" t="s">
        <v>7534</v>
      </c>
      <c r="E2769" s="130" t="s">
        <v>268</v>
      </c>
      <c r="F2769" s="130">
        <v>0</v>
      </c>
      <c r="G2769" s="130">
        <v>2</v>
      </c>
      <c r="H2769" s="130" t="s">
        <v>130</v>
      </c>
      <c r="I2769" s="131"/>
      <c r="J2769" s="130" t="s">
        <v>131</v>
      </c>
    </row>
    <row r="2770" spans="1:10">
      <c r="A2770" s="130" t="s">
        <v>7535</v>
      </c>
      <c r="B2770" s="130" t="s">
        <v>7536</v>
      </c>
      <c r="C2770" s="130" t="s">
        <v>164</v>
      </c>
      <c r="D2770" s="130" t="s">
        <v>7537</v>
      </c>
      <c r="E2770" s="130" t="s">
        <v>166</v>
      </c>
      <c r="F2770" s="130">
        <v>0</v>
      </c>
      <c r="G2770" s="130">
        <v>2</v>
      </c>
      <c r="H2770" s="130" t="s">
        <v>130</v>
      </c>
      <c r="I2770" s="131"/>
      <c r="J2770" s="130" t="s">
        <v>131</v>
      </c>
    </row>
    <row r="2771" spans="1:10">
      <c r="A2771" s="130" t="s">
        <v>7538</v>
      </c>
      <c r="B2771" s="130" t="s">
        <v>7539</v>
      </c>
      <c r="C2771" s="130" t="s">
        <v>164</v>
      </c>
      <c r="D2771" s="130" t="s">
        <v>7540</v>
      </c>
      <c r="E2771" s="130" t="s">
        <v>166</v>
      </c>
      <c r="F2771" s="130">
        <v>0</v>
      </c>
      <c r="G2771" s="130">
        <v>2</v>
      </c>
      <c r="H2771" s="130" t="s">
        <v>130</v>
      </c>
      <c r="I2771" s="131"/>
      <c r="J2771" s="130" t="s">
        <v>131</v>
      </c>
    </row>
    <row r="2772" spans="1:10">
      <c r="A2772" s="130" t="s">
        <v>7541</v>
      </c>
      <c r="B2772" s="130" t="s">
        <v>7542</v>
      </c>
      <c r="C2772" s="130" t="s">
        <v>164</v>
      </c>
      <c r="D2772" s="130" t="s">
        <v>7543</v>
      </c>
      <c r="E2772" s="130" t="s">
        <v>166</v>
      </c>
      <c r="F2772" s="130">
        <v>0</v>
      </c>
      <c r="G2772" s="130">
        <v>2</v>
      </c>
      <c r="H2772" s="130" t="s">
        <v>130</v>
      </c>
      <c r="I2772" s="131"/>
      <c r="J2772" s="130" t="s">
        <v>131</v>
      </c>
    </row>
    <row r="2773" spans="1:10">
      <c r="A2773" s="130" t="s">
        <v>7544</v>
      </c>
      <c r="B2773" s="130" t="s">
        <v>7545</v>
      </c>
      <c r="C2773" s="130" t="s">
        <v>164</v>
      </c>
      <c r="D2773" s="130" t="s">
        <v>7546</v>
      </c>
      <c r="E2773" s="130" t="s">
        <v>166</v>
      </c>
      <c r="F2773" s="130">
        <v>0</v>
      </c>
      <c r="G2773" s="130">
        <v>2</v>
      </c>
      <c r="H2773" s="130" t="s">
        <v>130</v>
      </c>
      <c r="I2773" s="131"/>
      <c r="J2773" s="130" t="s">
        <v>131</v>
      </c>
    </row>
    <row r="2774" spans="1:10">
      <c r="A2774" s="130" t="s">
        <v>7547</v>
      </c>
      <c r="B2774" s="130" t="s">
        <v>7548</v>
      </c>
      <c r="C2774" s="130" t="s">
        <v>164</v>
      </c>
      <c r="D2774" s="130" t="s">
        <v>7549</v>
      </c>
      <c r="E2774" s="130" t="s">
        <v>166</v>
      </c>
      <c r="F2774" s="130">
        <v>0</v>
      </c>
      <c r="G2774" s="130">
        <v>2</v>
      </c>
      <c r="H2774" s="130" t="s">
        <v>130</v>
      </c>
      <c r="I2774" s="131"/>
      <c r="J2774" s="130" t="s">
        <v>131</v>
      </c>
    </row>
    <row r="2775" spans="1:10">
      <c r="A2775" s="130" t="s">
        <v>7550</v>
      </c>
      <c r="B2775" s="130" t="s">
        <v>7551</v>
      </c>
      <c r="C2775" s="130" t="s">
        <v>164</v>
      </c>
      <c r="D2775" s="130" t="s">
        <v>7552</v>
      </c>
      <c r="E2775" s="130" t="s">
        <v>166</v>
      </c>
      <c r="F2775" s="130">
        <v>0</v>
      </c>
      <c r="G2775" s="130">
        <v>2</v>
      </c>
      <c r="H2775" s="130" t="s">
        <v>130</v>
      </c>
      <c r="I2775" s="131"/>
      <c r="J2775" s="130" t="s">
        <v>131</v>
      </c>
    </row>
    <row r="2776" spans="1:10">
      <c r="A2776" s="130" t="s">
        <v>7553</v>
      </c>
      <c r="B2776" s="130" t="s">
        <v>7554</v>
      </c>
      <c r="C2776" s="130" t="s">
        <v>164</v>
      </c>
      <c r="D2776" s="130" t="s">
        <v>7555</v>
      </c>
      <c r="E2776" s="130" t="s">
        <v>166</v>
      </c>
      <c r="F2776" s="130">
        <v>0</v>
      </c>
      <c r="G2776" s="130">
        <v>2</v>
      </c>
      <c r="H2776" s="130" t="s">
        <v>130</v>
      </c>
      <c r="I2776" s="131"/>
      <c r="J2776" s="130" t="s">
        <v>131</v>
      </c>
    </row>
    <row r="2777" spans="1:10">
      <c r="A2777" s="130" t="s">
        <v>7556</v>
      </c>
      <c r="B2777" s="130" t="s">
        <v>7557</v>
      </c>
      <c r="C2777" s="130" t="s">
        <v>164</v>
      </c>
      <c r="D2777" s="130" t="s">
        <v>7558</v>
      </c>
      <c r="E2777" s="130" t="s">
        <v>166</v>
      </c>
      <c r="F2777" s="130">
        <v>0</v>
      </c>
      <c r="G2777" s="130">
        <v>2</v>
      </c>
      <c r="H2777" s="130" t="s">
        <v>130</v>
      </c>
      <c r="I2777" s="131"/>
      <c r="J2777" s="130" t="s">
        <v>131</v>
      </c>
    </row>
    <row r="2778" spans="1:10">
      <c r="A2778" s="130" t="s">
        <v>7559</v>
      </c>
      <c r="B2778" s="130" t="s">
        <v>7560</v>
      </c>
      <c r="C2778" s="130" t="s">
        <v>164</v>
      </c>
      <c r="D2778" s="130" t="s">
        <v>7561</v>
      </c>
      <c r="E2778" s="130" t="s">
        <v>166</v>
      </c>
      <c r="F2778" s="130">
        <v>0</v>
      </c>
      <c r="G2778" s="130">
        <v>2</v>
      </c>
      <c r="H2778" s="130" t="s">
        <v>130</v>
      </c>
      <c r="I2778" s="131"/>
      <c r="J2778" s="130" t="s">
        <v>131</v>
      </c>
    </row>
    <row r="2779" spans="1:10">
      <c r="A2779" s="130" t="s">
        <v>7562</v>
      </c>
      <c r="B2779" s="130" t="s">
        <v>7563</v>
      </c>
      <c r="C2779" s="130" t="s">
        <v>164</v>
      </c>
      <c r="D2779" s="130" t="s">
        <v>7564</v>
      </c>
      <c r="E2779" s="130" t="s">
        <v>166</v>
      </c>
      <c r="F2779" s="130">
        <v>0</v>
      </c>
      <c r="G2779" s="130">
        <v>2</v>
      </c>
      <c r="H2779" s="130" t="s">
        <v>130</v>
      </c>
      <c r="I2779" s="131"/>
      <c r="J2779" s="130" t="s">
        <v>131</v>
      </c>
    </row>
    <row r="2780" spans="1:10">
      <c r="A2780" s="130" t="s">
        <v>7565</v>
      </c>
      <c r="B2780" s="130" t="s">
        <v>7566</v>
      </c>
      <c r="C2780" s="130" t="s">
        <v>164</v>
      </c>
      <c r="D2780" s="130" t="s">
        <v>7567</v>
      </c>
      <c r="E2780" s="130" t="s">
        <v>166</v>
      </c>
      <c r="F2780" s="130">
        <v>0</v>
      </c>
      <c r="G2780" s="130">
        <v>2</v>
      </c>
      <c r="H2780" s="130" t="s">
        <v>130</v>
      </c>
      <c r="I2780" s="131"/>
      <c r="J2780" s="130" t="s">
        <v>131</v>
      </c>
    </row>
    <row r="2781" spans="1:10">
      <c r="A2781" s="130" t="s">
        <v>7568</v>
      </c>
      <c r="B2781" s="130" t="s">
        <v>7569</v>
      </c>
      <c r="C2781" s="130" t="s">
        <v>164</v>
      </c>
      <c r="D2781" s="130" t="s">
        <v>7570</v>
      </c>
      <c r="E2781" s="130" t="s">
        <v>166</v>
      </c>
      <c r="F2781" s="130">
        <v>0</v>
      </c>
      <c r="G2781" s="130">
        <v>2</v>
      </c>
      <c r="H2781" s="130" t="s">
        <v>130</v>
      </c>
      <c r="I2781" s="131"/>
      <c r="J2781" s="130" t="s">
        <v>131</v>
      </c>
    </row>
    <row r="2782" spans="1:10">
      <c r="A2782" s="130" t="s">
        <v>7571</v>
      </c>
      <c r="B2782" s="130" t="s">
        <v>7572</v>
      </c>
      <c r="C2782" s="130" t="s">
        <v>164</v>
      </c>
      <c r="D2782" s="130" t="s">
        <v>7573</v>
      </c>
      <c r="E2782" s="130" t="s">
        <v>166</v>
      </c>
      <c r="F2782" s="130">
        <v>0</v>
      </c>
      <c r="G2782" s="130">
        <v>2</v>
      </c>
      <c r="H2782" s="130" t="s">
        <v>130</v>
      </c>
      <c r="I2782" s="131"/>
      <c r="J2782" s="130" t="s">
        <v>131</v>
      </c>
    </row>
    <row r="2783" spans="1:10">
      <c r="A2783" s="130" t="s">
        <v>7574</v>
      </c>
      <c r="B2783" s="130" t="s">
        <v>7575</v>
      </c>
      <c r="C2783" s="130" t="s">
        <v>164</v>
      </c>
      <c r="D2783" s="130" t="s">
        <v>7576</v>
      </c>
      <c r="E2783" s="130" t="s">
        <v>166</v>
      </c>
      <c r="F2783" s="130">
        <v>0</v>
      </c>
      <c r="G2783" s="130">
        <v>2</v>
      </c>
      <c r="H2783" s="130" t="s">
        <v>130</v>
      </c>
      <c r="I2783" s="131"/>
      <c r="J2783" s="130" t="s">
        <v>131</v>
      </c>
    </row>
    <row r="2784" spans="1:10">
      <c r="A2784" s="130" t="s">
        <v>7577</v>
      </c>
      <c r="B2784" s="130" t="s">
        <v>7578</v>
      </c>
      <c r="C2784" s="130" t="s">
        <v>164</v>
      </c>
      <c r="D2784" s="130" t="s">
        <v>7579</v>
      </c>
      <c r="E2784" s="130" t="s">
        <v>166</v>
      </c>
      <c r="F2784" s="130">
        <v>0</v>
      </c>
      <c r="G2784" s="130">
        <v>2</v>
      </c>
      <c r="H2784" s="130" t="s">
        <v>130</v>
      </c>
      <c r="I2784" s="131"/>
      <c r="J2784" s="130" t="s">
        <v>131</v>
      </c>
    </row>
    <row r="2785" spans="1:10">
      <c r="A2785" s="130" t="s">
        <v>7580</v>
      </c>
      <c r="B2785" s="130" t="s">
        <v>7581</v>
      </c>
      <c r="C2785" s="130" t="s">
        <v>164</v>
      </c>
      <c r="D2785" s="130" t="s">
        <v>7582</v>
      </c>
      <c r="E2785" s="130" t="s">
        <v>166</v>
      </c>
      <c r="F2785" s="130">
        <v>0</v>
      </c>
      <c r="G2785" s="130">
        <v>2</v>
      </c>
      <c r="H2785" s="130" t="s">
        <v>130</v>
      </c>
      <c r="I2785" s="131"/>
      <c r="J2785" s="130" t="s">
        <v>131</v>
      </c>
    </row>
    <row r="2786" spans="1:10">
      <c r="A2786" s="130" t="s">
        <v>7583</v>
      </c>
      <c r="B2786" s="130" t="s">
        <v>7584</v>
      </c>
      <c r="C2786" s="130" t="s">
        <v>164</v>
      </c>
      <c r="D2786" s="130" t="s">
        <v>7585</v>
      </c>
      <c r="E2786" s="130" t="s">
        <v>166</v>
      </c>
      <c r="F2786" s="130">
        <v>0</v>
      </c>
      <c r="G2786" s="130">
        <v>2</v>
      </c>
      <c r="H2786" s="130" t="s">
        <v>130</v>
      </c>
      <c r="I2786" s="131"/>
      <c r="J2786" s="130" t="s">
        <v>131</v>
      </c>
    </row>
    <row r="2787" spans="1:10">
      <c r="A2787" s="130" t="s">
        <v>7586</v>
      </c>
      <c r="B2787" s="130" t="s">
        <v>7587</v>
      </c>
      <c r="C2787" s="130" t="s">
        <v>164</v>
      </c>
      <c r="D2787" s="130" t="s">
        <v>7588</v>
      </c>
      <c r="E2787" s="130" t="s">
        <v>166</v>
      </c>
      <c r="F2787" s="130">
        <v>0</v>
      </c>
      <c r="G2787" s="130">
        <v>2</v>
      </c>
      <c r="H2787" s="130" t="s">
        <v>130</v>
      </c>
      <c r="I2787" s="131"/>
      <c r="J2787" s="130" t="s">
        <v>131</v>
      </c>
    </row>
    <row r="2788" spans="1:10">
      <c r="A2788" s="130" t="s">
        <v>7589</v>
      </c>
      <c r="B2788" s="130" t="s">
        <v>7590</v>
      </c>
      <c r="C2788" s="130" t="s">
        <v>164</v>
      </c>
      <c r="D2788" s="130" t="s">
        <v>7591</v>
      </c>
      <c r="E2788" s="130" t="s">
        <v>166</v>
      </c>
      <c r="F2788" s="130">
        <v>0</v>
      </c>
      <c r="G2788" s="130">
        <v>2</v>
      </c>
      <c r="H2788" s="130" t="s">
        <v>130</v>
      </c>
      <c r="I2788" s="131"/>
      <c r="J2788" s="130" t="s">
        <v>131</v>
      </c>
    </row>
    <row r="2789" spans="1:10">
      <c r="A2789" s="130" t="s">
        <v>7592</v>
      </c>
      <c r="B2789" s="130" t="s">
        <v>7593</v>
      </c>
      <c r="C2789" s="130" t="s">
        <v>164</v>
      </c>
      <c r="D2789" s="130" t="s">
        <v>7594</v>
      </c>
      <c r="E2789" s="130" t="s">
        <v>166</v>
      </c>
      <c r="F2789" s="130">
        <v>0</v>
      </c>
      <c r="G2789" s="130">
        <v>2</v>
      </c>
      <c r="H2789" s="130" t="s">
        <v>130</v>
      </c>
      <c r="I2789" s="131"/>
      <c r="J2789" s="130" t="s">
        <v>131</v>
      </c>
    </row>
    <row r="2790" spans="1:10">
      <c r="A2790" s="130" t="s">
        <v>7595</v>
      </c>
      <c r="B2790" s="130" t="s">
        <v>7596</v>
      </c>
      <c r="C2790" s="130" t="s">
        <v>164</v>
      </c>
      <c r="D2790" s="130" t="s">
        <v>7597</v>
      </c>
      <c r="E2790" s="130" t="s">
        <v>166</v>
      </c>
      <c r="F2790" s="130">
        <v>0</v>
      </c>
      <c r="G2790" s="130">
        <v>2</v>
      </c>
      <c r="H2790" s="130" t="s">
        <v>130</v>
      </c>
      <c r="I2790" s="131"/>
      <c r="J2790" s="130" t="s">
        <v>131</v>
      </c>
    </row>
    <row r="2791" spans="1:10">
      <c r="A2791" s="130" t="s">
        <v>7598</v>
      </c>
      <c r="B2791" s="130" t="s">
        <v>7599</v>
      </c>
      <c r="C2791" s="130" t="s">
        <v>164</v>
      </c>
      <c r="D2791" s="130" t="s">
        <v>7600</v>
      </c>
      <c r="E2791" s="130" t="s">
        <v>166</v>
      </c>
      <c r="F2791" s="130">
        <v>0</v>
      </c>
      <c r="G2791" s="130">
        <v>2</v>
      </c>
      <c r="H2791" s="130" t="s">
        <v>130</v>
      </c>
      <c r="I2791" s="131"/>
      <c r="J2791" s="130" t="s">
        <v>131</v>
      </c>
    </row>
    <row r="2792" spans="1:10">
      <c r="A2792" s="130" t="s">
        <v>7601</v>
      </c>
      <c r="B2792" s="130" t="s">
        <v>7602</v>
      </c>
      <c r="C2792" s="130" t="s">
        <v>164</v>
      </c>
      <c r="D2792" s="130" t="s">
        <v>7603</v>
      </c>
      <c r="E2792" s="130" t="s">
        <v>166</v>
      </c>
      <c r="F2792" s="130">
        <v>0</v>
      </c>
      <c r="G2792" s="130">
        <v>2</v>
      </c>
      <c r="H2792" s="130" t="s">
        <v>130</v>
      </c>
      <c r="I2792" s="131"/>
      <c r="J2792" s="130" t="s">
        <v>131</v>
      </c>
    </row>
    <row r="2793" spans="1:10">
      <c r="A2793" s="130" t="s">
        <v>7604</v>
      </c>
      <c r="B2793" s="130" t="s">
        <v>7605</v>
      </c>
      <c r="C2793" s="130" t="s">
        <v>164</v>
      </c>
      <c r="D2793" s="130" t="s">
        <v>7606</v>
      </c>
      <c r="E2793" s="130" t="s">
        <v>166</v>
      </c>
      <c r="F2793" s="130">
        <v>0</v>
      </c>
      <c r="G2793" s="130">
        <v>2</v>
      </c>
      <c r="H2793" s="130" t="s">
        <v>130</v>
      </c>
      <c r="I2793" s="131"/>
      <c r="J2793" s="130" t="s">
        <v>131</v>
      </c>
    </row>
    <row r="2794" spans="1:10">
      <c r="A2794" s="130" t="s">
        <v>7607</v>
      </c>
      <c r="B2794" s="130" t="s">
        <v>7608</v>
      </c>
      <c r="C2794" s="130" t="s">
        <v>164</v>
      </c>
      <c r="D2794" s="130" t="s">
        <v>7609</v>
      </c>
      <c r="E2794" s="130" t="s">
        <v>166</v>
      </c>
      <c r="F2794" s="130">
        <v>0</v>
      </c>
      <c r="G2794" s="130">
        <v>2</v>
      </c>
      <c r="H2794" s="130" t="s">
        <v>130</v>
      </c>
      <c r="I2794" s="131"/>
      <c r="J2794" s="130" t="s">
        <v>131</v>
      </c>
    </row>
    <row r="2795" spans="1:10">
      <c r="A2795" s="130" t="s">
        <v>7610</v>
      </c>
      <c r="B2795" s="130" t="s">
        <v>7611</v>
      </c>
      <c r="C2795" s="130" t="s">
        <v>164</v>
      </c>
      <c r="D2795" s="130" t="s">
        <v>7612</v>
      </c>
      <c r="E2795" s="130" t="s">
        <v>166</v>
      </c>
      <c r="F2795" s="130">
        <v>0</v>
      </c>
      <c r="G2795" s="130">
        <v>2</v>
      </c>
      <c r="H2795" s="130" t="s">
        <v>130</v>
      </c>
      <c r="I2795" s="131"/>
      <c r="J2795" s="130" t="s">
        <v>131</v>
      </c>
    </row>
    <row r="2796" spans="1:10">
      <c r="A2796" s="130" t="s">
        <v>7613</v>
      </c>
      <c r="B2796" s="130" t="s">
        <v>7614</v>
      </c>
      <c r="C2796" s="130" t="s">
        <v>164</v>
      </c>
      <c r="D2796" s="130" t="s">
        <v>7615</v>
      </c>
      <c r="E2796" s="130" t="s">
        <v>166</v>
      </c>
      <c r="F2796" s="130">
        <v>0</v>
      </c>
      <c r="G2796" s="130">
        <v>2</v>
      </c>
      <c r="H2796" s="130" t="s">
        <v>130</v>
      </c>
      <c r="I2796" s="131"/>
      <c r="J2796" s="130" t="s">
        <v>131</v>
      </c>
    </row>
    <row r="2797" spans="1:10">
      <c r="A2797" s="130" t="s">
        <v>7616</v>
      </c>
      <c r="B2797" s="130" t="s">
        <v>7617</v>
      </c>
      <c r="C2797" s="130" t="s">
        <v>164</v>
      </c>
      <c r="D2797" s="130" t="s">
        <v>7618</v>
      </c>
      <c r="E2797" s="130" t="s">
        <v>166</v>
      </c>
      <c r="F2797" s="130">
        <v>0</v>
      </c>
      <c r="G2797" s="130">
        <v>2</v>
      </c>
      <c r="H2797" s="130" t="s">
        <v>130</v>
      </c>
      <c r="I2797" s="131"/>
      <c r="J2797" s="130" t="s">
        <v>131</v>
      </c>
    </row>
    <row r="2798" spans="1:10">
      <c r="A2798" s="130" t="s">
        <v>7619</v>
      </c>
      <c r="B2798" s="130" t="s">
        <v>7620</v>
      </c>
      <c r="C2798" s="130" t="s">
        <v>164</v>
      </c>
      <c r="D2798" s="130" t="s">
        <v>7621</v>
      </c>
      <c r="E2798" s="130" t="s">
        <v>166</v>
      </c>
      <c r="F2798" s="130">
        <v>0</v>
      </c>
      <c r="G2798" s="130">
        <v>2</v>
      </c>
      <c r="H2798" s="130" t="s">
        <v>130</v>
      </c>
      <c r="I2798" s="131"/>
      <c r="J2798" s="130" t="s">
        <v>131</v>
      </c>
    </row>
    <row r="2799" spans="1:10">
      <c r="A2799" s="130" t="s">
        <v>7622</v>
      </c>
      <c r="B2799" s="130" t="s">
        <v>7623</v>
      </c>
      <c r="C2799" s="130" t="s">
        <v>164</v>
      </c>
      <c r="D2799" s="130" t="s">
        <v>7624</v>
      </c>
      <c r="E2799" s="130" t="s">
        <v>166</v>
      </c>
      <c r="F2799" s="130">
        <v>0</v>
      </c>
      <c r="G2799" s="130">
        <v>2</v>
      </c>
      <c r="H2799" s="130" t="s">
        <v>130</v>
      </c>
      <c r="I2799" s="131"/>
      <c r="J2799" s="130" t="s">
        <v>131</v>
      </c>
    </row>
    <row r="2800" spans="1:10">
      <c r="A2800" s="130" t="s">
        <v>7625</v>
      </c>
      <c r="B2800" s="130" t="s">
        <v>7626</v>
      </c>
      <c r="C2800" s="130" t="s">
        <v>164</v>
      </c>
      <c r="D2800" s="130" t="s">
        <v>7627</v>
      </c>
      <c r="E2800" s="130" t="s">
        <v>166</v>
      </c>
      <c r="F2800" s="130">
        <v>0</v>
      </c>
      <c r="G2800" s="130">
        <v>2</v>
      </c>
      <c r="H2800" s="130" t="s">
        <v>130</v>
      </c>
      <c r="I2800" s="131"/>
      <c r="J2800" s="130" t="s">
        <v>131</v>
      </c>
    </row>
    <row r="2801" spans="1:10">
      <c r="A2801" s="130" t="s">
        <v>7628</v>
      </c>
      <c r="B2801" s="130" t="s">
        <v>7629</v>
      </c>
      <c r="C2801" s="130" t="s">
        <v>164</v>
      </c>
      <c r="D2801" s="130" t="s">
        <v>7630</v>
      </c>
      <c r="E2801" s="130" t="s">
        <v>166</v>
      </c>
      <c r="F2801" s="130">
        <v>0</v>
      </c>
      <c r="G2801" s="130">
        <v>2</v>
      </c>
      <c r="H2801" s="130" t="s">
        <v>130</v>
      </c>
      <c r="I2801" s="131"/>
      <c r="J2801" s="130" t="s">
        <v>131</v>
      </c>
    </row>
    <row r="2802" spans="1:10">
      <c r="A2802" s="130" t="s">
        <v>7631</v>
      </c>
      <c r="B2802" s="130" t="s">
        <v>7632</v>
      </c>
      <c r="C2802" s="130" t="s">
        <v>164</v>
      </c>
      <c r="D2802" s="130" t="s">
        <v>7633</v>
      </c>
      <c r="E2802" s="130" t="s">
        <v>166</v>
      </c>
      <c r="F2802" s="130">
        <v>0</v>
      </c>
      <c r="G2802" s="130">
        <v>2</v>
      </c>
      <c r="H2802" s="130" t="s">
        <v>130</v>
      </c>
      <c r="I2802" s="131"/>
      <c r="J2802" s="130" t="s">
        <v>131</v>
      </c>
    </row>
    <row r="2803" spans="1:10">
      <c r="A2803" s="130" t="s">
        <v>7634</v>
      </c>
      <c r="B2803" s="130" t="s">
        <v>7635</v>
      </c>
      <c r="C2803" s="130" t="s">
        <v>164</v>
      </c>
      <c r="D2803" s="130" t="s">
        <v>7636</v>
      </c>
      <c r="E2803" s="130" t="s">
        <v>166</v>
      </c>
      <c r="F2803" s="130">
        <v>0</v>
      </c>
      <c r="G2803" s="130">
        <v>2</v>
      </c>
      <c r="H2803" s="130" t="s">
        <v>130</v>
      </c>
      <c r="I2803" s="131"/>
      <c r="J2803" s="130" t="s">
        <v>131</v>
      </c>
    </row>
    <row r="2804" spans="1:10">
      <c r="A2804" s="130" t="s">
        <v>7637</v>
      </c>
      <c r="B2804" s="130" t="s">
        <v>7638</v>
      </c>
      <c r="C2804" s="130" t="s">
        <v>164</v>
      </c>
      <c r="D2804" s="130" t="s">
        <v>7639</v>
      </c>
      <c r="E2804" s="130" t="s">
        <v>166</v>
      </c>
      <c r="F2804" s="130">
        <v>0</v>
      </c>
      <c r="G2804" s="130">
        <v>2</v>
      </c>
      <c r="H2804" s="130" t="s">
        <v>130</v>
      </c>
      <c r="I2804" s="131"/>
      <c r="J2804" s="130" t="s">
        <v>131</v>
      </c>
    </row>
    <row r="2805" spans="1:10">
      <c r="A2805" s="130" t="s">
        <v>7640</v>
      </c>
      <c r="B2805" s="130" t="s">
        <v>7641</v>
      </c>
      <c r="C2805" s="130" t="s">
        <v>164</v>
      </c>
      <c r="D2805" s="130" t="s">
        <v>7642</v>
      </c>
      <c r="E2805" s="130" t="s">
        <v>166</v>
      </c>
      <c r="F2805" s="130">
        <v>0</v>
      </c>
      <c r="G2805" s="130">
        <v>2</v>
      </c>
      <c r="H2805" s="130" t="s">
        <v>130</v>
      </c>
      <c r="I2805" s="131"/>
      <c r="J2805" s="130" t="s">
        <v>131</v>
      </c>
    </row>
    <row r="2806" spans="1:10">
      <c r="A2806" s="130" t="s">
        <v>7643</v>
      </c>
      <c r="B2806" s="130" t="s">
        <v>7644</v>
      </c>
      <c r="C2806" s="130" t="s">
        <v>373</v>
      </c>
      <c r="D2806" s="130" t="s">
        <v>7645</v>
      </c>
      <c r="E2806" s="130" t="s">
        <v>1</v>
      </c>
      <c r="F2806" s="130">
        <v>0</v>
      </c>
      <c r="G2806" s="130">
        <v>2</v>
      </c>
      <c r="H2806" s="130" t="s">
        <v>130</v>
      </c>
      <c r="I2806" s="131"/>
      <c r="J2806" s="130" t="s">
        <v>131</v>
      </c>
    </row>
    <row r="2807" spans="1:10">
      <c r="A2807" s="130" t="s">
        <v>7646</v>
      </c>
      <c r="B2807" s="130" t="s">
        <v>7647</v>
      </c>
      <c r="C2807" s="130" t="s">
        <v>373</v>
      </c>
      <c r="D2807" s="130" t="s">
        <v>7648</v>
      </c>
      <c r="E2807" s="130" t="s">
        <v>1</v>
      </c>
      <c r="F2807" s="130">
        <v>0</v>
      </c>
      <c r="G2807" s="130">
        <v>2</v>
      </c>
      <c r="H2807" s="130" t="s">
        <v>130</v>
      </c>
      <c r="I2807" s="131"/>
      <c r="J2807" s="130" t="s">
        <v>131</v>
      </c>
    </row>
    <row r="2808" spans="1:10">
      <c r="A2808" s="130" t="s">
        <v>7649</v>
      </c>
      <c r="B2808" s="130" t="s">
        <v>7650</v>
      </c>
      <c r="C2808" s="130" t="s">
        <v>373</v>
      </c>
      <c r="D2808" s="130" t="s">
        <v>7651</v>
      </c>
      <c r="E2808" s="130" t="s">
        <v>1</v>
      </c>
      <c r="F2808" s="130">
        <v>0</v>
      </c>
      <c r="G2808" s="130">
        <v>2</v>
      </c>
      <c r="H2808" s="130" t="s">
        <v>130</v>
      </c>
      <c r="I2808" s="131"/>
      <c r="J2808" s="130" t="s">
        <v>131</v>
      </c>
    </row>
    <row r="2809" spans="1:10">
      <c r="A2809" s="130" t="s">
        <v>7652</v>
      </c>
      <c r="B2809" s="130" t="s">
        <v>7653</v>
      </c>
      <c r="C2809" s="130" t="s">
        <v>255</v>
      </c>
      <c r="D2809" s="130" t="s">
        <v>7654</v>
      </c>
      <c r="E2809" s="130" t="s">
        <v>257</v>
      </c>
      <c r="F2809" s="130">
        <v>0</v>
      </c>
      <c r="G2809" s="130">
        <v>2</v>
      </c>
      <c r="H2809" s="130" t="s">
        <v>130</v>
      </c>
      <c r="I2809" s="131"/>
      <c r="J2809" s="130" t="s">
        <v>131</v>
      </c>
    </row>
    <row r="2810" spans="1:10">
      <c r="A2810" s="130" t="s">
        <v>7655</v>
      </c>
      <c r="B2810" s="130" t="s">
        <v>7644</v>
      </c>
      <c r="C2810" s="130" t="s">
        <v>255</v>
      </c>
      <c r="D2810" s="130" t="s">
        <v>7645</v>
      </c>
      <c r="E2810" s="130" t="s">
        <v>257</v>
      </c>
      <c r="F2810" s="130">
        <v>0</v>
      </c>
      <c r="G2810" s="130">
        <v>2</v>
      </c>
      <c r="H2810" s="130" t="s">
        <v>130</v>
      </c>
      <c r="I2810" s="131"/>
      <c r="J2810" s="130" t="s">
        <v>131</v>
      </c>
    </row>
    <row r="2811" spans="1:10">
      <c r="A2811" s="130" t="s">
        <v>7656</v>
      </c>
      <c r="B2811" s="130" t="s">
        <v>7657</v>
      </c>
      <c r="C2811" s="130" t="s">
        <v>128</v>
      </c>
      <c r="D2811" s="130" t="s">
        <v>7658</v>
      </c>
      <c r="E2811" s="130" t="s">
        <v>128</v>
      </c>
      <c r="F2811" s="130">
        <v>0</v>
      </c>
      <c r="G2811" s="130">
        <v>2</v>
      </c>
      <c r="H2811" s="130" t="s">
        <v>130</v>
      </c>
      <c r="I2811" s="131"/>
      <c r="J2811" s="130" t="s">
        <v>131</v>
      </c>
    </row>
    <row r="2812" spans="1:10">
      <c r="A2812" s="130" t="s">
        <v>7659</v>
      </c>
      <c r="B2812" s="130" t="s">
        <v>7660</v>
      </c>
      <c r="C2812" s="130" t="s">
        <v>373</v>
      </c>
      <c r="D2812" s="130" t="s">
        <v>7661</v>
      </c>
      <c r="E2812" s="130" t="s">
        <v>1</v>
      </c>
      <c r="F2812" s="130">
        <v>0</v>
      </c>
      <c r="G2812" s="130">
        <v>2</v>
      </c>
      <c r="H2812" s="130" t="s">
        <v>130</v>
      </c>
      <c r="I2812" s="131"/>
      <c r="J2812" s="130" t="s">
        <v>131</v>
      </c>
    </row>
    <row r="2813" spans="1:10">
      <c r="A2813" s="130" t="s">
        <v>7662</v>
      </c>
      <c r="B2813" s="130" t="s">
        <v>7660</v>
      </c>
      <c r="C2813" s="130" t="s">
        <v>255</v>
      </c>
      <c r="D2813" s="130" t="s">
        <v>7661</v>
      </c>
      <c r="E2813" s="130" t="s">
        <v>257</v>
      </c>
      <c r="F2813" s="130">
        <v>0</v>
      </c>
      <c r="G2813" s="130">
        <v>2</v>
      </c>
      <c r="H2813" s="130" t="s">
        <v>130</v>
      </c>
      <c r="I2813" s="131"/>
      <c r="J2813" s="130" t="s">
        <v>131</v>
      </c>
    </row>
    <row r="2814" spans="1:10">
      <c r="A2814" s="130" t="s">
        <v>7663</v>
      </c>
      <c r="B2814" s="130" t="s">
        <v>7664</v>
      </c>
      <c r="C2814" s="130" t="s">
        <v>164</v>
      </c>
      <c r="D2814" s="130" t="s">
        <v>7665</v>
      </c>
      <c r="E2814" s="130" t="s">
        <v>166</v>
      </c>
      <c r="F2814" s="130">
        <v>0</v>
      </c>
      <c r="G2814" s="130">
        <v>2</v>
      </c>
      <c r="H2814" s="130" t="s">
        <v>130</v>
      </c>
      <c r="I2814" s="131"/>
      <c r="J2814" s="130" t="s">
        <v>131</v>
      </c>
    </row>
    <row r="2815" spans="1:10">
      <c r="A2815" s="130" t="s">
        <v>7666</v>
      </c>
      <c r="B2815" s="130" t="s">
        <v>7667</v>
      </c>
      <c r="C2815" s="130" t="s">
        <v>164</v>
      </c>
      <c r="D2815" s="130" t="s">
        <v>7668</v>
      </c>
      <c r="E2815" s="130" t="s">
        <v>166</v>
      </c>
      <c r="F2815" s="130">
        <v>0</v>
      </c>
      <c r="G2815" s="130">
        <v>2</v>
      </c>
      <c r="H2815" s="130" t="s">
        <v>130</v>
      </c>
      <c r="I2815" s="131"/>
      <c r="J2815" s="130" t="s">
        <v>131</v>
      </c>
    </row>
    <row r="2816" spans="1:10">
      <c r="A2816" s="130" t="s">
        <v>7669</v>
      </c>
      <c r="B2816" s="130" t="s">
        <v>7670</v>
      </c>
      <c r="C2816" s="130" t="s">
        <v>164</v>
      </c>
      <c r="D2816" s="130" t="s">
        <v>7671</v>
      </c>
      <c r="E2816" s="130" t="s">
        <v>166</v>
      </c>
      <c r="F2816" s="130">
        <v>0</v>
      </c>
      <c r="G2816" s="130">
        <v>2</v>
      </c>
      <c r="H2816" s="130" t="s">
        <v>130</v>
      </c>
      <c r="I2816" s="131"/>
      <c r="J2816" s="130" t="s">
        <v>131</v>
      </c>
    </row>
    <row r="2817" spans="1:10">
      <c r="A2817" s="130" t="s">
        <v>7672</v>
      </c>
      <c r="B2817" s="130" t="s">
        <v>7673</v>
      </c>
      <c r="C2817" s="130" t="s">
        <v>164</v>
      </c>
      <c r="D2817" s="130" t="s">
        <v>7674</v>
      </c>
      <c r="E2817" s="130" t="s">
        <v>166</v>
      </c>
      <c r="F2817" s="130">
        <v>0</v>
      </c>
      <c r="G2817" s="130">
        <v>2</v>
      </c>
      <c r="H2817" s="130" t="s">
        <v>130</v>
      </c>
      <c r="I2817" s="131"/>
      <c r="J2817" s="130" t="s">
        <v>131</v>
      </c>
    </row>
    <row r="2818" spans="1:10">
      <c r="A2818" s="130" t="s">
        <v>7675</v>
      </c>
      <c r="B2818" s="130" t="s">
        <v>7676</v>
      </c>
      <c r="C2818" s="130" t="s">
        <v>164</v>
      </c>
      <c r="D2818" s="130" t="s">
        <v>7677</v>
      </c>
      <c r="E2818" s="130" t="s">
        <v>166</v>
      </c>
      <c r="F2818" s="130">
        <v>0</v>
      </c>
      <c r="G2818" s="130">
        <v>2</v>
      </c>
      <c r="H2818" s="130" t="s">
        <v>130</v>
      </c>
      <c r="I2818" s="131"/>
      <c r="J2818" s="130" t="s">
        <v>131</v>
      </c>
    </row>
    <row r="2819" spans="1:10">
      <c r="A2819" s="130" t="s">
        <v>7678</v>
      </c>
      <c r="B2819" s="130" t="s">
        <v>7679</v>
      </c>
      <c r="C2819" s="130" t="s">
        <v>164</v>
      </c>
      <c r="D2819" s="130" t="s">
        <v>7680</v>
      </c>
      <c r="E2819" s="130" t="s">
        <v>166</v>
      </c>
      <c r="F2819" s="130">
        <v>0</v>
      </c>
      <c r="G2819" s="130">
        <v>2</v>
      </c>
      <c r="H2819" s="130" t="s">
        <v>130</v>
      </c>
      <c r="I2819" s="131"/>
      <c r="J2819" s="130" t="s">
        <v>131</v>
      </c>
    </row>
    <row r="2820" spans="1:10">
      <c r="A2820" s="130" t="s">
        <v>7681</v>
      </c>
      <c r="B2820" s="130" t="s">
        <v>7682</v>
      </c>
      <c r="C2820" s="130" t="s">
        <v>164</v>
      </c>
      <c r="D2820" s="130" t="s">
        <v>7683</v>
      </c>
      <c r="E2820" s="130" t="s">
        <v>166</v>
      </c>
      <c r="F2820" s="130">
        <v>0</v>
      </c>
      <c r="G2820" s="130">
        <v>2</v>
      </c>
      <c r="H2820" s="130" t="s">
        <v>130</v>
      </c>
      <c r="I2820" s="131"/>
      <c r="J2820" s="130" t="s">
        <v>131</v>
      </c>
    </row>
    <row r="2821" spans="1:10">
      <c r="A2821" s="130" t="s">
        <v>7684</v>
      </c>
      <c r="B2821" s="130" t="s">
        <v>7685</v>
      </c>
      <c r="C2821" s="130" t="s">
        <v>164</v>
      </c>
      <c r="D2821" s="130" t="s">
        <v>7686</v>
      </c>
      <c r="E2821" s="130" t="s">
        <v>166</v>
      </c>
      <c r="F2821" s="130">
        <v>0</v>
      </c>
      <c r="G2821" s="130">
        <v>2</v>
      </c>
      <c r="H2821" s="130" t="s">
        <v>130</v>
      </c>
      <c r="I2821" s="131"/>
      <c r="J2821" s="130" t="s">
        <v>131</v>
      </c>
    </row>
    <row r="2822" spans="1:10">
      <c r="A2822" s="130" t="s">
        <v>7687</v>
      </c>
      <c r="B2822" s="130" t="s">
        <v>7688</v>
      </c>
      <c r="C2822" s="130" t="s">
        <v>164</v>
      </c>
      <c r="D2822" s="130" t="s">
        <v>7689</v>
      </c>
      <c r="E2822" s="130" t="s">
        <v>166</v>
      </c>
      <c r="F2822" s="130">
        <v>0</v>
      </c>
      <c r="G2822" s="130">
        <v>2</v>
      </c>
      <c r="H2822" s="130" t="s">
        <v>130</v>
      </c>
      <c r="I2822" s="131"/>
      <c r="J2822" s="130" t="s">
        <v>131</v>
      </c>
    </row>
    <row r="2823" spans="1:10">
      <c r="A2823" s="130" t="s">
        <v>7690</v>
      </c>
      <c r="B2823" s="130" t="s">
        <v>7691</v>
      </c>
      <c r="C2823" s="130" t="s">
        <v>164</v>
      </c>
      <c r="D2823" s="130" t="s">
        <v>7692</v>
      </c>
      <c r="E2823" s="130" t="s">
        <v>166</v>
      </c>
      <c r="F2823" s="130">
        <v>0</v>
      </c>
      <c r="G2823" s="130">
        <v>2</v>
      </c>
      <c r="H2823" s="130" t="s">
        <v>130</v>
      </c>
      <c r="I2823" s="131"/>
      <c r="J2823" s="130" t="s">
        <v>131</v>
      </c>
    </row>
    <row r="2824" spans="1:10">
      <c r="A2824" s="130" t="s">
        <v>7693</v>
      </c>
      <c r="B2824" s="130" t="s">
        <v>7694</v>
      </c>
      <c r="C2824" s="130" t="s">
        <v>373</v>
      </c>
      <c r="D2824" s="130" t="s">
        <v>7695</v>
      </c>
      <c r="E2824" s="130" t="s">
        <v>1</v>
      </c>
      <c r="F2824" s="130">
        <v>0</v>
      </c>
      <c r="G2824" s="130">
        <v>2</v>
      </c>
      <c r="H2824" s="130" t="s">
        <v>130</v>
      </c>
      <c r="I2824" s="131"/>
      <c r="J2824" s="130" t="s">
        <v>131</v>
      </c>
    </row>
    <row r="2825" spans="1:10">
      <c r="A2825" s="130" t="s">
        <v>7696</v>
      </c>
      <c r="B2825" s="130" t="s">
        <v>7694</v>
      </c>
      <c r="C2825" s="130" t="s">
        <v>255</v>
      </c>
      <c r="D2825" s="130" t="s">
        <v>7695</v>
      </c>
      <c r="E2825" s="130" t="s">
        <v>257</v>
      </c>
      <c r="F2825" s="130">
        <v>0</v>
      </c>
      <c r="G2825" s="130">
        <v>2</v>
      </c>
      <c r="H2825" s="130" t="s">
        <v>130</v>
      </c>
      <c r="I2825" s="131"/>
      <c r="J2825" s="130" t="s">
        <v>131</v>
      </c>
    </row>
    <row r="2826" spans="1:10">
      <c r="A2826" s="130" t="s">
        <v>7697</v>
      </c>
      <c r="B2826" s="130" t="s">
        <v>7694</v>
      </c>
      <c r="C2826" s="130" t="s">
        <v>266</v>
      </c>
      <c r="D2826" s="130" t="s">
        <v>7695</v>
      </c>
      <c r="E2826" s="130" t="s">
        <v>268</v>
      </c>
      <c r="F2826" s="130">
        <v>0</v>
      </c>
      <c r="G2826" s="130">
        <v>2</v>
      </c>
      <c r="H2826" s="130" t="s">
        <v>130</v>
      </c>
      <c r="I2826" s="131"/>
      <c r="J2826" s="130" t="s">
        <v>131</v>
      </c>
    </row>
    <row r="2827" spans="1:10">
      <c r="A2827" s="130" t="s">
        <v>7698</v>
      </c>
      <c r="B2827" s="130" t="s">
        <v>7699</v>
      </c>
      <c r="C2827" s="130" t="s">
        <v>266</v>
      </c>
      <c r="D2827" s="130" t="s">
        <v>7700</v>
      </c>
      <c r="E2827" s="130" t="s">
        <v>268</v>
      </c>
      <c r="F2827" s="130">
        <v>0</v>
      </c>
      <c r="G2827" s="130">
        <v>2</v>
      </c>
      <c r="H2827" s="130" t="s">
        <v>130</v>
      </c>
      <c r="I2827" s="131"/>
      <c r="J2827" s="130" t="s">
        <v>131</v>
      </c>
    </row>
    <row r="2828" spans="1:10">
      <c r="A2828" s="130" t="s">
        <v>7701</v>
      </c>
      <c r="B2828" s="130" t="s">
        <v>7702</v>
      </c>
      <c r="C2828" s="130" t="s">
        <v>266</v>
      </c>
      <c r="D2828" s="130" t="s">
        <v>7703</v>
      </c>
      <c r="E2828" s="130" t="s">
        <v>268</v>
      </c>
      <c r="F2828" s="130">
        <v>0</v>
      </c>
      <c r="G2828" s="130">
        <v>2</v>
      </c>
      <c r="H2828" s="130" t="s">
        <v>130</v>
      </c>
      <c r="I2828" s="131"/>
      <c r="J2828" s="130" t="s">
        <v>131</v>
      </c>
    </row>
    <row r="2829" spans="1:10">
      <c r="A2829" s="130" t="s">
        <v>7704</v>
      </c>
      <c r="B2829" s="130" t="s">
        <v>7705</v>
      </c>
      <c r="C2829" s="130" t="s">
        <v>164</v>
      </c>
      <c r="D2829" s="130" t="s">
        <v>7706</v>
      </c>
      <c r="E2829" s="130" t="s">
        <v>166</v>
      </c>
      <c r="F2829" s="130">
        <v>0</v>
      </c>
      <c r="G2829" s="130">
        <v>2</v>
      </c>
      <c r="H2829" s="130" t="s">
        <v>130</v>
      </c>
      <c r="I2829" s="131"/>
      <c r="J2829" s="130" t="s">
        <v>131</v>
      </c>
    </row>
    <row r="2830" spans="1:10">
      <c r="A2830" s="130" t="s">
        <v>7707</v>
      </c>
      <c r="B2830" s="130" t="s">
        <v>7708</v>
      </c>
      <c r="C2830" s="130" t="s">
        <v>266</v>
      </c>
      <c r="D2830" s="130" t="s">
        <v>7709</v>
      </c>
      <c r="E2830" s="130" t="s">
        <v>268</v>
      </c>
      <c r="F2830" s="130">
        <v>0</v>
      </c>
      <c r="G2830" s="130">
        <v>2</v>
      </c>
      <c r="H2830" s="130" t="s">
        <v>130</v>
      </c>
      <c r="I2830" s="131"/>
      <c r="J2830" s="130" t="s">
        <v>131</v>
      </c>
    </row>
    <row r="2831" spans="1:10">
      <c r="A2831" s="130" t="s">
        <v>7710</v>
      </c>
      <c r="B2831" s="130" t="s">
        <v>7708</v>
      </c>
      <c r="C2831" s="130" t="s">
        <v>255</v>
      </c>
      <c r="D2831" s="130" t="s">
        <v>7709</v>
      </c>
      <c r="E2831" s="130" t="s">
        <v>23</v>
      </c>
      <c r="F2831" s="130">
        <v>0</v>
      </c>
      <c r="G2831" s="130">
        <v>2</v>
      </c>
      <c r="H2831" s="130" t="s">
        <v>130</v>
      </c>
      <c r="I2831" s="131"/>
      <c r="J2831" s="130" t="s">
        <v>131</v>
      </c>
    </row>
    <row r="2832" spans="1:10">
      <c r="A2832" s="130" t="s">
        <v>7711</v>
      </c>
      <c r="B2832" s="130" t="s">
        <v>7708</v>
      </c>
      <c r="C2832" s="130" t="s">
        <v>128</v>
      </c>
      <c r="D2832" s="130" t="s">
        <v>7709</v>
      </c>
      <c r="E2832" s="130" t="s">
        <v>128</v>
      </c>
      <c r="F2832" s="130">
        <v>0</v>
      </c>
      <c r="G2832" s="130">
        <v>2</v>
      </c>
      <c r="H2832" s="130" t="s">
        <v>130</v>
      </c>
      <c r="I2832" s="131"/>
      <c r="J2832" s="130" t="s">
        <v>131</v>
      </c>
    </row>
    <row r="2833" spans="1:10">
      <c r="A2833" s="130" t="s">
        <v>7712</v>
      </c>
      <c r="B2833" s="130" t="s">
        <v>7713</v>
      </c>
      <c r="C2833" s="130" t="s">
        <v>255</v>
      </c>
      <c r="D2833" s="130" t="s">
        <v>7714</v>
      </c>
      <c r="E2833" s="130" t="s">
        <v>257</v>
      </c>
      <c r="F2833" s="130">
        <v>0</v>
      </c>
      <c r="G2833" s="130">
        <v>2</v>
      </c>
      <c r="H2833" s="130" t="s">
        <v>130</v>
      </c>
      <c r="I2833" s="131"/>
      <c r="J2833" s="130" t="s">
        <v>131</v>
      </c>
    </row>
    <row r="2834" spans="1:10">
      <c r="A2834" s="130" t="s">
        <v>7715</v>
      </c>
      <c r="B2834" s="130" t="s">
        <v>7716</v>
      </c>
      <c r="C2834" s="130" t="s">
        <v>266</v>
      </c>
      <c r="D2834" s="130" t="s">
        <v>7717</v>
      </c>
      <c r="E2834" s="130" t="s">
        <v>268</v>
      </c>
      <c r="F2834" s="130">
        <v>0</v>
      </c>
      <c r="G2834" s="130">
        <v>2</v>
      </c>
      <c r="H2834" s="130" t="s">
        <v>130</v>
      </c>
      <c r="I2834" s="131"/>
      <c r="J2834" s="130" t="s">
        <v>131</v>
      </c>
    </row>
    <row r="2835" spans="1:10">
      <c r="A2835" s="130" t="s">
        <v>7718</v>
      </c>
      <c r="B2835" s="130" t="s">
        <v>7719</v>
      </c>
      <c r="C2835" s="130" t="s">
        <v>764</v>
      </c>
      <c r="D2835" s="130" t="s">
        <v>7720</v>
      </c>
      <c r="E2835" s="130" t="s">
        <v>765</v>
      </c>
      <c r="F2835" s="130">
        <v>0</v>
      </c>
      <c r="G2835" s="130">
        <v>2</v>
      </c>
      <c r="H2835" s="130" t="s">
        <v>130</v>
      </c>
      <c r="I2835" s="131"/>
      <c r="J2835" s="130" t="s">
        <v>131</v>
      </c>
    </row>
    <row r="2836" spans="1:10">
      <c r="A2836" s="130" t="s">
        <v>7721</v>
      </c>
      <c r="B2836" s="130" t="s">
        <v>7721</v>
      </c>
      <c r="C2836" s="130" t="s">
        <v>7721</v>
      </c>
      <c r="D2836" s="130" t="s">
        <v>7721</v>
      </c>
      <c r="E2836" s="130" t="s">
        <v>7721</v>
      </c>
      <c r="H2836" s="130" t="s">
        <v>7721</v>
      </c>
      <c r="I2836" s="131"/>
      <c r="J2836" s="130" t="s">
        <v>7721</v>
      </c>
    </row>
    <row r="2837" spans="1:10">
      <c r="A2837" s="130" t="s">
        <v>7722</v>
      </c>
      <c r="B2837" s="130" t="s">
        <v>7723</v>
      </c>
      <c r="C2837" s="130" t="s">
        <v>164</v>
      </c>
      <c r="D2837" s="130" t="s">
        <v>7724</v>
      </c>
      <c r="E2837" s="130" t="s">
        <v>166</v>
      </c>
      <c r="F2837" s="130">
        <v>0</v>
      </c>
      <c r="G2837" s="130">
        <v>2</v>
      </c>
      <c r="H2837" s="130" t="s">
        <v>130</v>
      </c>
      <c r="I2837" s="131"/>
      <c r="J2837" s="130" t="s">
        <v>131</v>
      </c>
    </row>
    <row r="2838" spans="1:10">
      <c r="A2838" s="130" t="s">
        <v>7725</v>
      </c>
      <c r="B2838" s="130" t="s">
        <v>7726</v>
      </c>
      <c r="C2838" s="130" t="s">
        <v>164</v>
      </c>
      <c r="D2838" s="130" t="s">
        <v>7727</v>
      </c>
      <c r="E2838" s="130" t="s">
        <v>166</v>
      </c>
      <c r="F2838" s="130">
        <v>0</v>
      </c>
      <c r="G2838" s="130">
        <v>2</v>
      </c>
      <c r="H2838" s="130" t="s">
        <v>130</v>
      </c>
      <c r="I2838" s="131"/>
      <c r="J2838" s="130" t="s">
        <v>131</v>
      </c>
    </row>
    <row r="2839" spans="1:10">
      <c r="A2839" s="130" t="s">
        <v>7728</v>
      </c>
      <c r="B2839" s="130" t="s">
        <v>7728</v>
      </c>
      <c r="C2839" s="130" t="s">
        <v>7728</v>
      </c>
      <c r="D2839" s="130" t="s">
        <v>7728</v>
      </c>
      <c r="E2839" s="130" t="s">
        <v>7728</v>
      </c>
      <c r="H2839" s="130" t="s">
        <v>7728</v>
      </c>
      <c r="I2839" s="131"/>
      <c r="J2839" s="130" t="s">
        <v>7728</v>
      </c>
    </row>
    <row r="2840" spans="1:10">
      <c r="A2840" s="130" t="s">
        <v>7729</v>
      </c>
      <c r="B2840" s="130" t="s">
        <v>7730</v>
      </c>
      <c r="C2840" s="130" t="s">
        <v>192</v>
      </c>
      <c r="D2840" s="130" t="s">
        <v>7731</v>
      </c>
      <c r="E2840" s="130" t="s">
        <v>193</v>
      </c>
      <c r="F2840" s="130">
        <v>0</v>
      </c>
      <c r="G2840" s="130">
        <v>2</v>
      </c>
      <c r="H2840" s="130" t="s">
        <v>130</v>
      </c>
      <c r="I2840" s="131"/>
      <c r="J2840" s="130" t="s">
        <v>131</v>
      </c>
    </row>
    <row r="2841" spans="1:10">
      <c r="A2841" s="130" t="s">
        <v>7732</v>
      </c>
      <c r="B2841" s="130" t="s">
        <v>7733</v>
      </c>
      <c r="C2841" s="130" t="s">
        <v>192</v>
      </c>
      <c r="D2841" s="130" t="s">
        <v>7734</v>
      </c>
      <c r="E2841" s="130" t="s">
        <v>193</v>
      </c>
      <c r="F2841" s="130">
        <v>0</v>
      </c>
      <c r="G2841" s="130">
        <v>2</v>
      </c>
      <c r="H2841" s="130" t="s">
        <v>130</v>
      </c>
      <c r="I2841" s="131"/>
      <c r="J2841" s="130" t="s">
        <v>131</v>
      </c>
    </row>
    <row r="2842" spans="1:10">
      <c r="A2842" s="130" t="s">
        <v>7735</v>
      </c>
      <c r="B2842" s="130" t="s">
        <v>7736</v>
      </c>
      <c r="C2842" s="130" t="s">
        <v>192</v>
      </c>
      <c r="D2842" s="130" t="s">
        <v>7737</v>
      </c>
      <c r="E2842" s="130" t="s">
        <v>193</v>
      </c>
      <c r="F2842" s="130">
        <v>0</v>
      </c>
      <c r="G2842" s="130">
        <v>2</v>
      </c>
      <c r="H2842" s="130" t="s">
        <v>130</v>
      </c>
      <c r="I2842" s="131"/>
      <c r="J2842" s="130" t="s">
        <v>131</v>
      </c>
    </row>
    <row r="2843" spans="1:10">
      <c r="A2843" s="130" t="s">
        <v>7738</v>
      </c>
      <c r="B2843" s="130" t="s">
        <v>7739</v>
      </c>
      <c r="C2843" s="130" t="s">
        <v>192</v>
      </c>
      <c r="D2843" s="130" t="s">
        <v>7740</v>
      </c>
      <c r="E2843" s="130" t="s">
        <v>193</v>
      </c>
      <c r="F2843" s="130">
        <v>0</v>
      </c>
      <c r="G2843" s="130">
        <v>2</v>
      </c>
      <c r="H2843" s="130" t="s">
        <v>130</v>
      </c>
      <c r="I2843" s="131"/>
      <c r="J2843" s="130" t="s">
        <v>131</v>
      </c>
    </row>
    <row r="2844" spans="1:10">
      <c r="A2844" s="130" t="s">
        <v>7741</v>
      </c>
      <c r="B2844" s="130" t="s">
        <v>7742</v>
      </c>
      <c r="C2844" s="130" t="s">
        <v>192</v>
      </c>
      <c r="D2844" s="130" t="s">
        <v>7743</v>
      </c>
      <c r="E2844" s="130" t="s">
        <v>193</v>
      </c>
      <c r="F2844" s="130">
        <v>0</v>
      </c>
      <c r="G2844" s="130">
        <v>2</v>
      </c>
      <c r="H2844" s="130" t="s">
        <v>130</v>
      </c>
      <c r="I2844" s="131"/>
      <c r="J2844" s="130" t="s">
        <v>131</v>
      </c>
    </row>
    <row r="2845" spans="1:10">
      <c r="A2845" s="130" t="s">
        <v>7744</v>
      </c>
      <c r="B2845" s="130" t="s">
        <v>7745</v>
      </c>
      <c r="C2845" s="130" t="s">
        <v>192</v>
      </c>
      <c r="D2845" s="130" t="s">
        <v>7746</v>
      </c>
      <c r="E2845" s="130" t="s">
        <v>193</v>
      </c>
      <c r="F2845" s="130">
        <v>0</v>
      </c>
      <c r="G2845" s="130">
        <v>2</v>
      </c>
      <c r="H2845" s="130" t="s">
        <v>130</v>
      </c>
      <c r="I2845" s="131"/>
      <c r="J2845" s="130" t="s">
        <v>131</v>
      </c>
    </row>
    <row r="2846" spans="1:10">
      <c r="A2846" s="130" t="s">
        <v>7747</v>
      </c>
      <c r="B2846" s="130" t="s">
        <v>7748</v>
      </c>
      <c r="C2846" s="130" t="s">
        <v>192</v>
      </c>
      <c r="D2846" s="130" t="s">
        <v>7749</v>
      </c>
      <c r="E2846" s="130" t="s">
        <v>193</v>
      </c>
      <c r="F2846" s="130">
        <v>0</v>
      </c>
      <c r="G2846" s="130">
        <v>2</v>
      </c>
      <c r="H2846" s="130" t="s">
        <v>130</v>
      </c>
      <c r="I2846" s="131"/>
      <c r="J2846" s="130" t="s">
        <v>131</v>
      </c>
    </row>
    <row r="2847" spans="1:10">
      <c r="A2847" s="130" t="s">
        <v>7750</v>
      </c>
      <c r="B2847" s="130" t="s">
        <v>7751</v>
      </c>
      <c r="C2847" s="130" t="s">
        <v>192</v>
      </c>
      <c r="D2847" s="130" t="s">
        <v>7752</v>
      </c>
      <c r="E2847" s="130" t="s">
        <v>193</v>
      </c>
      <c r="F2847" s="130">
        <v>0</v>
      </c>
      <c r="G2847" s="130">
        <v>2</v>
      </c>
      <c r="H2847" s="130" t="s">
        <v>130</v>
      </c>
      <c r="I2847" s="131"/>
      <c r="J2847" s="130" t="s">
        <v>131</v>
      </c>
    </row>
    <row r="2848" spans="1:10">
      <c r="A2848" s="130" t="s">
        <v>7753</v>
      </c>
      <c r="B2848" s="130" t="s">
        <v>7754</v>
      </c>
      <c r="C2848" s="130" t="s">
        <v>192</v>
      </c>
      <c r="D2848" s="130" t="s">
        <v>7755</v>
      </c>
      <c r="E2848" s="130" t="s">
        <v>193</v>
      </c>
      <c r="F2848" s="130">
        <v>0</v>
      </c>
      <c r="G2848" s="130">
        <v>2</v>
      </c>
      <c r="H2848" s="130" t="s">
        <v>130</v>
      </c>
      <c r="I2848" s="131"/>
      <c r="J2848" s="130" t="s">
        <v>131</v>
      </c>
    </row>
    <row r="2849" spans="1:10">
      <c r="A2849" s="130" t="s">
        <v>7756</v>
      </c>
      <c r="B2849" s="130" t="s">
        <v>7757</v>
      </c>
      <c r="C2849" s="130" t="s">
        <v>192</v>
      </c>
      <c r="D2849" s="130" t="s">
        <v>7758</v>
      </c>
      <c r="E2849" s="130" t="s">
        <v>193</v>
      </c>
      <c r="F2849" s="130">
        <v>0</v>
      </c>
      <c r="G2849" s="130">
        <v>2</v>
      </c>
      <c r="H2849" s="130" t="s">
        <v>130</v>
      </c>
      <c r="I2849" s="131"/>
      <c r="J2849" s="130" t="s">
        <v>131</v>
      </c>
    </row>
    <row r="2850" spans="1:10">
      <c r="A2850" s="130" t="s">
        <v>7759</v>
      </c>
      <c r="B2850" s="130" t="s">
        <v>7760</v>
      </c>
      <c r="C2850" s="130" t="s">
        <v>192</v>
      </c>
      <c r="D2850" s="130" t="s">
        <v>7761</v>
      </c>
      <c r="E2850" s="130" t="s">
        <v>193</v>
      </c>
      <c r="F2850" s="130">
        <v>0</v>
      </c>
      <c r="G2850" s="130">
        <v>2</v>
      </c>
      <c r="H2850" s="130" t="s">
        <v>130</v>
      </c>
      <c r="I2850" s="131"/>
      <c r="J2850" s="130" t="s">
        <v>131</v>
      </c>
    </row>
    <row r="2851" spans="1:10">
      <c r="A2851" s="130" t="s">
        <v>7762</v>
      </c>
      <c r="B2851" s="130" t="s">
        <v>7763</v>
      </c>
      <c r="C2851" s="130" t="s">
        <v>192</v>
      </c>
      <c r="D2851" s="130" t="s">
        <v>7764</v>
      </c>
      <c r="E2851" s="130" t="s">
        <v>193</v>
      </c>
      <c r="F2851" s="130">
        <v>0</v>
      </c>
      <c r="G2851" s="130">
        <v>2</v>
      </c>
      <c r="H2851" s="130" t="s">
        <v>130</v>
      </c>
      <c r="I2851" s="131"/>
      <c r="J2851" s="130" t="s">
        <v>131</v>
      </c>
    </row>
    <row r="2852" spans="1:10">
      <c r="A2852" s="130" t="s">
        <v>7765</v>
      </c>
      <c r="B2852" s="130" t="s">
        <v>7766</v>
      </c>
      <c r="C2852" s="130" t="s">
        <v>192</v>
      </c>
      <c r="D2852" s="130" t="s">
        <v>7767</v>
      </c>
      <c r="E2852" s="130" t="s">
        <v>193</v>
      </c>
      <c r="F2852" s="130">
        <v>0</v>
      </c>
      <c r="G2852" s="130">
        <v>2</v>
      </c>
      <c r="H2852" s="130" t="s">
        <v>130</v>
      </c>
      <c r="I2852" s="131"/>
      <c r="J2852" s="130" t="s">
        <v>131</v>
      </c>
    </row>
    <row r="2853" spans="1:10">
      <c r="A2853" s="130" t="s">
        <v>7768</v>
      </c>
      <c r="B2853" s="130" t="s">
        <v>7769</v>
      </c>
      <c r="C2853" s="130" t="s">
        <v>192</v>
      </c>
      <c r="D2853" s="130" t="s">
        <v>7770</v>
      </c>
      <c r="E2853" s="130" t="s">
        <v>193</v>
      </c>
      <c r="F2853" s="130">
        <v>0</v>
      </c>
      <c r="G2853" s="130">
        <v>2</v>
      </c>
      <c r="H2853" s="130" t="s">
        <v>130</v>
      </c>
      <c r="I2853" s="131"/>
      <c r="J2853" s="130" t="s">
        <v>131</v>
      </c>
    </row>
    <row r="2854" spans="1:10">
      <c r="A2854" s="130" t="s">
        <v>7771</v>
      </c>
      <c r="B2854" s="130" t="s">
        <v>7772</v>
      </c>
      <c r="C2854" s="130" t="s">
        <v>192</v>
      </c>
      <c r="D2854" s="130" t="s">
        <v>7773</v>
      </c>
      <c r="E2854" s="130" t="s">
        <v>193</v>
      </c>
      <c r="F2854" s="130">
        <v>0</v>
      </c>
      <c r="G2854" s="130">
        <v>2</v>
      </c>
      <c r="H2854" s="130" t="s">
        <v>130</v>
      </c>
      <c r="I2854" s="131"/>
      <c r="J2854" s="130" t="s">
        <v>131</v>
      </c>
    </row>
    <row r="2855" spans="1:10">
      <c r="A2855" s="130" t="s">
        <v>7774</v>
      </c>
      <c r="B2855" s="130" t="s">
        <v>7775</v>
      </c>
      <c r="C2855" s="130" t="s">
        <v>192</v>
      </c>
      <c r="D2855" s="130" t="s">
        <v>7776</v>
      </c>
      <c r="E2855" s="130" t="s">
        <v>193</v>
      </c>
      <c r="F2855" s="130">
        <v>0</v>
      </c>
      <c r="G2855" s="130">
        <v>2</v>
      </c>
      <c r="H2855" s="130" t="s">
        <v>130</v>
      </c>
      <c r="I2855" s="131"/>
      <c r="J2855" s="130" t="s">
        <v>131</v>
      </c>
    </row>
    <row r="2856" spans="1:10">
      <c r="A2856" s="130" t="s">
        <v>7777</v>
      </c>
      <c r="B2856" s="130" t="s">
        <v>7778</v>
      </c>
      <c r="C2856" s="130" t="s">
        <v>192</v>
      </c>
      <c r="D2856" s="130" t="s">
        <v>7779</v>
      </c>
      <c r="E2856" s="130" t="s">
        <v>193</v>
      </c>
      <c r="F2856" s="130">
        <v>0</v>
      </c>
      <c r="G2856" s="130">
        <v>2</v>
      </c>
      <c r="H2856" s="130" t="s">
        <v>130</v>
      </c>
      <c r="I2856" s="131"/>
      <c r="J2856" s="130" t="s">
        <v>131</v>
      </c>
    </row>
    <row r="2857" spans="1:10">
      <c r="A2857" s="130" t="s">
        <v>7780</v>
      </c>
      <c r="B2857" s="130" t="s">
        <v>7781</v>
      </c>
      <c r="C2857" s="130" t="s">
        <v>192</v>
      </c>
      <c r="D2857" s="130" t="s">
        <v>7782</v>
      </c>
      <c r="E2857" s="130" t="s">
        <v>193</v>
      </c>
      <c r="F2857" s="130">
        <v>0</v>
      </c>
      <c r="G2857" s="130">
        <v>2</v>
      </c>
      <c r="H2857" s="130" t="s">
        <v>130</v>
      </c>
      <c r="I2857" s="131"/>
      <c r="J2857" s="130" t="s">
        <v>131</v>
      </c>
    </row>
    <row r="2858" spans="1:10">
      <c r="A2858" s="130" t="s">
        <v>7783</v>
      </c>
      <c r="B2858" s="130" t="s">
        <v>7784</v>
      </c>
      <c r="C2858" s="130" t="s">
        <v>192</v>
      </c>
      <c r="D2858" s="130" t="s">
        <v>7785</v>
      </c>
      <c r="E2858" s="130" t="s">
        <v>193</v>
      </c>
      <c r="F2858" s="130">
        <v>0</v>
      </c>
      <c r="G2858" s="130">
        <v>2</v>
      </c>
      <c r="H2858" s="130" t="s">
        <v>130</v>
      </c>
      <c r="I2858" s="131"/>
      <c r="J2858" s="130" t="s">
        <v>131</v>
      </c>
    </row>
    <row r="2859" spans="1:10">
      <c r="A2859" s="130" t="s">
        <v>7786</v>
      </c>
      <c r="B2859" s="130" t="s">
        <v>7787</v>
      </c>
      <c r="C2859" s="130" t="s">
        <v>192</v>
      </c>
      <c r="D2859" s="130" t="s">
        <v>7788</v>
      </c>
      <c r="E2859" s="130" t="s">
        <v>193</v>
      </c>
      <c r="F2859" s="130">
        <v>0</v>
      </c>
      <c r="G2859" s="130">
        <v>2</v>
      </c>
      <c r="H2859" s="130" t="s">
        <v>130</v>
      </c>
      <c r="I2859" s="131"/>
      <c r="J2859" s="130" t="s">
        <v>131</v>
      </c>
    </row>
    <row r="2860" spans="1:10">
      <c r="A2860" s="130" t="s">
        <v>7789</v>
      </c>
      <c r="B2860" s="130" t="s">
        <v>7790</v>
      </c>
      <c r="C2860" s="130" t="s">
        <v>192</v>
      </c>
      <c r="D2860" s="130" t="s">
        <v>7791</v>
      </c>
      <c r="E2860" s="130" t="s">
        <v>193</v>
      </c>
      <c r="F2860" s="130">
        <v>0</v>
      </c>
      <c r="G2860" s="130">
        <v>2</v>
      </c>
      <c r="H2860" s="130" t="s">
        <v>130</v>
      </c>
      <c r="I2860" s="131"/>
      <c r="J2860" s="130" t="s">
        <v>131</v>
      </c>
    </row>
    <row r="2861" spans="1:10">
      <c r="A2861" s="130" t="s">
        <v>7792</v>
      </c>
      <c r="B2861" s="130" t="s">
        <v>7793</v>
      </c>
      <c r="C2861" s="130" t="s">
        <v>192</v>
      </c>
      <c r="D2861" s="130" t="s">
        <v>7794</v>
      </c>
      <c r="E2861" s="130" t="s">
        <v>193</v>
      </c>
      <c r="F2861" s="130">
        <v>0</v>
      </c>
      <c r="G2861" s="130">
        <v>2</v>
      </c>
      <c r="H2861" s="130" t="s">
        <v>130</v>
      </c>
      <c r="I2861" s="131"/>
      <c r="J2861" s="130" t="s">
        <v>131</v>
      </c>
    </row>
    <row r="2862" spans="1:10">
      <c r="A2862" s="130" t="s">
        <v>7795</v>
      </c>
      <c r="B2862" s="130" t="s">
        <v>7796</v>
      </c>
      <c r="C2862" s="130" t="s">
        <v>192</v>
      </c>
      <c r="D2862" s="130" t="s">
        <v>7797</v>
      </c>
      <c r="E2862" s="130" t="s">
        <v>193</v>
      </c>
      <c r="F2862" s="130">
        <v>0</v>
      </c>
      <c r="G2862" s="130">
        <v>2</v>
      </c>
      <c r="H2862" s="130" t="s">
        <v>130</v>
      </c>
      <c r="I2862" s="131"/>
      <c r="J2862" s="130" t="s">
        <v>131</v>
      </c>
    </row>
    <row r="2863" spans="1:10">
      <c r="A2863" s="130" t="s">
        <v>7798</v>
      </c>
      <c r="B2863" s="130" t="s">
        <v>7799</v>
      </c>
      <c r="C2863" s="130" t="s">
        <v>192</v>
      </c>
      <c r="D2863" s="130" t="s">
        <v>7800</v>
      </c>
      <c r="E2863" s="130" t="s">
        <v>193</v>
      </c>
      <c r="F2863" s="130">
        <v>0</v>
      </c>
      <c r="G2863" s="130">
        <v>2</v>
      </c>
      <c r="H2863" s="130" t="s">
        <v>130</v>
      </c>
      <c r="I2863" s="131"/>
      <c r="J2863" s="130" t="s">
        <v>131</v>
      </c>
    </row>
    <row r="2864" spans="1:10">
      <c r="A2864" s="130" t="s">
        <v>7801</v>
      </c>
      <c r="B2864" s="130" t="s">
        <v>7802</v>
      </c>
      <c r="C2864" s="130" t="s">
        <v>192</v>
      </c>
      <c r="D2864" s="130" t="s">
        <v>7803</v>
      </c>
      <c r="E2864" s="130" t="s">
        <v>193</v>
      </c>
      <c r="F2864" s="130">
        <v>0</v>
      </c>
      <c r="G2864" s="130">
        <v>2</v>
      </c>
      <c r="H2864" s="130" t="s">
        <v>130</v>
      </c>
      <c r="I2864" s="131"/>
      <c r="J2864" s="130" t="s">
        <v>131</v>
      </c>
    </row>
    <row r="2865" spans="1:10">
      <c r="A2865" s="130" t="s">
        <v>7804</v>
      </c>
      <c r="B2865" s="130" t="s">
        <v>7805</v>
      </c>
      <c r="C2865" s="130" t="s">
        <v>192</v>
      </c>
      <c r="D2865" s="130" t="s">
        <v>7806</v>
      </c>
      <c r="E2865" s="130" t="s">
        <v>193</v>
      </c>
      <c r="F2865" s="130">
        <v>0</v>
      </c>
      <c r="G2865" s="130">
        <v>2</v>
      </c>
      <c r="H2865" s="130" t="s">
        <v>130</v>
      </c>
      <c r="I2865" s="131"/>
      <c r="J2865" s="130" t="s">
        <v>131</v>
      </c>
    </row>
    <row r="2866" spans="1:10">
      <c r="A2866" s="130" t="s">
        <v>7807</v>
      </c>
      <c r="B2866" s="130" t="s">
        <v>7808</v>
      </c>
      <c r="C2866" s="130" t="s">
        <v>192</v>
      </c>
      <c r="D2866" s="130" t="s">
        <v>7809</v>
      </c>
      <c r="E2866" s="130" t="s">
        <v>193</v>
      </c>
      <c r="F2866" s="130">
        <v>0</v>
      </c>
      <c r="G2866" s="130">
        <v>2</v>
      </c>
      <c r="H2866" s="130" t="s">
        <v>130</v>
      </c>
      <c r="I2866" s="131"/>
      <c r="J2866" s="130" t="s">
        <v>131</v>
      </c>
    </row>
    <row r="2867" spans="1:10">
      <c r="A2867" s="130" t="s">
        <v>7810</v>
      </c>
      <c r="B2867" s="130" t="s">
        <v>7811</v>
      </c>
      <c r="C2867" s="130" t="s">
        <v>192</v>
      </c>
      <c r="D2867" s="130" t="s">
        <v>7812</v>
      </c>
      <c r="E2867" s="130" t="s">
        <v>193</v>
      </c>
      <c r="F2867" s="130">
        <v>0</v>
      </c>
      <c r="G2867" s="130">
        <v>2</v>
      </c>
      <c r="H2867" s="130" t="s">
        <v>130</v>
      </c>
      <c r="I2867" s="131"/>
      <c r="J2867" s="130" t="s">
        <v>131</v>
      </c>
    </row>
    <row r="2868" spans="1:10">
      <c r="A2868" s="130" t="s">
        <v>7813</v>
      </c>
      <c r="B2868" s="130" t="s">
        <v>7814</v>
      </c>
      <c r="C2868" s="130" t="s">
        <v>192</v>
      </c>
      <c r="D2868" s="130" t="s">
        <v>7815</v>
      </c>
      <c r="E2868" s="130" t="s">
        <v>193</v>
      </c>
      <c r="F2868" s="130">
        <v>0</v>
      </c>
      <c r="G2868" s="130">
        <v>2</v>
      </c>
      <c r="H2868" s="130" t="s">
        <v>130</v>
      </c>
      <c r="I2868" s="131"/>
      <c r="J2868" s="130" t="s">
        <v>131</v>
      </c>
    </row>
    <row r="2869" spans="1:10">
      <c r="A2869" s="130" t="s">
        <v>7816</v>
      </c>
      <c r="B2869" s="130" t="s">
        <v>7817</v>
      </c>
      <c r="C2869" s="130" t="s">
        <v>192</v>
      </c>
      <c r="D2869" s="130" t="s">
        <v>7818</v>
      </c>
      <c r="E2869" s="130" t="s">
        <v>193</v>
      </c>
      <c r="F2869" s="130">
        <v>0</v>
      </c>
      <c r="G2869" s="130">
        <v>2</v>
      </c>
      <c r="H2869" s="130" t="s">
        <v>130</v>
      </c>
      <c r="I2869" s="131"/>
      <c r="J2869" s="130" t="s">
        <v>131</v>
      </c>
    </row>
    <row r="2870" spans="1:10">
      <c r="A2870" s="130" t="s">
        <v>7819</v>
      </c>
      <c r="B2870" s="130" t="s">
        <v>7820</v>
      </c>
      <c r="C2870" s="130" t="s">
        <v>192</v>
      </c>
      <c r="D2870" s="130" t="s">
        <v>7821</v>
      </c>
      <c r="E2870" s="130" t="s">
        <v>193</v>
      </c>
      <c r="F2870" s="130">
        <v>0</v>
      </c>
      <c r="G2870" s="130">
        <v>2</v>
      </c>
      <c r="H2870" s="130" t="s">
        <v>130</v>
      </c>
      <c r="I2870" s="131"/>
      <c r="J2870" s="130" t="s">
        <v>131</v>
      </c>
    </row>
    <row r="2871" spans="1:10">
      <c r="A2871" s="130" t="s">
        <v>7822</v>
      </c>
      <c r="B2871" s="130" t="s">
        <v>7823</v>
      </c>
      <c r="C2871" s="130" t="s">
        <v>192</v>
      </c>
      <c r="D2871" s="130" t="s">
        <v>7824</v>
      </c>
      <c r="E2871" s="130" t="s">
        <v>193</v>
      </c>
      <c r="F2871" s="130">
        <v>0</v>
      </c>
      <c r="G2871" s="130">
        <v>2</v>
      </c>
      <c r="H2871" s="130" t="s">
        <v>130</v>
      </c>
      <c r="I2871" s="131"/>
      <c r="J2871" s="130" t="s">
        <v>131</v>
      </c>
    </row>
    <row r="2872" spans="1:10">
      <c r="A2872" s="130" t="s">
        <v>7825</v>
      </c>
      <c r="B2872" s="130" t="s">
        <v>7826</v>
      </c>
      <c r="C2872" s="130" t="s">
        <v>192</v>
      </c>
      <c r="D2872" s="130" t="s">
        <v>7827</v>
      </c>
      <c r="E2872" s="130" t="s">
        <v>193</v>
      </c>
      <c r="F2872" s="130">
        <v>0</v>
      </c>
      <c r="G2872" s="130">
        <v>2</v>
      </c>
      <c r="H2872" s="130" t="s">
        <v>130</v>
      </c>
      <c r="I2872" s="131"/>
      <c r="J2872" s="130" t="s">
        <v>131</v>
      </c>
    </row>
    <row r="2873" spans="1:10">
      <c r="A2873" s="130" t="s">
        <v>7828</v>
      </c>
      <c r="B2873" s="130" t="s">
        <v>7829</v>
      </c>
      <c r="C2873" s="130" t="s">
        <v>192</v>
      </c>
      <c r="D2873" s="130" t="s">
        <v>7830</v>
      </c>
      <c r="E2873" s="130" t="s">
        <v>193</v>
      </c>
      <c r="F2873" s="130">
        <v>0</v>
      </c>
      <c r="G2873" s="130">
        <v>2</v>
      </c>
      <c r="H2873" s="130" t="s">
        <v>130</v>
      </c>
      <c r="I2873" s="131"/>
      <c r="J2873" s="130" t="s">
        <v>131</v>
      </c>
    </row>
    <row r="2874" spans="1:10">
      <c r="A2874" s="130" t="s">
        <v>7831</v>
      </c>
      <c r="B2874" s="130" t="s">
        <v>7832</v>
      </c>
      <c r="C2874" s="130" t="s">
        <v>192</v>
      </c>
      <c r="D2874" s="130" t="s">
        <v>7833</v>
      </c>
      <c r="E2874" s="130" t="s">
        <v>193</v>
      </c>
      <c r="F2874" s="130">
        <v>0</v>
      </c>
      <c r="G2874" s="130">
        <v>2</v>
      </c>
      <c r="H2874" s="130" t="s">
        <v>130</v>
      </c>
      <c r="I2874" s="131"/>
      <c r="J2874" s="130" t="s">
        <v>131</v>
      </c>
    </row>
    <row r="2875" spans="1:10">
      <c r="A2875" s="130" t="s">
        <v>7834</v>
      </c>
      <c r="B2875" s="130" t="s">
        <v>7835</v>
      </c>
      <c r="C2875" s="130" t="s">
        <v>192</v>
      </c>
      <c r="D2875" s="130" t="s">
        <v>7836</v>
      </c>
      <c r="E2875" s="130" t="s">
        <v>193</v>
      </c>
      <c r="F2875" s="130">
        <v>0</v>
      </c>
      <c r="G2875" s="130">
        <v>2</v>
      </c>
      <c r="H2875" s="130" t="s">
        <v>130</v>
      </c>
      <c r="I2875" s="131"/>
      <c r="J2875" s="130" t="s">
        <v>131</v>
      </c>
    </row>
    <row r="2876" spans="1:10">
      <c r="A2876" s="130" t="s">
        <v>7837</v>
      </c>
      <c r="B2876" s="130" t="s">
        <v>7838</v>
      </c>
      <c r="C2876" s="130" t="s">
        <v>192</v>
      </c>
      <c r="D2876" s="130" t="s">
        <v>7839</v>
      </c>
      <c r="E2876" s="130" t="s">
        <v>193</v>
      </c>
      <c r="F2876" s="130">
        <v>0</v>
      </c>
      <c r="G2876" s="130">
        <v>2</v>
      </c>
      <c r="H2876" s="130" t="s">
        <v>130</v>
      </c>
      <c r="I2876" s="131"/>
      <c r="J2876" s="130" t="s">
        <v>131</v>
      </c>
    </row>
    <row r="2877" spans="1:10">
      <c r="A2877" s="130" t="s">
        <v>7840</v>
      </c>
      <c r="B2877" s="130" t="s">
        <v>7841</v>
      </c>
      <c r="C2877" s="130" t="s">
        <v>192</v>
      </c>
      <c r="D2877" s="130" t="s">
        <v>7842</v>
      </c>
      <c r="E2877" s="130" t="s">
        <v>193</v>
      </c>
      <c r="F2877" s="130">
        <v>0</v>
      </c>
      <c r="G2877" s="130">
        <v>2</v>
      </c>
      <c r="H2877" s="130" t="s">
        <v>130</v>
      </c>
      <c r="I2877" s="131"/>
      <c r="J2877" s="130" t="s">
        <v>131</v>
      </c>
    </row>
    <row r="2878" spans="1:10">
      <c r="A2878" s="130" t="s">
        <v>7843</v>
      </c>
      <c r="B2878" s="130" t="s">
        <v>7844</v>
      </c>
      <c r="C2878" s="130" t="s">
        <v>192</v>
      </c>
      <c r="D2878" s="130" t="s">
        <v>7845</v>
      </c>
      <c r="E2878" s="130" t="s">
        <v>193</v>
      </c>
      <c r="F2878" s="130">
        <v>0</v>
      </c>
      <c r="G2878" s="130">
        <v>2</v>
      </c>
      <c r="H2878" s="130" t="s">
        <v>130</v>
      </c>
      <c r="I2878" s="131"/>
      <c r="J2878" s="130" t="s">
        <v>131</v>
      </c>
    </row>
    <row r="2879" spans="1:10">
      <c r="A2879" s="130" t="s">
        <v>7846</v>
      </c>
      <c r="B2879" s="130" t="s">
        <v>7847</v>
      </c>
      <c r="C2879" s="130" t="s">
        <v>192</v>
      </c>
      <c r="D2879" s="130" t="s">
        <v>7848</v>
      </c>
      <c r="E2879" s="130" t="s">
        <v>193</v>
      </c>
      <c r="F2879" s="130">
        <v>0</v>
      </c>
      <c r="G2879" s="130">
        <v>2</v>
      </c>
      <c r="H2879" s="130" t="s">
        <v>130</v>
      </c>
      <c r="I2879" s="131"/>
      <c r="J2879" s="130" t="s">
        <v>131</v>
      </c>
    </row>
    <row r="2880" spans="1:10">
      <c r="A2880" s="130" t="s">
        <v>7849</v>
      </c>
      <c r="B2880" s="130" t="s">
        <v>7850</v>
      </c>
      <c r="C2880" s="130" t="s">
        <v>192</v>
      </c>
      <c r="D2880" s="130" t="s">
        <v>7851</v>
      </c>
      <c r="E2880" s="130" t="s">
        <v>193</v>
      </c>
      <c r="F2880" s="130">
        <v>0</v>
      </c>
      <c r="G2880" s="130">
        <v>2</v>
      </c>
      <c r="H2880" s="130" t="s">
        <v>130</v>
      </c>
      <c r="I2880" s="131"/>
      <c r="J2880" s="130" t="s">
        <v>131</v>
      </c>
    </row>
    <row r="2881" spans="1:10">
      <c r="A2881" s="130" t="s">
        <v>7852</v>
      </c>
      <c r="B2881" s="130" t="s">
        <v>7853</v>
      </c>
      <c r="C2881" s="130" t="s">
        <v>192</v>
      </c>
      <c r="D2881" s="130" t="s">
        <v>7854</v>
      </c>
      <c r="E2881" s="130" t="s">
        <v>193</v>
      </c>
      <c r="F2881" s="130">
        <v>0</v>
      </c>
      <c r="G2881" s="130">
        <v>2</v>
      </c>
      <c r="H2881" s="130" t="s">
        <v>130</v>
      </c>
      <c r="I2881" s="131"/>
      <c r="J2881" s="130" t="s">
        <v>131</v>
      </c>
    </row>
    <row r="2882" spans="1:10">
      <c r="A2882" s="130" t="s">
        <v>7855</v>
      </c>
      <c r="B2882" s="130" t="s">
        <v>7856</v>
      </c>
      <c r="C2882" s="130" t="s">
        <v>192</v>
      </c>
      <c r="D2882" s="130" t="s">
        <v>7857</v>
      </c>
      <c r="E2882" s="130" t="s">
        <v>193</v>
      </c>
      <c r="F2882" s="130">
        <v>0</v>
      </c>
      <c r="G2882" s="130">
        <v>2</v>
      </c>
      <c r="H2882" s="130" t="s">
        <v>130</v>
      </c>
      <c r="I2882" s="131"/>
      <c r="J2882" s="130" t="s">
        <v>131</v>
      </c>
    </row>
    <row r="2883" spans="1:10">
      <c r="A2883" s="130" t="s">
        <v>7858</v>
      </c>
      <c r="B2883" s="130" t="s">
        <v>7859</v>
      </c>
      <c r="C2883" s="130" t="s">
        <v>192</v>
      </c>
      <c r="D2883" s="130" t="s">
        <v>7860</v>
      </c>
      <c r="E2883" s="130" t="s">
        <v>193</v>
      </c>
      <c r="F2883" s="130">
        <v>0</v>
      </c>
      <c r="G2883" s="130">
        <v>2</v>
      </c>
      <c r="H2883" s="130" t="s">
        <v>130</v>
      </c>
      <c r="I2883" s="131"/>
      <c r="J2883" s="130" t="s">
        <v>131</v>
      </c>
    </row>
    <row r="2884" spans="1:10">
      <c r="A2884" s="130" t="s">
        <v>7861</v>
      </c>
      <c r="B2884" s="130" t="s">
        <v>7862</v>
      </c>
      <c r="C2884" s="130" t="s">
        <v>192</v>
      </c>
      <c r="D2884" s="130" t="s">
        <v>7863</v>
      </c>
      <c r="E2884" s="130" t="s">
        <v>193</v>
      </c>
      <c r="F2884" s="130">
        <v>0</v>
      </c>
      <c r="G2884" s="130">
        <v>2</v>
      </c>
      <c r="H2884" s="130" t="s">
        <v>130</v>
      </c>
      <c r="I2884" s="131"/>
      <c r="J2884" s="130" t="s">
        <v>131</v>
      </c>
    </row>
    <row r="2885" spans="1:10">
      <c r="A2885" s="130" t="s">
        <v>7864</v>
      </c>
      <c r="B2885" s="130" t="s">
        <v>7865</v>
      </c>
      <c r="C2885" s="130" t="s">
        <v>192</v>
      </c>
      <c r="D2885" s="130" t="s">
        <v>7866</v>
      </c>
      <c r="E2885" s="130" t="s">
        <v>193</v>
      </c>
      <c r="F2885" s="130">
        <v>0</v>
      </c>
      <c r="G2885" s="130">
        <v>2</v>
      </c>
      <c r="H2885" s="130" t="s">
        <v>130</v>
      </c>
      <c r="I2885" s="131"/>
      <c r="J2885" s="130" t="s">
        <v>131</v>
      </c>
    </row>
    <row r="2886" spans="1:10">
      <c r="A2886" s="130" t="s">
        <v>7867</v>
      </c>
      <c r="B2886" s="130" t="s">
        <v>7868</v>
      </c>
      <c r="C2886" s="130" t="s">
        <v>192</v>
      </c>
      <c r="D2886" s="130" t="s">
        <v>7869</v>
      </c>
      <c r="E2886" s="130" t="s">
        <v>193</v>
      </c>
      <c r="F2886" s="130">
        <v>0</v>
      </c>
      <c r="G2886" s="130">
        <v>2</v>
      </c>
      <c r="H2886" s="130" t="s">
        <v>130</v>
      </c>
      <c r="I2886" s="131"/>
      <c r="J2886" s="130" t="s">
        <v>131</v>
      </c>
    </row>
    <row r="2887" spans="1:10">
      <c r="A2887" s="130" t="s">
        <v>7870</v>
      </c>
      <c r="B2887" s="130" t="s">
        <v>7871</v>
      </c>
      <c r="C2887" s="130" t="s">
        <v>192</v>
      </c>
      <c r="D2887" s="130" t="s">
        <v>7872</v>
      </c>
      <c r="E2887" s="130" t="s">
        <v>193</v>
      </c>
      <c r="F2887" s="130">
        <v>0</v>
      </c>
      <c r="G2887" s="130">
        <v>2</v>
      </c>
      <c r="H2887" s="130" t="s">
        <v>130</v>
      </c>
      <c r="I2887" s="131"/>
      <c r="J2887" s="130" t="s">
        <v>131</v>
      </c>
    </row>
    <row r="2888" spans="1:10">
      <c r="A2888" s="130" t="s">
        <v>7873</v>
      </c>
      <c r="B2888" s="130" t="s">
        <v>7874</v>
      </c>
      <c r="C2888" s="130" t="s">
        <v>192</v>
      </c>
      <c r="D2888" s="130" t="s">
        <v>7875</v>
      </c>
      <c r="E2888" s="130" t="s">
        <v>193</v>
      </c>
      <c r="F2888" s="130">
        <v>0</v>
      </c>
      <c r="G2888" s="130">
        <v>2</v>
      </c>
      <c r="H2888" s="130" t="s">
        <v>130</v>
      </c>
      <c r="I2888" s="131"/>
      <c r="J2888" s="130" t="s">
        <v>131</v>
      </c>
    </row>
    <row r="2889" spans="1:10">
      <c r="A2889" s="130" t="s">
        <v>7876</v>
      </c>
      <c r="B2889" s="130" t="s">
        <v>7877</v>
      </c>
      <c r="C2889" s="130" t="s">
        <v>192</v>
      </c>
      <c r="D2889" s="130" t="s">
        <v>7878</v>
      </c>
      <c r="E2889" s="130" t="s">
        <v>193</v>
      </c>
      <c r="F2889" s="130">
        <v>0</v>
      </c>
      <c r="G2889" s="130">
        <v>2</v>
      </c>
      <c r="H2889" s="130" t="s">
        <v>130</v>
      </c>
      <c r="I2889" s="131"/>
      <c r="J2889" s="130" t="s">
        <v>131</v>
      </c>
    </row>
    <row r="2890" spans="1:10">
      <c r="A2890" s="130" t="s">
        <v>7879</v>
      </c>
      <c r="B2890" s="130" t="s">
        <v>7880</v>
      </c>
      <c r="C2890" s="130" t="s">
        <v>192</v>
      </c>
      <c r="D2890" s="130" t="s">
        <v>7881</v>
      </c>
      <c r="E2890" s="130" t="s">
        <v>193</v>
      </c>
      <c r="F2890" s="130">
        <v>0</v>
      </c>
      <c r="G2890" s="130">
        <v>2</v>
      </c>
      <c r="H2890" s="130" t="s">
        <v>130</v>
      </c>
      <c r="I2890" s="131"/>
      <c r="J2890" s="130" t="s">
        <v>131</v>
      </c>
    </row>
    <row r="2891" spans="1:10">
      <c r="A2891" s="130" t="s">
        <v>7882</v>
      </c>
      <c r="B2891" s="130" t="s">
        <v>7883</v>
      </c>
      <c r="C2891" s="130" t="s">
        <v>192</v>
      </c>
      <c r="D2891" s="130" t="s">
        <v>7884</v>
      </c>
      <c r="E2891" s="130" t="s">
        <v>193</v>
      </c>
      <c r="F2891" s="130">
        <v>0</v>
      </c>
      <c r="G2891" s="130">
        <v>2</v>
      </c>
      <c r="H2891" s="130" t="s">
        <v>130</v>
      </c>
      <c r="I2891" s="131"/>
      <c r="J2891" s="130" t="s">
        <v>131</v>
      </c>
    </row>
    <row r="2892" spans="1:10">
      <c r="A2892" s="130" t="s">
        <v>7885</v>
      </c>
      <c r="B2892" s="130" t="s">
        <v>7886</v>
      </c>
      <c r="C2892" s="130" t="s">
        <v>192</v>
      </c>
      <c r="D2892" s="130" t="s">
        <v>7887</v>
      </c>
      <c r="E2892" s="130" t="s">
        <v>193</v>
      </c>
      <c r="F2892" s="130">
        <v>0</v>
      </c>
      <c r="G2892" s="130">
        <v>2</v>
      </c>
      <c r="H2892" s="130" t="s">
        <v>130</v>
      </c>
      <c r="I2892" s="131"/>
      <c r="J2892" s="130" t="s">
        <v>131</v>
      </c>
    </row>
    <row r="2893" spans="1:10">
      <c r="A2893" s="130" t="s">
        <v>7888</v>
      </c>
      <c r="B2893" s="130" t="s">
        <v>7889</v>
      </c>
      <c r="C2893" s="130" t="s">
        <v>192</v>
      </c>
      <c r="D2893" s="130" t="s">
        <v>7890</v>
      </c>
      <c r="E2893" s="130" t="s">
        <v>193</v>
      </c>
      <c r="F2893" s="130">
        <v>0</v>
      </c>
      <c r="G2893" s="130">
        <v>2</v>
      </c>
      <c r="H2893" s="130" t="s">
        <v>130</v>
      </c>
      <c r="I2893" s="131"/>
      <c r="J2893" s="130" t="s">
        <v>131</v>
      </c>
    </row>
    <row r="2894" spans="1:10">
      <c r="A2894" s="130" t="s">
        <v>7891</v>
      </c>
      <c r="B2894" s="130" t="s">
        <v>7892</v>
      </c>
      <c r="C2894" s="130" t="s">
        <v>192</v>
      </c>
      <c r="D2894" s="130" t="s">
        <v>7893</v>
      </c>
      <c r="E2894" s="130" t="s">
        <v>193</v>
      </c>
      <c r="F2894" s="130">
        <v>0</v>
      </c>
      <c r="G2894" s="130">
        <v>2</v>
      </c>
      <c r="H2894" s="130" t="s">
        <v>130</v>
      </c>
      <c r="I2894" s="131"/>
      <c r="J2894" s="130" t="s">
        <v>131</v>
      </c>
    </row>
    <row r="2895" spans="1:10">
      <c r="A2895" s="130" t="s">
        <v>7894</v>
      </c>
      <c r="B2895" s="130" t="s">
        <v>7895</v>
      </c>
      <c r="C2895" s="130" t="s">
        <v>192</v>
      </c>
      <c r="D2895" s="130" t="s">
        <v>7896</v>
      </c>
      <c r="E2895" s="130" t="s">
        <v>193</v>
      </c>
      <c r="F2895" s="130">
        <v>0</v>
      </c>
      <c r="G2895" s="130">
        <v>2</v>
      </c>
      <c r="H2895" s="130" t="s">
        <v>130</v>
      </c>
      <c r="I2895" s="131"/>
      <c r="J2895" s="130" t="s">
        <v>131</v>
      </c>
    </row>
    <row r="2896" spans="1:10">
      <c r="A2896" s="130" t="s">
        <v>7897</v>
      </c>
      <c r="B2896" s="130" t="s">
        <v>7898</v>
      </c>
      <c r="C2896" s="130" t="s">
        <v>192</v>
      </c>
      <c r="D2896" s="130" t="s">
        <v>7899</v>
      </c>
      <c r="E2896" s="130" t="s">
        <v>193</v>
      </c>
      <c r="F2896" s="130">
        <v>0</v>
      </c>
      <c r="G2896" s="130">
        <v>2</v>
      </c>
      <c r="H2896" s="130" t="s">
        <v>130</v>
      </c>
      <c r="I2896" s="131"/>
      <c r="J2896" s="130" t="s">
        <v>131</v>
      </c>
    </row>
    <row r="2897" spans="1:10">
      <c r="A2897" s="130" t="s">
        <v>7900</v>
      </c>
      <c r="B2897" s="130" t="s">
        <v>7901</v>
      </c>
      <c r="C2897" s="130" t="s">
        <v>192</v>
      </c>
      <c r="D2897" s="130" t="s">
        <v>7902</v>
      </c>
      <c r="E2897" s="130" t="s">
        <v>193</v>
      </c>
      <c r="F2897" s="130">
        <v>0</v>
      </c>
      <c r="G2897" s="130">
        <v>2</v>
      </c>
      <c r="H2897" s="130" t="s">
        <v>130</v>
      </c>
      <c r="I2897" s="131"/>
      <c r="J2897" s="130" t="s">
        <v>131</v>
      </c>
    </row>
    <row r="2898" spans="1:10">
      <c r="A2898" s="130" t="s">
        <v>7903</v>
      </c>
      <c r="B2898" s="130" t="s">
        <v>7904</v>
      </c>
      <c r="C2898" s="130" t="s">
        <v>192</v>
      </c>
      <c r="D2898" s="130" t="s">
        <v>7905</v>
      </c>
      <c r="E2898" s="130" t="s">
        <v>193</v>
      </c>
      <c r="F2898" s="130">
        <v>0</v>
      </c>
      <c r="G2898" s="130">
        <v>2</v>
      </c>
      <c r="H2898" s="130" t="s">
        <v>130</v>
      </c>
      <c r="I2898" s="131"/>
      <c r="J2898" s="130" t="s">
        <v>131</v>
      </c>
    </row>
    <row r="2899" spans="1:10">
      <c r="A2899" s="130" t="s">
        <v>7906</v>
      </c>
      <c r="B2899" s="130" t="s">
        <v>7907</v>
      </c>
      <c r="C2899" s="130" t="s">
        <v>192</v>
      </c>
      <c r="D2899" s="130" t="s">
        <v>7908</v>
      </c>
      <c r="E2899" s="130" t="s">
        <v>193</v>
      </c>
      <c r="F2899" s="130">
        <v>0</v>
      </c>
      <c r="G2899" s="130">
        <v>2</v>
      </c>
      <c r="H2899" s="130" t="s">
        <v>130</v>
      </c>
      <c r="I2899" s="131"/>
      <c r="J2899" s="130" t="s">
        <v>131</v>
      </c>
    </row>
    <row r="2900" spans="1:10">
      <c r="A2900" s="130" t="s">
        <v>7909</v>
      </c>
      <c r="B2900" s="130" t="s">
        <v>7910</v>
      </c>
      <c r="C2900" s="130" t="s">
        <v>192</v>
      </c>
      <c r="D2900" s="130" t="s">
        <v>7911</v>
      </c>
      <c r="E2900" s="130" t="s">
        <v>193</v>
      </c>
      <c r="F2900" s="130">
        <v>0</v>
      </c>
      <c r="G2900" s="130">
        <v>2</v>
      </c>
      <c r="H2900" s="130" t="s">
        <v>130</v>
      </c>
      <c r="I2900" s="131"/>
      <c r="J2900" s="130" t="s">
        <v>131</v>
      </c>
    </row>
    <row r="2901" spans="1:10">
      <c r="A2901" s="130" t="s">
        <v>7912</v>
      </c>
      <c r="B2901" s="130" t="s">
        <v>7913</v>
      </c>
      <c r="C2901" s="130" t="s">
        <v>192</v>
      </c>
      <c r="D2901" s="130" t="s">
        <v>7914</v>
      </c>
      <c r="E2901" s="130" t="s">
        <v>193</v>
      </c>
      <c r="F2901" s="130">
        <v>0</v>
      </c>
      <c r="G2901" s="130">
        <v>2</v>
      </c>
      <c r="H2901" s="130" t="s">
        <v>130</v>
      </c>
      <c r="I2901" s="131"/>
      <c r="J2901" s="130" t="s">
        <v>131</v>
      </c>
    </row>
    <row r="2902" spans="1:10">
      <c r="A2902" s="130" t="s">
        <v>7915</v>
      </c>
      <c r="B2902" s="130" t="s">
        <v>7916</v>
      </c>
      <c r="C2902" s="130" t="s">
        <v>192</v>
      </c>
      <c r="D2902" s="130" t="s">
        <v>7917</v>
      </c>
      <c r="E2902" s="130" t="s">
        <v>193</v>
      </c>
      <c r="F2902" s="130">
        <v>0</v>
      </c>
      <c r="G2902" s="130">
        <v>2</v>
      </c>
      <c r="H2902" s="130" t="s">
        <v>130</v>
      </c>
      <c r="I2902" s="131"/>
      <c r="J2902" s="130" t="s">
        <v>131</v>
      </c>
    </row>
    <row r="2903" spans="1:10">
      <c r="A2903" s="130" t="s">
        <v>7918</v>
      </c>
      <c r="B2903" s="130" t="s">
        <v>7919</v>
      </c>
      <c r="C2903" s="130" t="s">
        <v>192</v>
      </c>
      <c r="D2903" s="130" t="s">
        <v>7920</v>
      </c>
      <c r="E2903" s="130" t="s">
        <v>193</v>
      </c>
      <c r="F2903" s="130">
        <v>0</v>
      </c>
      <c r="G2903" s="130">
        <v>2</v>
      </c>
      <c r="H2903" s="130" t="s">
        <v>130</v>
      </c>
      <c r="I2903" s="131"/>
      <c r="J2903" s="130" t="s">
        <v>131</v>
      </c>
    </row>
    <row r="2904" spans="1:10">
      <c r="A2904" s="130" t="s">
        <v>7921</v>
      </c>
      <c r="B2904" s="130" t="s">
        <v>7922</v>
      </c>
      <c r="C2904" s="130" t="s">
        <v>192</v>
      </c>
      <c r="D2904" s="130" t="s">
        <v>7923</v>
      </c>
      <c r="E2904" s="130" t="s">
        <v>193</v>
      </c>
      <c r="F2904" s="130">
        <v>0</v>
      </c>
      <c r="G2904" s="130">
        <v>2</v>
      </c>
      <c r="H2904" s="130" t="s">
        <v>130</v>
      </c>
      <c r="I2904" s="131"/>
      <c r="J2904" s="130" t="s">
        <v>131</v>
      </c>
    </row>
    <row r="2905" spans="1:10">
      <c r="A2905" s="130" t="s">
        <v>7924</v>
      </c>
      <c r="B2905" s="130" t="s">
        <v>7925</v>
      </c>
      <c r="C2905" s="130" t="s">
        <v>192</v>
      </c>
      <c r="D2905" s="130" t="s">
        <v>7926</v>
      </c>
      <c r="E2905" s="130" t="s">
        <v>193</v>
      </c>
      <c r="F2905" s="130">
        <v>0</v>
      </c>
      <c r="G2905" s="130">
        <v>2</v>
      </c>
      <c r="H2905" s="130" t="s">
        <v>130</v>
      </c>
      <c r="I2905" s="131"/>
      <c r="J2905" s="130" t="s">
        <v>131</v>
      </c>
    </row>
    <row r="2906" spans="1:10">
      <c r="A2906" s="130" t="s">
        <v>7927</v>
      </c>
      <c r="B2906" s="130" t="s">
        <v>7928</v>
      </c>
      <c r="C2906" s="130" t="s">
        <v>192</v>
      </c>
      <c r="D2906" s="130" t="s">
        <v>7929</v>
      </c>
      <c r="E2906" s="130" t="s">
        <v>193</v>
      </c>
      <c r="F2906" s="130">
        <v>0</v>
      </c>
      <c r="G2906" s="130">
        <v>2</v>
      </c>
      <c r="H2906" s="130" t="s">
        <v>130</v>
      </c>
      <c r="I2906" s="131"/>
      <c r="J2906" s="130" t="s">
        <v>131</v>
      </c>
    </row>
    <row r="2907" spans="1:10">
      <c r="A2907" s="130" t="s">
        <v>7930</v>
      </c>
      <c r="B2907" s="130" t="s">
        <v>7931</v>
      </c>
      <c r="C2907" s="130" t="s">
        <v>192</v>
      </c>
      <c r="D2907" s="130" t="s">
        <v>7932</v>
      </c>
      <c r="E2907" s="130" t="s">
        <v>193</v>
      </c>
      <c r="F2907" s="130">
        <v>0</v>
      </c>
      <c r="G2907" s="130">
        <v>2</v>
      </c>
      <c r="H2907" s="130" t="s">
        <v>130</v>
      </c>
      <c r="I2907" s="131"/>
      <c r="J2907" s="130" t="s">
        <v>131</v>
      </c>
    </row>
    <row r="2908" spans="1:10">
      <c r="A2908" s="130" t="s">
        <v>7933</v>
      </c>
      <c r="B2908" s="130" t="s">
        <v>7934</v>
      </c>
      <c r="C2908" s="130" t="s">
        <v>192</v>
      </c>
      <c r="D2908" s="130" t="s">
        <v>7935</v>
      </c>
      <c r="E2908" s="130" t="s">
        <v>193</v>
      </c>
      <c r="F2908" s="130">
        <v>0</v>
      </c>
      <c r="G2908" s="130">
        <v>2</v>
      </c>
      <c r="H2908" s="130" t="s">
        <v>130</v>
      </c>
      <c r="I2908" s="131"/>
      <c r="J2908" s="130" t="s">
        <v>131</v>
      </c>
    </row>
    <row r="2909" spans="1:10">
      <c r="A2909" s="130" t="s">
        <v>7936</v>
      </c>
      <c r="B2909" s="130" t="s">
        <v>7937</v>
      </c>
      <c r="C2909" s="130" t="s">
        <v>192</v>
      </c>
      <c r="D2909" s="130" t="s">
        <v>7938</v>
      </c>
      <c r="E2909" s="130" t="s">
        <v>193</v>
      </c>
      <c r="F2909" s="130">
        <v>0</v>
      </c>
      <c r="G2909" s="130">
        <v>2</v>
      </c>
      <c r="H2909" s="130" t="s">
        <v>130</v>
      </c>
      <c r="I2909" s="131"/>
      <c r="J2909" s="130" t="s">
        <v>131</v>
      </c>
    </row>
    <row r="2910" spans="1:10">
      <c r="A2910" s="130" t="s">
        <v>7939</v>
      </c>
      <c r="B2910" s="130" t="s">
        <v>7940</v>
      </c>
      <c r="C2910" s="130" t="s">
        <v>192</v>
      </c>
      <c r="D2910" s="130" t="s">
        <v>7941</v>
      </c>
      <c r="E2910" s="130" t="s">
        <v>193</v>
      </c>
      <c r="F2910" s="130">
        <v>0</v>
      </c>
      <c r="G2910" s="130">
        <v>2</v>
      </c>
      <c r="H2910" s="130" t="s">
        <v>130</v>
      </c>
      <c r="I2910" s="131"/>
      <c r="J2910" s="130" t="s">
        <v>131</v>
      </c>
    </row>
    <row r="2911" spans="1:10">
      <c r="A2911" s="130" t="s">
        <v>7942</v>
      </c>
      <c r="B2911" s="130" t="s">
        <v>7943</v>
      </c>
      <c r="C2911" s="130" t="s">
        <v>192</v>
      </c>
      <c r="D2911" s="130" t="s">
        <v>7944</v>
      </c>
      <c r="E2911" s="130" t="s">
        <v>193</v>
      </c>
      <c r="F2911" s="130">
        <v>0</v>
      </c>
      <c r="G2911" s="130">
        <v>2</v>
      </c>
      <c r="H2911" s="130" t="s">
        <v>130</v>
      </c>
      <c r="I2911" s="131"/>
      <c r="J2911" s="130" t="s">
        <v>131</v>
      </c>
    </row>
    <row r="2912" spans="1:10">
      <c r="A2912" s="130" t="s">
        <v>7945</v>
      </c>
      <c r="B2912" s="130" t="s">
        <v>7946</v>
      </c>
      <c r="C2912" s="130" t="s">
        <v>192</v>
      </c>
      <c r="D2912" s="130" t="s">
        <v>7947</v>
      </c>
      <c r="E2912" s="130" t="s">
        <v>193</v>
      </c>
      <c r="F2912" s="130">
        <v>0</v>
      </c>
      <c r="G2912" s="130">
        <v>2</v>
      </c>
      <c r="H2912" s="130" t="s">
        <v>130</v>
      </c>
      <c r="I2912" s="131"/>
      <c r="J2912" s="130" t="s">
        <v>131</v>
      </c>
    </row>
    <row r="2913" spans="1:10">
      <c r="A2913" s="130" t="s">
        <v>7948</v>
      </c>
      <c r="B2913" s="130" t="s">
        <v>7949</v>
      </c>
      <c r="C2913" s="130" t="s">
        <v>192</v>
      </c>
      <c r="D2913" s="130" t="s">
        <v>7950</v>
      </c>
      <c r="E2913" s="130" t="s">
        <v>193</v>
      </c>
      <c r="F2913" s="130">
        <v>0</v>
      </c>
      <c r="G2913" s="130">
        <v>2</v>
      </c>
      <c r="H2913" s="130" t="s">
        <v>130</v>
      </c>
      <c r="I2913" s="131"/>
      <c r="J2913" s="130" t="s">
        <v>131</v>
      </c>
    </row>
    <row r="2914" spans="1:10">
      <c r="A2914" s="130" t="s">
        <v>7951</v>
      </c>
      <c r="B2914" s="130" t="s">
        <v>7952</v>
      </c>
      <c r="C2914" s="130" t="s">
        <v>192</v>
      </c>
      <c r="D2914" s="130" t="s">
        <v>7953</v>
      </c>
      <c r="E2914" s="130" t="s">
        <v>193</v>
      </c>
      <c r="F2914" s="130">
        <v>0</v>
      </c>
      <c r="G2914" s="130">
        <v>2</v>
      </c>
      <c r="H2914" s="130" t="s">
        <v>130</v>
      </c>
      <c r="I2914" s="131"/>
      <c r="J2914" s="130" t="s">
        <v>131</v>
      </c>
    </row>
    <row r="2915" spans="1:10">
      <c r="A2915" s="130" t="s">
        <v>7954</v>
      </c>
      <c r="B2915" s="130" t="s">
        <v>7955</v>
      </c>
      <c r="C2915" s="130" t="s">
        <v>192</v>
      </c>
      <c r="D2915" s="130" t="s">
        <v>7956</v>
      </c>
      <c r="E2915" s="130" t="s">
        <v>193</v>
      </c>
      <c r="F2915" s="130">
        <v>0</v>
      </c>
      <c r="G2915" s="130">
        <v>2</v>
      </c>
      <c r="H2915" s="130" t="s">
        <v>130</v>
      </c>
      <c r="I2915" s="131"/>
      <c r="J2915" s="130" t="s">
        <v>131</v>
      </c>
    </row>
    <row r="2916" spans="1:10">
      <c r="A2916" s="130" t="s">
        <v>7957</v>
      </c>
      <c r="B2916" s="130" t="s">
        <v>7958</v>
      </c>
      <c r="C2916" s="130" t="s">
        <v>192</v>
      </c>
      <c r="D2916" s="130" t="s">
        <v>7959</v>
      </c>
      <c r="E2916" s="130" t="s">
        <v>193</v>
      </c>
      <c r="F2916" s="130">
        <v>0</v>
      </c>
      <c r="G2916" s="130">
        <v>2</v>
      </c>
      <c r="H2916" s="130" t="s">
        <v>130</v>
      </c>
      <c r="I2916" s="131"/>
      <c r="J2916" s="130" t="s">
        <v>131</v>
      </c>
    </row>
    <row r="2917" spans="1:10">
      <c r="A2917" s="130" t="s">
        <v>7960</v>
      </c>
      <c r="B2917" s="130" t="s">
        <v>7961</v>
      </c>
      <c r="C2917" s="130" t="s">
        <v>192</v>
      </c>
      <c r="D2917" s="130" t="s">
        <v>7962</v>
      </c>
      <c r="E2917" s="130" t="s">
        <v>193</v>
      </c>
      <c r="F2917" s="130">
        <v>0</v>
      </c>
      <c r="G2917" s="130">
        <v>2</v>
      </c>
      <c r="H2917" s="130" t="s">
        <v>130</v>
      </c>
      <c r="I2917" s="131"/>
      <c r="J2917" s="130" t="s">
        <v>131</v>
      </c>
    </row>
    <row r="2918" spans="1:10">
      <c r="A2918" s="130" t="s">
        <v>7963</v>
      </c>
      <c r="B2918" s="130" t="s">
        <v>7964</v>
      </c>
      <c r="C2918" s="130" t="s">
        <v>192</v>
      </c>
      <c r="D2918" s="130" t="s">
        <v>7965</v>
      </c>
      <c r="E2918" s="130" t="s">
        <v>193</v>
      </c>
      <c r="F2918" s="130">
        <v>0</v>
      </c>
      <c r="G2918" s="130">
        <v>2</v>
      </c>
      <c r="H2918" s="130" t="s">
        <v>130</v>
      </c>
      <c r="I2918" s="131"/>
      <c r="J2918" s="130" t="s">
        <v>131</v>
      </c>
    </row>
    <row r="2919" spans="1:10">
      <c r="A2919" s="130" t="s">
        <v>7966</v>
      </c>
      <c r="B2919" s="130" t="s">
        <v>7967</v>
      </c>
      <c r="C2919" s="130" t="s">
        <v>192</v>
      </c>
      <c r="D2919" s="130" t="s">
        <v>7968</v>
      </c>
      <c r="E2919" s="130" t="s">
        <v>193</v>
      </c>
      <c r="F2919" s="130">
        <v>0</v>
      </c>
      <c r="G2919" s="130">
        <v>2</v>
      </c>
      <c r="H2919" s="130" t="s">
        <v>130</v>
      </c>
      <c r="I2919" s="131"/>
      <c r="J2919" s="130" t="s">
        <v>131</v>
      </c>
    </row>
    <row r="2920" spans="1:10">
      <c r="A2920" s="130" t="s">
        <v>7969</v>
      </c>
      <c r="B2920" s="130" t="s">
        <v>7970</v>
      </c>
      <c r="C2920" s="130" t="s">
        <v>192</v>
      </c>
      <c r="D2920" s="130" t="s">
        <v>7971</v>
      </c>
      <c r="E2920" s="130" t="s">
        <v>193</v>
      </c>
      <c r="F2920" s="130">
        <v>0</v>
      </c>
      <c r="G2920" s="130">
        <v>2</v>
      </c>
      <c r="H2920" s="130" t="s">
        <v>130</v>
      </c>
      <c r="I2920" s="131"/>
      <c r="J2920" s="130" t="s">
        <v>131</v>
      </c>
    </row>
    <row r="2921" spans="1:10">
      <c r="A2921" s="130" t="s">
        <v>7972</v>
      </c>
      <c r="B2921" s="130" t="s">
        <v>7973</v>
      </c>
      <c r="C2921" s="130" t="s">
        <v>192</v>
      </c>
      <c r="D2921" s="130" t="s">
        <v>7974</v>
      </c>
      <c r="E2921" s="130" t="s">
        <v>193</v>
      </c>
      <c r="F2921" s="130">
        <v>0</v>
      </c>
      <c r="G2921" s="130">
        <v>2</v>
      </c>
      <c r="H2921" s="130" t="s">
        <v>130</v>
      </c>
      <c r="I2921" s="131"/>
      <c r="J2921" s="130" t="s">
        <v>131</v>
      </c>
    </row>
    <row r="2922" spans="1:10">
      <c r="A2922" s="130" t="s">
        <v>7975</v>
      </c>
      <c r="B2922" s="130" t="s">
        <v>7976</v>
      </c>
      <c r="C2922" s="130" t="s">
        <v>192</v>
      </c>
      <c r="D2922" s="130" t="s">
        <v>7977</v>
      </c>
      <c r="E2922" s="130" t="s">
        <v>193</v>
      </c>
      <c r="F2922" s="130">
        <v>0</v>
      </c>
      <c r="G2922" s="130">
        <v>2</v>
      </c>
      <c r="H2922" s="130" t="s">
        <v>130</v>
      </c>
      <c r="I2922" s="131"/>
      <c r="J2922" s="130" t="s">
        <v>131</v>
      </c>
    </row>
    <row r="2923" spans="1:10">
      <c r="A2923" s="130" t="s">
        <v>7978</v>
      </c>
      <c r="B2923" s="130" t="s">
        <v>7979</v>
      </c>
      <c r="C2923" s="130" t="s">
        <v>192</v>
      </c>
      <c r="D2923" s="130" t="s">
        <v>7980</v>
      </c>
      <c r="E2923" s="130" t="s">
        <v>193</v>
      </c>
      <c r="F2923" s="130">
        <v>0</v>
      </c>
      <c r="G2923" s="130">
        <v>2</v>
      </c>
      <c r="H2923" s="130" t="s">
        <v>130</v>
      </c>
      <c r="I2923" s="131"/>
      <c r="J2923" s="130" t="s">
        <v>131</v>
      </c>
    </row>
    <row r="2924" spans="1:10">
      <c r="A2924" s="130" t="s">
        <v>7981</v>
      </c>
      <c r="B2924" s="130" t="s">
        <v>7982</v>
      </c>
      <c r="C2924" s="130" t="s">
        <v>192</v>
      </c>
      <c r="D2924" s="130" t="s">
        <v>7983</v>
      </c>
      <c r="E2924" s="130" t="s">
        <v>193</v>
      </c>
      <c r="F2924" s="130">
        <v>0</v>
      </c>
      <c r="G2924" s="130">
        <v>2</v>
      </c>
      <c r="H2924" s="130" t="s">
        <v>130</v>
      </c>
      <c r="I2924" s="131"/>
      <c r="J2924" s="130" t="s">
        <v>131</v>
      </c>
    </row>
    <row r="2925" spans="1:10">
      <c r="A2925" s="130" t="s">
        <v>7984</v>
      </c>
      <c r="B2925" s="130" t="s">
        <v>7985</v>
      </c>
      <c r="C2925" s="130" t="s">
        <v>192</v>
      </c>
      <c r="D2925" s="130" t="s">
        <v>7986</v>
      </c>
      <c r="E2925" s="130" t="s">
        <v>193</v>
      </c>
      <c r="F2925" s="130">
        <v>0</v>
      </c>
      <c r="G2925" s="130">
        <v>2</v>
      </c>
      <c r="H2925" s="130" t="s">
        <v>130</v>
      </c>
      <c r="I2925" s="131"/>
      <c r="J2925" s="130" t="s">
        <v>131</v>
      </c>
    </row>
    <row r="2926" spans="1:10">
      <c r="A2926" s="130" t="s">
        <v>7987</v>
      </c>
      <c r="B2926" s="130" t="s">
        <v>7988</v>
      </c>
      <c r="C2926" s="130" t="s">
        <v>192</v>
      </c>
      <c r="D2926" s="130" t="s">
        <v>7989</v>
      </c>
      <c r="E2926" s="130" t="s">
        <v>193</v>
      </c>
      <c r="F2926" s="130">
        <v>0</v>
      </c>
      <c r="G2926" s="130">
        <v>2</v>
      </c>
      <c r="H2926" s="130" t="s">
        <v>130</v>
      </c>
      <c r="I2926" s="131"/>
      <c r="J2926" s="130" t="s">
        <v>131</v>
      </c>
    </row>
    <row r="2927" spans="1:10">
      <c r="A2927" s="130" t="s">
        <v>7990</v>
      </c>
      <c r="B2927" s="130" t="s">
        <v>7990</v>
      </c>
      <c r="C2927" s="130" t="s">
        <v>7990</v>
      </c>
      <c r="D2927" s="130" t="s">
        <v>7990</v>
      </c>
      <c r="E2927" s="130" t="s">
        <v>7990</v>
      </c>
      <c r="H2927" s="130" t="s">
        <v>7990</v>
      </c>
      <c r="I2927" s="131"/>
      <c r="J2927" s="130" t="s">
        <v>7990</v>
      </c>
    </row>
    <row r="2928" spans="1:10">
      <c r="A2928" s="130" t="s">
        <v>7991</v>
      </c>
      <c r="B2928" s="130" t="s">
        <v>7992</v>
      </c>
      <c r="C2928" s="130" t="s">
        <v>192</v>
      </c>
      <c r="D2928" s="130" t="s">
        <v>7993</v>
      </c>
      <c r="E2928" s="130" t="s">
        <v>193</v>
      </c>
      <c r="F2928" s="130">
        <v>0</v>
      </c>
      <c r="G2928" s="130">
        <v>2</v>
      </c>
      <c r="H2928" s="130" t="s">
        <v>130</v>
      </c>
      <c r="I2928" s="131"/>
      <c r="J2928" s="130" t="s">
        <v>131</v>
      </c>
    </row>
    <row r="2929" spans="1:10">
      <c r="A2929" s="130" t="s">
        <v>7994</v>
      </c>
      <c r="B2929" s="130" t="s">
        <v>7995</v>
      </c>
      <c r="C2929" s="130" t="s">
        <v>192</v>
      </c>
      <c r="D2929" s="130" t="s">
        <v>7996</v>
      </c>
      <c r="E2929" s="130" t="s">
        <v>193</v>
      </c>
      <c r="F2929" s="130">
        <v>0</v>
      </c>
      <c r="G2929" s="130">
        <v>2</v>
      </c>
      <c r="H2929" s="130" t="s">
        <v>130</v>
      </c>
      <c r="I2929" s="131"/>
      <c r="J2929" s="130" t="s">
        <v>131</v>
      </c>
    </row>
    <row r="2930" spans="1:10">
      <c r="A2930" s="130" t="s">
        <v>7997</v>
      </c>
      <c r="B2930" s="130" t="s">
        <v>7998</v>
      </c>
      <c r="C2930" s="130" t="s">
        <v>192</v>
      </c>
      <c r="D2930" s="130" t="s">
        <v>7999</v>
      </c>
      <c r="E2930" s="130" t="s">
        <v>193</v>
      </c>
      <c r="F2930" s="130">
        <v>0</v>
      </c>
      <c r="G2930" s="130">
        <v>2</v>
      </c>
      <c r="H2930" s="130" t="s">
        <v>130</v>
      </c>
      <c r="I2930" s="131"/>
      <c r="J2930" s="130" t="s">
        <v>131</v>
      </c>
    </row>
    <row r="2931" spans="1:10">
      <c r="A2931" s="130" t="s">
        <v>8000</v>
      </c>
      <c r="B2931" s="130" t="s">
        <v>8001</v>
      </c>
      <c r="C2931" s="130" t="s">
        <v>192</v>
      </c>
      <c r="D2931" s="130" t="s">
        <v>8002</v>
      </c>
      <c r="E2931" s="130" t="s">
        <v>193</v>
      </c>
      <c r="F2931" s="130">
        <v>0</v>
      </c>
      <c r="G2931" s="130">
        <v>2</v>
      </c>
      <c r="H2931" s="130" t="s">
        <v>130</v>
      </c>
      <c r="I2931" s="131"/>
      <c r="J2931" s="130" t="s">
        <v>131</v>
      </c>
    </row>
    <row r="2932" spans="1:10">
      <c r="A2932" s="130" t="s">
        <v>8003</v>
      </c>
      <c r="B2932" s="130" t="s">
        <v>8004</v>
      </c>
      <c r="C2932" s="130" t="s">
        <v>192</v>
      </c>
      <c r="D2932" s="130" t="s">
        <v>8005</v>
      </c>
      <c r="E2932" s="130" t="s">
        <v>193</v>
      </c>
      <c r="F2932" s="130">
        <v>0</v>
      </c>
      <c r="G2932" s="130">
        <v>2</v>
      </c>
      <c r="H2932" s="130" t="s">
        <v>130</v>
      </c>
      <c r="I2932" s="131"/>
      <c r="J2932" s="130" t="s">
        <v>131</v>
      </c>
    </row>
    <row r="2933" spans="1:10">
      <c r="A2933" s="130" t="s">
        <v>8006</v>
      </c>
      <c r="B2933" s="130" t="s">
        <v>8007</v>
      </c>
      <c r="C2933" s="130" t="s">
        <v>192</v>
      </c>
      <c r="D2933" s="130" t="s">
        <v>8008</v>
      </c>
      <c r="E2933" s="130" t="s">
        <v>193</v>
      </c>
      <c r="F2933" s="130">
        <v>0</v>
      </c>
      <c r="G2933" s="130">
        <v>2</v>
      </c>
      <c r="H2933" s="130" t="s">
        <v>130</v>
      </c>
      <c r="I2933" s="131"/>
      <c r="J2933" s="130" t="s">
        <v>131</v>
      </c>
    </row>
    <row r="2934" spans="1:10">
      <c r="A2934" s="130" t="s">
        <v>8009</v>
      </c>
      <c r="B2934" s="130" t="s">
        <v>7998</v>
      </c>
      <c r="C2934" s="130" t="s">
        <v>128</v>
      </c>
      <c r="D2934" s="130" t="s">
        <v>7999</v>
      </c>
      <c r="E2934" s="130" t="s">
        <v>128</v>
      </c>
      <c r="F2934" s="130">
        <v>0</v>
      </c>
      <c r="G2934" s="130">
        <v>2</v>
      </c>
      <c r="H2934" s="130" t="s">
        <v>130</v>
      </c>
      <c r="I2934" s="131"/>
      <c r="J2934" s="130" t="s">
        <v>131</v>
      </c>
    </row>
    <row r="2935" spans="1:10">
      <c r="A2935" s="130" t="s">
        <v>8010</v>
      </c>
      <c r="B2935" s="130" t="s">
        <v>8001</v>
      </c>
      <c r="C2935" s="130" t="s">
        <v>128</v>
      </c>
      <c r="D2935" s="130" t="s">
        <v>8002</v>
      </c>
      <c r="E2935" s="130" t="s">
        <v>128</v>
      </c>
      <c r="F2935" s="130">
        <v>0</v>
      </c>
      <c r="G2935" s="130">
        <v>2</v>
      </c>
      <c r="H2935" s="130" t="s">
        <v>130</v>
      </c>
      <c r="I2935" s="131"/>
      <c r="J2935" s="130" t="s">
        <v>131</v>
      </c>
    </row>
    <row r="2936" spans="1:10">
      <c r="A2936" s="130" t="s">
        <v>8011</v>
      </c>
      <c r="B2936" s="130" t="s">
        <v>8004</v>
      </c>
      <c r="C2936" s="130" t="s">
        <v>128</v>
      </c>
      <c r="D2936" s="130" t="s">
        <v>8005</v>
      </c>
      <c r="E2936" s="130" t="s">
        <v>128</v>
      </c>
      <c r="F2936" s="130">
        <v>0</v>
      </c>
      <c r="G2936" s="130">
        <v>2</v>
      </c>
      <c r="H2936" s="130" t="s">
        <v>130</v>
      </c>
      <c r="I2936" s="131"/>
      <c r="J2936" s="130" t="s">
        <v>131</v>
      </c>
    </row>
    <row r="2937" spans="1:10">
      <c r="A2937" s="130" t="s">
        <v>8012</v>
      </c>
      <c r="B2937" s="130" t="s">
        <v>7995</v>
      </c>
      <c r="C2937" s="130" t="s">
        <v>8013</v>
      </c>
      <c r="D2937" s="130" t="s">
        <v>7996</v>
      </c>
      <c r="E2937" s="130" t="s">
        <v>8014</v>
      </c>
      <c r="F2937" s="130">
        <v>0</v>
      </c>
      <c r="G2937" s="130">
        <v>2</v>
      </c>
      <c r="H2937" s="130" t="s">
        <v>130</v>
      </c>
      <c r="I2937" s="131"/>
      <c r="J2937" s="130" t="s">
        <v>131</v>
      </c>
    </row>
    <row r="2938" spans="1:10">
      <c r="A2938" s="130" t="s">
        <v>8015</v>
      </c>
      <c r="B2938" s="130" t="s">
        <v>8015</v>
      </c>
      <c r="C2938" s="130" t="s">
        <v>8015</v>
      </c>
      <c r="D2938" s="130" t="s">
        <v>8015</v>
      </c>
      <c r="E2938" s="130" t="s">
        <v>8015</v>
      </c>
      <c r="H2938" s="130" t="s">
        <v>8015</v>
      </c>
      <c r="I2938" s="131"/>
      <c r="J2938" s="130" t="s">
        <v>8015</v>
      </c>
    </row>
    <row r="2939" spans="1:10">
      <c r="A2939" s="130" t="s">
        <v>8016</v>
      </c>
      <c r="B2939" s="130" t="s">
        <v>8017</v>
      </c>
      <c r="C2939" s="130" t="s">
        <v>255</v>
      </c>
      <c r="D2939" s="130" t="s">
        <v>8018</v>
      </c>
      <c r="E2939" s="130" t="s">
        <v>257</v>
      </c>
      <c r="F2939" s="130">
        <v>0</v>
      </c>
      <c r="G2939" s="130">
        <v>2</v>
      </c>
      <c r="H2939" s="130" t="s">
        <v>130</v>
      </c>
      <c r="I2939" s="131"/>
      <c r="J2939" s="130" t="s">
        <v>131</v>
      </c>
    </row>
    <row r="2940" spans="1:10">
      <c r="A2940" s="130" t="s">
        <v>8019</v>
      </c>
      <c r="B2940" s="130" t="s">
        <v>8020</v>
      </c>
      <c r="C2940" s="130" t="s">
        <v>255</v>
      </c>
      <c r="D2940" s="130" t="s">
        <v>8021</v>
      </c>
      <c r="E2940" s="130" t="s">
        <v>257</v>
      </c>
      <c r="F2940" s="130">
        <v>0</v>
      </c>
      <c r="G2940" s="130">
        <v>2</v>
      </c>
      <c r="H2940" s="130" t="s">
        <v>130</v>
      </c>
      <c r="I2940" s="131"/>
      <c r="J2940" s="130" t="s">
        <v>131</v>
      </c>
    </row>
    <row r="2941" spans="1:10">
      <c r="A2941" s="130" t="s">
        <v>8022</v>
      </c>
      <c r="B2941" s="130" t="s">
        <v>8023</v>
      </c>
      <c r="C2941" s="130" t="s">
        <v>255</v>
      </c>
      <c r="D2941" s="130" t="s">
        <v>8024</v>
      </c>
      <c r="E2941" s="130" t="s">
        <v>257</v>
      </c>
      <c r="F2941" s="130">
        <v>0</v>
      </c>
      <c r="G2941" s="130">
        <v>2</v>
      </c>
      <c r="H2941" s="130" t="s">
        <v>130</v>
      </c>
      <c r="I2941" s="131"/>
      <c r="J2941" s="130" t="s">
        <v>131</v>
      </c>
    </row>
    <row r="2942" spans="1:10">
      <c r="A2942" s="130" t="s">
        <v>8025</v>
      </c>
      <c r="B2942" s="130" t="s">
        <v>8026</v>
      </c>
      <c r="C2942" s="130" t="s">
        <v>255</v>
      </c>
      <c r="D2942" s="130" t="s">
        <v>8027</v>
      </c>
      <c r="E2942" s="130" t="s">
        <v>257</v>
      </c>
      <c r="F2942" s="130">
        <v>0</v>
      </c>
      <c r="G2942" s="130">
        <v>2</v>
      </c>
      <c r="H2942" s="130" t="s">
        <v>130</v>
      </c>
      <c r="I2942" s="131"/>
      <c r="J2942" s="130" t="s">
        <v>131</v>
      </c>
    </row>
    <row r="2943" spans="1:10">
      <c r="A2943" s="130" t="s">
        <v>8028</v>
      </c>
      <c r="B2943" s="130" t="s">
        <v>8029</v>
      </c>
      <c r="C2943" s="130" t="s">
        <v>255</v>
      </c>
      <c r="D2943" s="130" t="s">
        <v>8030</v>
      </c>
      <c r="E2943" s="130" t="s">
        <v>257</v>
      </c>
      <c r="F2943" s="130">
        <v>0</v>
      </c>
      <c r="G2943" s="130">
        <v>2</v>
      </c>
      <c r="H2943" s="130" t="s">
        <v>130</v>
      </c>
      <c r="I2943" s="131"/>
      <c r="J2943" s="130" t="s">
        <v>131</v>
      </c>
    </row>
    <row r="2944" spans="1:10">
      <c r="A2944" s="130" t="s">
        <v>8031</v>
      </c>
      <c r="B2944" s="130" t="s">
        <v>8032</v>
      </c>
      <c r="C2944" s="130" t="s">
        <v>255</v>
      </c>
      <c r="D2944" s="130" t="s">
        <v>8033</v>
      </c>
      <c r="E2944" s="130" t="s">
        <v>257</v>
      </c>
      <c r="F2944" s="130">
        <v>0</v>
      </c>
      <c r="G2944" s="130">
        <v>2</v>
      </c>
      <c r="H2944" s="130" t="s">
        <v>130</v>
      </c>
      <c r="I2944" s="131"/>
      <c r="J2944" s="130" t="s">
        <v>131</v>
      </c>
    </row>
    <row r="2945" spans="1:10">
      <c r="A2945" s="130" t="s">
        <v>8034</v>
      </c>
      <c r="B2945" s="130" t="s">
        <v>8035</v>
      </c>
      <c r="C2945" s="130" t="s">
        <v>255</v>
      </c>
      <c r="D2945" s="130" t="s">
        <v>8036</v>
      </c>
      <c r="E2945" s="130" t="s">
        <v>257</v>
      </c>
      <c r="F2945" s="130">
        <v>0</v>
      </c>
      <c r="G2945" s="130">
        <v>2</v>
      </c>
      <c r="H2945" s="130" t="s">
        <v>130</v>
      </c>
      <c r="I2945" s="131"/>
      <c r="J2945" s="130" t="s">
        <v>131</v>
      </c>
    </row>
    <row r="2946" spans="1:10">
      <c r="A2946" s="130" t="s">
        <v>8037</v>
      </c>
      <c r="B2946" s="130" t="s">
        <v>8017</v>
      </c>
      <c r="C2946" s="130" t="s">
        <v>239</v>
      </c>
      <c r="D2946" s="130" t="s">
        <v>8018</v>
      </c>
      <c r="E2946" s="130" t="s">
        <v>22</v>
      </c>
      <c r="F2946" s="130">
        <v>1</v>
      </c>
      <c r="G2946" s="130">
        <v>2</v>
      </c>
      <c r="H2946" s="130" t="s">
        <v>130</v>
      </c>
      <c r="I2946" s="131"/>
      <c r="J2946" s="130" t="s">
        <v>131</v>
      </c>
    </row>
    <row r="2947" spans="1:10">
      <c r="A2947" s="130" t="s">
        <v>8038</v>
      </c>
      <c r="B2947" s="130" t="s">
        <v>8020</v>
      </c>
      <c r="C2947" s="130" t="s">
        <v>239</v>
      </c>
      <c r="D2947" s="130" t="s">
        <v>8021</v>
      </c>
      <c r="E2947" s="130" t="s">
        <v>22</v>
      </c>
      <c r="F2947" s="130">
        <v>1</v>
      </c>
      <c r="G2947" s="130">
        <v>2</v>
      </c>
      <c r="H2947" s="130" t="s">
        <v>130</v>
      </c>
      <c r="I2947" s="131"/>
      <c r="J2947" s="130" t="s">
        <v>131</v>
      </c>
    </row>
    <row r="2948" spans="1:10">
      <c r="A2948" s="130" t="s">
        <v>8039</v>
      </c>
      <c r="B2948" s="130" t="s">
        <v>8023</v>
      </c>
      <c r="C2948" s="130" t="s">
        <v>239</v>
      </c>
      <c r="D2948" s="130" t="s">
        <v>8024</v>
      </c>
      <c r="E2948" s="130" t="s">
        <v>22</v>
      </c>
      <c r="F2948" s="130">
        <v>1</v>
      </c>
      <c r="G2948" s="130">
        <v>2</v>
      </c>
      <c r="H2948" s="130" t="s">
        <v>130</v>
      </c>
      <c r="I2948" s="131"/>
      <c r="J2948" s="130" t="s">
        <v>131</v>
      </c>
    </row>
    <row r="2949" spans="1:10">
      <c r="A2949" s="130" t="s">
        <v>8040</v>
      </c>
      <c r="B2949" s="130" t="s">
        <v>8026</v>
      </c>
      <c r="C2949" s="130" t="s">
        <v>239</v>
      </c>
      <c r="D2949" s="130" t="s">
        <v>8027</v>
      </c>
      <c r="E2949" s="130" t="s">
        <v>22</v>
      </c>
      <c r="F2949" s="130">
        <v>1</v>
      </c>
      <c r="G2949" s="130">
        <v>2</v>
      </c>
      <c r="H2949" s="130" t="s">
        <v>130</v>
      </c>
      <c r="I2949" s="131"/>
      <c r="J2949" s="130" t="s">
        <v>131</v>
      </c>
    </row>
    <row r="2950" spans="1:10">
      <c r="A2950" s="130" t="s">
        <v>8041</v>
      </c>
      <c r="B2950" s="130" t="s">
        <v>8029</v>
      </c>
      <c r="C2950" s="130" t="s">
        <v>239</v>
      </c>
      <c r="D2950" s="130" t="s">
        <v>8030</v>
      </c>
      <c r="E2950" s="130" t="s">
        <v>22</v>
      </c>
      <c r="F2950" s="130">
        <v>1</v>
      </c>
      <c r="G2950" s="130">
        <v>2</v>
      </c>
      <c r="H2950" s="130" t="s">
        <v>130</v>
      </c>
      <c r="I2950" s="131"/>
      <c r="J2950" s="130" t="s">
        <v>131</v>
      </c>
    </row>
    <row r="2951" spans="1:10">
      <c r="A2951" s="130" t="s">
        <v>8042</v>
      </c>
      <c r="B2951" s="130" t="s">
        <v>8032</v>
      </c>
      <c r="C2951" s="130" t="s">
        <v>239</v>
      </c>
      <c r="D2951" s="130" t="s">
        <v>8033</v>
      </c>
      <c r="E2951" s="130" t="s">
        <v>22</v>
      </c>
      <c r="F2951" s="130">
        <v>1</v>
      </c>
      <c r="G2951" s="130">
        <v>2</v>
      </c>
      <c r="H2951" s="130" t="s">
        <v>130</v>
      </c>
      <c r="I2951" s="131"/>
      <c r="J2951" s="130" t="s">
        <v>131</v>
      </c>
    </row>
    <row r="2952" spans="1:10">
      <c r="A2952" s="130" t="s">
        <v>8043</v>
      </c>
      <c r="B2952" s="130" t="s">
        <v>8035</v>
      </c>
      <c r="C2952" s="130" t="s">
        <v>239</v>
      </c>
      <c r="D2952" s="130" t="s">
        <v>8036</v>
      </c>
      <c r="E2952" s="130" t="s">
        <v>22</v>
      </c>
      <c r="F2952" s="130">
        <v>1</v>
      </c>
      <c r="G2952" s="130">
        <v>2</v>
      </c>
      <c r="H2952" s="130" t="s">
        <v>130</v>
      </c>
      <c r="I2952" s="131"/>
      <c r="J2952" s="130" t="s">
        <v>131</v>
      </c>
    </row>
    <row r="2953" spans="1:10">
      <c r="A2953" s="130" t="s">
        <v>8044</v>
      </c>
      <c r="B2953" s="130" t="s">
        <v>8045</v>
      </c>
      <c r="C2953" s="130" t="s">
        <v>373</v>
      </c>
      <c r="D2953" s="130" t="s">
        <v>8046</v>
      </c>
      <c r="E2953" s="130" t="s">
        <v>1</v>
      </c>
      <c r="F2953" s="130">
        <v>0</v>
      </c>
      <c r="G2953" s="130">
        <v>2</v>
      </c>
      <c r="H2953" s="130" t="s">
        <v>130</v>
      </c>
      <c r="I2953" s="131"/>
      <c r="J2953" s="130" t="s">
        <v>131</v>
      </c>
    </row>
    <row r="2954" spans="1:10">
      <c r="A2954" s="130" t="s">
        <v>8047</v>
      </c>
      <c r="B2954" s="130" t="s">
        <v>8045</v>
      </c>
      <c r="C2954" s="130" t="s">
        <v>764</v>
      </c>
      <c r="D2954" s="130" t="s">
        <v>8046</v>
      </c>
      <c r="E2954" s="130" t="s">
        <v>765</v>
      </c>
      <c r="F2954" s="130">
        <v>0</v>
      </c>
      <c r="G2954" s="130">
        <v>2</v>
      </c>
      <c r="H2954" s="130" t="s">
        <v>130</v>
      </c>
      <c r="I2954" s="131"/>
      <c r="J2954" s="130" t="s">
        <v>131</v>
      </c>
    </row>
    <row r="2955" spans="1:10">
      <c r="A2955" s="130" t="s">
        <v>8048</v>
      </c>
      <c r="B2955" s="130" t="s">
        <v>8049</v>
      </c>
      <c r="C2955" s="130" t="s">
        <v>255</v>
      </c>
      <c r="D2955" s="130" t="s">
        <v>8050</v>
      </c>
      <c r="E2955" s="130" t="s">
        <v>257</v>
      </c>
      <c r="F2955" s="130">
        <v>0</v>
      </c>
      <c r="G2955" s="130">
        <v>2</v>
      </c>
      <c r="H2955" s="130" t="s">
        <v>130</v>
      </c>
      <c r="I2955" s="131"/>
      <c r="J2955" s="130" t="s">
        <v>131</v>
      </c>
    </row>
    <row r="2956" spans="1:10">
      <c r="A2956" s="130" t="s">
        <v>8051</v>
      </c>
      <c r="B2956" s="130" t="s">
        <v>8052</v>
      </c>
      <c r="C2956" s="130" t="s">
        <v>255</v>
      </c>
      <c r="D2956" s="130" t="s">
        <v>8053</v>
      </c>
      <c r="E2956" s="130" t="s">
        <v>257</v>
      </c>
      <c r="F2956" s="130">
        <v>0</v>
      </c>
      <c r="G2956" s="130">
        <v>2</v>
      </c>
      <c r="H2956" s="130" t="s">
        <v>130</v>
      </c>
      <c r="I2956" s="131"/>
      <c r="J2956" s="130" t="s">
        <v>131</v>
      </c>
    </row>
    <row r="2957" spans="1:10">
      <c r="A2957" s="130" t="s">
        <v>8054</v>
      </c>
      <c r="B2957" s="130" t="s">
        <v>8055</v>
      </c>
      <c r="C2957" s="130" t="s">
        <v>255</v>
      </c>
      <c r="D2957" s="130" t="s">
        <v>8056</v>
      </c>
      <c r="E2957" s="130" t="s">
        <v>257</v>
      </c>
      <c r="F2957" s="130">
        <v>0</v>
      </c>
      <c r="G2957" s="130">
        <v>2</v>
      </c>
      <c r="H2957" s="130" t="s">
        <v>130</v>
      </c>
      <c r="I2957" s="131"/>
      <c r="J2957" s="130" t="s">
        <v>131</v>
      </c>
    </row>
    <row r="2958" spans="1:10">
      <c r="A2958" s="130" t="s">
        <v>8057</v>
      </c>
      <c r="B2958" s="130" t="s">
        <v>8058</v>
      </c>
      <c r="C2958" s="130" t="s">
        <v>255</v>
      </c>
      <c r="D2958" s="130" t="s">
        <v>21</v>
      </c>
      <c r="E2958" s="130" t="s">
        <v>257</v>
      </c>
      <c r="F2958" s="130">
        <v>0</v>
      </c>
      <c r="G2958" s="130">
        <v>2</v>
      </c>
      <c r="H2958" s="130" t="s">
        <v>130</v>
      </c>
      <c r="I2958" s="131"/>
      <c r="J2958" s="130" t="s">
        <v>131</v>
      </c>
    </row>
    <row r="2959" spans="1:10">
      <c r="A2959" s="130" t="s">
        <v>8059</v>
      </c>
      <c r="B2959" s="130" t="s">
        <v>8060</v>
      </c>
      <c r="C2959" s="130" t="s">
        <v>255</v>
      </c>
      <c r="D2959" s="130" t="s">
        <v>8061</v>
      </c>
      <c r="E2959" s="130" t="s">
        <v>257</v>
      </c>
      <c r="F2959" s="130">
        <v>0</v>
      </c>
      <c r="G2959" s="130">
        <v>2</v>
      </c>
      <c r="H2959" s="130" t="s">
        <v>130</v>
      </c>
      <c r="I2959" s="131"/>
      <c r="J2959" s="130" t="s">
        <v>131</v>
      </c>
    </row>
    <row r="2960" spans="1:10">
      <c r="A2960" s="130" t="s">
        <v>8062</v>
      </c>
      <c r="B2960" s="130" t="s">
        <v>8063</v>
      </c>
      <c r="C2960" s="130" t="s">
        <v>255</v>
      </c>
      <c r="D2960" s="130" t="s">
        <v>8064</v>
      </c>
      <c r="E2960" s="130" t="s">
        <v>257</v>
      </c>
      <c r="F2960" s="130">
        <v>0</v>
      </c>
      <c r="G2960" s="130">
        <v>2</v>
      </c>
      <c r="H2960" s="130" t="s">
        <v>130</v>
      </c>
      <c r="I2960" s="131"/>
      <c r="J2960" s="130" t="s">
        <v>131</v>
      </c>
    </row>
    <row r="2961" spans="1:10">
      <c r="A2961" s="130" t="s">
        <v>8065</v>
      </c>
      <c r="B2961" s="130" t="s">
        <v>8066</v>
      </c>
      <c r="C2961" s="130" t="s">
        <v>255</v>
      </c>
      <c r="D2961" s="130" t="s">
        <v>8067</v>
      </c>
      <c r="E2961" s="130" t="s">
        <v>257</v>
      </c>
      <c r="F2961" s="130">
        <v>0</v>
      </c>
      <c r="G2961" s="130">
        <v>2</v>
      </c>
      <c r="H2961" s="130" t="s">
        <v>130</v>
      </c>
      <c r="I2961" s="131"/>
      <c r="J2961" s="130" t="s">
        <v>131</v>
      </c>
    </row>
    <row r="2962" spans="1:10">
      <c r="A2962" s="130" t="s">
        <v>8068</v>
      </c>
      <c r="B2962" s="130" t="s">
        <v>8069</v>
      </c>
      <c r="C2962" s="130" t="s">
        <v>255</v>
      </c>
      <c r="D2962" s="130" t="s">
        <v>8070</v>
      </c>
      <c r="E2962" s="130" t="s">
        <v>257</v>
      </c>
      <c r="F2962" s="130">
        <v>0</v>
      </c>
      <c r="G2962" s="130">
        <v>2</v>
      </c>
      <c r="H2962" s="130" t="s">
        <v>130</v>
      </c>
      <c r="I2962" s="131"/>
      <c r="J2962" s="130" t="s">
        <v>131</v>
      </c>
    </row>
    <row r="2963" spans="1:10">
      <c r="A2963" s="130" t="s">
        <v>8071</v>
      </c>
      <c r="B2963" s="130" t="s">
        <v>8072</v>
      </c>
      <c r="C2963" s="130" t="s">
        <v>255</v>
      </c>
      <c r="D2963" s="130" t="s">
        <v>8073</v>
      </c>
      <c r="E2963" s="130" t="s">
        <v>257</v>
      </c>
      <c r="F2963" s="130">
        <v>0</v>
      </c>
      <c r="G2963" s="130">
        <v>2</v>
      </c>
      <c r="H2963" s="130" t="s">
        <v>130</v>
      </c>
      <c r="I2963" s="131"/>
      <c r="J2963" s="130" t="s">
        <v>131</v>
      </c>
    </row>
    <row r="2964" spans="1:10">
      <c r="A2964" s="130" t="s">
        <v>8074</v>
      </c>
      <c r="B2964" s="130" t="s">
        <v>8075</v>
      </c>
      <c r="C2964" s="130" t="s">
        <v>255</v>
      </c>
      <c r="D2964" s="130" t="s">
        <v>8076</v>
      </c>
      <c r="E2964" s="130" t="s">
        <v>257</v>
      </c>
      <c r="F2964" s="130">
        <v>0</v>
      </c>
      <c r="G2964" s="130">
        <v>2</v>
      </c>
      <c r="H2964" s="130" t="s">
        <v>130</v>
      </c>
      <c r="I2964" s="131"/>
      <c r="J2964" s="130" t="s">
        <v>131</v>
      </c>
    </row>
    <row r="2965" spans="1:10">
      <c r="A2965" s="130" t="s">
        <v>8077</v>
      </c>
      <c r="B2965" s="130" t="s">
        <v>8052</v>
      </c>
      <c r="C2965" s="130" t="s">
        <v>239</v>
      </c>
      <c r="D2965" s="130" t="s">
        <v>8053</v>
      </c>
      <c r="E2965" s="130" t="s">
        <v>22</v>
      </c>
      <c r="F2965" s="130">
        <v>1</v>
      </c>
      <c r="G2965" s="130">
        <v>2</v>
      </c>
      <c r="H2965" s="130" t="s">
        <v>130</v>
      </c>
      <c r="I2965" s="131"/>
      <c r="J2965" s="130" t="s">
        <v>131</v>
      </c>
    </row>
    <row r="2966" spans="1:10">
      <c r="A2966" s="130" t="s">
        <v>8078</v>
      </c>
      <c r="B2966" s="130" t="s">
        <v>8055</v>
      </c>
      <c r="C2966" s="130" t="s">
        <v>239</v>
      </c>
      <c r="D2966" s="130" t="s">
        <v>8056</v>
      </c>
      <c r="E2966" s="130" t="s">
        <v>22</v>
      </c>
      <c r="F2966" s="130">
        <v>1</v>
      </c>
      <c r="G2966" s="130">
        <v>2</v>
      </c>
      <c r="H2966" s="130" t="s">
        <v>130</v>
      </c>
      <c r="I2966" s="131"/>
      <c r="J2966" s="130" t="s">
        <v>131</v>
      </c>
    </row>
    <row r="2967" spans="1:10">
      <c r="A2967" s="130" t="s">
        <v>20</v>
      </c>
      <c r="B2967" s="130" t="s">
        <v>8058</v>
      </c>
      <c r="C2967" s="130" t="s">
        <v>239</v>
      </c>
      <c r="D2967" s="130" t="s">
        <v>21</v>
      </c>
      <c r="E2967" s="130" t="s">
        <v>22</v>
      </c>
      <c r="F2967" s="130">
        <v>1</v>
      </c>
      <c r="G2967" s="130">
        <v>2</v>
      </c>
      <c r="H2967" s="130" t="s">
        <v>130</v>
      </c>
      <c r="I2967" s="131"/>
      <c r="J2967" s="130" t="s">
        <v>131</v>
      </c>
    </row>
    <row r="2968" spans="1:10">
      <c r="A2968" s="130" t="s">
        <v>8079</v>
      </c>
      <c r="B2968" s="130" t="s">
        <v>8060</v>
      </c>
      <c r="C2968" s="130" t="s">
        <v>239</v>
      </c>
      <c r="D2968" s="130" t="s">
        <v>8061</v>
      </c>
      <c r="E2968" s="130" t="s">
        <v>22</v>
      </c>
      <c r="F2968" s="130">
        <v>1</v>
      </c>
      <c r="G2968" s="130">
        <v>2</v>
      </c>
      <c r="H2968" s="130" t="s">
        <v>130</v>
      </c>
      <c r="I2968" s="131"/>
      <c r="J2968" s="130" t="s">
        <v>131</v>
      </c>
    </row>
    <row r="2969" spans="1:10">
      <c r="A2969" s="130" t="s">
        <v>8080</v>
      </c>
      <c r="B2969" s="130" t="s">
        <v>8063</v>
      </c>
      <c r="C2969" s="130" t="s">
        <v>239</v>
      </c>
      <c r="D2969" s="130" t="s">
        <v>8064</v>
      </c>
      <c r="E2969" s="130" t="s">
        <v>22</v>
      </c>
      <c r="F2969" s="130">
        <v>1</v>
      </c>
      <c r="G2969" s="130">
        <v>2</v>
      </c>
      <c r="H2969" s="130" t="s">
        <v>130</v>
      </c>
      <c r="I2969" s="131"/>
      <c r="J2969" s="130" t="s">
        <v>131</v>
      </c>
    </row>
    <row r="2970" spans="1:10">
      <c r="A2970" s="130" t="s">
        <v>8081</v>
      </c>
      <c r="B2970" s="130" t="s">
        <v>8066</v>
      </c>
      <c r="C2970" s="130" t="s">
        <v>239</v>
      </c>
      <c r="D2970" s="130" t="s">
        <v>8067</v>
      </c>
      <c r="E2970" s="130" t="s">
        <v>22</v>
      </c>
      <c r="F2970" s="130">
        <v>1</v>
      </c>
      <c r="G2970" s="130">
        <v>2</v>
      </c>
      <c r="H2970" s="130" t="s">
        <v>130</v>
      </c>
      <c r="I2970" s="131"/>
      <c r="J2970" s="130" t="s">
        <v>131</v>
      </c>
    </row>
    <row r="2971" spans="1:10">
      <c r="A2971" s="130" t="s">
        <v>8082</v>
      </c>
      <c r="B2971" s="130" t="s">
        <v>8069</v>
      </c>
      <c r="C2971" s="130" t="s">
        <v>239</v>
      </c>
      <c r="D2971" s="130" t="s">
        <v>8070</v>
      </c>
      <c r="E2971" s="130" t="s">
        <v>22</v>
      </c>
      <c r="F2971" s="130">
        <v>1</v>
      </c>
      <c r="G2971" s="130">
        <v>2</v>
      </c>
      <c r="H2971" s="130" t="s">
        <v>130</v>
      </c>
      <c r="I2971" s="131"/>
      <c r="J2971" s="130" t="s">
        <v>131</v>
      </c>
    </row>
    <row r="2972" spans="1:10">
      <c r="A2972" s="130" t="s">
        <v>8083</v>
      </c>
      <c r="B2972" s="130" t="s">
        <v>8072</v>
      </c>
      <c r="C2972" s="130" t="s">
        <v>239</v>
      </c>
      <c r="D2972" s="130" t="s">
        <v>8073</v>
      </c>
      <c r="E2972" s="130" t="s">
        <v>22</v>
      </c>
      <c r="F2972" s="130">
        <v>1</v>
      </c>
      <c r="G2972" s="130">
        <v>2</v>
      </c>
      <c r="H2972" s="130" t="s">
        <v>130</v>
      </c>
      <c r="I2972" s="131"/>
      <c r="J2972" s="130" t="s">
        <v>131</v>
      </c>
    </row>
    <row r="2973" spans="1:10">
      <c r="A2973" s="130" t="s">
        <v>8084</v>
      </c>
      <c r="B2973" s="130" t="s">
        <v>8075</v>
      </c>
      <c r="C2973" s="130" t="s">
        <v>239</v>
      </c>
      <c r="D2973" s="130" t="s">
        <v>8076</v>
      </c>
      <c r="E2973" s="130" t="s">
        <v>22</v>
      </c>
      <c r="F2973" s="130">
        <v>1</v>
      </c>
      <c r="G2973" s="130">
        <v>2</v>
      </c>
      <c r="H2973" s="130" t="s">
        <v>130</v>
      </c>
      <c r="I2973" s="131"/>
      <c r="J2973" s="130" t="s">
        <v>131</v>
      </c>
    </row>
    <row r="2974" spans="1:10">
      <c r="A2974" s="130" t="s">
        <v>8085</v>
      </c>
      <c r="B2974" s="130" t="s">
        <v>8049</v>
      </c>
      <c r="C2974" s="130" t="s">
        <v>373</v>
      </c>
      <c r="D2974" s="130" t="s">
        <v>8050</v>
      </c>
      <c r="E2974" s="130" t="s">
        <v>1</v>
      </c>
      <c r="F2974" s="130">
        <v>0</v>
      </c>
      <c r="G2974" s="130">
        <v>2</v>
      </c>
      <c r="H2974" s="130" t="s">
        <v>130</v>
      </c>
      <c r="I2974" s="131"/>
      <c r="J2974" s="130" t="s">
        <v>131</v>
      </c>
    </row>
    <row r="2975" spans="1:10">
      <c r="A2975" s="130" t="s">
        <v>8086</v>
      </c>
      <c r="B2975" s="130" t="s">
        <v>8049</v>
      </c>
      <c r="C2975" s="130" t="s">
        <v>764</v>
      </c>
      <c r="D2975" s="130" t="s">
        <v>8050</v>
      </c>
      <c r="E2975" s="130" t="s">
        <v>765</v>
      </c>
      <c r="F2975" s="130">
        <v>0</v>
      </c>
      <c r="G2975" s="130">
        <v>2</v>
      </c>
      <c r="H2975" s="130" t="s">
        <v>130</v>
      </c>
      <c r="I2975" s="131"/>
      <c r="J2975" s="130" t="s">
        <v>131</v>
      </c>
    </row>
    <row r="2976" spans="1:10">
      <c r="A2976" s="130" t="s">
        <v>8087</v>
      </c>
      <c r="B2976" s="130" t="s">
        <v>8088</v>
      </c>
      <c r="C2976" s="130" t="s">
        <v>373</v>
      </c>
      <c r="D2976" s="130" t="s">
        <v>8089</v>
      </c>
      <c r="E2976" s="130" t="s">
        <v>1</v>
      </c>
      <c r="F2976" s="130">
        <v>0</v>
      </c>
      <c r="G2976" s="130">
        <v>2</v>
      </c>
      <c r="H2976" s="130" t="s">
        <v>130</v>
      </c>
      <c r="I2976" s="131"/>
      <c r="J2976" s="130" t="s">
        <v>131</v>
      </c>
    </row>
    <row r="2977" spans="1:10">
      <c r="A2977" s="130" t="s">
        <v>8090</v>
      </c>
      <c r="B2977" s="130" t="s">
        <v>8088</v>
      </c>
      <c r="C2977" s="130" t="s">
        <v>255</v>
      </c>
      <c r="D2977" s="130" t="s">
        <v>8089</v>
      </c>
      <c r="E2977" s="130" t="s">
        <v>257</v>
      </c>
      <c r="F2977" s="130">
        <v>0</v>
      </c>
      <c r="G2977" s="130">
        <v>2</v>
      </c>
      <c r="H2977" s="130" t="s">
        <v>130</v>
      </c>
      <c r="I2977" s="131"/>
      <c r="J2977" s="130" t="s">
        <v>131</v>
      </c>
    </row>
    <row r="2978" spans="1:10">
      <c r="A2978" s="130" t="s">
        <v>8091</v>
      </c>
      <c r="B2978" s="130" t="s">
        <v>8092</v>
      </c>
      <c r="C2978" s="130" t="s">
        <v>255</v>
      </c>
      <c r="D2978" s="130" t="s">
        <v>8093</v>
      </c>
      <c r="E2978" s="130" t="s">
        <v>257</v>
      </c>
      <c r="F2978" s="130">
        <v>0</v>
      </c>
      <c r="G2978" s="130">
        <v>2</v>
      </c>
      <c r="H2978" s="130" t="s">
        <v>130</v>
      </c>
      <c r="I2978" s="131"/>
      <c r="J2978" s="130" t="s">
        <v>131</v>
      </c>
    </row>
    <row r="2979" spans="1:10">
      <c r="A2979" s="130" t="s">
        <v>8094</v>
      </c>
      <c r="B2979" s="130" t="s">
        <v>8095</v>
      </c>
      <c r="C2979" s="130" t="s">
        <v>373</v>
      </c>
      <c r="D2979" s="130" t="s">
        <v>8096</v>
      </c>
      <c r="E2979" s="130" t="s">
        <v>1</v>
      </c>
      <c r="F2979" s="130">
        <v>0</v>
      </c>
      <c r="G2979" s="130">
        <v>2</v>
      </c>
      <c r="H2979" s="130" t="s">
        <v>130</v>
      </c>
      <c r="I2979" s="131"/>
      <c r="J2979" s="130" t="s">
        <v>131</v>
      </c>
    </row>
    <row r="2980" spans="1:10">
      <c r="A2980" s="130" t="s">
        <v>8097</v>
      </c>
      <c r="B2980" s="130" t="s">
        <v>8097</v>
      </c>
      <c r="C2980" s="130" t="s">
        <v>8097</v>
      </c>
      <c r="D2980" s="130" t="s">
        <v>8097</v>
      </c>
      <c r="E2980" s="130" t="s">
        <v>8097</v>
      </c>
      <c r="H2980" s="130" t="s">
        <v>8097</v>
      </c>
      <c r="I2980" s="131"/>
      <c r="J2980" s="130" t="s">
        <v>8097</v>
      </c>
    </row>
    <row r="2981" spans="1:10">
      <c r="A2981" s="130" t="s">
        <v>8098</v>
      </c>
      <c r="B2981" s="130" t="s">
        <v>8099</v>
      </c>
      <c r="C2981" s="130" t="s">
        <v>239</v>
      </c>
      <c r="D2981" s="130" t="s">
        <v>8100</v>
      </c>
      <c r="E2981" s="130" t="s">
        <v>22</v>
      </c>
      <c r="F2981" s="130">
        <v>1</v>
      </c>
      <c r="G2981" s="130">
        <v>2</v>
      </c>
      <c r="H2981" s="130" t="s">
        <v>130</v>
      </c>
      <c r="I2981" s="131"/>
      <c r="J2981" s="130" t="s">
        <v>131</v>
      </c>
    </row>
    <row r="2982" spans="1:10">
      <c r="A2982" s="130" t="s">
        <v>8101</v>
      </c>
      <c r="B2982" s="130" t="s">
        <v>8099</v>
      </c>
      <c r="C2982" s="130" t="s">
        <v>255</v>
      </c>
      <c r="D2982" s="130" t="s">
        <v>8100</v>
      </c>
      <c r="E2982" s="130" t="s">
        <v>257</v>
      </c>
      <c r="F2982" s="130">
        <v>0</v>
      </c>
      <c r="G2982" s="130">
        <v>2</v>
      </c>
      <c r="H2982" s="130" t="s">
        <v>130</v>
      </c>
      <c r="I2982" s="131"/>
      <c r="J2982" s="130" t="s">
        <v>131</v>
      </c>
    </row>
    <row r="2983" spans="1:10">
      <c r="A2983" s="130" t="s">
        <v>8102</v>
      </c>
      <c r="B2983" s="130" t="s">
        <v>8103</v>
      </c>
      <c r="C2983" s="130" t="s">
        <v>239</v>
      </c>
      <c r="D2983" s="130" t="s">
        <v>8104</v>
      </c>
      <c r="E2983" s="130" t="s">
        <v>22</v>
      </c>
      <c r="F2983" s="130">
        <v>1</v>
      </c>
      <c r="G2983" s="130">
        <v>2</v>
      </c>
      <c r="H2983" s="130" t="s">
        <v>130</v>
      </c>
      <c r="I2983" s="131"/>
      <c r="J2983" s="130" t="s">
        <v>131</v>
      </c>
    </row>
    <row r="2984" spans="1:10">
      <c r="A2984" s="130" t="s">
        <v>8105</v>
      </c>
      <c r="B2984" s="130" t="s">
        <v>8106</v>
      </c>
      <c r="C2984" s="130" t="s">
        <v>239</v>
      </c>
      <c r="D2984" s="130" t="s">
        <v>8107</v>
      </c>
      <c r="E2984" s="130" t="s">
        <v>22</v>
      </c>
      <c r="F2984" s="130">
        <v>1</v>
      </c>
      <c r="G2984" s="130">
        <v>2</v>
      </c>
      <c r="H2984" s="130" t="s">
        <v>130</v>
      </c>
      <c r="I2984" s="131"/>
      <c r="J2984" s="130" t="s">
        <v>131</v>
      </c>
    </row>
    <row r="2985" spans="1:10">
      <c r="A2985" s="130" t="s">
        <v>8108</v>
      </c>
      <c r="B2985" s="130" t="s">
        <v>8103</v>
      </c>
      <c r="C2985" s="130" t="s">
        <v>255</v>
      </c>
      <c r="D2985" s="130" t="s">
        <v>8104</v>
      </c>
      <c r="E2985" s="130" t="s">
        <v>257</v>
      </c>
      <c r="F2985" s="130">
        <v>0</v>
      </c>
      <c r="G2985" s="130">
        <v>2</v>
      </c>
      <c r="H2985" s="130" t="s">
        <v>130</v>
      </c>
      <c r="I2985" s="131"/>
      <c r="J2985" s="130" t="s">
        <v>131</v>
      </c>
    </row>
    <row r="2986" spans="1:10">
      <c r="A2986" s="130" t="s">
        <v>8109</v>
      </c>
      <c r="B2986" s="130" t="s">
        <v>8106</v>
      </c>
      <c r="C2986" s="130" t="s">
        <v>255</v>
      </c>
      <c r="D2986" s="130" t="s">
        <v>8107</v>
      </c>
      <c r="E2986" s="130" t="s">
        <v>257</v>
      </c>
      <c r="F2986" s="130">
        <v>0</v>
      </c>
      <c r="G2986" s="130">
        <v>2</v>
      </c>
      <c r="H2986" s="130" t="s">
        <v>130</v>
      </c>
      <c r="I2986" s="131"/>
      <c r="J2986" s="130" t="s">
        <v>131</v>
      </c>
    </row>
    <row r="2987" spans="1:10">
      <c r="A2987" s="130" t="s">
        <v>8110</v>
      </c>
      <c r="B2987" s="130" t="s">
        <v>8111</v>
      </c>
      <c r="C2987" s="130" t="s">
        <v>239</v>
      </c>
      <c r="D2987" s="130" t="s">
        <v>8112</v>
      </c>
      <c r="E2987" s="130" t="s">
        <v>22</v>
      </c>
      <c r="F2987" s="130">
        <v>1</v>
      </c>
      <c r="G2987" s="130">
        <v>2</v>
      </c>
      <c r="H2987" s="130" t="s">
        <v>130</v>
      </c>
      <c r="I2987" s="131"/>
      <c r="J2987" s="130" t="s">
        <v>131</v>
      </c>
    </row>
    <row r="2988" spans="1:10">
      <c r="A2988" s="130" t="s">
        <v>8113</v>
      </c>
      <c r="B2988" s="130" t="s">
        <v>8114</v>
      </c>
      <c r="C2988" s="130" t="s">
        <v>239</v>
      </c>
      <c r="D2988" s="130" t="s">
        <v>8115</v>
      </c>
      <c r="E2988" s="130" t="s">
        <v>22</v>
      </c>
      <c r="F2988" s="130">
        <v>1</v>
      </c>
      <c r="G2988" s="130">
        <v>2</v>
      </c>
      <c r="H2988" s="130" t="s">
        <v>130</v>
      </c>
      <c r="I2988" s="131"/>
      <c r="J2988" s="130" t="s">
        <v>131</v>
      </c>
    </row>
    <row r="2989" spans="1:10">
      <c r="A2989" s="130" t="s">
        <v>8116</v>
      </c>
      <c r="B2989" s="130" t="s">
        <v>8117</v>
      </c>
      <c r="C2989" s="130" t="s">
        <v>239</v>
      </c>
      <c r="D2989" s="130" t="s">
        <v>8118</v>
      </c>
      <c r="E2989" s="130" t="s">
        <v>22</v>
      </c>
      <c r="F2989" s="130">
        <v>1</v>
      </c>
      <c r="G2989" s="130">
        <v>2</v>
      </c>
      <c r="H2989" s="130" t="s">
        <v>130</v>
      </c>
      <c r="I2989" s="131"/>
      <c r="J2989" s="130" t="s">
        <v>131</v>
      </c>
    </row>
    <row r="2990" spans="1:10">
      <c r="A2990" s="130" t="s">
        <v>8119</v>
      </c>
      <c r="B2990" s="130" t="s">
        <v>8120</v>
      </c>
      <c r="C2990" s="130" t="s">
        <v>239</v>
      </c>
      <c r="D2990" s="130" t="s">
        <v>8121</v>
      </c>
      <c r="E2990" s="130" t="s">
        <v>22</v>
      </c>
      <c r="F2990" s="130">
        <v>1</v>
      </c>
      <c r="G2990" s="130">
        <v>2</v>
      </c>
      <c r="H2990" s="130" t="s">
        <v>130</v>
      </c>
      <c r="I2990" s="131"/>
      <c r="J2990" s="130" t="s">
        <v>131</v>
      </c>
    </row>
    <row r="2991" spans="1:10">
      <c r="A2991" s="130" t="s">
        <v>8122</v>
      </c>
      <c r="B2991" s="130" t="s">
        <v>8111</v>
      </c>
      <c r="C2991" s="130" t="s">
        <v>255</v>
      </c>
      <c r="D2991" s="130" t="s">
        <v>8112</v>
      </c>
      <c r="E2991" s="130" t="s">
        <v>257</v>
      </c>
      <c r="F2991" s="130">
        <v>0</v>
      </c>
      <c r="G2991" s="130">
        <v>2</v>
      </c>
      <c r="H2991" s="130" t="s">
        <v>130</v>
      </c>
      <c r="I2991" s="131"/>
      <c r="J2991" s="130" t="s">
        <v>131</v>
      </c>
    </row>
    <row r="2992" spans="1:10">
      <c r="A2992" s="130" t="s">
        <v>8123</v>
      </c>
      <c r="B2992" s="130" t="s">
        <v>8114</v>
      </c>
      <c r="C2992" s="130" t="s">
        <v>255</v>
      </c>
      <c r="D2992" s="130" t="s">
        <v>8115</v>
      </c>
      <c r="E2992" s="130" t="s">
        <v>257</v>
      </c>
      <c r="F2992" s="130">
        <v>0</v>
      </c>
      <c r="G2992" s="130">
        <v>2</v>
      </c>
      <c r="H2992" s="130" t="s">
        <v>130</v>
      </c>
      <c r="I2992" s="131"/>
      <c r="J2992" s="130" t="s">
        <v>131</v>
      </c>
    </row>
    <row r="2993" spans="1:10">
      <c r="A2993" s="130" t="s">
        <v>8124</v>
      </c>
      <c r="B2993" s="130" t="s">
        <v>8117</v>
      </c>
      <c r="C2993" s="130" t="s">
        <v>255</v>
      </c>
      <c r="D2993" s="130" t="s">
        <v>8118</v>
      </c>
      <c r="E2993" s="130" t="s">
        <v>257</v>
      </c>
      <c r="F2993" s="130">
        <v>0</v>
      </c>
      <c r="G2993" s="130">
        <v>2</v>
      </c>
      <c r="H2993" s="130" t="s">
        <v>130</v>
      </c>
      <c r="I2993" s="131"/>
      <c r="J2993" s="130" t="s">
        <v>131</v>
      </c>
    </row>
    <row r="2994" spans="1:10">
      <c r="A2994" s="130" t="s">
        <v>8125</v>
      </c>
      <c r="B2994" s="130" t="s">
        <v>8120</v>
      </c>
      <c r="C2994" s="130" t="s">
        <v>255</v>
      </c>
      <c r="D2994" s="130" t="s">
        <v>8121</v>
      </c>
      <c r="E2994" s="130" t="s">
        <v>257</v>
      </c>
      <c r="F2994" s="130">
        <v>0</v>
      </c>
      <c r="G2994" s="130">
        <v>2</v>
      </c>
      <c r="H2994" s="130" t="s">
        <v>130</v>
      </c>
      <c r="I2994" s="131"/>
      <c r="J2994" s="130" t="s">
        <v>131</v>
      </c>
    </row>
    <row r="2995" spans="1:10">
      <c r="A2995" s="130" t="s">
        <v>8126</v>
      </c>
      <c r="B2995" s="130" t="s">
        <v>8127</v>
      </c>
      <c r="C2995" s="130" t="s">
        <v>239</v>
      </c>
      <c r="D2995" s="130" t="s">
        <v>8128</v>
      </c>
      <c r="E2995" s="130" t="s">
        <v>22</v>
      </c>
      <c r="F2995" s="130">
        <v>1</v>
      </c>
      <c r="G2995" s="130">
        <v>2</v>
      </c>
      <c r="H2995" s="130" t="s">
        <v>130</v>
      </c>
      <c r="I2995" s="131"/>
      <c r="J2995" s="130" t="s">
        <v>131</v>
      </c>
    </row>
    <row r="2996" spans="1:10">
      <c r="A2996" s="130" t="s">
        <v>8129</v>
      </c>
      <c r="B2996" s="130" t="s">
        <v>8127</v>
      </c>
      <c r="C2996" s="130" t="s">
        <v>764</v>
      </c>
      <c r="D2996" s="130" t="s">
        <v>8128</v>
      </c>
      <c r="E2996" s="130" t="s">
        <v>765</v>
      </c>
      <c r="F2996" s="130">
        <v>0</v>
      </c>
      <c r="G2996" s="130">
        <v>2</v>
      </c>
      <c r="H2996" s="130" t="s">
        <v>130</v>
      </c>
      <c r="I2996" s="131"/>
      <c r="J2996" s="130" t="s">
        <v>131</v>
      </c>
    </row>
    <row r="2997" spans="1:10">
      <c r="A2997" s="130" t="s">
        <v>8130</v>
      </c>
      <c r="B2997" s="130" t="s">
        <v>8131</v>
      </c>
      <c r="C2997" s="130" t="s">
        <v>373</v>
      </c>
      <c r="D2997" s="130" t="s">
        <v>8132</v>
      </c>
      <c r="E2997" s="130" t="s">
        <v>375</v>
      </c>
      <c r="F2997" s="130">
        <v>0</v>
      </c>
      <c r="G2997" s="130">
        <v>2</v>
      </c>
      <c r="H2997" s="130" t="s">
        <v>130</v>
      </c>
      <c r="I2997" s="131"/>
      <c r="J2997" s="130" t="s">
        <v>131</v>
      </c>
    </row>
    <row r="2998" spans="1:10">
      <c r="A2998" s="130" t="s">
        <v>8133</v>
      </c>
      <c r="B2998" s="130" t="s">
        <v>8134</v>
      </c>
      <c r="C2998" s="130" t="s">
        <v>8135</v>
      </c>
      <c r="D2998" s="130" t="s">
        <v>8136</v>
      </c>
      <c r="E2998" s="130" t="s">
        <v>1401</v>
      </c>
      <c r="F2998" s="130">
        <v>0</v>
      </c>
      <c r="G2998" s="130">
        <v>2</v>
      </c>
      <c r="H2998" s="130" t="s">
        <v>130</v>
      </c>
      <c r="I2998" s="131"/>
      <c r="J2998" s="130" t="s">
        <v>131</v>
      </c>
    </row>
    <row r="2999" spans="1:10">
      <c r="A2999" s="130" t="s">
        <v>8137</v>
      </c>
      <c r="B2999" s="130" t="s">
        <v>8138</v>
      </c>
      <c r="C2999" s="130" t="s">
        <v>1419</v>
      </c>
      <c r="D2999" s="130" t="s">
        <v>8139</v>
      </c>
      <c r="E2999" s="130" t="s">
        <v>1421</v>
      </c>
      <c r="F2999" s="130">
        <v>0</v>
      </c>
      <c r="G2999" s="130">
        <v>2</v>
      </c>
      <c r="H2999" s="130" t="s">
        <v>130</v>
      </c>
      <c r="I2999" s="131"/>
      <c r="J2999" s="130" t="s">
        <v>131</v>
      </c>
    </row>
    <row r="3000" spans="1:10">
      <c r="A3000" s="130" t="s">
        <v>8140</v>
      </c>
      <c r="B3000" s="130" t="s">
        <v>8141</v>
      </c>
      <c r="C3000" s="130" t="s">
        <v>239</v>
      </c>
      <c r="D3000" s="130" t="s">
        <v>8142</v>
      </c>
      <c r="E3000" s="130" t="s">
        <v>22</v>
      </c>
      <c r="F3000" s="130">
        <v>1</v>
      </c>
      <c r="G3000" s="130">
        <v>2</v>
      </c>
      <c r="H3000" s="130" t="s">
        <v>130</v>
      </c>
      <c r="I3000" s="131"/>
      <c r="J3000" s="130" t="s">
        <v>131</v>
      </c>
    </row>
    <row r="3001" spans="1:10">
      <c r="A3001" s="130" t="s">
        <v>8143</v>
      </c>
      <c r="B3001" s="130" t="s">
        <v>8143</v>
      </c>
      <c r="C3001" s="130" t="s">
        <v>8143</v>
      </c>
      <c r="D3001" s="130" t="s">
        <v>8143</v>
      </c>
      <c r="E3001" s="130" t="s">
        <v>8143</v>
      </c>
      <c r="H3001" s="130" t="s">
        <v>8143</v>
      </c>
      <c r="I3001" s="131"/>
      <c r="J3001" s="130" t="s">
        <v>8143</v>
      </c>
    </row>
    <row r="3002" spans="1:10">
      <c r="A3002" s="130" t="s">
        <v>8144</v>
      </c>
      <c r="B3002" s="130" t="s">
        <v>8145</v>
      </c>
      <c r="C3002" s="130" t="s">
        <v>164</v>
      </c>
      <c r="D3002" s="130" t="s">
        <v>8146</v>
      </c>
      <c r="E3002" s="130" t="s">
        <v>166</v>
      </c>
      <c r="F3002" s="130">
        <v>0</v>
      </c>
      <c r="G3002" s="130">
        <v>2</v>
      </c>
      <c r="H3002" s="130" t="s">
        <v>130</v>
      </c>
      <c r="I3002" s="131"/>
      <c r="J3002" s="130" t="s">
        <v>131</v>
      </c>
    </row>
    <row r="3003" spans="1:10">
      <c r="A3003" s="130" t="s">
        <v>8147</v>
      </c>
      <c r="B3003" s="130" t="s">
        <v>8148</v>
      </c>
      <c r="C3003" s="130" t="s">
        <v>164</v>
      </c>
      <c r="D3003" s="130" t="s">
        <v>8149</v>
      </c>
      <c r="E3003" s="130" t="s">
        <v>166</v>
      </c>
      <c r="F3003" s="130">
        <v>0</v>
      </c>
      <c r="G3003" s="130">
        <v>2</v>
      </c>
      <c r="H3003" s="130" t="s">
        <v>130</v>
      </c>
      <c r="I3003" s="131"/>
      <c r="J3003" s="130" t="s">
        <v>131</v>
      </c>
    </row>
    <row r="3004" spans="1:10">
      <c r="A3004" s="130" t="s">
        <v>8150</v>
      </c>
      <c r="B3004" s="130" t="s">
        <v>8151</v>
      </c>
      <c r="C3004" s="130" t="s">
        <v>164</v>
      </c>
      <c r="D3004" s="130" t="s">
        <v>8152</v>
      </c>
      <c r="E3004" s="130" t="s">
        <v>166</v>
      </c>
      <c r="F3004" s="130">
        <v>0</v>
      </c>
      <c r="G3004" s="130">
        <v>2</v>
      </c>
      <c r="H3004" s="130" t="s">
        <v>130</v>
      </c>
      <c r="I3004" s="131"/>
      <c r="J3004" s="130" t="s">
        <v>131</v>
      </c>
    </row>
    <row r="3005" spans="1:10">
      <c r="A3005" s="130" t="s">
        <v>8153</v>
      </c>
      <c r="B3005" s="130" t="s">
        <v>8154</v>
      </c>
      <c r="C3005" s="130" t="s">
        <v>164</v>
      </c>
      <c r="D3005" s="130" t="s">
        <v>8155</v>
      </c>
      <c r="E3005" s="130" t="s">
        <v>166</v>
      </c>
      <c r="F3005" s="130">
        <v>0</v>
      </c>
      <c r="G3005" s="130">
        <v>2</v>
      </c>
      <c r="H3005" s="130" t="s">
        <v>130</v>
      </c>
      <c r="I3005" s="131"/>
      <c r="J3005" s="130" t="s">
        <v>131</v>
      </c>
    </row>
    <row r="3006" spans="1:10">
      <c r="A3006" s="130" t="s">
        <v>8156</v>
      </c>
      <c r="B3006" s="130" t="s">
        <v>8157</v>
      </c>
      <c r="C3006" s="130" t="s">
        <v>164</v>
      </c>
      <c r="D3006" s="130" t="s">
        <v>8158</v>
      </c>
      <c r="E3006" s="130" t="s">
        <v>166</v>
      </c>
      <c r="F3006" s="130">
        <v>0</v>
      </c>
      <c r="G3006" s="130">
        <v>2</v>
      </c>
      <c r="H3006" s="130" t="s">
        <v>130</v>
      </c>
      <c r="I3006" s="131"/>
      <c r="J3006" s="130" t="s">
        <v>131</v>
      </c>
    </row>
    <row r="3007" spans="1:10">
      <c r="A3007" s="130" t="s">
        <v>8159</v>
      </c>
      <c r="B3007" s="130" t="s">
        <v>8160</v>
      </c>
      <c r="C3007" s="130" t="s">
        <v>164</v>
      </c>
      <c r="D3007" s="130" t="s">
        <v>8161</v>
      </c>
      <c r="E3007" s="130" t="s">
        <v>166</v>
      </c>
      <c r="F3007" s="130">
        <v>0</v>
      </c>
      <c r="G3007" s="130">
        <v>2</v>
      </c>
      <c r="H3007" s="130" t="s">
        <v>130</v>
      </c>
      <c r="I3007" s="131"/>
      <c r="J3007" s="130" t="s">
        <v>131</v>
      </c>
    </row>
    <row r="3008" spans="1:10">
      <c r="A3008" s="130" t="s">
        <v>8162</v>
      </c>
      <c r="B3008" s="130" t="s">
        <v>8163</v>
      </c>
      <c r="C3008" s="130" t="s">
        <v>164</v>
      </c>
      <c r="D3008" s="130" t="s">
        <v>8164</v>
      </c>
      <c r="E3008" s="130" t="s">
        <v>166</v>
      </c>
      <c r="F3008" s="130">
        <v>0</v>
      </c>
      <c r="G3008" s="130">
        <v>2</v>
      </c>
      <c r="H3008" s="130" t="s">
        <v>130</v>
      </c>
      <c r="I3008" s="131"/>
      <c r="J3008" s="130" t="s">
        <v>131</v>
      </c>
    </row>
    <row r="3009" spans="1:10">
      <c r="A3009" s="130" t="s">
        <v>8165</v>
      </c>
      <c r="B3009" s="130" t="s">
        <v>8166</v>
      </c>
      <c r="C3009" s="130" t="s">
        <v>164</v>
      </c>
      <c r="D3009" s="130" t="s">
        <v>8167</v>
      </c>
      <c r="E3009" s="130" t="s">
        <v>166</v>
      </c>
      <c r="F3009" s="130">
        <v>0</v>
      </c>
      <c r="G3009" s="130">
        <v>2</v>
      </c>
      <c r="H3009" s="130" t="s">
        <v>130</v>
      </c>
      <c r="I3009" s="131"/>
      <c r="J3009" s="130" t="s">
        <v>131</v>
      </c>
    </row>
    <row r="3010" spans="1:10">
      <c r="A3010" s="130" t="s">
        <v>8168</v>
      </c>
      <c r="B3010" s="130" t="s">
        <v>8145</v>
      </c>
      <c r="C3010" s="130" t="s">
        <v>239</v>
      </c>
      <c r="D3010" s="130" t="s">
        <v>8146</v>
      </c>
      <c r="E3010" s="130" t="s">
        <v>22</v>
      </c>
      <c r="F3010" s="130">
        <v>1</v>
      </c>
      <c r="G3010" s="130">
        <v>2</v>
      </c>
      <c r="H3010" s="130" t="s">
        <v>130</v>
      </c>
      <c r="I3010" s="131"/>
      <c r="J3010" s="130" t="s">
        <v>131</v>
      </c>
    </row>
    <row r="3011" spans="1:10">
      <c r="A3011" s="130" t="s">
        <v>8169</v>
      </c>
      <c r="B3011" s="130" t="s">
        <v>8145</v>
      </c>
      <c r="C3011" s="130" t="s">
        <v>128</v>
      </c>
      <c r="D3011" s="130" t="s">
        <v>8146</v>
      </c>
      <c r="E3011" s="130" t="s">
        <v>128</v>
      </c>
      <c r="F3011" s="130">
        <v>0</v>
      </c>
      <c r="G3011" s="130">
        <v>2</v>
      </c>
      <c r="H3011" s="130" t="s">
        <v>130</v>
      </c>
      <c r="I3011" s="131"/>
      <c r="J3011" s="130" t="s">
        <v>131</v>
      </c>
    </row>
    <row r="3012" spans="1:10">
      <c r="A3012" s="130" t="s">
        <v>8170</v>
      </c>
      <c r="B3012" s="130" t="s">
        <v>8171</v>
      </c>
      <c r="C3012" s="130" t="s">
        <v>164</v>
      </c>
      <c r="D3012" s="130" t="s">
        <v>8172</v>
      </c>
      <c r="E3012" s="130" t="s">
        <v>166</v>
      </c>
      <c r="F3012" s="130">
        <v>0</v>
      </c>
      <c r="G3012" s="130">
        <v>2</v>
      </c>
      <c r="H3012" s="130" t="s">
        <v>130</v>
      </c>
      <c r="I3012" s="131"/>
      <c r="J3012" s="130" t="s">
        <v>131</v>
      </c>
    </row>
    <row r="3013" spans="1:10">
      <c r="A3013" s="130" t="s">
        <v>8173</v>
      </c>
      <c r="B3013" s="130" t="s">
        <v>8174</v>
      </c>
      <c r="C3013" s="130" t="s">
        <v>164</v>
      </c>
      <c r="D3013" s="130" t="s">
        <v>8175</v>
      </c>
      <c r="E3013" s="130" t="s">
        <v>166</v>
      </c>
      <c r="F3013" s="130">
        <v>0</v>
      </c>
      <c r="G3013" s="130">
        <v>2</v>
      </c>
      <c r="H3013" s="130" t="s">
        <v>130</v>
      </c>
      <c r="I3013" s="131"/>
      <c r="J3013" s="130" t="s">
        <v>131</v>
      </c>
    </row>
    <row r="3014" spans="1:10">
      <c r="A3014" s="130" t="s">
        <v>8176</v>
      </c>
      <c r="B3014" s="130" t="s">
        <v>8177</v>
      </c>
      <c r="C3014" s="130" t="s">
        <v>164</v>
      </c>
      <c r="D3014" s="130" t="s">
        <v>8178</v>
      </c>
      <c r="E3014" s="130" t="s">
        <v>166</v>
      </c>
      <c r="F3014" s="130">
        <v>0</v>
      </c>
      <c r="G3014" s="130">
        <v>2</v>
      </c>
      <c r="H3014" s="130" t="s">
        <v>130</v>
      </c>
      <c r="I3014" s="131"/>
      <c r="J3014" s="130" t="s">
        <v>131</v>
      </c>
    </row>
    <row r="3015" spans="1:10">
      <c r="A3015" s="130" t="s">
        <v>8179</v>
      </c>
      <c r="B3015" s="130" t="s">
        <v>8180</v>
      </c>
      <c r="C3015" s="130" t="s">
        <v>164</v>
      </c>
      <c r="D3015" s="130" t="s">
        <v>8181</v>
      </c>
      <c r="E3015" s="130" t="s">
        <v>166</v>
      </c>
      <c r="F3015" s="130">
        <v>0</v>
      </c>
      <c r="G3015" s="130">
        <v>2</v>
      </c>
      <c r="H3015" s="130" t="s">
        <v>130</v>
      </c>
      <c r="I3015" s="131"/>
      <c r="J3015" s="130" t="s">
        <v>131</v>
      </c>
    </row>
    <row r="3016" spans="1:10">
      <c r="A3016" s="130" t="s">
        <v>8182</v>
      </c>
      <c r="B3016" s="130" t="s">
        <v>8183</v>
      </c>
      <c r="C3016" s="130" t="s">
        <v>164</v>
      </c>
      <c r="D3016" s="130" t="s">
        <v>8184</v>
      </c>
      <c r="E3016" s="130" t="s">
        <v>166</v>
      </c>
      <c r="F3016" s="130">
        <v>0</v>
      </c>
      <c r="G3016" s="130">
        <v>2</v>
      </c>
      <c r="H3016" s="130" t="s">
        <v>130</v>
      </c>
      <c r="I3016" s="131"/>
      <c r="J3016" s="130" t="s">
        <v>131</v>
      </c>
    </row>
    <row r="3017" spans="1:10">
      <c r="A3017" s="130" t="s">
        <v>8185</v>
      </c>
      <c r="B3017" s="130" t="s">
        <v>8186</v>
      </c>
      <c r="C3017" s="130" t="s">
        <v>164</v>
      </c>
      <c r="D3017" s="130" t="s">
        <v>8187</v>
      </c>
      <c r="E3017" s="130" t="s">
        <v>166</v>
      </c>
      <c r="F3017" s="130">
        <v>0</v>
      </c>
      <c r="G3017" s="130">
        <v>2</v>
      </c>
      <c r="H3017" s="130" t="s">
        <v>130</v>
      </c>
      <c r="I3017" s="131"/>
      <c r="J3017" s="130" t="s">
        <v>131</v>
      </c>
    </row>
    <row r="3018" spans="1:10">
      <c r="A3018" s="130" t="s">
        <v>8188</v>
      </c>
      <c r="B3018" s="130" t="s">
        <v>8189</v>
      </c>
      <c r="C3018" s="130" t="s">
        <v>164</v>
      </c>
      <c r="D3018" s="130" t="s">
        <v>8190</v>
      </c>
      <c r="E3018" s="130" t="s">
        <v>166</v>
      </c>
      <c r="F3018" s="130">
        <v>0</v>
      </c>
      <c r="G3018" s="130">
        <v>2</v>
      </c>
      <c r="H3018" s="130" t="s">
        <v>130</v>
      </c>
      <c r="I3018" s="131"/>
      <c r="J3018" s="130" t="s">
        <v>131</v>
      </c>
    </row>
    <row r="3019" spans="1:10">
      <c r="A3019" s="130" t="s">
        <v>8191</v>
      </c>
      <c r="B3019" s="130" t="s">
        <v>8145</v>
      </c>
      <c r="C3019" s="130" t="s">
        <v>6528</v>
      </c>
      <c r="D3019" s="130" t="s">
        <v>8146</v>
      </c>
      <c r="E3019" s="130" t="s">
        <v>6528</v>
      </c>
      <c r="F3019" s="130">
        <v>0</v>
      </c>
      <c r="G3019" s="130">
        <v>2</v>
      </c>
      <c r="H3019" s="130" t="s">
        <v>130</v>
      </c>
      <c r="I3019" s="131">
        <v>45968</v>
      </c>
      <c r="J3019" s="130" t="s">
        <v>131</v>
      </c>
    </row>
    <row r="3020" spans="1:10">
      <c r="A3020" s="130" t="s">
        <v>8192</v>
      </c>
      <c r="B3020" s="130" t="s">
        <v>8193</v>
      </c>
      <c r="C3020" s="130" t="s">
        <v>164</v>
      </c>
      <c r="D3020" s="130" t="s">
        <v>8194</v>
      </c>
      <c r="E3020" s="130" t="s">
        <v>166</v>
      </c>
      <c r="F3020" s="130">
        <v>0</v>
      </c>
      <c r="G3020" s="130">
        <v>2</v>
      </c>
      <c r="H3020" s="130" t="s">
        <v>130</v>
      </c>
      <c r="I3020" s="131"/>
      <c r="J3020" s="130" t="s">
        <v>131</v>
      </c>
    </row>
    <row r="3021" spans="1:10">
      <c r="A3021" s="130" t="s">
        <v>8195</v>
      </c>
      <c r="B3021" s="130" t="s">
        <v>8196</v>
      </c>
      <c r="C3021" s="130" t="s">
        <v>164</v>
      </c>
      <c r="D3021" s="130" t="s">
        <v>8197</v>
      </c>
      <c r="E3021" s="130" t="s">
        <v>166</v>
      </c>
      <c r="F3021" s="130">
        <v>0</v>
      </c>
      <c r="G3021" s="130">
        <v>2</v>
      </c>
      <c r="H3021" s="130" t="s">
        <v>130</v>
      </c>
      <c r="I3021" s="131"/>
      <c r="J3021" s="130" t="s">
        <v>131</v>
      </c>
    </row>
    <row r="3022" spans="1:10">
      <c r="A3022" s="130" t="s">
        <v>8198</v>
      </c>
      <c r="B3022" s="130" t="s">
        <v>8199</v>
      </c>
      <c r="C3022" s="130" t="s">
        <v>266</v>
      </c>
      <c r="D3022" s="130" t="s">
        <v>8200</v>
      </c>
      <c r="E3022" s="130" t="s">
        <v>268</v>
      </c>
      <c r="F3022" s="130">
        <v>0</v>
      </c>
      <c r="G3022" s="130">
        <v>2</v>
      </c>
      <c r="H3022" s="130" t="s">
        <v>130</v>
      </c>
      <c r="I3022" s="131"/>
      <c r="J3022" s="130" t="s">
        <v>131</v>
      </c>
    </row>
    <row r="3023" spans="1:10">
      <c r="A3023" s="130" t="s">
        <v>8201</v>
      </c>
      <c r="B3023" s="130" t="s">
        <v>8202</v>
      </c>
      <c r="C3023" s="130" t="s">
        <v>266</v>
      </c>
      <c r="D3023" s="130" t="s">
        <v>8203</v>
      </c>
      <c r="E3023" s="130" t="s">
        <v>268</v>
      </c>
      <c r="F3023" s="130">
        <v>0</v>
      </c>
      <c r="G3023" s="130">
        <v>2</v>
      </c>
      <c r="H3023" s="130" t="s">
        <v>130</v>
      </c>
      <c r="I3023" s="131"/>
      <c r="J3023" s="130" t="s">
        <v>131</v>
      </c>
    </row>
    <row r="3024" spans="1:10">
      <c r="A3024" s="130" t="s">
        <v>8204</v>
      </c>
      <c r="B3024" s="130" t="s">
        <v>8205</v>
      </c>
      <c r="C3024" s="130" t="s">
        <v>164</v>
      </c>
      <c r="D3024" s="130" t="s">
        <v>8206</v>
      </c>
      <c r="E3024" s="130" t="s">
        <v>166</v>
      </c>
      <c r="F3024" s="130">
        <v>0</v>
      </c>
      <c r="G3024" s="130">
        <v>2</v>
      </c>
      <c r="H3024" s="130" t="s">
        <v>130</v>
      </c>
      <c r="I3024" s="131"/>
      <c r="J3024" s="130" t="s">
        <v>131</v>
      </c>
    </row>
    <row r="3025" spans="1:10">
      <c r="A3025" s="130" t="s">
        <v>8207</v>
      </c>
      <c r="B3025" s="130" t="s">
        <v>8207</v>
      </c>
      <c r="C3025" s="130" t="s">
        <v>8207</v>
      </c>
      <c r="D3025" s="130" t="s">
        <v>8207</v>
      </c>
      <c r="E3025" s="130" t="s">
        <v>8207</v>
      </c>
      <c r="H3025" s="130" t="s">
        <v>8207</v>
      </c>
      <c r="I3025" s="131"/>
      <c r="J3025" s="130" t="s">
        <v>8207</v>
      </c>
    </row>
    <row r="3026" spans="1:10">
      <c r="A3026" s="130" t="s">
        <v>8208</v>
      </c>
      <c r="B3026" s="130" t="s">
        <v>8209</v>
      </c>
      <c r="C3026" s="130" t="s">
        <v>255</v>
      </c>
      <c r="D3026" s="130" t="s">
        <v>8210</v>
      </c>
      <c r="E3026" s="130" t="s">
        <v>257</v>
      </c>
      <c r="F3026" s="130">
        <v>0</v>
      </c>
      <c r="G3026" s="130">
        <v>2</v>
      </c>
      <c r="H3026" s="130" t="s">
        <v>130</v>
      </c>
      <c r="I3026" s="131"/>
      <c r="J3026" s="130" t="s">
        <v>131</v>
      </c>
    </row>
    <row r="3027" spans="1:10">
      <c r="A3027" s="130" t="s">
        <v>8211</v>
      </c>
      <c r="B3027" s="130" t="s">
        <v>8212</v>
      </c>
      <c r="C3027" s="130" t="s">
        <v>255</v>
      </c>
      <c r="D3027" s="130" t="s">
        <v>8213</v>
      </c>
      <c r="E3027" s="130" t="s">
        <v>257</v>
      </c>
      <c r="F3027" s="130">
        <v>0</v>
      </c>
      <c r="G3027" s="130">
        <v>2</v>
      </c>
      <c r="H3027" s="130" t="s">
        <v>130</v>
      </c>
      <c r="I3027" s="131"/>
      <c r="J3027" s="130" t="s">
        <v>131</v>
      </c>
    </row>
    <row r="3028" spans="1:10">
      <c r="A3028" s="130" t="s">
        <v>8214</v>
      </c>
      <c r="B3028" s="130" t="s">
        <v>8215</v>
      </c>
      <c r="C3028" s="130" t="s">
        <v>255</v>
      </c>
      <c r="D3028" s="130" t="s">
        <v>8216</v>
      </c>
      <c r="E3028" s="130" t="s">
        <v>257</v>
      </c>
      <c r="F3028" s="130">
        <v>0</v>
      </c>
      <c r="G3028" s="130">
        <v>2</v>
      </c>
      <c r="H3028" s="130" t="s">
        <v>130</v>
      </c>
      <c r="I3028" s="131"/>
      <c r="J3028" s="130" t="s">
        <v>131</v>
      </c>
    </row>
    <row r="3029" spans="1:10">
      <c r="A3029" s="130" t="s">
        <v>8217</v>
      </c>
      <c r="B3029" s="130" t="s">
        <v>8218</v>
      </c>
      <c r="C3029" s="130" t="s">
        <v>255</v>
      </c>
      <c r="D3029" s="130" t="s">
        <v>8219</v>
      </c>
      <c r="E3029" s="130" t="s">
        <v>257</v>
      </c>
      <c r="F3029" s="130">
        <v>0</v>
      </c>
      <c r="G3029" s="130">
        <v>2</v>
      </c>
      <c r="H3029" s="130" t="s">
        <v>130</v>
      </c>
      <c r="I3029" s="131"/>
      <c r="J3029" s="130" t="s">
        <v>131</v>
      </c>
    </row>
    <row r="3030" spans="1:10">
      <c r="A3030" s="130" t="s">
        <v>8220</v>
      </c>
      <c r="B3030" s="130" t="s">
        <v>8220</v>
      </c>
      <c r="C3030" s="130" t="s">
        <v>8220</v>
      </c>
      <c r="D3030" s="130" t="s">
        <v>8220</v>
      </c>
      <c r="E3030" s="130" t="s">
        <v>8220</v>
      </c>
      <c r="H3030" s="130" t="s">
        <v>8220</v>
      </c>
      <c r="I3030" s="131"/>
      <c r="J3030" s="130" t="s">
        <v>8220</v>
      </c>
    </row>
    <row r="3031" spans="1:10">
      <c r="A3031" s="130" t="s">
        <v>8221</v>
      </c>
      <c r="B3031" s="130" t="s">
        <v>8222</v>
      </c>
      <c r="C3031" s="130" t="s">
        <v>128</v>
      </c>
      <c r="D3031" s="130" t="s">
        <v>8223</v>
      </c>
      <c r="E3031" s="130" t="s">
        <v>128</v>
      </c>
      <c r="F3031" s="130">
        <v>0</v>
      </c>
      <c r="G3031" s="130">
        <v>2</v>
      </c>
      <c r="H3031" s="130" t="s">
        <v>130</v>
      </c>
      <c r="I3031" s="131"/>
      <c r="J3031" s="130" t="s">
        <v>131</v>
      </c>
    </row>
    <row r="3032" spans="1:10">
      <c r="A3032" s="130" t="s">
        <v>8224</v>
      </c>
      <c r="B3032" s="130" t="s">
        <v>8225</v>
      </c>
      <c r="C3032" s="130" t="s">
        <v>128</v>
      </c>
      <c r="D3032" s="130" t="s">
        <v>8226</v>
      </c>
      <c r="E3032" s="130" t="s">
        <v>128</v>
      </c>
      <c r="F3032" s="130">
        <v>0</v>
      </c>
      <c r="G3032" s="130">
        <v>2</v>
      </c>
      <c r="H3032" s="130" t="s">
        <v>130</v>
      </c>
      <c r="I3032" s="131"/>
      <c r="J3032" s="130" t="s">
        <v>131</v>
      </c>
    </row>
    <row r="3033" spans="1:10">
      <c r="A3033" s="130" t="s">
        <v>8227</v>
      </c>
      <c r="B3033" s="130" t="s">
        <v>8222</v>
      </c>
      <c r="C3033" s="130" t="s">
        <v>266</v>
      </c>
      <c r="D3033" s="130" t="s">
        <v>8223</v>
      </c>
      <c r="E3033" s="130" t="s">
        <v>268</v>
      </c>
      <c r="F3033" s="130">
        <v>0</v>
      </c>
      <c r="G3033" s="130">
        <v>2</v>
      </c>
      <c r="H3033" s="130" t="s">
        <v>130</v>
      </c>
      <c r="I3033" s="131">
        <v>45695</v>
      </c>
      <c r="J3033" s="130" t="s">
        <v>131</v>
      </c>
    </row>
    <row r="3034" spans="1:10">
      <c r="A3034" s="130" t="s">
        <v>8228</v>
      </c>
      <c r="B3034" s="130" t="s">
        <v>8229</v>
      </c>
      <c r="C3034" s="130" t="s">
        <v>266</v>
      </c>
      <c r="D3034" s="130" t="s">
        <v>8230</v>
      </c>
      <c r="E3034" s="130" t="s">
        <v>268</v>
      </c>
      <c r="F3034" s="130">
        <v>0</v>
      </c>
      <c r="G3034" s="130">
        <v>2</v>
      </c>
      <c r="H3034" s="130" t="s">
        <v>130</v>
      </c>
      <c r="I3034" s="131"/>
      <c r="J3034" s="130" t="s">
        <v>131</v>
      </c>
    </row>
    <row r="3035" spans="1:10">
      <c r="A3035" s="130" t="s">
        <v>8231</v>
      </c>
      <c r="B3035" s="130" t="s">
        <v>8231</v>
      </c>
      <c r="C3035" s="130" t="s">
        <v>8231</v>
      </c>
      <c r="D3035" s="130" t="s">
        <v>8231</v>
      </c>
      <c r="E3035" s="130" t="s">
        <v>8231</v>
      </c>
      <c r="H3035" s="130" t="s">
        <v>8231</v>
      </c>
      <c r="I3035" s="131"/>
      <c r="J3035" s="130" t="s">
        <v>8231</v>
      </c>
    </row>
    <row r="3036" spans="1:10">
      <c r="A3036" s="130" t="s">
        <v>8232</v>
      </c>
      <c r="B3036" s="130" t="s">
        <v>8233</v>
      </c>
      <c r="C3036" s="130" t="s">
        <v>255</v>
      </c>
      <c r="D3036" s="130" t="s">
        <v>8234</v>
      </c>
      <c r="E3036" s="130" t="s">
        <v>257</v>
      </c>
      <c r="F3036" s="130">
        <v>0</v>
      </c>
      <c r="G3036" s="130">
        <v>2</v>
      </c>
      <c r="H3036" s="130" t="s">
        <v>130</v>
      </c>
      <c r="I3036" s="131"/>
      <c r="J3036" s="130" t="s">
        <v>131</v>
      </c>
    </row>
    <row r="3037" spans="1:10">
      <c r="A3037" s="130" t="s">
        <v>8235</v>
      </c>
      <c r="B3037" s="130" t="s">
        <v>8236</v>
      </c>
      <c r="C3037" s="130" t="s">
        <v>255</v>
      </c>
      <c r="D3037" s="130" t="s">
        <v>8237</v>
      </c>
      <c r="E3037" s="130" t="s">
        <v>257</v>
      </c>
      <c r="F3037" s="130">
        <v>0</v>
      </c>
      <c r="G3037" s="130">
        <v>2</v>
      </c>
      <c r="H3037" s="130" t="s">
        <v>130</v>
      </c>
      <c r="I3037" s="131"/>
      <c r="J3037" s="130" t="s">
        <v>131</v>
      </c>
    </row>
    <row r="3038" spans="1:10">
      <c r="A3038" s="130" t="s">
        <v>8238</v>
      </c>
      <c r="B3038" s="130" t="s">
        <v>8239</v>
      </c>
      <c r="C3038" s="130" t="s">
        <v>255</v>
      </c>
      <c r="D3038" s="130" t="s">
        <v>8240</v>
      </c>
      <c r="E3038" s="130" t="s">
        <v>257</v>
      </c>
      <c r="F3038" s="130">
        <v>0</v>
      </c>
      <c r="G3038" s="130">
        <v>2</v>
      </c>
      <c r="H3038" s="130" t="s">
        <v>130</v>
      </c>
      <c r="I3038" s="131"/>
      <c r="J3038" s="130" t="s">
        <v>131</v>
      </c>
    </row>
    <row r="3039" spans="1:10">
      <c r="A3039" s="130" t="s">
        <v>8241</v>
      </c>
      <c r="B3039" s="130" t="s">
        <v>8242</v>
      </c>
      <c r="C3039" s="130" t="s">
        <v>255</v>
      </c>
      <c r="D3039" s="130" t="s">
        <v>8243</v>
      </c>
      <c r="E3039" s="130" t="s">
        <v>257</v>
      </c>
      <c r="F3039" s="130">
        <v>0</v>
      </c>
      <c r="G3039" s="130">
        <v>2</v>
      </c>
      <c r="H3039" s="130" t="s">
        <v>130</v>
      </c>
      <c r="I3039" s="131"/>
      <c r="J3039" s="130" t="s">
        <v>131</v>
      </c>
    </row>
    <row r="3040" spans="1:10">
      <c r="A3040" s="130" t="s">
        <v>8244</v>
      </c>
      <c r="B3040" s="130" t="s">
        <v>8245</v>
      </c>
      <c r="C3040" s="130" t="s">
        <v>255</v>
      </c>
      <c r="D3040" s="130" t="s">
        <v>8246</v>
      </c>
      <c r="E3040" s="130" t="s">
        <v>257</v>
      </c>
      <c r="F3040" s="130">
        <v>0</v>
      </c>
      <c r="G3040" s="130">
        <v>2</v>
      </c>
      <c r="H3040" s="130" t="s">
        <v>130</v>
      </c>
      <c r="I3040" s="131"/>
      <c r="J3040" s="130" t="s">
        <v>131</v>
      </c>
    </row>
    <row r="3041" spans="1:10">
      <c r="A3041" s="130" t="s">
        <v>8247</v>
      </c>
      <c r="B3041" s="130" t="s">
        <v>8248</v>
      </c>
      <c r="C3041" s="130" t="s">
        <v>255</v>
      </c>
      <c r="D3041" s="130" t="s">
        <v>8249</v>
      </c>
      <c r="E3041" s="130" t="s">
        <v>257</v>
      </c>
      <c r="F3041" s="130">
        <v>0</v>
      </c>
      <c r="G3041" s="130">
        <v>2</v>
      </c>
      <c r="H3041" s="130" t="s">
        <v>130</v>
      </c>
      <c r="I3041" s="131"/>
      <c r="J3041" s="130" t="s">
        <v>131</v>
      </c>
    </row>
    <row r="3042" spans="1:10">
      <c r="A3042" s="130" t="s">
        <v>8250</v>
      </c>
      <c r="B3042" s="130" t="s">
        <v>8251</v>
      </c>
      <c r="C3042" s="130" t="s">
        <v>255</v>
      </c>
      <c r="D3042" s="130" t="s">
        <v>8252</v>
      </c>
      <c r="E3042" s="130" t="s">
        <v>257</v>
      </c>
      <c r="F3042" s="130">
        <v>0</v>
      </c>
      <c r="G3042" s="130">
        <v>2</v>
      </c>
      <c r="H3042" s="130" t="s">
        <v>130</v>
      </c>
      <c r="I3042" s="131"/>
      <c r="J3042" s="130" t="s">
        <v>131</v>
      </c>
    </row>
    <row r="3043" spans="1:10">
      <c r="A3043" s="130" t="s">
        <v>8253</v>
      </c>
      <c r="B3043" s="130" t="s">
        <v>8254</v>
      </c>
      <c r="C3043" s="130" t="s">
        <v>255</v>
      </c>
      <c r="D3043" s="130" t="s">
        <v>8255</v>
      </c>
      <c r="E3043" s="130" t="s">
        <v>257</v>
      </c>
      <c r="F3043" s="130">
        <v>0</v>
      </c>
      <c r="G3043" s="130">
        <v>2</v>
      </c>
      <c r="H3043" s="130" t="s">
        <v>130</v>
      </c>
      <c r="I3043" s="131"/>
      <c r="J3043" s="130" t="s">
        <v>131</v>
      </c>
    </row>
    <row r="3044" spans="1:10">
      <c r="A3044" s="130" t="s">
        <v>8256</v>
      </c>
      <c r="B3044" s="130" t="s">
        <v>8257</v>
      </c>
      <c r="C3044" s="130" t="s">
        <v>255</v>
      </c>
      <c r="D3044" s="130" t="s">
        <v>8258</v>
      </c>
      <c r="E3044" s="130" t="s">
        <v>257</v>
      </c>
      <c r="F3044" s="130">
        <v>0</v>
      </c>
      <c r="G3044" s="130">
        <v>2</v>
      </c>
      <c r="H3044" s="130" t="s">
        <v>130</v>
      </c>
      <c r="I3044" s="131"/>
      <c r="J3044" s="130" t="s">
        <v>131</v>
      </c>
    </row>
    <row r="3045" spans="1:10">
      <c r="A3045" s="130" t="s">
        <v>8259</v>
      </c>
      <c r="B3045" s="130" t="s">
        <v>8260</v>
      </c>
      <c r="C3045" s="130" t="s">
        <v>255</v>
      </c>
      <c r="D3045" s="130" t="s">
        <v>8261</v>
      </c>
      <c r="E3045" s="130" t="s">
        <v>257</v>
      </c>
      <c r="F3045" s="130">
        <v>0</v>
      </c>
      <c r="G3045" s="130">
        <v>2</v>
      </c>
      <c r="H3045" s="130" t="s">
        <v>130</v>
      </c>
      <c r="I3045" s="131"/>
      <c r="J3045" s="130" t="s">
        <v>131</v>
      </c>
    </row>
    <row r="3046" spans="1:10">
      <c r="A3046" s="130" t="s">
        <v>8262</v>
      </c>
      <c r="B3046" s="130" t="s">
        <v>8263</v>
      </c>
      <c r="C3046" s="130" t="s">
        <v>255</v>
      </c>
      <c r="D3046" s="130" t="s">
        <v>8264</v>
      </c>
      <c r="E3046" s="130" t="s">
        <v>257</v>
      </c>
      <c r="F3046" s="130">
        <v>0</v>
      </c>
      <c r="G3046" s="130">
        <v>2</v>
      </c>
      <c r="H3046" s="130" t="s">
        <v>130</v>
      </c>
      <c r="I3046" s="131"/>
      <c r="J3046" s="130" t="s">
        <v>131</v>
      </c>
    </row>
    <row r="3047" spans="1:10">
      <c r="A3047" s="130" t="s">
        <v>8265</v>
      </c>
      <c r="B3047" s="130" t="s">
        <v>8266</v>
      </c>
      <c r="C3047" s="130" t="s">
        <v>255</v>
      </c>
      <c r="D3047" s="130" t="s">
        <v>8267</v>
      </c>
      <c r="E3047" s="130" t="s">
        <v>257</v>
      </c>
      <c r="F3047" s="130">
        <v>0</v>
      </c>
      <c r="G3047" s="130">
        <v>2</v>
      </c>
      <c r="H3047" s="130" t="s">
        <v>130</v>
      </c>
      <c r="I3047" s="131"/>
      <c r="J3047" s="130" t="s">
        <v>131</v>
      </c>
    </row>
    <row r="3048" spans="1:10">
      <c r="A3048" s="130" t="s">
        <v>8268</v>
      </c>
      <c r="B3048" s="130" t="s">
        <v>8269</v>
      </c>
      <c r="C3048" s="130" t="s">
        <v>255</v>
      </c>
      <c r="D3048" s="130" t="s">
        <v>8270</v>
      </c>
      <c r="E3048" s="130" t="s">
        <v>257</v>
      </c>
      <c r="F3048" s="130">
        <v>0</v>
      </c>
      <c r="G3048" s="130">
        <v>2</v>
      </c>
      <c r="H3048" s="130" t="s">
        <v>130</v>
      </c>
      <c r="I3048" s="131"/>
      <c r="J3048" s="130" t="s">
        <v>131</v>
      </c>
    </row>
    <row r="3049" spans="1:10">
      <c r="A3049" s="130" t="s">
        <v>8271</v>
      </c>
      <c r="B3049" s="130" t="s">
        <v>8272</v>
      </c>
      <c r="C3049" s="130" t="s">
        <v>255</v>
      </c>
      <c r="D3049" s="130" t="s">
        <v>8273</v>
      </c>
      <c r="E3049" s="130" t="s">
        <v>257</v>
      </c>
      <c r="F3049" s="130">
        <v>0</v>
      </c>
      <c r="G3049" s="130">
        <v>2</v>
      </c>
      <c r="H3049" s="130" t="s">
        <v>130</v>
      </c>
      <c r="I3049" s="131"/>
      <c r="J3049" s="130" t="s">
        <v>131</v>
      </c>
    </row>
    <row r="3050" spans="1:10">
      <c r="A3050" s="130" t="s">
        <v>8274</v>
      </c>
      <c r="B3050" s="130" t="s">
        <v>8275</v>
      </c>
      <c r="C3050" s="130" t="s">
        <v>255</v>
      </c>
      <c r="D3050" s="130" t="s">
        <v>8276</v>
      </c>
      <c r="E3050" s="130" t="s">
        <v>257</v>
      </c>
      <c r="F3050" s="130">
        <v>0</v>
      </c>
      <c r="G3050" s="130">
        <v>2</v>
      </c>
      <c r="H3050" s="130" t="s">
        <v>130</v>
      </c>
      <c r="I3050" s="131"/>
      <c r="J3050" s="130" t="s">
        <v>131</v>
      </c>
    </row>
    <row r="3051" spans="1:10">
      <c r="A3051" s="130" t="s">
        <v>8277</v>
      </c>
      <c r="B3051" s="130" t="s">
        <v>8278</v>
      </c>
      <c r="C3051" s="130" t="s">
        <v>255</v>
      </c>
      <c r="D3051" s="130" t="s">
        <v>8279</v>
      </c>
      <c r="E3051" s="130" t="s">
        <v>257</v>
      </c>
      <c r="F3051" s="130">
        <v>0</v>
      </c>
      <c r="G3051" s="130">
        <v>2</v>
      </c>
      <c r="H3051" s="130" t="s">
        <v>130</v>
      </c>
      <c r="I3051" s="131"/>
      <c r="J3051" s="130" t="s">
        <v>131</v>
      </c>
    </row>
    <row r="3052" spans="1:10">
      <c r="A3052" s="130" t="s">
        <v>8280</v>
      </c>
      <c r="B3052" s="130" t="s">
        <v>8281</v>
      </c>
      <c r="C3052" s="130" t="s">
        <v>255</v>
      </c>
      <c r="D3052" s="130" t="s">
        <v>8282</v>
      </c>
      <c r="E3052" s="130" t="s">
        <v>257</v>
      </c>
      <c r="F3052" s="130">
        <v>0</v>
      </c>
      <c r="G3052" s="130">
        <v>2</v>
      </c>
      <c r="H3052" s="130" t="s">
        <v>130</v>
      </c>
      <c r="I3052" s="131"/>
      <c r="J3052" s="130" t="s">
        <v>131</v>
      </c>
    </row>
    <row r="3053" spans="1:10">
      <c r="A3053" s="130" t="s">
        <v>8283</v>
      </c>
      <c r="B3053" s="130" t="s">
        <v>8284</v>
      </c>
      <c r="C3053" s="130" t="s">
        <v>255</v>
      </c>
      <c r="D3053" s="130" t="s">
        <v>8285</v>
      </c>
      <c r="E3053" s="130" t="s">
        <v>257</v>
      </c>
      <c r="F3053" s="130">
        <v>0</v>
      </c>
      <c r="G3053" s="130">
        <v>2</v>
      </c>
      <c r="H3053" s="130" t="s">
        <v>130</v>
      </c>
      <c r="I3053" s="131"/>
      <c r="J3053" s="130" t="s">
        <v>131</v>
      </c>
    </row>
    <row r="3054" spans="1:10">
      <c r="A3054" s="130" t="s">
        <v>8286</v>
      </c>
      <c r="B3054" s="130" t="s">
        <v>8287</v>
      </c>
      <c r="C3054" s="130" t="s">
        <v>255</v>
      </c>
      <c r="D3054" s="130" t="s">
        <v>8288</v>
      </c>
      <c r="E3054" s="130" t="s">
        <v>257</v>
      </c>
      <c r="F3054" s="130">
        <v>0</v>
      </c>
      <c r="G3054" s="130">
        <v>2</v>
      </c>
      <c r="H3054" s="130" t="s">
        <v>130</v>
      </c>
      <c r="I3054" s="131"/>
      <c r="J3054" s="130" t="s">
        <v>131</v>
      </c>
    </row>
    <row r="3055" spans="1:10">
      <c r="A3055" s="130" t="s">
        <v>8289</v>
      </c>
      <c r="B3055" s="130" t="s">
        <v>8233</v>
      </c>
      <c r="C3055" s="130" t="s">
        <v>239</v>
      </c>
      <c r="D3055" s="130" t="s">
        <v>8234</v>
      </c>
      <c r="E3055" s="130" t="s">
        <v>22</v>
      </c>
      <c r="F3055" s="130">
        <v>1</v>
      </c>
      <c r="G3055" s="130">
        <v>2</v>
      </c>
      <c r="H3055" s="130" t="s">
        <v>130</v>
      </c>
      <c r="I3055" s="131"/>
      <c r="J3055" s="130" t="s">
        <v>131</v>
      </c>
    </row>
    <row r="3056" spans="1:10">
      <c r="A3056" s="130" t="s">
        <v>8290</v>
      </c>
      <c r="B3056" s="130" t="s">
        <v>8236</v>
      </c>
      <c r="C3056" s="130" t="s">
        <v>239</v>
      </c>
      <c r="D3056" s="130" t="s">
        <v>8237</v>
      </c>
      <c r="E3056" s="130" t="s">
        <v>22</v>
      </c>
      <c r="F3056" s="130">
        <v>1</v>
      </c>
      <c r="G3056" s="130">
        <v>2</v>
      </c>
      <c r="H3056" s="130" t="s">
        <v>130</v>
      </c>
      <c r="I3056" s="131"/>
      <c r="J3056" s="130" t="s">
        <v>131</v>
      </c>
    </row>
    <row r="3057" spans="1:10">
      <c r="A3057" s="130" t="s">
        <v>8291</v>
      </c>
      <c r="B3057" s="130" t="s">
        <v>8239</v>
      </c>
      <c r="C3057" s="130" t="s">
        <v>239</v>
      </c>
      <c r="D3057" s="130" t="s">
        <v>8240</v>
      </c>
      <c r="E3057" s="130" t="s">
        <v>22</v>
      </c>
      <c r="F3057" s="130">
        <v>1</v>
      </c>
      <c r="G3057" s="130">
        <v>2</v>
      </c>
      <c r="H3057" s="130" t="s">
        <v>130</v>
      </c>
      <c r="I3057" s="131"/>
      <c r="J3057" s="130" t="s">
        <v>131</v>
      </c>
    </row>
    <row r="3058" spans="1:10">
      <c r="A3058" s="130" t="s">
        <v>8292</v>
      </c>
      <c r="B3058" s="130" t="s">
        <v>8242</v>
      </c>
      <c r="C3058" s="130" t="s">
        <v>239</v>
      </c>
      <c r="D3058" s="130" t="s">
        <v>8243</v>
      </c>
      <c r="E3058" s="130" t="s">
        <v>22</v>
      </c>
      <c r="F3058" s="130">
        <v>1</v>
      </c>
      <c r="G3058" s="130">
        <v>2</v>
      </c>
      <c r="H3058" s="130" t="s">
        <v>130</v>
      </c>
      <c r="I3058" s="131"/>
      <c r="J3058" s="130" t="s">
        <v>131</v>
      </c>
    </row>
    <row r="3059" spans="1:10">
      <c r="A3059" s="130" t="s">
        <v>8293</v>
      </c>
      <c r="B3059" s="130" t="s">
        <v>8245</v>
      </c>
      <c r="C3059" s="130" t="s">
        <v>239</v>
      </c>
      <c r="D3059" s="130" t="s">
        <v>8246</v>
      </c>
      <c r="E3059" s="130" t="s">
        <v>22</v>
      </c>
      <c r="F3059" s="130">
        <v>1</v>
      </c>
      <c r="G3059" s="130">
        <v>2</v>
      </c>
      <c r="H3059" s="130" t="s">
        <v>130</v>
      </c>
      <c r="I3059" s="131"/>
      <c r="J3059" s="130" t="s">
        <v>131</v>
      </c>
    </row>
    <row r="3060" spans="1:10">
      <c r="A3060" s="130" t="s">
        <v>8294</v>
      </c>
      <c r="B3060" s="130" t="s">
        <v>8248</v>
      </c>
      <c r="C3060" s="130" t="s">
        <v>239</v>
      </c>
      <c r="D3060" s="130" t="s">
        <v>8249</v>
      </c>
      <c r="E3060" s="130" t="s">
        <v>22</v>
      </c>
      <c r="F3060" s="130">
        <v>1</v>
      </c>
      <c r="G3060" s="130">
        <v>2</v>
      </c>
      <c r="H3060" s="130" t="s">
        <v>130</v>
      </c>
      <c r="I3060" s="131"/>
      <c r="J3060" s="130" t="s">
        <v>131</v>
      </c>
    </row>
    <row r="3061" spans="1:10">
      <c r="A3061" s="130" t="s">
        <v>8295</v>
      </c>
      <c r="B3061" s="130" t="s">
        <v>8251</v>
      </c>
      <c r="C3061" s="130" t="s">
        <v>239</v>
      </c>
      <c r="D3061" s="130" t="s">
        <v>8252</v>
      </c>
      <c r="E3061" s="130" t="s">
        <v>22</v>
      </c>
      <c r="F3061" s="130">
        <v>1</v>
      </c>
      <c r="G3061" s="130">
        <v>2</v>
      </c>
      <c r="H3061" s="130" t="s">
        <v>130</v>
      </c>
      <c r="I3061" s="131"/>
      <c r="J3061" s="130" t="s">
        <v>131</v>
      </c>
    </row>
    <row r="3062" spans="1:10">
      <c r="A3062" s="130" t="s">
        <v>8296</v>
      </c>
      <c r="B3062" s="130" t="s">
        <v>8254</v>
      </c>
      <c r="C3062" s="130" t="s">
        <v>239</v>
      </c>
      <c r="D3062" s="130" t="s">
        <v>8255</v>
      </c>
      <c r="E3062" s="130" t="s">
        <v>22</v>
      </c>
      <c r="F3062" s="130">
        <v>1</v>
      </c>
      <c r="G3062" s="130">
        <v>2</v>
      </c>
      <c r="H3062" s="130" t="s">
        <v>130</v>
      </c>
      <c r="I3062" s="131"/>
      <c r="J3062" s="130" t="s">
        <v>131</v>
      </c>
    </row>
    <row r="3063" spans="1:10">
      <c r="A3063" s="130" t="s">
        <v>8297</v>
      </c>
      <c r="B3063" s="130" t="s">
        <v>8257</v>
      </c>
      <c r="C3063" s="130" t="s">
        <v>239</v>
      </c>
      <c r="D3063" s="130" t="s">
        <v>8258</v>
      </c>
      <c r="E3063" s="130" t="s">
        <v>22</v>
      </c>
      <c r="F3063" s="130">
        <v>1</v>
      </c>
      <c r="G3063" s="130">
        <v>2</v>
      </c>
      <c r="H3063" s="130" t="s">
        <v>130</v>
      </c>
      <c r="I3063" s="131"/>
      <c r="J3063" s="130" t="s">
        <v>131</v>
      </c>
    </row>
    <row r="3064" spans="1:10">
      <c r="A3064" s="130" t="s">
        <v>8298</v>
      </c>
      <c r="B3064" s="130" t="s">
        <v>8260</v>
      </c>
      <c r="C3064" s="130" t="s">
        <v>239</v>
      </c>
      <c r="D3064" s="130" t="s">
        <v>8261</v>
      </c>
      <c r="E3064" s="130" t="s">
        <v>22</v>
      </c>
      <c r="F3064" s="130">
        <v>1</v>
      </c>
      <c r="G3064" s="130">
        <v>2</v>
      </c>
      <c r="H3064" s="130" t="s">
        <v>130</v>
      </c>
      <c r="I3064" s="131"/>
      <c r="J3064" s="130" t="s">
        <v>131</v>
      </c>
    </row>
    <row r="3065" spans="1:10">
      <c r="A3065" s="130" t="s">
        <v>8299</v>
      </c>
      <c r="B3065" s="130" t="s">
        <v>8263</v>
      </c>
      <c r="C3065" s="130" t="s">
        <v>239</v>
      </c>
      <c r="D3065" s="130" t="s">
        <v>8264</v>
      </c>
      <c r="E3065" s="130" t="s">
        <v>22</v>
      </c>
      <c r="F3065" s="130">
        <v>1</v>
      </c>
      <c r="G3065" s="130">
        <v>2</v>
      </c>
      <c r="H3065" s="130" t="s">
        <v>130</v>
      </c>
      <c r="I3065" s="131"/>
      <c r="J3065" s="130" t="s">
        <v>131</v>
      </c>
    </row>
    <row r="3066" spans="1:10">
      <c r="A3066" s="130" t="s">
        <v>8300</v>
      </c>
      <c r="B3066" s="130" t="s">
        <v>8266</v>
      </c>
      <c r="C3066" s="130" t="s">
        <v>239</v>
      </c>
      <c r="D3066" s="130" t="s">
        <v>8267</v>
      </c>
      <c r="E3066" s="130" t="s">
        <v>22</v>
      </c>
      <c r="F3066" s="130">
        <v>1</v>
      </c>
      <c r="G3066" s="130">
        <v>2</v>
      </c>
      <c r="H3066" s="130" t="s">
        <v>130</v>
      </c>
      <c r="I3066" s="131"/>
      <c r="J3066" s="130" t="s">
        <v>131</v>
      </c>
    </row>
    <row r="3067" spans="1:10">
      <c r="A3067" s="130" t="s">
        <v>8301</v>
      </c>
      <c r="B3067" s="130" t="s">
        <v>8269</v>
      </c>
      <c r="C3067" s="130" t="s">
        <v>239</v>
      </c>
      <c r="D3067" s="130" t="s">
        <v>8270</v>
      </c>
      <c r="E3067" s="130" t="s">
        <v>22</v>
      </c>
      <c r="F3067" s="130">
        <v>1</v>
      </c>
      <c r="G3067" s="130">
        <v>2</v>
      </c>
      <c r="H3067" s="130" t="s">
        <v>130</v>
      </c>
      <c r="I3067" s="131"/>
      <c r="J3067" s="130" t="s">
        <v>131</v>
      </c>
    </row>
    <row r="3068" spans="1:10">
      <c r="A3068" s="130" t="s">
        <v>8302</v>
      </c>
      <c r="B3068" s="130" t="s">
        <v>8272</v>
      </c>
      <c r="C3068" s="130" t="s">
        <v>239</v>
      </c>
      <c r="D3068" s="130" t="s">
        <v>8273</v>
      </c>
      <c r="E3068" s="130" t="s">
        <v>22</v>
      </c>
      <c r="F3068" s="130">
        <v>1</v>
      </c>
      <c r="G3068" s="130">
        <v>2</v>
      </c>
      <c r="H3068" s="130" t="s">
        <v>130</v>
      </c>
      <c r="I3068" s="131"/>
      <c r="J3068" s="130" t="s">
        <v>131</v>
      </c>
    </row>
    <row r="3069" spans="1:10">
      <c r="A3069" s="130" t="s">
        <v>8303</v>
      </c>
      <c r="B3069" s="130" t="s">
        <v>8275</v>
      </c>
      <c r="C3069" s="130" t="s">
        <v>239</v>
      </c>
      <c r="D3069" s="130" t="s">
        <v>8276</v>
      </c>
      <c r="E3069" s="130" t="s">
        <v>22</v>
      </c>
      <c r="F3069" s="130">
        <v>1</v>
      </c>
      <c r="G3069" s="130">
        <v>2</v>
      </c>
      <c r="H3069" s="130" t="s">
        <v>130</v>
      </c>
      <c r="I3069" s="131"/>
      <c r="J3069" s="130" t="s">
        <v>131</v>
      </c>
    </row>
    <row r="3070" spans="1:10">
      <c r="A3070" s="130" t="s">
        <v>8304</v>
      </c>
      <c r="B3070" s="130" t="s">
        <v>8278</v>
      </c>
      <c r="C3070" s="130" t="s">
        <v>239</v>
      </c>
      <c r="D3070" s="130" t="s">
        <v>8279</v>
      </c>
      <c r="E3070" s="130" t="s">
        <v>22</v>
      </c>
      <c r="F3070" s="130">
        <v>1</v>
      </c>
      <c r="G3070" s="130">
        <v>2</v>
      </c>
      <c r="H3070" s="130" t="s">
        <v>130</v>
      </c>
      <c r="I3070" s="131"/>
      <c r="J3070" s="130" t="s">
        <v>131</v>
      </c>
    </row>
    <row r="3071" spans="1:10">
      <c r="A3071" s="130" t="s">
        <v>8305</v>
      </c>
      <c r="B3071" s="130" t="s">
        <v>8281</v>
      </c>
      <c r="C3071" s="130" t="s">
        <v>239</v>
      </c>
      <c r="D3071" s="130" t="s">
        <v>8282</v>
      </c>
      <c r="E3071" s="130" t="s">
        <v>22</v>
      </c>
      <c r="F3071" s="130">
        <v>1</v>
      </c>
      <c r="G3071" s="130">
        <v>2</v>
      </c>
      <c r="H3071" s="130" t="s">
        <v>130</v>
      </c>
      <c r="I3071" s="131"/>
      <c r="J3071" s="130" t="s">
        <v>131</v>
      </c>
    </row>
    <row r="3072" spans="1:10">
      <c r="A3072" s="130" t="s">
        <v>8306</v>
      </c>
      <c r="B3072" s="130" t="s">
        <v>8284</v>
      </c>
      <c r="C3072" s="130" t="s">
        <v>239</v>
      </c>
      <c r="D3072" s="130" t="s">
        <v>8285</v>
      </c>
      <c r="E3072" s="130" t="s">
        <v>22</v>
      </c>
      <c r="F3072" s="130">
        <v>1</v>
      </c>
      <c r="G3072" s="130">
        <v>2</v>
      </c>
      <c r="H3072" s="130" t="s">
        <v>130</v>
      </c>
      <c r="I3072" s="131">
        <v>45496</v>
      </c>
      <c r="J3072" s="130" t="s">
        <v>8307</v>
      </c>
    </row>
    <row r="3073" spans="1:10">
      <c r="A3073" s="130" t="s">
        <v>8308</v>
      </c>
      <c r="B3073" s="130" t="s">
        <v>8287</v>
      </c>
      <c r="C3073" s="130" t="s">
        <v>239</v>
      </c>
      <c r="D3073" s="130" t="s">
        <v>8288</v>
      </c>
      <c r="E3073" s="130" t="s">
        <v>22</v>
      </c>
      <c r="F3073" s="130">
        <v>1</v>
      </c>
      <c r="G3073" s="130">
        <v>2</v>
      </c>
      <c r="H3073" s="130" t="s">
        <v>130</v>
      </c>
      <c r="I3073" s="131"/>
      <c r="J3073" s="130" t="s">
        <v>131</v>
      </c>
    </row>
    <row r="3074" spans="1:10">
      <c r="A3074" s="130" t="s">
        <v>8309</v>
      </c>
      <c r="B3074" s="130" t="s">
        <v>8310</v>
      </c>
      <c r="C3074" s="130" t="s">
        <v>255</v>
      </c>
      <c r="D3074" s="130" t="s">
        <v>8311</v>
      </c>
      <c r="E3074" s="130" t="s">
        <v>257</v>
      </c>
      <c r="F3074" s="130">
        <v>0</v>
      </c>
      <c r="G3074" s="130">
        <v>2</v>
      </c>
      <c r="H3074" s="130" t="s">
        <v>130</v>
      </c>
      <c r="I3074" s="131"/>
      <c r="J3074" s="130" t="s">
        <v>131</v>
      </c>
    </row>
    <row r="3075" spans="1:10">
      <c r="A3075" s="130" t="s">
        <v>8312</v>
      </c>
      <c r="B3075" s="130" t="s">
        <v>8313</v>
      </c>
      <c r="C3075" s="130" t="s">
        <v>373</v>
      </c>
      <c r="D3075" s="130" t="s">
        <v>8314</v>
      </c>
      <c r="E3075" s="130" t="s">
        <v>1</v>
      </c>
      <c r="F3075" s="130">
        <v>0</v>
      </c>
      <c r="G3075" s="130">
        <v>2</v>
      </c>
      <c r="H3075" s="130" t="s">
        <v>130</v>
      </c>
      <c r="I3075" s="131"/>
      <c r="J3075" s="130" t="s">
        <v>131</v>
      </c>
    </row>
    <row r="3076" spans="1:10">
      <c r="A3076" s="130" t="s">
        <v>8315</v>
      </c>
      <c r="B3076" s="130" t="s">
        <v>8315</v>
      </c>
      <c r="C3076" s="130" t="s">
        <v>8315</v>
      </c>
      <c r="D3076" s="130" t="s">
        <v>8315</v>
      </c>
      <c r="E3076" s="130" t="s">
        <v>8315</v>
      </c>
      <c r="H3076" s="130" t="s">
        <v>8315</v>
      </c>
      <c r="I3076" s="131"/>
      <c r="J3076" s="130" t="s">
        <v>8315</v>
      </c>
    </row>
    <row r="3077" spans="1:10">
      <c r="A3077" s="130" t="s">
        <v>8316</v>
      </c>
      <c r="B3077" s="130" t="s">
        <v>8317</v>
      </c>
      <c r="C3077" s="130" t="s">
        <v>128</v>
      </c>
      <c r="D3077" s="130" t="s">
        <v>8318</v>
      </c>
      <c r="E3077" s="130" t="s">
        <v>128</v>
      </c>
      <c r="F3077" s="130">
        <v>0</v>
      </c>
      <c r="G3077" s="130">
        <v>2</v>
      </c>
      <c r="H3077" s="130" t="s">
        <v>130</v>
      </c>
      <c r="I3077" s="131"/>
      <c r="J3077" s="130" t="s">
        <v>131</v>
      </c>
    </row>
    <row r="3078" spans="1:10">
      <c r="A3078" s="130" t="s">
        <v>8319</v>
      </c>
      <c r="B3078" s="130" t="s">
        <v>8317</v>
      </c>
      <c r="C3078" s="130" t="s">
        <v>164</v>
      </c>
      <c r="D3078" s="130" t="s">
        <v>8318</v>
      </c>
      <c r="E3078" s="130" t="s">
        <v>166</v>
      </c>
      <c r="F3078" s="130">
        <v>0</v>
      </c>
      <c r="G3078" s="130">
        <v>2</v>
      </c>
      <c r="H3078" s="130" t="s">
        <v>130</v>
      </c>
      <c r="I3078" s="131"/>
      <c r="J3078" s="130" t="s">
        <v>131</v>
      </c>
    </row>
    <row r="3079" spans="1:10">
      <c r="A3079" s="130" t="s">
        <v>8320</v>
      </c>
      <c r="B3079" s="130" t="s">
        <v>8317</v>
      </c>
      <c r="C3079" s="130" t="s">
        <v>192</v>
      </c>
      <c r="D3079" s="130" t="s">
        <v>8318</v>
      </c>
      <c r="E3079" s="130" t="s">
        <v>193</v>
      </c>
      <c r="F3079" s="130">
        <v>0</v>
      </c>
      <c r="G3079" s="130">
        <v>2</v>
      </c>
      <c r="H3079" s="130" t="s">
        <v>130</v>
      </c>
      <c r="I3079" s="131">
        <v>45665</v>
      </c>
      <c r="J3079" s="130" t="s">
        <v>131</v>
      </c>
    </row>
    <row r="3080" spans="1:10">
      <c r="A3080" s="130" t="s">
        <v>8321</v>
      </c>
      <c r="B3080" s="130" t="s">
        <v>8322</v>
      </c>
      <c r="C3080" s="130" t="s">
        <v>6528</v>
      </c>
      <c r="D3080" s="130" t="s">
        <v>8323</v>
      </c>
      <c r="E3080" s="130" t="s">
        <v>6528</v>
      </c>
      <c r="F3080" s="130">
        <v>0</v>
      </c>
      <c r="G3080" s="130">
        <v>2</v>
      </c>
      <c r="H3080" s="130" t="s">
        <v>130</v>
      </c>
      <c r="I3080" s="131"/>
      <c r="J3080" s="130" t="s">
        <v>131</v>
      </c>
    </row>
    <row r="3081" spans="1:10">
      <c r="A3081" s="130" t="s">
        <v>8324</v>
      </c>
      <c r="B3081" s="130" t="s">
        <v>8324</v>
      </c>
      <c r="C3081" s="130" t="s">
        <v>8324</v>
      </c>
      <c r="D3081" s="130" t="s">
        <v>8324</v>
      </c>
      <c r="E3081" s="130" t="s">
        <v>8324</v>
      </c>
      <c r="H3081" s="130" t="s">
        <v>8324</v>
      </c>
      <c r="I3081" s="131"/>
      <c r="J3081" s="130" t="s">
        <v>8324</v>
      </c>
    </row>
    <row r="3082" spans="1:10">
      <c r="A3082" s="130" t="s">
        <v>8325</v>
      </c>
      <c r="B3082" s="130" t="s">
        <v>8326</v>
      </c>
      <c r="C3082" s="130" t="s">
        <v>164</v>
      </c>
      <c r="D3082" s="130" t="s">
        <v>8327</v>
      </c>
      <c r="E3082" s="130" t="s">
        <v>166</v>
      </c>
      <c r="F3082" s="130">
        <v>0</v>
      </c>
      <c r="G3082" s="130">
        <v>2</v>
      </c>
      <c r="H3082" s="130" t="s">
        <v>130</v>
      </c>
      <c r="I3082" s="131"/>
      <c r="J3082" s="130" t="s">
        <v>131</v>
      </c>
    </row>
    <row r="3083" spans="1:10">
      <c r="A3083" s="130" t="s">
        <v>8328</v>
      </c>
      <c r="B3083" s="130" t="s">
        <v>8329</v>
      </c>
      <c r="C3083" s="130" t="s">
        <v>164</v>
      </c>
      <c r="D3083" s="130" t="s">
        <v>8330</v>
      </c>
      <c r="E3083" s="130" t="s">
        <v>166</v>
      </c>
      <c r="F3083" s="130">
        <v>0</v>
      </c>
      <c r="G3083" s="130">
        <v>2</v>
      </c>
      <c r="H3083" s="130" t="s">
        <v>130</v>
      </c>
      <c r="I3083" s="131"/>
      <c r="J3083" s="130" t="s">
        <v>131</v>
      </c>
    </row>
    <row r="3084" spans="1:10">
      <c r="A3084" s="130" t="s">
        <v>8331</v>
      </c>
      <c r="B3084" s="130" t="s">
        <v>8326</v>
      </c>
      <c r="C3084" s="130" t="s">
        <v>255</v>
      </c>
      <c r="D3084" s="130" t="s">
        <v>8327</v>
      </c>
      <c r="E3084" s="130" t="s">
        <v>23</v>
      </c>
      <c r="F3084" s="130">
        <v>0</v>
      </c>
      <c r="G3084" s="130">
        <v>2</v>
      </c>
      <c r="H3084" s="130" t="s">
        <v>130</v>
      </c>
      <c r="I3084" s="131"/>
      <c r="J3084" s="130" t="s">
        <v>131</v>
      </c>
    </row>
    <row r="3085" spans="1:10">
      <c r="A3085" s="130" t="s">
        <v>8332</v>
      </c>
      <c r="B3085" s="130" t="s">
        <v>8329</v>
      </c>
      <c r="C3085" s="130" t="s">
        <v>255</v>
      </c>
      <c r="D3085" s="130" t="s">
        <v>8330</v>
      </c>
      <c r="E3085" s="130" t="s">
        <v>23</v>
      </c>
      <c r="F3085" s="130">
        <v>0</v>
      </c>
      <c r="G3085" s="130">
        <v>2</v>
      </c>
      <c r="H3085" s="130" t="s">
        <v>130</v>
      </c>
      <c r="I3085" s="131"/>
      <c r="J3085" s="130" t="s">
        <v>131</v>
      </c>
    </row>
    <row r="3086" spans="1:10">
      <c r="A3086" s="130" t="s">
        <v>8333</v>
      </c>
      <c r="B3086" s="130" t="s">
        <v>8334</v>
      </c>
      <c r="C3086" s="130" t="s">
        <v>164</v>
      </c>
      <c r="D3086" s="130" t="s">
        <v>8335</v>
      </c>
      <c r="E3086" s="130" t="s">
        <v>166</v>
      </c>
      <c r="F3086" s="130">
        <v>0</v>
      </c>
      <c r="G3086" s="130">
        <v>2</v>
      </c>
      <c r="H3086" s="130" t="s">
        <v>130</v>
      </c>
      <c r="I3086" s="131"/>
      <c r="J3086" s="130" t="s">
        <v>131</v>
      </c>
    </row>
    <row r="3087" spans="1:10">
      <c r="A3087" s="130" t="s">
        <v>8336</v>
      </c>
      <c r="B3087" s="130" t="s">
        <v>8337</v>
      </c>
      <c r="C3087" s="130" t="s">
        <v>164</v>
      </c>
      <c r="D3087" s="130" t="s">
        <v>8338</v>
      </c>
      <c r="E3087" s="130" t="s">
        <v>166</v>
      </c>
      <c r="F3087" s="130">
        <v>0</v>
      </c>
      <c r="G3087" s="130">
        <v>2</v>
      </c>
      <c r="H3087" s="130" t="s">
        <v>130</v>
      </c>
      <c r="I3087" s="131"/>
      <c r="J3087" s="130" t="s">
        <v>131</v>
      </c>
    </row>
    <row r="3088" spans="1:10">
      <c r="A3088" s="130" t="s">
        <v>8339</v>
      </c>
      <c r="B3088" s="130" t="s">
        <v>8340</v>
      </c>
      <c r="C3088" s="130" t="s">
        <v>164</v>
      </c>
      <c r="D3088" s="130" t="s">
        <v>8341</v>
      </c>
      <c r="E3088" s="130" t="s">
        <v>166</v>
      </c>
      <c r="F3088" s="130">
        <v>0</v>
      </c>
      <c r="G3088" s="130">
        <v>2</v>
      </c>
      <c r="H3088" s="130" t="s">
        <v>130</v>
      </c>
      <c r="I3088" s="131"/>
      <c r="J3088" s="130" t="s">
        <v>131</v>
      </c>
    </row>
    <row r="3089" spans="1:10">
      <c r="A3089" s="130" t="s">
        <v>8342</v>
      </c>
      <c r="B3089" s="130" t="s">
        <v>8343</v>
      </c>
      <c r="C3089" s="130" t="s">
        <v>164</v>
      </c>
      <c r="D3089" s="130" t="s">
        <v>8344</v>
      </c>
      <c r="E3089" s="130" t="s">
        <v>166</v>
      </c>
      <c r="F3089" s="130">
        <v>0</v>
      </c>
      <c r="G3089" s="130">
        <v>2</v>
      </c>
      <c r="H3089" s="130" t="s">
        <v>130</v>
      </c>
      <c r="I3089" s="131"/>
      <c r="J3089" s="130" t="s">
        <v>131</v>
      </c>
    </row>
    <row r="3090" spans="1:10">
      <c r="A3090" s="130" t="s">
        <v>8345</v>
      </c>
      <c r="B3090" s="130" t="s">
        <v>8346</v>
      </c>
      <c r="C3090" s="130" t="s">
        <v>164</v>
      </c>
      <c r="D3090" s="130" t="s">
        <v>8347</v>
      </c>
      <c r="E3090" s="130" t="s">
        <v>166</v>
      </c>
      <c r="F3090" s="130">
        <v>0</v>
      </c>
      <c r="G3090" s="130">
        <v>2</v>
      </c>
      <c r="H3090" s="130" t="s">
        <v>130</v>
      </c>
      <c r="I3090" s="131"/>
      <c r="J3090" s="130" t="s">
        <v>131</v>
      </c>
    </row>
    <row r="3091" spans="1:10">
      <c r="A3091" s="130" t="s">
        <v>8348</v>
      </c>
      <c r="B3091" s="130" t="s">
        <v>8349</v>
      </c>
      <c r="C3091" s="130" t="s">
        <v>164</v>
      </c>
      <c r="D3091" s="130" t="s">
        <v>8350</v>
      </c>
      <c r="E3091" s="130" t="s">
        <v>166</v>
      </c>
      <c r="F3091" s="130">
        <v>0</v>
      </c>
      <c r="G3091" s="130">
        <v>2</v>
      </c>
      <c r="H3091" s="130" t="s">
        <v>130</v>
      </c>
      <c r="I3091" s="131"/>
      <c r="J3091" s="130" t="s">
        <v>131</v>
      </c>
    </row>
    <row r="3092" spans="1:10">
      <c r="A3092" s="130" t="s">
        <v>8351</v>
      </c>
      <c r="B3092" s="130" t="s">
        <v>8352</v>
      </c>
      <c r="C3092" s="130" t="s">
        <v>164</v>
      </c>
      <c r="D3092" s="130" t="s">
        <v>8353</v>
      </c>
      <c r="E3092" s="130" t="s">
        <v>166</v>
      </c>
      <c r="F3092" s="130">
        <v>0</v>
      </c>
      <c r="G3092" s="130">
        <v>2</v>
      </c>
      <c r="H3092" s="130" t="s">
        <v>130</v>
      </c>
      <c r="I3092" s="131"/>
      <c r="J3092" s="130" t="s">
        <v>131</v>
      </c>
    </row>
    <row r="3093" spans="1:10">
      <c r="A3093" s="130" t="s">
        <v>8354</v>
      </c>
      <c r="B3093" s="130" t="s">
        <v>8355</v>
      </c>
      <c r="C3093" s="130" t="s">
        <v>164</v>
      </c>
      <c r="D3093" s="130" t="s">
        <v>8356</v>
      </c>
      <c r="E3093" s="130" t="s">
        <v>166</v>
      </c>
      <c r="F3093" s="130">
        <v>0</v>
      </c>
      <c r="G3093" s="130">
        <v>2</v>
      </c>
      <c r="H3093" s="130" t="s">
        <v>130</v>
      </c>
      <c r="I3093" s="131"/>
      <c r="J3093" s="130" t="s">
        <v>131</v>
      </c>
    </row>
    <row r="3094" spans="1:10">
      <c r="A3094" s="130" t="s">
        <v>8357</v>
      </c>
      <c r="B3094" s="130" t="s">
        <v>8358</v>
      </c>
      <c r="C3094" s="130" t="s">
        <v>164</v>
      </c>
      <c r="D3094" s="130" t="s">
        <v>8359</v>
      </c>
      <c r="E3094" s="130" t="s">
        <v>166</v>
      </c>
      <c r="F3094" s="130">
        <v>0</v>
      </c>
      <c r="G3094" s="130">
        <v>2</v>
      </c>
      <c r="H3094" s="130" t="s">
        <v>130</v>
      </c>
      <c r="I3094" s="131"/>
      <c r="J3094" s="130" t="s">
        <v>131</v>
      </c>
    </row>
    <row r="3095" spans="1:10">
      <c r="A3095" s="130" t="s">
        <v>8360</v>
      </c>
      <c r="B3095" s="130" t="s">
        <v>8361</v>
      </c>
      <c r="C3095" s="130" t="s">
        <v>255</v>
      </c>
      <c r="D3095" s="130" t="s">
        <v>8362</v>
      </c>
      <c r="E3095" s="130" t="s">
        <v>23</v>
      </c>
      <c r="F3095" s="130">
        <v>0</v>
      </c>
      <c r="G3095" s="130">
        <v>2</v>
      </c>
      <c r="H3095" s="130" t="s">
        <v>130</v>
      </c>
      <c r="I3095" s="131"/>
      <c r="J3095" s="130" t="s">
        <v>131</v>
      </c>
    </row>
    <row r="3096" spans="1:10">
      <c r="A3096" s="130" t="s">
        <v>8363</v>
      </c>
      <c r="B3096" s="130" t="s">
        <v>8364</v>
      </c>
      <c r="C3096" s="130" t="s">
        <v>255</v>
      </c>
      <c r="D3096" s="130" t="s">
        <v>8365</v>
      </c>
      <c r="E3096" s="130" t="s">
        <v>23</v>
      </c>
      <c r="F3096" s="130">
        <v>0</v>
      </c>
      <c r="G3096" s="130">
        <v>2</v>
      </c>
      <c r="H3096" s="130" t="s">
        <v>130</v>
      </c>
      <c r="I3096" s="131"/>
      <c r="J3096" s="130" t="s">
        <v>131</v>
      </c>
    </row>
    <row r="3097" spans="1:10">
      <c r="A3097" s="130" t="s">
        <v>8366</v>
      </c>
      <c r="B3097" s="130" t="s">
        <v>8367</v>
      </c>
      <c r="C3097" s="130" t="s">
        <v>255</v>
      </c>
      <c r="D3097" s="130" t="s">
        <v>8368</v>
      </c>
      <c r="E3097" s="130" t="s">
        <v>23</v>
      </c>
      <c r="F3097" s="130">
        <v>0</v>
      </c>
      <c r="G3097" s="130">
        <v>2</v>
      </c>
      <c r="H3097" s="130" t="s">
        <v>130</v>
      </c>
      <c r="I3097" s="131"/>
      <c r="J3097" s="130" t="s">
        <v>131</v>
      </c>
    </row>
    <row r="3098" spans="1:10">
      <c r="A3098" s="130" t="s">
        <v>8369</v>
      </c>
      <c r="B3098" s="130" t="s">
        <v>8370</v>
      </c>
      <c r="C3098" s="130" t="s">
        <v>255</v>
      </c>
      <c r="D3098" s="130" t="s">
        <v>8371</v>
      </c>
      <c r="E3098" s="130" t="s">
        <v>23</v>
      </c>
      <c r="F3098" s="130">
        <v>0</v>
      </c>
      <c r="G3098" s="130">
        <v>2</v>
      </c>
      <c r="H3098" s="130" t="s">
        <v>130</v>
      </c>
      <c r="I3098" s="131"/>
      <c r="J3098" s="130" t="s">
        <v>131</v>
      </c>
    </row>
    <row r="3099" spans="1:10">
      <c r="A3099" s="130" t="s">
        <v>8372</v>
      </c>
      <c r="B3099" s="130" t="s">
        <v>8373</v>
      </c>
      <c r="C3099" s="130" t="s">
        <v>255</v>
      </c>
      <c r="D3099" s="130" t="s">
        <v>8374</v>
      </c>
      <c r="E3099" s="130" t="s">
        <v>23</v>
      </c>
      <c r="F3099" s="130">
        <v>0</v>
      </c>
      <c r="G3099" s="130">
        <v>2</v>
      </c>
      <c r="H3099" s="130" t="s">
        <v>130</v>
      </c>
      <c r="I3099" s="131"/>
      <c r="J3099" s="130" t="s">
        <v>131</v>
      </c>
    </row>
    <row r="3100" spans="1:10">
      <c r="A3100" s="130" t="s">
        <v>8375</v>
      </c>
      <c r="B3100" s="130" t="s">
        <v>8376</v>
      </c>
      <c r="C3100" s="130" t="s">
        <v>255</v>
      </c>
      <c r="D3100" s="130" t="s">
        <v>8377</v>
      </c>
      <c r="E3100" s="130" t="s">
        <v>23</v>
      </c>
      <c r="F3100" s="130">
        <v>0</v>
      </c>
      <c r="G3100" s="130">
        <v>2</v>
      </c>
      <c r="H3100" s="130" t="s">
        <v>130</v>
      </c>
      <c r="I3100" s="131"/>
      <c r="J3100" s="130" t="s">
        <v>131</v>
      </c>
    </row>
    <row r="3101" spans="1:10">
      <c r="A3101" s="130" t="s">
        <v>8378</v>
      </c>
      <c r="B3101" s="130" t="s">
        <v>8379</v>
      </c>
      <c r="C3101" s="130" t="s">
        <v>255</v>
      </c>
      <c r="D3101" s="130" t="s">
        <v>8380</v>
      </c>
      <c r="E3101" s="130" t="s">
        <v>23</v>
      </c>
      <c r="F3101" s="130">
        <v>0</v>
      </c>
      <c r="G3101" s="130">
        <v>2</v>
      </c>
      <c r="H3101" s="130" t="s">
        <v>130</v>
      </c>
      <c r="I3101" s="131"/>
      <c r="J3101" s="130" t="s">
        <v>131</v>
      </c>
    </row>
    <row r="3102" spans="1:10">
      <c r="A3102" s="130" t="s">
        <v>8381</v>
      </c>
      <c r="B3102" s="130" t="s">
        <v>8382</v>
      </c>
      <c r="C3102" s="130" t="s">
        <v>255</v>
      </c>
      <c r="D3102" s="130" t="s">
        <v>8383</v>
      </c>
      <c r="E3102" s="130" t="s">
        <v>23</v>
      </c>
      <c r="F3102" s="130">
        <v>0</v>
      </c>
      <c r="G3102" s="130">
        <v>2</v>
      </c>
      <c r="H3102" s="130" t="s">
        <v>130</v>
      </c>
      <c r="I3102" s="131"/>
      <c r="J3102" s="130" t="s">
        <v>131</v>
      </c>
    </row>
    <row r="3103" spans="1:10">
      <c r="A3103" s="130" t="s">
        <v>8384</v>
      </c>
      <c r="B3103" s="130" t="s">
        <v>8385</v>
      </c>
      <c r="C3103" s="130" t="s">
        <v>255</v>
      </c>
      <c r="D3103" s="130" t="s">
        <v>8386</v>
      </c>
      <c r="E3103" s="130" t="s">
        <v>23</v>
      </c>
      <c r="F3103" s="130">
        <v>0</v>
      </c>
      <c r="G3103" s="130">
        <v>2</v>
      </c>
      <c r="H3103" s="130" t="s">
        <v>130</v>
      </c>
      <c r="I3103" s="131"/>
      <c r="J3103" s="130" t="s">
        <v>131</v>
      </c>
    </row>
    <row r="3104" spans="1:10">
      <c r="A3104" s="130" t="s">
        <v>8387</v>
      </c>
      <c r="B3104" s="130" t="s">
        <v>8388</v>
      </c>
      <c r="C3104" s="130" t="s">
        <v>266</v>
      </c>
      <c r="D3104" s="130" t="s">
        <v>8389</v>
      </c>
      <c r="E3104" s="130" t="s">
        <v>268</v>
      </c>
      <c r="F3104" s="130">
        <v>0</v>
      </c>
      <c r="G3104" s="130">
        <v>2</v>
      </c>
      <c r="H3104" s="130" t="s">
        <v>130</v>
      </c>
      <c r="I3104" s="131"/>
      <c r="J3104" s="130" t="s">
        <v>131</v>
      </c>
    </row>
    <row r="3105" spans="1:10">
      <c r="A3105" s="130" t="s">
        <v>8390</v>
      </c>
      <c r="B3105" s="130" t="s">
        <v>8391</v>
      </c>
      <c r="C3105" s="130" t="s">
        <v>266</v>
      </c>
      <c r="D3105" s="130" t="s">
        <v>8392</v>
      </c>
      <c r="E3105" s="130" t="s">
        <v>268</v>
      </c>
      <c r="F3105" s="130">
        <v>0</v>
      </c>
      <c r="G3105" s="130">
        <v>2</v>
      </c>
      <c r="H3105" s="130" t="s">
        <v>130</v>
      </c>
      <c r="I3105" s="131"/>
      <c r="J3105" s="130" t="s">
        <v>131</v>
      </c>
    </row>
    <row r="3106" spans="1:10">
      <c r="A3106" s="130" t="s">
        <v>8393</v>
      </c>
      <c r="B3106" s="130" t="s">
        <v>8394</v>
      </c>
      <c r="C3106" s="130" t="s">
        <v>266</v>
      </c>
      <c r="D3106" s="130" t="s">
        <v>8395</v>
      </c>
      <c r="E3106" s="130" t="s">
        <v>268</v>
      </c>
      <c r="F3106" s="130">
        <v>0</v>
      </c>
      <c r="G3106" s="130">
        <v>2</v>
      </c>
      <c r="H3106" s="130" t="s">
        <v>130</v>
      </c>
      <c r="I3106" s="131"/>
      <c r="J3106" s="130" t="s">
        <v>131</v>
      </c>
    </row>
    <row r="3107" spans="1:10">
      <c r="A3107" s="130" t="s">
        <v>8396</v>
      </c>
      <c r="B3107" s="130" t="s">
        <v>8397</v>
      </c>
      <c r="C3107" s="130" t="s">
        <v>266</v>
      </c>
      <c r="D3107" s="130" t="s">
        <v>8398</v>
      </c>
      <c r="E3107" s="130" t="s">
        <v>268</v>
      </c>
      <c r="F3107" s="130">
        <v>0</v>
      </c>
      <c r="G3107" s="130">
        <v>2</v>
      </c>
      <c r="H3107" s="130" t="s">
        <v>130</v>
      </c>
      <c r="I3107" s="131"/>
      <c r="J3107" s="130" t="s">
        <v>131</v>
      </c>
    </row>
    <row r="3108" spans="1:10">
      <c r="A3108" s="130" t="s">
        <v>8399</v>
      </c>
      <c r="B3108" s="130" t="s">
        <v>8400</v>
      </c>
      <c r="C3108" s="130" t="s">
        <v>266</v>
      </c>
      <c r="D3108" s="130" t="s">
        <v>8401</v>
      </c>
      <c r="E3108" s="130" t="s">
        <v>268</v>
      </c>
      <c r="F3108" s="130">
        <v>0</v>
      </c>
      <c r="G3108" s="130">
        <v>2</v>
      </c>
      <c r="H3108" s="130" t="s">
        <v>130</v>
      </c>
      <c r="I3108" s="131"/>
      <c r="J3108" s="130" t="s">
        <v>131</v>
      </c>
    </row>
    <row r="3109" spans="1:10">
      <c r="A3109" s="130" t="s">
        <v>8402</v>
      </c>
      <c r="B3109" s="130" t="s">
        <v>8403</v>
      </c>
      <c r="C3109" s="130" t="s">
        <v>266</v>
      </c>
      <c r="D3109" s="130" t="s">
        <v>8404</v>
      </c>
      <c r="E3109" s="130" t="s">
        <v>268</v>
      </c>
      <c r="F3109" s="130">
        <v>0</v>
      </c>
      <c r="G3109" s="130">
        <v>2</v>
      </c>
      <c r="H3109" s="130" t="s">
        <v>130</v>
      </c>
      <c r="I3109" s="131"/>
      <c r="J3109" s="130" t="s">
        <v>131</v>
      </c>
    </row>
    <row r="3110" spans="1:10">
      <c r="A3110" s="130" t="s">
        <v>8405</v>
      </c>
      <c r="B3110" s="130" t="s">
        <v>8406</v>
      </c>
      <c r="C3110" s="130" t="s">
        <v>266</v>
      </c>
      <c r="D3110" s="130" t="s">
        <v>8407</v>
      </c>
      <c r="E3110" s="130" t="s">
        <v>268</v>
      </c>
      <c r="F3110" s="130">
        <v>0</v>
      </c>
      <c r="G3110" s="130">
        <v>2</v>
      </c>
      <c r="H3110" s="130" t="s">
        <v>130</v>
      </c>
      <c r="I3110" s="131"/>
      <c r="J3110" s="130" t="s">
        <v>131</v>
      </c>
    </row>
    <row r="3111" spans="1:10">
      <c r="A3111" s="130" t="s">
        <v>8408</v>
      </c>
      <c r="B3111" s="130" t="s">
        <v>8409</v>
      </c>
      <c r="C3111" s="130" t="s">
        <v>266</v>
      </c>
      <c r="D3111" s="130" t="s">
        <v>8410</v>
      </c>
      <c r="E3111" s="130" t="s">
        <v>268</v>
      </c>
      <c r="F3111" s="130">
        <v>0</v>
      </c>
      <c r="G3111" s="130">
        <v>2</v>
      </c>
      <c r="H3111" s="130" t="s">
        <v>130</v>
      </c>
      <c r="I3111" s="131"/>
      <c r="J3111" s="130" t="s">
        <v>131</v>
      </c>
    </row>
    <row r="3112" spans="1:10">
      <c r="A3112" s="130" t="s">
        <v>8411</v>
      </c>
      <c r="B3112" s="130" t="s">
        <v>8412</v>
      </c>
      <c r="C3112" s="130" t="s">
        <v>266</v>
      </c>
      <c r="D3112" s="130" t="s">
        <v>8413</v>
      </c>
      <c r="E3112" s="130" t="s">
        <v>268</v>
      </c>
      <c r="F3112" s="130">
        <v>0</v>
      </c>
      <c r="G3112" s="130">
        <v>2</v>
      </c>
      <c r="H3112" s="130" t="s">
        <v>130</v>
      </c>
      <c r="I3112" s="131"/>
      <c r="J3112" s="130" t="s">
        <v>131</v>
      </c>
    </row>
    <row r="3113" spans="1:10">
      <c r="A3113" s="130" t="s">
        <v>8414</v>
      </c>
      <c r="B3113" s="130" t="s">
        <v>8415</v>
      </c>
      <c r="C3113" s="130" t="s">
        <v>266</v>
      </c>
      <c r="D3113" s="130" t="s">
        <v>8416</v>
      </c>
      <c r="E3113" s="130" t="s">
        <v>268</v>
      </c>
      <c r="F3113" s="130">
        <v>0</v>
      </c>
      <c r="G3113" s="130">
        <v>2</v>
      </c>
      <c r="H3113" s="130" t="s">
        <v>130</v>
      </c>
      <c r="I3113" s="131"/>
      <c r="J3113" s="130" t="s">
        <v>131</v>
      </c>
    </row>
    <row r="3114" spans="1:10">
      <c r="A3114" s="130" t="s">
        <v>8417</v>
      </c>
      <c r="B3114" s="130" t="s">
        <v>8418</v>
      </c>
      <c r="C3114" s="130" t="s">
        <v>266</v>
      </c>
      <c r="D3114" s="130" t="s">
        <v>8419</v>
      </c>
      <c r="E3114" s="130" t="s">
        <v>268</v>
      </c>
      <c r="F3114" s="130">
        <v>0</v>
      </c>
      <c r="G3114" s="130">
        <v>2</v>
      </c>
      <c r="H3114" s="130" t="s">
        <v>130</v>
      </c>
      <c r="I3114" s="131"/>
      <c r="J3114" s="130" t="s">
        <v>131</v>
      </c>
    </row>
    <row r="3115" spans="1:10">
      <c r="A3115" s="130" t="s">
        <v>8420</v>
      </c>
      <c r="B3115" s="130" t="s">
        <v>8421</v>
      </c>
      <c r="C3115" s="130" t="s">
        <v>266</v>
      </c>
      <c r="D3115" s="130" t="s">
        <v>8422</v>
      </c>
      <c r="E3115" s="130" t="s">
        <v>268</v>
      </c>
      <c r="F3115" s="130">
        <v>0</v>
      </c>
      <c r="G3115" s="130">
        <v>2</v>
      </c>
      <c r="H3115" s="130" t="s">
        <v>130</v>
      </c>
      <c r="I3115" s="131"/>
      <c r="J3115" s="130" t="s">
        <v>131</v>
      </c>
    </row>
    <row r="3116" spans="1:10">
      <c r="A3116" s="130" t="s">
        <v>8423</v>
      </c>
      <c r="B3116" s="130" t="s">
        <v>8424</v>
      </c>
      <c r="C3116" s="130" t="s">
        <v>266</v>
      </c>
      <c r="D3116" s="130" t="s">
        <v>8425</v>
      </c>
      <c r="E3116" s="130" t="s">
        <v>268</v>
      </c>
      <c r="F3116" s="130">
        <v>0</v>
      </c>
      <c r="G3116" s="130">
        <v>2</v>
      </c>
      <c r="H3116" s="130" t="s">
        <v>130</v>
      </c>
      <c r="I3116" s="131"/>
      <c r="J3116" s="130" t="s">
        <v>131</v>
      </c>
    </row>
    <row r="3117" spans="1:10">
      <c r="A3117" s="130" t="s">
        <v>8426</v>
      </c>
      <c r="B3117" s="130" t="s">
        <v>8427</v>
      </c>
      <c r="C3117" s="130" t="s">
        <v>266</v>
      </c>
      <c r="D3117" s="130" t="s">
        <v>8428</v>
      </c>
      <c r="E3117" s="130" t="s">
        <v>268</v>
      </c>
      <c r="F3117" s="130">
        <v>0</v>
      </c>
      <c r="G3117" s="130">
        <v>2</v>
      </c>
      <c r="H3117" s="130" t="s">
        <v>130</v>
      </c>
      <c r="I3117" s="131"/>
      <c r="J3117" s="130" t="s">
        <v>131</v>
      </c>
    </row>
    <row r="3118" spans="1:10">
      <c r="A3118" s="130" t="s">
        <v>8429</v>
      </c>
      <c r="B3118" s="130" t="s">
        <v>8430</v>
      </c>
      <c r="C3118" s="130" t="s">
        <v>266</v>
      </c>
      <c r="D3118" s="130" t="s">
        <v>8431</v>
      </c>
      <c r="E3118" s="130" t="s">
        <v>268</v>
      </c>
      <c r="F3118" s="130">
        <v>0</v>
      </c>
      <c r="G3118" s="130">
        <v>2</v>
      </c>
      <c r="H3118" s="130" t="s">
        <v>130</v>
      </c>
      <c r="I3118" s="131"/>
      <c r="J3118" s="130" t="s">
        <v>131</v>
      </c>
    </row>
    <row r="3119" spans="1:10">
      <c r="A3119" s="130" t="s">
        <v>8432</v>
      </c>
      <c r="B3119" s="130" t="s">
        <v>8433</v>
      </c>
      <c r="C3119" s="130" t="s">
        <v>266</v>
      </c>
      <c r="D3119" s="130" t="s">
        <v>8434</v>
      </c>
      <c r="E3119" s="130" t="s">
        <v>268</v>
      </c>
      <c r="F3119" s="130">
        <v>0</v>
      </c>
      <c r="G3119" s="130">
        <v>2</v>
      </c>
      <c r="H3119" s="130" t="s">
        <v>130</v>
      </c>
      <c r="I3119" s="131"/>
      <c r="J3119" s="130" t="s">
        <v>131</v>
      </c>
    </row>
    <row r="3120" spans="1:10">
      <c r="A3120" s="130" t="s">
        <v>8435</v>
      </c>
      <c r="B3120" s="130" t="s">
        <v>8436</v>
      </c>
      <c r="C3120" s="130" t="s">
        <v>266</v>
      </c>
      <c r="D3120" s="130" t="s">
        <v>8437</v>
      </c>
      <c r="E3120" s="130" t="s">
        <v>268</v>
      </c>
      <c r="F3120" s="130">
        <v>0</v>
      </c>
      <c r="G3120" s="130">
        <v>2</v>
      </c>
      <c r="H3120" s="130" t="s">
        <v>130</v>
      </c>
      <c r="I3120" s="131"/>
      <c r="J3120" s="130" t="s">
        <v>131</v>
      </c>
    </row>
    <row r="3121" spans="1:10">
      <c r="A3121" s="130" t="s">
        <v>8438</v>
      </c>
      <c r="B3121" s="130" t="s">
        <v>8439</v>
      </c>
      <c r="C3121" s="130" t="s">
        <v>266</v>
      </c>
      <c r="D3121" s="130" t="s">
        <v>8440</v>
      </c>
      <c r="E3121" s="130" t="s">
        <v>268</v>
      </c>
      <c r="F3121" s="130">
        <v>0</v>
      </c>
      <c r="G3121" s="130">
        <v>2</v>
      </c>
      <c r="H3121" s="130" t="s">
        <v>130</v>
      </c>
      <c r="I3121" s="131"/>
      <c r="J3121" s="130" t="s">
        <v>131</v>
      </c>
    </row>
    <row r="3122" spans="1:10">
      <c r="A3122" s="130" t="s">
        <v>8441</v>
      </c>
      <c r="B3122" s="130" t="s">
        <v>8442</v>
      </c>
      <c r="C3122" s="130" t="s">
        <v>266</v>
      </c>
      <c r="D3122" s="130" t="s">
        <v>8443</v>
      </c>
      <c r="E3122" s="130" t="s">
        <v>268</v>
      </c>
      <c r="F3122" s="130">
        <v>0</v>
      </c>
      <c r="G3122" s="130">
        <v>2</v>
      </c>
      <c r="H3122" s="130" t="s">
        <v>130</v>
      </c>
      <c r="I3122" s="131"/>
      <c r="J3122" s="130" t="s">
        <v>131</v>
      </c>
    </row>
    <row r="3123" spans="1:10">
      <c r="A3123" s="130" t="s">
        <v>8444</v>
      </c>
      <c r="B3123" s="130" t="s">
        <v>8445</v>
      </c>
      <c r="C3123" s="130" t="s">
        <v>266</v>
      </c>
      <c r="D3123" s="130" t="s">
        <v>8446</v>
      </c>
      <c r="E3123" s="130" t="s">
        <v>268</v>
      </c>
      <c r="F3123" s="130">
        <v>0</v>
      </c>
      <c r="G3123" s="130">
        <v>2</v>
      </c>
      <c r="H3123" s="130" t="s">
        <v>130</v>
      </c>
      <c r="I3123" s="131"/>
      <c r="J3123" s="130" t="s">
        <v>131</v>
      </c>
    </row>
    <row r="3124" spans="1:10">
      <c r="A3124" s="130" t="s">
        <v>8447</v>
      </c>
      <c r="B3124" s="130" t="s">
        <v>8448</v>
      </c>
      <c r="C3124" s="130" t="s">
        <v>266</v>
      </c>
      <c r="D3124" s="130" t="s">
        <v>8449</v>
      </c>
      <c r="E3124" s="130" t="s">
        <v>268</v>
      </c>
      <c r="F3124" s="130">
        <v>0</v>
      </c>
      <c r="G3124" s="130">
        <v>2</v>
      </c>
      <c r="H3124" s="130" t="s">
        <v>130</v>
      </c>
      <c r="I3124" s="131"/>
      <c r="J3124" s="130" t="s">
        <v>131</v>
      </c>
    </row>
    <row r="3125" spans="1:10">
      <c r="A3125" s="130" t="s">
        <v>8450</v>
      </c>
      <c r="B3125" s="130" t="s">
        <v>8451</v>
      </c>
      <c r="C3125" s="130" t="s">
        <v>164</v>
      </c>
      <c r="D3125" s="130" t="s">
        <v>8452</v>
      </c>
      <c r="E3125" s="130" t="s">
        <v>166</v>
      </c>
      <c r="F3125" s="130">
        <v>0</v>
      </c>
      <c r="G3125" s="130">
        <v>2</v>
      </c>
      <c r="H3125" s="130" t="s">
        <v>130</v>
      </c>
      <c r="I3125" s="131"/>
      <c r="J3125" s="130" t="s">
        <v>131</v>
      </c>
    </row>
    <row r="3126" spans="1:10">
      <c r="A3126" s="130" t="s">
        <v>8453</v>
      </c>
      <c r="B3126" s="130" t="s">
        <v>8454</v>
      </c>
      <c r="C3126" s="130" t="s">
        <v>164</v>
      </c>
      <c r="D3126" s="130" t="s">
        <v>8455</v>
      </c>
      <c r="E3126" s="130" t="s">
        <v>166</v>
      </c>
      <c r="F3126" s="130">
        <v>0</v>
      </c>
      <c r="G3126" s="130">
        <v>2</v>
      </c>
      <c r="H3126" s="130" t="s">
        <v>130</v>
      </c>
      <c r="I3126" s="131"/>
      <c r="J3126" s="130" t="s">
        <v>131</v>
      </c>
    </row>
    <row r="3127" spans="1:10">
      <c r="A3127" s="130" t="s">
        <v>8456</v>
      </c>
      <c r="B3127" s="130" t="s">
        <v>8457</v>
      </c>
      <c r="C3127" s="130" t="s">
        <v>164</v>
      </c>
      <c r="D3127" s="130" t="s">
        <v>8458</v>
      </c>
      <c r="E3127" s="130" t="s">
        <v>166</v>
      </c>
      <c r="F3127" s="130">
        <v>0</v>
      </c>
      <c r="G3127" s="130">
        <v>2</v>
      </c>
      <c r="H3127" s="130" t="s">
        <v>130</v>
      </c>
      <c r="I3127" s="131"/>
      <c r="J3127" s="130" t="s">
        <v>131</v>
      </c>
    </row>
    <row r="3128" spans="1:10">
      <c r="A3128" s="130" t="s">
        <v>8459</v>
      </c>
      <c r="B3128" s="130" t="s">
        <v>8460</v>
      </c>
      <c r="C3128" s="130" t="s">
        <v>164</v>
      </c>
      <c r="D3128" s="130" t="s">
        <v>8461</v>
      </c>
      <c r="E3128" s="130" t="s">
        <v>166</v>
      </c>
      <c r="F3128" s="130">
        <v>0</v>
      </c>
      <c r="G3128" s="130">
        <v>2</v>
      </c>
      <c r="H3128" s="130" t="s">
        <v>130</v>
      </c>
      <c r="I3128" s="131"/>
      <c r="J3128" s="130" t="s">
        <v>131</v>
      </c>
    </row>
    <row r="3129" spans="1:10">
      <c r="A3129" s="130" t="s">
        <v>8462</v>
      </c>
      <c r="B3129" s="130" t="s">
        <v>8463</v>
      </c>
      <c r="C3129" s="130" t="s">
        <v>164</v>
      </c>
      <c r="D3129" s="130" t="s">
        <v>8464</v>
      </c>
      <c r="E3129" s="130" t="s">
        <v>166</v>
      </c>
      <c r="F3129" s="130">
        <v>0</v>
      </c>
      <c r="G3129" s="130">
        <v>2</v>
      </c>
      <c r="H3129" s="130" t="s">
        <v>130</v>
      </c>
      <c r="I3129" s="131"/>
      <c r="J3129" s="130" t="s">
        <v>131</v>
      </c>
    </row>
    <row r="3130" spans="1:10">
      <c r="A3130" s="130" t="s">
        <v>8465</v>
      </c>
      <c r="B3130" s="130" t="s">
        <v>8466</v>
      </c>
      <c r="C3130" s="130" t="s">
        <v>164</v>
      </c>
      <c r="D3130" s="130" t="s">
        <v>8467</v>
      </c>
      <c r="E3130" s="130" t="s">
        <v>166</v>
      </c>
      <c r="F3130" s="130">
        <v>0</v>
      </c>
      <c r="G3130" s="130">
        <v>2</v>
      </c>
      <c r="H3130" s="130" t="s">
        <v>130</v>
      </c>
      <c r="I3130" s="131"/>
      <c r="J3130" s="130" t="s">
        <v>131</v>
      </c>
    </row>
    <row r="3131" spans="1:10">
      <c r="A3131" s="130" t="s">
        <v>8468</v>
      </c>
      <c r="B3131" s="130" t="s">
        <v>8469</v>
      </c>
      <c r="C3131" s="130" t="s">
        <v>164</v>
      </c>
      <c r="D3131" s="130" t="s">
        <v>8470</v>
      </c>
      <c r="E3131" s="130" t="s">
        <v>166</v>
      </c>
      <c r="F3131" s="130">
        <v>0</v>
      </c>
      <c r="G3131" s="130">
        <v>2</v>
      </c>
      <c r="H3131" s="130" t="s">
        <v>130</v>
      </c>
      <c r="I3131" s="131"/>
      <c r="J3131" s="130" t="s">
        <v>131</v>
      </c>
    </row>
    <row r="3132" spans="1:10">
      <c r="A3132" s="130" t="s">
        <v>8471</v>
      </c>
      <c r="B3132" s="130" t="s">
        <v>8472</v>
      </c>
      <c r="C3132" s="130" t="s">
        <v>164</v>
      </c>
      <c r="D3132" s="130" t="s">
        <v>8473</v>
      </c>
      <c r="E3132" s="130" t="s">
        <v>166</v>
      </c>
      <c r="F3132" s="130">
        <v>0</v>
      </c>
      <c r="G3132" s="130">
        <v>2</v>
      </c>
      <c r="H3132" s="130" t="s">
        <v>130</v>
      </c>
      <c r="I3132" s="131"/>
      <c r="J3132" s="130" t="s">
        <v>131</v>
      </c>
    </row>
    <row r="3133" spans="1:10">
      <c r="A3133" s="130" t="s">
        <v>8474</v>
      </c>
      <c r="B3133" s="130" t="s">
        <v>8475</v>
      </c>
      <c r="C3133" s="130" t="s">
        <v>164</v>
      </c>
      <c r="D3133" s="130" t="s">
        <v>8476</v>
      </c>
      <c r="E3133" s="130" t="s">
        <v>166</v>
      </c>
      <c r="F3133" s="130">
        <v>0</v>
      </c>
      <c r="G3133" s="130">
        <v>2</v>
      </c>
      <c r="H3133" s="130" t="s">
        <v>130</v>
      </c>
      <c r="I3133" s="131"/>
      <c r="J3133" s="130" t="s">
        <v>131</v>
      </c>
    </row>
    <row r="3134" spans="1:10">
      <c r="A3134" s="130" t="s">
        <v>8477</v>
      </c>
      <c r="B3134" s="130" t="s">
        <v>8478</v>
      </c>
      <c r="C3134" s="130" t="s">
        <v>164</v>
      </c>
      <c r="D3134" s="130" t="s">
        <v>8479</v>
      </c>
      <c r="E3134" s="130" t="s">
        <v>166</v>
      </c>
      <c r="F3134" s="130">
        <v>0</v>
      </c>
      <c r="G3134" s="130">
        <v>2</v>
      </c>
      <c r="H3134" s="130" t="s">
        <v>130</v>
      </c>
      <c r="I3134" s="131"/>
      <c r="J3134" s="130" t="s">
        <v>131</v>
      </c>
    </row>
    <row r="3135" spans="1:10">
      <c r="A3135" s="130" t="s">
        <v>8480</v>
      </c>
      <c r="B3135" s="130" t="s">
        <v>8481</v>
      </c>
      <c r="C3135" s="130" t="s">
        <v>164</v>
      </c>
      <c r="D3135" s="130" t="s">
        <v>8482</v>
      </c>
      <c r="E3135" s="130" t="s">
        <v>166</v>
      </c>
      <c r="F3135" s="130">
        <v>0</v>
      </c>
      <c r="G3135" s="130">
        <v>2</v>
      </c>
      <c r="H3135" s="130" t="s">
        <v>130</v>
      </c>
      <c r="I3135" s="131"/>
      <c r="J3135" s="130" t="s">
        <v>131</v>
      </c>
    </row>
    <row r="3136" spans="1:10">
      <c r="A3136" s="130" t="s">
        <v>8483</v>
      </c>
      <c r="B3136" s="130" t="s">
        <v>8484</v>
      </c>
      <c r="C3136" s="130" t="s">
        <v>164</v>
      </c>
      <c r="D3136" s="130" t="s">
        <v>8485</v>
      </c>
      <c r="E3136" s="130" t="s">
        <v>166</v>
      </c>
      <c r="F3136" s="130">
        <v>0</v>
      </c>
      <c r="G3136" s="130">
        <v>2</v>
      </c>
      <c r="H3136" s="130" t="s">
        <v>130</v>
      </c>
      <c r="I3136" s="131"/>
      <c r="J3136" s="130" t="s">
        <v>131</v>
      </c>
    </row>
    <row r="3137" spans="1:10">
      <c r="A3137" s="130" t="s">
        <v>8486</v>
      </c>
      <c r="B3137" s="130" t="s">
        <v>8487</v>
      </c>
      <c r="C3137" s="130" t="s">
        <v>164</v>
      </c>
      <c r="D3137" s="130" t="s">
        <v>8488</v>
      </c>
      <c r="E3137" s="130" t="s">
        <v>166</v>
      </c>
      <c r="F3137" s="130">
        <v>0</v>
      </c>
      <c r="G3137" s="130">
        <v>2</v>
      </c>
      <c r="H3137" s="130" t="s">
        <v>130</v>
      </c>
      <c r="I3137" s="131"/>
      <c r="J3137" s="130" t="s">
        <v>131</v>
      </c>
    </row>
    <row r="3138" spans="1:10">
      <c r="A3138" s="130" t="s">
        <v>8489</v>
      </c>
      <c r="B3138" s="130" t="s">
        <v>8490</v>
      </c>
      <c r="C3138" s="130" t="s">
        <v>164</v>
      </c>
      <c r="D3138" s="130" t="s">
        <v>8491</v>
      </c>
      <c r="E3138" s="130" t="s">
        <v>166</v>
      </c>
      <c r="F3138" s="130">
        <v>0</v>
      </c>
      <c r="G3138" s="130">
        <v>2</v>
      </c>
      <c r="H3138" s="130" t="s">
        <v>130</v>
      </c>
      <c r="I3138" s="131"/>
      <c r="J3138" s="130" t="s">
        <v>131</v>
      </c>
    </row>
    <row r="3139" spans="1:10">
      <c r="A3139" s="130" t="s">
        <v>8492</v>
      </c>
      <c r="B3139" s="130" t="s">
        <v>8493</v>
      </c>
      <c r="C3139" s="130" t="s">
        <v>164</v>
      </c>
      <c r="D3139" s="130" t="s">
        <v>8494</v>
      </c>
      <c r="E3139" s="130" t="s">
        <v>166</v>
      </c>
      <c r="F3139" s="130">
        <v>0</v>
      </c>
      <c r="G3139" s="130">
        <v>2</v>
      </c>
      <c r="H3139" s="130" t="s">
        <v>130</v>
      </c>
      <c r="I3139" s="131"/>
      <c r="J3139" s="130" t="s">
        <v>131</v>
      </c>
    </row>
    <row r="3140" spans="1:10">
      <c r="A3140" s="130" t="s">
        <v>8495</v>
      </c>
      <c r="B3140" s="130" t="s">
        <v>8496</v>
      </c>
      <c r="C3140" s="130" t="s">
        <v>164</v>
      </c>
      <c r="D3140" s="130" t="s">
        <v>8497</v>
      </c>
      <c r="E3140" s="130" t="s">
        <v>166</v>
      </c>
      <c r="F3140" s="130">
        <v>0</v>
      </c>
      <c r="G3140" s="130">
        <v>2</v>
      </c>
      <c r="H3140" s="130" t="s">
        <v>130</v>
      </c>
      <c r="I3140" s="131"/>
      <c r="J3140" s="130" t="s">
        <v>131</v>
      </c>
    </row>
    <row r="3141" spans="1:10">
      <c r="A3141" s="130" t="s">
        <v>8498</v>
      </c>
      <c r="B3141" s="130" t="s">
        <v>8499</v>
      </c>
      <c r="C3141" s="130" t="s">
        <v>164</v>
      </c>
      <c r="D3141" s="130" t="s">
        <v>8500</v>
      </c>
      <c r="E3141" s="130" t="s">
        <v>166</v>
      </c>
      <c r="F3141" s="130">
        <v>0</v>
      </c>
      <c r="G3141" s="130">
        <v>2</v>
      </c>
      <c r="H3141" s="130" t="s">
        <v>130</v>
      </c>
      <c r="I3141" s="131"/>
      <c r="J3141" s="130" t="s">
        <v>131</v>
      </c>
    </row>
    <row r="3142" spans="1:10">
      <c r="A3142" s="130" t="s">
        <v>8501</v>
      </c>
      <c r="B3142" s="130" t="s">
        <v>8502</v>
      </c>
      <c r="C3142" s="130" t="s">
        <v>164</v>
      </c>
      <c r="D3142" s="130" t="s">
        <v>8503</v>
      </c>
      <c r="E3142" s="130" t="s">
        <v>166</v>
      </c>
      <c r="F3142" s="130">
        <v>0</v>
      </c>
      <c r="G3142" s="130">
        <v>2</v>
      </c>
      <c r="H3142" s="130" t="s">
        <v>130</v>
      </c>
      <c r="I3142" s="131"/>
      <c r="J3142" s="130" t="s">
        <v>131</v>
      </c>
    </row>
    <row r="3143" spans="1:10">
      <c r="A3143" s="130" t="s">
        <v>8504</v>
      </c>
      <c r="B3143" s="130" t="s">
        <v>8505</v>
      </c>
      <c r="C3143" s="130" t="s">
        <v>164</v>
      </c>
      <c r="D3143" s="130" t="s">
        <v>8506</v>
      </c>
      <c r="E3143" s="130" t="s">
        <v>166</v>
      </c>
      <c r="F3143" s="130">
        <v>0</v>
      </c>
      <c r="G3143" s="130">
        <v>2</v>
      </c>
      <c r="H3143" s="130" t="s">
        <v>130</v>
      </c>
      <c r="I3143" s="131"/>
      <c r="J3143" s="130" t="s">
        <v>131</v>
      </c>
    </row>
    <row r="3144" spans="1:10">
      <c r="A3144" s="130" t="s">
        <v>8507</v>
      </c>
      <c r="B3144" s="130" t="s">
        <v>8508</v>
      </c>
      <c r="C3144" s="130" t="s">
        <v>164</v>
      </c>
      <c r="D3144" s="130" t="s">
        <v>8509</v>
      </c>
      <c r="E3144" s="130" t="s">
        <v>166</v>
      </c>
      <c r="F3144" s="130">
        <v>0</v>
      </c>
      <c r="G3144" s="130">
        <v>2</v>
      </c>
      <c r="H3144" s="130" t="s">
        <v>130</v>
      </c>
      <c r="I3144" s="131"/>
      <c r="J3144" s="130" t="s">
        <v>131</v>
      </c>
    </row>
    <row r="3145" spans="1:10">
      <c r="A3145" s="130" t="s">
        <v>8510</v>
      </c>
      <c r="B3145" s="130" t="s">
        <v>8511</v>
      </c>
      <c r="C3145" s="130" t="s">
        <v>164</v>
      </c>
      <c r="D3145" s="130" t="s">
        <v>8512</v>
      </c>
      <c r="E3145" s="130" t="s">
        <v>166</v>
      </c>
      <c r="F3145" s="130">
        <v>0</v>
      </c>
      <c r="G3145" s="130">
        <v>2</v>
      </c>
      <c r="H3145" s="130" t="s">
        <v>130</v>
      </c>
      <c r="I3145" s="131"/>
      <c r="J3145" s="130" t="s">
        <v>131</v>
      </c>
    </row>
    <row r="3146" spans="1:10">
      <c r="A3146" s="130" t="s">
        <v>8513</v>
      </c>
      <c r="B3146" s="130" t="s">
        <v>8514</v>
      </c>
      <c r="C3146" s="130" t="s">
        <v>164</v>
      </c>
      <c r="D3146" s="130" t="s">
        <v>8515</v>
      </c>
      <c r="E3146" s="130" t="s">
        <v>166</v>
      </c>
      <c r="F3146" s="130">
        <v>0</v>
      </c>
      <c r="G3146" s="130">
        <v>2</v>
      </c>
      <c r="H3146" s="130" t="s">
        <v>130</v>
      </c>
      <c r="I3146" s="131"/>
      <c r="J3146" s="130" t="s">
        <v>131</v>
      </c>
    </row>
    <row r="3147" spans="1:10">
      <c r="A3147" s="130" t="s">
        <v>8516</v>
      </c>
      <c r="B3147" s="130" t="s">
        <v>8517</v>
      </c>
      <c r="C3147" s="130" t="s">
        <v>164</v>
      </c>
      <c r="D3147" s="130" t="s">
        <v>8518</v>
      </c>
      <c r="E3147" s="130" t="s">
        <v>166</v>
      </c>
      <c r="F3147" s="130">
        <v>0</v>
      </c>
      <c r="G3147" s="130">
        <v>2</v>
      </c>
      <c r="H3147" s="130" t="s">
        <v>130</v>
      </c>
      <c r="I3147" s="131"/>
      <c r="J3147" s="130" t="s">
        <v>131</v>
      </c>
    </row>
    <row r="3148" spans="1:10">
      <c r="A3148" s="130" t="s">
        <v>8519</v>
      </c>
      <c r="B3148" s="130" t="s">
        <v>8520</v>
      </c>
      <c r="C3148" s="130" t="s">
        <v>164</v>
      </c>
      <c r="D3148" s="130" t="s">
        <v>8521</v>
      </c>
      <c r="E3148" s="130" t="s">
        <v>166</v>
      </c>
      <c r="F3148" s="130">
        <v>0</v>
      </c>
      <c r="G3148" s="130">
        <v>2</v>
      </c>
      <c r="H3148" s="130" t="s">
        <v>130</v>
      </c>
      <c r="I3148" s="131"/>
      <c r="J3148" s="130" t="s">
        <v>131</v>
      </c>
    </row>
    <row r="3149" spans="1:10">
      <c r="A3149" s="130" t="s">
        <v>8522</v>
      </c>
      <c r="B3149" s="130" t="s">
        <v>8523</v>
      </c>
      <c r="C3149" s="130" t="s">
        <v>164</v>
      </c>
      <c r="D3149" s="130" t="s">
        <v>8524</v>
      </c>
      <c r="E3149" s="130" t="s">
        <v>166</v>
      </c>
      <c r="F3149" s="130">
        <v>0</v>
      </c>
      <c r="G3149" s="130">
        <v>2</v>
      </c>
      <c r="H3149" s="130" t="s">
        <v>130</v>
      </c>
      <c r="I3149" s="131"/>
      <c r="J3149" s="130" t="s">
        <v>131</v>
      </c>
    </row>
    <row r="3150" spans="1:10">
      <c r="A3150" s="130" t="s">
        <v>8525</v>
      </c>
      <c r="B3150" s="130" t="s">
        <v>8526</v>
      </c>
      <c r="C3150" s="130" t="s">
        <v>164</v>
      </c>
      <c r="D3150" s="130" t="s">
        <v>8527</v>
      </c>
      <c r="E3150" s="130" t="s">
        <v>166</v>
      </c>
      <c r="F3150" s="130">
        <v>0</v>
      </c>
      <c r="G3150" s="130">
        <v>2</v>
      </c>
      <c r="H3150" s="130" t="s">
        <v>130</v>
      </c>
      <c r="I3150" s="131"/>
      <c r="J3150" s="130" t="s">
        <v>131</v>
      </c>
    </row>
    <row r="3151" spans="1:10">
      <c r="A3151" s="130" t="s">
        <v>8528</v>
      </c>
      <c r="B3151" s="130" t="s">
        <v>8529</v>
      </c>
      <c r="C3151" s="130" t="s">
        <v>164</v>
      </c>
      <c r="D3151" s="130" t="s">
        <v>8530</v>
      </c>
      <c r="E3151" s="130" t="s">
        <v>166</v>
      </c>
      <c r="F3151" s="130">
        <v>0</v>
      </c>
      <c r="G3151" s="130">
        <v>2</v>
      </c>
      <c r="H3151" s="130" t="s">
        <v>130</v>
      </c>
      <c r="I3151" s="131"/>
      <c r="J3151" s="130" t="s">
        <v>131</v>
      </c>
    </row>
    <row r="3152" spans="1:10">
      <c r="A3152" s="130" t="s">
        <v>8531</v>
      </c>
      <c r="B3152" s="130" t="s">
        <v>8532</v>
      </c>
      <c r="C3152" s="130" t="s">
        <v>164</v>
      </c>
      <c r="D3152" s="130" t="s">
        <v>8533</v>
      </c>
      <c r="E3152" s="130" t="s">
        <v>166</v>
      </c>
      <c r="F3152" s="130">
        <v>0</v>
      </c>
      <c r="G3152" s="130">
        <v>2</v>
      </c>
      <c r="H3152" s="130" t="s">
        <v>130</v>
      </c>
      <c r="I3152" s="131"/>
      <c r="J3152" s="130" t="s">
        <v>131</v>
      </c>
    </row>
    <row r="3153" spans="1:10">
      <c r="A3153" s="130" t="s">
        <v>8534</v>
      </c>
      <c r="B3153" s="130" t="s">
        <v>8535</v>
      </c>
      <c r="C3153" s="130" t="s">
        <v>164</v>
      </c>
      <c r="D3153" s="130" t="s">
        <v>8536</v>
      </c>
      <c r="E3153" s="130" t="s">
        <v>166</v>
      </c>
      <c r="F3153" s="130">
        <v>0</v>
      </c>
      <c r="G3153" s="130">
        <v>2</v>
      </c>
      <c r="H3153" s="130" t="s">
        <v>130</v>
      </c>
      <c r="I3153" s="131"/>
      <c r="J3153" s="130" t="s">
        <v>131</v>
      </c>
    </row>
    <row r="3154" spans="1:10">
      <c r="A3154" s="130" t="s">
        <v>8537</v>
      </c>
      <c r="B3154" s="130" t="s">
        <v>8538</v>
      </c>
      <c r="C3154" s="130" t="s">
        <v>164</v>
      </c>
      <c r="D3154" s="130" t="s">
        <v>8539</v>
      </c>
      <c r="E3154" s="130" t="s">
        <v>166</v>
      </c>
      <c r="F3154" s="130">
        <v>0</v>
      </c>
      <c r="G3154" s="130">
        <v>2</v>
      </c>
      <c r="H3154" s="130" t="s">
        <v>130</v>
      </c>
      <c r="I3154" s="131"/>
      <c r="J3154" s="130" t="s">
        <v>131</v>
      </c>
    </row>
    <row r="3155" spans="1:10">
      <c r="A3155" s="130" t="s">
        <v>8540</v>
      </c>
      <c r="B3155" s="130" t="s">
        <v>8541</v>
      </c>
      <c r="C3155" s="130" t="s">
        <v>164</v>
      </c>
      <c r="D3155" s="130" t="s">
        <v>8542</v>
      </c>
      <c r="E3155" s="130" t="s">
        <v>166</v>
      </c>
      <c r="F3155" s="130">
        <v>0</v>
      </c>
      <c r="G3155" s="130">
        <v>2</v>
      </c>
      <c r="H3155" s="130" t="s">
        <v>130</v>
      </c>
      <c r="I3155" s="131"/>
      <c r="J3155" s="130" t="s">
        <v>131</v>
      </c>
    </row>
    <row r="3156" spans="1:10">
      <c r="A3156" s="130" t="s">
        <v>8543</v>
      </c>
      <c r="B3156" s="130" t="s">
        <v>8544</v>
      </c>
      <c r="C3156" s="130" t="s">
        <v>164</v>
      </c>
      <c r="D3156" s="130" t="s">
        <v>8545</v>
      </c>
      <c r="E3156" s="130" t="s">
        <v>166</v>
      </c>
      <c r="F3156" s="130">
        <v>0</v>
      </c>
      <c r="G3156" s="130">
        <v>2</v>
      </c>
      <c r="H3156" s="130" t="s">
        <v>130</v>
      </c>
      <c r="I3156" s="131"/>
      <c r="J3156" s="130" t="s">
        <v>131</v>
      </c>
    </row>
    <row r="3157" spans="1:10">
      <c r="A3157" s="130" t="s">
        <v>8546</v>
      </c>
      <c r="B3157" s="130" t="s">
        <v>8547</v>
      </c>
      <c r="C3157" s="130" t="s">
        <v>164</v>
      </c>
      <c r="D3157" s="130" t="s">
        <v>8548</v>
      </c>
      <c r="E3157" s="130" t="s">
        <v>166</v>
      </c>
      <c r="F3157" s="130">
        <v>0</v>
      </c>
      <c r="G3157" s="130">
        <v>2</v>
      </c>
      <c r="H3157" s="130" t="s">
        <v>130</v>
      </c>
      <c r="I3157" s="131"/>
      <c r="J3157" s="130" t="s">
        <v>131</v>
      </c>
    </row>
    <row r="3158" spans="1:10">
      <c r="A3158" s="130" t="s">
        <v>8549</v>
      </c>
      <c r="B3158" s="130" t="s">
        <v>8550</v>
      </c>
      <c r="C3158" s="130" t="s">
        <v>164</v>
      </c>
      <c r="D3158" s="130" t="s">
        <v>8551</v>
      </c>
      <c r="E3158" s="130" t="s">
        <v>166</v>
      </c>
      <c r="F3158" s="130">
        <v>0</v>
      </c>
      <c r="G3158" s="130">
        <v>2</v>
      </c>
      <c r="H3158" s="130" t="s">
        <v>130</v>
      </c>
      <c r="I3158" s="131"/>
      <c r="J3158" s="130" t="s">
        <v>131</v>
      </c>
    </row>
    <row r="3159" spans="1:10">
      <c r="A3159" s="130" t="s">
        <v>8552</v>
      </c>
      <c r="B3159" s="130" t="s">
        <v>8553</v>
      </c>
      <c r="C3159" s="130" t="s">
        <v>164</v>
      </c>
      <c r="D3159" s="130" t="s">
        <v>8554</v>
      </c>
      <c r="E3159" s="130" t="s">
        <v>166</v>
      </c>
      <c r="F3159" s="130">
        <v>0</v>
      </c>
      <c r="G3159" s="130">
        <v>2</v>
      </c>
      <c r="H3159" s="130" t="s">
        <v>130</v>
      </c>
      <c r="I3159" s="131"/>
      <c r="J3159" s="130" t="s">
        <v>131</v>
      </c>
    </row>
    <row r="3160" spans="1:10">
      <c r="A3160" s="130" t="s">
        <v>8555</v>
      </c>
      <c r="B3160" s="130" t="s">
        <v>8556</v>
      </c>
      <c r="C3160" s="130" t="s">
        <v>164</v>
      </c>
      <c r="D3160" s="130" t="s">
        <v>8557</v>
      </c>
      <c r="E3160" s="130" t="s">
        <v>166</v>
      </c>
      <c r="F3160" s="130">
        <v>0</v>
      </c>
      <c r="G3160" s="130">
        <v>2</v>
      </c>
      <c r="H3160" s="130" t="s">
        <v>130</v>
      </c>
      <c r="I3160" s="131"/>
      <c r="J3160" s="130" t="s">
        <v>131</v>
      </c>
    </row>
    <row r="3161" spans="1:10">
      <c r="A3161" s="130" t="s">
        <v>8558</v>
      </c>
      <c r="B3161" s="130" t="s">
        <v>8559</v>
      </c>
      <c r="C3161" s="130" t="s">
        <v>164</v>
      </c>
      <c r="D3161" s="130" t="s">
        <v>8560</v>
      </c>
      <c r="E3161" s="130" t="s">
        <v>166</v>
      </c>
      <c r="F3161" s="130">
        <v>0</v>
      </c>
      <c r="G3161" s="130">
        <v>2</v>
      </c>
      <c r="H3161" s="130" t="s">
        <v>130</v>
      </c>
      <c r="I3161" s="131"/>
      <c r="J3161" s="130" t="s">
        <v>131</v>
      </c>
    </row>
    <row r="3162" spans="1:10">
      <c r="A3162" s="130" t="s">
        <v>8561</v>
      </c>
      <c r="B3162" s="130" t="s">
        <v>8562</v>
      </c>
      <c r="C3162" s="130" t="s">
        <v>164</v>
      </c>
      <c r="D3162" s="130" t="s">
        <v>8563</v>
      </c>
      <c r="E3162" s="130" t="s">
        <v>166</v>
      </c>
      <c r="F3162" s="130">
        <v>0</v>
      </c>
      <c r="G3162" s="130">
        <v>2</v>
      </c>
      <c r="H3162" s="130" t="s">
        <v>130</v>
      </c>
      <c r="I3162" s="131"/>
      <c r="J3162" s="130" t="s">
        <v>131</v>
      </c>
    </row>
    <row r="3163" spans="1:10">
      <c r="A3163" s="130" t="s">
        <v>8564</v>
      </c>
      <c r="B3163" s="130" t="s">
        <v>8565</v>
      </c>
      <c r="C3163" s="130" t="s">
        <v>164</v>
      </c>
      <c r="D3163" s="130" t="s">
        <v>8566</v>
      </c>
      <c r="E3163" s="130" t="s">
        <v>166</v>
      </c>
      <c r="F3163" s="130">
        <v>0</v>
      </c>
      <c r="G3163" s="130">
        <v>2</v>
      </c>
      <c r="H3163" s="130" t="s">
        <v>130</v>
      </c>
      <c r="I3163" s="131"/>
      <c r="J3163" s="130" t="s">
        <v>131</v>
      </c>
    </row>
    <row r="3164" spans="1:10">
      <c r="A3164" s="130" t="s">
        <v>8567</v>
      </c>
      <c r="B3164" s="130" t="s">
        <v>8568</v>
      </c>
      <c r="C3164" s="130" t="s">
        <v>164</v>
      </c>
      <c r="D3164" s="130" t="s">
        <v>8569</v>
      </c>
      <c r="E3164" s="130" t="s">
        <v>166</v>
      </c>
      <c r="F3164" s="130">
        <v>0</v>
      </c>
      <c r="G3164" s="130">
        <v>2</v>
      </c>
      <c r="H3164" s="130" t="s">
        <v>130</v>
      </c>
      <c r="I3164" s="131"/>
      <c r="J3164" s="130" t="s">
        <v>131</v>
      </c>
    </row>
    <row r="3165" spans="1:10">
      <c r="A3165" s="130" t="s">
        <v>8570</v>
      </c>
      <c r="B3165" s="130" t="s">
        <v>8571</v>
      </c>
      <c r="C3165" s="130" t="s">
        <v>164</v>
      </c>
      <c r="D3165" s="130" t="s">
        <v>8572</v>
      </c>
      <c r="E3165" s="130" t="s">
        <v>166</v>
      </c>
      <c r="F3165" s="130">
        <v>0</v>
      </c>
      <c r="G3165" s="130">
        <v>2</v>
      </c>
      <c r="H3165" s="130" t="s">
        <v>130</v>
      </c>
      <c r="I3165" s="131"/>
      <c r="J3165" s="130" t="s">
        <v>131</v>
      </c>
    </row>
    <row r="3166" spans="1:10">
      <c r="A3166" s="130" t="s">
        <v>8573</v>
      </c>
      <c r="B3166" s="130" t="s">
        <v>8574</v>
      </c>
      <c r="C3166" s="130" t="s">
        <v>164</v>
      </c>
      <c r="D3166" s="130" t="s">
        <v>8575</v>
      </c>
      <c r="E3166" s="130" t="s">
        <v>166</v>
      </c>
      <c r="F3166" s="130">
        <v>0</v>
      </c>
      <c r="G3166" s="130">
        <v>2</v>
      </c>
      <c r="H3166" s="130" t="s">
        <v>130</v>
      </c>
      <c r="I3166" s="131"/>
      <c r="J3166" s="130" t="s">
        <v>131</v>
      </c>
    </row>
    <row r="3167" spans="1:10">
      <c r="A3167" s="130" t="s">
        <v>8576</v>
      </c>
      <c r="B3167" s="130" t="s">
        <v>8577</v>
      </c>
      <c r="C3167" s="130" t="s">
        <v>164</v>
      </c>
      <c r="D3167" s="130" t="s">
        <v>8578</v>
      </c>
      <c r="E3167" s="130" t="s">
        <v>166</v>
      </c>
      <c r="F3167" s="130">
        <v>0</v>
      </c>
      <c r="G3167" s="130">
        <v>2</v>
      </c>
      <c r="H3167" s="130" t="s">
        <v>130</v>
      </c>
      <c r="I3167" s="131"/>
      <c r="J3167" s="130" t="s">
        <v>131</v>
      </c>
    </row>
    <row r="3168" spans="1:10">
      <c r="A3168" s="130" t="s">
        <v>8579</v>
      </c>
      <c r="B3168" s="130" t="s">
        <v>8580</v>
      </c>
      <c r="C3168" s="130" t="s">
        <v>266</v>
      </c>
      <c r="D3168" s="130" t="s">
        <v>8581</v>
      </c>
      <c r="E3168" s="130" t="s">
        <v>268</v>
      </c>
      <c r="F3168" s="130">
        <v>0</v>
      </c>
      <c r="G3168" s="130">
        <v>2</v>
      </c>
      <c r="H3168" s="130" t="s">
        <v>130</v>
      </c>
      <c r="I3168" s="131"/>
      <c r="J3168" s="130" t="s">
        <v>131</v>
      </c>
    </row>
    <row r="3169" spans="1:10">
      <c r="A3169" s="130" t="s">
        <v>8582</v>
      </c>
      <c r="B3169" s="130" t="s">
        <v>8580</v>
      </c>
      <c r="C3169" s="130" t="s">
        <v>164</v>
      </c>
      <c r="D3169" s="130" t="s">
        <v>8581</v>
      </c>
      <c r="E3169" s="130" t="s">
        <v>166</v>
      </c>
      <c r="F3169" s="130">
        <v>0</v>
      </c>
      <c r="G3169" s="130">
        <v>2</v>
      </c>
      <c r="H3169" s="130" t="s">
        <v>130</v>
      </c>
      <c r="I3169" s="131"/>
      <c r="J3169" s="130" t="s">
        <v>131</v>
      </c>
    </row>
    <row r="3170" spans="1:10">
      <c r="A3170" s="130" t="s">
        <v>8583</v>
      </c>
      <c r="B3170" s="130" t="s">
        <v>8584</v>
      </c>
      <c r="C3170" s="130" t="s">
        <v>266</v>
      </c>
      <c r="D3170" s="130" t="s">
        <v>8585</v>
      </c>
      <c r="E3170" s="130" t="s">
        <v>268</v>
      </c>
      <c r="F3170" s="130">
        <v>0</v>
      </c>
      <c r="G3170" s="130">
        <v>2</v>
      </c>
      <c r="H3170" s="130" t="s">
        <v>130</v>
      </c>
      <c r="I3170" s="131"/>
      <c r="J3170" s="130" t="s">
        <v>131</v>
      </c>
    </row>
    <row r="3171" spans="1:10">
      <c r="A3171" s="130" t="s">
        <v>8586</v>
      </c>
      <c r="B3171" s="130" t="s">
        <v>8584</v>
      </c>
      <c r="C3171" s="130" t="s">
        <v>139</v>
      </c>
      <c r="D3171" s="130" t="s">
        <v>8585</v>
      </c>
      <c r="E3171" s="130" t="s">
        <v>141</v>
      </c>
      <c r="F3171" s="130">
        <v>1</v>
      </c>
      <c r="G3171" s="130">
        <v>2</v>
      </c>
      <c r="H3171" s="130" t="s">
        <v>130</v>
      </c>
      <c r="I3171" s="131"/>
      <c r="J3171" s="130" t="s">
        <v>131</v>
      </c>
    </row>
    <row r="3172" spans="1:10">
      <c r="A3172" s="130" t="s">
        <v>8587</v>
      </c>
      <c r="B3172" s="130" t="s">
        <v>8588</v>
      </c>
      <c r="C3172" s="130" t="s">
        <v>255</v>
      </c>
      <c r="D3172" s="130" t="s">
        <v>8589</v>
      </c>
      <c r="E3172" s="130" t="s">
        <v>257</v>
      </c>
      <c r="F3172" s="130">
        <v>0</v>
      </c>
      <c r="G3172" s="130">
        <v>2</v>
      </c>
      <c r="H3172" s="130" t="s">
        <v>130</v>
      </c>
      <c r="I3172" s="131"/>
      <c r="J3172" s="130" t="s">
        <v>131</v>
      </c>
    </row>
    <row r="3173" spans="1:10">
      <c r="A3173" s="130" t="s">
        <v>8590</v>
      </c>
      <c r="B3173" s="130" t="s">
        <v>8591</v>
      </c>
      <c r="C3173" s="130" t="s">
        <v>164</v>
      </c>
      <c r="D3173" s="130" t="s">
        <v>8592</v>
      </c>
      <c r="E3173" s="130" t="s">
        <v>166</v>
      </c>
      <c r="F3173" s="130">
        <v>0</v>
      </c>
      <c r="G3173" s="130">
        <v>2</v>
      </c>
      <c r="H3173" s="130" t="s">
        <v>130</v>
      </c>
      <c r="I3173" s="131"/>
      <c r="J3173" s="130" t="s">
        <v>131</v>
      </c>
    </row>
    <row r="3174" spans="1:10">
      <c r="A3174" s="130" t="s">
        <v>8593</v>
      </c>
      <c r="B3174" s="130" t="s">
        <v>8594</v>
      </c>
      <c r="C3174" s="130" t="s">
        <v>164</v>
      </c>
      <c r="D3174" s="130" t="s">
        <v>8595</v>
      </c>
      <c r="E3174" s="130" t="s">
        <v>166</v>
      </c>
      <c r="F3174" s="130">
        <v>0</v>
      </c>
      <c r="G3174" s="130">
        <v>2</v>
      </c>
      <c r="H3174" s="130" t="s">
        <v>130</v>
      </c>
      <c r="I3174" s="131"/>
      <c r="J3174" s="130" t="s">
        <v>131</v>
      </c>
    </row>
    <row r="3175" spans="1:10">
      <c r="A3175" s="130" t="s">
        <v>8596</v>
      </c>
      <c r="B3175" s="130" t="s">
        <v>8597</v>
      </c>
      <c r="C3175" s="130" t="s">
        <v>164</v>
      </c>
      <c r="D3175" s="130" t="s">
        <v>8598</v>
      </c>
      <c r="E3175" s="130" t="s">
        <v>166</v>
      </c>
      <c r="F3175" s="130">
        <v>0</v>
      </c>
      <c r="G3175" s="130">
        <v>2</v>
      </c>
      <c r="H3175" s="130" t="s">
        <v>130</v>
      </c>
      <c r="I3175" s="131"/>
      <c r="J3175" s="130" t="s">
        <v>131</v>
      </c>
    </row>
    <row r="3176" spans="1:10">
      <c r="A3176" s="130" t="s">
        <v>8599</v>
      </c>
      <c r="B3176" s="130" t="s">
        <v>8591</v>
      </c>
      <c r="C3176" s="130" t="s">
        <v>255</v>
      </c>
      <c r="D3176" s="130" t="s">
        <v>8592</v>
      </c>
      <c r="E3176" s="130" t="s">
        <v>257</v>
      </c>
      <c r="F3176" s="130">
        <v>0</v>
      </c>
      <c r="G3176" s="130">
        <v>2</v>
      </c>
      <c r="H3176" s="130" t="s">
        <v>130</v>
      </c>
      <c r="I3176" s="131"/>
      <c r="J3176" s="130" t="s">
        <v>131</v>
      </c>
    </row>
    <row r="3177" spans="1:10">
      <c r="A3177" s="130" t="s">
        <v>8600</v>
      </c>
      <c r="B3177" s="130" t="s">
        <v>8601</v>
      </c>
      <c r="C3177" s="130" t="s">
        <v>164</v>
      </c>
      <c r="D3177" s="130" t="s">
        <v>8602</v>
      </c>
      <c r="E3177" s="130" t="s">
        <v>166</v>
      </c>
      <c r="F3177" s="130">
        <v>0</v>
      </c>
      <c r="G3177" s="130">
        <v>2</v>
      </c>
      <c r="H3177" s="130" t="s">
        <v>130</v>
      </c>
      <c r="I3177" s="131"/>
      <c r="J3177" s="130" t="s">
        <v>131</v>
      </c>
    </row>
    <row r="3178" spans="1:10">
      <c r="A3178" s="130" t="s">
        <v>8603</v>
      </c>
      <c r="B3178" s="130" t="s">
        <v>8604</v>
      </c>
      <c r="C3178" s="130" t="s">
        <v>164</v>
      </c>
      <c r="D3178" s="130" t="s">
        <v>8605</v>
      </c>
      <c r="E3178" s="130" t="s">
        <v>166</v>
      </c>
      <c r="F3178" s="130">
        <v>0</v>
      </c>
      <c r="G3178" s="130">
        <v>2</v>
      </c>
      <c r="H3178" s="130" t="s">
        <v>130</v>
      </c>
      <c r="I3178" s="131"/>
      <c r="J3178" s="130" t="s">
        <v>131</v>
      </c>
    </row>
    <row r="3179" spans="1:10">
      <c r="A3179" s="130" t="s">
        <v>8606</v>
      </c>
      <c r="B3179" s="130" t="s">
        <v>8607</v>
      </c>
      <c r="C3179" s="130" t="s">
        <v>164</v>
      </c>
      <c r="D3179" s="130" t="s">
        <v>8608</v>
      </c>
      <c r="E3179" s="130" t="s">
        <v>166</v>
      </c>
      <c r="F3179" s="130">
        <v>0</v>
      </c>
      <c r="G3179" s="130">
        <v>2</v>
      </c>
      <c r="H3179" s="130" t="s">
        <v>130</v>
      </c>
      <c r="I3179" s="131"/>
      <c r="J3179" s="130" t="s">
        <v>131</v>
      </c>
    </row>
    <row r="3180" spans="1:10">
      <c r="A3180" s="130" t="s">
        <v>8609</v>
      </c>
      <c r="B3180" s="130" t="s">
        <v>8610</v>
      </c>
      <c r="C3180" s="130" t="s">
        <v>266</v>
      </c>
      <c r="D3180" s="130" t="s">
        <v>8611</v>
      </c>
      <c r="E3180" s="130" t="s">
        <v>268</v>
      </c>
      <c r="F3180" s="130">
        <v>0</v>
      </c>
      <c r="G3180" s="130">
        <v>2</v>
      </c>
      <c r="H3180" s="130" t="s">
        <v>130</v>
      </c>
      <c r="I3180" s="131"/>
      <c r="J3180" s="130" t="s">
        <v>131</v>
      </c>
    </row>
    <row r="3181" spans="1:10">
      <c r="A3181" s="130" t="s">
        <v>8612</v>
      </c>
      <c r="B3181" s="130" t="s">
        <v>8610</v>
      </c>
      <c r="C3181" s="130" t="s">
        <v>139</v>
      </c>
      <c r="D3181" s="130" t="s">
        <v>8611</v>
      </c>
      <c r="E3181" s="130" t="s">
        <v>141</v>
      </c>
      <c r="F3181" s="130">
        <v>1</v>
      </c>
      <c r="G3181" s="130">
        <v>2</v>
      </c>
      <c r="H3181" s="130" t="s">
        <v>130</v>
      </c>
      <c r="I3181" s="131"/>
      <c r="J3181" s="130" t="s">
        <v>131</v>
      </c>
    </row>
    <row r="3182" spans="1:10">
      <c r="A3182" s="130" t="s">
        <v>8613</v>
      </c>
      <c r="B3182" s="130" t="s">
        <v>8614</v>
      </c>
      <c r="C3182" s="130" t="s">
        <v>8615</v>
      </c>
      <c r="D3182" s="130" t="s">
        <v>8616</v>
      </c>
      <c r="E3182" s="130" t="s">
        <v>257</v>
      </c>
      <c r="F3182" s="130">
        <v>0</v>
      </c>
      <c r="G3182" s="130">
        <v>2</v>
      </c>
      <c r="H3182" s="130" t="s">
        <v>130</v>
      </c>
      <c r="I3182" s="131"/>
      <c r="J3182" s="130" t="s">
        <v>131</v>
      </c>
    </row>
    <row r="3183" spans="1:10">
      <c r="A3183" s="130" t="s">
        <v>8617</v>
      </c>
      <c r="B3183" s="130" t="s">
        <v>8618</v>
      </c>
      <c r="C3183" s="130" t="s">
        <v>164</v>
      </c>
      <c r="D3183" s="130" t="s">
        <v>8619</v>
      </c>
      <c r="E3183" s="130" t="s">
        <v>166</v>
      </c>
      <c r="F3183" s="130">
        <v>0</v>
      </c>
      <c r="G3183" s="130">
        <v>2</v>
      </c>
      <c r="H3183" s="130" t="s">
        <v>130</v>
      </c>
      <c r="I3183" s="131"/>
      <c r="J3183" s="130" t="s">
        <v>131</v>
      </c>
    </row>
    <row r="3184" spans="1:10">
      <c r="A3184" s="130" t="s">
        <v>8620</v>
      </c>
      <c r="B3184" s="130" t="s">
        <v>8621</v>
      </c>
      <c r="C3184" s="130" t="s">
        <v>164</v>
      </c>
      <c r="D3184" s="130" t="s">
        <v>8622</v>
      </c>
      <c r="E3184" s="130" t="s">
        <v>166</v>
      </c>
      <c r="F3184" s="130">
        <v>0</v>
      </c>
      <c r="G3184" s="130">
        <v>2</v>
      </c>
      <c r="H3184" s="130" t="s">
        <v>130</v>
      </c>
      <c r="I3184" s="131"/>
      <c r="J3184" s="130" t="s">
        <v>131</v>
      </c>
    </row>
    <row r="3185" spans="1:10">
      <c r="A3185" s="130" t="s">
        <v>8623</v>
      </c>
      <c r="B3185" s="130" t="s">
        <v>8624</v>
      </c>
      <c r="C3185" s="130" t="s">
        <v>266</v>
      </c>
      <c r="D3185" s="130" t="s">
        <v>8625</v>
      </c>
      <c r="E3185" s="130" t="s">
        <v>268</v>
      </c>
      <c r="F3185" s="130">
        <v>0</v>
      </c>
      <c r="G3185" s="130">
        <v>2</v>
      </c>
      <c r="H3185" s="130" t="s">
        <v>130</v>
      </c>
      <c r="I3185" s="131">
        <v>45532</v>
      </c>
      <c r="J3185" s="130" t="s">
        <v>131</v>
      </c>
    </row>
    <row r="3186" spans="1:10">
      <c r="A3186" s="130" t="s">
        <v>8626</v>
      </c>
      <c r="B3186" s="130" t="s">
        <v>8626</v>
      </c>
      <c r="C3186" s="130" t="s">
        <v>8626</v>
      </c>
      <c r="D3186" s="130" t="s">
        <v>8626</v>
      </c>
      <c r="E3186" s="130" t="s">
        <v>8626</v>
      </c>
      <c r="H3186" s="130" t="s">
        <v>8626</v>
      </c>
      <c r="I3186" s="131"/>
      <c r="J3186" s="130" t="s">
        <v>8626</v>
      </c>
    </row>
    <row r="3187" spans="1:10">
      <c r="A3187" s="130" t="s">
        <v>8627</v>
      </c>
      <c r="B3187" s="130" t="s">
        <v>8628</v>
      </c>
      <c r="C3187" s="130" t="s">
        <v>266</v>
      </c>
      <c r="D3187" s="130" t="s">
        <v>8629</v>
      </c>
      <c r="E3187" s="130" t="s">
        <v>268</v>
      </c>
      <c r="F3187" s="130">
        <v>0</v>
      </c>
      <c r="G3187" s="130">
        <v>2</v>
      </c>
      <c r="H3187" s="130" t="s">
        <v>130</v>
      </c>
      <c r="I3187" s="131"/>
      <c r="J3187" s="130" t="s">
        <v>131</v>
      </c>
    </row>
    <row r="3188" spans="1:10">
      <c r="A3188" s="130" t="s">
        <v>8630</v>
      </c>
      <c r="B3188" s="130" t="s">
        <v>8631</v>
      </c>
      <c r="C3188" s="130" t="s">
        <v>266</v>
      </c>
      <c r="D3188" s="130" t="s">
        <v>8632</v>
      </c>
      <c r="E3188" s="130" t="s">
        <v>268</v>
      </c>
      <c r="F3188" s="130">
        <v>0</v>
      </c>
      <c r="G3188" s="130">
        <v>2</v>
      </c>
      <c r="H3188" s="130" t="s">
        <v>130</v>
      </c>
      <c r="I3188" s="131"/>
      <c r="J3188" s="130" t="s">
        <v>131</v>
      </c>
    </row>
    <row r="3189" spans="1:10">
      <c r="A3189" s="130" t="s">
        <v>8633</v>
      </c>
      <c r="B3189" s="130" t="s">
        <v>8634</v>
      </c>
      <c r="C3189" s="130" t="s">
        <v>266</v>
      </c>
      <c r="D3189" s="130" t="s">
        <v>8635</v>
      </c>
      <c r="E3189" s="130" t="s">
        <v>268</v>
      </c>
      <c r="F3189" s="130">
        <v>0</v>
      </c>
      <c r="G3189" s="130">
        <v>2</v>
      </c>
      <c r="H3189" s="130" t="s">
        <v>130</v>
      </c>
      <c r="I3189" s="131"/>
      <c r="J3189" s="130" t="s">
        <v>131</v>
      </c>
    </row>
    <row r="3190" spans="1:10">
      <c r="A3190" s="130" t="s">
        <v>8636</v>
      </c>
      <c r="B3190" s="130" t="s">
        <v>8637</v>
      </c>
      <c r="C3190" s="130" t="s">
        <v>266</v>
      </c>
      <c r="D3190" s="130" t="s">
        <v>8638</v>
      </c>
      <c r="E3190" s="130" t="s">
        <v>268</v>
      </c>
      <c r="F3190" s="130">
        <v>0</v>
      </c>
      <c r="G3190" s="130">
        <v>2</v>
      </c>
      <c r="H3190" s="130" t="s">
        <v>130</v>
      </c>
      <c r="I3190" s="131"/>
      <c r="J3190" s="130" t="s">
        <v>131</v>
      </c>
    </row>
    <row r="3191" spans="1:10">
      <c r="A3191" s="130" t="s">
        <v>8639</v>
      </c>
      <c r="B3191" s="130" t="s">
        <v>8640</v>
      </c>
      <c r="C3191" s="130" t="s">
        <v>266</v>
      </c>
      <c r="D3191" s="130" t="s">
        <v>8641</v>
      </c>
      <c r="E3191" s="130" t="s">
        <v>268</v>
      </c>
      <c r="F3191" s="130">
        <v>0</v>
      </c>
      <c r="G3191" s="130">
        <v>2</v>
      </c>
      <c r="H3191" s="130" t="s">
        <v>130</v>
      </c>
      <c r="I3191" s="131"/>
      <c r="J3191" s="130" t="s">
        <v>131</v>
      </c>
    </row>
    <row r="3192" spans="1:10">
      <c r="A3192" s="130" t="s">
        <v>8642</v>
      </c>
      <c r="B3192" s="130" t="s">
        <v>8643</v>
      </c>
      <c r="C3192" s="130" t="s">
        <v>266</v>
      </c>
      <c r="D3192" s="130" t="s">
        <v>8644</v>
      </c>
      <c r="E3192" s="130" t="s">
        <v>268</v>
      </c>
      <c r="F3192" s="130">
        <v>0</v>
      </c>
      <c r="G3192" s="130">
        <v>2</v>
      </c>
      <c r="H3192" s="130" t="s">
        <v>130</v>
      </c>
      <c r="I3192" s="131"/>
      <c r="J3192" s="130" t="s">
        <v>131</v>
      </c>
    </row>
    <row r="3193" spans="1:10">
      <c r="A3193" s="130" t="s">
        <v>8645</v>
      </c>
      <c r="B3193" s="130" t="s">
        <v>8646</v>
      </c>
      <c r="C3193" s="130" t="s">
        <v>266</v>
      </c>
      <c r="D3193" s="130" t="s">
        <v>8647</v>
      </c>
      <c r="E3193" s="130" t="s">
        <v>268</v>
      </c>
      <c r="F3193" s="130">
        <v>0</v>
      </c>
      <c r="G3193" s="130">
        <v>2</v>
      </c>
      <c r="H3193" s="130" t="s">
        <v>130</v>
      </c>
      <c r="I3193" s="131"/>
      <c r="J3193" s="130" t="s">
        <v>131</v>
      </c>
    </row>
    <row r="3194" spans="1:10">
      <c r="A3194" s="130" t="s">
        <v>8648</v>
      </c>
      <c r="B3194" s="130" t="s">
        <v>8649</v>
      </c>
      <c r="C3194" s="130" t="s">
        <v>266</v>
      </c>
      <c r="D3194" s="130" t="s">
        <v>8650</v>
      </c>
      <c r="E3194" s="130" t="s">
        <v>268</v>
      </c>
      <c r="F3194" s="130">
        <v>0</v>
      </c>
      <c r="G3194" s="130">
        <v>2</v>
      </c>
      <c r="H3194" s="130" t="s">
        <v>130</v>
      </c>
      <c r="I3194" s="131"/>
      <c r="J3194" s="130" t="s">
        <v>131</v>
      </c>
    </row>
    <row r="3195" spans="1:10">
      <c r="A3195" s="130" t="s">
        <v>8651</v>
      </c>
      <c r="B3195" s="130" t="s">
        <v>8652</v>
      </c>
      <c r="C3195" s="130" t="s">
        <v>266</v>
      </c>
      <c r="D3195" s="130" t="s">
        <v>8653</v>
      </c>
      <c r="E3195" s="130" t="s">
        <v>268</v>
      </c>
      <c r="F3195" s="130">
        <v>0</v>
      </c>
      <c r="G3195" s="130">
        <v>2</v>
      </c>
      <c r="H3195" s="130" t="s">
        <v>130</v>
      </c>
      <c r="I3195" s="131"/>
      <c r="J3195" s="130" t="s">
        <v>131</v>
      </c>
    </row>
    <row r="3196" spans="1:10">
      <c r="A3196" s="130" t="s">
        <v>8654</v>
      </c>
      <c r="B3196" s="130" t="s">
        <v>8655</v>
      </c>
      <c r="C3196" s="130" t="s">
        <v>266</v>
      </c>
      <c r="D3196" s="130" t="s">
        <v>8656</v>
      </c>
      <c r="E3196" s="130" t="s">
        <v>268</v>
      </c>
      <c r="F3196" s="130">
        <v>0</v>
      </c>
      <c r="G3196" s="130">
        <v>2</v>
      </c>
      <c r="H3196" s="130" t="s">
        <v>130</v>
      </c>
      <c r="I3196" s="131"/>
      <c r="J3196" s="130" t="s">
        <v>131</v>
      </c>
    </row>
    <row r="3197" spans="1:10">
      <c r="A3197" s="130" t="s">
        <v>8657</v>
      </c>
      <c r="B3197" s="130" t="s">
        <v>8658</v>
      </c>
      <c r="C3197" s="130" t="s">
        <v>266</v>
      </c>
      <c r="D3197" s="130" t="s">
        <v>8659</v>
      </c>
      <c r="E3197" s="130" t="s">
        <v>268</v>
      </c>
      <c r="F3197" s="130">
        <v>0</v>
      </c>
      <c r="G3197" s="130">
        <v>2</v>
      </c>
      <c r="H3197" s="130" t="s">
        <v>130</v>
      </c>
      <c r="I3197" s="131"/>
      <c r="J3197" s="130" t="s">
        <v>131</v>
      </c>
    </row>
    <row r="3198" spans="1:10">
      <c r="A3198" s="130" t="s">
        <v>8660</v>
      </c>
      <c r="B3198" s="130" t="s">
        <v>8661</v>
      </c>
      <c r="C3198" s="130" t="s">
        <v>266</v>
      </c>
      <c r="D3198" s="130" t="s">
        <v>8662</v>
      </c>
      <c r="E3198" s="130" t="s">
        <v>268</v>
      </c>
      <c r="F3198" s="130">
        <v>0</v>
      </c>
      <c r="G3198" s="130">
        <v>2</v>
      </c>
      <c r="H3198" s="130" t="s">
        <v>130</v>
      </c>
      <c r="I3198" s="131"/>
      <c r="J3198" s="130" t="s">
        <v>131</v>
      </c>
    </row>
    <row r="3199" spans="1:10">
      <c r="A3199" s="130" t="s">
        <v>8663</v>
      </c>
      <c r="B3199" s="130" t="s">
        <v>8664</v>
      </c>
      <c r="C3199" s="130" t="s">
        <v>266</v>
      </c>
      <c r="D3199" s="130" t="s">
        <v>8665</v>
      </c>
      <c r="E3199" s="130" t="s">
        <v>268</v>
      </c>
      <c r="F3199" s="130">
        <v>0</v>
      </c>
      <c r="G3199" s="130">
        <v>2</v>
      </c>
      <c r="H3199" s="130" t="s">
        <v>130</v>
      </c>
      <c r="I3199" s="131"/>
      <c r="J3199" s="130" t="s">
        <v>131</v>
      </c>
    </row>
    <row r="3200" spans="1:10">
      <c r="A3200" s="130" t="s">
        <v>8666</v>
      </c>
      <c r="B3200" s="130" t="s">
        <v>8667</v>
      </c>
      <c r="C3200" s="130" t="s">
        <v>266</v>
      </c>
      <c r="D3200" s="130" t="s">
        <v>8668</v>
      </c>
      <c r="E3200" s="130" t="s">
        <v>268</v>
      </c>
      <c r="F3200" s="130">
        <v>0</v>
      </c>
      <c r="G3200" s="130">
        <v>2</v>
      </c>
      <c r="H3200" s="130" t="s">
        <v>130</v>
      </c>
      <c r="I3200" s="131"/>
      <c r="J3200" s="130" t="s">
        <v>131</v>
      </c>
    </row>
    <row r="3201" spans="1:10">
      <c r="A3201" s="130" t="s">
        <v>8669</v>
      </c>
      <c r="B3201" s="130" t="s">
        <v>8670</v>
      </c>
      <c r="C3201" s="130" t="s">
        <v>266</v>
      </c>
      <c r="D3201" s="130" t="s">
        <v>8671</v>
      </c>
      <c r="E3201" s="130" t="s">
        <v>268</v>
      </c>
      <c r="F3201" s="130">
        <v>0</v>
      </c>
      <c r="G3201" s="130">
        <v>2</v>
      </c>
      <c r="H3201" s="130" t="s">
        <v>130</v>
      </c>
      <c r="I3201" s="131"/>
      <c r="J3201" s="130" t="s">
        <v>131</v>
      </c>
    </row>
    <row r="3202" spans="1:10">
      <c r="A3202" s="130" t="s">
        <v>8672</v>
      </c>
      <c r="B3202" s="130" t="s">
        <v>8673</v>
      </c>
      <c r="C3202" s="130" t="s">
        <v>266</v>
      </c>
      <c r="D3202" s="130" t="s">
        <v>8674</v>
      </c>
      <c r="E3202" s="130" t="s">
        <v>268</v>
      </c>
      <c r="F3202" s="130">
        <v>0</v>
      </c>
      <c r="G3202" s="130">
        <v>2</v>
      </c>
      <c r="H3202" s="130" t="s">
        <v>130</v>
      </c>
      <c r="I3202" s="131"/>
      <c r="J3202" s="130" t="s">
        <v>131</v>
      </c>
    </row>
    <row r="3203" spans="1:10">
      <c r="A3203" s="130" t="s">
        <v>8675</v>
      </c>
      <c r="B3203" s="130" t="s">
        <v>8676</v>
      </c>
      <c r="C3203" s="130" t="s">
        <v>266</v>
      </c>
      <c r="D3203" s="130" t="s">
        <v>8677</v>
      </c>
      <c r="E3203" s="130" t="s">
        <v>268</v>
      </c>
      <c r="F3203" s="130">
        <v>0</v>
      </c>
      <c r="G3203" s="130">
        <v>2</v>
      </c>
      <c r="H3203" s="130" t="s">
        <v>130</v>
      </c>
      <c r="I3203" s="131"/>
      <c r="J3203" s="130" t="s">
        <v>131</v>
      </c>
    </row>
    <row r="3204" spans="1:10">
      <c r="A3204" s="130" t="s">
        <v>8678</v>
      </c>
      <c r="B3204" s="130" t="s">
        <v>8679</v>
      </c>
      <c r="C3204" s="130" t="s">
        <v>266</v>
      </c>
      <c r="D3204" s="130" t="s">
        <v>8680</v>
      </c>
      <c r="E3204" s="130" t="s">
        <v>268</v>
      </c>
      <c r="F3204" s="130">
        <v>0</v>
      </c>
      <c r="G3204" s="130">
        <v>2</v>
      </c>
      <c r="H3204" s="130" t="s">
        <v>130</v>
      </c>
      <c r="I3204" s="131"/>
      <c r="J3204" s="130" t="s">
        <v>131</v>
      </c>
    </row>
    <row r="3205" spans="1:10">
      <c r="A3205" s="130" t="s">
        <v>8681</v>
      </c>
      <c r="B3205" s="130" t="s">
        <v>8682</v>
      </c>
      <c r="C3205" s="130" t="s">
        <v>266</v>
      </c>
      <c r="D3205" s="130" t="s">
        <v>8683</v>
      </c>
      <c r="E3205" s="130" t="s">
        <v>268</v>
      </c>
      <c r="F3205" s="130">
        <v>0</v>
      </c>
      <c r="G3205" s="130">
        <v>2</v>
      </c>
      <c r="H3205" s="130" t="s">
        <v>130</v>
      </c>
      <c r="I3205" s="131"/>
      <c r="J3205" s="130" t="s">
        <v>131</v>
      </c>
    </row>
    <row r="3206" spans="1:10">
      <c r="A3206" s="130" t="s">
        <v>8684</v>
      </c>
      <c r="B3206" s="130" t="s">
        <v>8628</v>
      </c>
      <c r="C3206" s="130" t="s">
        <v>139</v>
      </c>
      <c r="D3206" s="130" t="s">
        <v>8629</v>
      </c>
      <c r="E3206" s="130" t="s">
        <v>141</v>
      </c>
      <c r="F3206" s="130">
        <v>1</v>
      </c>
      <c r="G3206" s="130">
        <v>2</v>
      </c>
      <c r="H3206" s="130" t="s">
        <v>130</v>
      </c>
      <c r="I3206" s="131"/>
      <c r="J3206" s="130" t="s">
        <v>131</v>
      </c>
    </row>
    <row r="3207" spans="1:10">
      <c r="A3207" s="130" t="s">
        <v>8685</v>
      </c>
      <c r="B3207" s="130" t="s">
        <v>8631</v>
      </c>
      <c r="C3207" s="130" t="s">
        <v>139</v>
      </c>
      <c r="D3207" s="130" t="s">
        <v>8632</v>
      </c>
      <c r="E3207" s="130" t="s">
        <v>141</v>
      </c>
      <c r="F3207" s="130">
        <v>1</v>
      </c>
      <c r="G3207" s="130">
        <v>2</v>
      </c>
      <c r="H3207" s="130" t="s">
        <v>130</v>
      </c>
      <c r="I3207" s="131"/>
      <c r="J3207" s="130" t="s">
        <v>131</v>
      </c>
    </row>
    <row r="3208" spans="1:10">
      <c r="A3208" s="130" t="s">
        <v>8686</v>
      </c>
      <c r="B3208" s="130" t="s">
        <v>8634</v>
      </c>
      <c r="C3208" s="130" t="s">
        <v>139</v>
      </c>
      <c r="D3208" s="130" t="s">
        <v>8635</v>
      </c>
      <c r="E3208" s="130" t="s">
        <v>141</v>
      </c>
      <c r="F3208" s="130">
        <v>1</v>
      </c>
      <c r="G3208" s="130">
        <v>2</v>
      </c>
      <c r="H3208" s="130" t="s">
        <v>130</v>
      </c>
      <c r="I3208" s="131"/>
      <c r="J3208" s="130" t="s">
        <v>131</v>
      </c>
    </row>
    <row r="3209" spans="1:10">
      <c r="A3209" s="130" t="s">
        <v>8687</v>
      </c>
      <c r="B3209" s="130" t="s">
        <v>8637</v>
      </c>
      <c r="C3209" s="130" t="s">
        <v>139</v>
      </c>
      <c r="D3209" s="130" t="s">
        <v>8638</v>
      </c>
      <c r="E3209" s="130" t="s">
        <v>141</v>
      </c>
      <c r="F3209" s="130">
        <v>1</v>
      </c>
      <c r="G3209" s="130">
        <v>2</v>
      </c>
      <c r="H3209" s="130" t="s">
        <v>130</v>
      </c>
      <c r="I3209" s="131"/>
      <c r="J3209" s="130" t="s">
        <v>131</v>
      </c>
    </row>
    <row r="3210" spans="1:10">
      <c r="A3210" s="130" t="s">
        <v>8688</v>
      </c>
      <c r="B3210" s="130" t="s">
        <v>8640</v>
      </c>
      <c r="C3210" s="130" t="s">
        <v>139</v>
      </c>
      <c r="D3210" s="130" t="s">
        <v>8641</v>
      </c>
      <c r="E3210" s="130" t="s">
        <v>141</v>
      </c>
      <c r="F3210" s="130">
        <v>1</v>
      </c>
      <c r="G3210" s="130">
        <v>2</v>
      </c>
      <c r="H3210" s="130" t="s">
        <v>130</v>
      </c>
      <c r="I3210" s="131"/>
      <c r="J3210" s="130" t="s">
        <v>131</v>
      </c>
    </row>
    <row r="3211" spans="1:10">
      <c r="A3211" s="130" t="s">
        <v>8689</v>
      </c>
      <c r="B3211" s="130" t="s">
        <v>8646</v>
      </c>
      <c r="C3211" s="130" t="s">
        <v>139</v>
      </c>
      <c r="D3211" s="130" t="s">
        <v>8647</v>
      </c>
      <c r="E3211" s="130" t="s">
        <v>141</v>
      </c>
      <c r="F3211" s="130">
        <v>1</v>
      </c>
      <c r="G3211" s="130">
        <v>2</v>
      </c>
      <c r="H3211" s="130" t="s">
        <v>130</v>
      </c>
      <c r="I3211" s="131"/>
      <c r="J3211" s="130" t="s">
        <v>131</v>
      </c>
    </row>
    <row r="3212" spans="1:10">
      <c r="A3212" s="130" t="s">
        <v>8690</v>
      </c>
      <c r="B3212" s="130" t="s">
        <v>8649</v>
      </c>
      <c r="C3212" s="130" t="s">
        <v>139</v>
      </c>
      <c r="D3212" s="130" t="s">
        <v>8650</v>
      </c>
      <c r="E3212" s="130" t="s">
        <v>141</v>
      </c>
      <c r="F3212" s="130">
        <v>1</v>
      </c>
      <c r="G3212" s="130">
        <v>2</v>
      </c>
      <c r="H3212" s="130" t="s">
        <v>130</v>
      </c>
      <c r="I3212" s="131"/>
      <c r="J3212" s="130" t="s">
        <v>131</v>
      </c>
    </row>
    <row r="3213" spans="1:10">
      <c r="A3213" s="130" t="s">
        <v>8691</v>
      </c>
      <c r="B3213" s="130" t="s">
        <v>8652</v>
      </c>
      <c r="C3213" s="130" t="s">
        <v>139</v>
      </c>
      <c r="D3213" s="130" t="s">
        <v>8653</v>
      </c>
      <c r="E3213" s="130" t="s">
        <v>141</v>
      </c>
      <c r="F3213" s="130">
        <v>1</v>
      </c>
      <c r="G3213" s="130">
        <v>2</v>
      </c>
      <c r="H3213" s="130" t="s">
        <v>130</v>
      </c>
      <c r="I3213" s="131"/>
      <c r="J3213" s="130" t="s">
        <v>131</v>
      </c>
    </row>
    <row r="3214" spans="1:10">
      <c r="A3214" s="130" t="s">
        <v>8692</v>
      </c>
      <c r="B3214" s="130" t="s">
        <v>8655</v>
      </c>
      <c r="C3214" s="130" t="s">
        <v>139</v>
      </c>
      <c r="D3214" s="130" t="s">
        <v>8656</v>
      </c>
      <c r="E3214" s="130" t="s">
        <v>141</v>
      </c>
      <c r="F3214" s="130">
        <v>1</v>
      </c>
      <c r="G3214" s="130">
        <v>2</v>
      </c>
      <c r="H3214" s="130" t="s">
        <v>130</v>
      </c>
      <c r="I3214" s="131"/>
      <c r="J3214" s="130" t="s">
        <v>131</v>
      </c>
    </row>
    <row r="3215" spans="1:10">
      <c r="A3215" s="130" t="s">
        <v>8693</v>
      </c>
      <c r="B3215" s="130" t="s">
        <v>8661</v>
      </c>
      <c r="C3215" s="130" t="s">
        <v>139</v>
      </c>
      <c r="D3215" s="130" t="s">
        <v>8662</v>
      </c>
      <c r="E3215" s="130" t="s">
        <v>141</v>
      </c>
      <c r="F3215" s="130">
        <v>1</v>
      </c>
      <c r="G3215" s="130">
        <v>2</v>
      </c>
      <c r="H3215" s="130" t="s">
        <v>130</v>
      </c>
      <c r="I3215" s="131"/>
      <c r="J3215" s="130" t="s">
        <v>131</v>
      </c>
    </row>
    <row r="3216" spans="1:10">
      <c r="A3216" s="130" t="s">
        <v>8694</v>
      </c>
      <c r="B3216" s="130" t="s">
        <v>8664</v>
      </c>
      <c r="C3216" s="130" t="s">
        <v>139</v>
      </c>
      <c r="D3216" s="130" t="s">
        <v>8665</v>
      </c>
      <c r="E3216" s="130" t="s">
        <v>141</v>
      </c>
      <c r="F3216" s="130">
        <v>1</v>
      </c>
      <c r="G3216" s="130">
        <v>2</v>
      </c>
      <c r="H3216" s="130" t="s">
        <v>130</v>
      </c>
      <c r="I3216" s="131"/>
      <c r="J3216" s="130" t="s">
        <v>131</v>
      </c>
    </row>
    <row r="3217" spans="1:10">
      <c r="A3217" s="130" t="s">
        <v>8695</v>
      </c>
      <c r="B3217" s="130" t="s">
        <v>8670</v>
      </c>
      <c r="C3217" s="130" t="s">
        <v>139</v>
      </c>
      <c r="D3217" s="130" t="s">
        <v>8671</v>
      </c>
      <c r="E3217" s="130" t="s">
        <v>141</v>
      </c>
      <c r="F3217" s="130">
        <v>1</v>
      </c>
      <c r="G3217" s="130">
        <v>2</v>
      </c>
      <c r="H3217" s="130" t="s">
        <v>130</v>
      </c>
      <c r="I3217" s="131"/>
      <c r="J3217" s="130" t="s">
        <v>131</v>
      </c>
    </row>
    <row r="3218" spans="1:10">
      <c r="A3218" s="130" t="s">
        <v>8696</v>
      </c>
      <c r="B3218" s="130" t="s">
        <v>8673</v>
      </c>
      <c r="C3218" s="130" t="s">
        <v>139</v>
      </c>
      <c r="D3218" s="130" t="s">
        <v>8674</v>
      </c>
      <c r="E3218" s="130" t="s">
        <v>141</v>
      </c>
      <c r="F3218" s="130">
        <v>1</v>
      </c>
      <c r="G3218" s="130">
        <v>2</v>
      </c>
      <c r="H3218" s="130" t="s">
        <v>130</v>
      </c>
      <c r="I3218" s="131"/>
      <c r="J3218" s="130" t="s">
        <v>131</v>
      </c>
    </row>
    <row r="3219" spans="1:10">
      <c r="A3219" s="130" t="s">
        <v>8697</v>
      </c>
      <c r="B3219" s="130" t="s">
        <v>8676</v>
      </c>
      <c r="C3219" s="130" t="s">
        <v>139</v>
      </c>
      <c r="D3219" s="130" t="s">
        <v>8677</v>
      </c>
      <c r="E3219" s="130" t="s">
        <v>141</v>
      </c>
      <c r="F3219" s="130">
        <v>1</v>
      </c>
      <c r="G3219" s="130">
        <v>2</v>
      </c>
      <c r="H3219" s="130" t="s">
        <v>130</v>
      </c>
      <c r="I3219" s="131"/>
      <c r="J3219" s="130" t="s">
        <v>131</v>
      </c>
    </row>
    <row r="3220" spans="1:10">
      <c r="A3220" s="130" t="s">
        <v>8698</v>
      </c>
      <c r="B3220" s="130" t="s">
        <v>8679</v>
      </c>
      <c r="C3220" s="130" t="s">
        <v>139</v>
      </c>
      <c r="D3220" s="130" t="s">
        <v>8680</v>
      </c>
      <c r="E3220" s="130" t="s">
        <v>141</v>
      </c>
      <c r="F3220" s="130">
        <v>1</v>
      </c>
      <c r="G3220" s="130">
        <v>2</v>
      </c>
      <c r="H3220" s="130" t="s">
        <v>130</v>
      </c>
      <c r="I3220" s="131"/>
      <c r="J3220" s="130" t="s">
        <v>131</v>
      </c>
    </row>
    <row r="3221" spans="1:10">
      <c r="A3221" s="130" t="s">
        <v>8699</v>
      </c>
      <c r="B3221" s="130" t="s">
        <v>8700</v>
      </c>
      <c r="C3221" s="130" t="s">
        <v>255</v>
      </c>
      <c r="D3221" s="130" t="s">
        <v>8701</v>
      </c>
      <c r="E3221" s="130" t="s">
        <v>23</v>
      </c>
      <c r="F3221" s="130">
        <v>0</v>
      </c>
      <c r="G3221" s="130">
        <v>2</v>
      </c>
      <c r="H3221" s="130" t="s">
        <v>130</v>
      </c>
      <c r="I3221" s="131"/>
      <c r="J3221" s="130" t="s">
        <v>131</v>
      </c>
    </row>
    <row r="3222" spans="1:10">
      <c r="A3222" s="130" t="s">
        <v>8702</v>
      </c>
      <c r="B3222" s="130" t="s">
        <v>8703</v>
      </c>
      <c r="C3222" s="130" t="s">
        <v>255</v>
      </c>
      <c r="D3222" s="130" t="s">
        <v>8704</v>
      </c>
      <c r="E3222" s="130" t="s">
        <v>23</v>
      </c>
      <c r="F3222" s="130">
        <v>0</v>
      </c>
      <c r="G3222" s="130">
        <v>2</v>
      </c>
      <c r="H3222" s="130" t="s">
        <v>130</v>
      </c>
      <c r="I3222" s="131"/>
      <c r="J3222" s="130" t="s">
        <v>131</v>
      </c>
    </row>
    <row r="3223" spans="1:10">
      <c r="A3223" s="130" t="s">
        <v>8705</v>
      </c>
      <c r="B3223" s="130" t="s">
        <v>8706</v>
      </c>
      <c r="C3223" s="130" t="s">
        <v>255</v>
      </c>
      <c r="D3223" s="130" t="s">
        <v>8707</v>
      </c>
      <c r="E3223" s="130" t="s">
        <v>23</v>
      </c>
      <c r="F3223" s="130">
        <v>0</v>
      </c>
      <c r="G3223" s="130">
        <v>2</v>
      </c>
      <c r="H3223" s="130" t="s">
        <v>130</v>
      </c>
      <c r="I3223" s="131"/>
      <c r="J3223" s="130" t="s">
        <v>131</v>
      </c>
    </row>
    <row r="3224" spans="1:10">
      <c r="A3224" s="130" t="s">
        <v>8708</v>
      </c>
      <c r="B3224" s="130" t="s">
        <v>8709</v>
      </c>
      <c r="C3224" s="130" t="s">
        <v>255</v>
      </c>
      <c r="D3224" s="130" t="s">
        <v>8710</v>
      </c>
      <c r="E3224" s="130" t="s">
        <v>23</v>
      </c>
      <c r="F3224" s="130">
        <v>0</v>
      </c>
      <c r="G3224" s="130">
        <v>2</v>
      </c>
      <c r="H3224" s="130" t="s">
        <v>130</v>
      </c>
      <c r="I3224" s="131"/>
      <c r="J3224" s="130" t="s">
        <v>131</v>
      </c>
    </row>
    <row r="3225" spans="1:10">
      <c r="A3225" s="130" t="s">
        <v>8711</v>
      </c>
      <c r="B3225" s="130" t="s">
        <v>8712</v>
      </c>
      <c r="C3225" s="130" t="s">
        <v>255</v>
      </c>
      <c r="D3225" s="130" t="s">
        <v>8713</v>
      </c>
      <c r="E3225" s="130" t="s">
        <v>23</v>
      </c>
      <c r="F3225" s="130">
        <v>0</v>
      </c>
      <c r="G3225" s="130">
        <v>2</v>
      </c>
      <c r="H3225" s="130" t="s">
        <v>130</v>
      </c>
      <c r="I3225" s="131"/>
      <c r="J3225" s="130" t="s">
        <v>131</v>
      </c>
    </row>
    <row r="3226" spans="1:10">
      <c r="A3226" s="130" t="s">
        <v>8714</v>
      </c>
      <c r="B3226" s="130" t="s">
        <v>8715</v>
      </c>
      <c r="C3226" s="130" t="s">
        <v>255</v>
      </c>
      <c r="D3226" s="130" t="s">
        <v>8716</v>
      </c>
      <c r="E3226" s="130" t="s">
        <v>23</v>
      </c>
      <c r="F3226" s="130">
        <v>0</v>
      </c>
      <c r="G3226" s="130">
        <v>2</v>
      </c>
      <c r="H3226" s="130" t="s">
        <v>130</v>
      </c>
      <c r="I3226" s="131"/>
      <c r="J3226" s="130" t="s">
        <v>131</v>
      </c>
    </row>
    <row r="3227" spans="1:10">
      <c r="A3227" s="130" t="s">
        <v>8717</v>
      </c>
      <c r="B3227" s="130" t="s">
        <v>8718</v>
      </c>
      <c r="C3227" s="130" t="s">
        <v>255</v>
      </c>
      <c r="D3227" s="130" t="s">
        <v>8719</v>
      </c>
      <c r="E3227" s="130" t="s">
        <v>23</v>
      </c>
      <c r="F3227" s="130">
        <v>0</v>
      </c>
      <c r="G3227" s="130">
        <v>2</v>
      </c>
      <c r="H3227" s="130" t="s">
        <v>130</v>
      </c>
      <c r="I3227" s="131"/>
      <c r="J3227" s="130" t="s">
        <v>131</v>
      </c>
    </row>
    <row r="3228" spans="1:10">
      <c r="A3228" s="130" t="s">
        <v>8720</v>
      </c>
      <c r="B3228" s="130" t="s">
        <v>8721</v>
      </c>
      <c r="C3228" s="130" t="s">
        <v>255</v>
      </c>
      <c r="D3228" s="130" t="s">
        <v>8722</v>
      </c>
      <c r="E3228" s="130" t="s">
        <v>23</v>
      </c>
      <c r="F3228" s="130">
        <v>0</v>
      </c>
      <c r="G3228" s="130">
        <v>2</v>
      </c>
      <c r="H3228" s="130" t="s">
        <v>130</v>
      </c>
      <c r="I3228" s="131"/>
      <c r="J3228" s="130" t="s">
        <v>131</v>
      </c>
    </row>
    <row r="3229" spans="1:10">
      <c r="A3229" s="130" t="s">
        <v>8723</v>
      </c>
      <c r="B3229" s="130" t="s">
        <v>8700</v>
      </c>
      <c r="C3229" s="130" t="s">
        <v>8135</v>
      </c>
      <c r="D3229" s="130" t="s">
        <v>8701</v>
      </c>
      <c r="E3229" s="130" t="s">
        <v>1401</v>
      </c>
      <c r="F3229" s="130">
        <v>0</v>
      </c>
      <c r="G3229" s="130">
        <v>2</v>
      </c>
      <c r="H3229" s="130" t="s">
        <v>130</v>
      </c>
      <c r="I3229" s="131"/>
      <c r="J3229" s="130" t="s">
        <v>131</v>
      </c>
    </row>
    <row r="3230" spans="1:10">
      <c r="A3230" s="130" t="s">
        <v>8724</v>
      </c>
      <c r="B3230" s="130" t="s">
        <v>8703</v>
      </c>
      <c r="C3230" s="130" t="s">
        <v>8135</v>
      </c>
      <c r="D3230" s="130" t="s">
        <v>8704</v>
      </c>
      <c r="E3230" s="130" t="s">
        <v>1401</v>
      </c>
      <c r="F3230" s="130">
        <v>0</v>
      </c>
      <c r="G3230" s="130">
        <v>2</v>
      </c>
      <c r="H3230" s="130" t="s">
        <v>130</v>
      </c>
      <c r="I3230" s="131"/>
      <c r="J3230" s="130" t="s">
        <v>131</v>
      </c>
    </row>
    <row r="3231" spans="1:10">
      <c r="A3231" s="130" t="s">
        <v>8725</v>
      </c>
      <c r="B3231" s="130" t="s">
        <v>8706</v>
      </c>
      <c r="C3231" s="130" t="s">
        <v>8135</v>
      </c>
      <c r="D3231" s="130" t="s">
        <v>8707</v>
      </c>
      <c r="E3231" s="130" t="s">
        <v>1401</v>
      </c>
      <c r="F3231" s="130">
        <v>0</v>
      </c>
      <c r="G3231" s="130">
        <v>2</v>
      </c>
      <c r="H3231" s="130" t="s">
        <v>130</v>
      </c>
      <c r="I3231" s="131"/>
      <c r="J3231" s="130" t="s">
        <v>131</v>
      </c>
    </row>
    <row r="3232" spans="1:10">
      <c r="A3232" s="130" t="s">
        <v>8726</v>
      </c>
      <c r="B3232" s="130" t="s">
        <v>8709</v>
      </c>
      <c r="C3232" s="130" t="s">
        <v>8135</v>
      </c>
      <c r="D3232" s="130" t="s">
        <v>8710</v>
      </c>
      <c r="E3232" s="130" t="s">
        <v>1401</v>
      </c>
      <c r="F3232" s="130">
        <v>0</v>
      </c>
      <c r="G3232" s="130">
        <v>2</v>
      </c>
      <c r="H3232" s="130" t="s">
        <v>130</v>
      </c>
      <c r="I3232" s="131"/>
      <c r="J3232" s="130" t="s">
        <v>131</v>
      </c>
    </row>
    <row r="3233" spans="1:10">
      <c r="A3233" s="130" t="s">
        <v>8727</v>
      </c>
      <c r="B3233" s="130" t="s">
        <v>8712</v>
      </c>
      <c r="C3233" s="130" t="s">
        <v>8135</v>
      </c>
      <c r="D3233" s="130" t="s">
        <v>8713</v>
      </c>
      <c r="E3233" s="130" t="s">
        <v>1401</v>
      </c>
      <c r="F3233" s="130">
        <v>0</v>
      </c>
      <c r="G3233" s="130">
        <v>2</v>
      </c>
      <c r="H3233" s="130" t="s">
        <v>130</v>
      </c>
      <c r="I3233" s="131"/>
      <c r="J3233" s="130" t="s">
        <v>131</v>
      </c>
    </row>
    <row r="3234" spans="1:10">
      <c r="A3234" s="130" t="s">
        <v>8728</v>
      </c>
      <c r="B3234" s="130" t="s">
        <v>8715</v>
      </c>
      <c r="C3234" s="130" t="s">
        <v>8135</v>
      </c>
      <c r="D3234" s="130" t="s">
        <v>8716</v>
      </c>
      <c r="E3234" s="130" t="s">
        <v>1401</v>
      </c>
      <c r="F3234" s="130">
        <v>0</v>
      </c>
      <c r="G3234" s="130">
        <v>2</v>
      </c>
      <c r="H3234" s="130" t="s">
        <v>130</v>
      </c>
      <c r="I3234" s="131"/>
      <c r="J3234" s="130" t="s">
        <v>131</v>
      </c>
    </row>
    <row r="3235" spans="1:10">
      <c r="A3235" s="130" t="s">
        <v>8729</v>
      </c>
      <c r="B3235" s="130" t="s">
        <v>8718</v>
      </c>
      <c r="C3235" s="130" t="s">
        <v>8135</v>
      </c>
      <c r="D3235" s="130" t="s">
        <v>8719</v>
      </c>
      <c r="E3235" s="130" t="s">
        <v>1401</v>
      </c>
      <c r="F3235" s="130">
        <v>0</v>
      </c>
      <c r="G3235" s="130">
        <v>2</v>
      </c>
      <c r="H3235" s="130" t="s">
        <v>130</v>
      </c>
      <c r="I3235" s="131"/>
      <c r="J3235" s="130" t="s">
        <v>131</v>
      </c>
    </row>
    <row r="3236" spans="1:10">
      <c r="A3236" s="130" t="s">
        <v>8730</v>
      </c>
      <c r="B3236" s="130" t="s">
        <v>8731</v>
      </c>
      <c r="C3236" s="130" t="s">
        <v>164</v>
      </c>
      <c r="D3236" s="130" t="s">
        <v>8732</v>
      </c>
      <c r="E3236" s="130" t="s">
        <v>166</v>
      </c>
      <c r="F3236" s="130">
        <v>0</v>
      </c>
      <c r="G3236" s="130">
        <v>2</v>
      </c>
      <c r="H3236" s="130" t="s">
        <v>130</v>
      </c>
      <c r="I3236" s="131"/>
      <c r="J3236" s="130" t="s">
        <v>131</v>
      </c>
    </row>
    <row r="3237" spans="1:10">
      <c r="A3237" s="130" t="s">
        <v>8733</v>
      </c>
      <c r="B3237" s="130" t="s">
        <v>8734</v>
      </c>
      <c r="C3237" s="130" t="s">
        <v>164</v>
      </c>
      <c r="D3237" s="130" t="s">
        <v>8735</v>
      </c>
      <c r="E3237" s="130" t="s">
        <v>166</v>
      </c>
      <c r="F3237" s="130">
        <v>0</v>
      </c>
      <c r="G3237" s="130">
        <v>2</v>
      </c>
      <c r="H3237" s="130" t="s">
        <v>130</v>
      </c>
      <c r="I3237" s="131"/>
      <c r="J3237" s="130" t="s">
        <v>131</v>
      </c>
    </row>
    <row r="3238" spans="1:10">
      <c r="A3238" s="130" t="s">
        <v>8736</v>
      </c>
      <c r="B3238" s="130" t="s">
        <v>8737</v>
      </c>
      <c r="C3238" s="130" t="s">
        <v>164</v>
      </c>
      <c r="D3238" s="130" t="s">
        <v>8738</v>
      </c>
      <c r="E3238" s="130" t="s">
        <v>166</v>
      </c>
      <c r="F3238" s="130">
        <v>0</v>
      </c>
      <c r="G3238" s="130">
        <v>2</v>
      </c>
      <c r="H3238" s="130" t="s">
        <v>130</v>
      </c>
      <c r="I3238" s="131"/>
      <c r="J3238" s="130" t="s">
        <v>131</v>
      </c>
    </row>
    <row r="3239" spans="1:10">
      <c r="A3239" s="130" t="s">
        <v>8739</v>
      </c>
      <c r="B3239" s="130" t="s">
        <v>8740</v>
      </c>
      <c r="C3239" s="130" t="s">
        <v>164</v>
      </c>
      <c r="D3239" s="130" t="s">
        <v>8741</v>
      </c>
      <c r="E3239" s="130" t="s">
        <v>166</v>
      </c>
      <c r="F3239" s="130">
        <v>0</v>
      </c>
      <c r="G3239" s="130">
        <v>2</v>
      </c>
      <c r="H3239" s="130" t="s">
        <v>130</v>
      </c>
      <c r="I3239" s="131"/>
      <c r="J3239" s="130" t="s">
        <v>131</v>
      </c>
    </row>
    <row r="3240" spans="1:10">
      <c r="A3240" s="130" t="s">
        <v>8742</v>
      </c>
      <c r="B3240" s="130" t="s">
        <v>8743</v>
      </c>
      <c r="C3240" s="130" t="s">
        <v>164</v>
      </c>
      <c r="D3240" s="130" t="s">
        <v>8744</v>
      </c>
      <c r="E3240" s="130" t="s">
        <v>166</v>
      </c>
      <c r="F3240" s="130">
        <v>0</v>
      </c>
      <c r="G3240" s="130">
        <v>2</v>
      </c>
      <c r="H3240" s="130" t="s">
        <v>130</v>
      </c>
      <c r="I3240" s="131"/>
      <c r="J3240" s="130" t="s">
        <v>131</v>
      </c>
    </row>
    <row r="3241" spans="1:10">
      <c r="A3241" s="130" t="s">
        <v>8745</v>
      </c>
      <c r="B3241" s="130" t="s">
        <v>8746</v>
      </c>
      <c r="C3241" s="130" t="s">
        <v>164</v>
      </c>
      <c r="D3241" s="130" t="s">
        <v>8747</v>
      </c>
      <c r="E3241" s="130" t="s">
        <v>166</v>
      </c>
      <c r="F3241" s="130">
        <v>0</v>
      </c>
      <c r="G3241" s="130">
        <v>2</v>
      </c>
      <c r="H3241" s="130" t="s">
        <v>130</v>
      </c>
      <c r="I3241" s="131"/>
      <c r="J3241" s="130" t="s">
        <v>131</v>
      </c>
    </row>
    <row r="3242" spans="1:10">
      <c r="A3242" s="130" t="s">
        <v>8748</v>
      </c>
      <c r="B3242" s="130" t="s">
        <v>8749</v>
      </c>
      <c r="C3242" s="130" t="s">
        <v>164</v>
      </c>
      <c r="D3242" s="130" t="s">
        <v>8750</v>
      </c>
      <c r="E3242" s="130" t="s">
        <v>166</v>
      </c>
      <c r="F3242" s="130">
        <v>0</v>
      </c>
      <c r="G3242" s="130">
        <v>2</v>
      </c>
      <c r="H3242" s="130" t="s">
        <v>130</v>
      </c>
      <c r="I3242" s="131"/>
      <c r="J3242" s="130" t="s">
        <v>131</v>
      </c>
    </row>
    <row r="3243" spans="1:10">
      <c r="A3243" s="130" t="s">
        <v>8751</v>
      </c>
      <c r="B3243" s="130" t="s">
        <v>8752</v>
      </c>
      <c r="C3243" s="130" t="s">
        <v>164</v>
      </c>
      <c r="D3243" s="130" t="s">
        <v>8753</v>
      </c>
      <c r="E3243" s="130" t="s">
        <v>166</v>
      </c>
      <c r="F3243" s="130">
        <v>0</v>
      </c>
      <c r="G3243" s="130">
        <v>2</v>
      </c>
      <c r="H3243" s="130" t="s">
        <v>130</v>
      </c>
      <c r="I3243" s="131"/>
      <c r="J3243" s="130" t="s">
        <v>131</v>
      </c>
    </row>
    <row r="3244" spans="1:10">
      <c r="A3244" s="130" t="s">
        <v>8754</v>
      </c>
      <c r="B3244" s="130" t="s">
        <v>8755</v>
      </c>
      <c r="C3244" s="130" t="s">
        <v>164</v>
      </c>
      <c r="D3244" s="130" t="s">
        <v>8756</v>
      </c>
      <c r="E3244" s="130" t="s">
        <v>166</v>
      </c>
      <c r="F3244" s="130">
        <v>0</v>
      </c>
      <c r="G3244" s="130">
        <v>2</v>
      </c>
      <c r="H3244" s="130" t="s">
        <v>130</v>
      </c>
      <c r="I3244" s="131"/>
      <c r="J3244" s="130" t="s">
        <v>131</v>
      </c>
    </row>
    <row r="3245" spans="1:10">
      <c r="A3245" s="130" t="s">
        <v>8757</v>
      </c>
      <c r="B3245" s="130" t="s">
        <v>8758</v>
      </c>
      <c r="C3245" s="130" t="s">
        <v>164</v>
      </c>
      <c r="D3245" s="130" t="s">
        <v>8759</v>
      </c>
      <c r="E3245" s="130" t="s">
        <v>166</v>
      </c>
      <c r="F3245" s="130">
        <v>0</v>
      </c>
      <c r="G3245" s="130">
        <v>2</v>
      </c>
      <c r="H3245" s="130" t="s">
        <v>130</v>
      </c>
      <c r="I3245" s="131"/>
      <c r="J3245" s="130" t="s">
        <v>131</v>
      </c>
    </row>
    <row r="3246" spans="1:10">
      <c r="A3246" s="130" t="s">
        <v>8760</v>
      </c>
      <c r="B3246" s="130" t="s">
        <v>8761</v>
      </c>
      <c r="C3246" s="130" t="s">
        <v>164</v>
      </c>
      <c r="D3246" s="130" t="s">
        <v>8762</v>
      </c>
      <c r="E3246" s="130" t="s">
        <v>166</v>
      </c>
      <c r="F3246" s="130">
        <v>0</v>
      </c>
      <c r="G3246" s="130">
        <v>2</v>
      </c>
      <c r="H3246" s="130" t="s">
        <v>130</v>
      </c>
      <c r="I3246" s="131"/>
      <c r="J3246" s="130" t="s">
        <v>131</v>
      </c>
    </row>
    <row r="3247" spans="1:10">
      <c r="A3247" s="130" t="s">
        <v>8763</v>
      </c>
      <c r="B3247" s="130" t="s">
        <v>8764</v>
      </c>
      <c r="C3247" s="130" t="s">
        <v>164</v>
      </c>
      <c r="D3247" s="130" t="s">
        <v>8765</v>
      </c>
      <c r="E3247" s="130" t="s">
        <v>166</v>
      </c>
      <c r="F3247" s="130">
        <v>0</v>
      </c>
      <c r="G3247" s="130">
        <v>2</v>
      </c>
      <c r="H3247" s="130" t="s">
        <v>130</v>
      </c>
      <c r="I3247" s="131"/>
      <c r="J3247" s="130" t="s">
        <v>131</v>
      </c>
    </row>
    <row r="3248" spans="1:10">
      <c r="A3248" s="130" t="s">
        <v>8766</v>
      </c>
      <c r="B3248" s="130" t="s">
        <v>8767</v>
      </c>
      <c r="C3248" s="130" t="s">
        <v>164</v>
      </c>
      <c r="D3248" s="130" t="s">
        <v>8768</v>
      </c>
      <c r="E3248" s="130" t="s">
        <v>166</v>
      </c>
      <c r="F3248" s="130">
        <v>0</v>
      </c>
      <c r="G3248" s="130">
        <v>2</v>
      </c>
      <c r="H3248" s="130" t="s">
        <v>130</v>
      </c>
      <c r="I3248" s="131"/>
      <c r="J3248" s="130" t="s">
        <v>131</v>
      </c>
    </row>
    <row r="3249" spans="1:10">
      <c r="A3249" s="130" t="s">
        <v>8769</v>
      </c>
      <c r="B3249" s="130" t="s">
        <v>8770</v>
      </c>
      <c r="C3249" s="130" t="s">
        <v>164</v>
      </c>
      <c r="D3249" s="130" t="s">
        <v>8771</v>
      </c>
      <c r="E3249" s="130" t="s">
        <v>166</v>
      </c>
      <c r="F3249" s="130">
        <v>0</v>
      </c>
      <c r="G3249" s="130">
        <v>2</v>
      </c>
      <c r="H3249" s="130" t="s">
        <v>130</v>
      </c>
      <c r="I3249" s="131"/>
      <c r="J3249" s="130" t="s">
        <v>131</v>
      </c>
    </row>
    <row r="3250" spans="1:10">
      <c r="A3250" s="130" t="s">
        <v>8772</v>
      </c>
      <c r="B3250" s="130" t="s">
        <v>8773</v>
      </c>
      <c r="C3250" s="130" t="s">
        <v>164</v>
      </c>
      <c r="D3250" s="130" t="s">
        <v>8774</v>
      </c>
      <c r="E3250" s="130" t="s">
        <v>166</v>
      </c>
      <c r="F3250" s="130">
        <v>0</v>
      </c>
      <c r="G3250" s="130">
        <v>2</v>
      </c>
      <c r="H3250" s="130" t="s">
        <v>130</v>
      </c>
      <c r="I3250" s="131"/>
      <c r="J3250" s="130" t="s">
        <v>131</v>
      </c>
    </row>
    <row r="3251" spans="1:10">
      <c r="A3251" s="130" t="s">
        <v>8775</v>
      </c>
      <c r="B3251" s="130" t="s">
        <v>8776</v>
      </c>
      <c r="C3251" s="130" t="s">
        <v>164</v>
      </c>
      <c r="D3251" s="130" t="s">
        <v>8777</v>
      </c>
      <c r="E3251" s="130" t="s">
        <v>166</v>
      </c>
      <c r="F3251" s="130">
        <v>0</v>
      </c>
      <c r="G3251" s="130">
        <v>2</v>
      </c>
      <c r="H3251" s="130" t="s">
        <v>130</v>
      </c>
      <c r="I3251" s="131"/>
      <c r="J3251" s="130" t="s">
        <v>131</v>
      </c>
    </row>
    <row r="3252" spans="1:10">
      <c r="A3252" s="130" t="s">
        <v>8778</v>
      </c>
      <c r="B3252" s="130" t="s">
        <v>8779</v>
      </c>
      <c r="C3252" s="130" t="s">
        <v>164</v>
      </c>
      <c r="D3252" s="130" t="s">
        <v>8780</v>
      </c>
      <c r="E3252" s="130" t="s">
        <v>166</v>
      </c>
      <c r="F3252" s="130">
        <v>0</v>
      </c>
      <c r="G3252" s="130">
        <v>2</v>
      </c>
      <c r="H3252" s="130" t="s">
        <v>130</v>
      </c>
      <c r="I3252" s="131"/>
      <c r="J3252" s="130" t="s">
        <v>131</v>
      </c>
    </row>
    <row r="3253" spans="1:10">
      <c r="A3253" s="130" t="s">
        <v>8781</v>
      </c>
      <c r="B3253" s="130" t="s">
        <v>8782</v>
      </c>
      <c r="C3253" s="130" t="s">
        <v>164</v>
      </c>
      <c r="D3253" s="130" t="s">
        <v>8783</v>
      </c>
      <c r="E3253" s="130" t="s">
        <v>166</v>
      </c>
      <c r="F3253" s="130">
        <v>0</v>
      </c>
      <c r="G3253" s="130">
        <v>2</v>
      </c>
      <c r="H3253" s="130" t="s">
        <v>130</v>
      </c>
      <c r="I3253" s="131"/>
      <c r="J3253" s="130" t="s">
        <v>131</v>
      </c>
    </row>
    <row r="3254" spans="1:10">
      <c r="A3254" s="130" t="s">
        <v>8784</v>
      </c>
      <c r="B3254" s="130" t="s">
        <v>8785</v>
      </c>
      <c r="C3254" s="130" t="s">
        <v>164</v>
      </c>
      <c r="D3254" s="130" t="s">
        <v>8786</v>
      </c>
      <c r="E3254" s="130" t="s">
        <v>166</v>
      </c>
      <c r="F3254" s="130">
        <v>0</v>
      </c>
      <c r="G3254" s="130">
        <v>2</v>
      </c>
      <c r="H3254" s="130" t="s">
        <v>130</v>
      </c>
      <c r="I3254" s="131"/>
      <c r="J3254" s="130" t="s">
        <v>131</v>
      </c>
    </row>
    <row r="3255" spans="1:10">
      <c r="A3255" s="130" t="s">
        <v>8787</v>
      </c>
      <c r="B3255" s="130" t="s">
        <v>8788</v>
      </c>
      <c r="C3255" s="130" t="s">
        <v>164</v>
      </c>
      <c r="D3255" s="130" t="s">
        <v>8789</v>
      </c>
      <c r="E3255" s="130" t="s">
        <v>166</v>
      </c>
      <c r="F3255" s="130">
        <v>0</v>
      </c>
      <c r="G3255" s="130">
        <v>2</v>
      </c>
      <c r="H3255" s="130" t="s">
        <v>130</v>
      </c>
      <c r="I3255" s="131"/>
      <c r="J3255" s="130" t="s">
        <v>131</v>
      </c>
    </row>
    <row r="3256" spans="1:10">
      <c r="A3256" s="130" t="s">
        <v>8790</v>
      </c>
      <c r="B3256" s="130" t="s">
        <v>8791</v>
      </c>
      <c r="C3256" s="130" t="s">
        <v>164</v>
      </c>
      <c r="D3256" s="130" t="s">
        <v>8792</v>
      </c>
      <c r="E3256" s="130" t="s">
        <v>166</v>
      </c>
      <c r="F3256" s="130">
        <v>0</v>
      </c>
      <c r="G3256" s="130">
        <v>2</v>
      </c>
      <c r="H3256" s="130" t="s">
        <v>130</v>
      </c>
      <c r="I3256" s="131"/>
      <c r="J3256" s="130" t="s">
        <v>131</v>
      </c>
    </row>
    <row r="3257" spans="1:10">
      <c r="A3257" s="130" t="s">
        <v>8793</v>
      </c>
      <c r="B3257" s="130" t="s">
        <v>8794</v>
      </c>
      <c r="C3257" s="130" t="s">
        <v>164</v>
      </c>
      <c r="D3257" s="130" t="s">
        <v>8795</v>
      </c>
      <c r="E3257" s="130" t="s">
        <v>166</v>
      </c>
      <c r="F3257" s="130">
        <v>0</v>
      </c>
      <c r="G3257" s="130">
        <v>2</v>
      </c>
      <c r="H3257" s="130" t="s">
        <v>130</v>
      </c>
      <c r="I3257" s="131"/>
      <c r="J3257" s="130" t="s">
        <v>131</v>
      </c>
    </row>
    <row r="3258" spans="1:10">
      <c r="A3258" s="130" t="s">
        <v>8796</v>
      </c>
      <c r="B3258" s="130" t="s">
        <v>8797</v>
      </c>
      <c r="C3258" s="130" t="s">
        <v>164</v>
      </c>
      <c r="D3258" s="130" t="s">
        <v>8798</v>
      </c>
      <c r="E3258" s="130" t="s">
        <v>166</v>
      </c>
      <c r="F3258" s="130">
        <v>0</v>
      </c>
      <c r="G3258" s="130">
        <v>2</v>
      </c>
      <c r="H3258" s="130" t="s">
        <v>130</v>
      </c>
      <c r="I3258" s="131"/>
      <c r="J3258" s="130" t="s">
        <v>131</v>
      </c>
    </row>
    <row r="3259" spans="1:10">
      <c r="A3259" s="130" t="s">
        <v>8799</v>
      </c>
      <c r="B3259" s="130" t="s">
        <v>8800</v>
      </c>
      <c r="C3259" s="130" t="s">
        <v>164</v>
      </c>
      <c r="D3259" s="130" t="s">
        <v>8801</v>
      </c>
      <c r="E3259" s="130" t="s">
        <v>166</v>
      </c>
      <c r="F3259" s="130">
        <v>0</v>
      </c>
      <c r="G3259" s="130">
        <v>2</v>
      </c>
      <c r="H3259" s="130" t="s">
        <v>130</v>
      </c>
      <c r="I3259" s="131"/>
      <c r="J3259" s="130" t="s">
        <v>131</v>
      </c>
    </row>
    <row r="3260" spans="1:10">
      <c r="A3260" s="130" t="s">
        <v>8802</v>
      </c>
      <c r="B3260" s="130" t="s">
        <v>8803</v>
      </c>
      <c r="C3260" s="130" t="s">
        <v>164</v>
      </c>
      <c r="D3260" s="130" t="s">
        <v>8804</v>
      </c>
      <c r="E3260" s="130" t="s">
        <v>166</v>
      </c>
      <c r="F3260" s="130">
        <v>0</v>
      </c>
      <c r="G3260" s="130">
        <v>2</v>
      </c>
      <c r="H3260" s="130" t="s">
        <v>130</v>
      </c>
      <c r="I3260" s="131"/>
      <c r="J3260" s="130" t="s">
        <v>131</v>
      </c>
    </row>
    <row r="3261" spans="1:10">
      <c r="A3261" s="130" t="s">
        <v>8805</v>
      </c>
      <c r="B3261" s="130" t="s">
        <v>8806</v>
      </c>
      <c r="C3261" s="130" t="s">
        <v>164</v>
      </c>
      <c r="D3261" s="130" t="s">
        <v>8807</v>
      </c>
      <c r="E3261" s="130" t="s">
        <v>166</v>
      </c>
      <c r="F3261" s="130">
        <v>0</v>
      </c>
      <c r="G3261" s="130">
        <v>2</v>
      </c>
      <c r="H3261" s="130" t="s">
        <v>130</v>
      </c>
      <c r="I3261" s="131"/>
      <c r="J3261" s="130" t="s">
        <v>131</v>
      </c>
    </row>
    <row r="3262" spans="1:10">
      <c r="A3262" s="130" t="s">
        <v>8808</v>
      </c>
      <c r="B3262" s="130" t="s">
        <v>8809</v>
      </c>
      <c r="C3262" s="130" t="s">
        <v>164</v>
      </c>
      <c r="D3262" s="130" t="s">
        <v>8810</v>
      </c>
      <c r="E3262" s="130" t="s">
        <v>166</v>
      </c>
      <c r="F3262" s="130">
        <v>0</v>
      </c>
      <c r="G3262" s="130">
        <v>2</v>
      </c>
      <c r="H3262" s="130" t="s">
        <v>130</v>
      </c>
      <c r="I3262" s="131"/>
      <c r="J3262" s="130" t="s">
        <v>131</v>
      </c>
    </row>
    <row r="3263" spans="1:10">
      <c r="A3263" s="130" t="s">
        <v>8811</v>
      </c>
      <c r="B3263" s="130" t="s">
        <v>8812</v>
      </c>
      <c r="C3263" s="130" t="s">
        <v>164</v>
      </c>
      <c r="D3263" s="130" t="s">
        <v>8813</v>
      </c>
      <c r="E3263" s="130" t="s">
        <v>166</v>
      </c>
      <c r="F3263" s="130">
        <v>0</v>
      </c>
      <c r="G3263" s="130">
        <v>2</v>
      </c>
      <c r="H3263" s="130" t="s">
        <v>130</v>
      </c>
      <c r="I3263" s="131"/>
      <c r="J3263" s="130" t="s">
        <v>131</v>
      </c>
    </row>
    <row r="3264" spans="1:10">
      <c r="A3264" s="130" t="s">
        <v>8814</v>
      </c>
      <c r="B3264" s="130" t="s">
        <v>8815</v>
      </c>
      <c r="C3264" s="130" t="s">
        <v>164</v>
      </c>
      <c r="D3264" s="130" t="s">
        <v>8816</v>
      </c>
      <c r="E3264" s="130" t="s">
        <v>166</v>
      </c>
      <c r="F3264" s="130">
        <v>0</v>
      </c>
      <c r="G3264" s="130">
        <v>2</v>
      </c>
      <c r="H3264" s="130" t="s">
        <v>130</v>
      </c>
      <c r="I3264" s="131"/>
      <c r="J3264" s="130" t="s">
        <v>131</v>
      </c>
    </row>
    <row r="3265" spans="1:10">
      <c r="A3265" s="130" t="s">
        <v>8817</v>
      </c>
      <c r="B3265" s="130" t="s">
        <v>8818</v>
      </c>
      <c r="C3265" s="130" t="s">
        <v>164</v>
      </c>
      <c r="D3265" s="130" t="s">
        <v>8819</v>
      </c>
      <c r="E3265" s="130" t="s">
        <v>166</v>
      </c>
      <c r="F3265" s="130">
        <v>0</v>
      </c>
      <c r="G3265" s="130">
        <v>2</v>
      </c>
      <c r="H3265" s="130" t="s">
        <v>130</v>
      </c>
      <c r="I3265" s="131"/>
      <c r="J3265" s="130" t="s">
        <v>131</v>
      </c>
    </row>
    <row r="3266" spans="1:10">
      <c r="A3266" s="130" t="s">
        <v>8820</v>
      </c>
      <c r="B3266" s="130" t="s">
        <v>8821</v>
      </c>
      <c r="C3266" s="130" t="s">
        <v>164</v>
      </c>
      <c r="D3266" s="130" t="s">
        <v>8822</v>
      </c>
      <c r="E3266" s="130" t="s">
        <v>166</v>
      </c>
      <c r="F3266" s="130">
        <v>0</v>
      </c>
      <c r="G3266" s="130">
        <v>2</v>
      </c>
      <c r="H3266" s="130" t="s">
        <v>130</v>
      </c>
      <c r="I3266" s="131"/>
      <c r="J3266" s="130" t="s">
        <v>131</v>
      </c>
    </row>
    <row r="3267" spans="1:10">
      <c r="A3267" s="130" t="s">
        <v>8823</v>
      </c>
      <c r="B3267" s="130" t="s">
        <v>8824</v>
      </c>
      <c r="C3267" s="130" t="s">
        <v>164</v>
      </c>
      <c r="D3267" s="130" t="s">
        <v>8825</v>
      </c>
      <c r="E3267" s="130" t="s">
        <v>166</v>
      </c>
      <c r="F3267" s="130">
        <v>0</v>
      </c>
      <c r="G3267" s="130">
        <v>2</v>
      </c>
      <c r="H3267" s="130" t="s">
        <v>130</v>
      </c>
      <c r="I3267" s="131"/>
      <c r="J3267" s="130" t="s">
        <v>131</v>
      </c>
    </row>
    <row r="3268" spans="1:10">
      <c r="A3268" s="130" t="s">
        <v>8826</v>
      </c>
      <c r="B3268" s="130" t="s">
        <v>8827</v>
      </c>
      <c r="C3268" s="130" t="s">
        <v>164</v>
      </c>
      <c r="D3268" s="130" t="s">
        <v>8828</v>
      </c>
      <c r="E3268" s="130" t="s">
        <v>166</v>
      </c>
      <c r="F3268" s="130">
        <v>0</v>
      </c>
      <c r="G3268" s="130">
        <v>2</v>
      </c>
      <c r="H3268" s="130" t="s">
        <v>130</v>
      </c>
      <c r="I3268" s="131"/>
      <c r="J3268" s="130" t="s">
        <v>131</v>
      </c>
    </row>
    <row r="3269" spans="1:10">
      <c r="A3269" s="130" t="s">
        <v>8829</v>
      </c>
      <c r="B3269" s="130" t="s">
        <v>8830</v>
      </c>
      <c r="C3269" s="130" t="s">
        <v>164</v>
      </c>
      <c r="D3269" s="130" t="s">
        <v>8831</v>
      </c>
      <c r="E3269" s="130" t="s">
        <v>166</v>
      </c>
      <c r="F3269" s="130">
        <v>0</v>
      </c>
      <c r="G3269" s="130">
        <v>2</v>
      </c>
      <c r="H3269" s="130" t="s">
        <v>130</v>
      </c>
      <c r="I3269" s="131"/>
      <c r="J3269" s="130" t="s">
        <v>131</v>
      </c>
    </row>
    <row r="3270" spans="1:10">
      <c r="A3270" s="130" t="s">
        <v>8832</v>
      </c>
      <c r="B3270" s="130" t="s">
        <v>8712</v>
      </c>
      <c r="C3270" s="130" t="s">
        <v>164</v>
      </c>
      <c r="D3270" s="130" t="s">
        <v>8713</v>
      </c>
      <c r="E3270" s="130" t="s">
        <v>166</v>
      </c>
      <c r="F3270" s="130">
        <v>0</v>
      </c>
      <c r="G3270" s="130">
        <v>2</v>
      </c>
      <c r="H3270" s="130" t="s">
        <v>130</v>
      </c>
      <c r="I3270" s="131"/>
      <c r="J3270" s="130" t="s">
        <v>131</v>
      </c>
    </row>
    <row r="3271" spans="1:10">
      <c r="A3271" s="130" t="s">
        <v>8833</v>
      </c>
      <c r="B3271" s="130" t="s">
        <v>8834</v>
      </c>
      <c r="C3271" s="130" t="s">
        <v>164</v>
      </c>
      <c r="D3271" s="130" t="s">
        <v>8835</v>
      </c>
      <c r="E3271" s="130" t="s">
        <v>166</v>
      </c>
      <c r="F3271" s="130">
        <v>0</v>
      </c>
      <c r="G3271" s="130">
        <v>2</v>
      </c>
      <c r="H3271" s="130" t="s">
        <v>130</v>
      </c>
      <c r="I3271" s="131"/>
      <c r="J3271" s="130" t="s">
        <v>131</v>
      </c>
    </row>
    <row r="3272" spans="1:10">
      <c r="A3272" s="130" t="s">
        <v>8836</v>
      </c>
      <c r="B3272" s="130" t="s">
        <v>8837</v>
      </c>
      <c r="C3272" s="130" t="s">
        <v>164</v>
      </c>
      <c r="D3272" s="130" t="s">
        <v>8838</v>
      </c>
      <c r="E3272" s="130" t="s">
        <v>166</v>
      </c>
      <c r="F3272" s="130">
        <v>0</v>
      </c>
      <c r="G3272" s="130">
        <v>2</v>
      </c>
      <c r="H3272" s="130" t="s">
        <v>130</v>
      </c>
      <c r="I3272" s="131"/>
      <c r="J3272" s="130" t="s">
        <v>131</v>
      </c>
    </row>
    <row r="3273" spans="1:10">
      <c r="A3273" s="130" t="s">
        <v>8839</v>
      </c>
      <c r="B3273" s="130" t="s">
        <v>8840</v>
      </c>
      <c r="C3273" s="130" t="s">
        <v>164</v>
      </c>
      <c r="D3273" s="130" t="s">
        <v>8841</v>
      </c>
      <c r="E3273" s="130" t="s">
        <v>166</v>
      </c>
      <c r="F3273" s="130">
        <v>0</v>
      </c>
      <c r="G3273" s="130">
        <v>2</v>
      </c>
      <c r="H3273" s="130" t="s">
        <v>130</v>
      </c>
      <c r="I3273" s="131"/>
      <c r="J3273" s="130" t="s">
        <v>131</v>
      </c>
    </row>
    <row r="3274" spans="1:10">
      <c r="A3274" s="130" t="s">
        <v>8842</v>
      </c>
      <c r="B3274" s="130" t="s">
        <v>8843</v>
      </c>
      <c r="C3274" s="130" t="s">
        <v>164</v>
      </c>
      <c r="D3274" s="130" t="s">
        <v>8844</v>
      </c>
      <c r="E3274" s="130" t="s">
        <v>166</v>
      </c>
      <c r="F3274" s="130">
        <v>0</v>
      </c>
      <c r="G3274" s="130">
        <v>2</v>
      </c>
      <c r="H3274" s="130" t="s">
        <v>130</v>
      </c>
      <c r="I3274" s="131"/>
      <c r="J3274" s="130" t="s">
        <v>131</v>
      </c>
    </row>
    <row r="3275" spans="1:10">
      <c r="A3275" s="130" t="s">
        <v>8845</v>
      </c>
      <c r="B3275" s="130" t="s">
        <v>8846</v>
      </c>
      <c r="C3275" s="130" t="s">
        <v>164</v>
      </c>
      <c r="D3275" s="130" t="s">
        <v>8847</v>
      </c>
      <c r="E3275" s="130" t="s">
        <v>166</v>
      </c>
      <c r="F3275" s="130">
        <v>0</v>
      </c>
      <c r="G3275" s="130">
        <v>2</v>
      </c>
      <c r="H3275" s="130" t="s">
        <v>130</v>
      </c>
      <c r="I3275" s="131"/>
      <c r="J3275" s="130" t="s">
        <v>131</v>
      </c>
    </row>
    <row r="3276" spans="1:10">
      <c r="A3276" s="130" t="s">
        <v>8848</v>
      </c>
      <c r="B3276" s="130" t="s">
        <v>8849</v>
      </c>
      <c r="C3276" s="130" t="s">
        <v>164</v>
      </c>
      <c r="D3276" s="130" t="s">
        <v>8850</v>
      </c>
      <c r="E3276" s="130" t="s">
        <v>166</v>
      </c>
      <c r="F3276" s="130">
        <v>0</v>
      </c>
      <c r="G3276" s="130">
        <v>2</v>
      </c>
      <c r="H3276" s="130" t="s">
        <v>130</v>
      </c>
      <c r="I3276" s="131"/>
      <c r="J3276" s="130" t="s">
        <v>131</v>
      </c>
    </row>
    <row r="3277" spans="1:10">
      <c r="A3277" s="130" t="s">
        <v>8851</v>
      </c>
      <c r="B3277" s="130" t="s">
        <v>8852</v>
      </c>
      <c r="C3277" s="130" t="s">
        <v>164</v>
      </c>
      <c r="D3277" s="130" t="s">
        <v>8853</v>
      </c>
      <c r="E3277" s="130" t="s">
        <v>166</v>
      </c>
      <c r="F3277" s="130">
        <v>0</v>
      </c>
      <c r="G3277" s="130">
        <v>2</v>
      </c>
      <c r="H3277" s="130" t="s">
        <v>130</v>
      </c>
      <c r="I3277" s="131"/>
      <c r="J3277" s="130" t="s">
        <v>131</v>
      </c>
    </row>
    <row r="3278" spans="1:10">
      <c r="A3278" s="130" t="s">
        <v>8854</v>
      </c>
      <c r="B3278" s="130" t="s">
        <v>8855</v>
      </c>
      <c r="C3278" s="130" t="s">
        <v>164</v>
      </c>
      <c r="D3278" s="130" t="s">
        <v>8856</v>
      </c>
      <c r="E3278" s="130" t="s">
        <v>166</v>
      </c>
      <c r="F3278" s="130">
        <v>0</v>
      </c>
      <c r="G3278" s="130">
        <v>2</v>
      </c>
      <c r="H3278" s="130" t="s">
        <v>130</v>
      </c>
      <c r="I3278" s="131"/>
      <c r="J3278" s="130" t="s">
        <v>131</v>
      </c>
    </row>
    <row r="3279" spans="1:10">
      <c r="A3279" s="130" t="s">
        <v>8857</v>
      </c>
      <c r="B3279" s="130" t="s">
        <v>8858</v>
      </c>
      <c r="C3279" s="130" t="s">
        <v>164</v>
      </c>
      <c r="D3279" s="130" t="s">
        <v>8859</v>
      </c>
      <c r="E3279" s="130" t="s">
        <v>166</v>
      </c>
      <c r="F3279" s="130">
        <v>0</v>
      </c>
      <c r="G3279" s="130">
        <v>2</v>
      </c>
      <c r="H3279" s="130" t="s">
        <v>130</v>
      </c>
      <c r="I3279" s="131"/>
      <c r="J3279" s="130" t="s">
        <v>131</v>
      </c>
    </row>
    <row r="3280" spans="1:10">
      <c r="A3280" s="130" t="s">
        <v>8860</v>
      </c>
      <c r="B3280" s="130" t="s">
        <v>8861</v>
      </c>
      <c r="C3280" s="130" t="s">
        <v>164</v>
      </c>
      <c r="D3280" s="130" t="s">
        <v>8862</v>
      </c>
      <c r="E3280" s="130" t="s">
        <v>166</v>
      </c>
      <c r="F3280" s="130">
        <v>0</v>
      </c>
      <c r="G3280" s="130">
        <v>2</v>
      </c>
      <c r="H3280" s="130" t="s">
        <v>130</v>
      </c>
      <c r="I3280" s="131"/>
      <c r="J3280" s="130" t="s">
        <v>131</v>
      </c>
    </row>
    <row r="3281" spans="1:10">
      <c r="A3281" s="130" t="s">
        <v>8863</v>
      </c>
      <c r="B3281" s="130" t="s">
        <v>8864</v>
      </c>
      <c r="C3281" s="130" t="s">
        <v>164</v>
      </c>
      <c r="D3281" s="130" t="s">
        <v>8865</v>
      </c>
      <c r="E3281" s="130" t="s">
        <v>166</v>
      </c>
      <c r="F3281" s="130">
        <v>0</v>
      </c>
      <c r="G3281" s="130">
        <v>2</v>
      </c>
      <c r="H3281" s="130" t="s">
        <v>130</v>
      </c>
      <c r="I3281" s="131"/>
      <c r="J3281" s="130" t="s">
        <v>131</v>
      </c>
    </row>
    <row r="3282" spans="1:10">
      <c r="A3282" s="130" t="s">
        <v>8866</v>
      </c>
      <c r="B3282" s="130" t="s">
        <v>8867</v>
      </c>
      <c r="C3282" s="130" t="s">
        <v>164</v>
      </c>
      <c r="D3282" s="130" t="s">
        <v>8868</v>
      </c>
      <c r="E3282" s="130" t="s">
        <v>166</v>
      </c>
      <c r="F3282" s="130">
        <v>0</v>
      </c>
      <c r="G3282" s="130">
        <v>2</v>
      </c>
      <c r="H3282" s="130" t="s">
        <v>130</v>
      </c>
      <c r="I3282" s="131"/>
      <c r="J3282" s="130" t="s">
        <v>131</v>
      </c>
    </row>
    <row r="3283" spans="1:10">
      <c r="A3283" s="130" t="s">
        <v>8869</v>
      </c>
      <c r="B3283" s="130" t="s">
        <v>8870</v>
      </c>
      <c r="C3283" s="130" t="s">
        <v>164</v>
      </c>
      <c r="D3283" s="130" t="s">
        <v>8871</v>
      </c>
      <c r="E3283" s="130" t="s">
        <v>166</v>
      </c>
      <c r="F3283" s="130">
        <v>0</v>
      </c>
      <c r="G3283" s="130">
        <v>2</v>
      </c>
      <c r="H3283" s="130" t="s">
        <v>130</v>
      </c>
      <c r="I3283" s="131"/>
      <c r="J3283" s="130" t="s">
        <v>131</v>
      </c>
    </row>
    <row r="3284" spans="1:10">
      <c r="A3284" s="130" t="s">
        <v>8872</v>
      </c>
      <c r="B3284" s="130" t="s">
        <v>8873</v>
      </c>
      <c r="C3284" s="130" t="s">
        <v>164</v>
      </c>
      <c r="D3284" s="130" t="s">
        <v>8874</v>
      </c>
      <c r="E3284" s="130" t="s">
        <v>166</v>
      </c>
      <c r="F3284" s="130">
        <v>0</v>
      </c>
      <c r="G3284" s="130">
        <v>2</v>
      </c>
      <c r="H3284" s="130" t="s">
        <v>130</v>
      </c>
      <c r="I3284" s="131"/>
      <c r="J3284" s="130" t="s">
        <v>131</v>
      </c>
    </row>
    <row r="3285" spans="1:10">
      <c r="A3285" s="130" t="s">
        <v>8875</v>
      </c>
      <c r="B3285" s="130" t="s">
        <v>8876</v>
      </c>
      <c r="C3285" s="130" t="s">
        <v>164</v>
      </c>
      <c r="D3285" s="130" t="s">
        <v>8877</v>
      </c>
      <c r="E3285" s="130" t="s">
        <v>166</v>
      </c>
      <c r="F3285" s="130">
        <v>0</v>
      </c>
      <c r="G3285" s="130">
        <v>2</v>
      </c>
      <c r="H3285" s="130" t="s">
        <v>130</v>
      </c>
      <c r="I3285" s="131"/>
      <c r="J3285" s="130" t="s">
        <v>131</v>
      </c>
    </row>
    <row r="3286" spans="1:10">
      <c r="A3286" s="130" t="s">
        <v>8878</v>
      </c>
      <c r="B3286" s="130" t="s">
        <v>8879</v>
      </c>
      <c r="C3286" s="130" t="s">
        <v>164</v>
      </c>
      <c r="D3286" s="130" t="s">
        <v>8880</v>
      </c>
      <c r="E3286" s="130" t="s">
        <v>166</v>
      </c>
      <c r="F3286" s="130">
        <v>0</v>
      </c>
      <c r="G3286" s="130">
        <v>2</v>
      </c>
      <c r="H3286" s="130" t="s">
        <v>130</v>
      </c>
      <c r="I3286" s="131"/>
      <c r="J3286" s="130" t="s">
        <v>131</v>
      </c>
    </row>
    <row r="3287" spans="1:10">
      <c r="A3287" s="130" t="s">
        <v>8881</v>
      </c>
      <c r="B3287" s="130" t="s">
        <v>8882</v>
      </c>
      <c r="C3287" s="130" t="s">
        <v>164</v>
      </c>
      <c r="D3287" s="130" t="s">
        <v>8883</v>
      </c>
      <c r="E3287" s="130" t="s">
        <v>166</v>
      </c>
      <c r="F3287" s="130">
        <v>0</v>
      </c>
      <c r="G3287" s="130">
        <v>2</v>
      </c>
      <c r="H3287" s="130" t="s">
        <v>130</v>
      </c>
      <c r="I3287" s="131"/>
      <c r="J3287" s="130" t="s">
        <v>131</v>
      </c>
    </row>
    <row r="3288" spans="1:10">
      <c r="A3288" s="130" t="s">
        <v>8884</v>
      </c>
      <c r="B3288" s="130" t="s">
        <v>8885</v>
      </c>
      <c r="C3288" s="130" t="s">
        <v>164</v>
      </c>
      <c r="D3288" s="130" t="s">
        <v>8886</v>
      </c>
      <c r="E3288" s="130" t="s">
        <v>166</v>
      </c>
      <c r="F3288" s="130">
        <v>0</v>
      </c>
      <c r="G3288" s="130">
        <v>2</v>
      </c>
      <c r="H3288" s="130" t="s">
        <v>130</v>
      </c>
      <c r="I3288" s="131"/>
      <c r="J3288" s="130" t="s">
        <v>131</v>
      </c>
    </row>
    <row r="3289" spans="1:10">
      <c r="A3289" s="130" t="s">
        <v>8887</v>
      </c>
      <c r="B3289" s="130" t="s">
        <v>8888</v>
      </c>
      <c r="C3289" s="130" t="s">
        <v>164</v>
      </c>
      <c r="D3289" s="130" t="s">
        <v>8889</v>
      </c>
      <c r="E3289" s="130" t="s">
        <v>166</v>
      </c>
      <c r="F3289" s="130">
        <v>0</v>
      </c>
      <c r="G3289" s="130">
        <v>2</v>
      </c>
      <c r="H3289" s="130" t="s">
        <v>130</v>
      </c>
      <c r="I3289" s="131"/>
      <c r="J3289" s="130" t="s">
        <v>131</v>
      </c>
    </row>
    <row r="3290" spans="1:10">
      <c r="A3290" s="130" t="s">
        <v>8890</v>
      </c>
      <c r="B3290" s="130" t="s">
        <v>8891</v>
      </c>
      <c r="C3290" s="130" t="s">
        <v>164</v>
      </c>
      <c r="D3290" s="130" t="s">
        <v>8892</v>
      </c>
      <c r="E3290" s="130" t="s">
        <v>166</v>
      </c>
      <c r="F3290" s="130">
        <v>0</v>
      </c>
      <c r="G3290" s="130">
        <v>2</v>
      </c>
      <c r="H3290" s="130" t="s">
        <v>130</v>
      </c>
      <c r="I3290" s="131"/>
      <c r="J3290" s="130" t="s">
        <v>131</v>
      </c>
    </row>
    <row r="3291" spans="1:10">
      <c r="A3291" s="130" t="s">
        <v>8893</v>
      </c>
      <c r="B3291" s="130" t="s">
        <v>8894</v>
      </c>
      <c r="C3291" s="130" t="s">
        <v>164</v>
      </c>
      <c r="D3291" s="130" t="s">
        <v>8895</v>
      </c>
      <c r="E3291" s="130" t="s">
        <v>166</v>
      </c>
      <c r="F3291" s="130">
        <v>0</v>
      </c>
      <c r="G3291" s="130">
        <v>2</v>
      </c>
      <c r="H3291" s="130" t="s">
        <v>130</v>
      </c>
      <c r="I3291" s="131"/>
      <c r="J3291" s="130" t="s">
        <v>131</v>
      </c>
    </row>
    <row r="3292" spans="1:10">
      <c r="A3292" s="130" t="s">
        <v>8896</v>
      </c>
      <c r="B3292" s="130" t="s">
        <v>8897</v>
      </c>
      <c r="C3292" s="130" t="s">
        <v>164</v>
      </c>
      <c r="D3292" s="130" t="s">
        <v>8898</v>
      </c>
      <c r="E3292" s="130" t="s">
        <v>166</v>
      </c>
      <c r="F3292" s="130">
        <v>0</v>
      </c>
      <c r="G3292" s="130">
        <v>2</v>
      </c>
      <c r="H3292" s="130" t="s">
        <v>130</v>
      </c>
      <c r="I3292" s="131"/>
      <c r="J3292" s="130" t="s">
        <v>131</v>
      </c>
    </row>
    <row r="3293" spans="1:10">
      <c r="A3293" s="130" t="s">
        <v>8899</v>
      </c>
      <c r="B3293" s="130" t="s">
        <v>8900</v>
      </c>
      <c r="C3293" s="130" t="s">
        <v>164</v>
      </c>
      <c r="D3293" s="130" t="s">
        <v>8901</v>
      </c>
      <c r="E3293" s="130" t="s">
        <v>166</v>
      </c>
      <c r="F3293" s="130">
        <v>0</v>
      </c>
      <c r="G3293" s="130">
        <v>2</v>
      </c>
      <c r="H3293" s="130" t="s">
        <v>130</v>
      </c>
      <c r="I3293" s="131"/>
      <c r="J3293" s="130" t="s">
        <v>131</v>
      </c>
    </row>
    <row r="3294" spans="1:10">
      <c r="A3294" s="130" t="s">
        <v>8902</v>
      </c>
      <c r="B3294" s="130" t="s">
        <v>8903</v>
      </c>
      <c r="C3294" s="130" t="s">
        <v>164</v>
      </c>
      <c r="D3294" s="130" t="s">
        <v>8904</v>
      </c>
      <c r="E3294" s="130" t="s">
        <v>166</v>
      </c>
      <c r="F3294" s="130">
        <v>0</v>
      </c>
      <c r="G3294" s="130">
        <v>2</v>
      </c>
      <c r="H3294" s="130" t="s">
        <v>130</v>
      </c>
      <c r="I3294" s="131"/>
      <c r="J3294" s="130" t="s">
        <v>131</v>
      </c>
    </row>
    <row r="3295" spans="1:10">
      <c r="A3295" s="130" t="s">
        <v>8905</v>
      </c>
      <c r="B3295" s="130" t="s">
        <v>8906</v>
      </c>
      <c r="C3295" s="130" t="s">
        <v>164</v>
      </c>
      <c r="D3295" s="130" t="s">
        <v>8907</v>
      </c>
      <c r="E3295" s="130" t="s">
        <v>166</v>
      </c>
      <c r="F3295" s="130">
        <v>0</v>
      </c>
      <c r="G3295" s="130">
        <v>2</v>
      </c>
      <c r="H3295" s="130" t="s">
        <v>130</v>
      </c>
      <c r="I3295" s="131"/>
      <c r="J3295" s="130" t="s">
        <v>131</v>
      </c>
    </row>
    <row r="3296" spans="1:10">
      <c r="A3296" s="130" t="s">
        <v>8908</v>
      </c>
      <c r="B3296" s="130" t="s">
        <v>8909</v>
      </c>
      <c r="C3296" s="130" t="s">
        <v>164</v>
      </c>
      <c r="D3296" s="130" t="s">
        <v>8910</v>
      </c>
      <c r="E3296" s="130" t="s">
        <v>166</v>
      </c>
      <c r="F3296" s="130">
        <v>0</v>
      </c>
      <c r="G3296" s="130">
        <v>2</v>
      </c>
      <c r="H3296" s="130" t="s">
        <v>130</v>
      </c>
      <c r="I3296" s="131"/>
      <c r="J3296" s="130" t="s">
        <v>131</v>
      </c>
    </row>
    <row r="3297" spans="1:10">
      <c r="A3297" s="130" t="s">
        <v>8911</v>
      </c>
      <c r="B3297" s="130" t="s">
        <v>8912</v>
      </c>
      <c r="C3297" s="130" t="s">
        <v>164</v>
      </c>
      <c r="D3297" s="130" t="s">
        <v>8913</v>
      </c>
      <c r="E3297" s="130" t="s">
        <v>166</v>
      </c>
      <c r="F3297" s="130">
        <v>0</v>
      </c>
      <c r="G3297" s="130">
        <v>2</v>
      </c>
      <c r="H3297" s="130" t="s">
        <v>130</v>
      </c>
      <c r="I3297" s="131"/>
      <c r="J3297" s="130" t="s">
        <v>131</v>
      </c>
    </row>
    <row r="3298" spans="1:10">
      <c r="A3298" s="130" t="s">
        <v>8914</v>
      </c>
      <c r="B3298" s="130" t="s">
        <v>8915</v>
      </c>
      <c r="C3298" s="130" t="s">
        <v>164</v>
      </c>
      <c r="D3298" s="130" t="s">
        <v>8916</v>
      </c>
      <c r="E3298" s="130" t="s">
        <v>166</v>
      </c>
      <c r="F3298" s="130">
        <v>0</v>
      </c>
      <c r="G3298" s="130">
        <v>2</v>
      </c>
      <c r="H3298" s="130" t="s">
        <v>130</v>
      </c>
      <c r="I3298" s="131"/>
      <c r="J3298" s="130" t="s">
        <v>131</v>
      </c>
    </row>
    <row r="3299" spans="1:10">
      <c r="A3299" s="130" t="s">
        <v>8917</v>
      </c>
      <c r="B3299" s="130" t="s">
        <v>8918</v>
      </c>
      <c r="C3299" s="130" t="s">
        <v>164</v>
      </c>
      <c r="D3299" s="130" t="s">
        <v>8919</v>
      </c>
      <c r="E3299" s="130" t="s">
        <v>166</v>
      </c>
      <c r="F3299" s="130">
        <v>0</v>
      </c>
      <c r="G3299" s="130">
        <v>2</v>
      </c>
      <c r="H3299" s="130" t="s">
        <v>130</v>
      </c>
      <c r="I3299" s="131"/>
      <c r="J3299" s="130" t="s">
        <v>131</v>
      </c>
    </row>
    <row r="3300" spans="1:10">
      <c r="A3300" s="130" t="s">
        <v>8920</v>
      </c>
      <c r="B3300" s="130" t="s">
        <v>8921</v>
      </c>
      <c r="C3300" s="130" t="s">
        <v>164</v>
      </c>
      <c r="D3300" s="130" t="s">
        <v>8922</v>
      </c>
      <c r="E3300" s="130" t="s">
        <v>166</v>
      </c>
      <c r="F3300" s="130">
        <v>0</v>
      </c>
      <c r="G3300" s="130">
        <v>2</v>
      </c>
      <c r="H3300" s="130" t="s">
        <v>130</v>
      </c>
      <c r="I3300" s="131"/>
      <c r="J3300" s="130" t="s">
        <v>131</v>
      </c>
    </row>
    <row r="3301" spans="1:10">
      <c r="A3301" s="130" t="s">
        <v>8923</v>
      </c>
      <c r="B3301" s="130" t="s">
        <v>8924</v>
      </c>
      <c r="C3301" s="130" t="s">
        <v>164</v>
      </c>
      <c r="D3301" s="130" t="s">
        <v>8925</v>
      </c>
      <c r="E3301" s="130" t="s">
        <v>166</v>
      </c>
      <c r="F3301" s="130">
        <v>0</v>
      </c>
      <c r="G3301" s="130">
        <v>2</v>
      </c>
      <c r="H3301" s="130" t="s">
        <v>130</v>
      </c>
      <c r="I3301" s="131"/>
      <c r="J3301" s="130" t="s">
        <v>131</v>
      </c>
    </row>
    <row r="3302" spans="1:10">
      <c r="A3302" s="130" t="s">
        <v>8926</v>
      </c>
      <c r="B3302" s="130" t="s">
        <v>8927</v>
      </c>
      <c r="C3302" s="130" t="s">
        <v>164</v>
      </c>
      <c r="D3302" s="130" t="s">
        <v>8928</v>
      </c>
      <c r="E3302" s="130" t="s">
        <v>166</v>
      </c>
      <c r="F3302" s="130">
        <v>0</v>
      </c>
      <c r="G3302" s="130">
        <v>2</v>
      </c>
      <c r="H3302" s="130" t="s">
        <v>130</v>
      </c>
      <c r="I3302" s="131"/>
      <c r="J3302" s="130" t="s">
        <v>131</v>
      </c>
    </row>
    <row r="3303" spans="1:10">
      <c r="A3303" s="130" t="s">
        <v>8929</v>
      </c>
      <c r="B3303" s="130" t="s">
        <v>8930</v>
      </c>
      <c r="C3303" s="130" t="s">
        <v>164</v>
      </c>
      <c r="D3303" s="130" t="s">
        <v>8931</v>
      </c>
      <c r="E3303" s="130" t="s">
        <v>166</v>
      </c>
      <c r="F3303" s="130">
        <v>0</v>
      </c>
      <c r="G3303" s="130">
        <v>2</v>
      </c>
      <c r="H3303" s="130" t="s">
        <v>130</v>
      </c>
      <c r="I3303" s="131"/>
      <c r="J3303" s="130" t="s">
        <v>131</v>
      </c>
    </row>
    <row r="3304" spans="1:10">
      <c r="A3304" s="130" t="s">
        <v>8932</v>
      </c>
      <c r="B3304" s="130" t="s">
        <v>8933</v>
      </c>
      <c r="C3304" s="130" t="s">
        <v>266</v>
      </c>
      <c r="D3304" s="130" t="s">
        <v>8934</v>
      </c>
      <c r="E3304" s="130" t="s">
        <v>268</v>
      </c>
      <c r="F3304" s="130">
        <v>0</v>
      </c>
      <c r="G3304" s="130">
        <v>2</v>
      </c>
      <c r="H3304" s="130" t="s">
        <v>130</v>
      </c>
      <c r="I3304" s="131"/>
      <c r="J3304" s="130" t="s">
        <v>131</v>
      </c>
    </row>
    <row r="3305" spans="1:10">
      <c r="A3305" s="130" t="s">
        <v>8935</v>
      </c>
      <c r="B3305" s="130" t="s">
        <v>8936</v>
      </c>
      <c r="C3305" s="130" t="s">
        <v>266</v>
      </c>
      <c r="D3305" s="130" t="s">
        <v>8937</v>
      </c>
      <c r="E3305" s="130" t="s">
        <v>268</v>
      </c>
      <c r="F3305" s="130">
        <v>0</v>
      </c>
      <c r="G3305" s="130">
        <v>2</v>
      </c>
      <c r="H3305" s="130" t="s">
        <v>130</v>
      </c>
      <c r="I3305" s="131"/>
      <c r="J3305" s="130" t="s">
        <v>131</v>
      </c>
    </row>
    <row r="3306" spans="1:10">
      <c r="A3306" s="130" t="s">
        <v>8938</v>
      </c>
      <c r="B3306" s="130" t="s">
        <v>8939</v>
      </c>
      <c r="C3306" s="130" t="s">
        <v>266</v>
      </c>
      <c r="D3306" s="130" t="s">
        <v>8940</v>
      </c>
      <c r="E3306" s="130" t="s">
        <v>268</v>
      </c>
      <c r="F3306" s="130">
        <v>0</v>
      </c>
      <c r="G3306" s="130">
        <v>2</v>
      </c>
      <c r="H3306" s="130" t="s">
        <v>130</v>
      </c>
      <c r="I3306" s="131"/>
      <c r="J3306" s="130" t="s">
        <v>131</v>
      </c>
    </row>
    <row r="3307" spans="1:10">
      <c r="A3307" s="130" t="s">
        <v>8941</v>
      </c>
      <c r="B3307" s="130" t="s">
        <v>8942</v>
      </c>
      <c r="C3307" s="130" t="s">
        <v>266</v>
      </c>
      <c r="D3307" s="130" t="s">
        <v>8943</v>
      </c>
      <c r="E3307" s="130" t="s">
        <v>268</v>
      </c>
      <c r="F3307" s="130">
        <v>0</v>
      </c>
      <c r="G3307" s="130">
        <v>2</v>
      </c>
      <c r="H3307" s="130" t="s">
        <v>130</v>
      </c>
      <c r="I3307" s="131"/>
      <c r="J3307" s="130" t="s">
        <v>131</v>
      </c>
    </row>
    <row r="3308" spans="1:10">
      <c r="A3308" s="130" t="s">
        <v>8944</v>
      </c>
      <c r="B3308" s="130" t="s">
        <v>8945</v>
      </c>
      <c r="C3308" s="130" t="s">
        <v>139</v>
      </c>
      <c r="D3308" s="130" t="s">
        <v>8946</v>
      </c>
      <c r="E3308" s="130" t="s">
        <v>141</v>
      </c>
      <c r="F3308" s="130">
        <v>1</v>
      </c>
      <c r="G3308" s="130">
        <v>2</v>
      </c>
      <c r="H3308" s="130" t="s">
        <v>130</v>
      </c>
      <c r="I3308" s="131"/>
      <c r="J3308" s="130" t="s">
        <v>131</v>
      </c>
    </row>
    <row r="3309" spans="1:10">
      <c r="A3309" s="130" t="s">
        <v>8947</v>
      </c>
      <c r="B3309" s="130" t="s">
        <v>8948</v>
      </c>
      <c r="C3309" s="130" t="s">
        <v>139</v>
      </c>
      <c r="D3309" s="130" t="s">
        <v>8949</v>
      </c>
      <c r="E3309" s="130" t="s">
        <v>141</v>
      </c>
      <c r="F3309" s="130">
        <v>1</v>
      </c>
      <c r="G3309" s="130">
        <v>2</v>
      </c>
      <c r="H3309" s="130" t="s">
        <v>130</v>
      </c>
      <c r="I3309" s="131"/>
      <c r="J3309" s="130" t="s">
        <v>131</v>
      </c>
    </row>
    <row r="3310" spans="1:10">
      <c r="A3310" s="130" t="s">
        <v>8950</v>
      </c>
      <c r="B3310" s="130" t="s">
        <v>8951</v>
      </c>
      <c r="C3310" s="130" t="s">
        <v>8952</v>
      </c>
      <c r="D3310" s="130" t="s">
        <v>8953</v>
      </c>
      <c r="E3310" s="130" t="s">
        <v>166</v>
      </c>
      <c r="F3310" s="130">
        <v>0</v>
      </c>
      <c r="G3310" s="130">
        <v>2</v>
      </c>
      <c r="H3310" s="130" t="s">
        <v>130</v>
      </c>
      <c r="I3310" s="131"/>
      <c r="J3310" s="130" t="s">
        <v>131</v>
      </c>
    </row>
    <row r="3311" spans="1:10">
      <c r="A3311" s="130" t="s">
        <v>8954</v>
      </c>
      <c r="B3311" s="130" t="s">
        <v>8906</v>
      </c>
      <c r="C3311" s="130" t="s">
        <v>139</v>
      </c>
      <c r="D3311" s="130" t="s">
        <v>8907</v>
      </c>
      <c r="E3311" s="130" t="s">
        <v>141</v>
      </c>
      <c r="F3311" s="130">
        <v>1</v>
      </c>
      <c r="G3311" s="130">
        <v>2</v>
      </c>
      <c r="H3311" s="130" t="s">
        <v>130</v>
      </c>
      <c r="I3311" s="131"/>
      <c r="J3311" s="130" t="s">
        <v>131</v>
      </c>
    </row>
    <row r="3312" spans="1:10">
      <c r="A3312" s="130" t="s">
        <v>8955</v>
      </c>
      <c r="B3312" s="130" t="s">
        <v>8955</v>
      </c>
      <c r="C3312" s="130" t="s">
        <v>8955</v>
      </c>
      <c r="D3312" s="130" t="s">
        <v>8955</v>
      </c>
      <c r="E3312" s="130" t="s">
        <v>8955</v>
      </c>
      <c r="H3312" s="130" t="s">
        <v>8955</v>
      </c>
      <c r="I3312" s="131"/>
      <c r="J3312" s="130" t="s">
        <v>8955</v>
      </c>
    </row>
    <row r="3313" spans="1:10">
      <c r="A3313" s="130" t="s">
        <v>8956</v>
      </c>
      <c r="B3313" s="130" t="s">
        <v>8957</v>
      </c>
      <c r="C3313" s="130" t="s">
        <v>128</v>
      </c>
      <c r="D3313" s="130" t="s">
        <v>8958</v>
      </c>
      <c r="E3313" s="130" t="s">
        <v>128</v>
      </c>
      <c r="F3313" s="130">
        <v>0</v>
      </c>
      <c r="G3313" s="130">
        <v>2</v>
      </c>
      <c r="H3313" s="130" t="s">
        <v>130</v>
      </c>
      <c r="I3313" s="131"/>
      <c r="J3313" s="130" t="s">
        <v>131</v>
      </c>
    </row>
    <row r="3314" spans="1:10">
      <c r="A3314" s="130" t="s">
        <v>8959</v>
      </c>
      <c r="B3314" s="130" t="s">
        <v>8960</v>
      </c>
      <c r="C3314" s="130" t="s">
        <v>128</v>
      </c>
      <c r="D3314" s="130" t="s">
        <v>8961</v>
      </c>
      <c r="E3314" s="130" t="s">
        <v>128</v>
      </c>
      <c r="F3314" s="130">
        <v>0</v>
      </c>
      <c r="G3314" s="130">
        <v>2</v>
      </c>
      <c r="H3314" s="130" t="s">
        <v>130</v>
      </c>
      <c r="I3314" s="131"/>
      <c r="J3314" s="130" t="s">
        <v>131</v>
      </c>
    </row>
    <row r="3315" spans="1:10">
      <c r="A3315" s="130" t="s">
        <v>8962</v>
      </c>
      <c r="B3315" s="130" t="s">
        <v>8963</v>
      </c>
      <c r="C3315" s="130" t="s">
        <v>128</v>
      </c>
      <c r="D3315" s="130" t="s">
        <v>8964</v>
      </c>
      <c r="E3315" s="130" t="s">
        <v>128</v>
      </c>
      <c r="F3315" s="130">
        <v>0</v>
      </c>
      <c r="G3315" s="130">
        <v>2</v>
      </c>
      <c r="H3315" s="130" t="s">
        <v>130</v>
      </c>
      <c r="I3315" s="131"/>
      <c r="J3315" s="130" t="s">
        <v>131</v>
      </c>
    </row>
    <row r="3316" spans="1:10">
      <c r="A3316" s="130" t="s">
        <v>8965</v>
      </c>
      <c r="B3316" s="130" t="s">
        <v>8966</v>
      </c>
      <c r="C3316" s="130" t="s">
        <v>128</v>
      </c>
      <c r="D3316" s="130" t="s">
        <v>8967</v>
      </c>
      <c r="E3316" s="130" t="s">
        <v>128</v>
      </c>
      <c r="F3316" s="130">
        <v>0</v>
      </c>
      <c r="G3316" s="130">
        <v>2</v>
      </c>
      <c r="H3316" s="130" t="s">
        <v>130</v>
      </c>
      <c r="I3316" s="131"/>
      <c r="J3316" s="130" t="s">
        <v>131</v>
      </c>
    </row>
    <row r="3317" spans="1:10">
      <c r="A3317" s="130" t="s">
        <v>8968</v>
      </c>
      <c r="B3317" s="130" t="s">
        <v>8969</v>
      </c>
      <c r="C3317" s="130" t="s">
        <v>128</v>
      </c>
      <c r="D3317" s="130" t="s">
        <v>8970</v>
      </c>
      <c r="E3317" s="130" t="s">
        <v>128</v>
      </c>
      <c r="F3317" s="130">
        <v>0</v>
      </c>
      <c r="G3317" s="130">
        <v>2</v>
      </c>
      <c r="H3317" s="130" t="s">
        <v>130</v>
      </c>
      <c r="I3317" s="131"/>
      <c r="J3317" s="130" t="s">
        <v>131</v>
      </c>
    </row>
    <row r="3318" spans="1:10">
      <c r="A3318" s="130" t="s">
        <v>8971</v>
      </c>
      <c r="B3318" s="130" t="s">
        <v>8972</v>
      </c>
      <c r="C3318" s="130" t="s">
        <v>128</v>
      </c>
      <c r="D3318" s="130" t="s">
        <v>8973</v>
      </c>
      <c r="E3318" s="130" t="s">
        <v>128</v>
      </c>
      <c r="F3318" s="130">
        <v>0</v>
      </c>
      <c r="G3318" s="130">
        <v>2</v>
      </c>
      <c r="H3318" s="130" t="s">
        <v>130</v>
      </c>
      <c r="I3318" s="131"/>
      <c r="J3318" s="130" t="s">
        <v>131</v>
      </c>
    </row>
    <row r="3319" spans="1:10">
      <c r="A3319" s="130" t="s">
        <v>8974</v>
      </c>
      <c r="B3319" s="130" t="s">
        <v>8975</v>
      </c>
      <c r="C3319" s="130" t="s">
        <v>164</v>
      </c>
      <c r="D3319" s="130" t="s">
        <v>8976</v>
      </c>
      <c r="E3319" s="130" t="s">
        <v>166</v>
      </c>
      <c r="F3319" s="130">
        <v>0</v>
      </c>
      <c r="G3319" s="130">
        <v>2</v>
      </c>
      <c r="H3319" s="130" t="s">
        <v>130</v>
      </c>
      <c r="I3319" s="131"/>
      <c r="J3319" s="130" t="s">
        <v>131</v>
      </c>
    </row>
    <row r="3320" spans="1:10">
      <c r="A3320" s="130" t="s">
        <v>8977</v>
      </c>
      <c r="B3320" s="130" t="s">
        <v>8978</v>
      </c>
      <c r="C3320" s="130" t="s">
        <v>164</v>
      </c>
      <c r="D3320" s="130" t="s">
        <v>8979</v>
      </c>
      <c r="E3320" s="130" t="s">
        <v>166</v>
      </c>
      <c r="F3320" s="130">
        <v>0</v>
      </c>
      <c r="G3320" s="130">
        <v>2</v>
      </c>
      <c r="H3320" s="130" t="s">
        <v>130</v>
      </c>
      <c r="I3320" s="131"/>
      <c r="J3320" s="130" t="s">
        <v>131</v>
      </c>
    </row>
    <row r="3321" spans="1:10">
      <c r="A3321" s="130" t="s">
        <v>8980</v>
      </c>
      <c r="B3321" s="130" t="s">
        <v>8981</v>
      </c>
      <c r="C3321" s="130" t="s">
        <v>164</v>
      </c>
      <c r="D3321" s="130" t="s">
        <v>8982</v>
      </c>
      <c r="E3321" s="130" t="s">
        <v>166</v>
      </c>
      <c r="F3321" s="130">
        <v>0</v>
      </c>
      <c r="G3321" s="130">
        <v>2</v>
      </c>
      <c r="H3321" s="130" t="s">
        <v>130</v>
      </c>
      <c r="I3321" s="131"/>
      <c r="J3321" s="130" t="s">
        <v>131</v>
      </c>
    </row>
    <row r="3322" spans="1:10">
      <c r="A3322" s="130" t="s">
        <v>8983</v>
      </c>
      <c r="B3322" s="130" t="s">
        <v>8984</v>
      </c>
      <c r="C3322" s="130" t="s">
        <v>164</v>
      </c>
      <c r="D3322" s="130" t="s">
        <v>8985</v>
      </c>
      <c r="E3322" s="130" t="s">
        <v>166</v>
      </c>
      <c r="F3322" s="130">
        <v>0</v>
      </c>
      <c r="G3322" s="130">
        <v>2</v>
      </c>
      <c r="H3322" s="130" t="s">
        <v>130</v>
      </c>
      <c r="I3322" s="131"/>
      <c r="J3322" s="130" t="s">
        <v>131</v>
      </c>
    </row>
    <row r="3323" spans="1:10">
      <c r="A3323" s="130" t="s">
        <v>8986</v>
      </c>
      <c r="B3323" s="130" t="s">
        <v>8987</v>
      </c>
      <c r="C3323" s="130" t="s">
        <v>164</v>
      </c>
      <c r="D3323" s="130" t="s">
        <v>8988</v>
      </c>
      <c r="E3323" s="130" t="s">
        <v>166</v>
      </c>
      <c r="F3323" s="130">
        <v>0</v>
      </c>
      <c r="G3323" s="130">
        <v>2</v>
      </c>
      <c r="H3323" s="130" t="s">
        <v>130</v>
      </c>
      <c r="I3323" s="131"/>
      <c r="J3323" s="130" t="s">
        <v>131</v>
      </c>
    </row>
    <row r="3324" spans="1:10">
      <c r="A3324" s="130" t="s">
        <v>8989</v>
      </c>
      <c r="B3324" s="130" t="s">
        <v>8990</v>
      </c>
      <c r="C3324" s="130" t="s">
        <v>164</v>
      </c>
      <c r="D3324" s="130" t="s">
        <v>8991</v>
      </c>
      <c r="E3324" s="130" t="s">
        <v>166</v>
      </c>
      <c r="F3324" s="130">
        <v>0</v>
      </c>
      <c r="G3324" s="130">
        <v>2</v>
      </c>
      <c r="H3324" s="130" t="s">
        <v>130</v>
      </c>
      <c r="I3324" s="131"/>
      <c r="J3324" s="130" t="s">
        <v>131</v>
      </c>
    </row>
    <row r="3325" spans="1:10">
      <c r="A3325" s="130" t="s">
        <v>8992</v>
      </c>
      <c r="B3325" s="130" t="s">
        <v>8993</v>
      </c>
      <c r="C3325" s="130" t="s">
        <v>164</v>
      </c>
      <c r="D3325" s="130" t="s">
        <v>8994</v>
      </c>
      <c r="E3325" s="130" t="s">
        <v>166</v>
      </c>
      <c r="F3325" s="130">
        <v>0</v>
      </c>
      <c r="G3325" s="130">
        <v>2</v>
      </c>
      <c r="H3325" s="130" t="s">
        <v>130</v>
      </c>
      <c r="I3325" s="131"/>
      <c r="J3325" s="130" t="s">
        <v>131</v>
      </c>
    </row>
    <row r="3326" spans="1:10">
      <c r="A3326" s="130" t="s">
        <v>8995</v>
      </c>
      <c r="B3326" s="130" t="s">
        <v>8996</v>
      </c>
      <c r="C3326" s="130" t="s">
        <v>164</v>
      </c>
      <c r="D3326" s="130" t="s">
        <v>8997</v>
      </c>
      <c r="E3326" s="130" t="s">
        <v>166</v>
      </c>
      <c r="F3326" s="130">
        <v>0</v>
      </c>
      <c r="G3326" s="130">
        <v>2</v>
      </c>
      <c r="H3326" s="130" t="s">
        <v>130</v>
      </c>
      <c r="I3326" s="131"/>
      <c r="J3326" s="130" t="s">
        <v>131</v>
      </c>
    </row>
    <row r="3327" spans="1:10">
      <c r="A3327" s="130" t="s">
        <v>8998</v>
      </c>
      <c r="B3327" s="130" t="s">
        <v>8999</v>
      </c>
      <c r="C3327" s="130" t="s">
        <v>164</v>
      </c>
      <c r="D3327" s="130" t="s">
        <v>9000</v>
      </c>
      <c r="E3327" s="130" t="s">
        <v>166</v>
      </c>
      <c r="F3327" s="130">
        <v>0</v>
      </c>
      <c r="G3327" s="130">
        <v>2</v>
      </c>
      <c r="H3327" s="130" t="s">
        <v>130</v>
      </c>
      <c r="I3327" s="131"/>
      <c r="J3327" s="130" t="s">
        <v>131</v>
      </c>
    </row>
    <row r="3328" spans="1:10">
      <c r="A3328" s="130" t="s">
        <v>9001</v>
      </c>
      <c r="B3328" s="130" t="s">
        <v>9002</v>
      </c>
      <c r="C3328" s="130" t="s">
        <v>164</v>
      </c>
      <c r="D3328" s="130" t="s">
        <v>9003</v>
      </c>
      <c r="E3328" s="130" t="s">
        <v>166</v>
      </c>
      <c r="F3328" s="130">
        <v>0</v>
      </c>
      <c r="G3328" s="130">
        <v>2</v>
      </c>
      <c r="H3328" s="130" t="s">
        <v>130</v>
      </c>
      <c r="I3328" s="131"/>
      <c r="J3328" s="130" t="s">
        <v>131</v>
      </c>
    </row>
    <row r="3329" spans="1:10">
      <c r="A3329" s="130" t="s">
        <v>9004</v>
      </c>
      <c r="B3329" s="130" t="s">
        <v>9005</v>
      </c>
      <c r="C3329" s="130" t="s">
        <v>164</v>
      </c>
      <c r="D3329" s="130" t="s">
        <v>9006</v>
      </c>
      <c r="E3329" s="130" t="s">
        <v>166</v>
      </c>
      <c r="F3329" s="130">
        <v>0</v>
      </c>
      <c r="G3329" s="130">
        <v>2</v>
      </c>
      <c r="H3329" s="130" t="s">
        <v>130</v>
      </c>
      <c r="I3329" s="131"/>
      <c r="J3329" s="130" t="s">
        <v>131</v>
      </c>
    </row>
    <row r="3330" spans="1:10">
      <c r="A3330" s="130" t="s">
        <v>9007</v>
      </c>
      <c r="B3330" s="130" t="s">
        <v>9008</v>
      </c>
      <c r="C3330" s="130" t="s">
        <v>164</v>
      </c>
      <c r="D3330" s="130" t="s">
        <v>9009</v>
      </c>
      <c r="E3330" s="130" t="s">
        <v>166</v>
      </c>
      <c r="F3330" s="130">
        <v>0</v>
      </c>
      <c r="G3330" s="130">
        <v>2</v>
      </c>
      <c r="H3330" s="130" t="s">
        <v>130</v>
      </c>
      <c r="I3330" s="131"/>
      <c r="J3330" s="130" t="s">
        <v>131</v>
      </c>
    </row>
    <row r="3331" spans="1:10">
      <c r="A3331" s="130" t="s">
        <v>9010</v>
      </c>
      <c r="B3331" s="130" t="s">
        <v>9011</v>
      </c>
      <c r="C3331" s="130" t="s">
        <v>164</v>
      </c>
      <c r="D3331" s="130" t="s">
        <v>9012</v>
      </c>
      <c r="E3331" s="130" t="s">
        <v>166</v>
      </c>
      <c r="F3331" s="130">
        <v>0</v>
      </c>
      <c r="G3331" s="130">
        <v>2</v>
      </c>
      <c r="H3331" s="130" t="s">
        <v>130</v>
      </c>
      <c r="I3331" s="131"/>
      <c r="J3331" s="130" t="s">
        <v>131</v>
      </c>
    </row>
    <row r="3332" spans="1:10">
      <c r="A3332" s="130" t="s">
        <v>9013</v>
      </c>
      <c r="B3332" s="130" t="s">
        <v>9014</v>
      </c>
      <c r="C3332" s="130" t="s">
        <v>164</v>
      </c>
      <c r="D3332" s="130" t="s">
        <v>9015</v>
      </c>
      <c r="E3332" s="130" t="s">
        <v>166</v>
      </c>
      <c r="F3332" s="130">
        <v>0</v>
      </c>
      <c r="G3332" s="130">
        <v>2</v>
      </c>
      <c r="H3332" s="130" t="s">
        <v>130</v>
      </c>
      <c r="I3332" s="131"/>
      <c r="J3332" s="130" t="s">
        <v>131</v>
      </c>
    </row>
    <row r="3333" spans="1:10">
      <c r="A3333" s="130" t="s">
        <v>9016</v>
      </c>
      <c r="B3333" s="130" t="s">
        <v>9017</v>
      </c>
      <c r="C3333" s="130" t="s">
        <v>164</v>
      </c>
      <c r="D3333" s="130" t="s">
        <v>9018</v>
      </c>
      <c r="E3333" s="130" t="s">
        <v>166</v>
      </c>
      <c r="F3333" s="130">
        <v>0</v>
      </c>
      <c r="G3333" s="130">
        <v>2</v>
      </c>
      <c r="H3333" s="130" t="s">
        <v>130</v>
      </c>
      <c r="I3333" s="131"/>
      <c r="J3333" s="130" t="s">
        <v>131</v>
      </c>
    </row>
    <row r="3334" spans="1:10">
      <c r="A3334" s="130" t="s">
        <v>9019</v>
      </c>
      <c r="B3334" s="130" t="s">
        <v>9020</v>
      </c>
      <c r="C3334" s="130" t="s">
        <v>164</v>
      </c>
      <c r="D3334" s="130" t="s">
        <v>9021</v>
      </c>
      <c r="E3334" s="130" t="s">
        <v>166</v>
      </c>
      <c r="F3334" s="130">
        <v>0</v>
      </c>
      <c r="G3334" s="130">
        <v>2</v>
      </c>
      <c r="H3334" s="130" t="s">
        <v>130</v>
      </c>
      <c r="I3334" s="131"/>
      <c r="J3334" s="130" t="s">
        <v>131</v>
      </c>
    </row>
    <row r="3335" spans="1:10">
      <c r="A3335" s="130" t="s">
        <v>9022</v>
      </c>
      <c r="B3335" s="130" t="s">
        <v>9023</v>
      </c>
      <c r="C3335" s="130" t="s">
        <v>164</v>
      </c>
      <c r="D3335" s="130" t="s">
        <v>9024</v>
      </c>
      <c r="E3335" s="130" t="s">
        <v>166</v>
      </c>
      <c r="F3335" s="130">
        <v>0</v>
      </c>
      <c r="G3335" s="130">
        <v>2</v>
      </c>
      <c r="H3335" s="130" t="s">
        <v>130</v>
      </c>
      <c r="I3335" s="131"/>
      <c r="J3335" s="130" t="s">
        <v>131</v>
      </c>
    </row>
    <row r="3336" spans="1:10">
      <c r="A3336" s="130" t="s">
        <v>9025</v>
      </c>
      <c r="B3336" s="130" t="s">
        <v>9026</v>
      </c>
      <c r="C3336" s="130" t="s">
        <v>164</v>
      </c>
      <c r="D3336" s="130" t="s">
        <v>9027</v>
      </c>
      <c r="E3336" s="130" t="s">
        <v>166</v>
      </c>
      <c r="F3336" s="130">
        <v>0</v>
      </c>
      <c r="G3336" s="130">
        <v>2</v>
      </c>
      <c r="H3336" s="130" t="s">
        <v>130</v>
      </c>
      <c r="I3336" s="131"/>
      <c r="J3336" s="130" t="s">
        <v>131</v>
      </c>
    </row>
    <row r="3337" spans="1:10">
      <c r="A3337" s="130" t="s">
        <v>9028</v>
      </c>
      <c r="B3337" s="130" t="s">
        <v>9029</v>
      </c>
      <c r="C3337" s="130" t="s">
        <v>164</v>
      </c>
      <c r="D3337" s="130" t="s">
        <v>9030</v>
      </c>
      <c r="E3337" s="130" t="s">
        <v>166</v>
      </c>
      <c r="F3337" s="130">
        <v>0</v>
      </c>
      <c r="G3337" s="130">
        <v>2</v>
      </c>
      <c r="H3337" s="130" t="s">
        <v>130</v>
      </c>
      <c r="I3337" s="131"/>
      <c r="J3337" s="130" t="s">
        <v>131</v>
      </c>
    </row>
    <row r="3338" spans="1:10">
      <c r="A3338" s="130" t="s">
        <v>9031</v>
      </c>
      <c r="B3338" s="130" t="s">
        <v>9032</v>
      </c>
      <c r="C3338" s="130" t="s">
        <v>164</v>
      </c>
      <c r="D3338" s="130" t="s">
        <v>9033</v>
      </c>
      <c r="E3338" s="130" t="s">
        <v>166</v>
      </c>
      <c r="F3338" s="130">
        <v>0</v>
      </c>
      <c r="G3338" s="130">
        <v>2</v>
      </c>
      <c r="H3338" s="130" t="s">
        <v>130</v>
      </c>
      <c r="I3338" s="131"/>
      <c r="J3338" s="130" t="s">
        <v>131</v>
      </c>
    </row>
    <row r="3339" spans="1:10">
      <c r="A3339" s="130" t="s">
        <v>9034</v>
      </c>
      <c r="B3339" s="130" t="s">
        <v>9035</v>
      </c>
      <c r="C3339" s="130" t="s">
        <v>164</v>
      </c>
      <c r="D3339" s="130" t="s">
        <v>9036</v>
      </c>
      <c r="E3339" s="130" t="s">
        <v>166</v>
      </c>
      <c r="F3339" s="130">
        <v>0</v>
      </c>
      <c r="G3339" s="130">
        <v>2</v>
      </c>
      <c r="H3339" s="130" t="s">
        <v>130</v>
      </c>
      <c r="I3339" s="131"/>
      <c r="J3339" s="130" t="s">
        <v>131</v>
      </c>
    </row>
    <row r="3340" spans="1:10">
      <c r="A3340" s="130" t="s">
        <v>9037</v>
      </c>
      <c r="B3340" s="130" t="s">
        <v>9038</v>
      </c>
      <c r="C3340" s="130" t="s">
        <v>164</v>
      </c>
      <c r="D3340" s="130" t="s">
        <v>9039</v>
      </c>
      <c r="E3340" s="130" t="s">
        <v>166</v>
      </c>
      <c r="F3340" s="130">
        <v>0</v>
      </c>
      <c r="G3340" s="130">
        <v>2</v>
      </c>
      <c r="H3340" s="130" t="s">
        <v>130</v>
      </c>
      <c r="I3340" s="131"/>
      <c r="J3340" s="130" t="s">
        <v>131</v>
      </c>
    </row>
    <row r="3341" spans="1:10">
      <c r="A3341" s="130" t="s">
        <v>9040</v>
      </c>
      <c r="B3341" s="130" t="s">
        <v>9041</v>
      </c>
      <c r="C3341" s="130" t="s">
        <v>164</v>
      </c>
      <c r="D3341" s="130" t="s">
        <v>9042</v>
      </c>
      <c r="E3341" s="130" t="s">
        <v>166</v>
      </c>
      <c r="F3341" s="130">
        <v>0</v>
      </c>
      <c r="G3341" s="130">
        <v>2</v>
      </c>
      <c r="H3341" s="130" t="s">
        <v>130</v>
      </c>
      <c r="I3341" s="131"/>
      <c r="J3341" s="130" t="s">
        <v>131</v>
      </c>
    </row>
    <row r="3342" spans="1:10">
      <c r="A3342" s="130" t="s">
        <v>9043</v>
      </c>
      <c r="B3342" s="130" t="s">
        <v>9044</v>
      </c>
      <c r="C3342" s="130" t="s">
        <v>164</v>
      </c>
      <c r="D3342" s="130" t="s">
        <v>9045</v>
      </c>
      <c r="E3342" s="130" t="s">
        <v>166</v>
      </c>
      <c r="F3342" s="130">
        <v>0</v>
      </c>
      <c r="G3342" s="130">
        <v>2</v>
      </c>
      <c r="H3342" s="130" t="s">
        <v>130</v>
      </c>
      <c r="I3342" s="131"/>
      <c r="J3342" s="130" t="s">
        <v>131</v>
      </c>
    </row>
    <row r="3343" spans="1:10">
      <c r="A3343" s="130" t="s">
        <v>9046</v>
      </c>
      <c r="B3343" s="130" t="s">
        <v>9047</v>
      </c>
      <c r="C3343" s="130" t="s">
        <v>164</v>
      </c>
      <c r="D3343" s="130" t="s">
        <v>9048</v>
      </c>
      <c r="E3343" s="130" t="s">
        <v>166</v>
      </c>
      <c r="F3343" s="130">
        <v>0</v>
      </c>
      <c r="G3343" s="130">
        <v>2</v>
      </c>
      <c r="H3343" s="130" t="s">
        <v>130</v>
      </c>
      <c r="I3343" s="131"/>
      <c r="J3343" s="130" t="s">
        <v>131</v>
      </c>
    </row>
    <row r="3344" spans="1:10">
      <c r="A3344" s="130" t="s">
        <v>9049</v>
      </c>
      <c r="B3344" s="130" t="s">
        <v>9050</v>
      </c>
      <c r="C3344" s="130" t="s">
        <v>164</v>
      </c>
      <c r="D3344" s="130" t="s">
        <v>9051</v>
      </c>
      <c r="E3344" s="130" t="s">
        <v>166</v>
      </c>
      <c r="F3344" s="130">
        <v>0</v>
      </c>
      <c r="G3344" s="130">
        <v>2</v>
      </c>
      <c r="H3344" s="130" t="s">
        <v>130</v>
      </c>
      <c r="I3344" s="131"/>
      <c r="J3344" s="130" t="s">
        <v>131</v>
      </c>
    </row>
    <row r="3345" spans="1:10">
      <c r="A3345" s="130" t="s">
        <v>9052</v>
      </c>
      <c r="B3345" s="130" t="s">
        <v>9053</v>
      </c>
      <c r="C3345" s="130" t="s">
        <v>164</v>
      </c>
      <c r="D3345" s="130" t="s">
        <v>9054</v>
      </c>
      <c r="E3345" s="130" t="s">
        <v>166</v>
      </c>
      <c r="F3345" s="130">
        <v>0</v>
      </c>
      <c r="G3345" s="130">
        <v>2</v>
      </c>
      <c r="H3345" s="130" t="s">
        <v>130</v>
      </c>
      <c r="I3345" s="131"/>
      <c r="J3345" s="130" t="s">
        <v>131</v>
      </c>
    </row>
    <row r="3346" spans="1:10">
      <c r="A3346" s="130" t="s">
        <v>9055</v>
      </c>
      <c r="B3346" s="130" t="s">
        <v>9056</v>
      </c>
      <c r="C3346" s="130" t="s">
        <v>164</v>
      </c>
      <c r="D3346" s="130" t="s">
        <v>9057</v>
      </c>
      <c r="E3346" s="130" t="s">
        <v>166</v>
      </c>
      <c r="F3346" s="130">
        <v>0</v>
      </c>
      <c r="G3346" s="130">
        <v>2</v>
      </c>
      <c r="H3346" s="130" t="s">
        <v>130</v>
      </c>
      <c r="I3346" s="131"/>
      <c r="J3346" s="130" t="s">
        <v>131</v>
      </c>
    </row>
    <row r="3347" spans="1:10">
      <c r="A3347" s="130" t="s">
        <v>9058</v>
      </c>
      <c r="B3347" s="130" t="s">
        <v>9059</v>
      </c>
      <c r="C3347" s="130" t="s">
        <v>164</v>
      </c>
      <c r="D3347" s="130" t="s">
        <v>9060</v>
      </c>
      <c r="E3347" s="130" t="s">
        <v>166</v>
      </c>
      <c r="F3347" s="130">
        <v>0</v>
      </c>
      <c r="G3347" s="130">
        <v>2</v>
      </c>
      <c r="H3347" s="130" t="s">
        <v>130</v>
      </c>
      <c r="I3347" s="131"/>
      <c r="J3347" s="130" t="s">
        <v>131</v>
      </c>
    </row>
    <row r="3348" spans="1:10">
      <c r="A3348" s="130" t="s">
        <v>9061</v>
      </c>
      <c r="B3348" s="130" t="s">
        <v>8963</v>
      </c>
      <c r="C3348" s="130" t="s">
        <v>164</v>
      </c>
      <c r="D3348" s="130" t="s">
        <v>8964</v>
      </c>
      <c r="E3348" s="130" t="s">
        <v>166</v>
      </c>
      <c r="F3348" s="130">
        <v>0</v>
      </c>
      <c r="G3348" s="130">
        <v>2</v>
      </c>
      <c r="H3348" s="130" t="s">
        <v>130</v>
      </c>
      <c r="I3348" s="131"/>
      <c r="J3348" s="130" t="s">
        <v>131</v>
      </c>
    </row>
    <row r="3349" spans="1:10">
      <c r="A3349" s="130" t="s">
        <v>9062</v>
      </c>
      <c r="B3349" s="130" t="s">
        <v>9063</v>
      </c>
      <c r="C3349" s="130" t="s">
        <v>164</v>
      </c>
      <c r="D3349" s="130" t="s">
        <v>9064</v>
      </c>
      <c r="E3349" s="130" t="s">
        <v>166</v>
      </c>
      <c r="F3349" s="130">
        <v>0</v>
      </c>
      <c r="G3349" s="130">
        <v>2</v>
      </c>
      <c r="H3349" s="130" t="s">
        <v>130</v>
      </c>
      <c r="I3349" s="131"/>
      <c r="J3349" s="130" t="s">
        <v>131</v>
      </c>
    </row>
    <row r="3350" spans="1:10">
      <c r="A3350" s="130" t="s">
        <v>9065</v>
      </c>
      <c r="B3350" s="130" t="s">
        <v>9066</v>
      </c>
      <c r="C3350" s="130" t="s">
        <v>164</v>
      </c>
      <c r="D3350" s="130" t="s">
        <v>9067</v>
      </c>
      <c r="E3350" s="130" t="s">
        <v>166</v>
      </c>
      <c r="F3350" s="130">
        <v>0</v>
      </c>
      <c r="G3350" s="130">
        <v>2</v>
      </c>
      <c r="H3350" s="130" t="s">
        <v>130</v>
      </c>
      <c r="I3350" s="131"/>
      <c r="J3350" s="130" t="s">
        <v>131</v>
      </c>
    </row>
    <row r="3351" spans="1:10">
      <c r="A3351" s="130" t="s">
        <v>9068</v>
      </c>
      <c r="B3351" s="130" t="s">
        <v>9069</v>
      </c>
      <c r="C3351" s="130" t="s">
        <v>164</v>
      </c>
      <c r="D3351" s="130" t="s">
        <v>9070</v>
      </c>
      <c r="E3351" s="130" t="s">
        <v>166</v>
      </c>
      <c r="F3351" s="130">
        <v>0</v>
      </c>
      <c r="G3351" s="130">
        <v>2</v>
      </c>
      <c r="H3351" s="130" t="s">
        <v>130</v>
      </c>
      <c r="I3351" s="131"/>
      <c r="J3351" s="130" t="s">
        <v>131</v>
      </c>
    </row>
    <row r="3352" spans="1:10">
      <c r="A3352" s="130" t="s">
        <v>9071</v>
      </c>
      <c r="B3352" s="130" t="s">
        <v>9072</v>
      </c>
      <c r="C3352" s="130" t="s">
        <v>164</v>
      </c>
      <c r="D3352" s="130" t="s">
        <v>9073</v>
      </c>
      <c r="E3352" s="130" t="s">
        <v>166</v>
      </c>
      <c r="F3352" s="130">
        <v>0</v>
      </c>
      <c r="G3352" s="130">
        <v>2</v>
      </c>
      <c r="H3352" s="130" t="s">
        <v>130</v>
      </c>
      <c r="I3352" s="131"/>
      <c r="J3352" s="130" t="s">
        <v>131</v>
      </c>
    </row>
    <row r="3353" spans="1:10">
      <c r="A3353" s="130" t="s">
        <v>9074</v>
      </c>
      <c r="B3353" s="130" t="s">
        <v>9075</v>
      </c>
      <c r="C3353" s="130" t="s">
        <v>164</v>
      </c>
      <c r="D3353" s="130" t="s">
        <v>9076</v>
      </c>
      <c r="E3353" s="130" t="s">
        <v>166</v>
      </c>
      <c r="F3353" s="130">
        <v>0</v>
      </c>
      <c r="G3353" s="130">
        <v>2</v>
      </c>
      <c r="H3353" s="130" t="s">
        <v>130</v>
      </c>
      <c r="I3353" s="131"/>
      <c r="J3353" s="130" t="s">
        <v>131</v>
      </c>
    </row>
    <row r="3354" spans="1:10">
      <c r="A3354" s="130" t="s">
        <v>9077</v>
      </c>
      <c r="B3354" s="130" t="s">
        <v>9078</v>
      </c>
      <c r="C3354" s="130" t="s">
        <v>164</v>
      </c>
      <c r="D3354" s="130" t="s">
        <v>9079</v>
      </c>
      <c r="E3354" s="130" t="s">
        <v>166</v>
      </c>
      <c r="F3354" s="130">
        <v>0</v>
      </c>
      <c r="G3354" s="130">
        <v>2</v>
      </c>
      <c r="H3354" s="130" t="s">
        <v>130</v>
      </c>
      <c r="I3354" s="131"/>
      <c r="J3354" s="130" t="s">
        <v>131</v>
      </c>
    </row>
    <row r="3355" spans="1:10">
      <c r="A3355" s="130" t="s">
        <v>9080</v>
      </c>
      <c r="B3355" s="130" t="s">
        <v>9081</v>
      </c>
      <c r="C3355" s="130" t="s">
        <v>164</v>
      </c>
      <c r="D3355" s="130" t="s">
        <v>9082</v>
      </c>
      <c r="E3355" s="130" t="s">
        <v>166</v>
      </c>
      <c r="F3355" s="130">
        <v>0</v>
      </c>
      <c r="G3355" s="130">
        <v>2</v>
      </c>
      <c r="H3355" s="130" t="s">
        <v>130</v>
      </c>
      <c r="I3355" s="131"/>
      <c r="J3355" s="130" t="s">
        <v>131</v>
      </c>
    </row>
    <row r="3356" spans="1:10">
      <c r="A3356" s="130" t="s">
        <v>9083</v>
      </c>
      <c r="B3356" s="130" t="s">
        <v>8984</v>
      </c>
      <c r="C3356" s="130" t="s">
        <v>266</v>
      </c>
      <c r="D3356" s="130" t="s">
        <v>8985</v>
      </c>
      <c r="E3356" s="130" t="s">
        <v>268</v>
      </c>
      <c r="F3356" s="130">
        <v>0</v>
      </c>
      <c r="G3356" s="130">
        <v>2</v>
      </c>
      <c r="H3356" s="130" t="s">
        <v>130</v>
      </c>
      <c r="I3356" s="131"/>
      <c r="J3356" s="130" t="s">
        <v>131</v>
      </c>
    </row>
    <row r="3357" spans="1:10">
      <c r="A3357" s="130" t="s">
        <v>9084</v>
      </c>
      <c r="B3357" s="130" t="s">
        <v>8987</v>
      </c>
      <c r="C3357" s="130" t="s">
        <v>266</v>
      </c>
      <c r="D3357" s="130" t="s">
        <v>8988</v>
      </c>
      <c r="E3357" s="130" t="s">
        <v>268</v>
      </c>
      <c r="F3357" s="130">
        <v>0</v>
      </c>
      <c r="G3357" s="130">
        <v>2</v>
      </c>
      <c r="H3357" s="130" t="s">
        <v>130</v>
      </c>
      <c r="I3357" s="131"/>
      <c r="J3357" s="130" t="s">
        <v>131</v>
      </c>
    </row>
    <row r="3358" spans="1:10">
      <c r="A3358" s="130" t="s">
        <v>9085</v>
      </c>
      <c r="B3358" s="130" t="s">
        <v>8990</v>
      </c>
      <c r="C3358" s="130" t="s">
        <v>266</v>
      </c>
      <c r="D3358" s="130" t="s">
        <v>8991</v>
      </c>
      <c r="E3358" s="130" t="s">
        <v>268</v>
      </c>
      <c r="F3358" s="130">
        <v>0</v>
      </c>
      <c r="G3358" s="130">
        <v>2</v>
      </c>
      <c r="H3358" s="130" t="s">
        <v>130</v>
      </c>
      <c r="I3358" s="131"/>
      <c r="J3358" s="130" t="s">
        <v>131</v>
      </c>
    </row>
    <row r="3359" spans="1:10">
      <c r="A3359" s="130" t="s">
        <v>9086</v>
      </c>
      <c r="B3359" s="130" t="s">
        <v>9087</v>
      </c>
      <c r="C3359" s="130" t="s">
        <v>266</v>
      </c>
      <c r="D3359" s="130" t="s">
        <v>9088</v>
      </c>
      <c r="E3359" s="130" t="s">
        <v>268</v>
      </c>
      <c r="F3359" s="130">
        <v>0</v>
      </c>
      <c r="G3359" s="130">
        <v>2</v>
      </c>
      <c r="H3359" s="130" t="s">
        <v>130</v>
      </c>
      <c r="I3359" s="131"/>
      <c r="J3359" s="130" t="s">
        <v>131</v>
      </c>
    </row>
    <row r="3360" spans="1:10">
      <c r="A3360" s="130" t="s">
        <v>9089</v>
      </c>
      <c r="B3360" s="130" t="s">
        <v>9090</v>
      </c>
      <c r="C3360" s="130" t="s">
        <v>266</v>
      </c>
      <c r="D3360" s="130" t="s">
        <v>9091</v>
      </c>
      <c r="E3360" s="130" t="s">
        <v>268</v>
      </c>
      <c r="F3360" s="130">
        <v>0</v>
      </c>
      <c r="G3360" s="130">
        <v>2</v>
      </c>
      <c r="H3360" s="130" t="s">
        <v>130</v>
      </c>
      <c r="I3360" s="131"/>
      <c r="J3360" s="130" t="s">
        <v>131</v>
      </c>
    </row>
    <row r="3361" spans="1:10">
      <c r="A3361" s="130" t="s">
        <v>9092</v>
      </c>
      <c r="B3361" s="130" t="s">
        <v>9093</v>
      </c>
      <c r="C3361" s="130" t="s">
        <v>266</v>
      </c>
      <c r="D3361" s="130" t="s">
        <v>9094</v>
      </c>
      <c r="E3361" s="130" t="s">
        <v>268</v>
      </c>
      <c r="F3361" s="130">
        <v>0</v>
      </c>
      <c r="G3361" s="130">
        <v>2</v>
      </c>
      <c r="H3361" s="130" t="s">
        <v>130</v>
      </c>
      <c r="I3361" s="131"/>
      <c r="J3361" s="130" t="s">
        <v>131</v>
      </c>
    </row>
    <row r="3362" spans="1:10">
      <c r="A3362" s="130" t="s">
        <v>9095</v>
      </c>
      <c r="B3362" s="130" t="s">
        <v>9096</v>
      </c>
      <c r="C3362" s="130" t="s">
        <v>266</v>
      </c>
      <c r="D3362" s="130" t="s">
        <v>9097</v>
      </c>
      <c r="E3362" s="130" t="s">
        <v>268</v>
      </c>
      <c r="F3362" s="130">
        <v>0</v>
      </c>
      <c r="G3362" s="130">
        <v>2</v>
      </c>
      <c r="H3362" s="130" t="s">
        <v>130</v>
      </c>
      <c r="I3362" s="131"/>
      <c r="J3362" s="130" t="s">
        <v>131</v>
      </c>
    </row>
    <row r="3363" spans="1:10">
      <c r="A3363" s="130" t="s">
        <v>9098</v>
      </c>
      <c r="B3363" s="130" t="s">
        <v>9099</v>
      </c>
      <c r="C3363" s="130" t="s">
        <v>266</v>
      </c>
      <c r="D3363" s="130" t="s">
        <v>9100</v>
      </c>
      <c r="E3363" s="130" t="s">
        <v>268</v>
      </c>
      <c r="F3363" s="130">
        <v>0</v>
      </c>
      <c r="G3363" s="130">
        <v>2</v>
      </c>
      <c r="H3363" s="130" t="s">
        <v>130</v>
      </c>
      <c r="I3363" s="131"/>
      <c r="J3363" s="130" t="s">
        <v>131</v>
      </c>
    </row>
    <row r="3364" spans="1:10">
      <c r="A3364" s="130" t="s">
        <v>9101</v>
      </c>
      <c r="B3364" s="130" t="s">
        <v>9102</v>
      </c>
      <c r="C3364" s="130" t="s">
        <v>266</v>
      </c>
      <c r="D3364" s="130" t="s">
        <v>9103</v>
      </c>
      <c r="E3364" s="130" t="s">
        <v>268</v>
      </c>
      <c r="F3364" s="130">
        <v>0</v>
      </c>
      <c r="G3364" s="130">
        <v>2</v>
      </c>
      <c r="H3364" s="130" t="s">
        <v>130</v>
      </c>
      <c r="I3364" s="131"/>
      <c r="J3364" s="130" t="s">
        <v>131</v>
      </c>
    </row>
    <row r="3365" spans="1:10">
      <c r="A3365" s="130" t="s">
        <v>9104</v>
      </c>
      <c r="B3365" s="130" t="s">
        <v>9105</v>
      </c>
      <c r="C3365" s="130" t="s">
        <v>266</v>
      </c>
      <c r="D3365" s="130" t="s">
        <v>9106</v>
      </c>
      <c r="E3365" s="130" t="s">
        <v>268</v>
      </c>
      <c r="F3365" s="130">
        <v>0</v>
      </c>
      <c r="G3365" s="130">
        <v>2</v>
      </c>
      <c r="H3365" s="130" t="s">
        <v>130</v>
      </c>
      <c r="I3365" s="131"/>
      <c r="J3365" s="130" t="s">
        <v>131</v>
      </c>
    </row>
    <row r="3366" spans="1:10">
      <c r="A3366" s="130" t="s">
        <v>9107</v>
      </c>
      <c r="B3366" s="130" t="s">
        <v>9108</v>
      </c>
      <c r="C3366" s="130" t="s">
        <v>266</v>
      </c>
      <c r="D3366" s="130" t="s">
        <v>9109</v>
      </c>
      <c r="E3366" s="130" t="s">
        <v>268</v>
      </c>
      <c r="F3366" s="130">
        <v>0</v>
      </c>
      <c r="G3366" s="130">
        <v>2</v>
      </c>
      <c r="H3366" s="130" t="s">
        <v>130</v>
      </c>
      <c r="I3366" s="131"/>
      <c r="J3366" s="130" t="s">
        <v>131</v>
      </c>
    </row>
    <row r="3367" spans="1:10">
      <c r="A3367" s="130" t="s">
        <v>9110</v>
      </c>
      <c r="B3367" s="130" t="s">
        <v>9111</v>
      </c>
      <c r="C3367" s="130" t="s">
        <v>266</v>
      </c>
      <c r="D3367" s="130" t="s">
        <v>9112</v>
      </c>
      <c r="E3367" s="130" t="s">
        <v>268</v>
      </c>
      <c r="F3367" s="130">
        <v>0</v>
      </c>
      <c r="G3367" s="130">
        <v>2</v>
      </c>
      <c r="H3367" s="130" t="s">
        <v>130</v>
      </c>
      <c r="I3367" s="131"/>
      <c r="J3367" s="130" t="s">
        <v>131</v>
      </c>
    </row>
    <row r="3368" spans="1:10">
      <c r="A3368" s="130" t="s">
        <v>9113</v>
      </c>
      <c r="B3368" s="130" t="s">
        <v>9081</v>
      </c>
      <c r="C3368" s="130" t="s">
        <v>255</v>
      </c>
      <c r="D3368" s="130" t="s">
        <v>9082</v>
      </c>
      <c r="E3368" s="130" t="s">
        <v>23</v>
      </c>
      <c r="F3368" s="130">
        <v>0</v>
      </c>
      <c r="G3368" s="130">
        <v>2</v>
      </c>
      <c r="H3368" s="130" t="s">
        <v>130</v>
      </c>
      <c r="I3368" s="131"/>
      <c r="J3368" s="130" t="s">
        <v>131</v>
      </c>
    </row>
    <row r="3369" spans="1:10">
      <c r="A3369" s="130" t="s">
        <v>9114</v>
      </c>
      <c r="B3369" s="130" t="s">
        <v>9115</v>
      </c>
      <c r="C3369" s="130" t="s">
        <v>255</v>
      </c>
      <c r="D3369" s="130" t="s">
        <v>9116</v>
      </c>
      <c r="E3369" s="130" t="s">
        <v>23</v>
      </c>
      <c r="F3369" s="130">
        <v>0</v>
      </c>
      <c r="G3369" s="130">
        <v>2</v>
      </c>
      <c r="H3369" s="130" t="s">
        <v>130</v>
      </c>
      <c r="I3369" s="131"/>
      <c r="J3369" s="130" t="s">
        <v>131</v>
      </c>
    </row>
    <row r="3370" spans="1:10">
      <c r="A3370" s="130" t="s">
        <v>9117</v>
      </c>
      <c r="B3370" s="130" t="s">
        <v>9118</v>
      </c>
      <c r="C3370" s="130" t="s">
        <v>255</v>
      </c>
      <c r="D3370" s="130" t="s">
        <v>9119</v>
      </c>
      <c r="E3370" s="130" t="s">
        <v>23</v>
      </c>
      <c r="F3370" s="130">
        <v>0</v>
      </c>
      <c r="G3370" s="130">
        <v>2</v>
      </c>
      <c r="H3370" s="130" t="s">
        <v>130</v>
      </c>
      <c r="I3370" s="131"/>
      <c r="J3370" s="130" t="s">
        <v>131</v>
      </c>
    </row>
    <row r="3371" spans="1:10">
      <c r="A3371" s="130" t="s">
        <v>9120</v>
      </c>
      <c r="B3371" s="130" t="s">
        <v>9102</v>
      </c>
      <c r="C3371" s="130" t="s">
        <v>139</v>
      </c>
      <c r="D3371" s="130" t="s">
        <v>9103</v>
      </c>
      <c r="E3371" s="130" t="s">
        <v>141</v>
      </c>
      <c r="F3371" s="130">
        <v>1</v>
      </c>
      <c r="G3371" s="130">
        <v>2</v>
      </c>
      <c r="H3371" s="130" t="s">
        <v>130</v>
      </c>
      <c r="I3371" s="131"/>
      <c r="J3371" s="130" t="s">
        <v>131</v>
      </c>
    </row>
    <row r="3372" spans="1:10">
      <c r="A3372" s="130" t="s">
        <v>9121</v>
      </c>
      <c r="B3372" s="130" t="s">
        <v>9122</v>
      </c>
      <c r="C3372" s="130" t="s">
        <v>139</v>
      </c>
      <c r="D3372" s="130" t="s">
        <v>9123</v>
      </c>
      <c r="E3372" s="130" t="s">
        <v>141</v>
      </c>
      <c r="F3372" s="130">
        <v>1</v>
      </c>
      <c r="G3372" s="130">
        <v>2</v>
      </c>
      <c r="H3372" s="130" t="s">
        <v>130</v>
      </c>
      <c r="I3372" s="131"/>
      <c r="J3372" s="130" t="s">
        <v>131</v>
      </c>
    </row>
    <row r="3373" spans="1:10">
      <c r="A3373" s="130" t="s">
        <v>9124</v>
      </c>
      <c r="B3373" s="130" t="s">
        <v>9125</v>
      </c>
      <c r="C3373" s="130" t="s">
        <v>192</v>
      </c>
      <c r="D3373" s="130" t="s">
        <v>9126</v>
      </c>
      <c r="E3373" s="130" t="s">
        <v>193</v>
      </c>
      <c r="F3373" s="130">
        <v>0</v>
      </c>
      <c r="G3373" s="130">
        <v>2</v>
      </c>
      <c r="H3373" s="130" t="s">
        <v>130</v>
      </c>
      <c r="I3373" s="131"/>
      <c r="J3373" s="130" t="s">
        <v>131</v>
      </c>
    </row>
    <row r="3374" spans="1:10">
      <c r="A3374" s="130" t="s">
        <v>9127</v>
      </c>
      <c r="B3374" s="130" t="s">
        <v>9128</v>
      </c>
      <c r="C3374" s="130" t="s">
        <v>192</v>
      </c>
      <c r="D3374" s="130" t="s">
        <v>9129</v>
      </c>
      <c r="E3374" s="130" t="s">
        <v>193</v>
      </c>
      <c r="F3374" s="130">
        <v>0</v>
      </c>
      <c r="G3374" s="130">
        <v>2</v>
      </c>
      <c r="H3374" s="130" t="s">
        <v>130</v>
      </c>
      <c r="I3374" s="131"/>
      <c r="J3374" s="130" t="s">
        <v>131</v>
      </c>
    </row>
    <row r="3375" spans="1:10">
      <c r="A3375" s="130" t="s">
        <v>9130</v>
      </c>
      <c r="B3375" s="130" t="s">
        <v>9131</v>
      </c>
      <c r="C3375" s="130" t="s">
        <v>192</v>
      </c>
      <c r="D3375" s="130" t="s">
        <v>9132</v>
      </c>
      <c r="E3375" s="130" t="s">
        <v>193</v>
      </c>
      <c r="F3375" s="130">
        <v>0</v>
      </c>
      <c r="G3375" s="130">
        <v>2</v>
      </c>
      <c r="H3375" s="130" t="s">
        <v>130</v>
      </c>
      <c r="I3375" s="131"/>
      <c r="J3375" s="130" t="s">
        <v>131</v>
      </c>
    </row>
    <row r="3376" spans="1:10">
      <c r="A3376" s="130" t="s">
        <v>9133</v>
      </c>
      <c r="B3376" s="130" t="s">
        <v>8960</v>
      </c>
      <c r="C3376" s="130" t="s">
        <v>192</v>
      </c>
      <c r="D3376" s="130" t="s">
        <v>8961</v>
      </c>
      <c r="E3376" s="130" t="s">
        <v>193</v>
      </c>
      <c r="F3376" s="130">
        <v>0</v>
      </c>
      <c r="G3376" s="130">
        <v>2</v>
      </c>
      <c r="H3376" s="130" t="s">
        <v>130</v>
      </c>
      <c r="I3376" s="131"/>
      <c r="J3376" s="130" t="s">
        <v>131</v>
      </c>
    </row>
    <row r="3377" spans="1:10">
      <c r="A3377" s="130" t="s">
        <v>9134</v>
      </c>
      <c r="B3377" s="130" t="s">
        <v>9038</v>
      </c>
      <c r="C3377" s="130" t="s">
        <v>192</v>
      </c>
      <c r="D3377" s="130" t="s">
        <v>9039</v>
      </c>
      <c r="E3377" s="130" t="s">
        <v>193</v>
      </c>
      <c r="F3377" s="130">
        <v>0</v>
      </c>
      <c r="G3377" s="130">
        <v>2</v>
      </c>
      <c r="H3377" s="130" t="s">
        <v>130</v>
      </c>
      <c r="I3377" s="131"/>
      <c r="J3377" s="130" t="s">
        <v>131</v>
      </c>
    </row>
    <row r="3378" spans="1:10">
      <c r="A3378" s="130" t="s">
        <v>9135</v>
      </c>
      <c r="B3378" s="130" t="s">
        <v>9136</v>
      </c>
      <c r="C3378" s="130" t="s">
        <v>9137</v>
      </c>
      <c r="D3378" s="130" t="s">
        <v>9138</v>
      </c>
      <c r="E3378" s="130" t="s">
        <v>8014</v>
      </c>
      <c r="F3378" s="130">
        <v>0</v>
      </c>
      <c r="G3378" s="130">
        <v>2</v>
      </c>
      <c r="H3378" s="130" t="s">
        <v>130</v>
      </c>
      <c r="I3378" s="131"/>
      <c r="J3378" s="130" t="s">
        <v>131</v>
      </c>
    </row>
    <row r="3379" spans="1:10">
      <c r="A3379" s="130" t="s">
        <v>9139</v>
      </c>
      <c r="B3379" s="130" t="s">
        <v>9140</v>
      </c>
      <c r="C3379" s="130" t="s">
        <v>9137</v>
      </c>
      <c r="D3379" s="130" t="s">
        <v>9141</v>
      </c>
      <c r="E3379" s="130" t="s">
        <v>8014</v>
      </c>
      <c r="F3379" s="130">
        <v>0</v>
      </c>
      <c r="G3379" s="130">
        <v>2</v>
      </c>
      <c r="H3379" s="130" t="s">
        <v>130</v>
      </c>
      <c r="I3379" s="131"/>
      <c r="J3379" s="130" t="s">
        <v>131</v>
      </c>
    </row>
    <row r="3380" spans="1:10">
      <c r="A3380" s="130" t="s">
        <v>9142</v>
      </c>
      <c r="B3380" s="130" t="s">
        <v>9143</v>
      </c>
      <c r="C3380" s="130" t="s">
        <v>9137</v>
      </c>
      <c r="D3380" s="130" t="s">
        <v>9144</v>
      </c>
      <c r="E3380" s="130" t="s">
        <v>8014</v>
      </c>
      <c r="F3380" s="130">
        <v>0</v>
      </c>
      <c r="G3380" s="130">
        <v>2</v>
      </c>
      <c r="H3380" s="130" t="s">
        <v>130</v>
      </c>
      <c r="I3380" s="131"/>
      <c r="J3380" s="130" t="s">
        <v>131</v>
      </c>
    </row>
    <row r="3381" spans="1:10">
      <c r="A3381" s="130" t="s">
        <v>9145</v>
      </c>
      <c r="B3381" s="130" t="s">
        <v>9125</v>
      </c>
      <c r="C3381" s="130" t="s">
        <v>9137</v>
      </c>
      <c r="D3381" s="130" t="s">
        <v>9126</v>
      </c>
      <c r="E3381" s="130" t="s">
        <v>8014</v>
      </c>
      <c r="F3381" s="130">
        <v>0</v>
      </c>
      <c r="G3381" s="130">
        <v>2</v>
      </c>
      <c r="H3381" s="130" t="s">
        <v>130</v>
      </c>
      <c r="I3381" s="131"/>
      <c r="J3381" s="130" t="s">
        <v>131</v>
      </c>
    </row>
    <row r="3382" spans="1:10">
      <c r="A3382" s="130" t="s">
        <v>9146</v>
      </c>
      <c r="B3382" s="130" t="s">
        <v>9128</v>
      </c>
      <c r="C3382" s="130" t="s">
        <v>9137</v>
      </c>
      <c r="D3382" s="130" t="s">
        <v>9129</v>
      </c>
      <c r="E3382" s="130" t="s">
        <v>8014</v>
      </c>
      <c r="F3382" s="130">
        <v>0</v>
      </c>
      <c r="G3382" s="130">
        <v>2</v>
      </c>
      <c r="H3382" s="130" t="s">
        <v>130</v>
      </c>
      <c r="I3382" s="131"/>
      <c r="J3382" s="130" t="s">
        <v>131</v>
      </c>
    </row>
    <row r="3383" spans="1:10">
      <c r="A3383" s="130" t="s">
        <v>9147</v>
      </c>
      <c r="B3383" s="130" t="s">
        <v>9131</v>
      </c>
      <c r="C3383" s="130" t="s">
        <v>9137</v>
      </c>
      <c r="D3383" s="130" t="s">
        <v>9132</v>
      </c>
      <c r="E3383" s="130" t="s">
        <v>8014</v>
      </c>
      <c r="F3383" s="130">
        <v>0</v>
      </c>
      <c r="G3383" s="130">
        <v>2</v>
      </c>
      <c r="H3383" s="130" t="s">
        <v>130</v>
      </c>
      <c r="I3383" s="131"/>
      <c r="J3383" s="130" t="s">
        <v>131</v>
      </c>
    </row>
    <row r="3384" spans="1:10">
      <c r="A3384" s="130" t="s">
        <v>9148</v>
      </c>
      <c r="B3384" s="130" t="s">
        <v>8960</v>
      </c>
      <c r="C3384" s="130" t="s">
        <v>9137</v>
      </c>
      <c r="D3384" s="130" t="s">
        <v>8961</v>
      </c>
      <c r="E3384" s="130" t="s">
        <v>8014</v>
      </c>
      <c r="F3384" s="130">
        <v>0</v>
      </c>
      <c r="G3384" s="130">
        <v>2</v>
      </c>
      <c r="H3384" s="130" t="s">
        <v>130</v>
      </c>
      <c r="I3384" s="131"/>
      <c r="J3384" s="130" t="s">
        <v>131</v>
      </c>
    </row>
    <row r="3385" spans="1:10">
      <c r="A3385" s="130" t="s">
        <v>9149</v>
      </c>
      <c r="B3385" s="130" t="s">
        <v>9038</v>
      </c>
      <c r="C3385" s="130" t="s">
        <v>9137</v>
      </c>
      <c r="D3385" s="130" t="s">
        <v>9039</v>
      </c>
      <c r="E3385" s="130" t="s">
        <v>8014</v>
      </c>
      <c r="F3385" s="130">
        <v>0</v>
      </c>
      <c r="G3385" s="130">
        <v>2</v>
      </c>
      <c r="H3385" s="130" t="s">
        <v>130</v>
      </c>
      <c r="I3385" s="131"/>
      <c r="J3385" s="130" t="s">
        <v>131</v>
      </c>
    </row>
    <row r="3386" spans="1:10">
      <c r="A3386" s="130" t="s">
        <v>9150</v>
      </c>
      <c r="B3386" s="130" t="s">
        <v>9151</v>
      </c>
      <c r="C3386" s="130" t="s">
        <v>764</v>
      </c>
      <c r="D3386" s="130" t="s">
        <v>9152</v>
      </c>
      <c r="E3386" s="130" t="s">
        <v>765</v>
      </c>
      <c r="F3386" s="130">
        <v>0</v>
      </c>
      <c r="G3386" s="130">
        <v>2</v>
      </c>
      <c r="H3386" s="130" t="s">
        <v>130</v>
      </c>
      <c r="I3386" s="131"/>
      <c r="J3386" s="130" t="s">
        <v>131</v>
      </c>
    </row>
    <row r="3387" spans="1:10">
      <c r="A3387" s="130" t="s">
        <v>9153</v>
      </c>
      <c r="B3387" s="130" t="s">
        <v>9128</v>
      </c>
      <c r="C3387" s="130" t="s">
        <v>9154</v>
      </c>
      <c r="D3387" s="130" t="s">
        <v>9129</v>
      </c>
      <c r="E3387" s="130" t="s">
        <v>9155</v>
      </c>
      <c r="F3387" s="130">
        <v>0</v>
      </c>
      <c r="G3387" s="130">
        <v>2</v>
      </c>
      <c r="H3387" s="130" t="s">
        <v>130</v>
      </c>
      <c r="I3387" s="131"/>
      <c r="J3387" s="130" t="s">
        <v>131</v>
      </c>
    </row>
    <row r="3388" spans="1:10">
      <c r="A3388" s="130" t="s">
        <v>9156</v>
      </c>
      <c r="B3388" s="130" t="s">
        <v>8960</v>
      </c>
      <c r="C3388" s="130" t="s">
        <v>9157</v>
      </c>
      <c r="D3388" s="130" t="s">
        <v>8961</v>
      </c>
      <c r="E3388" s="130" t="s">
        <v>9158</v>
      </c>
      <c r="F3388" s="130">
        <v>0</v>
      </c>
      <c r="G3388" s="130">
        <v>2</v>
      </c>
      <c r="H3388" s="130" t="s">
        <v>130</v>
      </c>
      <c r="I3388" s="131"/>
      <c r="J3388" s="130" t="s">
        <v>131</v>
      </c>
    </row>
    <row r="3389" spans="1:10">
      <c r="A3389" s="130" t="s">
        <v>9159</v>
      </c>
      <c r="B3389" s="130" t="s">
        <v>9160</v>
      </c>
      <c r="C3389" s="130" t="s">
        <v>6528</v>
      </c>
      <c r="D3389" s="130" t="s">
        <v>9161</v>
      </c>
      <c r="E3389" s="130" t="s">
        <v>6528</v>
      </c>
      <c r="F3389" s="130">
        <v>0</v>
      </c>
      <c r="G3389" s="130">
        <v>2</v>
      </c>
      <c r="H3389" s="130" t="s">
        <v>130</v>
      </c>
      <c r="I3389" s="131"/>
      <c r="J3389" s="130" t="s">
        <v>131</v>
      </c>
    </row>
    <row r="3390" spans="1:10">
      <c r="A3390" s="130" t="s">
        <v>9162</v>
      </c>
      <c r="B3390" s="130" t="s">
        <v>9162</v>
      </c>
      <c r="C3390" s="130" t="s">
        <v>9162</v>
      </c>
      <c r="D3390" s="130" t="s">
        <v>9162</v>
      </c>
      <c r="E3390" s="130" t="s">
        <v>9162</v>
      </c>
      <c r="H3390" s="130" t="s">
        <v>9162</v>
      </c>
      <c r="I3390" s="131"/>
      <c r="J3390" s="130" t="s">
        <v>9162</v>
      </c>
    </row>
    <row r="3391" spans="1:10">
      <c r="A3391" s="130" t="s">
        <v>9163</v>
      </c>
      <c r="B3391" s="130" t="s">
        <v>9164</v>
      </c>
      <c r="C3391" s="130" t="s">
        <v>128</v>
      </c>
      <c r="D3391" s="130" t="s">
        <v>9165</v>
      </c>
      <c r="E3391" s="130" t="s">
        <v>128</v>
      </c>
      <c r="F3391" s="130">
        <v>0</v>
      </c>
      <c r="G3391" s="130">
        <v>2</v>
      </c>
      <c r="H3391" s="130" t="s">
        <v>130</v>
      </c>
      <c r="I3391" s="131"/>
      <c r="J3391" s="130" t="s">
        <v>131</v>
      </c>
    </row>
    <row r="3392" spans="1:10">
      <c r="A3392" s="130" t="s">
        <v>9166</v>
      </c>
      <c r="B3392" s="130" t="s">
        <v>9167</v>
      </c>
      <c r="C3392" s="130" t="s">
        <v>128</v>
      </c>
      <c r="D3392" s="130" t="s">
        <v>9168</v>
      </c>
      <c r="E3392" s="130" t="s">
        <v>128</v>
      </c>
      <c r="F3392" s="130">
        <v>0</v>
      </c>
      <c r="G3392" s="130">
        <v>2</v>
      </c>
      <c r="H3392" s="130" t="s">
        <v>130</v>
      </c>
      <c r="I3392" s="131"/>
      <c r="J3392" s="130" t="s">
        <v>131</v>
      </c>
    </row>
    <row r="3393" spans="1:10">
      <c r="A3393" s="130" t="s">
        <v>9169</v>
      </c>
      <c r="B3393" s="130" t="s">
        <v>9170</v>
      </c>
      <c r="C3393" s="130" t="s">
        <v>128</v>
      </c>
      <c r="D3393" s="130" t="s">
        <v>9171</v>
      </c>
      <c r="E3393" s="130" t="s">
        <v>128</v>
      </c>
      <c r="F3393" s="130">
        <v>0</v>
      </c>
      <c r="G3393" s="130">
        <v>2</v>
      </c>
      <c r="H3393" s="130" t="s">
        <v>130</v>
      </c>
      <c r="I3393" s="131"/>
      <c r="J3393" s="130" t="s">
        <v>131</v>
      </c>
    </row>
    <row r="3394" spans="1:10">
      <c r="A3394" s="130" t="s">
        <v>9172</v>
      </c>
      <c r="B3394" s="130" t="s">
        <v>9173</v>
      </c>
      <c r="C3394" s="130" t="s">
        <v>128</v>
      </c>
      <c r="D3394" s="130" t="s">
        <v>9174</v>
      </c>
      <c r="E3394" s="130" t="s">
        <v>128</v>
      </c>
      <c r="F3394" s="130">
        <v>0</v>
      </c>
      <c r="G3394" s="130">
        <v>2</v>
      </c>
      <c r="H3394" s="130" t="s">
        <v>130</v>
      </c>
      <c r="I3394" s="131"/>
      <c r="J3394" s="130" t="s">
        <v>131</v>
      </c>
    </row>
    <row r="3395" spans="1:10">
      <c r="A3395" s="130" t="s">
        <v>9175</v>
      </c>
      <c r="B3395" s="130" t="s">
        <v>9176</v>
      </c>
      <c r="C3395" s="130" t="s">
        <v>128</v>
      </c>
      <c r="D3395" s="130" t="s">
        <v>9177</v>
      </c>
      <c r="E3395" s="130" t="s">
        <v>128</v>
      </c>
      <c r="F3395" s="130">
        <v>0</v>
      </c>
      <c r="G3395" s="130">
        <v>2</v>
      </c>
      <c r="H3395" s="130" t="s">
        <v>130</v>
      </c>
      <c r="I3395" s="131"/>
      <c r="J3395" s="130" t="s">
        <v>131</v>
      </c>
    </row>
    <row r="3396" spans="1:10">
      <c r="A3396" s="130" t="s">
        <v>9178</v>
      </c>
      <c r="B3396" s="130" t="s">
        <v>9179</v>
      </c>
      <c r="C3396" s="130" t="s">
        <v>128</v>
      </c>
      <c r="D3396" s="130" t="s">
        <v>9180</v>
      </c>
      <c r="E3396" s="130" t="s">
        <v>128</v>
      </c>
      <c r="F3396" s="130">
        <v>0</v>
      </c>
      <c r="G3396" s="130">
        <v>2</v>
      </c>
      <c r="H3396" s="130" t="s">
        <v>130</v>
      </c>
      <c r="I3396" s="131"/>
      <c r="J3396" s="130" t="s">
        <v>131</v>
      </c>
    </row>
    <row r="3397" spans="1:10">
      <c r="A3397" s="130" t="s">
        <v>9181</v>
      </c>
      <c r="B3397" s="130" t="s">
        <v>9182</v>
      </c>
      <c r="C3397" s="130" t="s">
        <v>128</v>
      </c>
      <c r="D3397" s="130" t="s">
        <v>9183</v>
      </c>
      <c r="E3397" s="130" t="s">
        <v>128</v>
      </c>
      <c r="F3397" s="130">
        <v>0</v>
      </c>
      <c r="G3397" s="130">
        <v>2</v>
      </c>
      <c r="H3397" s="130" t="s">
        <v>130</v>
      </c>
      <c r="I3397" s="131"/>
      <c r="J3397" s="130" t="s">
        <v>131</v>
      </c>
    </row>
    <row r="3398" spans="1:10">
      <c r="A3398" s="130" t="s">
        <v>9184</v>
      </c>
      <c r="B3398" s="130" t="s">
        <v>9185</v>
      </c>
      <c r="C3398" s="130" t="s">
        <v>128</v>
      </c>
      <c r="D3398" s="130" t="s">
        <v>9186</v>
      </c>
      <c r="E3398" s="130" t="s">
        <v>128</v>
      </c>
      <c r="F3398" s="130">
        <v>0</v>
      </c>
      <c r="G3398" s="130">
        <v>2</v>
      </c>
      <c r="H3398" s="130" t="s">
        <v>130</v>
      </c>
      <c r="I3398" s="131"/>
      <c r="J3398" s="130" t="s">
        <v>131</v>
      </c>
    </row>
    <row r="3399" spans="1:10">
      <c r="A3399" s="130" t="s">
        <v>9187</v>
      </c>
      <c r="B3399" s="130" t="s">
        <v>9188</v>
      </c>
      <c r="C3399" s="130" t="s">
        <v>128</v>
      </c>
      <c r="D3399" s="130" t="s">
        <v>9189</v>
      </c>
      <c r="E3399" s="130" t="s">
        <v>128</v>
      </c>
      <c r="F3399" s="130">
        <v>0</v>
      </c>
      <c r="G3399" s="130">
        <v>2</v>
      </c>
      <c r="H3399" s="130" t="s">
        <v>130</v>
      </c>
      <c r="I3399" s="131"/>
      <c r="J3399" s="130" t="s">
        <v>131</v>
      </c>
    </row>
    <row r="3400" spans="1:10">
      <c r="A3400" s="130" t="s">
        <v>9190</v>
      </c>
      <c r="B3400" s="130" t="s">
        <v>9191</v>
      </c>
      <c r="C3400" s="130" t="s">
        <v>128</v>
      </c>
      <c r="D3400" s="130" t="s">
        <v>9192</v>
      </c>
      <c r="E3400" s="130" t="s">
        <v>128</v>
      </c>
      <c r="F3400" s="130">
        <v>0</v>
      </c>
      <c r="G3400" s="130">
        <v>2</v>
      </c>
      <c r="H3400" s="130" t="s">
        <v>130</v>
      </c>
      <c r="I3400" s="131"/>
      <c r="J3400" s="130" t="s">
        <v>131</v>
      </c>
    </row>
    <row r="3401" spans="1:10">
      <c r="A3401" s="130" t="s">
        <v>9193</v>
      </c>
      <c r="B3401" s="130" t="s">
        <v>9164</v>
      </c>
      <c r="C3401" s="130" t="s">
        <v>164</v>
      </c>
      <c r="D3401" s="130" t="s">
        <v>9165</v>
      </c>
      <c r="E3401" s="130" t="s">
        <v>166</v>
      </c>
      <c r="F3401" s="130">
        <v>0</v>
      </c>
      <c r="G3401" s="130">
        <v>2</v>
      </c>
      <c r="H3401" s="130" t="s">
        <v>130</v>
      </c>
      <c r="I3401" s="131"/>
      <c r="J3401" s="130" t="s">
        <v>131</v>
      </c>
    </row>
    <row r="3402" spans="1:10">
      <c r="A3402" s="130" t="s">
        <v>9194</v>
      </c>
      <c r="B3402" s="130" t="s">
        <v>9167</v>
      </c>
      <c r="C3402" s="130" t="s">
        <v>164</v>
      </c>
      <c r="D3402" s="130" t="s">
        <v>9168</v>
      </c>
      <c r="E3402" s="130" t="s">
        <v>166</v>
      </c>
      <c r="F3402" s="130">
        <v>0</v>
      </c>
      <c r="G3402" s="130">
        <v>2</v>
      </c>
      <c r="H3402" s="130" t="s">
        <v>130</v>
      </c>
      <c r="I3402" s="131"/>
      <c r="J3402" s="130" t="s">
        <v>131</v>
      </c>
    </row>
    <row r="3403" spans="1:10">
      <c r="A3403" s="130" t="s">
        <v>9195</v>
      </c>
      <c r="B3403" s="130" t="s">
        <v>9170</v>
      </c>
      <c r="C3403" s="130" t="s">
        <v>164</v>
      </c>
      <c r="D3403" s="130" t="s">
        <v>9171</v>
      </c>
      <c r="E3403" s="130" t="s">
        <v>166</v>
      </c>
      <c r="F3403" s="130">
        <v>0</v>
      </c>
      <c r="G3403" s="130">
        <v>2</v>
      </c>
      <c r="H3403" s="130" t="s">
        <v>130</v>
      </c>
      <c r="I3403" s="131"/>
      <c r="J3403" s="130" t="s">
        <v>131</v>
      </c>
    </row>
    <row r="3404" spans="1:10">
      <c r="A3404" s="130" t="s">
        <v>9196</v>
      </c>
      <c r="B3404" s="130" t="s">
        <v>9179</v>
      </c>
      <c r="C3404" s="130" t="s">
        <v>164</v>
      </c>
      <c r="D3404" s="130" t="s">
        <v>9180</v>
      </c>
      <c r="E3404" s="130" t="s">
        <v>166</v>
      </c>
      <c r="F3404" s="130">
        <v>0</v>
      </c>
      <c r="G3404" s="130">
        <v>2</v>
      </c>
      <c r="H3404" s="130" t="s">
        <v>130</v>
      </c>
      <c r="I3404" s="131"/>
      <c r="J3404" s="130" t="s">
        <v>131</v>
      </c>
    </row>
    <row r="3405" spans="1:10">
      <c r="A3405" s="130" t="s">
        <v>9197</v>
      </c>
      <c r="B3405" s="130" t="s">
        <v>9182</v>
      </c>
      <c r="C3405" s="130" t="s">
        <v>164</v>
      </c>
      <c r="D3405" s="130" t="s">
        <v>9183</v>
      </c>
      <c r="E3405" s="130" t="s">
        <v>166</v>
      </c>
      <c r="F3405" s="130">
        <v>0</v>
      </c>
      <c r="G3405" s="130">
        <v>2</v>
      </c>
      <c r="H3405" s="130" t="s">
        <v>130</v>
      </c>
      <c r="I3405" s="131"/>
      <c r="J3405" s="130" t="s">
        <v>131</v>
      </c>
    </row>
    <row r="3406" spans="1:10">
      <c r="A3406" s="130" t="s">
        <v>9198</v>
      </c>
      <c r="B3406" s="130" t="s">
        <v>9185</v>
      </c>
      <c r="C3406" s="130" t="s">
        <v>164</v>
      </c>
      <c r="D3406" s="130" t="s">
        <v>9186</v>
      </c>
      <c r="E3406" s="130" t="s">
        <v>166</v>
      </c>
      <c r="F3406" s="130">
        <v>0</v>
      </c>
      <c r="G3406" s="130">
        <v>2</v>
      </c>
      <c r="H3406" s="130" t="s">
        <v>130</v>
      </c>
      <c r="I3406" s="131"/>
      <c r="J3406" s="130" t="s">
        <v>131</v>
      </c>
    </row>
    <row r="3407" spans="1:10">
      <c r="A3407" s="130" t="s">
        <v>9199</v>
      </c>
      <c r="B3407" s="130" t="s">
        <v>9200</v>
      </c>
      <c r="C3407" s="130" t="s">
        <v>164</v>
      </c>
      <c r="D3407" s="130" t="s">
        <v>9201</v>
      </c>
      <c r="E3407" s="130" t="s">
        <v>166</v>
      </c>
      <c r="F3407" s="130">
        <v>0</v>
      </c>
      <c r="G3407" s="130">
        <v>2</v>
      </c>
      <c r="H3407" s="130" t="s">
        <v>130</v>
      </c>
      <c r="I3407" s="131"/>
      <c r="J3407" s="130" t="s">
        <v>131</v>
      </c>
    </row>
    <row r="3408" spans="1:10">
      <c r="A3408" s="130" t="s">
        <v>9202</v>
      </c>
      <c r="B3408" s="130" t="s">
        <v>9203</v>
      </c>
      <c r="C3408" s="130" t="s">
        <v>164</v>
      </c>
      <c r="D3408" s="130" t="s">
        <v>9204</v>
      </c>
      <c r="E3408" s="130" t="s">
        <v>166</v>
      </c>
      <c r="F3408" s="130">
        <v>0</v>
      </c>
      <c r="G3408" s="130">
        <v>2</v>
      </c>
      <c r="H3408" s="130" t="s">
        <v>130</v>
      </c>
      <c r="I3408" s="131"/>
      <c r="J3408" s="130" t="s">
        <v>131</v>
      </c>
    </row>
    <row r="3409" spans="1:10">
      <c r="A3409" s="130" t="s">
        <v>9205</v>
      </c>
      <c r="B3409" s="130" t="s">
        <v>9188</v>
      </c>
      <c r="C3409" s="130" t="s">
        <v>164</v>
      </c>
      <c r="D3409" s="130" t="s">
        <v>9189</v>
      </c>
      <c r="E3409" s="130" t="s">
        <v>166</v>
      </c>
      <c r="F3409" s="130">
        <v>0</v>
      </c>
      <c r="G3409" s="130">
        <v>2</v>
      </c>
      <c r="H3409" s="130" t="s">
        <v>130</v>
      </c>
      <c r="I3409" s="131"/>
      <c r="J3409" s="130" t="s">
        <v>131</v>
      </c>
    </row>
    <row r="3410" spans="1:10">
      <c r="A3410" s="130" t="s">
        <v>9206</v>
      </c>
      <c r="B3410" s="130" t="s">
        <v>9191</v>
      </c>
      <c r="C3410" s="130" t="s">
        <v>164</v>
      </c>
      <c r="D3410" s="130" t="s">
        <v>9192</v>
      </c>
      <c r="E3410" s="130" t="s">
        <v>166</v>
      </c>
      <c r="F3410" s="130">
        <v>0</v>
      </c>
      <c r="G3410" s="130">
        <v>2</v>
      </c>
      <c r="H3410" s="130" t="s">
        <v>130</v>
      </c>
      <c r="I3410" s="131"/>
      <c r="J3410" s="130" t="s">
        <v>131</v>
      </c>
    </row>
    <row r="3411" spans="1:10">
      <c r="A3411" s="130" t="s">
        <v>9207</v>
      </c>
      <c r="B3411" s="130" t="s">
        <v>9208</v>
      </c>
      <c r="C3411" s="130" t="s">
        <v>6528</v>
      </c>
      <c r="D3411" s="130" t="s">
        <v>9209</v>
      </c>
      <c r="E3411" s="130" t="s">
        <v>6528</v>
      </c>
      <c r="F3411" s="130">
        <v>0</v>
      </c>
      <c r="G3411" s="130">
        <v>2</v>
      </c>
      <c r="H3411" s="130" t="s">
        <v>130</v>
      </c>
      <c r="I3411" s="131"/>
      <c r="J3411" s="130" t="s">
        <v>131</v>
      </c>
    </row>
    <row r="3412" spans="1:10">
      <c r="A3412" s="130" t="s">
        <v>9210</v>
      </c>
      <c r="B3412" s="130" t="s">
        <v>9211</v>
      </c>
      <c r="C3412" s="130" t="s">
        <v>6528</v>
      </c>
      <c r="D3412" s="130" t="s">
        <v>9212</v>
      </c>
      <c r="E3412" s="130" t="s">
        <v>6528</v>
      </c>
      <c r="F3412" s="130">
        <v>0</v>
      </c>
      <c r="G3412" s="130">
        <v>2</v>
      </c>
      <c r="H3412" s="130" t="s">
        <v>130</v>
      </c>
      <c r="I3412" s="131"/>
      <c r="J3412" s="130" t="s">
        <v>131</v>
      </c>
    </row>
    <row r="3413" spans="1:10">
      <c r="A3413" s="130" t="s">
        <v>9213</v>
      </c>
      <c r="B3413" s="130" t="s">
        <v>9214</v>
      </c>
      <c r="C3413" s="130" t="s">
        <v>266</v>
      </c>
      <c r="D3413" s="130" t="s">
        <v>9215</v>
      </c>
      <c r="E3413" s="130" t="s">
        <v>268</v>
      </c>
      <c r="F3413" s="130">
        <v>0</v>
      </c>
      <c r="G3413" s="130">
        <v>2</v>
      </c>
      <c r="H3413" s="130" t="s">
        <v>130</v>
      </c>
      <c r="I3413" s="131"/>
      <c r="J3413" s="130" t="s">
        <v>131</v>
      </c>
    </row>
    <row r="3414" spans="1:10">
      <c r="A3414" s="130" t="s">
        <v>9216</v>
      </c>
      <c r="B3414" s="130" t="s">
        <v>9217</v>
      </c>
      <c r="C3414" s="130" t="s">
        <v>266</v>
      </c>
      <c r="D3414" s="130" t="s">
        <v>9218</v>
      </c>
      <c r="E3414" s="130" t="s">
        <v>268</v>
      </c>
      <c r="F3414" s="130">
        <v>0</v>
      </c>
      <c r="G3414" s="130">
        <v>2</v>
      </c>
      <c r="H3414" s="130" t="s">
        <v>130</v>
      </c>
      <c r="I3414" s="131"/>
      <c r="J3414" s="130" t="s">
        <v>131</v>
      </c>
    </row>
    <row r="3415" spans="1:10">
      <c r="A3415" s="130" t="s">
        <v>9219</v>
      </c>
      <c r="B3415" s="130" t="s">
        <v>9220</v>
      </c>
      <c r="C3415" s="130" t="s">
        <v>266</v>
      </c>
      <c r="D3415" s="130" t="s">
        <v>9221</v>
      </c>
      <c r="E3415" s="130" t="s">
        <v>268</v>
      </c>
      <c r="F3415" s="130">
        <v>0</v>
      </c>
      <c r="G3415" s="130">
        <v>2</v>
      </c>
      <c r="H3415" s="130" t="s">
        <v>130</v>
      </c>
      <c r="I3415" s="131"/>
      <c r="J3415" s="130" t="s">
        <v>131</v>
      </c>
    </row>
    <row r="3416" spans="1:10">
      <c r="A3416" s="130" t="s">
        <v>9222</v>
      </c>
      <c r="B3416" s="130" t="s">
        <v>9223</v>
      </c>
      <c r="C3416" s="130" t="s">
        <v>266</v>
      </c>
      <c r="D3416" s="130" t="s">
        <v>9224</v>
      </c>
      <c r="E3416" s="130" t="s">
        <v>268</v>
      </c>
      <c r="F3416" s="130">
        <v>0</v>
      </c>
      <c r="G3416" s="130">
        <v>2</v>
      </c>
      <c r="H3416" s="130" t="s">
        <v>130</v>
      </c>
      <c r="I3416" s="131"/>
      <c r="J3416" s="130" t="s">
        <v>131</v>
      </c>
    </row>
    <row r="3417" spans="1:10">
      <c r="A3417" s="130" t="s">
        <v>9225</v>
      </c>
      <c r="B3417" s="130" t="s">
        <v>9226</v>
      </c>
      <c r="C3417" s="130" t="s">
        <v>266</v>
      </c>
      <c r="D3417" s="130" t="s">
        <v>9227</v>
      </c>
      <c r="E3417" s="130" t="s">
        <v>268</v>
      </c>
      <c r="F3417" s="130">
        <v>0</v>
      </c>
      <c r="G3417" s="130">
        <v>2</v>
      </c>
      <c r="H3417" s="130" t="s">
        <v>130</v>
      </c>
      <c r="I3417" s="131"/>
      <c r="J3417" s="130" t="s">
        <v>131</v>
      </c>
    </row>
    <row r="3418" spans="1:10">
      <c r="A3418" s="130" t="s">
        <v>9228</v>
      </c>
      <c r="B3418" s="130" t="s">
        <v>9229</v>
      </c>
      <c r="C3418" s="130" t="s">
        <v>266</v>
      </c>
      <c r="D3418" s="130" t="s">
        <v>9230</v>
      </c>
      <c r="E3418" s="130" t="s">
        <v>268</v>
      </c>
      <c r="F3418" s="130">
        <v>0</v>
      </c>
      <c r="G3418" s="130">
        <v>2</v>
      </c>
      <c r="H3418" s="130" t="s">
        <v>130</v>
      </c>
      <c r="I3418" s="131"/>
      <c r="J3418" s="130" t="s">
        <v>131</v>
      </c>
    </row>
    <row r="3419" spans="1:10">
      <c r="A3419" s="130" t="s">
        <v>9231</v>
      </c>
      <c r="B3419" s="130" t="s">
        <v>9232</v>
      </c>
      <c r="C3419" s="130" t="s">
        <v>266</v>
      </c>
      <c r="D3419" s="130" t="s">
        <v>9233</v>
      </c>
      <c r="E3419" s="130" t="s">
        <v>268</v>
      </c>
      <c r="F3419" s="130">
        <v>0</v>
      </c>
      <c r="G3419" s="130">
        <v>2</v>
      </c>
      <c r="H3419" s="130" t="s">
        <v>130</v>
      </c>
      <c r="I3419" s="131"/>
      <c r="J3419" s="130" t="s">
        <v>131</v>
      </c>
    </row>
    <row r="3420" spans="1:10">
      <c r="A3420" s="130" t="s">
        <v>9234</v>
      </c>
      <c r="B3420" s="130" t="s">
        <v>9235</v>
      </c>
      <c r="C3420" s="130" t="s">
        <v>266</v>
      </c>
      <c r="D3420" s="130" t="s">
        <v>9236</v>
      </c>
      <c r="E3420" s="130" t="s">
        <v>268</v>
      </c>
      <c r="F3420" s="130">
        <v>0</v>
      </c>
      <c r="G3420" s="130">
        <v>2</v>
      </c>
      <c r="H3420" s="130" t="s">
        <v>130</v>
      </c>
      <c r="I3420" s="131"/>
      <c r="J3420" s="130" t="s">
        <v>131</v>
      </c>
    </row>
    <row r="3421" spans="1:10">
      <c r="A3421" s="130" t="s">
        <v>9237</v>
      </c>
      <c r="B3421" s="130" t="s">
        <v>9238</v>
      </c>
      <c r="C3421" s="130" t="s">
        <v>266</v>
      </c>
      <c r="D3421" s="130" t="s">
        <v>9239</v>
      </c>
      <c r="E3421" s="130" t="s">
        <v>268</v>
      </c>
      <c r="F3421" s="130">
        <v>0</v>
      </c>
      <c r="G3421" s="130">
        <v>2</v>
      </c>
      <c r="H3421" s="130" t="s">
        <v>130</v>
      </c>
      <c r="I3421" s="131"/>
      <c r="J3421" s="130" t="s">
        <v>131</v>
      </c>
    </row>
    <row r="3422" spans="1:10">
      <c r="A3422" s="130" t="s">
        <v>9240</v>
      </c>
      <c r="B3422" s="130" t="s">
        <v>9241</v>
      </c>
      <c r="C3422" s="130" t="s">
        <v>266</v>
      </c>
      <c r="D3422" s="130" t="s">
        <v>9242</v>
      </c>
      <c r="E3422" s="130" t="s">
        <v>268</v>
      </c>
      <c r="F3422" s="130">
        <v>0</v>
      </c>
      <c r="G3422" s="130">
        <v>2</v>
      </c>
      <c r="H3422" s="130" t="s">
        <v>130</v>
      </c>
      <c r="I3422" s="131"/>
      <c r="J3422" s="130" t="s">
        <v>131</v>
      </c>
    </row>
    <row r="3423" spans="1:10">
      <c r="A3423" s="130" t="s">
        <v>9243</v>
      </c>
      <c r="B3423" s="130" t="s">
        <v>9244</v>
      </c>
      <c r="C3423" s="130" t="s">
        <v>266</v>
      </c>
      <c r="D3423" s="130" t="s">
        <v>9245</v>
      </c>
      <c r="E3423" s="130" t="s">
        <v>268</v>
      </c>
      <c r="F3423" s="130">
        <v>0</v>
      </c>
      <c r="G3423" s="130">
        <v>2</v>
      </c>
      <c r="H3423" s="130" t="s">
        <v>130</v>
      </c>
      <c r="I3423" s="131"/>
      <c r="J3423" s="130" t="s">
        <v>131</v>
      </c>
    </row>
    <row r="3424" spans="1:10">
      <c r="A3424" s="130" t="s">
        <v>9246</v>
      </c>
      <c r="B3424" s="130" t="s">
        <v>9247</v>
      </c>
      <c r="C3424" s="130" t="s">
        <v>266</v>
      </c>
      <c r="D3424" s="130" t="s">
        <v>9248</v>
      </c>
      <c r="E3424" s="130" t="s">
        <v>268</v>
      </c>
      <c r="F3424" s="130">
        <v>0</v>
      </c>
      <c r="G3424" s="130">
        <v>2</v>
      </c>
      <c r="H3424" s="130" t="s">
        <v>130</v>
      </c>
      <c r="I3424" s="131"/>
      <c r="J3424" s="130" t="s">
        <v>131</v>
      </c>
    </row>
    <row r="3425" spans="1:10">
      <c r="A3425" s="130" t="s">
        <v>9249</v>
      </c>
      <c r="B3425" s="130" t="s">
        <v>9250</v>
      </c>
      <c r="C3425" s="130" t="s">
        <v>266</v>
      </c>
      <c r="D3425" s="130" t="s">
        <v>9251</v>
      </c>
      <c r="E3425" s="130" t="s">
        <v>268</v>
      </c>
      <c r="F3425" s="130">
        <v>0</v>
      </c>
      <c r="G3425" s="130">
        <v>2</v>
      </c>
      <c r="H3425" s="130" t="s">
        <v>130</v>
      </c>
      <c r="I3425" s="131"/>
      <c r="J3425" s="130" t="s">
        <v>131</v>
      </c>
    </row>
    <row r="3426" spans="1:10">
      <c r="A3426" s="130" t="s">
        <v>9252</v>
      </c>
      <c r="B3426" s="130" t="s">
        <v>9253</v>
      </c>
      <c r="C3426" s="130" t="s">
        <v>266</v>
      </c>
      <c r="D3426" s="130" t="s">
        <v>9254</v>
      </c>
      <c r="E3426" s="130" t="s">
        <v>268</v>
      </c>
      <c r="F3426" s="130">
        <v>0</v>
      </c>
      <c r="G3426" s="130">
        <v>2</v>
      </c>
      <c r="H3426" s="130" t="s">
        <v>130</v>
      </c>
      <c r="I3426" s="131"/>
      <c r="J3426" s="130" t="s">
        <v>131</v>
      </c>
    </row>
    <row r="3427" spans="1:10">
      <c r="A3427" s="130" t="s">
        <v>9255</v>
      </c>
      <c r="B3427" s="130" t="s">
        <v>9256</v>
      </c>
      <c r="C3427" s="130" t="s">
        <v>266</v>
      </c>
      <c r="D3427" s="130" t="s">
        <v>9257</v>
      </c>
      <c r="E3427" s="130" t="s">
        <v>268</v>
      </c>
      <c r="F3427" s="130">
        <v>0</v>
      </c>
      <c r="G3427" s="130">
        <v>2</v>
      </c>
      <c r="H3427" s="130" t="s">
        <v>130</v>
      </c>
      <c r="I3427" s="131"/>
      <c r="J3427" s="130" t="s">
        <v>131</v>
      </c>
    </row>
    <row r="3428" spans="1:10">
      <c r="A3428" s="130" t="s">
        <v>9258</v>
      </c>
      <c r="B3428" s="130" t="s">
        <v>9259</v>
      </c>
      <c r="C3428" s="130" t="s">
        <v>266</v>
      </c>
      <c r="D3428" s="130" t="s">
        <v>9260</v>
      </c>
      <c r="E3428" s="130" t="s">
        <v>268</v>
      </c>
      <c r="F3428" s="130">
        <v>0</v>
      </c>
      <c r="G3428" s="130">
        <v>2</v>
      </c>
      <c r="H3428" s="130" t="s">
        <v>130</v>
      </c>
      <c r="I3428" s="131"/>
      <c r="J3428" s="130" t="s">
        <v>131</v>
      </c>
    </row>
    <row r="3429" spans="1:10">
      <c r="A3429" s="130" t="s">
        <v>9261</v>
      </c>
      <c r="B3429" s="130" t="s">
        <v>9262</v>
      </c>
      <c r="C3429" s="130" t="s">
        <v>266</v>
      </c>
      <c r="D3429" s="130" t="s">
        <v>9263</v>
      </c>
      <c r="E3429" s="130" t="s">
        <v>268</v>
      </c>
      <c r="F3429" s="130">
        <v>0</v>
      </c>
      <c r="G3429" s="130">
        <v>2</v>
      </c>
      <c r="H3429" s="130" t="s">
        <v>130</v>
      </c>
      <c r="I3429" s="131"/>
      <c r="J3429" s="130" t="s">
        <v>131</v>
      </c>
    </row>
    <row r="3430" spans="1:10">
      <c r="A3430" s="130" t="s">
        <v>9264</v>
      </c>
      <c r="B3430" s="130" t="s">
        <v>9265</v>
      </c>
      <c r="C3430" s="130" t="s">
        <v>266</v>
      </c>
      <c r="D3430" s="130" t="s">
        <v>9266</v>
      </c>
      <c r="E3430" s="130" t="s">
        <v>268</v>
      </c>
      <c r="F3430" s="130">
        <v>0</v>
      </c>
      <c r="G3430" s="130">
        <v>2</v>
      </c>
      <c r="H3430" s="130" t="s">
        <v>130</v>
      </c>
      <c r="I3430" s="131"/>
      <c r="J3430" s="130" t="s">
        <v>131</v>
      </c>
    </row>
    <row r="3431" spans="1:10">
      <c r="A3431" s="130" t="s">
        <v>9267</v>
      </c>
      <c r="B3431" s="130" t="s">
        <v>9268</v>
      </c>
      <c r="C3431" s="130" t="s">
        <v>266</v>
      </c>
      <c r="D3431" s="130" t="s">
        <v>9269</v>
      </c>
      <c r="E3431" s="130" t="s">
        <v>268</v>
      </c>
      <c r="F3431" s="130">
        <v>0</v>
      </c>
      <c r="G3431" s="130">
        <v>2</v>
      </c>
      <c r="H3431" s="130" t="s">
        <v>130</v>
      </c>
      <c r="I3431" s="131"/>
      <c r="J3431" s="130" t="s">
        <v>131</v>
      </c>
    </row>
    <row r="3432" spans="1:10">
      <c r="A3432" s="130" t="s">
        <v>9270</v>
      </c>
      <c r="B3432" s="130" t="s">
        <v>9271</v>
      </c>
      <c r="C3432" s="130" t="s">
        <v>266</v>
      </c>
      <c r="D3432" s="130" t="s">
        <v>9272</v>
      </c>
      <c r="E3432" s="130" t="s">
        <v>268</v>
      </c>
      <c r="F3432" s="130">
        <v>0</v>
      </c>
      <c r="G3432" s="130">
        <v>2</v>
      </c>
      <c r="H3432" s="130" t="s">
        <v>130</v>
      </c>
      <c r="I3432" s="131"/>
      <c r="J3432" s="130" t="s">
        <v>131</v>
      </c>
    </row>
    <row r="3433" spans="1:10">
      <c r="A3433" s="130" t="s">
        <v>9273</v>
      </c>
      <c r="B3433" s="130" t="s">
        <v>9274</v>
      </c>
      <c r="C3433" s="130" t="s">
        <v>266</v>
      </c>
      <c r="D3433" s="130" t="s">
        <v>9275</v>
      </c>
      <c r="E3433" s="130" t="s">
        <v>268</v>
      </c>
      <c r="F3433" s="130">
        <v>0</v>
      </c>
      <c r="G3433" s="130">
        <v>2</v>
      </c>
      <c r="H3433" s="130" t="s">
        <v>130</v>
      </c>
      <c r="I3433" s="131"/>
      <c r="J3433" s="130" t="s">
        <v>131</v>
      </c>
    </row>
    <row r="3434" spans="1:10">
      <c r="A3434" s="130" t="s">
        <v>9276</v>
      </c>
      <c r="B3434" s="130" t="s">
        <v>9277</v>
      </c>
      <c r="C3434" s="130" t="s">
        <v>266</v>
      </c>
      <c r="D3434" s="130" t="s">
        <v>9278</v>
      </c>
      <c r="E3434" s="130" t="s">
        <v>268</v>
      </c>
      <c r="F3434" s="130">
        <v>0</v>
      </c>
      <c r="G3434" s="130">
        <v>2</v>
      </c>
      <c r="H3434" s="130" t="s">
        <v>130</v>
      </c>
      <c r="I3434" s="131"/>
      <c r="J3434" s="130" t="s">
        <v>131</v>
      </c>
    </row>
    <row r="3435" spans="1:10">
      <c r="A3435" s="130" t="s">
        <v>9279</v>
      </c>
      <c r="B3435" s="130" t="s">
        <v>9280</v>
      </c>
      <c r="C3435" s="130" t="s">
        <v>266</v>
      </c>
      <c r="D3435" s="130" t="s">
        <v>9281</v>
      </c>
      <c r="E3435" s="130" t="s">
        <v>268</v>
      </c>
      <c r="F3435" s="130">
        <v>0</v>
      </c>
      <c r="G3435" s="130">
        <v>2</v>
      </c>
      <c r="H3435" s="130" t="s">
        <v>130</v>
      </c>
      <c r="I3435" s="131"/>
      <c r="J3435" s="130" t="s">
        <v>131</v>
      </c>
    </row>
    <row r="3436" spans="1:10">
      <c r="A3436" s="130" t="s">
        <v>9282</v>
      </c>
      <c r="B3436" s="130" t="s">
        <v>9283</v>
      </c>
      <c r="C3436" s="130" t="s">
        <v>266</v>
      </c>
      <c r="D3436" s="130" t="s">
        <v>9284</v>
      </c>
      <c r="E3436" s="130" t="s">
        <v>268</v>
      </c>
      <c r="F3436" s="130">
        <v>0</v>
      </c>
      <c r="G3436" s="130">
        <v>2</v>
      </c>
      <c r="H3436" s="130" t="s">
        <v>130</v>
      </c>
      <c r="I3436" s="131"/>
      <c r="J3436" s="130" t="s">
        <v>131</v>
      </c>
    </row>
    <row r="3437" spans="1:10">
      <c r="A3437" s="130" t="s">
        <v>9285</v>
      </c>
      <c r="B3437" s="130" t="s">
        <v>9286</v>
      </c>
      <c r="C3437" s="130" t="s">
        <v>266</v>
      </c>
      <c r="D3437" s="130" t="s">
        <v>9287</v>
      </c>
      <c r="E3437" s="130" t="s">
        <v>268</v>
      </c>
      <c r="F3437" s="130">
        <v>0</v>
      </c>
      <c r="G3437" s="130">
        <v>2</v>
      </c>
      <c r="H3437" s="130" t="s">
        <v>130</v>
      </c>
      <c r="I3437" s="131"/>
      <c r="J3437" s="130" t="s">
        <v>131</v>
      </c>
    </row>
    <row r="3438" spans="1:10">
      <c r="A3438" s="130" t="s">
        <v>9288</v>
      </c>
      <c r="B3438" s="130" t="s">
        <v>9289</v>
      </c>
      <c r="C3438" s="130" t="s">
        <v>266</v>
      </c>
      <c r="D3438" s="130" t="s">
        <v>9290</v>
      </c>
      <c r="E3438" s="130" t="s">
        <v>268</v>
      </c>
      <c r="F3438" s="130">
        <v>0</v>
      </c>
      <c r="G3438" s="130">
        <v>2</v>
      </c>
      <c r="H3438" s="130" t="s">
        <v>130</v>
      </c>
      <c r="I3438" s="131"/>
      <c r="J3438" s="130" t="s">
        <v>131</v>
      </c>
    </row>
    <row r="3439" spans="1:10">
      <c r="A3439" s="130" t="s">
        <v>9291</v>
      </c>
      <c r="B3439" s="130" t="s">
        <v>9292</v>
      </c>
      <c r="C3439" s="130" t="s">
        <v>266</v>
      </c>
      <c r="D3439" s="130" t="s">
        <v>9293</v>
      </c>
      <c r="E3439" s="130" t="s">
        <v>268</v>
      </c>
      <c r="F3439" s="130">
        <v>0</v>
      </c>
      <c r="G3439" s="130">
        <v>2</v>
      </c>
      <c r="H3439" s="130" t="s">
        <v>130</v>
      </c>
      <c r="I3439" s="131"/>
      <c r="J3439" s="130" t="s">
        <v>131</v>
      </c>
    </row>
    <row r="3440" spans="1:10">
      <c r="A3440" s="130" t="s">
        <v>9294</v>
      </c>
      <c r="B3440" s="130" t="s">
        <v>9295</v>
      </c>
      <c r="C3440" s="130" t="s">
        <v>266</v>
      </c>
      <c r="D3440" s="130" t="s">
        <v>9296</v>
      </c>
      <c r="E3440" s="130" t="s">
        <v>268</v>
      </c>
      <c r="F3440" s="130">
        <v>0</v>
      </c>
      <c r="G3440" s="130">
        <v>2</v>
      </c>
      <c r="H3440" s="130" t="s">
        <v>130</v>
      </c>
      <c r="I3440" s="131"/>
      <c r="J3440" s="130" t="s">
        <v>131</v>
      </c>
    </row>
    <row r="3441" spans="1:10">
      <c r="A3441" s="130" t="s">
        <v>9297</v>
      </c>
      <c r="B3441" s="130" t="s">
        <v>9298</v>
      </c>
      <c r="C3441" s="130" t="s">
        <v>266</v>
      </c>
      <c r="D3441" s="130" t="s">
        <v>9299</v>
      </c>
      <c r="E3441" s="130" t="s">
        <v>268</v>
      </c>
      <c r="F3441" s="130">
        <v>0</v>
      </c>
      <c r="G3441" s="130">
        <v>2</v>
      </c>
      <c r="H3441" s="130" t="s">
        <v>130</v>
      </c>
      <c r="I3441" s="131"/>
      <c r="J3441" s="130" t="s">
        <v>131</v>
      </c>
    </row>
    <row r="3442" spans="1:10">
      <c r="A3442" s="130" t="s">
        <v>9300</v>
      </c>
      <c r="B3442" s="130" t="s">
        <v>9301</v>
      </c>
      <c r="C3442" s="130" t="s">
        <v>266</v>
      </c>
      <c r="D3442" s="130" t="s">
        <v>9302</v>
      </c>
      <c r="E3442" s="130" t="s">
        <v>268</v>
      </c>
      <c r="F3442" s="130">
        <v>0</v>
      </c>
      <c r="G3442" s="130">
        <v>2</v>
      </c>
      <c r="H3442" s="130" t="s">
        <v>130</v>
      </c>
      <c r="I3442" s="131"/>
      <c r="J3442" s="130" t="s">
        <v>131</v>
      </c>
    </row>
    <row r="3443" spans="1:10">
      <c r="A3443" s="130" t="s">
        <v>9303</v>
      </c>
      <c r="B3443" s="130" t="s">
        <v>9304</v>
      </c>
      <c r="C3443" s="130" t="s">
        <v>266</v>
      </c>
      <c r="D3443" s="130" t="s">
        <v>9305</v>
      </c>
      <c r="E3443" s="130" t="s">
        <v>268</v>
      </c>
      <c r="F3443" s="130">
        <v>0</v>
      </c>
      <c r="G3443" s="130">
        <v>2</v>
      </c>
      <c r="H3443" s="130" t="s">
        <v>130</v>
      </c>
      <c r="I3443" s="131"/>
      <c r="J3443" s="130" t="s">
        <v>131</v>
      </c>
    </row>
    <row r="3444" spans="1:10">
      <c r="A3444" s="130" t="s">
        <v>9306</v>
      </c>
      <c r="B3444" s="130" t="s">
        <v>9307</v>
      </c>
      <c r="C3444" s="130" t="s">
        <v>266</v>
      </c>
      <c r="D3444" s="130" t="s">
        <v>9308</v>
      </c>
      <c r="E3444" s="130" t="s">
        <v>268</v>
      </c>
      <c r="F3444" s="130">
        <v>0</v>
      </c>
      <c r="G3444" s="130">
        <v>2</v>
      </c>
      <c r="H3444" s="130" t="s">
        <v>130</v>
      </c>
      <c r="I3444" s="131"/>
      <c r="J3444" s="130" t="s">
        <v>131</v>
      </c>
    </row>
    <row r="3445" spans="1:10">
      <c r="A3445" s="130" t="s">
        <v>9309</v>
      </c>
      <c r="B3445" s="130" t="s">
        <v>9310</v>
      </c>
      <c r="C3445" s="130" t="s">
        <v>266</v>
      </c>
      <c r="D3445" s="130" t="s">
        <v>9311</v>
      </c>
      <c r="E3445" s="130" t="s">
        <v>268</v>
      </c>
      <c r="F3445" s="130">
        <v>0</v>
      </c>
      <c r="G3445" s="130">
        <v>2</v>
      </c>
      <c r="H3445" s="130" t="s">
        <v>130</v>
      </c>
      <c r="I3445" s="131"/>
      <c r="J3445" s="130" t="s">
        <v>131</v>
      </c>
    </row>
    <row r="3446" spans="1:10">
      <c r="A3446" s="130" t="s">
        <v>9312</v>
      </c>
      <c r="B3446" s="130" t="s">
        <v>9313</v>
      </c>
      <c r="C3446" s="130" t="s">
        <v>266</v>
      </c>
      <c r="D3446" s="130" t="s">
        <v>9314</v>
      </c>
      <c r="E3446" s="130" t="s">
        <v>268</v>
      </c>
      <c r="F3446" s="130">
        <v>0</v>
      </c>
      <c r="G3446" s="130">
        <v>2</v>
      </c>
      <c r="H3446" s="130" t="s">
        <v>130</v>
      </c>
      <c r="I3446" s="131"/>
      <c r="J3446" s="130" t="s">
        <v>131</v>
      </c>
    </row>
    <row r="3447" spans="1:10">
      <c r="A3447" s="130" t="s">
        <v>9315</v>
      </c>
      <c r="B3447" s="130" t="s">
        <v>9316</v>
      </c>
      <c r="C3447" s="130" t="s">
        <v>266</v>
      </c>
      <c r="D3447" s="130" t="s">
        <v>9317</v>
      </c>
      <c r="E3447" s="130" t="s">
        <v>268</v>
      </c>
      <c r="F3447" s="130">
        <v>0</v>
      </c>
      <c r="G3447" s="130">
        <v>2</v>
      </c>
      <c r="H3447" s="130" t="s">
        <v>130</v>
      </c>
      <c r="I3447" s="131"/>
      <c r="J3447" s="130" t="s">
        <v>131</v>
      </c>
    </row>
    <row r="3448" spans="1:10">
      <c r="A3448" s="130" t="s">
        <v>9318</v>
      </c>
      <c r="B3448" s="130" t="s">
        <v>9319</v>
      </c>
      <c r="C3448" s="130" t="s">
        <v>266</v>
      </c>
      <c r="D3448" s="130" t="s">
        <v>9320</v>
      </c>
      <c r="E3448" s="130" t="s">
        <v>268</v>
      </c>
      <c r="F3448" s="130">
        <v>0</v>
      </c>
      <c r="G3448" s="130">
        <v>2</v>
      </c>
      <c r="H3448" s="130" t="s">
        <v>130</v>
      </c>
      <c r="I3448" s="131"/>
      <c r="J3448" s="130" t="s">
        <v>131</v>
      </c>
    </row>
    <row r="3449" spans="1:10">
      <c r="A3449" s="130" t="s">
        <v>9321</v>
      </c>
      <c r="B3449" s="130" t="s">
        <v>9322</v>
      </c>
      <c r="C3449" s="130" t="s">
        <v>266</v>
      </c>
      <c r="D3449" s="130" t="s">
        <v>9323</v>
      </c>
      <c r="E3449" s="130" t="s">
        <v>268</v>
      </c>
      <c r="F3449" s="130">
        <v>0</v>
      </c>
      <c r="G3449" s="130">
        <v>2</v>
      </c>
      <c r="H3449" s="130" t="s">
        <v>130</v>
      </c>
      <c r="I3449" s="131"/>
      <c r="J3449" s="130" t="s">
        <v>131</v>
      </c>
    </row>
    <row r="3450" spans="1:10">
      <c r="A3450" s="130" t="s">
        <v>9324</v>
      </c>
      <c r="B3450" s="130" t="s">
        <v>9325</v>
      </c>
      <c r="C3450" s="130" t="s">
        <v>266</v>
      </c>
      <c r="D3450" s="130" t="s">
        <v>9326</v>
      </c>
      <c r="E3450" s="130" t="s">
        <v>268</v>
      </c>
      <c r="F3450" s="130">
        <v>0</v>
      </c>
      <c r="G3450" s="130">
        <v>2</v>
      </c>
      <c r="H3450" s="130" t="s">
        <v>130</v>
      </c>
      <c r="I3450" s="131"/>
      <c r="J3450" s="130" t="s">
        <v>131</v>
      </c>
    </row>
    <row r="3451" spans="1:10">
      <c r="A3451" s="130" t="s">
        <v>9327</v>
      </c>
      <c r="B3451" s="130" t="s">
        <v>9328</v>
      </c>
      <c r="C3451" s="130" t="s">
        <v>266</v>
      </c>
      <c r="D3451" s="130" t="s">
        <v>9329</v>
      </c>
      <c r="E3451" s="130" t="s">
        <v>268</v>
      </c>
      <c r="F3451" s="130">
        <v>0</v>
      </c>
      <c r="G3451" s="130">
        <v>2</v>
      </c>
      <c r="H3451" s="130" t="s">
        <v>130</v>
      </c>
      <c r="I3451" s="131"/>
      <c r="J3451" s="130" t="s">
        <v>131</v>
      </c>
    </row>
    <row r="3452" spans="1:10">
      <c r="A3452" s="130" t="s">
        <v>9330</v>
      </c>
      <c r="B3452" s="130" t="s">
        <v>9331</v>
      </c>
      <c r="C3452" s="130" t="s">
        <v>266</v>
      </c>
      <c r="D3452" s="130" t="s">
        <v>9332</v>
      </c>
      <c r="E3452" s="130" t="s">
        <v>268</v>
      </c>
      <c r="F3452" s="130">
        <v>0</v>
      </c>
      <c r="G3452" s="130">
        <v>2</v>
      </c>
      <c r="H3452" s="130" t="s">
        <v>130</v>
      </c>
      <c r="I3452" s="131"/>
      <c r="J3452" s="130" t="s">
        <v>131</v>
      </c>
    </row>
    <row r="3453" spans="1:10">
      <c r="A3453" s="130" t="s">
        <v>9333</v>
      </c>
      <c r="B3453" s="130" t="s">
        <v>9334</v>
      </c>
      <c r="C3453" s="130" t="s">
        <v>266</v>
      </c>
      <c r="D3453" s="130" t="s">
        <v>9335</v>
      </c>
      <c r="E3453" s="130" t="s">
        <v>268</v>
      </c>
      <c r="F3453" s="130">
        <v>0</v>
      </c>
      <c r="G3453" s="130">
        <v>2</v>
      </c>
      <c r="H3453" s="130" t="s">
        <v>130</v>
      </c>
      <c r="I3453" s="131"/>
      <c r="J3453" s="130" t="s">
        <v>131</v>
      </c>
    </row>
    <row r="3454" spans="1:10">
      <c r="A3454" s="130" t="s">
        <v>9336</v>
      </c>
      <c r="B3454" s="130" t="s">
        <v>9337</v>
      </c>
      <c r="C3454" s="130" t="s">
        <v>266</v>
      </c>
      <c r="D3454" s="130" t="s">
        <v>9338</v>
      </c>
      <c r="E3454" s="130" t="s">
        <v>268</v>
      </c>
      <c r="F3454" s="130">
        <v>0</v>
      </c>
      <c r="G3454" s="130">
        <v>2</v>
      </c>
      <c r="H3454" s="130" t="s">
        <v>130</v>
      </c>
      <c r="I3454" s="131"/>
      <c r="J3454" s="130" t="s">
        <v>131</v>
      </c>
    </row>
    <row r="3455" spans="1:10">
      <c r="A3455" s="130" t="s">
        <v>9339</v>
      </c>
      <c r="B3455" s="130" t="s">
        <v>9340</v>
      </c>
      <c r="C3455" s="130" t="s">
        <v>266</v>
      </c>
      <c r="D3455" s="130" t="s">
        <v>9341</v>
      </c>
      <c r="E3455" s="130" t="s">
        <v>268</v>
      </c>
      <c r="F3455" s="130">
        <v>0</v>
      </c>
      <c r="G3455" s="130">
        <v>2</v>
      </c>
      <c r="H3455" s="130" t="s">
        <v>130</v>
      </c>
      <c r="I3455" s="131"/>
      <c r="J3455" s="130" t="s">
        <v>131</v>
      </c>
    </row>
    <row r="3456" spans="1:10">
      <c r="A3456" s="130" t="s">
        <v>9342</v>
      </c>
      <c r="B3456" s="130" t="s">
        <v>9343</v>
      </c>
      <c r="C3456" s="130" t="s">
        <v>266</v>
      </c>
      <c r="D3456" s="130" t="s">
        <v>9344</v>
      </c>
      <c r="E3456" s="130" t="s">
        <v>268</v>
      </c>
      <c r="F3456" s="130">
        <v>0</v>
      </c>
      <c r="G3456" s="130">
        <v>2</v>
      </c>
      <c r="H3456" s="130" t="s">
        <v>130</v>
      </c>
      <c r="I3456" s="131"/>
      <c r="J3456" s="130" t="s">
        <v>131</v>
      </c>
    </row>
    <row r="3457" spans="1:10">
      <c r="A3457" s="130" t="s">
        <v>9345</v>
      </c>
      <c r="B3457" s="130" t="s">
        <v>9346</v>
      </c>
      <c r="C3457" s="130" t="s">
        <v>266</v>
      </c>
      <c r="D3457" s="130" t="s">
        <v>9347</v>
      </c>
      <c r="E3457" s="130" t="s">
        <v>268</v>
      </c>
      <c r="F3457" s="130">
        <v>0</v>
      </c>
      <c r="G3457" s="130">
        <v>2</v>
      </c>
      <c r="H3457" s="130" t="s">
        <v>130</v>
      </c>
      <c r="I3457" s="131"/>
      <c r="J3457" s="130" t="s">
        <v>131</v>
      </c>
    </row>
    <row r="3458" spans="1:10">
      <c r="A3458" s="130" t="s">
        <v>9348</v>
      </c>
      <c r="B3458" s="130" t="s">
        <v>9349</v>
      </c>
      <c r="C3458" s="130" t="s">
        <v>266</v>
      </c>
      <c r="D3458" s="130" t="s">
        <v>9350</v>
      </c>
      <c r="E3458" s="130" t="s">
        <v>268</v>
      </c>
      <c r="F3458" s="130">
        <v>0</v>
      </c>
      <c r="G3458" s="130">
        <v>2</v>
      </c>
      <c r="H3458" s="130" t="s">
        <v>130</v>
      </c>
      <c r="I3458" s="131"/>
      <c r="J3458" s="130" t="s">
        <v>131</v>
      </c>
    </row>
    <row r="3459" spans="1:10">
      <c r="A3459" s="130" t="s">
        <v>9351</v>
      </c>
      <c r="B3459" s="130" t="s">
        <v>9352</v>
      </c>
      <c r="C3459" s="130" t="s">
        <v>266</v>
      </c>
      <c r="D3459" s="130" t="s">
        <v>9353</v>
      </c>
      <c r="E3459" s="130" t="s">
        <v>268</v>
      </c>
      <c r="F3459" s="130">
        <v>0</v>
      </c>
      <c r="G3459" s="130">
        <v>2</v>
      </c>
      <c r="H3459" s="130" t="s">
        <v>130</v>
      </c>
      <c r="I3459" s="131"/>
      <c r="J3459" s="130" t="s">
        <v>131</v>
      </c>
    </row>
    <row r="3460" spans="1:10">
      <c r="A3460" s="130" t="s">
        <v>9354</v>
      </c>
      <c r="B3460" s="130" t="s">
        <v>9355</v>
      </c>
      <c r="C3460" s="130" t="s">
        <v>266</v>
      </c>
      <c r="D3460" s="130" t="s">
        <v>9356</v>
      </c>
      <c r="E3460" s="130" t="s">
        <v>268</v>
      </c>
      <c r="F3460" s="130">
        <v>0</v>
      </c>
      <c r="G3460" s="130">
        <v>2</v>
      </c>
      <c r="H3460" s="130" t="s">
        <v>130</v>
      </c>
      <c r="I3460" s="131">
        <v>45665</v>
      </c>
      <c r="J3460" s="130" t="s">
        <v>131</v>
      </c>
    </row>
    <row r="3461" spans="1:10">
      <c r="A3461" s="130" t="s">
        <v>9357</v>
      </c>
      <c r="B3461" s="130" t="s">
        <v>9358</v>
      </c>
      <c r="C3461" s="130" t="s">
        <v>266</v>
      </c>
      <c r="D3461" s="130" t="s">
        <v>9359</v>
      </c>
      <c r="E3461" s="130" t="s">
        <v>268</v>
      </c>
      <c r="F3461" s="130">
        <v>0</v>
      </c>
      <c r="G3461" s="130">
        <v>2</v>
      </c>
      <c r="H3461" s="130" t="s">
        <v>130</v>
      </c>
      <c r="I3461" s="131"/>
      <c r="J3461" s="130" t="s">
        <v>131</v>
      </c>
    </row>
    <row r="3462" spans="1:10">
      <c r="A3462" s="130" t="s">
        <v>9360</v>
      </c>
      <c r="B3462" s="130" t="s">
        <v>9361</v>
      </c>
      <c r="C3462" s="130" t="s">
        <v>266</v>
      </c>
      <c r="D3462" s="130" t="s">
        <v>9362</v>
      </c>
      <c r="E3462" s="130" t="s">
        <v>268</v>
      </c>
      <c r="F3462" s="130">
        <v>0</v>
      </c>
      <c r="G3462" s="130">
        <v>2</v>
      </c>
      <c r="H3462" s="130" t="s">
        <v>130</v>
      </c>
      <c r="I3462" s="131"/>
      <c r="J3462" s="130" t="s">
        <v>131</v>
      </c>
    </row>
    <row r="3463" spans="1:10">
      <c r="A3463" s="130" t="s">
        <v>9363</v>
      </c>
      <c r="B3463" s="130" t="s">
        <v>9364</v>
      </c>
      <c r="C3463" s="130" t="s">
        <v>266</v>
      </c>
      <c r="D3463" s="130" t="s">
        <v>9365</v>
      </c>
      <c r="E3463" s="130" t="s">
        <v>268</v>
      </c>
      <c r="F3463" s="130">
        <v>0</v>
      </c>
      <c r="G3463" s="130">
        <v>2</v>
      </c>
      <c r="H3463" s="130" t="s">
        <v>130</v>
      </c>
      <c r="I3463" s="131"/>
      <c r="J3463" s="130" t="s">
        <v>131</v>
      </c>
    </row>
    <row r="3464" spans="1:10">
      <c r="A3464" s="130" t="s">
        <v>9366</v>
      </c>
      <c r="B3464" s="130" t="s">
        <v>9367</v>
      </c>
      <c r="C3464" s="130" t="s">
        <v>266</v>
      </c>
      <c r="D3464" s="130" t="s">
        <v>9368</v>
      </c>
      <c r="E3464" s="130" t="s">
        <v>268</v>
      </c>
      <c r="F3464" s="130">
        <v>0</v>
      </c>
      <c r="G3464" s="130">
        <v>2</v>
      </c>
      <c r="H3464" s="130" t="s">
        <v>130</v>
      </c>
      <c r="I3464" s="131"/>
      <c r="J3464" s="130" t="s">
        <v>131</v>
      </c>
    </row>
    <row r="3465" spans="1:10">
      <c r="A3465" s="130" t="s">
        <v>9369</v>
      </c>
      <c r="B3465" s="130" t="s">
        <v>9370</v>
      </c>
      <c r="C3465" s="130" t="s">
        <v>266</v>
      </c>
      <c r="D3465" s="130" t="s">
        <v>9371</v>
      </c>
      <c r="E3465" s="130" t="s">
        <v>268</v>
      </c>
      <c r="F3465" s="130">
        <v>0</v>
      </c>
      <c r="G3465" s="130">
        <v>2</v>
      </c>
      <c r="H3465" s="130" t="s">
        <v>130</v>
      </c>
      <c r="I3465" s="131"/>
      <c r="J3465" s="130" t="s">
        <v>131</v>
      </c>
    </row>
    <row r="3466" spans="1:10">
      <c r="A3466" s="130" t="s">
        <v>9372</v>
      </c>
      <c r="B3466" s="130" t="s">
        <v>9373</v>
      </c>
      <c r="C3466" s="130" t="s">
        <v>266</v>
      </c>
      <c r="D3466" s="130" t="s">
        <v>9374</v>
      </c>
      <c r="E3466" s="130" t="s">
        <v>268</v>
      </c>
      <c r="F3466" s="130">
        <v>0</v>
      </c>
      <c r="G3466" s="130">
        <v>2</v>
      </c>
      <c r="H3466" s="130" t="s">
        <v>130</v>
      </c>
      <c r="I3466" s="131"/>
      <c r="J3466" s="130" t="s">
        <v>131</v>
      </c>
    </row>
    <row r="3467" spans="1:10">
      <c r="A3467" s="130" t="s">
        <v>9375</v>
      </c>
      <c r="B3467" s="130" t="s">
        <v>9376</v>
      </c>
      <c r="C3467" s="130" t="s">
        <v>266</v>
      </c>
      <c r="D3467" s="130" t="s">
        <v>9377</v>
      </c>
      <c r="E3467" s="130" t="s">
        <v>268</v>
      </c>
      <c r="F3467" s="130">
        <v>0</v>
      </c>
      <c r="G3467" s="130">
        <v>2</v>
      </c>
      <c r="H3467" s="130" t="s">
        <v>130</v>
      </c>
      <c r="I3467" s="131"/>
      <c r="J3467" s="130" t="s">
        <v>131</v>
      </c>
    </row>
    <row r="3468" spans="1:10">
      <c r="A3468" s="130" t="s">
        <v>9378</v>
      </c>
      <c r="B3468" s="130" t="s">
        <v>9379</v>
      </c>
      <c r="C3468" s="130" t="s">
        <v>266</v>
      </c>
      <c r="D3468" s="130" t="s">
        <v>9380</v>
      </c>
      <c r="E3468" s="130" t="s">
        <v>268</v>
      </c>
      <c r="F3468" s="130">
        <v>0</v>
      </c>
      <c r="G3468" s="130">
        <v>2</v>
      </c>
      <c r="H3468" s="130" t="s">
        <v>130</v>
      </c>
      <c r="I3468" s="131"/>
      <c r="J3468" s="130" t="s">
        <v>131</v>
      </c>
    </row>
    <row r="3469" spans="1:10">
      <c r="A3469" s="130" t="s">
        <v>9381</v>
      </c>
      <c r="B3469" s="130" t="s">
        <v>9382</v>
      </c>
      <c r="C3469" s="130" t="s">
        <v>266</v>
      </c>
      <c r="D3469" s="130" t="s">
        <v>9383</v>
      </c>
      <c r="E3469" s="130" t="s">
        <v>268</v>
      </c>
      <c r="F3469" s="130">
        <v>0</v>
      </c>
      <c r="G3469" s="130">
        <v>2</v>
      </c>
      <c r="H3469" s="130" t="s">
        <v>130</v>
      </c>
      <c r="I3469" s="131"/>
      <c r="J3469" s="130" t="s">
        <v>131</v>
      </c>
    </row>
    <row r="3470" spans="1:10">
      <c r="A3470" s="130" t="s">
        <v>9384</v>
      </c>
      <c r="B3470" s="130" t="s">
        <v>9385</v>
      </c>
      <c r="C3470" s="130" t="s">
        <v>266</v>
      </c>
      <c r="D3470" s="130" t="s">
        <v>9386</v>
      </c>
      <c r="E3470" s="130" t="s">
        <v>268</v>
      </c>
      <c r="F3470" s="130">
        <v>0</v>
      </c>
      <c r="G3470" s="130">
        <v>2</v>
      </c>
      <c r="H3470" s="130" t="s">
        <v>130</v>
      </c>
      <c r="I3470" s="131"/>
      <c r="J3470" s="130" t="s">
        <v>131</v>
      </c>
    </row>
    <row r="3471" spans="1:10">
      <c r="A3471" s="130" t="s">
        <v>9387</v>
      </c>
      <c r="B3471" s="130" t="s">
        <v>9388</v>
      </c>
      <c r="C3471" s="130" t="s">
        <v>266</v>
      </c>
      <c r="D3471" s="130" t="s">
        <v>9389</v>
      </c>
      <c r="E3471" s="130" t="s">
        <v>268</v>
      </c>
      <c r="F3471" s="130">
        <v>0</v>
      </c>
      <c r="G3471" s="130">
        <v>2</v>
      </c>
      <c r="H3471" s="130" t="s">
        <v>130</v>
      </c>
      <c r="I3471" s="131"/>
      <c r="J3471" s="130" t="s">
        <v>131</v>
      </c>
    </row>
    <row r="3472" spans="1:10">
      <c r="A3472" s="130" t="s">
        <v>9390</v>
      </c>
      <c r="B3472" s="130" t="s">
        <v>9391</v>
      </c>
      <c r="C3472" s="130" t="s">
        <v>266</v>
      </c>
      <c r="D3472" s="130" t="s">
        <v>9392</v>
      </c>
      <c r="E3472" s="130" t="s">
        <v>268</v>
      </c>
      <c r="F3472" s="130">
        <v>0</v>
      </c>
      <c r="G3472" s="130">
        <v>2</v>
      </c>
      <c r="H3472" s="130" t="s">
        <v>130</v>
      </c>
      <c r="I3472" s="131">
        <v>45483</v>
      </c>
      <c r="J3472" s="130" t="s">
        <v>131</v>
      </c>
    </row>
    <row r="3473" spans="1:10">
      <c r="A3473" s="130" t="s">
        <v>9393</v>
      </c>
      <c r="B3473" s="130" t="s">
        <v>9394</v>
      </c>
      <c r="C3473" s="130" t="s">
        <v>266</v>
      </c>
      <c r="D3473" s="130" t="s">
        <v>9395</v>
      </c>
      <c r="E3473" s="130" t="s">
        <v>268</v>
      </c>
      <c r="F3473" s="130">
        <v>0</v>
      </c>
      <c r="G3473" s="130">
        <v>2</v>
      </c>
      <c r="H3473" s="130" t="s">
        <v>130</v>
      </c>
      <c r="I3473" s="131"/>
      <c r="J3473" s="130" t="s">
        <v>131</v>
      </c>
    </row>
    <row r="3474" spans="1:10">
      <c r="A3474" s="130" t="s">
        <v>9396</v>
      </c>
      <c r="B3474" s="130" t="s">
        <v>9397</v>
      </c>
      <c r="C3474" s="130" t="s">
        <v>266</v>
      </c>
      <c r="D3474" s="130" t="s">
        <v>9398</v>
      </c>
      <c r="E3474" s="130" t="s">
        <v>268</v>
      </c>
      <c r="F3474" s="130">
        <v>0</v>
      </c>
      <c r="G3474" s="130">
        <v>2</v>
      </c>
      <c r="H3474" s="130" t="s">
        <v>130</v>
      </c>
      <c r="I3474" s="131"/>
      <c r="J3474" s="130" t="s">
        <v>131</v>
      </c>
    </row>
    <row r="3475" spans="1:10">
      <c r="A3475" s="130" t="s">
        <v>9399</v>
      </c>
      <c r="B3475" s="130" t="s">
        <v>9400</v>
      </c>
      <c r="C3475" s="130" t="s">
        <v>266</v>
      </c>
      <c r="D3475" s="130" t="s">
        <v>9401</v>
      </c>
      <c r="E3475" s="130" t="s">
        <v>268</v>
      </c>
      <c r="F3475" s="130">
        <v>0</v>
      </c>
      <c r="G3475" s="130">
        <v>2</v>
      </c>
      <c r="H3475" s="130" t="s">
        <v>130</v>
      </c>
      <c r="I3475" s="131"/>
      <c r="J3475" s="130" t="s">
        <v>131</v>
      </c>
    </row>
    <row r="3476" spans="1:10">
      <c r="A3476" s="130" t="s">
        <v>9402</v>
      </c>
      <c r="B3476" s="130" t="s">
        <v>9403</v>
      </c>
      <c r="C3476" s="130" t="s">
        <v>266</v>
      </c>
      <c r="D3476" s="130" t="s">
        <v>9404</v>
      </c>
      <c r="E3476" s="130" t="s">
        <v>268</v>
      </c>
      <c r="F3476" s="130">
        <v>0</v>
      </c>
      <c r="G3476" s="130">
        <v>2</v>
      </c>
      <c r="H3476" s="130" t="s">
        <v>130</v>
      </c>
      <c r="I3476" s="131"/>
      <c r="J3476" s="130" t="s">
        <v>131</v>
      </c>
    </row>
    <row r="3477" spans="1:10">
      <c r="A3477" s="130" t="s">
        <v>9405</v>
      </c>
      <c r="B3477" s="130" t="s">
        <v>9406</v>
      </c>
      <c r="C3477" s="130" t="s">
        <v>266</v>
      </c>
      <c r="D3477" s="130" t="s">
        <v>9407</v>
      </c>
      <c r="E3477" s="130" t="s">
        <v>268</v>
      </c>
      <c r="F3477" s="130">
        <v>0</v>
      </c>
      <c r="G3477" s="130">
        <v>2</v>
      </c>
      <c r="H3477" s="130" t="s">
        <v>130</v>
      </c>
      <c r="I3477" s="131">
        <v>45398</v>
      </c>
      <c r="J3477" s="130" t="s">
        <v>131</v>
      </c>
    </row>
    <row r="3478" spans="1:10">
      <c r="A3478" s="130" t="s">
        <v>9408</v>
      </c>
      <c r="B3478" s="130" t="s">
        <v>9409</v>
      </c>
      <c r="C3478" s="130" t="s">
        <v>164</v>
      </c>
      <c r="D3478" s="130" t="s">
        <v>9410</v>
      </c>
      <c r="E3478" s="130" t="s">
        <v>166</v>
      </c>
      <c r="F3478" s="130">
        <v>0</v>
      </c>
      <c r="G3478" s="130">
        <v>2</v>
      </c>
      <c r="H3478" s="130" t="s">
        <v>130</v>
      </c>
      <c r="I3478" s="131"/>
      <c r="J3478" s="130" t="s">
        <v>131</v>
      </c>
    </row>
    <row r="3479" spans="1:10">
      <c r="A3479" s="130" t="s">
        <v>9411</v>
      </c>
      <c r="B3479" s="130" t="s">
        <v>9412</v>
      </c>
      <c r="C3479" s="130" t="s">
        <v>164</v>
      </c>
      <c r="D3479" s="130" t="s">
        <v>9413</v>
      </c>
      <c r="E3479" s="130" t="s">
        <v>166</v>
      </c>
      <c r="F3479" s="130">
        <v>0</v>
      </c>
      <c r="G3479" s="130">
        <v>2</v>
      </c>
      <c r="H3479" s="130" t="s">
        <v>130</v>
      </c>
      <c r="I3479" s="131"/>
      <c r="J3479" s="130" t="s">
        <v>131</v>
      </c>
    </row>
    <row r="3480" spans="1:10">
      <c r="A3480" s="130" t="s">
        <v>9414</v>
      </c>
      <c r="B3480" s="130" t="s">
        <v>9415</v>
      </c>
      <c r="C3480" s="130" t="s">
        <v>164</v>
      </c>
      <c r="D3480" s="130" t="s">
        <v>9416</v>
      </c>
      <c r="E3480" s="130" t="s">
        <v>166</v>
      </c>
      <c r="F3480" s="130">
        <v>0</v>
      </c>
      <c r="G3480" s="130">
        <v>2</v>
      </c>
      <c r="H3480" s="130" t="s">
        <v>130</v>
      </c>
      <c r="I3480" s="131"/>
      <c r="J3480" s="130" t="s">
        <v>131</v>
      </c>
    </row>
    <row r="3481" spans="1:10">
      <c r="A3481" s="130" t="s">
        <v>9417</v>
      </c>
      <c r="B3481" s="130" t="s">
        <v>9418</v>
      </c>
      <c r="C3481" s="130" t="s">
        <v>164</v>
      </c>
      <c r="D3481" s="130" t="s">
        <v>9419</v>
      </c>
      <c r="E3481" s="130" t="s">
        <v>166</v>
      </c>
      <c r="F3481" s="130">
        <v>0</v>
      </c>
      <c r="G3481" s="130">
        <v>2</v>
      </c>
      <c r="H3481" s="130" t="s">
        <v>130</v>
      </c>
      <c r="I3481" s="131"/>
      <c r="J3481" s="130" t="s">
        <v>131</v>
      </c>
    </row>
    <row r="3482" spans="1:10">
      <c r="A3482" s="130" t="s">
        <v>9420</v>
      </c>
      <c r="B3482" s="130" t="s">
        <v>9421</v>
      </c>
      <c r="C3482" s="130" t="s">
        <v>164</v>
      </c>
      <c r="D3482" s="130" t="s">
        <v>9422</v>
      </c>
      <c r="E3482" s="130" t="s">
        <v>166</v>
      </c>
      <c r="F3482" s="130">
        <v>0</v>
      </c>
      <c r="G3482" s="130">
        <v>2</v>
      </c>
      <c r="H3482" s="130" t="s">
        <v>130</v>
      </c>
      <c r="I3482" s="131"/>
      <c r="J3482" s="130" t="s">
        <v>131</v>
      </c>
    </row>
    <row r="3483" spans="1:10">
      <c r="A3483" s="130" t="s">
        <v>9423</v>
      </c>
      <c r="B3483" s="130" t="s">
        <v>9424</v>
      </c>
      <c r="C3483" s="130" t="s">
        <v>164</v>
      </c>
      <c r="D3483" s="130" t="s">
        <v>9425</v>
      </c>
      <c r="E3483" s="130" t="s">
        <v>166</v>
      </c>
      <c r="F3483" s="130">
        <v>0</v>
      </c>
      <c r="G3483" s="130">
        <v>2</v>
      </c>
      <c r="H3483" s="130" t="s">
        <v>130</v>
      </c>
      <c r="I3483" s="131"/>
      <c r="J3483" s="130" t="s">
        <v>131</v>
      </c>
    </row>
    <row r="3484" spans="1:10">
      <c r="A3484" s="130" t="s">
        <v>9426</v>
      </c>
      <c r="B3484" s="130" t="s">
        <v>9427</v>
      </c>
      <c r="C3484" s="130" t="s">
        <v>164</v>
      </c>
      <c r="D3484" s="130" t="s">
        <v>9428</v>
      </c>
      <c r="E3484" s="130" t="s">
        <v>166</v>
      </c>
      <c r="F3484" s="130">
        <v>0</v>
      </c>
      <c r="G3484" s="130">
        <v>2</v>
      </c>
      <c r="H3484" s="130" t="s">
        <v>130</v>
      </c>
      <c r="I3484" s="131"/>
      <c r="J3484" s="130" t="s">
        <v>131</v>
      </c>
    </row>
    <row r="3485" spans="1:10">
      <c r="A3485" s="130" t="s">
        <v>9429</v>
      </c>
      <c r="B3485" s="130" t="s">
        <v>9430</v>
      </c>
      <c r="C3485" s="130" t="s">
        <v>164</v>
      </c>
      <c r="D3485" s="130" t="s">
        <v>9431</v>
      </c>
      <c r="E3485" s="130" t="s">
        <v>166</v>
      </c>
      <c r="F3485" s="130">
        <v>0</v>
      </c>
      <c r="G3485" s="130">
        <v>2</v>
      </c>
      <c r="H3485" s="130" t="s">
        <v>130</v>
      </c>
      <c r="I3485" s="131"/>
      <c r="J3485" s="130" t="s">
        <v>131</v>
      </c>
    </row>
    <row r="3486" spans="1:10">
      <c r="A3486" s="130" t="s">
        <v>9432</v>
      </c>
      <c r="B3486" s="130" t="s">
        <v>9433</v>
      </c>
      <c r="C3486" s="130" t="s">
        <v>164</v>
      </c>
      <c r="D3486" s="130" t="s">
        <v>9434</v>
      </c>
      <c r="E3486" s="130" t="s">
        <v>166</v>
      </c>
      <c r="F3486" s="130">
        <v>0</v>
      </c>
      <c r="G3486" s="130">
        <v>2</v>
      </c>
      <c r="H3486" s="130" t="s">
        <v>130</v>
      </c>
      <c r="I3486" s="131"/>
      <c r="J3486" s="130" t="s">
        <v>131</v>
      </c>
    </row>
    <row r="3487" spans="1:10">
      <c r="A3487" s="130" t="s">
        <v>9435</v>
      </c>
      <c r="B3487" s="130" t="s">
        <v>9436</v>
      </c>
      <c r="C3487" s="130" t="s">
        <v>164</v>
      </c>
      <c r="D3487" s="130" t="s">
        <v>9437</v>
      </c>
      <c r="E3487" s="130" t="s">
        <v>166</v>
      </c>
      <c r="F3487" s="130">
        <v>0</v>
      </c>
      <c r="G3487" s="130">
        <v>2</v>
      </c>
      <c r="H3487" s="130" t="s">
        <v>130</v>
      </c>
      <c r="I3487" s="131"/>
      <c r="J3487" s="130" t="s">
        <v>131</v>
      </c>
    </row>
    <row r="3488" spans="1:10">
      <c r="A3488" s="130" t="s">
        <v>9438</v>
      </c>
      <c r="B3488" s="130" t="s">
        <v>9439</v>
      </c>
      <c r="C3488" s="130" t="s">
        <v>164</v>
      </c>
      <c r="D3488" s="130" t="s">
        <v>9440</v>
      </c>
      <c r="E3488" s="130" t="s">
        <v>166</v>
      </c>
      <c r="F3488" s="130">
        <v>0</v>
      </c>
      <c r="G3488" s="130">
        <v>2</v>
      </c>
      <c r="H3488" s="130" t="s">
        <v>130</v>
      </c>
      <c r="I3488" s="131"/>
      <c r="J3488" s="130" t="s">
        <v>131</v>
      </c>
    </row>
    <row r="3489" spans="1:10">
      <c r="A3489" s="130" t="s">
        <v>9441</v>
      </c>
      <c r="B3489" s="130" t="s">
        <v>9442</v>
      </c>
      <c r="C3489" s="130" t="s">
        <v>164</v>
      </c>
      <c r="D3489" s="130" t="s">
        <v>9443</v>
      </c>
      <c r="E3489" s="130" t="s">
        <v>166</v>
      </c>
      <c r="F3489" s="130">
        <v>0</v>
      </c>
      <c r="G3489" s="130">
        <v>2</v>
      </c>
      <c r="H3489" s="130" t="s">
        <v>130</v>
      </c>
      <c r="I3489" s="131"/>
      <c r="J3489" s="130" t="s">
        <v>131</v>
      </c>
    </row>
    <row r="3490" spans="1:10">
      <c r="A3490" s="130" t="s">
        <v>9444</v>
      </c>
      <c r="B3490" s="130" t="s">
        <v>9445</v>
      </c>
      <c r="C3490" s="130" t="s">
        <v>164</v>
      </c>
      <c r="D3490" s="130" t="s">
        <v>9446</v>
      </c>
      <c r="E3490" s="130" t="s">
        <v>166</v>
      </c>
      <c r="F3490" s="130">
        <v>0</v>
      </c>
      <c r="G3490" s="130">
        <v>2</v>
      </c>
      <c r="H3490" s="130" t="s">
        <v>130</v>
      </c>
      <c r="I3490" s="131"/>
      <c r="J3490" s="130" t="s">
        <v>131</v>
      </c>
    </row>
    <row r="3491" spans="1:10">
      <c r="A3491" s="130" t="s">
        <v>9447</v>
      </c>
      <c r="B3491" s="130" t="s">
        <v>9448</v>
      </c>
      <c r="C3491" s="130" t="s">
        <v>164</v>
      </c>
      <c r="D3491" s="130" t="s">
        <v>9449</v>
      </c>
      <c r="E3491" s="130" t="s">
        <v>166</v>
      </c>
      <c r="F3491" s="130">
        <v>0</v>
      </c>
      <c r="G3491" s="130">
        <v>2</v>
      </c>
      <c r="H3491" s="130" t="s">
        <v>130</v>
      </c>
      <c r="I3491" s="131"/>
      <c r="J3491" s="130" t="s">
        <v>131</v>
      </c>
    </row>
    <row r="3492" spans="1:10">
      <c r="A3492" s="130" t="s">
        <v>9450</v>
      </c>
      <c r="B3492" s="130" t="s">
        <v>9451</v>
      </c>
      <c r="C3492" s="130" t="s">
        <v>164</v>
      </c>
      <c r="D3492" s="130" t="s">
        <v>9452</v>
      </c>
      <c r="E3492" s="130" t="s">
        <v>166</v>
      </c>
      <c r="F3492" s="130">
        <v>0</v>
      </c>
      <c r="G3492" s="130">
        <v>2</v>
      </c>
      <c r="H3492" s="130" t="s">
        <v>130</v>
      </c>
      <c r="I3492" s="131">
        <v>45398</v>
      </c>
      <c r="J3492" s="130" t="s">
        <v>131</v>
      </c>
    </row>
    <row r="3493" spans="1:10">
      <c r="A3493" s="130" t="s">
        <v>9453</v>
      </c>
      <c r="B3493" s="130" t="s">
        <v>9454</v>
      </c>
      <c r="C3493" s="130" t="s">
        <v>164</v>
      </c>
      <c r="D3493" s="130" t="s">
        <v>9455</v>
      </c>
      <c r="E3493" s="130" t="s">
        <v>166</v>
      </c>
      <c r="F3493" s="130">
        <v>0</v>
      </c>
      <c r="G3493" s="130">
        <v>2</v>
      </c>
      <c r="H3493" s="130" t="s">
        <v>130</v>
      </c>
      <c r="I3493" s="131">
        <v>45398</v>
      </c>
      <c r="J3493" s="130" t="s">
        <v>131</v>
      </c>
    </row>
    <row r="3494" spans="1:10">
      <c r="A3494" s="130" t="s">
        <v>9456</v>
      </c>
      <c r="B3494" s="130" t="s">
        <v>9457</v>
      </c>
      <c r="C3494" s="130" t="s">
        <v>164</v>
      </c>
      <c r="D3494" s="130" t="s">
        <v>9458</v>
      </c>
      <c r="E3494" s="130" t="s">
        <v>166</v>
      </c>
      <c r="F3494" s="130">
        <v>0</v>
      </c>
      <c r="G3494" s="130">
        <v>2</v>
      </c>
      <c r="H3494" s="130" t="s">
        <v>130</v>
      </c>
      <c r="I3494" s="131">
        <v>45442</v>
      </c>
      <c r="J3494" s="130" t="s">
        <v>131</v>
      </c>
    </row>
    <row r="3495" spans="1:10">
      <c r="A3495" s="130" t="s">
        <v>9459</v>
      </c>
      <c r="B3495" s="130" t="s">
        <v>9460</v>
      </c>
      <c r="C3495" s="130" t="s">
        <v>164</v>
      </c>
      <c r="D3495" s="130" t="s">
        <v>9461</v>
      </c>
      <c r="E3495" s="130" t="s">
        <v>166</v>
      </c>
      <c r="F3495" s="130">
        <v>0</v>
      </c>
      <c r="G3495" s="130">
        <v>2</v>
      </c>
      <c r="H3495" s="130" t="s">
        <v>130</v>
      </c>
      <c r="I3495" s="131"/>
      <c r="J3495" s="130" t="s">
        <v>131</v>
      </c>
    </row>
    <row r="3496" spans="1:10">
      <c r="A3496" s="130" t="s">
        <v>9462</v>
      </c>
      <c r="B3496" s="130" t="s">
        <v>9463</v>
      </c>
      <c r="C3496" s="130" t="s">
        <v>164</v>
      </c>
      <c r="D3496" s="130" t="s">
        <v>9464</v>
      </c>
      <c r="E3496" s="130" t="s">
        <v>166</v>
      </c>
      <c r="F3496" s="130">
        <v>0</v>
      </c>
      <c r="G3496" s="130">
        <v>2</v>
      </c>
      <c r="H3496" s="130" t="s">
        <v>130</v>
      </c>
      <c r="I3496" s="131"/>
      <c r="J3496" s="130" t="s">
        <v>131</v>
      </c>
    </row>
    <row r="3497" spans="1:10">
      <c r="A3497" s="130" t="s">
        <v>9465</v>
      </c>
      <c r="B3497" s="130" t="s">
        <v>9466</v>
      </c>
      <c r="C3497" s="130" t="s">
        <v>164</v>
      </c>
      <c r="D3497" s="130" t="s">
        <v>9467</v>
      </c>
      <c r="E3497" s="130" t="s">
        <v>166</v>
      </c>
      <c r="F3497" s="130">
        <v>0</v>
      </c>
      <c r="G3497" s="130">
        <v>2</v>
      </c>
      <c r="H3497" s="130" t="s">
        <v>130</v>
      </c>
      <c r="I3497" s="131"/>
      <c r="J3497" s="130" t="s">
        <v>131</v>
      </c>
    </row>
    <row r="3498" spans="1:10">
      <c r="A3498" s="130" t="s">
        <v>9468</v>
      </c>
      <c r="B3498" s="130" t="s">
        <v>9469</v>
      </c>
      <c r="C3498" s="130" t="s">
        <v>164</v>
      </c>
      <c r="D3498" s="130" t="s">
        <v>9470</v>
      </c>
      <c r="E3498" s="130" t="s">
        <v>166</v>
      </c>
      <c r="F3498" s="130">
        <v>0</v>
      </c>
      <c r="G3498" s="130">
        <v>2</v>
      </c>
      <c r="H3498" s="130" t="s">
        <v>130</v>
      </c>
      <c r="I3498" s="131"/>
      <c r="J3498" s="130" t="s">
        <v>131</v>
      </c>
    </row>
    <row r="3499" spans="1:10">
      <c r="A3499" s="130" t="s">
        <v>9471</v>
      </c>
      <c r="B3499" s="130" t="s">
        <v>9472</v>
      </c>
      <c r="C3499" s="130" t="s">
        <v>164</v>
      </c>
      <c r="D3499" s="130" t="s">
        <v>9473</v>
      </c>
      <c r="E3499" s="130" t="s">
        <v>166</v>
      </c>
      <c r="F3499" s="130">
        <v>0</v>
      </c>
      <c r="G3499" s="130">
        <v>2</v>
      </c>
      <c r="H3499" s="130" t="s">
        <v>130</v>
      </c>
      <c r="I3499" s="131"/>
      <c r="J3499" s="130" t="s">
        <v>131</v>
      </c>
    </row>
    <row r="3500" spans="1:10">
      <c r="A3500" s="130" t="s">
        <v>9474</v>
      </c>
      <c r="B3500" s="130" t="s">
        <v>9475</v>
      </c>
      <c r="C3500" s="130" t="s">
        <v>164</v>
      </c>
      <c r="D3500" s="130" t="s">
        <v>9476</v>
      </c>
      <c r="E3500" s="130" t="s">
        <v>166</v>
      </c>
      <c r="F3500" s="130">
        <v>0</v>
      </c>
      <c r="G3500" s="130">
        <v>2</v>
      </c>
      <c r="H3500" s="130" t="s">
        <v>130</v>
      </c>
      <c r="I3500" s="131"/>
      <c r="J3500" s="130" t="s">
        <v>131</v>
      </c>
    </row>
    <row r="3501" spans="1:10">
      <c r="A3501" s="130" t="s">
        <v>9477</v>
      </c>
      <c r="B3501" s="130" t="s">
        <v>9478</v>
      </c>
      <c r="C3501" s="130" t="s">
        <v>164</v>
      </c>
      <c r="D3501" s="130" t="s">
        <v>9479</v>
      </c>
      <c r="E3501" s="130" t="s">
        <v>166</v>
      </c>
      <c r="F3501" s="130">
        <v>0</v>
      </c>
      <c r="G3501" s="130">
        <v>2</v>
      </c>
      <c r="H3501" s="130" t="s">
        <v>130</v>
      </c>
      <c r="I3501" s="131"/>
      <c r="J3501" s="130" t="s">
        <v>131</v>
      </c>
    </row>
    <row r="3502" spans="1:10">
      <c r="A3502" s="130" t="s">
        <v>9480</v>
      </c>
      <c r="B3502" s="130" t="s">
        <v>9481</v>
      </c>
      <c r="C3502" s="130" t="s">
        <v>164</v>
      </c>
      <c r="D3502" s="130" t="s">
        <v>9482</v>
      </c>
      <c r="E3502" s="130" t="s">
        <v>166</v>
      </c>
      <c r="F3502" s="130">
        <v>0</v>
      </c>
      <c r="G3502" s="130">
        <v>2</v>
      </c>
      <c r="H3502" s="130" t="s">
        <v>130</v>
      </c>
      <c r="I3502" s="131"/>
      <c r="J3502" s="130" t="s">
        <v>131</v>
      </c>
    </row>
    <row r="3503" spans="1:10">
      <c r="A3503" s="130" t="s">
        <v>9483</v>
      </c>
      <c r="B3503" s="130" t="s">
        <v>9484</v>
      </c>
      <c r="C3503" s="130" t="s">
        <v>164</v>
      </c>
      <c r="D3503" s="130" t="s">
        <v>9485</v>
      </c>
      <c r="E3503" s="130" t="s">
        <v>166</v>
      </c>
      <c r="F3503" s="130">
        <v>0</v>
      </c>
      <c r="G3503" s="130">
        <v>2</v>
      </c>
      <c r="H3503" s="130" t="s">
        <v>130</v>
      </c>
      <c r="I3503" s="131"/>
      <c r="J3503" s="130" t="s">
        <v>131</v>
      </c>
    </row>
    <row r="3504" spans="1:10">
      <c r="A3504" s="130" t="s">
        <v>9486</v>
      </c>
      <c r="B3504" s="130" t="s">
        <v>9487</v>
      </c>
      <c r="C3504" s="130" t="s">
        <v>164</v>
      </c>
      <c r="D3504" s="130" t="s">
        <v>9488</v>
      </c>
      <c r="E3504" s="130" t="s">
        <v>166</v>
      </c>
      <c r="F3504" s="130">
        <v>0</v>
      </c>
      <c r="G3504" s="130">
        <v>2</v>
      </c>
      <c r="H3504" s="130" t="s">
        <v>130</v>
      </c>
      <c r="I3504" s="131"/>
      <c r="J3504" s="130" t="s">
        <v>131</v>
      </c>
    </row>
    <row r="3505" spans="1:10">
      <c r="A3505" s="130" t="s">
        <v>9489</v>
      </c>
      <c r="B3505" s="130" t="s">
        <v>9490</v>
      </c>
      <c r="C3505" s="130" t="s">
        <v>164</v>
      </c>
      <c r="D3505" s="130" t="s">
        <v>9491</v>
      </c>
      <c r="E3505" s="130" t="s">
        <v>166</v>
      </c>
      <c r="F3505" s="130">
        <v>0</v>
      </c>
      <c r="G3505" s="130">
        <v>2</v>
      </c>
      <c r="H3505" s="130" t="s">
        <v>130</v>
      </c>
      <c r="I3505" s="131"/>
      <c r="J3505" s="130" t="s">
        <v>131</v>
      </c>
    </row>
    <row r="3506" spans="1:10">
      <c r="A3506" s="130" t="s">
        <v>9492</v>
      </c>
      <c r="B3506" s="130" t="s">
        <v>9493</v>
      </c>
      <c r="C3506" s="130" t="s">
        <v>266</v>
      </c>
      <c r="D3506" s="130" t="s">
        <v>9494</v>
      </c>
      <c r="E3506" s="130" t="s">
        <v>268</v>
      </c>
      <c r="F3506" s="130">
        <v>0</v>
      </c>
      <c r="G3506" s="130">
        <v>2</v>
      </c>
      <c r="H3506" s="130" t="s">
        <v>130</v>
      </c>
      <c r="I3506" s="131"/>
      <c r="J3506" s="130" t="s">
        <v>131</v>
      </c>
    </row>
    <row r="3507" spans="1:10">
      <c r="A3507" s="130" t="s">
        <v>9495</v>
      </c>
      <c r="B3507" s="130" t="s">
        <v>9496</v>
      </c>
      <c r="C3507" s="130" t="s">
        <v>164</v>
      </c>
      <c r="D3507" s="130" t="s">
        <v>9497</v>
      </c>
      <c r="E3507" s="130" t="s">
        <v>166</v>
      </c>
      <c r="F3507" s="130">
        <v>0</v>
      </c>
      <c r="G3507" s="130">
        <v>2</v>
      </c>
      <c r="H3507" s="130" t="s">
        <v>130</v>
      </c>
      <c r="I3507" s="131"/>
      <c r="J3507" s="130" t="s">
        <v>131</v>
      </c>
    </row>
    <row r="3508" spans="1:10">
      <c r="A3508" s="130" t="s">
        <v>9498</v>
      </c>
      <c r="B3508" s="130" t="s">
        <v>9499</v>
      </c>
      <c r="C3508" s="130" t="s">
        <v>164</v>
      </c>
      <c r="D3508" s="130" t="s">
        <v>9500</v>
      </c>
      <c r="E3508" s="130" t="s">
        <v>166</v>
      </c>
      <c r="F3508" s="130">
        <v>0</v>
      </c>
      <c r="G3508" s="130">
        <v>2</v>
      </c>
      <c r="H3508" s="130" t="s">
        <v>130</v>
      </c>
      <c r="I3508" s="131"/>
      <c r="J3508" s="130" t="s">
        <v>131</v>
      </c>
    </row>
    <row r="3509" spans="1:10">
      <c r="A3509" s="130" t="s">
        <v>9501</v>
      </c>
      <c r="B3509" s="130" t="s">
        <v>9502</v>
      </c>
      <c r="C3509" s="130" t="s">
        <v>164</v>
      </c>
      <c r="D3509" s="130" t="s">
        <v>9503</v>
      </c>
      <c r="E3509" s="130" t="s">
        <v>166</v>
      </c>
      <c r="F3509" s="130">
        <v>0</v>
      </c>
      <c r="G3509" s="130">
        <v>2</v>
      </c>
      <c r="H3509" s="130" t="s">
        <v>130</v>
      </c>
      <c r="I3509" s="131"/>
      <c r="J3509" s="130" t="s">
        <v>131</v>
      </c>
    </row>
    <row r="3510" spans="1:10">
      <c r="A3510" s="130" t="s">
        <v>9504</v>
      </c>
      <c r="B3510" s="130" t="s">
        <v>9505</v>
      </c>
      <c r="C3510" s="130" t="s">
        <v>128</v>
      </c>
      <c r="D3510" s="130" t="s">
        <v>9506</v>
      </c>
      <c r="E3510" s="130" t="s">
        <v>128</v>
      </c>
      <c r="F3510" s="130">
        <v>0</v>
      </c>
      <c r="G3510" s="130">
        <v>2</v>
      </c>
      <c r="H3510" s="130" t="s">
        <v>130</v>
      </c>
      <c r="I3510" s="131"/>
      <c r="J3510" s="130" t="s">
        <v>131</v>
      </c>
    </row>
    <row r="3511" spans="1:10">
      <c r="A3511" s="130" t="s">
        <v>9507</v>
      </c>
      <c r="B3511" s="130" t="s">
        <v>9508</v>
      </c>
      <c r="C3511" s="130" t="s">
        <v>128</v>
      </c>
      <c r="D3511" s="130" t="s">
        <v>9509</v>
      </c>
      <c r="E3511" s="130" t="s">
        <v>128</v>
      </c>
      <c r="F3511" s="130">
        <v>0</v>
      </c>
      <c r="G3511" s="130">
        <v>2</v>
      </c>
      <c r="H3511" s="130" t="s">
        <v>130</v>
      </c>
      <c r="I3511" s="131"/>
      <c r="J3511" s="130" t="s">
        <v>131</v>
      </c>
    </row>
    <row r="3512" spans="1:10">
      <c r="A3512" s="130" t="s">
        <v>9510</v>
      </c>
      <c r="B3512" s="130" t="s">
        <v>9511</v>
      </c>
      <c r="C3512" s="130" t="s">
        <v>128</v>
      </c>
      <c r="D3512" s="130" t="s">
        <v>9512</v>
      </c>
      <c r="E3512" s="130" t="s">
        <v>128</v>
      </c>
      <c r="F3512" s="130">
        <v>0</v>
      </c>
      <c r="G3512" s="130">
        <v>2</v>
      </c>
      <c r="H3512" s="130" t="s">
        <v>130</v>
      </c>
      <c r="I3512" s="131"/>
      <c r="J3512" s="130" t="s">
        <v>131</v>
      </c>
    </row>
    <row r="3513" spans="1:10">
      <c r="A3513" s="130" t="s">
        <v>9513</v>
      </c>
      <c r="B3513" s="130" t="s">
        <v>9514</v>
      </c>
      <c r="C3513" s="130" t="s">
        <v>128</v>
      </c>
      <c r="D3513" s="130" t="s">
        <v>9515</v>
      </c>
      <c r="E3513" s="130" t="s">
        <v>128</v>
      </c>
      <c r="F3513" s="130">
        <v>0</v>
      </c>
      <c r="G3513" s="130">
        <v>2</v>
      </c>
      <c r="H3513" s="130" t="s">
        <v>130</v>
      </c>
      <c r="I3513" s="131"/>
      <c r="J3513" s="130" t="s">
        <v>131</v>
      </c>
    </row>
    <row r="3514" spans="1:10">
      <c r="A3514" s="130" t="s">
        <v>9516</v>
      </c>
      <c r="B3514" s="130" t="s">
        <v>9517</v>
      </c>
      <c r="C3514" s="130" t="s">
        <v>128</v>
      </c>
      <c r="D3514" s="130" t="s">
        <v>9518</v>
      </c>
      <c r="E3514" s="130" t="s">
        <v>128</v>
      </c>
      <c r="F3514" s="130">
        <v>0</v>
      </c>
      <c r="G3514" s="130">
        <v>2</v>
      </c>
      <c r="H3514" s="130" t="s">
        <v>130</v>
      </c>
      <c r="I3514" s="131"/>
      <c r="J3514" s="130" t="s">
        <v>131</v>
      </c>
    </row>
    <row r="3515" spans="1:10">
      <c r="A3515" s="130" t="s">
        <v>9519</v>
      </c>
      <c r="B3515" s="130" t="s">
        <v>9520</v>
      </c>
      <c r="C3515" s="130" t="s">
        <v>128</v>
      </c>
      <c r="D3515" s="130" t="s">
        <v>9521</v>
      </c>
      <c r="E3515" s="130" t="s">
        <v>128</v>
      </c>
      <c r="F3515" s="130">
        <v>0</v>
      </c>
      <c r="G3515" s="130">
        <v>2</v>
      </c>
      <c r="H3515" s="130" t="s">
        <v>130</v>
      </c>
      <c r="I3515" s="131"/>
      <c r="J3515" s="130" t="s">
        <v>131</v>
      </c>
    </row>
    <row r="3516" spans="1:10">
      <c r="A3516" s="130" t="s">
        <v>9522</v>
      </c>
      <c r="B3516" s="130" t="s">
        <v>9523</v>
      </c>
      <c r="C3516" s="130" t="s">
        <v>128</v>
      </c>
      <c r="D3516" s="130" t="s">
        <v>9524</v>
      </c>
      <c r="E3516" s="130" t="s">
        <v>128</v>
      </c>
      <c r="F3516" s="130">
        <v>0</v>
      </c>
      <c r="G3516" s="130">
        <v>2</v>
      </c>
      <c r="H3516" s="130" t="s">
        <v>130</v>
      </c>
      <c r="I3516" s="131"/>
      <c r="J3516" s="130" t="s">
        <v>131</v>
      </c>
    </row>
    <row r="3517" spans="1:10">
      <c r="A3517" s="130" t="s">
        <v>9525</v>
      </c>
      <c r="B3517" s="130" t="s">
        <v>9526</v>
      </c>
      <c r="C3517" s="130" t="s">
        <v>164</v>
      </c>
      <c r="D3517" s="130" t="s">
        <v>9527</v>
      </c>
      <c r="E3517" s="130" t="s">
        <v>166</v>
      </c>
      <c r="F3517" s="130">
        <v>0</v>
      </c>
      <c r="G3517" s="130">
        <v>2</v>
      </c>
      <c r="H3517" s="130" t="s">
        <v>130</v>
      </c>
      <c r="I3517" s="131"/>
      <c r="J3517" s="130" t="s">
        <v>131</v>
      </c>
    </row>
    <row r="3518" spans="1:10">
      <c r="A3518" s="130" t="s">
        <v>9528</v>
      </c>
      <c r="B3518" s="130" t="s">
        <v>9508</v>
      </c>
      <c r="C3518" s="130" t="s">
        <v>164</v>
      </c>
      <c r="D3518" s="130" t="s">
        <v>9509</v>
      </c>
      <c r="E3518" s="130" t="s">
        <v>166</v>
      </c>
      <c r="F3518" s="130">
        <v>0</v>
      </c>
      <c r="G3518" s="130">
        <v>2</v>
      </c>
      <c r="H3518" s="130" t="s">
        <v>130</v>
      </c>
      <c r="I3518" s="131"/>
      <c r="J3518" s="130" t="s">
        <v>131</v>
      </c>
    </row>
    <row r="3519" spans="1:10">
      <c r="A3519" s="130" t="s">
        <v>9529</v>
      </c>
      <c r="B3519" s="130" t="s">
        <v>9511</v>
      </c>
      <c r="C3519" s="130" t="s">
        <v>164</v>
      </c>
      <c r="D3519" s="130" t="s">
        <v>9512</v>
      </c>
      <c r="E3519" s="130" t="s">
        <v>166</v>
      </c>
      <c r="F3519" s="130">
        <v>0</v>
      </c>
      <c r="G3519" s="130">
        <v>2</v>
      </c>
      <c r="H3519" s="130" t="s">
        <v>130</v>
      </c>
      <c r="I3519" s="131"/>
      <c r="J3519" s="130" t="s">
        <v>131</v>
      </c>
    </row>
    <row r="3520" spans="1:10">
      <c r="A3520" s="130" t="s">
        <v>9530</v>
      </c>
      <c r="B3520" s="130" t="s">
        <v>9514</v>
      </c>
      <c r="C3520" s="130" t="s">
        <v>164</v>
      </c>
      <c r="D3520" s="130" t="s">
        <v>9515</v>
      </c>
      <c r="E3520" s="130" t="s">
        <v>166</v>
      </c>
      <c r="F3520" s="130">
        <v>0</v>
      </c>
      <c r="G3520" s="130">
        <v>2</v>
      </c>
      <c r="H3520" s="130" t="s">
        <v>130</v>
      </c>
      <c r="I3520" s="131"/>
      <c r="J3520" s="130" t="s">
        <v>131</v>
      </c>
    </row>
    <row r="3521" spans="1:10">
      <c r="A3521" s="130" t="s">
        <v>9531</v>
      </c>
      <c r="B3521" s="130" t="s">
        <v>9517</v>
      </c>
      <c r="C3521" s="130" t="s">
        <v>164</v>
      </c>
      <c r="D3521" s="130" t="s">
        <v>9518</v>
      </c>
      <c r="E3521" s="130" t="s">
        <v>166</v>
      </c>
      <c r="F3521" s="130">
        <v>0</v>
      </c>
      <c r="G3521" s="130">
        <v>2</v>
      </c>
      <c r="H3521" s="130" t="s">
        <v>130</v>
      </c>
      <c r="I3521" s="131"/>
      <c r="J3521" s="130" t="s">
        <v>131</v>
      </c>
    </row>
    <row r="3522" spans="1:10">
      <c r="A3522" s="130" t="s">
        <v>9532</v>
      </c>
      <c r="B3522" s="130" t="s">
        <v>9533</v>
      </c>
      <c r="C3522" s="130" t="s">
        <v>164</v>
      </c>
      <c r="D3522" s="130" t="s">
        <v>9534</v>
      </c>
      <c r="E3522" s="130" t="s">
        <v>166</v>
      </c>
      <c r="F3522" s="130">
        <v>0</v>
      </c>
      <c r="G3522" s="130">
        <v>2</v>
      </c>
      <c r="H3522" s="130" t="s">
        <v>130</v>
      </c>
      <c r="I3522" s="131"/>
      <c r="J3522" s="130" t="s">
        <v>131</v>
      </c>
    </row>
    <row r="3523" spans="1:10">
      <c r="A3523" s="130" t="s">
        <v>9535</v>
      </c>
      <c r="B3523" s="130" t="s">
        <v>9536</v>
      </c>
      <c r="C3523" s="130" t="s">
        <v>164</v>
      </c>
      <c r="D3523" s="130" t="s">
        <v>9537</v>
      </c>
      <c r="E3523" s="130" t="s">
        <v>166</v>
      </c>
      <c r="F3523" s="130">
        <v>0</v>
      </c>
      <c r="G3523" s="130">
        <v>2</v>
      </c>
      <c r="H3523" s="130" t="s">
        <v>130</v>
      </c>
      <c r="I3523" s="131"/>
      <c r="J3523" s="130" t="s">
        <v>131</v>
      </c>
    </row>
    <row r="3524" spans="1:10">
      <c r="A3524" s="130" t="s">
        <v>9538</v>
      </c>
      <c r="B3524" s="130" t="s">
        <v>9539</v>
      </c>
      <c r="C3524" s="130" t="s">
        <v>164</v>
      </c>
      <c r="D3524" s="130" t="s">
        <v>9540</v>
      </c>
      <c r="E3524" s="130" t="s">
        <v>166</v>
      </c>
      <c r="F3524" s="130">
        <v>0</v>
      </c>
      <c r="G3524" s="130">
        <v>2</v>
      </c>
      <c r="H3524" s="130" t="s">
        <v>130</v>
      </c>
      <c r="I3524" s="131"/>
      <c r="J3524" s="130" t="s">
        <v>131</v>
      </c>
    </row>
    <row r="3525" spans="1:10">
      <c r="A3525" s="130" t="s">
        <v>9541</v>
      </c>
      <c r="B3525" s="130" t="s">
        <v>9542</v>
      </c>
      <c r="C3525" s="130" t="s">
        <v>266</v>
      </c>
      <c r="D3525" s="130" t="s">
        <v>9543</v>
      </c>
      <c r="E3525" s="130" t="s">
        <v>268</v>
      </c>
      <c r="F3525" s="130">
        <v>0</v>
      </c>
      <c r="G3525" s="130">
        <v>2</v>
      </c>
      <c r="H3525" s="130" t="s">
        <v>130</v>
      </c>
      <c r="I3525" s="131"/>
      <c r="J3525" s="130" t="s">
        <v>131</v>
      </c>
    </row>
    <row r="3526" spans="1:10">
      <c r="A3526" s="130" t="s">
        <v>9544</v>
      </c>
      <c r="B3526" s="130" t="s">
        <v>9544</v>
      </c>
      <c r="C3526" s="130" t="s">
        <v>9544</v>
      </c>
      <c r="D3526" s="130" t="s">
        <v>9544</v>
      </c>
      <c r="E3526" s="130" t="s">
        <v>9544</v>
      </c>
      <c r="H3526" s="130" t="s">
        <v>9544</v>
      </c>
      <c r="I3526" s="131"/>
      <c r="J3526" s="130" t="s">
        <v>9544</v>
      </c>
    </row>
    <row r="3527" spans="1:10">
      <c r="A3527" s="130" t="s">
        <v>9545</v>
      </c>
      <c r="B3527" s="130" t="s">
        <v>9546</v>
      </c>
      <c r="C3527" s="130" t="s">
        <v>164</v>
      </c>
      <c r="D3527" s="130" t="s">
        <v>9547</v>
      </c>
      <c r="E3527" s="130" t="s">
        <v>166</v>
      </c>
      <c r="F3527" s="130">
        <v>0</v>
      </c>
      <c r="G3527" s="130">
        <v>2</v>
      </c>
      <c r="H3527" s="130" t="s">
        <v>130</v>
      </c>
      <c r="I3527" s="131"/>
      <c r="J3527" s="130" t="s">
        <v>131</v>
      </c>
    </row>
    <row r="3528" spans="1:10">
      <c r="A3528" s="130" t="s">
        <v>9548</v>
      </c>
      <c r="B3528" s="130" t="s">
        <v>9546</v>
      </c>
      <c r="C3528" s="130" t="s">
        <v>9549</v>
      </c>
      <c r="D3528" s="130" t="s">
        <v>9547</v>
      </c>
      <c r="E3528" s="130" t="s">
        <v>3253</v>
      </c>
      <c r="F3528" s="130">
        <v>0</v>
      </c>
      <c r="G3528" s="130">
        <v>2</v>
      </c>
      <c r="H3528" s="130" t="s">
        <v>130</v>
      </c>
      <c r="I3528" s="131"/>
      <c r="J3528" s="130" t="s">
        <v>131</v>
      </c>
    </row>
    <row r="3529" spans="1:10">
      <c r="A3529" s="130" t="s">
        <v>9550</v>
      </c>
      <c r="B3529" s="130" t="s">
        <v>9551</v>
      </c>
      <c r="C3529" s="130" t="s">
        <v>164</v>
      </c>
      <c r="D3529" s="130" t="s">
        <v>9552</v>
      </c>
      <c r="E3529" s="130" t="s">
        <v>166</v>
      </c>
      <c r="F3529" s="130">
        <v>0</v>
      </c>
      <c r="G3529" s="130">
        <v>2</v>
      </c>
      <c r="H3529" s="130" t="s">
        <v>130</v>
      </c>
      <c r="I3529" s="131"/>
      <c r="J3529" s="130" t="s">
        <v>131</v>
      </c>
    </row>
    <row r="3530" spans="1:10">
      <c r="A3530" s="130" t="s">
        <v>9553</v>
      </c>
      <c r="B3530" s="130" t="s">
        <v>9551</v>
      </c>
      <c r="C3530" s="130" t="s">
        <v>9549</v>
      </c>
      <c r="D3530" s="130" t="s">
        <v>9552</v>
      </c>
      <c r="E3530" s="130" t="s">
        <v>3253</v>
      </c>
      <c r="F3530" s="130">
        <v>0</v>
      </c>
      <c r="G3530" s="130">
        <v>2</v>
      </c>
      <c r="H3530" s="130" t="s">
        <v>130</v>
      </c>
      <c r="I3530" s="131"/>
      <c r="J3530" s="130" t="s">
        <v>131</v>
      </c>
    </row>
    <row r="3531" spans="1:10">
      <c r="A3531" s="130" t="s">
        <v>9554</v>
      </c>
      <c r="B3531" s="130" t="s">
        <v>9555</v>
      </c>
      <c r="C3531" s="130" t="s">
        <v>9549</v>
      </c>
      <c r="D3531" s="130" t="s">
        <v>9556</v>
      </c>
      <c r="E3531" s="130" t="s">
        <v>3253</v>
      </c>
      <c r="F3531" s="130">
        <v>0</v>
      </c>
      <c r="G3531" s="130">
        <v>2</v>
      </c>
      <c r="H3531" s="130" t="s">
        <v>130</v>
      </c>
      <c r="I3531" s="131"/>
      <c r="J3531" s="130" t="s">
        <v>131</v>
      </c>
    </row>
    <row r="3532" spans="1:10">
      <c r="A3532" s="130" t="s">
        <v>9557</v>
      </c>
      <c r="B3532" s="130" t="s">
        <v>9555</v>
      </c>
      <c r="C3532" s="130" t="s">
        <v>164</v>
      </c>
      <c r="D3532" s="130" t="s">
        <v>9556</v>
      </c>
      <c r="E3532" s="130" t="s">
        <v>166</v>
      </c>
      <c r="F3532" s="130">
        <v>0</v>
      </c>
      <c r="G3532" s="130">
        <v>2</v>
      </c>
      <c r="H3532" s="130" t="s">
        <v>130</v>
      </c>
      <c r="I3532" s="131"/>
      <c r="J3532" s="130" t="s">
        <v>131</v>
      </c>
    </row>
    <row r="3533" spans="1:10">
      <c r="A3533" s="130" t="s">
        <v>9558</v>
      </c>
      <c r="B3533" s="130" t="s">
        <v>9559</v>
      </c>
      <c r="C3533" s="130" t="s">
        <v>3251</v>
      </c>
      <c r="D3533" s="130" t="s">
        <v>9560</v>
      </c>
      <c r="E3533" s="130" t="s">
        <v>3253</v>
      </c>
      <c r="F3533" s="130">
        <v>0</v>
      </c>
      <c r="G3533" s="130">
        <v>2</v>
      </c>
      <c r="H3533" s="130" t="s">
        <v>130</v>
      </c>
      <c r="I3533" s="131"/>
      <c r="J3533" s="130" t="s">
        <v>131</v>
      </c>
    </row>
    <row r="3534" spans="1:10">
      <c r="A3534" s="130" t="s">
        <v>9561</v>
      </c>
      <c r="B3534" s="130" t="s">
        <v>9562</v>
      </c>
      <c r="C3534" s="130" t="s">
        <v>164</v>
      </c>
      <c r="D3534" s="130" t="s">
        <v>9563</v>
      </c>
      <c r="E3534" s="130" t="s">
        <v>166</v>
      </c>
      <c r="F3534" s="130">
        <v>0</v>
      </c>
      <c r="G3534" s="130">
        <v>2</v>
      </c>
      <c r="H3534" s="130" t="s">
        <v>130</v>
      </c>
      <c r="I3534" s="131"/>
      <c r="J3534" s="130" t="s">
        <v>131</v>
      </c>
    </row>
    <row r="3535" spans="1:10">
      <c r="A3535" s="130" t="s">
        <v>9564</v>
      </c>
      <c r="B3535" s="130" t="s">
        <v>9562</v>
      </c>
      <c r="C3535" s="130" t="s">
        <v>128</v>
      </c>
      <c r="D3535" s="130" t="s">
        <v>9563</v>
      </c>
      <c r="E3535" s="130" t="s">
        <v>128</v>
      </c>
      <c r="F3535" s="130">
        <v>0</v>
      </c>
      <c r="G3535" s="130">
        <v>2</v>
      </c>
      <c r="H3535" s="130" t="s">
        <v>130</v>
      </c>
      <c r="I3535" s="131"/>
      <c r="J3535" s="130" t="s">
        <v>131</v>
      </c>
    </row>
    <row r="3536" spans="1:10">
      <c r="A3536" s="130" t="s">
        <v>9565</v>
      </c>
      <c r="B3536" s="130" t="s">
        <v>9562</v>
      </c>
      <c r="C3536" s="130" t="s">
        <v>3251</v>
      </c>
      <c r="D3536" s="130" t="s">
        <v>9563</v>
      </c>
      <c r="E3536" s="130" t="s">
        <v>3253</v>
      </c>
      <c r="F3536" s="130">
        <v>0</v>
      </c>
      <c r="G3536" s="130">
        <v>2</v>
      </c>
      <c r="H3536" s="130" t="s">
        <v>130</v>
      </c>
      <c r="I3536" s="131"/>
      <c r="J3536" s="130" t="s">
        <v>131</v>
      </c>
    </row>
    <row r="3537" spans="1:10">
      <c r="A3537" s="130" t="s">
        <v>9566</v>
      </c>
      <c r="B3537" s="130" t="s">
        <v>9567</v>
      </c>
      <c r="C3537" s="130" t="s">
        <v>128</v>
      </c>
      <c r="D3537" s="130" t="s">
        <v>9568</v>
      </c>
      <c r="E3537" s="130" t="s">
        <v>128</v>
      </c>
      <c r="F3537" s="130">
        <v>0</v>
      </c>
      <c r="G3537" s="130">
        <v>2</v>
      </c>
      <c r="H3537" s="130" t="s">
        <v>130</v>
      </c>
      <c r="I3537" s="131"/>
      <c r="J3537" s="130" t="s">
        <v>131</v>
      </c>
    </row>
    <row r="3538" spans="1:10">
      <c r="A3538" s="130" t="s">
        <v>9569</v>
      </c>
      <c r="B3538" s="130" t="s">
        <v>9567</v>
      </c>
      <c r="C3538" s="130" t="s">
        <v>9549</v>
      </c>
      <c r="D3538" s="130" t="s">
        <v>9568</v>
      </c>
      <c r="E3538" s="130" t="s">
        <v>3253</v>
      </c>
      <c r="F3538" s="130">
        <v>0</v>
      </c>
      <c r="G3538" s="130">
        <v>2</v>
      </c>
      <c r="H3538" s="130" t="s">
        <v>130</v>
      </c>
      <c r="I3538" s="131"/>
      <c r="J3538" s="130" t="s">
        <v>131</v>
      </c>
    </row>
    <row r="3539" spans="1:10">
      <c r="A3539" s="130" t="s">
        <v>9570</v>
      </c>
      <c r="B3539" s="130" t="s">
        <v>9571</v>
      </c>
      <c r="C3539" s="130" t="s">
        <v>164</v>
      </c>
      <c r="D3539" s="130" t="s">
        <v>9572</v>
      </c>
      <c r="E3539" s="130" t="s">
        <v>166</v>
      </c>
      <c r="F3539" s="130">
        <v>0</v>
      </c>
      <c r="G3539" s="130">
        <v>2</v>
      </c>
      <c r="H3539" s="130" t="s">
        <v>130</v>
      </c>
      <c r="I3539" s="131"/>
      <c r="J3539" s="130" t="s">
        <v>131</v>
      </c>
    </row>
    <row r="3540" spans="1:10">
      <c r="A3540" s="130" t="s">
        <v>9573</v>
      </c>
      <c r="B3540" s="130" t="s">
        <v>9571</v>
      </c>
      <c r="C3540" s="130" t="s">
        <v>9549</v>
      </c>
      <c r="D3540" s="130" t="s">
        <v>9572</v>
      </c>
      <c r="E3540" s="130" t="s">
        <v>3253</v>
      </c>
      <c r="F3540" s="130">
        <v>0</v>
      </c>
      <c r="G3540" s="130">
        <v>2</v>
      </c>
      <c r="H3540" s="130" t="s">
        <v>130</v>
      </c>
      <c r="I3540" s="131"/>
      <c r="J3540" s="130" t="s">
        <v>131</v>
      </c>
    </row>
    <row r="3541" spans="1:10">
      <c r="A3541" s="130" t="s">
        <v>9574</v>
      </c>
      <c r="B3541" s="130" t="s">
        <v>9574</v>
      </c>
      <c r="C3541" s="130" t="s">
        <v>9574</v>
      </c>
      <c r="D3541" s="130" t="s">
        <v>9574</v>
      </c>
      <c r="E3541" s="130" t="s">
        <v>9574</v>
      </c>
      <c r="H3541" s="130" t="s">
        <v>9574</v>
      </c>
      <c r="I3541" s="131"/>
      <c r="J3541" s="130" t="s">
        <v>9574</v>
      </c>
    </row>
    <row r="3542" spans="1:10">
      <c r="A3542" s="130" t="s">
        <v>9575</v>
      </c>
      <c r="B3542" s="130" t="s">
        <v>9576</v>
      </c>
      <c r="C3542" s="130" t="s">
        <v>164</v>
      </c>
      <c r="D3542" s="130" t="s">
        <v>9577</v>
      </c>
      <c r="E3542" s="130" t="s">
        <v>166</v>
      </c>
      <c r="F3542" s="130">
        <v>0</v>
      </c>
      <c r="G3542" s="130">
        <v>2</v>
      </c>
      <c r="H3542" s="130" t="s">
        <v>130</v>
      </c>
      <c r="I3542" s="131"/>
      <c r="J3542" s="130" t="s">
        <v>131</v>
      </c>
    </row>
    <row r="3543" spans="1:10">
      <c r="A3543" s="130" t="s">
        <v>9578</v>
      </c>
      <c r="B3543" s="130" t="s">
        <v>9576</v>
      </c>
      <c r="C3543" s="130" t="s">
        <v>128</v>
      </c>
      <c r="D3543" s="130" t="s">
        <v>9577</v>
      </c>
      <c r="E3543" s="130" t="s">
        <v>128</v>
      </c>
      <c r="F3543" s="130">
        <v>0</v>
      </c>
      <c r="G3543" s="130">
        <v>2</v>
      </c>
      <c r="H3543" s="130" t="s">
        <v>130</v>
      </c>
      <c r="I3543" s="131"/>
      <c r="J3543" s="130" t="s">
        <v>131</v>
      </c>
    </row>
    <row r="3544" spans="1:10">
      <c r="A3544" s="130" t="s">
        <v>9579</v>
      </c>
      <c r="B3544" s="130" t="s">
        <v>9580</v>
      </c>
      <c r="C3544" s="130" t="s">
        <v>128</v>
      </c>
      <c r="D3544" s="130" t="s">
        <v>9581</v>
      </c>
      <c r="E3544" s="130" t="s">
        <v>128</v>
      </c>
      <c r="F3544" s="130">
        <v>0</v>
      </c>
      <c r="G3544" s="130">
        <v>2</v>
      </c>
      <c r="H3544" s="130" t="s">
        <v>130</v>
      </c>
      <c r="I3544" s="131"/>
      <c r="J3544" s="130" t="s">
        <v>131</v>
      </c>
    </row>
    <row r="3545" spans="1:10">
      <c r="A3545" s="130" t="s">
        <v>9582</v>
      </c>
      <c r="B3545" s="130" t="s">
        <v>9583</v>
      </c>
      <c r="C3545" s="130" t="s">
        <v>164</v>
      </c>
      <c r="D3545" s="130" t="s">
        <v>9584</v>
      </c>
      <c r="E3545" s="130" t="s">
        <v>166</v>
      </c>
      <c r="F3545" s="130">
        <v>0</v>
      </c>
      <c r="G3545" s="130">
        <v>2</v>
      </c>
      <c r="H3545" s="130" t="s">
        <v>130</v>
      </c>
      <c r="I3545" s="131"/>
      <c r="J3545" s="130" t="s">
        <v>131</v>
      </c>
    </row>
    <row r="3546" spans="1:10">
      <c r="A3546" s="130" t="s">
        <v>9585</v>
      </c>
      <c r="B3546" s="130" t="s">
        <v>9586</v>
      </c>
      <c r="C3546" s="130" t="s">
        <v>164</v>
      </c>
      <c r="D3546" s="130" t="s">
        <v>9587</v>
      </c>
      <c r="E3546" s="130" t="s">
        <v>166</v>
      </c>
      <c r="F3546" s="130">
        <v>0</v>
      </c>
      <c r="G3546" s="130">
        <v>2</v>
      </c>
      <c r="H3546" s="130" t="s">
        <v>130</v>
      </c>
      <c r="I3546" s="131"/>
      <c r="J3546" s="130" t="s">
        <v>131</v>
      </c>
    </row>
    <row r="3547" spans="1:10">
      <c r="A3547" s="130" t="s">
        <v>9588</v>
      </c>
      <c r="B3547" s="130" t="s">
        <v>9589</v>
      </c>
      <c r="C3547" s="130" t="s">
        <v>164</v>
      </c>
      <c r="D3547" s="130" t="s">
        <v>9590</v>
      </c>
      <c r="E3547" s="130" t="s">
        <v>166</v>
      </c>
      <c r="F3547" s="130">
        <v>0</v>
      </c>
      <c r="G3547" s="130">
        <v>2</v>
      </c>
      <c r="H3547" s="130" t="s">
        <v>130</v>
      </c>
      <c r="I3547" s="131"/>
      <c r="J3547" s="130" t="s">
        <v>131</v>
      </c>
    </row>
    <row r="3548" spans="1:10">
      <c r="A3548" s="130" t="s">
        <v>9591</v>
      </c>
      <c r="B3548" s="130" t="s">
        <v>9592</v>
      </c>
      <c r="C3548" s="130" t="s">
        <v>164</v>
      </c>
      <c r="D3548" s="130" t="s">
        <v>9593</v>
      </c>
      <c r="E3548" s="130" t="s">
        <v>166</v>
      </c>
      <c r="F3548" s="130">
        <v>0</v>
      </c>
      <c r="G3548" s="130">
        <v>2</v>
      </c>
      <c r="H3548" s="130" t="s">
        <v>130</v>
      </c>
      <c r="I3548" s="131"/>
      <c r="J3548" s="130" t="s">
        <v>131</v>
      </c>
    </row>
    <row r="3549" spans="1:10">
      <c r="A3549" s="130" t="s">
        <v>9594</v>
      </c>
      <c r="B3549" s="130" t="s">
        <v>9595</v>
      </c>
      <c r="C3549" s="130" t="s">
        <v>164</v>
      </c>
      <c r="D3549" s="130" t="s">
        <v>9596</v>
      </c>
      <c r="E3549" s="130" t="s">
        <v>166</v>
      </c>
      <c r="F3549" s="130">
        <v>0</v>
      </c>
      <c r="G3549" s="130">
        <v>2</v>
      </c>
      <c r="H3549" s="130" t="s">
        <v>130</v>
      </c>
      <c r="I3549" s="131"/>
      <c r="J3549" s="130" t="s">
        <v>131</v>
      </c>
    </row>
    <row r="3550" spans="1:10">
      <c r="A3550" s="130" t="s">
        <v>9597</v>
      </c>
      <c r="B3550" s="130" t="s">
        <v>9598</v>
      </c>
      <c r="C3550" s="130" t="s">
        <v>164</v>
      </c>
      <c r="D3550" s="130" t="s">
        <v>9599</v>
      </c>
      <c r="E3550" s="130" t="s">
        <v>166</v>
      </c>
      <c r="F3550" s="130">
        <v>0</v>
      </c>
      <c r="G3550" s="130">
        <v>2</v>
      </c>
      <c r="H3550" s="130" t="s">
        <v>130</v>
      </c>
      <c r="I3550" s="131"/>
      <c r="J3550" s="130" t="s">
        <v>131</v>
      </c>
    </row>
    <row r="3551" spans="1:10">
      <c r="A3551" s="130" t="s">
        <v>9600</v>
      </c>
      <c r="B3551" s="130" t="s">
        <v>9601</v>
      </c>
      <c r="C3551" s="130" t="s">
        <v>164</v>
      </c>
      <c r="D3551" s="130" t="s">
        <v>9602</v>
      </c>
      <c r="E3551" s="130" t="s">
        <v>166</v>
      </c>
      <c r="F3551" s="130">
        <v>0</v>
      </c>
      <c r="G3551" s="130">
        <v>2</v>
      </c>
      <c r="H3551" s="130" t="s">
        <v>130</v>
      </c>
      <c r="I3551" s="131"/>
      <c r="J3551" s="130" t="s">
        <v>131</v>
      </c>
    </row>
    <row r="3552" spans="1:10">
      <c r="A3552" s="130" t="s">
        <v>9603</v>
      </c>
      <c r="B3552" s="130" t="s">
        <v>9604</v>
      </c>
      <c r="C3552" s="130" t="s">
        <v>164</v>
      </c>
      <c r="D3552" s="130" t="s">
        <v>9605</v>
      </c>
      <c r="E3552" s="130" t="s">
        <v>166</v>
      </c>
      <c r="F3552" s="130">
        <v>0</v>
      </c>
      <c r="G3552" s="130">
        <v>2</v>
      </c>
      <c r="H3552" s="130" t="s">
        <v>130</v>
      </c>
      <c r="I3552" s="131"/>
      <c r="J3552" s="130" t="s">
        <v>131</v>
      </c>
    </row>
    <row r="3553" spans="1:10">
      <c r="A3553" s="130" t="s">
        <v>9606</v>
      </c>
      <c r="B3553" s="130" t="s">
        <v>9607</v>
      </c>
      <c r="C3553" s="130" t="s">
        <v>164</v>
      </c>
      <c r="D3553" s="130" t="s">
        <v>9608</v>
      </c>
      <c r="E3553" s="130" t="s">
        <v>166</v>
      </c>
      <c r="F3553" s="130">
        <v>0</v>
      </c>
      <c r="G3553" s="130">
        <v>2</v>
      </c>
      <c r="H3553" s="130" t="s">
        <v>130</v>
      </c>
      <c r="I3553" s="131"/>
      <c r="J3553" s="130" t="s">
        <v>131</v>
      </c>
    </row>
    <row r="3554" spans="1:10">
      <c r="A3554" s="130" t="s">
        <v>9609</v>
      </c>
      <c r="B3554" s="130" t="s">
        <v>9610</v>
      </c>
      <c r="C3554" s="130" t="s">
        <v>164</v>
      </c>
      <c r="D3554" s="130" t="s">
        <v>9611</v>
      </c>
      <c r="E3554" s="130" t="s">
        <v>166</v>
      </c>
      <c r="F3554" s="130">
        <v>0</v>
      </c>
      <c r="G3554" s="130">
        <v>2</v>
      </c>
      <c r="H3554" s="130" t="s">
        <v>130</v>
      </c>
      <c r="I3554" s="131"/>
      <c r="J3554" s="130" t="s">
        <v>131</v>
      </c>
    </row>
    <row r="3555" spans="1:10">
      <c r="A3555" s="130" t="s">
        <v>9612</v>
      </c>
      <c r="B3555" s="130" t="s">
        <v>9613</v>
      </c>
      <c r="C3555" s="130" t="s">
        <v>164</v>
      </c>
      <c r="D3555" s="130" t="s">
        <v>9614</v>
      </c>
      <c r="E3555" s="130" t="s">
        <v>166</v>
      </c>
      <c r="F3555" s="130">
        <v>0</v>
      </c>
      <c r="G3555" s="130">
        <v>2</v>
      </c>
      <c r="H3555" s="130" t="s">
        <v>130</v>
      </c>
      <c r="I3555" s="131"/>
      <c r="J3555" s="130" t="s">
        <v>131</v>
      </c>
    </row>
    <row r="3556" spans="1:10">
      <c r="A3556" s="130" t="s">
        <v>9615</v>
      </c>
      <c r="B3556" s="130" t="s">
        <v>9616</v>
      </c>
      <c r="C3556" s="130" t="s">
        <v>164</v>
      </c>
      <c r="D3556" s="130" t="s">
        <v>9617</v>
      </c>
      <c r="E3556" s="130" t="s">
        <v>166</v>
      </c>
      <c r="F3556" s="130">
        <v>0</v>
      </c>
      <c r="G3556" s="130">
        <v>2</v>
      </c>
      <c r="H3556" s="130" t="s">
        <v>130</v>
      </c>
      <c r="I3556" s="131"/>
      <c r="J3556" s="130" t="s">
        <v>131</v>
      </c>
    </row>
    <row r="3557" spans="1:10">
      <c r="A3557" s="130" t="s">
        <v>9618</v>
      </c>
      <c r="B3557" s="130" t="s">
        <v>9619</v>
      </c>
      <c r="C3557" s="130" t="s">
        <v>164</v>
      </c>
      <c r="D3557" s="130" t="s">
        <v>9620</v>
      </c>
      <c r="E3557" s="130" t="s">
        <v>166</v>
      </c>
      <c r="F3557" s="130">
        <v>0</v>
      </c>
      <c r="G3557" s="130">
        <v>2</v>
      </c>
      <c r="H3557" s="130" t="s">
        <v>130</v>
      </c>
      <c r="I3557" s="131"/>
      <c r="J3557" s="130" t="s">
        <v>131</v>
      </c>
    </row>
    <row r="3558" spans="1:10">
      <c r="A3558" s="130" t="s">
        <v>9621</v>
      </c>
      <c r="B3558" s="130" t="s">
        <v>9622</v>
      </c>
      <c r="C3558" s="130" t="s">
        <v>164</v>
      </c>
      <c r="D3558" s="130" t="s">
        <v>9623</v>
      </c>
      <c r="E3558" s="130" t="s">
        <v>166</v>
      </c>
      <c r="F3558" s="130">
        <v>0</v>
      </c>
      <c r="G3558" s="130">
        <v>2</v>
      </c>
      <c r="H3558" s="130" t="s">
        <v>130</v>
      </c>
      <c r="I3558" s="131"/>
      <c r="J3558" s="130" t="s">
        <v>131</v>
      </c>
    </row>
    <row r="3559" spans="1:10">
      <c r="A3559" s="130" t="s">
        <v>9624</v>
      </c>
      <c r="B3559" s="130" t="s">
        <v>9625</v>
      </c>
      <c r="C3559" s="130" t="s">
        <v>164</v>
      </c>
      <c r="D3559" s="130" t="s">
        <v>9626</v>
      </c>
      <c r="E3559" s="130" t="s">
        <v>166</v>
      </c>
      <c r="F3559" s="130">
        <v>0</v>
      </c>
      <c r="G3559" s="130">
        <v>2</v>
      </c>
      <c r="H3559" s="130" t="s">
        <v>130</v>
      </c>
      <c r="I3559" s="131"/>
      <c r="J3559" s="130" t="s">
        <v>131</v>
      </c>
    </row>
    <row r="3560" spans="1:10">
      <c r="A3560" s="130" t="s">
        <v>9627</v>
      </c>
      <c r="B3560" s="130" t="s">
        <v>9628</v>
      </c>
      <c r="C3560" s="130" t="s">
        <v>164</v>
      </c>
      <c r="D3560" s="130" t="s">
        <v>9629</v>
      </c>
      <c r="E3560" s="130" t="s">
        <v>166</v>
      </c>
      <c r="F3560" s="130">
        <v>0</v>
      </c>
      <c r="G3560" s="130">
        <v>2</v>
      </c>
      <c r="H3560" s="130" t="s">
        <v>130</v>
      </c>
      <c r="I3560" s="131"/>
      <c r="J3560" s="130" t="s">
        <v>131</v>
      </c>
    </row>
    <row r="3561" spans="1:10">
      <c r="A3561" s="130" t="s">
        <v>9630</v>
      </c>
      <c r="B3561" s="130" t="s">
        <v>9631</v>
      </c>
      <c r="C3561" s="130" t="s">
        <v>164</v>
      </c>
      <c r="D3561" s="130" t="s">
        <v>9632</v>
      </c>
      <c r="E3561" s="130" t="s">
        <v>166</v>
      </c>
      <c r="F3561" s="130">
        <v>0</v>
      </c>
      <c r="G3561" s="130">
        <v>2</v>
      </c>
      <c r="H3561" s="130" t="s">
        <v>130</v>
      </c>
      <c r="I3561" s="131"/>
      <c r="J3561" s="130" t="s">
        <v>131</v>
      </c>
    </row>
    <row r="3562" spans="1:10">
      <c r="A3562" s="130" t="s">
        <v>9633</v>
      </c>
      <c r="B3562" s="130" t="s">
        <v>9634</v>
      </c>
      <c r="C3562" s="130" t="s">
        <v>164</v>
      </c>
      <c r="D3562" s="130" t="s">
        <v>9635</v>
      </c>
      <c r="E3562" s="130" t="s">
        <v>166</v>
      </c>
      <c r="F3562" s="130">
        <v>0</v>
      </c>
      <c r="G3562" s="130">
        <v>2</v>
      </c>
      <c r="H3562" s="130" t="s">
        <v>130</v>
      </c>
      <c r="I3562" s="131"/>
      <c r="J3562" s="130" t="s">
        <v>131</v>
      </c>
    </row>
    <row r="3563" spans="1:10">
      <c r="A3563" s="130" t="s">
        <v>9636</v>
      </c>
      <c r="B3563" s="130" t="s">
        <v>9637</v>
      </c>
      <c r="C3563" s="130" t="s">
        <v>164</v>
      </c>
      <c r="D3563" s="130" t="s">
        <v>9638</v>
      </c>
      <c r="E3563" s="130" t="s">
        <v>166</v>
      </c>
      <c r="F3563" s="130">
        <v>0</v>
      </c>
      <c r="G3563" s="130">
        <v>2</v>
      </c>
      <c r="H3563" s="130" t="s">
        <v>130</v>
      </c>
      <c r="I3563" s="131"/>
      <c r="J3563" s="130" t="s">
        <v>131</v>
      </c>
    </row>
    <row r="3564" spans="1:10">
      <c r="A3564" s="130" t="s">
        <v>9639</v>
      </c>
      <c r="B3564" s="130" t="s">
        <v>9640</v>
      </c>
      <c r="C3564" s="130" t="s">
        <v>266</v>
      </c>
      <c r="D3564" s="130" t="s">
        <v>9641</v>
      </c>
      <c r="E3564" s="130" t="s">
        <v>268</v>
      </c>
      <c r="F3564" s="130">
        <v>0</v>
      </c>
      <c r="G3564" s="130">
        <v>2</v>
      </c>
      <c r="H3564" s="130" t="s">
        <v>130</v>
      </c>
      <c r="I3564" s="131"/>
      <c r="J3564" s="130" t="s">
        <v>131</v>
      </c>
    </row>
    <row r="3565" spans="1:10">
      <c r="A3565" s="130" t="s">
        <v>9642</v>
      </c>
      <c r="B3565" s="130" t="s">
        <v>9643</v>
      </c>
      <c r="C3565" s="130" t="s">
        <v>266</v>
      </c>
      <c r="D3565" s="130" t="s">
        <v>9644</v>
      </c>
      <c r="E3565" s="130" t="s">
        <v>268</v>
      </c>
      <c r="F3565" s="130">
        <v>0</v>
      </c>
      <c r="G3565" s="130">
        <v>2</v>
      </c>
      <c r="H3565" s="130" t="s">
        <v>130</v>
      </c>
      <c r="I3565" s="131"/>
      <c r="J3565" s="130" t="s">
        <v>131</v>
      </c>
    </row>
    <row r="3566" spans="1:10">
      <c r="A3566" s="130" t="s">
        <v>9645</v>
      </c>
      <c r="B3566" s="130" t="s">
        <v>9646</v>
      </c>
      <c r="C3566" s="130" t="s">
        <v>266</v>
      </c>
      <c r="D3566" s="130" t="s">
        <v>9647</v>
      </c>
      <c r="E3566" s="130" t="s">
        <v>268</v>
      </c>
      <c r="F3566" s="130">
        <v>0</v>
      </c>
      <c r="G3566" s="130">
        <v>2</v>
      </c>
      <c r="H3566" s="130" t="s">
        <v>130</v>
      </c>
      <c r="I3566" s="131"/>
      <c r="J3566" s="130" t="s">
        <v>131</v>
      </c>
    </row>
    <row r="3567" spans="1:10">
      <c r="A3567" s="130" t="s">
        <v>9648</v>
      </c>
      <c r="B3567" s="130" t="s">
        <v>9583</v>
      </c>
      <c r="C3567" s="130" t="s">
        <v>128</v>
      </c>
      <c r="D3567" s="130" t="s">
        <v>9584</v>
      </c>
      <c r="E3567" s="130" t="s">
        <v>128</v>
      </c>
      <c r="F3567" s="130">
        <v>0</v>
      </c>
      <c r="G3567" s="130">
        <v>2</v>
      </c>
      <c r="H3567" s="130" t="s">
        <v>130</v>
      </c>
      <c r="I3567" s="131"/>
      <c r="J3567" s="130" t="s">
        <v>131</v>
      </c>
    </row>
    <row r="3568" spans="1:10">
      <c r="A3568" s="130" t="s">
        <v>9649</v>
      </c>
      <c r="B3568" s="130" t="s">
        <v>9604</v>
      </c>
      <c r="C3568" s="130" t="s">
        <v>128</v>
      </c>
      <c r="D3568" s="130" t="s">
        <v>9605</v>
      </c>
      <c r="E3568" s="130" t="s">
        <v>128</v>
      </c>
      <c r="F3568" s="130">
        <v>0</v>
      </c>
      <c r="G3568" s="130">
        <v>2</v>
      </c>
      <c r="H3568" s="130" t="s">
        <v>130</v>
      </c>
      <c r="I3568" s="131"/>
      <c r="J3568" s="130" t="s">
        <v>131</v>
      </c>
    </row>
    <row r="3569" spans="1:10">
      <c r="A3569" s="130" t="s">
        <v>9650</v>
      </c>
      <c r="B3569" s="130" t="s">
        <v>9607</v>
      </c>
      <c r="C3569" s="130" t="s">
        <v>128</v>
      </c>
      <c r="D3569" s="130" t="s">
        <v>9608</v>
      </c>
      <c r="E3569" s="130" t="s">
        <v>128</v>
      </c>
      <c r="F3569" s="130">
        <v>0</v>
      </c>
      <c r="G3569" s="130">
        <v>2</v>
      </c>
      <c r="H3569" s="130" t="s">
        <v>130</v>
      </c>
      <c r="I3569" s="131"/>
      <c r="J3569" s="130" t="s">
        <v>131</v>
      </c>
    </row>
    <row r="3570" spans="1:10">
      <c r="A3570" s="130" t="s">
        <v>9651</v>
      </c>
      <c r="B3570" s="130" t="s">
        <v>9652</v>
      </c>
      <c r="C3570" s="130" t="s">
        <v>128</v>
      </c>
      <c r="D3570" s="130" t="s">
        <v>9653</v>
      </c>
      <c r="E3570" s="130" t="s">
        <v>128</v>
      </c>
      <c r="F3570" s="130">
        <v>0</v>
      </c>
      <c r="G3570" s="130">
        <v>2</v>
      </c>
      <c r="H3570" s="130" t="s">
        <v>130</v>
      </c>
      <c r="I3570" s="131"/>
      <c r="J3570" s="130" t="s">
        <v>131</v>
      </c>
    </row>
    <row r="3571" spans="1:10">
      <c r="A3571" s="130" t="s">
        <v>9654</v>
      </c>
      <c r="B3571" s="130" t="s">
        <v>9655</v>
      </c>
      <c r="C3571" s="130" t="s">
        <v>128</v>
      </c>
      <c r="D3571" s="130" t="s">
        <v>9656</v>
      </c>
      <c r="E3571" s="130" t="s">
        <v>128</v>
      </c>
      <c r="F3571" s="130">
        <v>0</v>
      </c>
      <c r="G3571" s="130">
        <v>2</v>
      </c>
      <c r="H3571" s="130" t="s">
        <v>130</v>
      </c>
      <c r="I3571" s="131"/>
      <c r="J3571" s="130" t="s">
        <v>131</v>
      </c>
    </row>
    <row r="3572" spans="1:10">
      <c r="A3572" s="130" t="s">
        <v>9657</v>
      </c>
      <c r="B3572" s="130" t="s">
        <v>9658</v>
      </c>
      <c r="C3572" s="130" t="s">
        <v>128</v>
      </c>
      <c r="D3572" s="130" t="s">
        <v>9659</v>
      </c>
      <c r="E3572" s="130" t="s">
        <v>128</v>
      </c>
      <c r="F3572" s="130">
        <v>0</v>
      </c>
      <c r="G3572" s="130">
        <v>2</v>
      </c>
      <c r="H3572" s="130" t="s">
        <v>130</v>
      </c>
      <c r="I3572" s="131"/>
      <c r="J3572" s="130" t="s">
        <v>131</v>
      </c>
    </row>
    <row r="3573" spans="1:10">
      <c r="A3573" s="130" t="s">
        <v>9660</v>
      </c>
      <c r="B3573" s="130" t="s">
        <v>9661</v>
      </c>
      <c r="C3573" s="130" t="s">
        <v>164</v>
      </c>
      <c r="D3573" s="130" t="s">
        <v>9662</v>
      </c>
      <c r="E3573" s="130" t="s">
        <v>166</v>
      </c>
      <c r="F3573" s="130">
        <v>0</v>
      </c>
      <c r="G3573" s="130">
        <v>2</v>
      </c>
      <c r="H3573" s="130" t="s">
        <v>130</v>
      </c>
      <c r="I3573" s="131"/>
      <c r="J3573" s="130" t="s">
        <v>131</v>
      </c>
    </row>
    <row r="3574" spans="1:10">
      <c r="A3574" s="130" t="s">
        <v>9663</v>
      </c>
      <c r="B3574" s="130" t="s">
        <v>9664</v>
      </c>
      <c r="C3574" s="130" t="s">
        <v>164</v>
      </c>
      <c r="D3574" s="130" t="s">
        <v>9665</v>
      </c>
      <c r="E3574" s="130" t="s">
        <v>166</v>
      </c>
      <c r="F3574" s="130">
        <v>0</v>
      </c>
      <c r="G3574" s="130">
        <v>2</v>
      </c>
      <c r="H3574" s="130" t="s">
        <v>130</v>
      </c>
      <c r="I3574" s="131"/>
      <c r="J3574" s="130" t="s">
        <v>131</v>
      </c>
    </row>
    <row r="3575" spans="1:10">
      <c r="A3575" s="130" t="s">
        <v>9666</v>
      </c>
      <c r="B3575" s="130" t="s">
        <v>9667</v>
      </c>
      <c r="C3575" s="130" t="s">
        <v>164</v>
      </c>
      <c r="D3575" s="130" t="s">
        <v>9668</v>
      </c>
      <c r="E3575" s="130" t="s">
        <v>166</v>
      </c>
      <c r="F3575" s="130">
        <v>0</v>
      </c>
      <c r="G3575" s="130">
        <v>2</v>
      </c>
      <c r="H3575" s="130" t="s">
        <v>130</v>
      </c>
      <c r="I3575" s="131"/>
      <c r="J3575" s="130" t="s">
        <v>131</v>
      </c>
    </row>
    <row r="3576" spans="1:10">
      <c r="A3576" s="130" t="s">
        <v>9669</v>
      </c>
      <c r="B3576" s="130" t="s">
        <v>9670</v>
      </c>
      <c r="C3576" s="130" t="s">
        <v>164</v>
      </c>
      <c r="D3576" s="130" t="s">
        <v>9671</v>
      </c>
      <c r="E3576" s="130" t="s">
        <v>166</v>
      </c>
      <c r="F3576" s="130">
        <v>0</v>
      </c>
      <c r="G3576" s="130">
        <v>2</v>
      </c>
      <c r="H3576" s="130" t="s">
        <v>130</v>
      </c>
      <c r="I3576" s="131"/>
      <c r="J3576" s="130" t="s">
        <v>131</v>
      </c>
    </row>
    <row r="3577" spans="1:10">
      <c r="A3577" s="130" t="s">
        <v>9672</v>
      </c>
      <c r="B3577" s="130" t="s">
        <v>9673</v>
      </c>
      <c r="C3577" s="130" t="s">
        <v>164</v>
      </c>
      <c r="D3577" s="130" t="s">
        <v>9674</v>
      </c>
      <c r="E3577" s="130" t="s">
        <v>166</v>
      </c>
      <c r="F3577" s="130">
        <v>0</v>
      </c>
      <c r="G3577" s="130">
        <v>2</v>
      </c>
      <c r="H3577" s="130" t="s">
        <v>130</v>
      </c>
      <c r="I3577" s="131"/>
      <c r="J3577" s="130" t="s">
        <v>131</v>
      </c>
    </row>
    <row r="3578" spans="1:10">
      <c r="A3578" s="130" t="s">
        <v>9675</v>
      </c>
      <c r="B3578" s="130" t="s">
        <v>9676</v>
      </c>
      <c r="C3578" s="130" t="s">
        <v>164</v>
      </c>
      <c r="D3578" s="130" t="s">
        <v>9677</v>
      </c>
      <c r="E3578" s="130" t="s">
        <v>166</v>
      </c>
      <c r="F3578" s="130">
        <v>0</v>
      </c>
      <c r="G3578" s="130">
        <v>2</v>
      </c>
      <c r="H3578" s="130" t="s">
        <v>130</v>
      </c>
      <c r="I3578" s="131"/>
      <c r="J3578" s="130" t="s">
        <v>131</v>
      </c>
    </row>
    <row r="3579" spans="1:10">
      <c r="A3579" s="130" t="s">
        <v>9678</v>
      </c>
      <c r="B3579" s="130" t="s">
        <v>9679</v>
      </c>
      <c r="C3579" s="130" t="s">
        <v>164</v>
      </c>
      <c r="D3579" s="130" t="s">
        <v>9680</v>
      </c>
      <c r="E3579" s="130" t="s">
        <v>166</v>
      </c>
      <c r="F3579" s="130">
        <v>0</v>
      </c>
      <c r="G3579" s="130">
        <v>2</v>
      </c>
      <c r="H3579" s="130" t="s">
        <v>130</v>
      </c>
      <c r="I3579" s="131"/>
      <c r="J3579" s="130" t="s">
        <v>131</v>
      </c>
    </row>
    <row r="3580" spans="1:10">
      <c r="A3580" s="130" t="s">
        <v>9681</v>
      </c>
      <c r="B3580" s="130" t="s">
        <v>9682</v>
      </c>
      <c r="C3580" s="130" t="s">
        <v>164</v>
      </c>
      <c r="D3580" s="130" t="s">
        <v>9683</v>
      </c>
      <c r="E3580" s="130" t="s">
        <v>166</v>
      </c>
      <c r="F3580" s="130">
        <v>0</v>
      </c>
      <c r="G3580" s="130">
        <v>2</v>
      </c>
      <c r="H3580" s="130" t="s">
        <v>130</v>
      </c>
      <c r="I3580" s="131"/>
      <c r="J3580" s="130" t="s">
        <v>131</v>
      </c>
    </row>
    <row r="3581" spans="1:10">
      <c r="A3581" s="130" t="s">
        <v>9684</v>
      </c>
      <c r="B3581" s="130" t="s">
        <v>9685</v>
      </c>
      <c r="C3581" s="130" t="s">
        <v>164</v>
      </c>
      <c r="D3581" s="130" t="s">
        <v>9686</v>
      </c>
      <c r="E3581" s="130" t="s">
        <v>166</v>
      </c>
      <c r="F3581" s="130">
        <v>0</v>
      </c>
      <c r="G3581" s="130">
        <v>2</v>
      </c>
      <c r="H3581" s="130" t="s">
        <v>130</v>
      </c>
      <c r="I3581" s="131"/>
      <c r="J3581" s="130" t="s">
        <v>131</v>
      </c>
    </row>
    <row r="3582" spans="1:10">
      <c r="A3582" s="130" t="s">
        <v>9687</v>
      </c>
      <c r="B3582" s="130" t="s">
        <v>9688</v>
      </c>
      <c r="C3582" s="130" t="s">
        <v>164</v>
      </c>
      <c r="D3582" s="130" t="s">
        <v>9689</v>
      </c>
      <c r="E3582" s="130" t="s">
        <v>166</v>
      </c>
      <c r="F3582" s="130">
        <v>0</v>
      </c>
      <c r="G3582" s="130">
        <v>2</v>
      </c>
      <c r="H3582" s="130" t="s">
        <v>130</v>
      </c>
      <c r="I3582" s="131"/>
      <c r="J3582" s="130" t="s">
        <v>131</v>
      </c>
    </row>
    <row r="3583" spans="1:10">
      <c r="A3583" s="130" t="s">
        <v>9690</v>
      </c>
      <c r="B3583" s="130" t="s">
        <v>9691</v>
      </c>
      <c r="C3583" s="130" t="s">
        <v>164</v>
      </c>
      <c r="D3583" s="130" t="s">
        <v>9692</v>
      </c>
      <c r="E3583" s="130" t="s">
        <v>166</v>
      </c>
      <c r="F3583" s="130">
        <v>0</v>
      </c>
      <c r="G3583" s="130">
        <v>2</v>
      </c>
      <c r="H3583" s="130" t="s">
        <v>130</v>
      </c>
      <c r="I3583" s="131"/>
      <c r="J3583" s="130" t="s">
        <v>131</v>
      </c>
    </row>
    <row r="3584" spans="1:10">
      <c r="A3584" s="130" t="s">
        <v>9693</v>
      </c>
      <c r="B3584" s="130" t="s">
        <v>9694</v>
      </c>
      <c r="C3584" s="130" t="s">
        <v>164</v>
      </c>
      <c r="D3584" s="130" t="s">
        <v>9695</v>
      </c>
      <c r="E3584" s="130" t="s">
        <v>166</v>
      </c>
      <c r="F3584" s="130">
        <v>0</v>
      </c>
      <c r="G3584" s="130">
        <v>2</v>
      </c>
      <c r="H3584" s="130" t="s">
        <v>130</v>
      </c>
      <c r="I3584" s="131"/>
      <c r="J3584" s="130" t="s">
        <v>131</v>
      </c>
    </row>
    <row r="3585" spans="1:10">
      <c r="A3585" s="130" t="s">
        <v>9696</v>
      </c>
      <c r="B3585" s="130" t="s">
        <v>9697</v>
      </c>
      <c r="C3585" s="130" t="s">
        <v>128</v>
      </c>
      <c r="D3585" s="130" t="s">
        <v>9698</v>
      </c>
      <c r="E3585" s="130" t="s">
        <v>128</v>
      </c>
      <c r="F3585" s="130">
        <v>0</v>
      </c>
      <c r="G3585" s="130">
        <v>2</v>
      </c>
      <c r="H3585" s="130" t="s">
        <v>130</v>
      </c>
      <c r="I3585" s="131"/>
      <c r="J3585" s="130" t="s">
        <v>131</v>
      </c>
    </row>
    <row r="3586" spans="1:10">
      <c r="A3586" s="130" t="s">
        <v>9699</v>
      </c>
      <c r="B3586" s="130" t="s">
        <v>9697</v>
      </c>
      <c r="C3586" s="130" t="s">
        <v>266</v>
      </c>
      <c r="D3586" s="130" t="s">
        <v>9698</v>
      </c>
      <c r="E3586" s="130" t="s">
        <v>268</v>
      </c>
      <c r="F3586" s="130">
        <v>0</v>
      </c>
      <c r="G3586" s="130">
        <v>2</v>
      </c>
      <c r="H3586" s="130" t="s">
        <v>130</v>
      </c>
      <c r="I3586" s="131"/>
      <c r="J3586" s="130" t="s">
        <v>131</v>
      </c>
    </row>
    <row r="3587" spans="1:10">
      <c r="A3587" s="130" t="s">
        <v>9700</v>
      </c>
      <c r="B3587" s="130" t="s">
        <v>9697</v>
      </c>
      <c r="C3587" s="130" t="s">
        <v>255</v>
      </c>
      <c r="D3587" s="130" t="s">
        <v>9698</v>
      </c>
      <c r="E3587" s="130" t="s">
        <v>257</v>
      </c>
      <c r="F3587" s="130">
        <v>0</v>
      </c>
      <c r="G3587" s="130">
        <v>2</v>
      </c>
      <c r="H3587" s="130" t="s">
        <v>130</v>
      </c>
      <c r="I3587" s="131"/>
      <c r="J3587" s="130" t="s">
        <v>131</v>
      </c>
    </row>
    <row r="3588" spans="1:10">
      <c r="A3588" s="130" t="s">
        <v>9701</v>
      </c>
      <c r="B3588" s="130" t="s">
        <v>9697</v>
      </c>
      <c r="C3588" s="130" t="s">
        <v>373</v>
      </c>
      <c r="D3588" s="130" t="s">
        <v>9698</v>
      </c>
      <c r="E3588" s="130" t="s">
        <v>1</v>
      </c>
      <c r="F3588" s="130">
        <v>0</v>
      </c>
      <c r="G3588" s="130">
        <v>2</v>
      </c>
      <c r="H3588" s="130" t="s">
        <v>130</v>
      </c>
      <c r="I3588" s="131"/>
      <c r="J3588" s="130" t="s">
        <v>131</v>
      </c>
    </row>
    <row r="3589" spans="1:10">
      <c r="A3589" s="130" t="s">
        <v>9702</v>
      </c>
      <c r="B3589" s="130" t="s">
        <v>9702</v>
      </c>
      <c r="C3589" s="130" t="s">
        <v>9702</v>
      </c>
      <c r="D3589" s="130" t="s">
        <v>9702</v>
      </c>
      <c r="E3589" s="130" t="s">
        <v>9702</v>
      </c>
      <c r="H3589" s="130" t="s">
        <v>9702</v>
      </c>
      <c r="I3589" s="131"/>
      <c r="J3589" s="130" t="s">
        <v>9702</v>
      </c>
    </row>
    <row r="3590" spans="1:10">
      <c r="A3590" s="130" t="s">
        <v>9703</v>
      </c>
      <c r="B3590" s="130" t="s">
        <v>9704</v>
      </c>
      <c r="C3590" s="130" t="s">
        <v>128</v>
      </c>
      <c r="D3590" s="130" t="s">
        <v>9705</v>
      </c>
      <c r="E3590" s="130" t="s">
        <v>128</v>
      </c>
      <c r="F3590" s="130">
        <v>0</v>
      </c>
      <c r="G3590" s="130">
        <v>2</v>
      </c>
      <c r="H3590" s="130" t="s">
        <v>130</v>
      </c>
      <c r="I3590" s="131"/>
      <c r="J3590" s="130" t="s">
        <v>131</v>
      </c>
    </row>
    <row r="3591" spans="1:10">
      <c r="A3591" s="130" t="s">
        <v>9706</v>
      </c>
      <c r="B3591" s="130" t="s">
        <v>9707</v>
      </c>
      <c r="C3591" s="130" t="s">
        <v>128</v>
      </c>
      <c r="D3591" s="130" t="s">
        <v>9708</v>
      </c>
      <c r="E3591" s="130" t="s">
        <v>128</v>
      </c>
      <c r="F3591" s="130">
        <v>0</v>
      </c>
      <c r="G3591" s="130">
        <v>2</v>
      </c>
      <c r="H3591" s="130" t="s">
        <v>130</v>
      </c>
      <c r="I3591" s="131"/>
      <c r="J3591" s="130" t="s">
        <v>131</v>
      </c>
    </row>
    <row r="3592" spans="1:10">
      <c r="A3592" s="130" t="s">
        <v>9709</v>
      </c>
      <c r="B3592" s="130" t="s">
        <v>9710</v>
      </c>
      <c r="C3592" s="130" t="s">
        <v>266</v>
      </c>
      <c r="D3592" s="130" t="s">
        <v>9711</v>
      </c>
      <c r="E3592" s="130" t="s">
        <v>268</v>
      </c>
      <c r="F3592" s="130">
        <v>0</v>
      </c>
      <c r="G3592" s="130">
        <v>2</v>
      </c>
      <c r="H3592" s="130" t="s">
        <v>130</v>
      </c>
      <c r="I3592" s="131"/>
      <c r="J3592" s="130" t="s">
        <v>131</v>
      </c>
    </row>
    <row r="3593" spans="1:10">
      <c r="A3593" s="130" t="s">
        <v>9712</v>
      </c>
      <c r="B3593" s="130" t="s">
        <v>9713</v>
      </c>
      <c r="C3593" s="130" t="s">
        <v>266</v>
      </c>
      <c r="D3593" s="130" t="s">
        <v>9714</v>
      </c>
      <c r="E3593" s="130" t="s">
        <v>268</v>
      </c>
      <c r="F3593" s="130">
        <v>0</v>
      </c>
      <c r="G3593" s="130">
        <v>2</v>
      </c>
      <c r="H3593" s="130" t="s">
        <v>130</v>
      </c>
      <c r="I3593" s="131"/>
      <c r="J3593" s="130" t="s">
        <v>131</v>
      </c>
    </row>
    <row r="3594" spans="1:10">
      <c r="A3594" s="130" t="s">
        <v>9715</v>
      </c>
      <c r="B3594" s="130" t="s">
        <v>9716</v>
      </c>
      <c r="C3594" s="130" t="s">
        <v>266</v>
      </c>
      <c r="D3594" s="130" t="s">
        <v>9717</v>
      </c>
      <c r="E3594" s="130" t="s">
        <v>268</v>
      </c>
      <c r="F3594" s="130">
        <v>0</v>
      </c>
      <c r="G3594" s="130">
        <v>2</v>
      </c>
      <c r="H3594" s="130" t="s">
        <v>130</v>
      </c>
      <c r="I3594" s="131"/>
      <c r="J3594" s="130" t="s">
        <v>131</v>
      </c>
    </row>
    <row r="3595" spans="1:10">
      <c r="A3595" s="130" t="s">
        <v>9718</v>
      </c>
      <c r="B3595" s="130" t="s">
        <v>9719</v>
      </c>
      <c r="C3595" s="130" t="s">
        <v>266</v>
      </c>
      <c r="D3595" s="130" t="s">
        <v>9720</v>
      </c>
      <c r="E3595" s="130" t="s">
        <v>268</v>
      </c>
      <c r="F3595" s="130">
        <v>0</v>
      </c>
      <c r="G3595" s="130">
        <v>2</v>
      </c>
      <c r="H3595" s="130" t="s">
        <v>130</v>
      </c>
      <c r="I3595" s="131">
        <v>45539</v>
      </c>
      <c r="J3595" s="130" t="s">
        <v>131</v>
      </c>
    </row>
    <row r="3596" spans="1:10">
      <c r="A3596" s="130" t="s">
        <v>9721</v>
      </c>
      <c r="B3596" s="130" t="s">
        <v>9722</v>
      </c>
      <c r="C3596" s="130" t="s">
        <v>266</v>
      </c>
      <c r="D3596" s="130" t="s">
        <v>9723</v>
      </c>
      <c r="E3596" s="130" t="s">
        <v>268</v>
      </c>
      <c r="F3596" s="130">
        <v>0</v>
      </c>
      <c r="G3596" s="130">
        <v>2</v>
      </c>
      <c r="H3596" s="130" t="s">
        <v>130</v>
      </c>
      <c r="I3596" s="131">
        <v>45539</v>
      </c>
      <c r="J3596" s="130" t="s">
        <v>131</v>
      </c>
    </row>
    <row r="3597" spans="1:10">
      <c r="A3597" s="130" t="s">
        <v>9724</v>
      </c>
      <c r="B3597" s="130" t="s">
        <v>9725</v>
      </c>
      <c r="C3597" s="130" t="s">
        <v>266</v>
      </c>
      <c r="D3597" s="130" t="s">
        <v>9726</v>
      </c>
      <c r="E3597" s="130" t="s">
        <v>268</v>
      </c>
      <c r="F3597" s="130">
        <v>0</v>
      </c>
      <c r="G3597" s="130">
        <v>2</v>
      </c>
      <c r="H3597" s="130" t="s">
        <v>130</v>
      </c>
      <c r="I3597" s="131"/>
      <c r="J3597" s="130" t="s">
        <v>131</v>
      </c>
    </row>
    <row r="3598" spans="1:10">
      <c r="A3598" s="130" t="s">
        <v>9727</v>
      </c>
      <c r="B3598" s="130" t="s">
        <v>9728</v>
      </c>
      <c r="C3598" s="130" t="s">
        <v>266</v>
      </c>
      <c r="D3598" s="130" t="s">
        <v>9729</v>
      </c>
      <c r="E3598" s="130" t="s">
        <v>268</v>
      </c>
      <c r="F3598" s="130">
        <v>0</v>
      </c>
      <c r="G3598" s="130">
        <v>2</v>
      </c>
      <c r="H3598" s="130" t="s">
        <v>130</v>
      </c>
      <c r="I3598" s="131"/>
      <c r="J3598" s="130" t="s">
        <v>131</v>
      </c>
    </row>
    <row r="3599" spans="1:10">
      <c r="A3599" s="130" t="s">
        <v>9730</v>
      </c>
      <c r="B3599" s="130" t="s">
        <v>9731</v>
      </c>
      <c r="C3599" s="130" t="s">
        <v>266</v>
      </c>
      <c r="D3599" s="130" t="s">
        <v>9732</v>
      </c>
      <c r="E3599" s="130" t="s">
        <v>268</v>
      </c>
      <c r="F3599" s="130">
        <v>0</v>
      </c>
      <c r="G3599" s="130">
        <v>2</v>
      </c>
      <c r="H3599" s="130" t="s">
        <v>130</v>
      </c>
      <c r="I3599" s="131"/>
      <c r="J3599" s="130" t="s">
        <v>131</v>
      </c>
    </row>
    <row r="3600" spans="1:10">
      <c r="A3600" s="130" t="s">
        <v>9733</v>
      </c>
      <c r="B3600" s="130" t="s">
        <v>9710</v>
      </c>
      <c r="C3600" s="130" t="s">
        <v>164</v>
      </c>
      <c r="D3600" s="130" t="s">
        <v>9711</v>
      </c>
      <c r="E3600" s="130" t="s">
        <v>166</v>
      </c>
      <c r="F3600" s="130">
        <v>0</v>
      </c>
      <c r="G3600" s="130">
        <v>2</v>
      </c>
      <c r="H3600" s="130" t="s">
        <v>130</v>
      </c>
      <c r="I3600" s="131"/>
      <c r="J3600" s="130" t="s">
        <v>131</v>
      </c>
    </row>
    <row r="3601" spans="1:10">
      <c r="A3601" s="130" t="s">
        <v>9734</v>
      </c>
      <c r="B3601" s="130" t="s">
        <v>9735</v>
      </c>
      <c r="C3601" s="130" t="s">
        <v>164</v>
      </c>
      <c r="D3601" s="130" t="s">
        <v>9736</v>
      </c>
      <c r="E3601" s="130" t="s">
        <v>166</v>
      </c>
      <c r="F3601" s="130">
        <v>0</v>
      </c>
      <c r="G3601" s="130">
        <v>2</v>
      </c>
      <c r="H3601" s="130" t="s">
        <v>130</v>
      </c>
      <c r="I3601" s="131"/>
      <c r="J3601" s="130" t="s">
        <v>131</v>
      </c>
    </row>
    <row r="3602" spans="1:10">
      <c r="A3602" s="130" t="s">
        <v>9737</v>
      </c>
      <c r="B3602" s="130" t="s">
        <v>9738</v>
      </c>
      <c r="C3602" s="130" t="s">
        <v>164</v>
      </c>
      <c r="D3602" s="130" t="s">
        <v>9739</v>
      </c>
      <c r="E3602" s="130" t="s">
        <v>166</v>
      </c>
      <c r="F3602" s="130">
        <v>0</v>
      </c>
      <c r="G3602" s="130">
        <v>2</v>
      </c>
      <c r="H3602" s="130" t="s">
        <v>130</v>
      </c>
      <c r="I3602" s="131"/>
      <c r="J3602" s="130" t="s">
        <v>131</v>
      </c>
    </row>
    <row r="3603" spans="1:10">
      <c r="A3603" s="130" t="s">
        <v>9740</v>
      </c>
      <c r="B3603" s="130" t="s">
        <v>9741</v>
      </c>
      <c r="C3603" s="130" t="s">
        <v>164</v>
      </c>
      <c r="D3603" s="130" t="s">
        <v>9742</v>
      </c>
      <c r="E3603" s="130" t="s">
        <v>166</v>
      </c>
      <c r="F3603" s="130">
        <v>0</v>
      </c>
      <c r="G3603" s="130">
        <v>2</v>
      </c>
      <c r="H3603" s="130" t="s">
        <v>130</v>
      </c>
      <c r="I3603" s="131"/>
      <c r="J3603" s="130" t="s">
        <v>131</v>
      </c>
    </row>
    <row r="3604" spans="1:10">
      <c r="A3604" s="130" t="s">
        <v>9743</v>
      </c>
      <c r="B3604" s="130" t="s">
        <v>9744</v>
      </c>
      <c r="C3604" s="130" t="s">
        <v>164</v>
      </c>
      <c r="D3604" s="130" t="s">
        <v>9745</v>
      </c>
      <c r="E3604" s="130" t="s">
        <v>166</v>
      </c>
      <c r="F3604" s="130">
        <v>0</v>
      </c>
      <c r="G3604" s="130">
        <v>2</v>
      </c>
      <c r="H3604" s="130" t="s">
        <v>130</v>
      </c>
      <c r="I3604" s="131"/>
      <c r="J3604" s="130" t="s">
        <v>131</v>
      </c>
    </row>
    <row r="3605" spans="1:10">
      <c r="A3605" s="130" t="s">
        <v>9746</v>
      </c>
      <c r="B3605" s="130" t="s">
        <v>9713</v>
      </c>
      <c r="C3605" s="130" t="s">
        <v>164</v>
      </c>
      <c r="D3605" s="130" t="s">
        <v>9714</v>
      </c>
      <c r="E3605" s="130" t="s">
        <v>166</v>
      </c>
      <c r="F3605" s="130">
        <v>0</v>
      </c>
      <c r="G3605" s="130">
        <v>2</v>
      </c>
      <c r="H3605" s="130" t="s">
        <v>130</v>
      </c>
      <c r="I3605" s="131"/>
      <c r="J3605" s="130" t="s">
        <v>131</v>
      </c>
    </row>
    <row r="3606" spans="1:10">
      <c r="A3606" s="130" t="s">
        <v>9747</v>
      </c>
      <c r="B3606" s="130" t="s">
        <v>9748</v>
      </c>
      <c r="C3606" s="130" t="s">
        <v>164</v>
      </c>
      <c r="D3606" s="130" t="s">
        <v>9749</v>
      </c>
      <c r="E3606" s="130" t="s">
        <v>166</v>
      </c>
      <c r="F3606" s="130">
        <v>0</v>
      </c>
      <c r="G3606" s="130">
        <v>2</v>
      </c>
      <c r="H3606" s="130" t="s">
        <v>130</v>
      </c>
      <c r="I3606" s="131"/>
      <c r="J3606" s="130" t="s">
        <v>131</v>
      </c>
    </row>
    <row r="3607" spans="1:10">
      <c r="A3607" s="130" t="s">
        <v>9750</v>
      </c>
      <c r="B3607" s="130" t="s">
        <v>9751</v>
      </c>
      <c r="C3607" s="130" t="s">
        <v>164</v>
      </c>
      <c r="D3607" s="130" t="s">
        <v>9752</v>
      </c>
      <c r="E3607" s="130" t="s">
        <v>166</v>
      </c>
      <c r="F3607" s="130">
        <v>0</v>
      </c>
      <c r="G3607" s="130">
        <v>2</v>
      </c>
      <c r="H3607" s="130" t="s">
        <v>130</v>
      </c>
      <c r="I3607" s="131"/>
      <c r="J3607" s="130" t="s">
        <v>131</v>
      </c>
    </row>
    <row r="3608" spans="1:10">
      <c r="A3608" s="130" t="s">
        <v>9753</v>
      </c>
      <c r="B3608" s="130" t="s">
        <v>9754</v>
      </c>
      <c r="C3608" s="130" t="s">
        <v>164</v>
      </c>
      <c r="D3608" s="130" t="s">
        <v>9755</v>
      </c>
      <c r="E3608" s="130" t="s">
        <v>166</v>
      </c>
      <c r="F3608" s="130">
        <v>0</v>
      </c>
      <c r="G3608" s="130">
        <v>2</v>
      </c>
      <c r="H3608" s="130" t="s">
        <v>130</v>
      </c>
      <c r="I3608" s="131">
        <v>45708</v>
      </c>
      <c r="J3608" s="130" t="s">
        <v>131</v>
      </c>
    </row>
    <row r="3609" spans="1:10">
      <c r="A3609" s="130" t="s">
        <v>9756</v>
      </c>
      <c r="B3609" s="130" t="s">
        <v>9757</v>
      </c>
      <c r="C3609" s="130" t="s">
        <v>164</v>
      </c>
      <c r="D3609" s="130" t="s">
        <v>9758</v>
      </c>
      <c r="E3609" s="130" t="s">
        <v>166</v>
      </c>
      <c r="F3609" s="130">
        <v>0</v>
      </c>
      <c r="G3609" s="130">
        <v>2</v>
      </c>
      <c r="H3609" s="130" t="s">
        <v>130</v>
      </c>
      <c r="I3609" s="131"/>
      <c r="J3609" s="130" t="s">
        <v>131</v>
      </c>
    </row>
    <row r="3610" spans="1:10">
      <c r="A3610" s="130" t="s">
        <v>9759</v>
      </c>
      <c r="B3610" s="130" t="s">
        <v>9731</v>
      </c>
      <c r="C3610" s="130" t="s">
        <v>164</v>
      </c>
      <c r="D3610" s="130" t="s">
        <v>9732</v>
      </c>
      <c r="E3610" s="130" t="s">
        <v>166</v>
      </c>
      <c r="F3610" s="130">
        <v>0</v>
      </c>
      <c r="G3610" s="130">
        <v>2</v>
      </c>
      <c r="H3610" s="130" t="s">
        <v>130</v>
      </c>
      <c r="I3610" s="131"/>
      <c r="J3610" s="130" t="s">
        <v>131</v>
      </c>
    </row>
    <row r="3611" spans="1:10">
      <c r="A3611" s="130" t="s">
        <v>9760</v>
      </c>
      <c r="B3611" s="130" t="s">
        <v>9761</v>
      </c>
      <c r="C3611" s="130" t="s">
        <v>164</v>
      </c>
      <c r="D3611" s="130" t="s">
        <v>9762</v>
      </c>
      <c r="E3611" s="130" t="s">
        <v>166</v>
      </c>
      <c r="F3611" s="130">
        <v>0</v>
      </c>
      <c r="G3611" s="130">
        <v>2</v>
      </c>
      <c r="H3611" s="130" t="s">
        <v>130</v>
      </c>
      <c r="I3611" s="131"/>
      <c r="J3611" s="130" t="s">
        <v>131</v>
      </c>
    </row>
    <row r="3612" spans="1:10">
      <c r="A3612" s="130" t="s">
        <v>9763</v>
      </c>
      <c r="B3612" s="130" t="s">
        <v>9764</v>
      </c>
      <c r="C3612" s="130" t="s">
        <v>164</v>
      </c>
      <c r="D3612" s="130" t="s">
        <v>9765</v>
      </c>
      <c r="E3612" s="130" t="s">
        <v>166</v>
      </c>
      <c r="F3612" s="130">
        <v>0</v>
      </c>
      <c r="G3612" s="130">
        <v>2</v>
      </c>
      <c r="H3612" s="130" t="s">
        <v>130</v>
      </c>
      <c r="I3612" s="131"/>
      <c r="J3612" s="130" t="s">
        <v>131</v>
      </c>
    </row>
    <row r="3613" spans="1:10">
      <c r="A3613" s="130" t="s">
        <v>9766</v>
      </c>
      <c r="B3613" s="130" t="s">
        <v>9767</v>
      </c>
      <c r="C3613" s="130" t="s">
        <v>373</v>
      </c>
      <c r="D3613" s="130" t="s">
        <v>9768</v>
      </c>
      <c r="E3613" s="130" t="s">
        <v>1</v>
      </c>
      <c r="F3613" s="130">
        <v>0</v>
      </c>
      <c r="G3613" s="130">
        <v>2</v>
      </c>
      <c r="H3613" s="130" t="s">
        <v>130</v>
      </c>
      <c r="I3613" s="131"/>
      <c r="J3613" s="130" t="s">
        <v>131</v>
      </c>
    </row>
    <row r="3614" spans="1:10">
      <c r="A3614" s="130" t="s">
        <v>9769</v>
      </c>
      <c r="B3614" s="130" t="s">
        <v>9770</v>
      </c>
      <c r="C3614" s="130" t="s">
        <v>373</v>
      </c>
      <c r="D3614" s="130" t="s">
        <v>9771</v>
      </c>
      <c r="E3614" s="130" t="s">
        <v>1</v>
      </c>
      <c r="F3614" s="130">
        <v>0</v>
      </c>
      <c r="G3614" s="130">
        <v>2</v>
      </c>
      <c r="H3614" s="130" t="s">
        <v>130</v>
      </c>
      <c r="I3614" s="131"/>
      <c r="J3614" s="130" t="s">
        <v>131</v>
      </c>
    </row>
    <row r="3615" spans="1:10">
      <c r="A3615" s="130" t="s">
        <v>9772</v>
      </c>
      <c r="B3615" s="130" t="s">
        <v>9728</v>
      </c>
      <c r="C3615" s="130" t="s">
        <v>373</v>
      </c>
      <c r="D3615" s="130" t="s">
        <v>9729</v>
      </c>
      <c r="E3615" s="130" t="s">
        <v>1</v>
      </c>
      <c r="F3615" s="130">
        <v>0</v>
      </c>
      <c r="G3615" s="130">
        <v>2</v>
      </c>
      <c r="H3615" s="130" t="s">
        <v>130</v>
      </c>
      <c r="I3615" s="131"/>
      <c r="J3615" s="130" t="s">
        <v>131</v>
      </c>
    </row>
    <row r="3616" spans="1:10">
      <c r="A3616" s="130" t="s">
        <v>9773</v>
      </c>
      <c r="B3616" s="130" t="s">
        <v>9731</v>
      </c>
      <c r="C3616" s="130" t="s">
        <v>373</v>
      </c>
      <c r="D3616" s="130" t="s">
        <v>9732</v>
      </c>
      <c r="E3616" s="130" t="s">
        <v>1</v>
      </c>
      <c r="F3616" s="130">
        <v>0</v>
      </c>
      <c r="G3616" s="130">
        <v>2</v>
      </c>
      <c r="H3616" s="130" t="s">
        <v>130</v>
      </c>
      <c r="I3616" s="131"/>
      <c r="J3616" s="130" t="s">
        <v>131</v>
      </c>
    </row>
    <row r="3617" spans="1:10">
      <c r="A3617" s="130" t="s">
        <v>9774</v>
      </c>
      <c r="B3617" s="130" t="s">
        <v>9741</v>
      </c>
      <c r="C3617" s="130" t="s">
        <v>373</v>
      </c>
      <c r="D3617" s="130" t="s">
        <v>9742</v>
      </c>
      <c r="E3617" s="130" t="s">
        <v>1</v>
      </c>
      <c r="F3617" s="130">
        <v>0</v>
      </c>
      <c r="G3617" s="130">
        <v>2</v>
      </c>
      <c r="H3617" s="130" t="s">
        <v>130</v>
      </c>
      <c r="I3617" s="131"/>
      <c r="J3617" s="130" t="s">
        <v>131</v>
      </c>
    </row>
    <row r="3618" spans="1:10">
      <c r="A3618" s="130" t="s">
        <v>9775</v>
      </c>
      <c r="B3618" s="130" t="s">
        <v>9704</v>
      </c>
      <c r="C3618" s="130" t="s">
        <v>255</v>
      </c>
      <c r="D3618" s="130" t="s">
        <v>9705</v>
      </c>
      <c r="E3618" s="130" t="s">
        <v>257</v>
      </c>
      <c r="F3618" s="130">
        <v>0</v>
      </c>
      <c r="G3618" s="130">
        <v>2</v>
      </c>
      <c r="H3618" s="130" t="s">
        <v>130</v>
      </c>
      <c r="I3618" s="131"/>
      <c r="J3618" s="130" t="s">
        <v>131</v>
      </c>
    </row>
    <row r="3619" spans="1:10">
      <c r="A3619" s="130" t="s">
        <v>9776</v>
      </c>
      <c r="B3619" s="130" t="s">
        <v>9707</v>
      </c>
      <c r="C3619" s="130" t="s">
        <v>255</v>
      </c>
      <c r="D3619" s="130" t="s">
        <v>9708</v>
      </c>
      <c r="E3619" s="130" t="s">
        <v>257</v>
      </c>
      <c r="F3619" s="130">
        <v>0</v>
      </c>
      <c r="G3619" s="130">
        <v>2</v>
      </c>
      <c r="H3619" s="130" t="s">
        <v>130</v>
      </c>
      <c r="I3619" s="131"/>
      <c r="J3619" s="130" t="s">
        <v>131</v>
      </c>
    </row>
    <row r="3620" spans="1:10">
      <c r="A3620" s="130" t="s">
        <v>9777</v>
      </c>
      <c r="B3620" s="130" t="s">
        <v>9767</v>
      </c>
      <c r="C3620" s="130" t="s">
        <v>255</v>
      </c>
      <c r="D3620" s="130" t="s">
        <v>9768</v>
      </c>
      <c r="E3620" s="130" t="s">
        <v>257</v>
      </c>
      <c r="F3620" s="130">
        <v>0</v>
      </c>
      <c r="G3620" s="130">
        <v>2</v>
      </c>
      <c r="H3620" s="130" t="s">
        <v>130</v>
      </c>
      <c r="I3620" s="131">
        <v>45734</v>
      </c>
      <c r="J3620" s="130" t="s">
        <v>131</v>
      </c>
    </row>
    <row r="3621" spans="1:10">
      <c r="A3621" s="130" t="s">
        <v>9778</v>
      </c>
      <c r="B3621" s="130" t="s">
        <v>9778</v>
      </c>
      <c r="C3621" s="130" t="s">
        <v>9778</v>
      </c>
      <c r="D3621" s="130" t="s">
        <v>9778</v>
      </c>
      <c r="E3621" s="130" t="s">
        <v>9778</v>
      </c>
      <c r="H3621" s="130" t="s">
        <v>9778</v>
      </c>
      <c r="I3621" s="131"/>
      <c r="J3621" s="130" t="s">
        <v>9778</v>
      </c>
    </row>
    <row r="3622" spans="1:10">
      <c r="A3622" s="130" t="s">
        <v>9779</v>
      </c>
      <c r="B3622" s="130" t="s">
        <v>9780</v>
      </c>
      <c r="C3622" s="130" t="s">
        <v>128</v>
      </c>
      <c r="D3622" s="130" t="s">
        <v>9781</v>
      </c>
      <c r="E3622" s="130" t="s">
        <v>128</v>
      </c>
      <c r="F3622" s="130">
        <v>0</v>
      </c>
      <c r="G3622" s="130">
        <v>2</v>
      </c>
      <c r="H3622" s="130" t="s">
        <v>130</v>
      </c>
      <c r="I3622" s="131"/>
      <c r="J3622" s="130" t="s">
        <v>131</v>
      </c>
    </row>
    <row r="3623" spans="1:10">
      <c r="A3623" s="130" t="s">
        <v>9782</v>
      </c>
      <c r="B3623" s="130" t="s">
        <v>9783</v>
      </c>
      <c r="C3623" s="130" t="s">
        <v>6528</v>
      </c>
      <c r="D3623" s="130" t="s">
        <v>9784</v>
      </c>
      <c r="E3623" s="130" t="s">
        <v>6528</v>
      </c>
      <c r="F3623" s="130">
        <v>0</v>
      </c>
      <c r="G3623" s="130">
        <v>2</v>
      </c>
      <c r="H3623" s="130" t="s">
        <v>130</v>
      </c>
      <c r="I3623" s="131"/>
      <c r="J3623" s="130" t="s">
        <v>131</v>
      </c>
    </row>
    <row r="3624" spans="1:10">
      <c r="A3624" s="130" t="s">
        <v>9785</v>
      </c>
      <c r="B3624" s="130" t="s">
        <v>9786</v>
      </c>
      <c r="C3624" s="130" t="s">
        <v>128</v>
      </c>
      <c r="D3624" s="130" t="s">
        <v>9787</v>
      </c>
      <c r="E3624" s="130" t="s">
        <v>128</v>
      </c>
      <c r="F3624" s="130">
        <v>0</v>
      </c>
      <c r="G3624" s="130">
        <v>2</v>
      </c>
      <c r="H3624" s="130" t="s">
        <v>130</v>
      </c>
      <c r="I3624" s="131"/>
      <c r="J3624" s="130" t="s">
        <v>131</v>
      </c>
    </row>
    <row r="3625" spans="1:10">
      <c r="A3625" s="130" t="s">
        <v>9788</v>
      </c>
      <c r="B3625" s="130" t="s">
        <v>9789</v>
      </c>
      <c r="C3625" s="130" t="s">
        <v>266</v>
      </c>
      <c r="D3625" s="130" t="s">
        <v>9790</v>
      </c>
      <c r="E3625" s="130" t="s">
        <v>268</v>
      </c>
      <c r="F3625" s="130">
        <v>0</v>
      </c>
      <c r="G3625" s="130">
        <v>2</v>
      </c>
      <c r="H3625" s="130" t="s">
        <v>130</v>
      </c>
      <c r="I3625" s="131"/>
      <c r="J3625" s="130" t="s">
        <v>131</v>
      </c>
    </row>
    <row r="3626" spans="1:10">
      <c r="A3626" s="130" t="s">
        <v>9791</v>
      </c>
      <c r="B3626" s="130" t="s">
        <v>9792</v>
      </c>
      <c r="C3626" s="130" t="s">
        <v>164</v>
      </c>
      <c r="D3626" s="130" t="s">
        <v>9793</v>
      </c>
      <c r="E3626" s="130" t="s">
        <v>166</v>
      </c>
      <c r="F3626" s="130">
        <v>0</v>
      </c>
      <c r="G3626" s="130">
        <v>2</v>
      </c>
      <c r="H3626" s="130" t="s">
        <v>130</v>
      </c>
      <c r="I3626" s="131"/>
      <c r="J3626" s="130" t="s">
        <v>131</v>
      </c>
    </row>
    <row r="3627" spans="1:10">
      <c r="A3627" s="130" t="s">
        <v>9794</v>
      </c>
      <c r="B3627" s="130" t="s">
        <v>9795</v>
      </c>
      <c r="C3627" s="130" t="s">
        <v>128</v>
      </c>
      <c r="D3627" s="130" t="s">
        <v>9796</v>
      </c>
      <c r="E3627" s="130" t="s">
        <v>128</v>
      </c>
      <c r="F3627" s="130">
        <v>0</v>
      </c>
      <c r="G3627" s="130">
        <v>2</v>
      </c>
      <c r="H3627" s="130" t="s">
        <v>130</v>
      </c>
      <c r="I3627" s="131"/>
      <c r="J3627" s="130" t="s">
        <v>131</v>
      </c>
    </row>
    <row r="3628" spans="1:10">
      <c r="A3628" s="130" t="s">
        <v>9797</v>
      </c>
      <c r="B3628" s="130" t="s">
        <v>9797</v>
      </c>
      <c r="C3628" s="130" t="s">
        <v>9797</v>
      </c>
      <c r="D3628" s="130" t="s">
        <v>9797</v>
      </c>
      <c r="E3628" s="130" t="s">
        <v>9797</v>
      </c>
      <c r="H3628" s="130" t="s">
        <v>9797</v>
      </c>
      <c r="I3628" s="131"/>
      <c r="J3628" s="130" t="s">
        <v>9797</v>
      </c>
    </row>
    <row r="3629" spans="1:10">
      <c r="A3629" s="130" t="s">
        <v>9798</v>
      </c>
      <c r="B3629" s="130" t="s">
        <v>9799</v>
      </c>
      <c r="C3629" s="130" t="s">
        <v>6528</v>
      </c>
      <c r="D3629" s="130" t="s">
        <v>9800</v>
      </c>
      <c r="E3629" s="130" t="s">
        <v>6528</v>
      </c>
      <c r="F3629" s="130">
        <v>0</v>
      </c>
      <c r="G3629" s="130">
        <v>2</v>
      </c>
      <c r="H3629" s="130" t="s">
        <v>130</v>
      </c>
      <c r="I3629" s="131"/>
      <c r="J3629" s="130" t="s">
        <v>131</v>
      </c>
    </row>
    <row r="3630" spans="1:10">
      <c r="A3630" s="130" t="s">
        <v>9801</v>
      </c>
      <c r="B3630" s="130" t="s">
        <v>9802</v>
      </c>
      <c r="C3630" s="130" t="s">
        <v>128</v>
      </c>
      <c r="D3630" s="130" t="s">
        <v>9803</v>
      </c>
      <c r="E3630" s="130" t="s">
        <v>128</v>
      </c>
      <c r="F3630" s="130">
        <v>0</v>
      </c>
      <c r="G3630" s="130">
        <v>2</v>
      </c>
      <c r="H3630" s="130" t="s">
        <v>130</v>
      </c>
      <c r="I3630" s="131"/>
      <c r="J3630" s="130" t="s">
        <v>131</v>
      </c>
    </row>
    <row r="3631" spans="1:10">
      <c r="A3631" s="130" t="s">
        <v>9804</v>
      </c>
      <c r="B3631" s="130" t="s">
        <v>9804</v>
      </c>
      <c r="C3631" s="130" t="s">
        <v>9804</v>
      </c>
      <c r="D3631" s="130" t="s">
        <v>9804</v>
      </c>
      <c r="E3631" s="130" t="s">
        <v>9804</v>
      </c>
      <c r="H3631" s="130" t="s">
        <v>9804</v>
      </c>
      <c r="I3631" s="131"/>
      <c r="J3631" s="130" t="s">
        <v>9804</v>
      </c>
    </row>
    <row r="3632" spans="1:10">
      <c r="A3632" s="130" t="s">
        <v>9805</v>
      </c>
      <c r="B3632" s="130" t="s">
        <v>9806</v>
      </c>
      <c r="C3632" s="130" t="s">
        <v>128</v>
      </c>
      <c r="D3632" s="130" t="s">
        <v>9807</v>
      </c>
      <c r="E3632" s="130" t="s">
        <v>128</v>
      </c>
      <c r="F3632" s="130">
        <v>0</v>
      </c>
      <c r="G3632" s="130">
        <v>2</v>
      </c>
      <c r="H3632" s="130" t="s">
        <v>130</v>
      </c>
      <c r="I3632" s="131"/>
      <c r="J3632" s="130" t="s">
        <v>131</v>
      </c>
    </row>
    <row r="3633" spans="1:10">
      <c r="A3633" s="130" t="s">
        <v>9808</v>
      </c>
      <c r="B3633" s="130" t="s">
        <v>9808</v>
      </c>
      <c r="C3633" s="130" t="s">
        <v>9808</v>
      </c>
      <c r="D3633" s="130" t="s">
        <v>9808</v>
      </c>
      <c r="E3633" s="130" t="s">
        <v>9808</v>
      </c>
      <c r="H3633" s="130" t="s">
        <v>9808</v>
      </c>
      <c r="I3633" s="131"/>
      <c r="J3633" s="130" t="s">
        <v>9808</v>
      </c>
    </row>
    <row r="3634" spans="1:10">
      <c r="A3634" s="130" t="s">
        <v>9809</v>
      </c>
      <c r="B3634" s="130" t="s">
        <v>9810</v>
      </c>
      <c r="C3634" s="130" t="s">
        <v>266</v>
      </c>
      <c r="D3634" s="130" t="s">
        <v>9811</v>
      </c>
      <c r="E3634" s="130" t="s">
        <v>268</v>
      </c>
      <c r="F3634" s="130">
        <v>0</v>
      </c>
      <c r="G3634" s="130">
        <v>2</v>
      </c>
      <c r="H3634" s="130" t="s">
        <v>130</v>
      </c>
      <c r="I3634" s="131"/>
      <c r="J3634" s="130" t="s">
        <v>131</v>
      </c>
    </row>
    <row r="3635" spans="1:10">
      <c r="A3635" s="130" t="s">
        <v>9812</v>
      </c>
      <c r="B3635" s="130" t="s">
        <v>9813</v>
      </c>
      <c r="C3635" s="130" t="s">
        <v>373</v>
      </c>
      <c r="D3635" s="130" t="s">
        <v>9814</v>
      </c>
      <c r="E3635" s="130" t="s">
        <v>1</v>
      </c>
      <c r="F3635" s="130">
        <v>0</v>
      </c>
      <c r="G3635" s="130">
        <v>2</v>
      </c>
      <c r="H3635" s="130" t="s">
        <v>130</v>
      </c>
      <c r="I3635" s="131"/>
      <c r="J3635" s="130" t="s">
        <v>131</v>
      </c>
    </row>
    <row r="3636" spans="1:10">
      <c r="A3636" s="130" t="s">
        <v>9815</v>
      </c>
      <c r="B3636" s="130" t="s">
        <v>9816</v>
      </c>
      <c r="C3636" s="130" t="s">
        <v>373</v>
      </c>
      <c r="D3636" s="130" t="s">
        <v>9817</v>
      </c>
      <c r="E3636" s="130" t="s">
        <v>1</v>
      </c>
      <c r="F3636" s="130">
        <v>0</v>
      </c>
      <c r="G3636" s="130">
        <v>2</v>
      </c>
      <c r="H3636" s="130" t="s">
        <v>130</v>
      </c>
      <c r="I3636" s="131"/>
      <c r="J3636" s="130" t="s">
        <v>131</v>
      </c>
    </row>
    <row r="3637" spans="1:10">
      <c r="A3637" s="130" t="s">
        <v>9818</v>
      </c>
      <c r="B3637" s="130" t="s">
        <v>9819</v>
      </c>
      <c r="C3637" s="130" t="s">
        <v>373</v>
      </c>
      <c r="D3637" s="130" t="s">
        <v>9820</v>
      </c>
      <c r="E3637" s="130" t="s">
        <v>1</v>
      </c>
      <c r="F3637" s="130">
        <v>0</v>
      </c>
      <c r="G3637" s="130">
        <v>2</v>
      </c>
      <c r="H3637" s="130" t="s">
        <v>130</v>
      </c>
      <c r="I3637" s="131"/>
      <c r="J3637" s="130" t="s">
        <v>131</v>
      </c>
    </row>
    <row r="3638" spans="1:10">
      <c r="A3638" s="130" t="s">
        <v>9821</v>
      </c>
      <c r="B3638" s="130" t="s">
        <v>9822</v>
      </c>
      <c r="C3638" s="130" t="s">
        <v>266</v>
      </c>
      <c r="D3638" s="130" t="s">
        <v>9823</v>
      </c>
      <c r="E3638" s="130" t="s">
        <v>268</v>
      </c>
      <c r="F3638" s="130">
        <v>0</v>
      </c>
      <c r="G3638" s="130">
        <v>2</v>
      </c>
      <c r="H3638" s="130" t="s">
        <v>130</v>
      </c>
      <c r="I3638" s="131"/>
      <c r="J3638" s="130" t="s">
        <v>131</v>
      </c>
    </row>
    <row r="3639" spans="1:10">
      <c r="A3639" s="130" t="s">
        <v>9824</v>
      </c>
      <c r="B3639" s="130" t="s">
        <v>9825</v>
      </c>
      <c r="C3639" s="130" t="s">
        <v>255</v>
      </c>
      <c r="D3639" s="130" t="s">
        <v>9826</v>
      </c>
      <c r="E3639" s="130" t="s">
        <v>257</v>
      </c>
      <c r="F3639" s="130">
        <v>0</v>
      </c>
      <c r="G3639" s="130">
        <v>2</v>
      </c>
      <c r="H3639" s="130" t="s">
        <v>130</v>
      </c>
      <c r="I3639" s="131"/>
      <c r="J3639" s="130" t="s">
        <v>131</v>
      </c>
    </row>
    <row r="3640" spans="1:10">
      <c r="A3640" s="130" t="s">
        <v>9827</v>
      </c>
      <c r="B3640" s="130" t="s">
        <v>9828</v>
      </c>
      <c r="C3640" s="130" t="s">
        <v>266</v>
      </c>
      <c r="D3640" s="130" t="s">
        <v>9829</v>
      </c>
      <c r="E3640" s="130" t="s">
        <v>268</v>
      </c>
      <c r="F3640" s="130">
        <v>0</v>
      </c>
      <c r="G3640" s="130">
        <v>2</v>
      </c>
      <c r="H3640" s="130" t="s">
        <v>130</v>
      </c>
      <c r="I3640" s="131"/>
      <c r="J3640" s="130" t="s">
        <v>131</v>
      </c>
    </row>
    <row r="3641" spans="1:10">
      <c r="A3641" s="130" t="s">
        <v>9830</v>
      </c>
      <c r="B3641" s="130" t="s">
        <v>9831</v>
      </c>
      <c r="C3641" s="130" t="s">
        <v>373</v>
      </c>
      <c r="D3641" s="130" t="s">
        <v>9832</v>
      </c>
      <c r="E3641" s="130" t="s">
        <v>1</v>
      </c>
      <c r="F3641" s="130">
        <v>0</v>
      </c>
      <c r="G3641" s="130">
        <v>2</v>
      </c>
      <c r="H3641" s="130" t="s">
        <v>130</v>
      </c>
      <c r="I3641" s="131"/>
      <c r="J3641" s="130" t="s">
        <v>131</v>
      </c>
    </row>
    <row r="3642" spans="1:10">
      <c r="A3642" s="130" t="s">
        <v>9833</v>
      </c>
      <c r="B3642" s="130" t="s">
        <v>9834</v>
      </c>
      <c r="C3642" s="130" t="s">
        <v>266</v>
      </c>
      <c r="D3642" s="130" t="s">
        <v>9835</v>
      </c>
      <c r="E3642" s="130" t="s">
        <v>268</v>
      </c>
      <c r="F3642" s="130">
        <v>0</v>
      </c>
      <c r="G3642" s="130">
        <v>2</v>
      </c>
      <c r="H3642" s="130" t="s">
        <v>130</v>
      </c>
      <c r="I3642" s="131"/>
      <c r="J3642" s="130" t="s">
        <v>131</v>
      </c>
    </row>
    <row r="3643" spans="1:10">
      <c r="A3643" s="130" t="s">
        <v>9836</v>
      </c>
      <c r="B3643" s="130" t="s">
        <v>9836</v>
      </c>
      <c r="C3643" s="130" t="s">
        <v>9836</v>
      </c>
      <c r="D3643" s="130" t="s">
        <v>9836</v>
      </c>
      <c r="E3643" s="130" t="s">
        <v>9836</v>
      </c>
      <c r="H3643" s="130" t="s">
        <v>9836</v>
      </c>
      <c r="I3643" s="131"/>
      <c r="J3643" s="130" t="s">
        <v>9836</v>
      </c>
    </row>
    <row r="3644" spans="1:10">
      <c r="A3644" s="130" t="s">
        <v>9837</v>
      </c>
      <c r="B3644" s="130" t="s">
        <v>9838</v>
      </c>
      <c r="C3644" s="130" t="s">
        <v>128</v>
      </c>
      <c r="D3644" s="130" t="s">
        <v>9839</v>
      </c>
      <c r="E3644" s="130" t="s">
        <v>128</v>
      </c>
      <c r="F3644" s="130">
        <v>0</v>
      </c>
      <c r="G3644" s="130">
        <v>2</v>
      </c>
      <c r="H3644" s="130" t="s">
        <v>136</v>
      </c>
      <c r="I3644" s="131"/>
      <c r="J3644" s="130" t="s">
        <v>131</v>
      </c>
    </row>
    <row r="3645" spans="1:10">
      <c r="A3645" s="130" t="s">
        <v>9840</v>
      </c>
      <c r="B3645" s="130" t="s">
        <v>9838</v>
      </c>
      <c r="C3645" s="130" t="s">
        <v>6528</v>
      </c>
      <c r="D3645" s="130" t="s">
        <v>9839</v>
      </c>
      <c r="E3645" s="130" t="s">
        <v>6528</v>
      </c>
      <c r="F3645" s="130">
        <v>0</v>
      </c>
      <c r="G3645" s="130">
        <v>2</v>
      </c>
      <c r="H3645" s="130" t="s">
        <v>136</v>
      </c>
      <c r="I3645" s="131"/>
      <c r="J3645" s="130" t="s">
        <v>131</v>
      </c>
    </row>
    <row r="3646" spans="1:10">
      <c r="A3646" s="130" t="s">
        <v>9841</v>
      </c>
      <c r="B3646" s="130" t="s">
        <v>9838</v>
      </c>
      <c r="C3646" s="130" t="s">
        <v>164</v>
      </c>
      <c r="D3646" s="130" t="s">
        <v>9839</v>
      </c>
      <c r="E3646" s="130" t="s">
        <v>166</v>
      </c>
      <c r="F3646" s="130">
        <v>0</v>
      </c>
      <c r="G3646" s="130">
        <v>2</v>
      </c>
      <c r="H3646" s="130" t="s">
        <v>136</v>
      </c>
      <c r="I3646" s="131"/>
      <c r="J3646" s="130" t="s">
        <v>131</v>
      </c>
    </row>
    <row r="3647" spans="1:10">
      <c r="A3647" s="130" t="s">
        <v>9842</v>
      </c>
      <c r="B3647" s="130" t="s">
        <v>9838</v>
      </c>
      <c r="C3647" s="130" t="s">
        <v>192</v>
      </c>
      <c r="D3647" s="130" t="s">
        <v>9839</v>
      </c>
      <c r="E3647" s="130" t="s">
        <v>193</v>
      </c>
      <c r="F3647" s="130">
        <v>0</v>
      </c>
      <c r="G3647" s="130">
        <v>2</v>
      </c>
      <c r="H3647" s="130" t="s">
        <v>136</v>
      </c>
      <c r="I3647" s="131"/>
      <c r="J3647" s="130" t="s">
        <v>131</v>
      </c>
    </row>
    <row r="3648" spans="1:10">
      <c r="A3648" s="130" t="s">
        <v>9843</v>
      </c>
      <c r="B3648" s="130" t="s">
        <v>9838</v>
      </c>
      <c r="C3648" s="130" t="s">
        <v>266</v>
      </c>
      <c r="D3648" s="130" t="s">
        <v>9839</v>
      </c>
      <c r="E3648" s="130" t="s">
        <v>268</v>
      </c>
      <c r="F3648" s="130">
        <v>0</v>
      </c>
      <c r="G3648" s="130">
        <v>2</v>
      </c>
      <c r="H3648" s="130" t="s">
        <v>136</v>
      </c>
      <c r="I3648" s="131"/>
      <c r="J3648" s="130" t="s">
        <v>131</v>
      </c>
    </row>
    <row r="3649" spans="1:10">
      <c r="A3649" s="130" t="s">
        <v>9844</v>
      </c>
      <c r="B3649" s="130" t="s">
        <v>9838</v>
      </c>
      <c r="C3649" s="130" t="s">
        <v>373</v>
      </c>
      <c r="D3649" s="130" t="s">
        <v>9839</v>
      </c>
      <c r="E3649" s="130" t="s">
        <v>1</v>
      </c>
      <c r="F3649" s="130">
        <v>0</v>
      </c>
      <c r="G3649" s="130">
        <v>2</v>
      </c>
      <c r="H3649" s="130" t="s">
        <v>136</v>
      </c>
      <c r="I3649" s="131"/>
      <c r="J3649" s="130" t="s">
        <v>131</v>
      </c>
    </row>
    <row r="3650" spans="1:10">
      <c r="A3650" s="130" t="s">
        <v>9845</v>
      </c>
      <c r="B3650" s="130" t="s">
        <v>9838</v>
      </c>
      <c r="C3650" s="130" t="s">
        <v>255</v>
      </c>
      <c r="D3650" s="130" t="s">
        <v>9839</v>
      </c>
      <c r="E3650" s="130" t="s">
        <v>257</v>
      </c>
      <c r="F3650" s="130">
        <v>0</v>
      </c>
      <c r="G3650" s="130">
        <v>2</v>
      </c>
      <c r="H3650" s="130" t="s">
        <v>136</v>
      </c>
      <c r="I3650" s="131"/>
      <c r="J3650" s="130" t="s">
        <v>131</v>
      </c>
    </row>
    <row r="3651" spans="1:10">
      <c r="A3651" s="130" t="s">
        <v>9846</v>
      </c>
      <c r="B3651" s="130" t="s">
        <v>9838</v>
      </c>
      <c r="C3651" s="130" t="s">
        <v>764</v>
      </c>
      <c r="D3651" s="130" t="s">
        <v>9839</v>
      </c>
      <c r="E3651" s="130" t="s">
        <v>765</v>
      </c>
      <c r="F3651" s="130">
        <v>0</v>
      </c>
      <c r="G3651" s="130">
        <v>2</v>
      </c>
      <c r="H3651" s="130" t="s">
        <v>136</v>
      </c>
      <c r="I3651" s="131"/>
      <c r="J3651" s="130" t="s">
        <v>131</v>
      </c>
    </row>
    <row r="3652" spans="1:10">
      <c r="A3652" s="130" t="s">
        <v>9847</v>
      </c>
      <c r="B3652" s="130" t="s">
        <v>9838</v>
      </c>
      <c r="C3652" s="130" t="s">
        <v>9137</v>
      </c>
      <c r="D3652" s="130" t="s">
        <v>9839</v>
      </c>
      <c r="E3652" s="130" t="s">
        <v>8014</v>
      </c>
      <c r="F3652" s="130">
        <v>0</v>
      </c>
      <c r="G3652" s="130">
        <v>2</v>
      </c>
      <c r="H3652" s="130" t="s">
        <v>136</v>
      </c>
      <c r="I3652" s="131"/>
      <c r="J3652" s="130" t="s">
        <v>131</v>
      </c>
    </row>
    <row r="3653" spans="1:10">
      <c r="A3653" s="130" t="s">
        <v>9848</v>
      </c>
      <c r="B3653" s="130" t="s">
        <v>9838</v>
      </c>
      <c r="C3653" s="130" t="s">
        <v>239</v>
      </c>
      <c r="D3653" s="130" t="s">
        <v>9839</v>
      </c>
      <c r="E3653" s="130" t="s">
        <v>22</v>
      </c>
      <c r="F3653" s="130">
        <v>1</v>
      </c>
      <c r="G3653" s="130">
        <v>2</v>
      </c>
      <c r="H3653" s="130" t="s">
        <v>136</v>
      </c>
      <c r="I3653" s="131"/>
      <c r="J3653" s="130" t="s">
        <v>131</v>
      </c>
    </row>
    <row r="3654" spans="1:10">
      <c r="A3654" s="130" t="s">
        <v>9849</v>
      </c>
      <c r="B3654" s="130" t="s">
        <v>9838</v>
      </c>
      <c r="C3654" s="130" t="s">
        <v>139</v>
      </c>
      <c r="D3654" s="130" t="s">
        <v>9839</v>
      </c>
      <c r="E3654" s="130" t="s">
        <v>141</v>
      </c>
      <c r="F3654" s="130">
        <v>1</v>
      </c>
      <c r="G3654" s="130">
        <v>2</v>
      </c>
      <c r="H3654" s="130" t="s">
        <v>136</v>
      </c>
      <c r="I3654" s="131"/>
      <c r="J3654" s="130" t="s">
        <v>131</v>
      </c>
    </row>
    <row r="3655" spans="1:10">
      <c r="A3655" s="130" t="s">
        <v>9850</v>
      </c>
      <c r="B3655" s="130" t="s">
        <v>9838</v>
      </c>
      <c r="C3655" s="130" t="s">
        <v>9157</v>
      </c>
      <c r="D3655" s="130" t="s">
        <v>9839</v>
      </c>
      <c r="E3655" s="130" t="s">
        <v>9158</v>
      </c>
      <c r="F3655" s="130">
        <v>0</v>
      </c>
      <c r="G3655" s="130">
        <v>2</v>
      </c>
      <c r="H3655" s="130" t="s">
        <v>136</v>
      </c>
      <c r="I3655" s="131"/>
      <c r="J3655" s="130" t="s">
        <v>131</v>
      </c>
    </row>
    <row r="3656" spans="1:10">
      <c r="A3656" s="130" t="s">
        <v>9851</v>
      </c>
      <c r="B3656" s="130" t="s">
        <v>9838</v>
      </c>
      <c r="C3656" s="130" t="s">
        <v>255</v>
      </c>
      <c r="D3656" s="130" t="s">
        <v>9839</v>
      </c>
      <c r="E3656" s="130" t="s">
        <v>23</v>
      </c>
      <c r="F3656" s="130">
        <v>0</v>
      </c>
      <c r="G3656" s="130">
        <v>2</v>
      </c>
      <c r="H3656" s="130" t="s">
        <v>136</v>
      </c>
      <c r="I3656" s="131">
        <v>46050</v>
      </c>
      <c r="J3656" s="130" t="s">
        <v>131</v>
      </c>
    </row>
    <row r="3657" spans="1:10">
      <c r="A3657" s="130" t="s">
        <v>9852</v>
      </c>
      <c r="B3657" s="130" t="s">
        <v>9853</v>
      </c>
      <c r="C3657" s="130" t="s">
        <v>128</v>
      </c>
      <c r="D3657" s="130" t="s">
        <v>9854</v>
      </c>
      <c r="E3657" s="130" t="s">
        <v>128</v>
      </c>
      <c r="F3657" s="130">
        <v>0</v>
      </c>
      <c r="G3657" s="130">
        <v>2</v>
      </c>
      <c r="H3657" s="130" t="s">
        <v>136</v>
      </c>
      <c r="I3657" s="131"/>
      <c r="J3657" s="130" t="s">
        <v>131</v>
      </c>
    </row>
    <row r="3658" spans="1:10">
      <c r="A3658" s="130" t="s">
        <v>9855</v>
      </c>
      <c r="B3658" s="130" t="s">
        <v>9856</v>
      </c>
      <c r="C3658" s="130" t="s">
        <v>128</v>
      </c>
      <c r="D3658" s="130" t="s">
        <v>9857</v>
      </c>
      <c r="E3658" s="130" t="s">
        <v>128</v>
      </c>
      <c r="F3658" s="130">
        <v>0</v>
      </c>
      <c r="G3658" s="130">
        <v>2</v>
      </c>
      <c r="H3658" s="130" t="s">
        <v>136</v>
      </c>
      <c r="I3658" s="131"/>
      <c r="J3658" s="130" t="s">
        <v>131</v>
      </c>
    </row>
    <row r="3659" spans="1:10">
      <c r="A3659" s="130" t="s">
        <v>9858</v>
      </c>
      <c r="B3659" s="130" t="s">
        <v>9859</v>
      </c>
      <c r="C3659" s="130" t="s">
        <v>128</v>
      </c>
      <c r="D3659" s="130" t="s">
        <v>9860</v>
      </c>
      <c r="E3659" s="130" t="s">
        <v>128</v>
      </c>
      <c r="F3659" s="130">
        <v>0</v>
      </c>
      <c r="G3659" s="130">
        <v>2</v>
      </c>
      <c r="H3659" s="130" t="s">
        <v>136</v>
      </c>
      <c r="I3659" s="131"/>
      <c r="J3659" s="130" t="s">
        <v>131</v>
      </c>
    </row>
    <row r="3660" spans="1:10">
      <c r="A3660" s="130" t="s">
        <v>9861</v>
      </c>
      <c r="B3660" s="130" t="s">
        <v>9861</v>
      </c>
      <c r="C3660" s="130" t="s">
        <v>9861</v>
      </c>
      <c r="D3660" s="130" t="s">
        <v>9861</v>
      </c>
      <c r="E3660" s="130" t="s">
        <v>9861</v>
      </c>
      <c r="H3660" s="130" t="s">
        <v>9861</v>
      </c>
      <c r="I3660" s="131"/>
      <c r="J3660" s="130" t="s">
        <v>9861</v>
      </c>
    </row>
    <row r="3661" spans="1:10">
      <c r="A3661" s="130" t="s">
        <v>9862</v>
      </c>
      <c r="B3661" s="130" t="s">
        <v>9863</v>
      </c>
      <c r="C3661" s="130" t="s">
        <v>128</v>
      </c>
      <c r="D3661" s="130" t="s">
        <v>9864</v>
      </c>
      <c r="E3661" s="130" t="s">
        <v>128</v>
      </c>
      <c r="F3661" s="130">
        <v>0</v>
      </c>
      <c r="G3661" s="130">
        <v>2</v>
      </c>
      <c r="H3661" s="130" t="s">
        <v>130</v>
      </c>
      <c r="I3661" s="131"/>
      <c r="J3661" s="130" t="s">
        <v>131</v>
      </c>
    </row>
    <row r="3662" spans="1:10">
      <c r="A3662" s="130" t="s">
        <v>9865</v>
      </c>
      <c r="B3662" s="130" t="s">
        <v>9863</v>
      </c>
      <c r="C3662" s="130" t="s">
        <v>6528</v>
      </c>
      <c r="D3662" s="130" t="s">
        <v>9864</v>
      </c>
      <c r="E3662" s="130" t="s">
        <v>6528</v>
      </c>
      <c r="F3662" s="130">
        <v>0</v>
      </c>
      <c r="G3662" s="130">
        <v>2</v>
      </c>
      <c r="H3662" s="130" t="s">
        <v>130</v>
      </c>
      <c r="I3662" s="131"/>
      <c r="J3662" s="130" t="s">
        <v>131</v>
      </c>
    </row>
    <row r="3663" spans="1:10">
      <c r="A3663" s="130" t="s">
        <v>9866</v>
      </c>
      <c r="B3663" s="130" t="s">
        <v>9863</v>
      </c>
      <c r="C3663" s="130" t="s">
        <v>164</v>
      </c>
      <c r="D3663" s="130" t="s">
        <v>9864</v>
      </c>
      <c r="E3663" s="130" t="s">
        <v>166</v>
      </c>
      <c r="F3663" s="130">
        <v>0</v>
      </c>
      <c r="G3663" s="130">
        <v>2</v>
      </c>
      <c r="H3663" s="130" t="s">
        <v>130</v>
      </c>
      <c r="I3663" s="131"/>
      <c r="J3663" s="130" t="s">
        <v>131</v>
      </c>
    </row>
    <row r="3664" spans="1:10">
      <c r="A3664" s="130" t="s">
        <v>9867</v>
      </c>
      <c r="B3664" s="130" t="s">
        <v>9863</v>
      </c>
      <c r="C3664" s="130" t="s">
        <v>192</v>
      </c>
      <c r="D3664" s="130" t="s">
        <v>9864</v>
      </c>
      <c r="E3664" s="130" t="s">
        <v>193</v>
      </c>
      <c r="F3664" s="130">
        <v>0</v>
      </c>
      <c r="G3664" s="130">
        <v>2</v>
      </c>
      <c r="H3664" s="130" t="s">
        <v>130</v>
      </c>
      <c r="I3664" s="131"/>
      <c r="J3664" s="130" t="s">
        <v>131</v>
      </c>
    </row>
    <row r="3665" spans="1:10">
      <c r="A3665" s="130" t="s">
        <v>9868</v>
      </c>
      <c r="B3665" s="130" t="s">
        <v>9863</v>
      </c>
      <c r="C3665" s="130" t="s">
        <v>266</v>
      </c>
      <c r="D3665" s="130" t="s">
        <v>9864</v>
      </c>
      <c r="E3665" s="130" t="s">
        <v>268</v>
      </c>
      <c r="F3665" s="130">
        <v>0</v>
      </c>
      <c r="G3665" s="130">
        <v>2</v>
      </c>
      <c r="H3665" s="130" t="s">
        <v>130</v>
      </c>
      <c r="I3665" s="131"/>
      <c r="J3665" s="130" t="s">
        <v>131</v>
      </c>
    </row>
    <row r="3666" spans="1:10">
      <c r="A3666" s="130" t="s">
        <v>9869</v>
      </c>
      <c r="B3666" s="130" t="s">
        <v>9863</v>
      </c>
      <c r="C3666" s="130" t="s">
        <v>373</v>
      </c>
      <c r="D3666" s="130" t="s">
        <v>9864</v>
      </c>
      <c r="E3666" s="130" t="s">
        <v>1</v>
      </c>
      <c r="F3666" s="130">
        <v>0</v>
      </c>
      <c r="G3666" s="130">
        <v>2</v>
      </c>
      <c r="H3666" s="130" t="s">
        <v>130</v>
      </c>
      <c r="I3666" s="131"/>
      <c r="J3666" s="130" t="s">
        <v>131</v>
      </c>
    </row>
    <row r="3667" spans="1:10">
      <c r="A3667" s="130" t="s">
        <v>9870</v>
      </c>
      <c r="B3667" s="130" t="s">
        <v>9863</v>
      </c>
      <c r="C3667" s="130" t="s">
        <v>255</v>
      </c>
      <c r="D3667" s="130" t="s">
        <v>9864</v>
      </c>
      <c r="E3667" s="130" t="s">
        <v>257</v>
      </c>
      <c r="F3667" s="130">
        <v>0</v>
      </c>
      <c r="G3667" s="130">
        <v>2</v>
      </c>
      <c r="H3667" s="130" t="s">
        <v>130</v>
      </c>
      <c r="I3667" s="131"/>
      <c r="J3667" s="130" t="s">
        <v>131</v>
      </c>
    </row>
    <row r="3668" spans="1:10">
      <c r="A3668" s="130" t="s">
        <v>9871</v>
      </c>
      <c r="B3668" s="130" t="s">
        <v>9863</v>
      </c>
      <c r="C3668" s="130" t="s">
        <v>764</v>
      </c>
      <c r="D3668" s="130" t="s">
        <v>9864</v>
      </c>
      <c r="E3668" s="130" t="s">
        <v>765</v>
      </c>
      <c r="F3668" s="130">
        <v>0</v>
      </c>
      <c r="G3668" s="130">
        <v>2</v>
      </c>
      <c r="H3668" s="130" t="s">
        <v>130</v>
      </c>
      <c r="I3668" s="131"/>
      <c r="J3668" s="130" t="s">
        <v>131</v>
      </c>
    </row>
    <row r="3669" spans="1:10">
      <c r="A3669" s="130" t="s">
        <v>9872</v>
      </c>
      <c r="B3669" s="130" t="s">
        <v>9863</v>
      </c>
      <c r="C3669" s="130" t="s">
        <v>9137</v>
      </c>
      <c r="D3669" s="130" t="s">
        <v>9864</v>
      </c>
      <c r="E3669" s="130" t="s">
        <v>8014</v>
      </c>
      <c r="F3669" s="130">
        <v>0</v>
      </c>
      <c r="G3669" s="130">
        <v>2</v>
      </c>
      <c r="H3669" s="130" t="s">
        <v>130</v>
      </c>
      <c r="I3669" s="131"/>
      <c r="J3669" s="130" t="s">
        <v>131</v>
      </c>
    </row>
    <row r="3670" spans="1:10">
      <c r="A3670" s="130" t="s">
        <v>9873</v>
      </c>
      <c r="B3670" s="130" t="s">
        <v>9863</v>
      </c>
      <c r="C3670" s="130" t="s">
        <v>239</v>
      </c>
      <c r="D3670" s="130" t="s">
        <v>9864</v>
      </c>
      <c r="E3670" s="130" t="s">
        <v>22</v>
      </c>
      <c r="F3670" s="130">
        <v>1</v>
      </c>
      <c r="G3670" s="130">
        <v>2</v>
      </c>
      <c r="H3670" s="130" t="s">
        <v>130</v>
      </c>
      <c r="I3670" s="131"/>
      <c r="J3670" s="130" t="s">
        <v>131</v>
      </c>
    </row>
    <row r="3671" spans="1:10">
      <c r="A3671" s="130" t="s">
        <v>9874</v>
      </c>
      <c r="B3671" s="130" t="s">
        <v>9863</v>
      </c>
      <c r="C3671" s="130" t="s">
        <v>139</v>
      </c>
      <c r="D3671" s="130" t="s">
        <v>9864</v>
      </c>
      <c r="E3671" s="130" t="s">
        <v>141</v>
      </c>
      <c r="F3671" s="130">
        <v>1</v>
      </c>
      <c r="G3671" s="130">
        <v>2</v>
      </c>
      <c r="H3671" s="130" t="s">
        <v>130</v>
      </c>
      <c r="I3671" s="131"/>
      <c r="J3671" s="130" t="s">
        <v>131</v>
      </c>
    </row>
    <row r="3672" spans="1:10">
      <c r="A3672" s="130" t="s">
        <v>9875</v>
      </c>
      <c r="B3672" s="130" t="s">
        <v>9863</v>
      </c>
      <c r="C3672" s="130" t="s">
        <v>9157</v>
      </c>
      <c r="D3672" s="130" t="s">
        <v>9864</v>
      </c>
      <c r="E3672" s="130" t="s">
        <v>9158</v>
      </c>
      <c r="F3672" s="130">
        <v>0</v>
      </c>
      <c r="G3672" s="130">
        <v>2</v>
      </c>
      <c r="H3672" s="130" t="s">
        <v>130</v>
      </c>
      <c r="I3672" s="131"/>
      <c r="J3672" s="130" t="s">
        <v>131</v>
      </c>
    </row>
    <row r="3673" spans="1:10">
      <c r="A3673" s="130" t="s">
        <v>9876</v>
      </c>
      <c r="B3673" s="130" t="s">
        <v>9876</v>
      </c>
      <c r="C3673" s="130" t="s">
        <v>9876</v>
      </c>
      <c r="D3673" s="130" t="s">
        <v>9876</v>
      </c>
      <c r="E3673" s="130" t="s">
        <v>9876</v>
      </c>
      <c r="H3673" s="130" t="s">
        <v>9876</v>
      </c>
      <c r="I3673" s="131"/>
      <c r="J3673" s="130" t="s">
        <v>9876</v>
      </c>
    </row>
    <row r="3674" spans="1:10">
      <c r="A3674" s="130" t="s">
        <v>9877</v>
      </c>
      <c r="B3674" s="130" t="s">
        <v>9878</v>
      </c>
      <c r="C3674" s="130" t="s">
        <v>128</v>
      </c>
      <c r="D3674" s="130" t="s">
        <v>9879</v>
      </c>
      <c r="E3674" s="130" t="s">
        <v>128</v>
      </c>
      <c r="F3674" s="130">
        <v>0</v>
      </c>
      <c r="G3674" s="130">
        <v>2</v>
      </c>
      <c r="H3674" s="130" t="s">
        <v>130</v>
      </c>
      <c r="I3674" s="131"/>
      <c r="J3674" s="130" t="s">
        <v>131</v>
      </c>
    </row>
    <row r="3675" spans="1:10">
      <c r="A3675" s="130" t="s">
        <v>9880</v>
      </c>
      <c r="B3675" s="130" t="s">
        <v>9878</v>
      </c>
      <c r="C3675" s="130" t="s">
        <v>6528</v>
      </c>
      <c r="D3675" s="130" t="s">
        <v>9879</v>
      </c>
      <c r="E3675" s="130" t="s">
        <v>6528</v>
      </c>
      <c r="F3675" s="130">
        <v>0</v>
      </c>
      <c r="G3675" s="130">
        <v>2</v>
      </c>
      <c r="H3675" s="130" t="s">
        <v>130</v>
      </c>
      <c r="I3675" s="131"/>
      <c r="J3675" s="130" t="s">
        <v>131</v>
      </c>
    </row>
    <row r="3676" spans="1:10">
      <c r="A3676" s="130" t="s">
        <v>9881</v>
      </c>
      <c r="B3676" s="130" t="s">
        <v>9881</v>
      </c>
      <c r="C3676" s="130" t="s">
        <v>9881</v>
      </c>
      <c r="D3676" s="130" t="s">
        <v>9881</v>
      </c>
      <c r="E3676" s="130" t="s">
        <v>9881</v>
      </c>
      <c r="H3676" s="130" t="s">
        <v>9881</v>
      </c>
      <c r="I3676" s="131"/>
      <c r="J3676" s="130" t="s">
        <v>9881</v>
      </c>
    </row>
    <row r="3677" spans="1:10">
      <c r="A3677" s="130" t="s">
        <v>9882</v>
      </c>
      <c r="B3677" s="130" t="s">
        <v>9883</v>
      </c>
      <c r="C3677" s="130" t="s">
        <v>128</v>
      </c>
      <c r="D3677" s="130" t="s">
        <v>9883</v>
      </c>
      <c r="E3677" s="130" t="s">
        <v>128</v>
      </c>
      <c r="F3677" s="130">
        <v>0</v>
      </c>
      <c r="G3677" s="130">
        <v>2</v>
      </c>
      <c r="H3677" s="130" t="s">
        <v>130</v>
      </c>
      <c r="I3677" s="131"/>
      <c r="J3677" s="130" t="s">
        <v>131</v>
      </c>
    </row>
    <row r="3678" spans="1:10">
      <c r="A3678" s="130" t="s">
        <v>9884</v>
      </c>
      <c r="B3678" s="130" t="s">
        <v>9884</v>
      </c>
      <c r="C3678" s="130" t="s">
        <v>9884</v>
      </c>
      <c r="D3678" s="130" t="s">
        <v>9884</v>
      </c>
      <c r="E3678" s="130" t="s">
        <v>9884</v>
      </c>
      <c r="H3678" s="130" t="s">
        <v>9884</v>
      </c>
      <c r="I3678" s="131"/>
      <c r="J3678" s="130" t="s">
        <v>9884</v>
      </c>
    </row>
    <row r="3679" spans="1:10">
      <c r="A3679" s="130" t="s">
        <v>9885</v>
      </c>
      <c r="B3679" s="130" t="s">
        <v>9886</v>
      </c>
      <c r="C3679" s="130" t="s">
        <v>128</v>
      </c>
      <c r="D3679" s="130" t="s">
        <v>9887</v>
      </c>
      <c r="E3679" s="130" t="s">
        <v>128</v>
      </c>
      <c r="F3679" s="130">
        <v>0</v>
      </c>
      <c r="G3679" s="130">
        <v>2</v>
      </c>
      <c r="H3679" s="130" t="s">
        <v>130</v>
      </c>
      <c r="I3679" s="131"/>
      <c r="J3679" s="130" t="s">
        <v>131</v>
      </c>
    </row>
    <row r="3680" spans="1:10">
      <c r="A3680" s="130" t="s">
        <v>9888</v>
      </c>
      <c r="B3680" s="130" t="s">
        <v>9886</v>
      </c>
      <c r="C3680" s="130" t="s">
        <v>6528</v>
      </c>
      <c r="D3680" s="130" t="s">
        <v>9887</v>
      </c>
      <c r="E3680" s="130" t="s">
        <v>6528</v>
      </c>
      <c r="F3680" s="130">
        <v>0</v>
      </c>
      <c r="G3680" s="130">
        <v>2</v>
      </c>
      <c r="H3680" s="130" t="s">
        <v>130</v>
      </c>
      <c r="I3680" s="131"/>
      <c r="J3680" s="130" t="s">
        <v>131</v>
      </c>
    </row>
    <row r="3681" spans="1:10">
      <c r="A3681" s="130" t="s">
        <v>9889</v>
      </c>
      <c r="B3681" s="130" t="s">
        <v>9889</v>
      </c>
      <c r="C3681" s="130" t="s">
        <v>9889</v>
      </c>
      <c r="D3681" s="130" t="s">
        <v>9889</v>
      </c>
      <c r="E3681" s="130" t="s">
        <v>9889</v>
      </c>
      <c r="H3681" s="130" t="s">
        <v>9889</v>
      </c>
      <c r="I3681" s="131"/>
      <c r="J3681" s="130" t="s">
        <v>9889</v>
      </c>
    </row>
    <row r="3682" spans="1:10">
      <c r="A3682" s="130" t="s">
        <v>9890</v>
      </c>
      <c r="B3682" s="130" t="s">
        <v>9891</v>
      </c>
      <c r="C3682" s="130" t="s">
        <v>128</v>
      </c>
      <c r="D3682" s="130" t="s">
        <v>9892</v>
      </c>
      <c r="E3682" s="130" t="s">
        <v>128</v>
      </c>
      <c r="F3682" s="130">
        <v>0</v>
      </c>
      <c r="G3682" s="130">
        <v>2</v>
      </c>
      <c r="H3682" s="130" t="s">
        <v>2127</v>
      </c>
      <c r="I3682" s="131">
        <v>45533</v>
      </c>
      <c r="J3682" s="130" t="s">
        <v>9893</v>
      </c>
    </row>
    <row r="3683" spans="1:10">
      <c r="A3683" s="130" t="s">
        <v>9894</v>
      </c>
      <c r="B3683" s="130" t="s">
        <v>9895</v>
      </c>
      <c r="C3683" s="130" t="s">
        <v>128</v>
      </c>
      <c r="D3683" s="130" t="s">
        <v>9896</v>
      </c>
      <c r="E3683" s="130" t="s">
        <v>128</v>
      </c>
      <c r="F3683" s="130">
        <v>0</v>
      </c>
      <c r="G3683" s="130">
        <v>2</v>
      </c>
      <c r="H3683" s="130" t="s">
        <v>2127</v>
      </c>
      <c r="I3683" s="131">
        <v>45568</v>
      </c>
      <c r="J3683" s="130" t="s">
        <v>9893</v>
      </c>
    </row>
    <row r="3684" spans="1:10">
      <c r="A3684" s="130" t="s">
        <v>9897</v>
      </c>
      <c r="B3684" s="130" t="s">
        <v>9895</v>
      </c>
      <c r="C3684" s="130" t="s">
        <v>9137</v>
      </c>
      <c r="D3684" s="130" t="s">
        <v>9896</v>
      </c>
      <c r="E3684" s="130" t="s">
        <v>8014</v>
      </c>
      <c r="F3684" s="130">
        <v>0</v>
      </c>
      <c r="G3684" s="130">
        <v>2</v>
      </c>
      <c r="H3684" s="130" t="s">
        <v>2127</v>
      </c>
      <c r="I3684" s="131">
        <v>45568</v>
      </c>
      <c r="J3684" s="130" t="s">
        <v>9893</v>
      </c>
    </row>
    <row r="3685" spans="1:10">
      <c r="A3685" s="130" t="s">
        <v>9898</v>
      </c>
      <c r="B3685" s="130" t="s">
        <v>9899</v>
      </c>
      <c r="C3685" s="130" t="s">
        <v>128</v>
      </c>
      <c r="D3685" s="130" t="s">
        <v>9900</v>
      </c>
      <c r="E3685" s="130" t="s">
        <v>128</v>
      </c>
      <c r="F3685" s="130">
        <v>0</v>
      </c>
      <c r="G3685" s="130">
        <v>2</v>
      </c>
      <c r="H3685" s="130" t="s">
        <v>2127</v>
      </c>
      <c r="I3685" s="131">
        <v>45568</v>
      </c>
      <c r="J3685" s="130" t="s">
        <v>9893</v>
      </c>
    </row>
    <row r="3686" spans="1:10">
      <c r="A3686" s="130" t="s">
        <v>9901</v>
      </c>
      <c r="B3686" s="130" t="s">
        <v>9902</v>
      </c>
      <c r="C3686" s="130" t="s">
        <v>128</v>
      </c>
      <c r="D3686" s="130" t="s">
        <v>9903</v>
      </c>
      <c r="E3686" s="130" t="s">
        <v>128</v>
      </c>
      <c r="F3686" s="130">
        <v>0</v>
      </c>
      <c r="G3686" s="130">
        <v>2</v>
      </c>
      <c r="H3686" s="130" t="s">
        <v>2127</v>
      </c>
      <c r="I3686" s="131">
        <v>45568</v>
      </c>
      <c r="J3686" s="130" t="s">
        <v>9893</v>
      </c>
    </row>
    <row r="3687" spans="1:10">
      <c r="A3687" s="130" t="s">
        <v>9904</v>
      </c>
      <c r="B3687" s="130" t="s">
        <v>9905</v>
      </c>
      <c r="C3687" s="130" t="s">
        <v>128</v>
      </c>
      <c r="D3687" s="130" t="s">
        <v>9906</v>
      </c>
      <c r="E3687" s="130" t="s">
        <v>128</v>
      </c>
      <c r="F3687" s="130">
        <v>0</v>
      </c>
      <c r="G3687" s="130">
        <v>2</v>
      </c>
      <c r="H3687" s="130" t="s">
        <v>2127</v>
      </c>
      <c r="I3687" s="131">
        <v>45568</v>
      </c>
      <c r="J3687" s="130" t="s">
        <v>9893</v>
      </c>
    </row>
    <row r="3688" spans="1:10">
      <c r="A3688" s="130" t="s">
        <v>9907</v>
      </c>
      <c r="B3688" s="130" t="s">
        <v>9908</v>
      </c>
      <c r="C3688" s="130" t="s">
        <v>128</v>
      </c>
      <c r="D3688" s="130" t="s">
        <v>9909</v>
      </c>
      <c r="E3688" s="130" t="s">
        <v>128</v>
      </c>
      <c r="F3688" s="130">
        <v>0</v>
      </c>
      <c r="G3688" s="130">
        <v>2</v>
      </c>
      <c r="H3688" s="130" t="s">
        <v>2127</v>
      </c>
      <c r="I3688" s="131">
        <v>45568</v>
      </c>
      <c r="J3688" s="130" t="s">
        <v>9893</v>
      </c>
    </row>
    <row r="3689" spans="1:10">
      <c r="A3689" s="130" t="s">
        <v>9910</v>
      </c>
      <c r="B3689" s="130" t="s">
        <v>9911</v>
      </c>
      <c r="C3689" s="130" t="s">
        <v>164</v>
      </c>
      <c r="D3689" s="130" t="s">
        <v>9912</v>
      </c>
      <c r="E3689" s="130" t="s">
        <v>166</v>
      </c>
      <c r="F3689" s="130">
        <v>0</v>
      </c>
      <c r="G3689" s="130">
        <v>2</v>
      </c>
      <c r="H3689" s="130" t="s">
        <v>9913</v>
      </c>
      <c r="I3689" s="131">
        <v>45776</v>
      </c>
      <c r="J3689" s="130" t="s">
        <v>131</v>
      </c>
    </row>
    <row r="3690" spans="1:10">
      <c r="A3690" s="130" t="s">
        <v>9914</v>
      </c>
      <c r="B3690" s="130" t="s">
        <v>9915</v>
      </c>
      <c r="C3690" s="130" t="s">
        <v>128</v>
      </c>
      <c r="D3690" s="130" t="s">
        <v>9916</v>
      </c>
      <c r="E3690" s="130" t="s">
        <v>128</v>
      </c>
      <c r="F3690" s="130">
        <v>0</v>
      </c>
      <c r="G3690" s="130">
        <v>2</v>
      </c>
      <c r="H3690" s="130" t="s">
        <v>9913</v>
      </c>
      <c r="I3690" s="131">
        <v>45776</v>
      </c>
      <c r="J3690" s="130" t="s">
        <v>131</v>
      </c>
    </row>
    <row r="3691" spans="1:10">
      <c r="A3691" s="130" t="s">
        <v>9917</v>
      </c>
      <c r="B3691" s="130" t="s">
        <v>9918</v>
      </c>
      <c r="C3691" s="130" t="s">
        <v>9137</v>
      </c>
      <c r="D3691" s="130" t="s">
        <v>9919</v>
      </c>
      <c r="E3691" s="130" t="s">
        <v>8014</v>
      </c>
      <c r="F3691" s="130">
        <v>0</v>
      </c>
      <c r="G3691" s="130">
        <v>2</v>
      </c>
      <c r="H3691" s="130" t="s">
        <v>9913</v>
      </c>
      <c r="I3691" s="131">
        <v>45568</v>
      </c>
      <c r="J3691" s="130" t="s">
        <v>9893</v>
      </c>
    </row>
    <row r="3692" spans="1:10">
      <c r="A3692" s="130" t="s">
        <v>9920</v>
      </c>
      <c r="B3692" s="130" t="s">
        <v>9921</v>
      </c>
      <c r="C3692" s="130" t="s">
        <v>128</v>
      </c>
      <c r="D3692" s="130" t="s">
        <v>9922</v>
      </c>
      <c r="E3692" s="130" t="s">
        <v>128</v>
      </c>
      <c r="F3692" s="130">
        <v>0</v>
      </c>
      <c r="G3692" s="130">
        <v>2</v>
      </c>
      <c r="H3692" s="130" t="s">
        <v>9913</v>
      </c>
      <c r="I3692" s="131">
        <v>45568</v>
      </c>
      <c r="J3692" s="130" t="s">
        <v>9893</v>
      </c>
    </row>
    <row r="3693" spans="1:10">
      <c r="A3693" s="130" t="s">
        <v>9923</v>
      </c>
      <c r="B3693" s="130" t="s">
        <v>9924</v>
      </c>
      <c r="C3693" s="130" t="s">
        <v>3251</v>
      </c>
      <c r="D3693" s="130" t="s">
        <v>9925</v>
      </c>
      <c r="E3693" s="130" t="s">
        <v>3253</v>
      </c>
      <c r="F3693" s="130">
        <v>0</v>
      </c>
      <c r="G3693" s="130">
        <v>2</v>
      </c>
      <c r="H3693" s="130" t="s">
        <v>9913</v>
      </c>
      <c r="I3693" s="131">
        <v>45568</v>
      </c>
      <c r="J3693" s="130" t="s">
        <v>9893</v>
      </c>
    </row>
    <row r="3694" spans="1:10">
      <c r="A3694" s="130" t="s">
        <v>9926</v>
      </c>
      <c r="B3694" s="130" t="s">
        <v>9927</v>
      </c>
      <c r="C3694" s="130" t="s">
        <v>128</v>
      </c>
      <c r="D3694" s="130" t="s">
        <v>9928</v>
      </c>
      <c r="E3694" s="130" t="s">
        <v>128</v>
      </c>
      <c r="F3694" s="130">
        <v>0</v>
      </c>
      <c r="G3694" s="130">
        <v>2</v>
      </c>
      <c r="H3694" s="130" t="s">
        <v>9913</v>
      </c>
      <c r="I3694" s="131">
        <v>45568</v>
      </c>
      <c r="J3694" s="130" t="s">
        <v>9893</v>
      </c>
    </row>
    <row r="3695" spans="1:10">
      <c r="A3695" s="130" t="s">
        <v>9929</v>
      </c>
      <c r="B3695" s="130" t="s">
        <v>9930</v>
      </c>
      <c r="C3695" s="130" t="s">
        <v>128</v>
      </c>
      <c r="D3695" s="130" t="s">
        <v>9931</v>
      </c>
      <c r="E3695" s="130" t="s">
        <v>128</v>
      </c>
      <c r="F3695" s="130">
        <v>0</v>
      </c>
      <c r="G3695" s="130">
        <v>2</v>
      </c>
      <c r="H3695" s="130" t="s">
        <v>9913</v>
      </c>
      <c r="I3695" s="131">
        <v>45568</v>
      </c>
      <c r="J3695" s="130" t="s">
        <v>9893</v>
      </c>
    </row>
    <row r="3696" spans="1:10">
      <c r="A3696" s="130" t="s">
        <v>9932</v>
      </c>
      <c r="B3696" s="130" t="s">
        <v>9924</v>
      </c>
      <c r="C3696" s="130" t="s">
        <v>9137</v>
      </c>
      <c r="D3696" s="130" t="s">
        <v>9925</v>
      </c>
      <c r="E3696" s="130" t="s">
        <v>8014</v>
      </c>
      <c r="F3696" s="130">
        <v>0</v>
      </c>
      <c r="G3696" s="130">
        <v>2</v>
      </c>
      <c r="H3696" s="130" t="s">
        <v>9913</v>
      </c>
      <c r="I3696" s="131">
        <v>45568</v>
      </c>
      <c r="J3696" s="130" t="s">
        <v>9893</v>
      </c>
    </row>
    <row r="3697" spans="1:10">
      <c r="A3697" s="130" t="s">
        <v>9933</v>
      </c>
      <c r="B3697" s="130" t="s">
        <v>9934</v>
      </c>
      <c r="C3697" s="130" t="s">
        <v>128</v>
      </c>
      <c r="D3697" s="130" t="s">
        <v>9935</v>
      </c>
      <c r="E3697" s="130" t="s">
        <v>128</v>
      </c>
      <c r="F3697" s="130">
        <v>0</v>
      </c>
      <c r="G3697" s="130">
        <v>2</v>
      </c>
      <c r="H3697" s="130" t="s">
        <v>9913</v>
      </c>
      <c r="I3697" s="131">
        <v>45568</v>
      </c>
      <c r="J3697" s="130" t="s">
        <v>9893</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B5D9-D94A-4177-8F82-6A6837CC96B4}">
  <sheetPr codeName="Sheet4"/>
  <dimension ref="B2:C9"/>
  <sheetViews>
    <sheetView workbookViewId="0">
      <selection activeCell="B10" sqref="B10"/>
    </sheetView>
  </sheetViews>
  <sheetFormatPr defaultRowHeight="15"/>
  <cols>
    <col min="2" max="2" width="17.85546875" customWidth="1"/>
    <col min="3" max="3" width="56.42578125" customWidth="1"/>
  </cols>
  <sheetData>
    <row r="2" spans="2:3" ht="15.75" thickBot="1">
      <c r="B2" s="366" t="s">
        <v>24</v>
      </c>
      <c r="C2" s="367"/>
    </row>
    <row r="3" spans="2:3">
      <c r="B3" s="184" t="s">
        <v>25</v>
      </c>
      <c r="C3" s="185" t="s">
        <v>26</v>
      </c>
    </row>
    <row r="4" spans="2:3" s="20" customFormat="1" ht="105">
      <c r="B4" s="178">
        <v>46073</v>
      </c>
      <c r="C4" s="179" t="s">
        <v>9952</v>
      </c>
    </row>
    <row r="5" spans="2:3">
      <c r="B5" s="178">
        <v>46076</v>
      </c>
      <c r="C5" s="179" t="s">
        <v>9957</v>
      </c>
    </row>
    <row r="6" spans="2:3" ht="30">
      <c r="B6" s="178">
        <v>46077</v>
      </c>
      <c r="C6" s="179" t="s">
        <v>9976</v>
      </c>
    </row>
    <row r="7" spans="2:3" ht="30">
      <c r="B7" s="178">
        <v>46080</v>
      </c>
      <c r="C7" s="179" t="s">
        <v>9977</v>
      </c>
    </row>
    <row r="8" spans="2:3" ht="60">
      <c r="B8" s="180">
        <v>46121</v>
      </c>
      <c r="C8" s="179" t="s">
        <v>9983</v>
      </c>
    </row>
    <row r="9" spans="2:3">
      <c r="B9" s="180">
        <v>46122</v>
      </c>
      <c r="C9" s="181" t="s">
        <v>9985</v>
      </c>
    </row>
  </sheetData>
  <mergeCells count="1">
    <mergeCell ref="B2:C2"/>
  </mergeCells>
  <phoneticPr fontId="49"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
  <sheetViews>
    <sheetView topLeftCell="A631" workbookViewId="0">
      <selection activeCell="A631" sqref="A1:XFD1048576"/>
    </sheetView>
  </sheetViews>
  <sheetFormatPr defaultRowHeight="15"/>
  <cols>
    <col min="1" max="1" width="32.140625" style="52" bestFit="1" customWidth="1"/>
    <col min="2" max="2" width="22.42578125" style="52" bestFit="1" customWidth="1"/>
    <col min="3" max="3" width="8.42578125" style="52" bestFit="1" customWidth="1"/>
    <col min="4" max="4" width="6.28515625" style="52" bestFit="1" customWidth="1"/>
    <col min="5" max="5" width="9" style="52" bestFit="1" customWidth="1"/>
    <col min="6" max="6" width="15.5703125" style="52" bestFit="1" customWidth="1"/>
    <col min="7" max="7" width="8" style="52" bestFit="1" customWidth="1"/>
    <col min="8" max="16384" width="9.140625" style="52"/>
  </cols>
  <sheetData/>
  <pageMargins left="0.75" right="0.75" top="1" bottom="1" header="0.5" footer="0.5"/>
  <pageSetup orientation="portrait"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78F44-FFC4-4A1A-86DA-4A5B284444A2}">
  <sheetPr codeName="Sheet25"/>
  <dimension ref="A1:D3000"/>
  <sheetViews>
    <sheetView workbookViewId="0">
      <selection sqref="A1:D1"/>
    </sheetView>
  </sheetViews>
  <sheetFormatPr defaultRowHeight="15"/>
  <cols>
    <col min="1" max="1" width="20.42578125" style="15" customWidth="1"/>
    <col min="2" max="3" width="26" style="30" customWidth="1"/>
    <col min="4" max="4" width="19" style="32" bestFit="1" customWidth="1"/>
  </cols>
  <sheetData>
    <row r="1" spans="1:4" ht="45" customHeight="1">
      <c r="A1" s="256" t="s">
        <v>9986</v>
      </c>
      <c r="B1" s="256"/>
      <c r="C1" s="256"/>
      <c r="D1" s="256"/>
    </row>
    <row r="2" spans="1:4">
      <c r="A2" s="29" t="s">
        <v>19</v>
      </c>
      <c r="B2" s="31" t="s">
        <v>30</v>
      </c>
      <c r="C2" s="31" t="s">
        <v>59</v>
      </c>
      <c r="D2" s="33" t="s">
        <v>31</v>
      </c>
    </row>
    <row r="3" spans="1:4">
      <c r="A3" s="15" t="str">
        <f>IF(ISNUMBER(VALUE(SUBSTITUTE('Quantities Report'!$A1,"+",""))), VALUE(SUBSTITUTE('Quantities Report'!$A1,"+","")),IF('Quantities Report'!$A1="","End of Project",$A2))</f>
        <v>End of Project</v>
      </c>
      <c r="B3" s="30" t="str">
        <f>IF(ISNUMBER('Quantities Report'!$A1), "", TRIM(CLEAN(SUBSTITUTE('Quantities Report'!$A1, CHAR(160), " "))))</f>
        <v/>
      </c>
      <c r="C3" s="30">
        <f>'Quantities Report'!F1</f>
        <v>0</v>
      </c>
      <c r="D3" s="32">
        <f>'Quantities Report'!G1</f>
        <v>0</v>
      </c>
    </row>
    <row r="4" spans="1:4">
      <c r="A4" s="15" t="str">
        <f>IF(ISNUMBER(VALUE(SUBSTITUTE('Quantities Report'!$A2,"+",""))), VALUE(SUBSTITUTE('Quantities Report'!$A2,"+","")),IF('Quantities Report'!$A2="","End of Project",$A3))</f>
        <v>End of Project</v>
      </c>
      <c r="B4" s="30" t="str">
        <f>IF(ISNUMBER('Quantities Report'!$A2), "", TRIM(CLEAN(SUBSTITUTE('Quantities Report'!$A2, CHAR(160), " "))))</f>
        <v/>
      </c>
      <c r="C4" s="30">
        <f>'Quantities Report'!F2</f>
        <v>0</v>
      </c>
      <c r="D4" s="32">
        <f>'Quantities Report'!G2</f>
        <v>0</v>
      </c>
    </row>
    <row r="5" spans="1:4">
      <c r="A5" s="15" t="str">
        <f>IF(ISNUMBER(VALUE(SUBSTITUTE('Quantities Report'!$A3,"+",""))), VALUE(SUBSTITUTE('Quantities Report'!$A3,"+","")),IF('Quantities Report'!$A3="","End of Project",$A4))</f>
        <v>End of Project</v>
      </c>
      <c r="B5" s="30" t="str">
        <f>IF(ISNUMBER('Quantities Report'!$A3), "", TRIM(CLEAN(SUBSTITUTE('Quantities Report'!$A3, CHAR(160), " "))))</f>
        <v/>
      </c>
      <c r="C5" s="30">
        <f>'Quantities Report'!F3</f>
        <v>0</v>
      </c>
      <c r="D5" s="32">
        <f>'Quantities Report'!G3</f>
        <v>0</v>
      </c>
    </row>
    <row r="6" spans="1:4">
      <c r="A6" s="15" t="str">
        <f>IF(ISNUMBER(VALUE(SUBSTITUTE('Quantities Report'!$A4,"+",""))), VALUE(SUBSTITUTE('Quantities Report'!$A4,"+","")),IF('Quantities Report'!$A4="","End of Project",$A5))</f>
        <v>End of Project</v>
      </c>
      <c r="B6" s="30" t="str">
        <f>IF(ISNUMBER('Quantities Report'!$A4), "", TRIM(CLEAN(SUBSTITUTE('Quantities Report'!$A4, CHAR(160), " "))))</f>
        <v/>
      </c>
      <c r="C6" s="30">
        <f>'Quantities Report'!F4</f>
        <v>0</v>
      </c>
      <c r="D6" s="32">
        <f>'Quantities Report'!G4</f>
        <v>0</v>
      </c>
    </row>
    <row r="7" spans="1:4">
      <c r="A7" s="15" t="str">
        <f>IF(ISNUMBER(VALUE(SUBSTITUTE('Quantities Report'!$A5,"+",""))), VALUE(SUBSTITUTE('Quantities Report'!$A5,"+","")),IF('Quantities Report'!$A5="","End of Project",$A6))</f>
        <v>End of Project</v>
      </c>
      <c r="B7" s="30" t="str">
        <f>IF(ISNUMBER('Quantities Report'!$A5), "", TRIM(CLEAN(SUBSTITUTE('Quantities Report'!$A5, CHAR(160), " "))))</f>
        <v/>
      </c>
      <c r="C7" s="30">
        <f>'Quantities Report'!F5</f>
        <v>0</v>
      </c>
      <c r="D7" s="32">
        <f>'Quantities Report'!G5</f>
        <v>0</v>
      </c>
    </row>
    <row r="8" spans="1:4">
      <c r="A8" s="15" t="str">
        <f>IF(ISNUMBER(VALUE(SUBSTITUTE('Quantities Report'!$A6,"+",""))), VALUE(SUBSTITUTE('Quantities Report'!$A6,"+","")),IF('Quantities Report'!$A6="","End of Project",$A7))</f>
        <v>End of Project</v>
      </c>
      <c r="B8" s="30" t="str">
        <f>IF(ISNUMBER('Quantities Report'!$A6), "", TRIM(CLEAN(SUBSTITUTE('Quantities Report'!$A6, CHAR(160), " "))))</f>
        <v/>
      </c>
      <c r="C8" s="30">
        <f>'Quantities Report'!F6</f>
        <v>0</v>
      </c>
      <c r="D8" s="32">
        <f>'Quantities Report'!G6</f>
        <v>0</v>
      </c>
    </row>
    <row r="9" spans="1:4">
      <c r="A9" s="15" t="str">
        <f>IF(ISNUMBER(VALUE(SUBSTITUTE('Quantities Report'!$A7,"+",""))), VALUE(SUBSTITUTE('Quantities Report'!$A7,"+","")),IF('Quantities Report'!$A7="","End of Project",$A8))</f>
        <v>End of Project</v>
      </c>
      <c r="B9" s="30" t="str">
        <f>IF(ISNUMBER('Quantities Report'!$A7), "", TRIM(CLEAN(SUBSTITUTE('Quantities Report'!$A7, CHAR(160), " "))))</f>
        <v/>
      </c>
      <c r="C9" s="30">
        <f>'Quantities Report'!F7</f>
        <v>0</v>
      </c>
      <c r="D9" s="32">
        <f>'Quantities Report'!G7</f>
        <v>0</v>
      </c>
    </row>
    <row r="10" spans="1:4">
      <c r="A10" s="15" t="str">
        <f>IF(ISNUMBER(VALUE(SUBSTITUTE('Quantities Report'!$A8,"+",""))), VALUE(SUBSTITUTE('Quantities Report'!$A8,"+","")),IF('Quantities Report'!$A8="","End of Project",$A9))</f>
        <v>End of Project</v>
      </c>
      <c r="B10" s="30" t="str">
        <f>IF(ISNUMBER('Quantities Report'!$A8), "", TRIM(CLEAN(SUBSTITUTE('Quantities Report'!$A8, CHAR(160), " "))))</f>
        <v/>
      </c>
      <c r="C10" s="30">
        <f>'Quantities Report'!F8</f>
        <v>0</v>
      </c>
      <c r="D10" s="32">
        <f>'Quantities Report'!G8</f>
        <v>0</v>
      </c>
    </row>
    <row r="11" spans="1:4">
      <c r="A11" s="15" t="str">
        <f>IF(ISNUMBER(VALUE(SUBSTITUTE('Quantities Report'!$A9,"+",""))), VALUE(SUBSTITUTE('Quantities Report'!$A9,"+","")),IF('Quantities Report'!$A9="","End of Project",$A10))</f>
        <v>End of Project</v>
      </c>
      <c r="B11" s="30" t="str">
        <f>IF(ISNUMBER('Quantities Report'!$A9), "", TRIM(CLEAN(SUBSTITUTE('Quantities Report'!$A9, CHAR(160), " "))))</f>
        <v/>
      </c>
      <c r="C11" s="30">
        <f>'Quantities Report'!F9</f>
        <v>0</v>
      </c>
      <c r="D11" s="32">
        <f>'Quantities Report'!G9</f>
        <v>0</v>
      </c>
    </row>
    <row r="12" spans="1:4">
      <c r="A12" s="15" t="str">
        <f>IF(ISNUMBER(VALUE(SUBSTITUTE('Quantities Report'!$A10,"+",""))), VALUE(SUBSTITUTE('Quantities Report'!$A10,"+","")),IF('Quantities Report'!$A10="","End of Project",$A11))</f>
        <v>End of Project</v>
      </c>
      <c r="B12" s="30" t="str">
        <f>IF(ISNUMBER('Quantities Report'!$A10), "", TRIM(CLEAN(SUBSTITUTE('Quantities Report'!$A10, CHAR(160), " "))))</f>
        <v/>
      </c>
      <c r="C12" s="30">
        <f>'Quantities Report'!F10</f>
        <v>0</v>
      </c>
      <c r="D12" s="32">
        <f>'Quantities Report'!G10</f>
        <v>0</v>
      </c>
    </row>
    <row r="13" spans="1:4">
      <c r="A13" s="15" t="str">
        <f>IF(ISNUMBER(VALUE(SUBSTITUTE('Quantities Report'!$A11,"+",""))), VALUE(SUBSTITUTE('Quantities Report'!$A11,"+","")),IF('Quantities Report'!$A11="","End of Project",$A12))</f>
        <v>End of Project</v>
      </c>
      <c r="B13" s="30" t="str">
        <f>IF(ISNUMBER('Quantities Report'!$A11), "", TRIM(CLEAN(SUBSTITUTE('Quantities Report'!$A11, CHAR(160), " "))))</f>
        <v/>
      </c>
      <c r="C13" s="30">
        <f>'Quantities Report'!F11</f>
        <v>0</v>
      </c>
      <c r="D13" s="32">
        <f>'Quantities Report'!G11</f>
        <v>0</v>
      </c>
    </row>
    <row r="14" spans="1:4">
      <c r="A14" s="15" t="str">
        <f>IF(ISNUMBER(VALUE(SUBSTITUTE('Quantities Report'!$A12,"+",""))), VALUE(SUBSTITUTE('Quantities Report'!$A12,"+","")),IF('Quantities Report'!$A12="","End of Project",$A13))</f>
        <v>End of Project</v>
      </c>
      <c r="B14" s="30" t="str">
        <f>IF(ISNUMBER('Quantities Report'!$A12), "", TRIM(CLEAN(SUBSTITUTE('Quantities Report'!$A12, CHAR(160), " "))))</f>
        <v/>
      </c>
      <c r="C14" s="30">
        <f>'Quantities Report'!F12</f>
        <v>0</v>
      </c>
      <c r="D14" s="32">
        <f>'Quantities Report'!G12</f>
        <v>0</v>
      </c>
    </row>
    <row r="15" spans="1:4">
      <c r="A15" s="15" t="str">
        <f>IF(ISNUMBER(VALUE(SUBSTITUTE('Quantities Report'!$A13,"+",""))), VALUE(SUBSTITUTE('Quantities Report'!$A13,"+","")),IF('Quantities Report'!$A13="","End of Project",$A14))</f>
        <v>End of Project</v>
      </c>
      <c r="B15" s="30" t="str">
        <f>IF(ISNUMBER('Quantities Report'!$A13), "", TRIM(CLEAN(SUBSTITUTE('Quantities Report'!$A13, CHAR(160), " "))))</f>
        <v/>
      </c>
      <c r="C15" s="30">
        <f>'Quantities Report'!F13</f>
        <v>0</v>
      </c>
      <c r="D15" s="32">
        <f>'Quantities Report'!G13</f>
        <v>0</v>
      </c>
    </row>
    <row r="16" spans="1:4">
      <c r="A16" s="15" t="str">
        <f>IF(ISNUMBER(VALUE(SUBSTITUTE('Quantities Report'!$A14,"+",""))), VALUE(SUBSTITUTE('Quantities Report'!$A14,"+","")),IF('Quantities Report'!$A14="","End of Project",$A15))</f>
        <v>End of Project</v>
      </c>
      <c r="B16" s="30" t="str">
        <f>IF(ISNUMBER('Quantities Report'!$A14), "", TRIM(CLEAN(SUBSTITUTE('Quantities Report'!$A14, CHAR(160), " "))))</f>
        <v/>
      </c>
      <c r="C16" s="30">
        <f>'Quantities Report'!F14</f>
        <v>0</v>
      </c>
      <c r="D16" s="32">
        <f>'Quantities Report'!G14</f>
        <v>0</v>
      </c>
    </row>
    <row r="17" spans="1:4">
      <c r="A17" s="15" t="str">
        <f>IF(ISNUMBER(VALUE(SUBSTITUTE('Quantities Report'!$A15,"+",""))), VALUE(SUBSTITUTE('Quantities Report'!$A15,"+","")),IF('Quantities Report'!$A15="","End of Project",$A16))</f>
        <v>End of Project</v>
      </c>
      <c r="B17" s="30" t="str">
        <f>IF(ISNUMBER('Quantities Report'!$A15), "", TRIM(CLEAN(SUBSTITUTE('Quantities Report'!$A15, CHAR(160), " "))))</f>
        <v/>
      </c>
      <c r="C17" s="30">
        <f>'Quantities Report'!F15</f>
        <v>0</v>
      </c>
      <c r="D17" s="32">
        <f>'Quantities Report'!G15</f>
        <v>0</v>
      </c>
    </row>
    <row r="18" spans="1:4">
      <c r="A18" s="15" t="str">
        <f>IF(ISNUMBER(VALUE(SUBSTITUTE('Quantities Report'!$A16,"+",""))), VALUE(SUBSTITUTE('Quantities Report'!$A16,"+","")),IF('Quantities Report'!$A16="","End of Project",$A17))</f>
        <v>End of Project</v>
      </c>
      <c r="B18" s="30" t="str">
        <f>IF(ISNUMBER('Quantities Report'!$A16), "", TRIM(CLEAN(SUBSTITUTE('Quantities Report'!$A16, CHAR(160), " "))))</f>
        <v/>
      </c>
      <c r="C18" s="30">
        <f>'Quantities Report'!F16</f>
        <v>0</v>
      </c>
      <c r="D18" s="32">
        <f>'Quantities Report'!G16</f>
        <v>0</v>
      </c>
    </row>
    <row r="19" spans="1:4">
      <c r="A19" s="15" t="str">
        <f>IF(ISNUMBER(VALUE(SUBSTITUTE('Quantities Report'!$A17,"+",""))), VALUE(SUBSTITUTE('Quantities Report'!$A17,"+","")),IF('Quantities Report'!$A17="","End of Project",$A18))</f>
        <v>End of Project</v>
      </c>
      <c r="B19" s="30" t="str">
        <f>IF(ISNUMBER('Quantities Report'!$A17), "", TRIM(CLEAN(SUBSTITUTE('Quantities Report'!$A17, CHAR(160), " "))))</f>
        <v/>
      </c>
      <c r="C19" s="30">
        <f>'Quantities Report'!F17</f>
        <v>0</v>
      </c>
      <c r="D19" s="32">
        <f>'Quantities Report'!G17</f>
        <v>0</v>
      </c>
    </row>
    <row r="20" spans="1:4">
      <c r="A20" s="15" t="str">
        <f>IF(ISNUMBER(VALUE(SUBSTITUTE('Quantities Report'!$A18,"+",""))), VALUE(SUBSTITUTE('Quantities Report'!$A18,"+","")),IF('Quantities Report'!$A18="","End of Project",$A19))</f>
        <v>End of Project</v>
      </c>
      <c r="B20" s="30" t="str">
        <f>IF(ISNUMBER('Quantities Report'!$A18), "", TRIM(CLEAN(SUBSTITUTE('Quantities Report'!$A18, CHAR(160), " "))))</f>
        <v/>
      </c>
      <c r="C20" s="30">
        <f>'Quantities Report'!F18</f>
        <v>0</v>
      </c>
      <c r="D20" s="32">
        <f>'Quantities Report'!G18</f>
        <v>0</v>
      </c>
    </row>
    <row r="21" spans="1:4">
      <c r="A21" s="15" t="str">
        <f>IF(ISNUMBER(VALUE(SUBSTITUTE('Quantities Report'!$A19,"+",""))), VALUE(SUBSTITUTE('Quantities Report'!$A19,"+","")),IF('Quantities Report'!$A19="","End of Project",$A20))</f>
        <v>End of Project</v>
      </c>
      <c r="B21" s="30" t="str">
        <f>IF(ISNUMBER('Quantities Report'!$A19), "", TRIM(CLEAN(SUBSTITUTE('Quantities Report'!$A19, CHAR(160), " "))))</f>
        <v/>
      </c>
      <c r="C21" s="30">
        <f>'Quantities Report'!F19</f>
        <v>0</v>
      </c>
      <c r="D21" s="32">
        <f>'Quantities Report'!G19</f>
        <v>0</v>
      </c>
    </row>
    <row r="22" spans="1:4">
      <c r="A22" s="15" t="str">
        <f>IF(ISNUMBER(VALUE(SUBSTITUTE('Quantities Report'!$A20,"+",""))), VALUE(SUBSTITUTE('Quantities Report'!$A20,"+","")),IF('Quantities Report'!$A20="","End of Project",$A21))</f>
        <v>End of Project</v>
      </c>
      <c r="B22" s="30" t="str">
        <f>IF(ISNUMBER('Quantities Report'!$A20), "", TRIM(CLEAN(SUBSTITUTE('Quantities Report'!$A20, CHAR(160), " "))))</f>
        <v/>
      </c>
      <c r="C22" s="30">
        <f>'Quantities Report'!F20</f>
        <v>0</v>
      </c>
      <c r="D22" s="32">
        <f>'Quantities Report'!G20</f>
        <v>0</v>
      </c>
    </row>
    <row r="23" spans="1:4">
      <c r="A23" s="15" t="str">
        <f>IF(ISNUMBER(VALUE(SUBSTITUTE('Quantities Report'!$A21,"+",""))), VALUE(SUBSTITUTE('Quantities Report'!$A21,"+","")),IF('Quantities Report'!$A21="","End of Project",$A22))</f>
        <v>End of Project</v>
      </c>
      <c r="B23" s="30" t="str">
        <f>IF(ISNUMBER('Quantities Report'!$A21), "", TRIM(CLEAN(SUBSTITUTE('Quantities Report'!$A21, CHAR(160), " "))))</f>
        <v/>
      </c>
      <c r="C23" s="30">
        <f>'Quantities Report'!F21</f>
        <v>0</v>
      </c>
      <c r="D23" s="32">
        <f>'Quantities Report'!G21</f>
        <v>0</v>
      </c>
    </row>
    <row r="24" spans="1:4">
      <c r="A24" s="15" t="str">
        <f>IF(ISNUMBER(VALUE(SUBSTITUTE('Quantities Report'!$A22,"+",""))), VALUE(SUBSTITUTE('Quantities Report'!$A22,"+","")),IF('Quantities Report'!$A22="","End of Project",$A23))</f>
        <v>End of Project</v>
      </c>
      <c r="B24" s="30" t="str">
        <f>IF(ISNUMBER('Quantities Report'!$A22), "", TRIM(CLEAN(SUBSTITUTE('Quantities Report'!$A22, CHAR(160), " "))))</f>
        <v/>
      </c>
      <c r="C24" s="30">
        <f>'Quantities Report'!F22</f>
        <v>0</v>
      </c>
      <c r="D24" s="32">
        <f>'Quantities Report'!G22</f>
        <v>0</v>
      </c>
    </row>
    <row r="25" spans="1:4">
      <c r="A25" s="15" t="str">
        <f>IF(ISNUMBER(VALUE(SUBSTITUTE('Quantities Report'!$A23,"+",""))), VALUE(SUBSTITUTE('Quantities Report'!$A23,"+","")),IF('Quantities Report'!$A23="","End of Project",$A24))</f>
        <v>End of Project</v>
      </c>
      <c r="B25" s="30" t="str">
        <f>IF(ISNUMBER('Quantities Report'!$A23), "", TRIM(CLEAN(SUBSTITUTE('Quantities Report'!$A23, CHAR(160), " "))))</f>
        <v/>
      </c>
      <c r="C25" s="30">
        <f>'Quantities Report'!F23</f>
        <v>0</v>
      </c>
      <c r="D25" s="32">
        <f>'Quantities Report'!G23</f>
        <v>0</v>
      </c>
    </row>
    <row r="26" spans="1:4">
      <c r="A26" s="15" t="str">
        <f>IF(ISNUMBER(VALUE(SUBSTITUTE('Quantities Report'!$A24,"+",""))), VALUE(SUBSTITUTE('Quantities Report'!$A24,"+","")),IF('Quantities Report'!$A24="","End of Project",$A25))</f>
        <v>End of Project</v>
      </c>
      <c r="B26" s="30" t="str">
        <f>IF(ISNUMBER('Quantities Report'!$A24), "", TRIM(CLEAN(SUBSTITUTE('Quantities Report'!$A24, CHAR(160), " "))))</f>
        <v/>
      </c>
      <c r="C26" s="30">
        <f>'Quantities Report'!F24</f>
        <v>0</v>
      </c>
      <c r="D26" s="32">
        <f>'Quantities Report'!G24</f>
        <v>0</v>
      </c>
    </row>
    <row r="27" spans="1:4">
      <c r="A27" s="15" t="str">
        <f>IF(ISNUMBER(VALUE(SUBSTITUTE('Quantities Report'!$A25,"+",""))), VALUE(SUBSTITUTE('Quantities Report'!$A25,"+","")),IF('Quantities Report'!$A25="","End of Project",$A26))</f>
        <v>End of Project</v>
      </c>
      <c r="B27" s="30" t="str">
        <f>IF(ISNUMBER('Quantities Report'!$A25), "", TRIM(CLEAN(SUBSTITUTE('Quantities Report'!$A25, CHAR(160), " "))))</f>
        <v/>
      </c>
      <c r="C27" s="30">
        <f>'Quantities Report'!F25</f>
        <v>0</v>
      </c>
      <c r="D27" s="32">
        <f>'Quantities Report'!G25</f>
        <v>0</v>
      </c>
    </row>
    <row r="28" spans="1:4">
      <c r="A28" s="15" t="str">
        <f>IF(ISNUMBER(VALUE(SUBSTITUTE('Quantities Report'!$A26,"+",""))), VALUE(SUBSTITUTE('Quantities Report'!$A26,"+","")),IF('Quantities Report'!$A26="","End of Project",$A27))</f>
        <v>End of Project</v>
      </c>
      <c r="B28" s="30" t="str">
        <f>IF(ISNUMBER('Quantities Report'!$A26), "", TRIM(CLEAN(SUBSTITUTE('Quantities Report'!$A26, CHAR(160), " "))))</f>
        <v/>
      </c>
      <c r="C28" s="30">
        <f>'Quantities Report'!F26</f>
        <v>0</v>
      </c>
      <c r="D28" s="32">
        <f>'Quantities Report'!G26</f>
        <v>0</v>
      </c>
    </row>
    <row r="29" spans="1:4">
      <c r="A29" s="15" t="str">
        <f>IF(ISNUMBER(VALUE(SUBSTITUTE('Quantities Report'!$A27,"+",""))), VALUE(SUBSTITUTE('Quantities Report'!$A27,"+","")),IF('Quantities Report'!$A27="","End of Project",$A28))</f>
        <v>End of Project</v>
      </c>
      <c r="B29" s="30" t="str">
        <f>IF(ISNUMBER('Quantities Report'!$A27), "", TRIM(CLEAN(SUBSTITUTE('Quantities Report'!$A27, CHAR(160), " "))))</f>
        <v/>
      </c>
      <c r="C29" s="30">
        <f>'Quantities Report'!F27</f>
        <v>0</v>
      </c>
      <c r="D29" s="32">
        <f>'Quantities Report'!G27</f>
        <v>0</v>
      </c>
    </row>
    <row r="30" spans="1:4">
      <c r="A30" s="15" t="str">
        <f>IF(ISNUMBER(VALUE(SUBSTITUTE('Quantities Report'!$A28,"+",""))), VALUE(SUBSTITUTE('Quantities Report'!$A28,"+","")),IF('Quantities Report'!$A28="","End of Project",$A29))</f>
        <v>End of Project</v>
      </c>
      <c r="B30" s="30" t="str">
        <f>IF(ISNUMBER('Quantities Report'!$A28), "", TRIM(CLEAN(SUBSTITUTE('Quantities Report'!$A28, CHAR(160), " "))))</f>
        <v/>
      </c>
      <c r="C30" s="30">
        <f>'Quantities Report'!F28</f>
        <v>0</v>
      </c>
      <c r="D30" s="32">
        <f>'Quantities Report'!G28</f>
        <v>0</v>
      </c>
    </row>
    <row r="31" spans="1:4">
      <c r="A31" s="15" t="str">
        <f>IF(ISNUMBER(VALUE(SUBSTITUTE('Quantities Report'!$A29,"+",""))), VALUE(SUBSTITUTE('Quantities Report'!$A29,"+","")),IF('Quantities Report'!$A29="","End of Project",$A30))</f>
        <v>End of Project</v>
      </c>
      <c r="B31" s="30" t="str">
        <f>IF(ISNUMBER('Quantities Report'!$A29), "", TRIM(CLEAN(SUBSTITUTE('Quantities Report'!$A29, CHAR(160), " "))))</f>
        <v/>
      </c>
      <c r="C31" s="30">
        <f>'Quantities Report'!F29</f>
        <v>0</v>
      </c>
      <c r="D31" s="32">
        <f>'Quantities Report'!G29</f>
        <v>0</v>
      </c>
    </row>
    <row r="32" spans="1:4">
      <c r="A32" s="15" t="str">
        <f>IF(ISNUMBER(VALUE(SUBSTITUTE('Quantities Report'!$A30,"+",""))), VALUE(SUBSTITUTE('Quantities Report'!$A30,"+","")),IF('Quantities Report'!$A30="","End of Project",$A31))</f>
        <v>End of Project</v>
      </c>
      <c r="B32" s="30" t="str">
        <f>IF(ISNUMBER('Quantities Report'!$A30), "", TRIM(CLEAN(SUBSTITUTE('Quantities Report'!$A30, CHAR(160), " "))))</f>
        <v/>
      </c>
      <c r="C32" s="30">
        <f>'Quantities Report'!F30</f>
        <v>0</v>
      </c>
      <c r="D32" s="32">
        <f>'Quantities Report'!G30</f>
        <v>0</v>
      </c>
    </row>
    <row r="33" spans="1:4">
      <c r="A33" s="15" t="str">
        <f>IF(ISNUMBER(VALUE(SUBSTITUTE('Quantities Report'!$A31,"+",""))), VALUE(SUBSTITUTE('Quantities Report'!$A31,"+","")),IF('Quantities Report'!$A31="","End of Project",$A32))</f>
        <v>End of Project</v>
      </c>
      <c r="B33" s="30" t="str">
        <f>IF(ISNUMBER('Quantities Report'!$A31), "", TRIM(CLEAN(SUBSTITUTE('Quantities Report'!$A31, CHAR(160), " "))))</f>
        <v/>
      </c>
      <c r="C33" s="30">
        <f>'Quantities Report'!F31</f>
        <v>0</v>
      </c>
      <c r="D33" s="32">
        <f>'Quantities Report'!G31</f>
        <v>0</v>
      </c>
    </row>
    <row r="34" spans="1:4">
      <c r="A34" s="15" t="str">
        <f>IF(ISNUMBER(VALUE(SUBSTITUTE('Quantities Report'!$A32,"+",""))), VALUE(SUBSTITUTE('Quantities Report'!$A32,"+","")),IF('Quantities Report'!$A32="","End of Project",$A33))</f>
        <v>End of Project</v>
      </c>
      <c r="B34" s="30" t="str">
        <f>IF(ISNUMBER('Quantities Report'!$A32), "", TRIM(CLEAN(SUBSTITUTE('Quantities Report'!$A32, CHAR(160), " "))))</f>
        <v/>
      </c>
      <c r="C34" s="30">
        <f>'Quantities Report'!F32</f>
        <v>0</v>
      </c>
      <c r="D34" s="32">
        <f>'Quantities Report'!G32</f>
        <v>0</v>
      </c>
    </row>
    <row r="35" spans="1:4">
      <c r="A35" s="15" t="str">
        <f>IF(ISNUMBER(VALUE(SUBSTITUTE('Quantities Report'!$A33,"+",""))), VALUE(SUBSTITUTE('Quantities Report'!$A33,"+","")),IF('Quantities Report'!$A33="","End of Project",$A34))</f>
        <v>End of Project</v>
      </c>
      <c r="B35" s="30" t="str">
        <f>IF(ISNUMBER('Quantities Report'!$A33), "", TRIM(CLEAN(SUBSTITUTE('Quantities Report'!$A33, CHAR(160), " "))))</f>
        <v/>
      </c>
      <c r="C35" s="30">
        <f>'Quantities Report'!F33</f>
        <v>0</v>
      </c>
      <c r="D35" s="32">
        <f>'Quantities Report'!G33</f>
        <v>0</v>
      </c>
    </row>
    <row r="36" spans="1:4">
      <c r="A36" s="15" t="str">
        <f>IF(ISNUMBER(VALUE(SUBSTITUTE('Quantities Report'!$A34,"+",""))), VALUE(SUBSTITUTE('Quantities Report'!$A34,"+","")),IF('Quantities Report'!$A34="","End of Project",$A35))</f>
        <v>End of Project</v>
      </c>
      <c r="B36" s="30" t="str">
        <f>IF(ISNUMBER('Quantities Report'!$A34), "", TRIM(CLEAN(SUBSTITUTE('Quantities Report'!$A34, CHAR(160), " "))))</f>
        <v/>
      </c>
      <c r="C36" s="30">
        <f>'Quantities Report'!F34</f>
        <v>0</v>
      </c>
      <c r="D36" s="32">
        <f>'Quantities Report'!G34</f>
        <v>0</v>
      </c>
    </row>
    <row r="37" spans="1:4">
      <c r="A37" s="15" t="str">
        <f>IF(ISNUMBER(VALUE(SUBSTITUTE('Quantities Report'!$A35,"+",""))), VALUE(SUBSTITUTE('Quantities Report'!$A35,"+","")),IF('Quantities Report'!$A35="","End of Project",$A36))</f>
        <v>End of Project</v>
      </c>
      <c r="B37" s="30" t="str">
        <f>IF(ISNUMBER('Quantities Report'!$A35), "", TRIM(CLEAN(SUBSTITUTE('Quantities Report'!$A35, CHAR(160), " "))))</f>
        <v/>
      </c>
      <c r="C37" s="30">
        <f>'Quantities Report'!F35</f>
        <v>0</v>
      </c>
      <c r="D37" s="32">
        <f>'Quantities Report'!G35</f>
        <v>0</v>
      </c>
    </row>
    <row r="38" spans="1:4">
      <c r="A38" s="15" t="str">
        <f>IF(ISNUMBER(VALUE(SUBSTITUTE('Quantities Report'!$A36,"+",""))), VALUE(SUBSTITUTE('Quantities Report'!$A36,"+","")),IF('Quantities Report'!$A36="","End of Project",$A37))</f>
        <v>End of Project</v>
      </c>
      <c r="B38" s="30" t="str">
        <f>IF(ISNUMBER('Quantities Report'!$A36), "", TRIM(CLEAN(SUBSTITUTE('Quantities Report'!$A36, CHAR(160), " "))))</f>
        <v/>
      </c>
      <c r="C38" s="30">
        <f>'Quantities Report'!F36</f>
        <v>0</v>
      </c>
      <c r="D38" s="32">
        <f>'Quantities Report'!G36</f>
        <v>0</v>
      </c>
    </row>
    <row r="39" spans="1:4">
      <c r="A39" s="15" t="str">
        <f>IF(ISNUMBER(VALUE(SUBSTITUTE('Quantities Report'!$A37,"+",""))), VALUE(SUBSTITUTE('Quantities Report'!$A37,"+","")),IF('Quantities Report'!$A37="","End of Project",$A38))</f>
        <v>End of Project</v>
      </c>
      <c r="B39" s="30" t="str">
        <f>IF(ISNUMBER('Quantities Report'!$A37), "", TRIM(CLEAN(SUBSTITUTE('Quantities Report'!$A37, CHAR(160), " "))))</f>
        <v/>
      </c>
      <c r="C39" s="30">
        <f>'Quantities Report'!F37</f>
        <v>0</v>
      </c>
      <c r="D39" s="32">
        <f>'Quantities Report'!G37</f>
        <v>0</v>
      </c>
    </row>
    <row r="40" spans="1:4">
      <c r="A40" s="15" t="str">
        <f>IF(ISNUMBER(VALUE(SUBSTITUTE('Quantities Report'!$A38,"+",""))), VALUE(SUBSTITUTE('Quantities Report'!$A38,"+","")),IF('Quantities Report'!$A38="","End of Project",$A39))</f>
        <v>End of Project</v>
      </c>
      <c r="B40" s="30" t="str">
        <f>IF(ISNUMBER('Quantities Report'!$A38), "", TRIM(CLEAN(SUBSTITUTE('Quantities Report'!$A38, CHAR(160), " "))))</f>
        <v/>
      </c>
      <c r="C40" s="30">
        <f>'Quantities Report'!F38</f>
        <v>0</v>
      </c>
      <c r="D40" s="32">
        <f>'Quantities Report'!G38</f>
        <v>0</v>
      </c>
    </row>
    <row r="41" spans="1:4">
      <c r="A41" s="15" t="str">
        <f>IF(ISNUMBER(VALUE(SUBSTITUTE('Quantities Report'!$A39,"+",""))), VALUE(SUBSTITUTE('Quantities Report'!$A39,"+","")),IF('Quantities Report'!$A39="","End of Project",$A40))</f>
        <v>End of Project</v>
      </c>
      <c r="B41" s="30" t="str">
        <f>IF(ISNUMBER('Quantities Report'!$A39), "", TRIM(CLEAN(SUBSTITUTE('Quantities Report'!$A39, CHAR(160), " "))))</f>
        <v/>
      </c>
      <c r="C41" s="30">
        <f>'Quantities Report'!F39</f>
        <v>0</v>
      </c>
      <c r="D41" s="32">
        <f>'Quantities Report'!G39</f>
        <v>0</v>
      </c>
    </row>
    <row r="42" spans="1:4">
      <c r="A42" s="15" t="str">
        <f>IF(ISNUMBER(VALUE(SUBSTITUTE('Quantities Report'!$A40,"+",""))), VALUE(SUBSTITUTE('Quantities Report'!$A40,"+","")),IF('Quantities Report'!$A40="","End of Project",$A41))</f>
        <v>End of Project</v>
      </c>
      <c r="B42" s="30" t="str">
        <f>IF(ISNUMBER('Quantities Report'!$A40), "", TRIM(CLEAN(SUBSTITUTE('Quantities Report'!$A40, CHAR(160), " "))))</f>
        <v/>
      </c>
      <c r="C42" s="30">
        <f>'Quantities Report'!F40</f>
        <v>0</v>
      </c>
      <c r="D42" s="32">
        <f>'Quantities Report'!G40</f>
        <v>0</v>
      </c>
    </row>
    <row r="43" spans="1:4">
      <c r="A43" s="15" t="str">
        <f>IF(ISNUMBER(VALUE(SUBSTITUTE('Quantities Report'!$A41,"+",""))), VALUE(SUBSTITUTE('Quantities Report'!$A41,"+","")),IF('Quantities Report'!$A41="","End of Project",$A42))</f>
        <v>End of Project</v>
      </c>
      <c r="B43" s="30" t="str">
        <f>IF(ISNUMBER('Quantities Report'!$A41), "", TRIM(CLEAN(SUBSTITUTE('Quantities Report'!$A41, CHAR(160), " "))))</f>
        <v/>
      </c>
      <c r="C43" s="30">
        <f>'Quantities Report'!F41</f>
        <v>0</v>
      </c>
      <c r="D43" s="32">
        <f>'Quantities Report'!G41</f>
        <v>0</v>
      </c>
    </row>
    <row r="44" spans="1:4">
      <c r="A44" s="15" t="str">
        <f>IF(ISNUMBER(VALUE(SUBSTITUTE('Quantities Report'!$A42,"+",""))), VALUE(SUBSTITUTE('Quantities Report'!$A42,"+","")),IF('Quantities Report'!$A42="","End of Project",$A43))</f>
        <v>End of Project</v>
      </c>
      <c r="B44" s="30" t="str">
        <f>IF(ISNUMBER('Quantities Report'!$A42), "", TRIM(CLEAN(SUBSTITUTE('Quantities Report'!$A42, CHAR(160), " "))))</f>
        <v/>
      </c>
      <c r="C44" s="30">
        <f>'Quantities Report'!F42</f>
        <v>0</v>
      </c>
      <c r="D44" s="32">
        <f>'Quantities Report'!G42</f>
        <v>0</v>
      </c>
    </row>
    <row r="45" spans="1:4">
      <c r="A45" s="15" t="str">
        <f>IF(ISNUMBER(VALUE(SUBSTITUTE('Quantities Report'!$A43,"+",""))), VALUE(SUBSTITUTE('Quantities Report'!$A43,"+","")),IF('Quantities Report'!$A43="","End of Project",$A44))</f>
        <v>End of Project</v>
      </c>
      <c r="B45" s="30" t="str">
        <f>IF(ISNUMBER('Quantities Report'!$A43), "", TRIM(CLEAN(SUBSTITUTE('Quantities Report'!$A43, CHAR(160), " "))))</f>
        <v/>
      </c>
      <c r="C45" s="30">
        <f>'Quantities Report'!F43</f>
        <v>0</v>
      </c>
      <c r="D45" s="32">
        <f>'Quantities Report'!G43</f>
        <v>0</v>
      </c>
    </row>
    <row r="46" spans="1:4">
      <c r="A46" s="15" t="str">
        <f>IF(ISNUMBER(VALUE(SUBSTITUTE('Quantities Report'!$A44,"+",""))), VALUE(SUBSTITUTE('Quantities Report'!$A44,"+","")),IF('Quantities Report'!$A44="","End of Project",$A45))</f>
        <v>End of Project</v>
      </c>
      <c r="B46" s="30" t="str">
        <f>IF(ISNUMBER('Quantities Report'!$A44), "", TRIM(CLEAN(SUBSTITUTE('Quantities Report'!$A44, CHAR(160), " "))))</f>
        <v/>
      </c>
      <c r="C46" s="30">
        <f>'Quantities Report'!F44</f>
        <v>0</v>
      </c>
      <c r="D46" s="32">
        <f>'Quantities Report'!G44</f>
        <v>0</v>
      </c>
    </row>
    <row r="47" spans="1:4">
      <c r="A47" s="15" t="str">
        <f>IF(ISNUMBER(VALUE(SUBSTITUTE('Quantities Report'!$A45,"+",""))), VALUE(SUBSTITUTE('Quantities Report'!$A45,"+","")),IF('Quantities Report'!$A45="","End of Project",$A46))</f>
        <v>End of Project</v>
      </c>
      <c r="B47" s="30" t="str">
        <f>IF(ISNUMBER('Quantities Report'!$A45), "", TRIM(CLEAN(SUBSTITUTE('Quantities Report'!$A45, CHAR(160), " "))))</f>
        <v/>
      </c>
      <c r="C47" s="30">
        <f>'Quantities Report'!F45</f>
        <v>0</v>
      </c>
      <c r="D47" s="32">
        <f>'Quantities Report'!G45</f>
        <v>0</v>
      </c>
    </row>
    <row r="48" spans="1:4">
      <c r="A48" s="15" t="str">
        <f>IF(ISNUMBER(VALUE(SUBSTITUTE('Quantities Report'!$A46,"+",""))), VALUE(SUBSTITUTE('Quantities Report'!$A46,"+","")),IF('Quantities Report'!$A46="","End of Project",$A47))</f>
        <v>End of Project</v>
      </c>
      <c r="B48" s="30" t="str">
        <f>IF(ISNUMBER('Quantities Report'!$A46), "", TRIM(CLEAN(SUBSTITUTE('Quantities Report'!$A46, CHAR(160), " "))))</f>
        <v/>
      </c>
      <c r="C48" s="30">
        <f>'Quantities Report'!F46</f>
        <v>0</v>
      </c>
      <c r="D48" s="32">
        <f>'Quantities Report'!G46</f>
        <v>0</v>
      </c>
    </row>
    <row r="49" spans="1:4">
      <c r="A49" s="15" t="str">
        <f>IF(ISNUMBER(VALUE(SUBSTITUTE('Quantities Report'!$A47,"+",""))), VALUE(SUBSTITUTE('Quantities Report'!$A47,"+","")),IF('Quantities Report'!$A47="","End of Project",$A48))</f>
        <v>End of Project</v>
      </c>
      <c r="B49" s="30" t="str">
        <f>IF(ISNUMBER('Quantities Report'!$A47), "", TRIM(CLEAN(SUBSTITUTE('Quantities Report'!$A47, CHAR(160), " "))))</f>
        <v/>
      </c>
      <c r="C49" s="30">
        <f>'Quantities Report'!F47</f>
        <v>0</v>
      </c>
      <c r="D49" s="32">
        <f>'Quantities Report'!G47</f>
        <v>0</v>
      </c>
    </row>
    <row r="50" spans="1:4">
      <c r="A50" s="15" t="str">
        <f>IF(ISNUMBER(VALUE(SUBSTITUTE('Quantities Report'!$A48,"+",""))), VALUE(SUBSTITUTE('Quantities Report'!$A48,"+","")),IF('Quantities Report'!$A48="","End of Project",$A49))</f>
        <v>End of Project</v>
      </c>
      <c r="B50" s="30" t="str">
        <f>IF(ISNUMBER('Quantities Report'!$A48), "", TRIM(CLEAN(SUBSTITUTE('Quantities Report'!$A48, CHAR(160), " "))))</f>
        <v/>
      </c>
      <c r="C50" s="30">
        <f>'Quantities Report'!F48</f>
        <v>0</v>
      </c>
      <c r="D50" s="32">
        <f>'Quantities Report'!G48</f>
        <v>0</v>
      </c>
    </row>
    <row r="51" spans="1:4">
      <c r="A51" s="15" t="str">
        <f>IF(ISNUMBER(VALUE(SUBSTITUTE('Quantities Report'!$A49,"+",""))), VALUE(SUBSTITUTE('Quantities Report'!$A49,"+","")),IF('Quantities Report'!$A49="","End of Project",$A50))</f>
        <v>End of Project</v>
      </c>
      <c r="B51" s="30" t="str">
        <f>IF(ISNUMBER('Quantities Report'!$A49), "", TRIM(CLEAN(SUBSTITUTE('Quantities Report'!$A49, CHAR(160), " "))))</f>
        <v/>
      </c>
      <c r="C51" s="30">
        <f>'Quantities Report'!F49</f>
        <v>0</v>
      </c>
      <c r="D51" s="32">
        <f>'Quantities Report'!G49</f>
        <v>0</v>
      </c>
    </row>
    <row r="52" spans="1:4">
      <c r="A52" s="15" t="str">
        <f>IF(ISNUMBER(VALUE(SUBSTITUTE('Quantities Report'!$A50,"+",""))), VALUE(SUBSTITUTE('Quantities Report'!$A50,"+","")),IF('Quantities Report'!$A50="","End of Project",$A51))</f>
        <v>End of Project</v>
      </c>
      <c r="B52" s="30" t="str">
        <f>IF(ISNUMBER('Quantities Report'!$A50), "", TRIM(CLEAN(SUBSTITUTE('Quantities Report'!$A50, CHAR(160), " "))))</f>
        <v/>
      </c>
      <c r="C52" s="30">
        <f>'Quantities Report'!F50</f>
        <v>0</v>
      </c>
      <c r="D52" s="32">
        <f>'Quantities Report'!G50</f>
        <v>0</v>
      </c>
    </row>
    <row r="53" spans="1:4">
      <c r="A53" s="15" t="str">
        <f>IF(ISNUMBER(VALUE(SUBSTITUTE('Quantities Report'!$A51,"+",""))), VALUE(SUBSTITUTE('Quantities Report'!$A51,"+","")),IF('Quantities Report'!$A51="","End of Project",$A52))</f>
        <v>End of Project</v>
      </c>
      <c r="B53" s="30" t="str">
        <f>IF(ISNUMBER('Quantities Report'!$A51), "", TRIM(CLEAN(SUBSTITUTE('Quantities Report'!$A51, CHAR(160), " "))))</f>
        <v/>
      </c>
      <c r="C53" s="30">
        <f>'Quantities Report'!F51</f>
        <v>0</v>
      </c>
      <c r="D53" s="32">
        <f>'Quantities Report'!G51</f>
        <v>0</v>
      </c>
    </row>
    <row r="54" spans="1:4">
      <c r="A54" s="15" t="str">
        <f>IF(ISNUMBER(VALUE(SUBSTITUTE('Quantities Report'!$A52,"+",""))), VALUE(SUBSTITUTE('Quantities Report'!$A52,"+","")),IF('Quantities Report'!$A52="","End of Project",$A53))</f>
        <v>End of Project</v>
      </c>
      <c r="B54" s="30" t="str">
        <f>IF(ISNUMBER('Quantities Report'!$A52), "", TRIM(CLEAN(SUBSTITUTE('Quantities Report'!$A52, CHAR(160), " "))))</f>
        <v/>
      </c>
      <c r="C54" s="30">
        <f>'Quantities Report'!F52</f>
        <v>0</v>
      </c>
      <c r="D54" s="32">
        <f>'Quantities Report'!G52</f>
        <v>0</v>
      </c>
    </row>
    <row r="55" spans="1:4">
      <c r="A55" s="15" t="str">
        <f>IF(ISNUMBER(VALUE(SUBSTITUTE('Quantities Report'!$A53,"+",""))), VALUE(SUBSTITUTE('Quantities Report'!$A53,"+","")),IF('Quantities Report'!$A53="","End of Project",$A54))</f>
        <v>End of Project</v>
      </c>
      <c r="B55" s="30" t="str">
        <f>IF(ISNUMBER('Quantities Report'!$A53), "", TRIM(CLEAN(SUBSTITUTE('Quantities Report'!$A53, CHAR(160), " "))))</f>
        <v/>
      </c>
      <c r="C55" s="30">
        <f>'Quantities Report'!F53</f>
        <v>0</v>
      </c>
      <c r="D55" s="32">
        <f>'Quantities Report'!G53</f>
        <v>0</v>
      </c>
    </row>
    <row r="56" spans="1:4">
      <c r="A56" s="15" t="str">
        <f>IF(ISNUMBER(VALUE(SUBSTITUTE('Quantities Report'!$A54,"+",""))), VALUE(SUBSTITUTE('Quantities Report'!$A54,"+","")),IF('Quantities Report'!$A54="","End of Project",$A55))</f>
        <v>End of Project</v>
      </c>
      <c r="B56" s="30" t="str">
        <f>IF(ISNUMBER('Quantities Report'!$A54), "", TRIM(CLEAN(SUBSTITUTE('Quantities Report'!$A54, CHAR(160), " "))))</f>
        <v/>
      </c>
      <c r="C56" s="30">
        <f>'Quantities Report'!F54</f>
        <v>0</v>
      </c>
      <c r="D56" s="32">
        <f>'Quantities Report'!G54</f>
        <v>0</v>
      </c>
    </row>
    <row r="57" spans="1:4">
      <c r="A57" s="15" t="str">
        <f>IF(ISNUMBER(VALUE(SUBSTITUTE('Quantities Report'!$A55,"+",""))), VALUE(SUBSTITUTE('Quantities Report'!$A55,"+","")),IF('Quantities Report'!$A55="","End of Project",$A56))</f>
        <v>End of Project</v>
      </c>
      <c r="B57" s="30" t="str">
        <f>IF(ISNUMBER('Quantities Report'!$A55), "", TRIM(CLEAN(SUBSTITUTE('Quantities Report'!$A55, CHAR(160), " "))))</f>
        <v/>
      </c>
      <c r="C57" s="30">
        <f>'Quantities Report'!F55</f>
        <v>0</v>
      </c>
      <c r="D57" s="32">
        <f>'Quantities Report'!G55</f>
        <v>0</v>
      </c>
    </row>
    <row r="58" spans="1:4">
      <c r="A58" s="15" t="str">
        <f>IF(ISNUMBER(VALUE(SUBSTITUTE('Quantities Report'!$A56,"+",""))), VALUE(SUBSTITUTE('Quantities Report'!$A56,"+","")),IF('Quantities Report'!$A56="","End of Project",$A57))</f>
        <v>End of Project</v>
      </c>
      <c r="B58" s="30" t="str">
        <f>IF(ISNUMBER('Quantities Report'!$A56), "", TRIM(CLEAN(SUBSTITUTE('Quantities Report'!$A56, CHAR(160), " "))))</f>
        <v/>
      </c>
      <c r="C58" s="30">
        <f>'Quantities Report'!F56</f>
        <v>0</v>
      </c>
      <c r="D58" s="32">
        <f>'Quantities Report'!G56</f>
        <v>0</v>
      </c>
    </row>
    <row r="59" spans="1:4">
      <c r="A59" s="15" t="str">
        <f>IF(ISNUMBER(VALUE(SUBSTITUTE('Quantities Report'!$A57,"+",""))), VALUE(SUBSTITUTE('Quantities Report'!$A57,"+","")),IF('Quantities Report'!$A57="","End of Project",$A58))</f>
        <v>End of Project</v>
      </c>
      <c r="B59" s="30" t="str">
        <f>IF(ISNUMBER('Quantities Report'!$A57), "", TRIM(CLEAN(SUBSTITUTE('Quantities Report'!$A57, CHAR(160), " "))))</f>
        <v/>
      </c>
      <c r="C59" s="30">
        <f>'Quantities Report'!F57</f>
        <v>0</v>
      </c>
      <c r="D59" s="32">
        <f>'Quantities Report'!G57</f>
        <v>0</v>
      </c>
    </row>
    <row r="60" spans="1:4">
      <c r="A60" s="15" t="str">
        <f>IF(ISNUMBER(VALUE(SUBSTITUTE('Quantities Report'!$A58,"+",""))), VALUE(SUBSTITUTE('Quantities Report'!$A58,"+","")),IF('Quantities Report'!$A58="","End of Project",$A59))</f>
        <v>End of Project</v>
      </c>
      <c r="B60" s="30" t="str">
        <f>IF(ISNUMBER('Quantities Report'!$A58), "", TRIM(CLEAN(SUBSTITUTE('Quantities Report'!$A58, CHAR(160), " "))))</f>
        <v/>
      </c>
      <c r="C60" s="30">
        <f>'Quantities Report'!F58</f>
        <v>0</v>
      </c>
      <c r="D60" s="32">
        <f>'Quantities Report'!G58</f>
        <v>0</v>
      </c>
    </row>
    <row r="61" spans="1:4">
      <c r="A61" s="15" t="str">
        <f>IF(ISNUMBER(VALUE(SUBSTITUTE('Quantities Report'!$A59,"+",""))), VALUE(SUBSTITUTE('Quantities Report'!$A59,"+","")),IF('Quantities Report'!$A59="","End of Project",$A60))</f>
        <v>End of Project</v>
      </c>
      <c r="B61" s="30" t="str">
        <f>IF(ISNUMBER('Quantities Report'!$A59), "", TRIM(CLEAN(SUBSTITUTE('Quantities Report'!$A59, CHAR(160), " "))))</f>
        <v/>
      </c>
      <c r="C61" s="30">
        <f>'Quantities Report'!F59</f>
        <v>0</v>
      </c>
      <c r="D61" s="32">
        <f>'Quantities Report'!G59</f>
        <v>0</v>
      </c>
    </row>
    <row r="62" spans="1:4">
      <c r="A62" s="15" t="str">
        <f>IF(ISNUMBER(VALUE(SUBSTITUTE('Quantities Report'!$A60,"+",""))), VALUE(SUBSTITUTE('Quantities Report'!$A60,"+","")),IF('Quantities Report'!$A60="","End of Project",$A61))</f>
        <v>End of Project</v>
      </c>
      <c r="B62" s="30" t="str">
        <f>IF(ISNUMBER('Quantities Report'!$A60), "", TRIM(CLEAN(SUBSTITUTE('Quantities Report'!$A60, CHAR(160), " "))))</f>
        <v/>
      </c>
      <c r="C62" s="30">
        <f>'Quantities Report'!F60</f>
        <v>0</v>
      </c>
      <c r="D62" s="32">
        <f>'Quantities Report'!G60</f>
        <v>0</v>
      </c>
    </row>
    <row r="63" spans="1:4">
      <c r="A63" s="15" t="str">
        <f>IF(ISNUMBER(VALUE(SUBSTITUTE('Quantities Report'!$A61,"+",""))), VALUE(SUBSTITUTE('Quantities Report'!$A61,"+","")),IF('Quantities Report'!$A61="","End of Project",$A62))</f>
        <v>End of Project</v>
      </c>
      <c r="B63" s="30" t="str">
        <f>IF(ISNUMBER('Quantities Report'!$A61), "", TRIM(CLEAN(SUBSTITUTE('Quantities Report'!$A61, CHAR(160), " "))))</f>
        <v/>
      </c>
      <c r="C63" s="30">
        <f>'Quantities Report'!F61</f>
        <v>0</v>
      </c>
      <c r="D63" s="32">
        <f>'Quantities Report'!G61</f>
        <v>0</v>
      </c>
    </row>
    <row r="64" spans="1:4">
      <c r="A64" s="15" t="str">
        <f>IF(ISNUMBER(VALUE(SUBSTITUTE('Quantities Report'!$A62,"+",""))), VALUE(SUBSTITUTE('Quantities Report'!$A62,"+","")),IF('Quantities Report'!$A62="","End of Project",$A63))</f>
        <v>End of Project</v>
      </c>
      <c r="B64" s="30" t="str">
        <f>IF(ISNUMBER('Quantities Report'!$A62), "", TRIM(CLEAN(SUBSTITUTE('Quantities Report'!$A62, CHAR(160), " "))))</f>
        <v/>
      </c>
      <c r="C64" s="30">
        <f>'Quantities Report'!F62</f>
        <v>0</v>
      </c>
      <c r="D64" s="32">
        <f>'Quantities Report'!G62</f>
        <v>0</v>
      </c>
    </row>
    <row r="65" spans="1:4">
      <c r="A65" s="15" t="str">
        <f>IF(ISNUMBER(VALUE(SUBSTITUTE('Quantities Report'!$A63,"+",""))), VALUE(SUBSTITUTE('Quantities Report'!$A63,"+","")),IF('Quantities Report'!$A63="","End of Project",$A64))</f>
        <v>End of Project</v>
      </c>
      <c r="B65" s="30" t="str">
        <f>IF(ISNUMBER('Quantities Report'!$A63), "", TRIM(CLEAN(SUBSTITUTE('Quantities Report'!$A63, CHAR(160), " "))))</f>
        <v/>
      </c>
      <c r="C65" s="30">
        <f>'Quantities Report'!F63</f>
        <v>0</v>
      </c>
      <c r="D65" s="32">
        <f>'Quantities Report'!G63</f>
        <v>0</v>
      </c>
    </row>
    <row r="66" spans="1:4">
      <c r="A66" s="15" t="str">
        <f>IF(ISNUMBER(VALUE(SUBSTITUTE('Quantities Report'!$A64,"+",""))), VALUE(SUBSTITUTE('Quantities Report'!$A64,"+","")),IF('Quantities Report'!$A64="","End of Project",$A65))</f>
        <v>End of Project</v>
      </c>
      <c r="B66" s="30" t="str">
        <f>IF(ISNUMBER('Quantities Report'!$A64), "", TRIM(CLEAN(SUBSTITUTE('Quantities Report'!$A64, CHAR(160), " "))))</f>
        <v/>
      </c>
      <c r="C66" s="30">
        <f>'Quantities Report'!F64</f>
        <v>0</v>
      </c>
      <c r="D66" s="32">
        <f>'Quantities Report'!G64</f>
        <v>0</v>
      </c>
    </row>
    <row r="67" spans="1:4">
      <c r="A67" s="15" t="str">
        <f>IF(ISNUMBER(VALUE(SUBSTITUTE('Quantities Report'!$A65,"+",""))), VALUE(SUBSTITUTE('Quantities Report'!$A65,"+","")),IF('Quantities Report'!$A65="","End of Project",$A66))</f>
        <v>End of Project</v>
      </c>
      <c r="B67" s="30" t="str">
        <f>IF(ISNUMBER('Quantities Report'!$A65), "", TRIM(CLEAN(SUBSTITUTE('Quantities Report'!$A65, CHAR(160), " "))))</f>
        <v/>
      </c>
      <c r="C67" s="30">
        <f>'Quantities Report'!F65</f>
        <v>0</v>
      </c>
      <c r="D67" s="32">
        <f>'Quantities Report'!G65</f>
        <v>0</v>
      </c>
    </row>
    <row r="68" spans="1:4">
      <c r="A68" s="15" t="str">
        <f>IF(ISNUMBER(VALUE(SUBSTITUTE('Quantities Report'!$A66,"+",""))), VALUE(SUBSTITUTE('Quantities Report'!$A66,"+","")),IF('Quantities Report'!$A66="","End of Project",$A67))</f>
        <v>End of Project</v>
      </c>
      <c r="B68" s="30" t="str">
        <f>IF(ISNUMBER('Quantities Report'!$A66), "", TRIM(CLEAN(SUBSTITUTE('Quantities Report'!$A66, CHAR(160), " "))))</f>
        <v/>
      </c>
      <c r="C68" s="30">
        <f>'Quantities Report'!F66</f>
        <v>0</v>
      </c>
      <c r="D68" s="32">
        <f>'Quantities Report'!G66</f>
        <v>0</v>
      </c>
    </row>
    <row r="69" spans="1:4">
      <c r="A69" s="15" t="str">
        <f>IF(ISNUMBER(VALUE(SUBSTITUTE('Quantities Report'!$A67,"+",""))), VALUE(SUBSTITUTE('Quantities Report'!$A67,"+","")),IF('Quantities Report'!$A67="","End of Project",$A68))</f>
        <v>End of Project</v>
      </c>
      <c r="B69" s="30" t="str">
        <f>IF(ISNUMBER('Quantities Report'!$A67), "", TRIM(CLEAN(SUBSTITUTE('Quantities Report'!$A67, CHAR(160), " "))))</f>
        <v/>
      </c>
      <c r="C69" s="30">
        <f>'Quantities Report'!F67</f>
        <v>0</v>
      </c>
      <c r="D69" s="32">
        <f>'Quantities Report'!G67</f>
        <v>0</v>
      </c>
    </row>
    <row r="70" spans="1:4">
      <c r="A70" s="15" t="str">
        <f>IF(ISNUMBER(VALUE(SUBSTITUTE('Quantities Report'!$A68,"+",""))), VALUE(SUBSTITUTE('Quantities Report'!$A68,"+","")),IF('Quantities Report'!$A68="","End of Project",$A69))</f>
        <v>End of Project</v>
      </c>
      <c r="B70" s="30" t="str">
        <f>IF(ISNUMBER('Quantities Report'!$A68), "", TRIM(CLEAN(SUBSTITUTE('Quantities Report'!$A68, CHAR(160), " "))))</f>
        <v/>
      </c>
      <c r="C70" s="30">
        <f>'Quantities Report'!F68</f>
        <v>0</v>
      </c>
      <c r="D70" s="32">
        <f>'Quantities Report'!G68</f>
        <v>0</v>
      </c>
    </row>
    <row r="71" spans="1:4">
      <c r="A71" s="15" t="str">
        <f>IF(ISNUMBER(VALUE(SUBSTITUTE('Quantities Report'!$A69,"+",""))), VALUE(SUBSTITUTE('Quantities Report'!$A69,"+","")),IF('Quantities Report'!$A69="","End of Project",$A70))</f>
        <v>End of Project</v>
      </c>
      <c r="B71" s="30" t="str">
        <f>IF(ISNUMBER('Quantities Report'!$A69), "", TRIM(CLEAN(SUBSTITUTE('Quantities Report'!$A69, CHAR(160), " "))))</f>
        <v/>
      </c>
      <c r="C71" s="30">
        <f>'Quantities Report'!F69</f>
        <v>0</v>
      </c>
      <c r="D71" s="32">
        <f>'Quantities Report'!G69</f>
        <v>0</v>
      </c>
    </row>
    <row r="72" spans="1:4">
      <c r="A72" s="15" t="str">
        <f>IF(ISNUMBER(VALUE(SUBSTITUTE('Quantities Report'!$A70,"+",""))), VALUE(SUBSTITUTE('Quantities Report'!$A70,"+","")),IF('Quantities Report'!$A70="","End of Project",$A71))</f>
        <v>End of Project</v>
      </c>
      <c r="B72" s="30" t="str">
        <f>IF(ISNUMBER('Quantities Report'!$A70), "", TRIM(CLEAN(SUBSTITUTE('Quantities Report'!$A70, CHAR(160), " "))))</f>
        <v/>
      </c>
      <c r="C72" s="30">
        <f>'Quantities Report'!F70</f>
        <v>0</v>
      </c>
      <c r="D72" s="32">
        <f>'Quantities Report'!G70</f>
        <v>0</v>
      </c>
    </row>
    <row r="73" spans="1:4">
      <c r="A73" s="15" t="str">
        <f>IF(ISNUMBER(VALUE(SUBSTITUTE('Quantities Report'!$A71,"+",""))), VALUE(SUBSTITUTE('Quantities Report'!$A71,"+","")),IF('Quantities Report'!$A71="","End of Project",$A72))</f>
        <v>End of Project</v>
      </c>
      <c r="B73" s="30" t="str">
        <f>IF(ISNUMBER('Quantities Report'!$A71), "", TRIM(CLEAN(SUBSTITUTE('Quantities Report'!$A71, CHAR(160), " "))))</f>
        <v/>
      </c>
      <c r="C73" s="30">
        <f>'Quantities Report'!F71</f>
        <v>0</v>
      </c>
      <c r="D73" s="32">
        <f>'Quantities Report'!G71</f>
        <v>0</v>
      </c>
    </row>
    <row r="74" spans="1:4">
      <c r="A74" s="15" t="str">
        <f>IF(ISNUMBER(VALUE(SUBSTITUTE('Quantities Report'!$A72,"+",""))), VALUE(SUBSTITUTE('Quantities Report'!$A72,"+","")),IF('Quantities Report'!$A72="","End of Project",$A73))</f>
        <v>End of Project</v>
      </c>
      <c r="B74" s="30" t="str">
        <f>IF(ISNUMBER('Quantities Report'!$A72), "", TRIM(CLEAN(SUBSTITUTE('Quantities Report'!$A72, CHAR(160), " "))))</f>
        <v/>
      </c>
      <c r="C74" s="30">
        <f>'Quantities Report'!F72</f>
        <v>0</v>
      </c>
      <c r="D74" s="32">
        <f>'Quantities Report'!G72</f>
        <v>0</v>
      </c>
    </row>
    <row r="75" spans="1:4">
      <c r="A75" s="15" t="str">
        <f>IF(ISNUMBER(VALUE(SUBSTITUTE('Quantities Report'!$A73,"+",""))), VALUE(SUBSTITUTE('Quantities Report'!$A73,"+","")),IF('Quantities Report'!$A73="","End of Project",$A74))</f>
        <v>End of Project</v>
      </c>
      <c r="B75" s="30" t="str">
        <f>IF(ISNUMBER('Quantities Report'!$A73), "", TRIM(CLEAN(SUBSTITUTE('Quantities Report'!$A73, CHAR(160), " "))))</f>
        <v/>
      </c>
      <c r="C75" s="30">
        <f>'Quantities Report'!F73</f>
        <v>0</v>
      </c>
      <c r="D75" s="32">
        <f>'Quantities Report'!G73</f>
        <v>0</v>
      </c>
    </row>
    <row r="76" spans="1:4">
      <c r="A76" s="15" t="str">
        <f>IF(ISNUMBER(VALUE(SUBSTITUTE('Quantities Report'!$A74,"+",""))), VALUE(SUBSTITUTE('Quantities Report'!$A74,"+","")),IF('Quantities Report'!$A74="","End of Project",$A75))</f>
        <v>End of Project</v>
      </c>
      <c r="B76" s="30" t="str">
        <f>IF(ISNUMBER('Quantities Report'!$A74), "", TRIM(CLEAN(SUBSTITUTE('Quantities Report'!$A74, CHAR(160), " "))))</f>
        <v/>
      </c>
      <c r="C76" s="30">
        <f>'Quantities Report'!F74</f>
        <v>0</v>
      </c>
      <c r="D76" s="32">
        <f>'Quantities Report'!G74</f>
        <v>0</v>
      </c>
    </row>
    <row r="77" spans="1:4">
      <c r="A77" s="15" t="str">
        <f>IF(ISNUMBER(VALUE(SUBSTITUTE('Quantities Report'!$A75,"+",""))), VALUE(SUBSTITUTE('Quantities Report'!$A75,"+","")),IF('Quantities Report'!$A75="","End of Project",$A76))</f>
        <v>End of Project</v>
      </c>
      <c r="B77" s="30" t="str">
        <f>IF(ISNUMBER('Quantities Report'!$A75), "", TRIM(CLEAN(SUBSTITUTE('Quantities Report'!$A75, CHAR(160), " "))))</f>
        <v/>
      </c>
      <c r="C77" s="30">
        <f>'Quantities Report'!F75</f>
        <v>0</v>
      </c>
      <c r="D77" s="32">
        <f>'Quantities Report'!G75</f>
        <v>0</v>
      </c>
    </row>
    <row r="78" spans="1:4">
      <c r="A78" s="15" t="str">
        <f>IF(ISNUMBER(VALUE(SUBSTITUTE('Quantities Report'!$A76,"+",""))), VALUE(SUBSTITUTE('Quantities Report'!$A76,"+","")),IF('Quantities Report'!$A76="","End of Project",$A77))</f>
        <v>End of Project</v>
      </c>
      <c r="B78" s="30" t="str">
        <f>IF(ISNUMBER('Quantities Report'!$A76), "", TRIM(CLEAN(SUBSTITUTE('Quantities Report'!$A76, CHAR(160), " "))))</f>
        <v/>
      </c>
      <c r="C78" s="30">
        <f>'Quantities Report'!F76</f>
        <v>0</v>
      </c>
      <c r="D78" s="32">
        <f>'Quantities Report'!G76</f>
        <v>0</v>
      </c>
    </row>
    <row r="79" spans="1:4">
      <c r="A79" s="15" t="str">
        <f>IF(ISNUMBER(VALUE(SUBSTITUTE('Quantities Report'!$A77,"+",""))), VALUE(SUBSTITUTE('Quantities Report'!$A77,"+","")),IF('Quantities Report'!$A77="","End of Project",$A78))</f>
        <v>End of Project</v>
      </c>
      <c r="B79" s="30" t="str">
        <f>IF(ISNUMBER('Quantities Report'!$A77), "", TRIM(CLEAN(SUBSTITUTE('Quantities Report'!$A77, CHAR(160), " "))))</f>
        <v/>
      </c>
      <c r="C79" s="30">
        <f>'Quantities Report'!F77</f>
        <v>0</v>
      </c>
      <c r="D79" s="32">
        <f>'Quantities Report'!G77</f>
        <v>0</v>
      </c>
    </row>
    <row r="80" spans="1:4">
      <c r="A80" s="15" t="str">
        <f>IF(ISNUMBER(VALUE(SUBSTITUTE('Quantities Report'!$A78,"+",""))), VALUE(SUBSTITUTE('Quantities Report'!$A78,"+","")),IF('Quantities Report'!$A78="","End of Project",$A79))</f>
        <v>End of Project</v>
      </c>
      <c r="B80" s="30" t="str">
        <f>IF(ISNUMBER('Quantities Report'!$A78), "", TRIM(CLEAN(SUBSTITUTE('Quantities Report'!$A78, CHAR(160), " "))))</f>
        <v/>
      </c>
      <c r="C80" s="30">
        <f>'Quantities Report'!F78</f>
        <v>0</v>
      </c>
      <c r="D80" s="32">
        <f>'Quantities Report'!G78</f>
        <v>0</v>
      </c>
    </row>
    <row r="81" spans="1:4">
      <c r="A81" s="15" t="str">
        <f>IF(ISNUMBER(VALUE(SUBSTITUTE('Quantities Report'!$A79,"+",""))), VALUE(SUBSTITUTE('Quantities Report'!$A79,"+","")),IF('Quantities Report'!$A79="","End of Project",$A80))</f>
        <v>End of Project</v>
      </c>
      <c r="B81" s="30" t="str">
        <f>IF(ISNUMBER('Quantities Report'!$A79), "", TRIM(CLEAN(SUBSTITUTE('Quantities Report'!$A79, CHAR(160), " "))))</f>
        <v/>
      </c>
      <c r="C81" s="30">
        <f>'Quantities Report'!F79</f>
        <v>0</v>
      </c>
      <c r="D81" s="32">
        <f>'Quantities Report'!G79</f>
        <v>0</v>
      </c>
    </row>
    <row r="82" spans="1:4">
      <c r="A82" s="15" t="str">
        <f>IF(ISNUMBER(VALUE(SUBSTITUTE('Quantities Report'!$A80,"+",""))), VALUE(SUBSTITUTE('Quantities Report'!$A80,"+","")),IF('Quantities Report'!$A80="","End of Project",$A81))</f>
        <v>End of Project</v>
      </c>
      <c r="B82" s="30" t="str">
        <f>IF(ISNUMBER('Quantities Report'!$A80), "", TRIM(CLEAN(SUBSTITUTE('Quantities Report'!$A80, CHAR(160), " "))))</f>
        <v/>
      </c>
      <c r="C82" s="30">
        <f>'Quantities Report'!F80</f>
        <v>0</v>
      </c>
      <c r="D82" s="32">
        <f>'Quantities Report'!G80</f>
        <v>0</v>
      </c>
    </row>
    <row r="83" spans="1:4">
      <c r="A83" s="15" t="str">
        <f>IF(ISNUMBER(VALUE(SUBSTITUTE('Quantities Report'!$A81,"+",""))), VALUE(SUBSTITUTE('Quantities Report'!$A81,"+","")),IF('Quantities Report'!$A81="","End of Project",$A82))</f>
        <v>End of Project</v>
      </c>
      <c r="B83" s="30" t="str">
        <f>IF(ISNUMBER('Quantities Report'!$A81), "", TRIM(CLEAN(SUBSTITUTE('Quantities Report'!$A81, CHAR(160), " "))))</f>
        <v/>
      </c>
      <c r="C83" s="30">
        <f>'Quantities Report'!F81</f>
        <v>0</v>
      </c>
      <c r="D83" s="32">
        <f>'Quantities Report'!G81</f>
        <v>0</v>
      </c>
    </row>
    <row r="84" spans="1:4">
      <c r="A84" s="15" t="str">
        <f>IF(ISNUMBER(VALUE(SUBSTITUTE('Quantities Report'!$A82,"+",""))), VALUE(SUBSTITUTE('Quantities Report'!$A82,"+","")),IF('Quantities Report'!$A82="","End of Project",$A83))</f>
        <v>End of Project</v>
      </c>
      <c r="B84" s="30" t="str">
        <f>IF(ISNUMBER('Quantities Report'!$A82), "", TRIM(CLEAN(SUBSTITUTE('Quantities Report'!$A82, CHAR(160), " "))))</f>
        <v/>
      </c>
      <c r="C84" s="30">
        <f>'Quantities Report'!F82</f>
        <v>0</v>
      </c>
      <c r="D84" s="32">
        <f>'Quantities Report'!G82</f>
        <v>0</v>
      </c>
    </row>
    <row r="85" spans="1:4">
      <c r="A85" s="15" t="str">
        <f>IF(ISNUMBER(VALUE(SUBSTITUTE('Quantities Report'!$A83,"+",""))), VALUE(SUBSTITUTE('Quantities Report'!$A83,"+","")),IF('Quantities Report'!$A83="","End of Project",$A84))</f>
        <v>End of Project</v>
      </c>
      <c r="B85" s="30" t="str">
        <f>IF(ISNUMBER('Quantities Report'!$A83), "", TRIM(CLEAN(SUBSTITUTE('Quantities Report'!$A83, CHAR(160), " "))))</f>
        <v/>
      </c>
      <c r="C85" s="30">
        <f>'Quantities Report'!F83</f>
        <v>0</v>
      </c>
      <c r="D85" s="32">
        <f>'Quantities Report'!G83</f>
        <v>0</v>
      </c>
    </row>
    <row r="86" spans="1:4">
      <c r="A86" s="15" t="str">
        <f>IF(ISNUMBER(VALUE(SUBSTITUTE('Quantities Report'!$A84,"+",""))), VALUE(SUBSTITUTE('Quantities Report'!$A84,"+","")),IF('Quantities Report'!$A84="","End of Project",$A85))</f>
        <v>End of Project</v>
      </c>
      <c r="B86" s="30" t="str">
        <f>IF(ISNUMBER('Quantities Report'!$A84), "", TRIM(CLEAN(SUBSTITUTE('Quantities Report'!$A84, CHAR(160), " "))))</f>
        <v/>
      </c>
      <c r="C86" s="30">
        <f>'Quantities Report'!F84</f>
        <v>0</v>
      </c>
      <c r="D86" s="32">
        <f>'Quantities Report'!G84</f>
        <v>0</v>
      </c>
    </row>
    <row r="87" spans="1:4">
      <c r="A87" s="15" t="str">
        <f>IF(ISNUMBER(VALUE(SUBSTITUTE('Quantities Report'!$A85,"+",""))), VALUE(SUBSTITUTE('Quantities Report'!$A85,"+","")),IF('Quantities Report'!$A85="","End of Project",$A86))</f>
        <v>End of Project</v>
      </c>
      <c r="B87" s="30" t="str">
        <f>IF(ISNUMBER('Quantities Report'!$A85), "", TRIM(CLEAN(SUBSTITUTE('Quantities Report'!$A85, CHAR(160), " "))))</f>
        <v/>
      </c>
      <c r="C87" s="30">
        <f>'Quantities Report'!F85</f>
        <v>0</v>
      </c>
      <c r="D87" s="32">
        <f>'Quantities Report'!G85</f>
        <v>0</v>
      </c>
    </row>
    <row r="88" spans="1:4">
      <c r="A88" s="15" t="str">
        <f>IF(ISNUMBER(VALUE(SUBSTITUTE('Quantities Report'!$A86,"+",""))), VALUE(SUBSTITUTE('Quantities Report'!$A86,"+","")),IF('Quantities Report'!$A86="","End of Project",$A87))</f>
        <v>End of Project</v>
      </c>
      <c r="B88" s="30" t="str">
        <f>IF(ISNUMBER('Quantities Report'!$A86), "", TRIM(CLEAN(SUBSTITUTE('Quantities Report'!$A86, CHAR(160), " "))))</f>
        <v/>
      </c>
      <c r="C88" s="30">
        <f>'Quantities Report'!F86</f>
        <v>0</v>
      </c>
      <c r="D88" s="32">
        <f>'Quantities Report'!G86</f>
        <v>0</v>
      </c>
    </row>
    <row r="89" spans="1:4">
      <c r="A89" s="15" t="str">
        <f>IF(ISNUMBER(VALUE(SUBSTITUTE('Quantities Report'!$A87,"+",""))), VALUE(SUBSTITUTE('Quantities Report'!$A87,"+","")),IF('Quantities Report'!$A87="","End of Project",$A88))</f>
        <v>End of Project</v>
      </c>
      <c r="B89" s="30" t="str">
        <f>IF(ISNUMBER('Quantities Report'!$A87), "", TRIM(CLEAN(SUBSTITUTE('Quantities Report'!$A87, CHAR(160), " "))))</f>
        <v/>
      </c>
      <c r="C89" s="30">
        <f>'Quantities Report'!F87</f>
        <v>0</v>
      </c>
      <c r="D89" s="32">
        <f>'Quantities Report'!G87</f>
        <v>0</v>
      </c>
    </row>
    <row r="90" spans="1:4">
      <c r="A90" s="15" t="str">
        <f>IF(ISNUMBER(VALUE(SUBSTITUTE('Quantities Report'!$A88,"+",""))), VALUE(SUBSTITUTE('Quantities Report'!$A88,"+","")),IF('Quantities Report'!$A88="","End of Project",$A89))</f>
        <v>End of Project</v>
      </c>
      <c r="B90" s="30" t="str">
        <f>IF(ISNUMBER('Quantities Report'!$A88), "", TRIM(CLEAN(SUBSTITUTE('Quantities Report'!$A88, CHAR(160), " "))))</f>
        <v/>
      </c>
      <c r="C90" s="30">
        <f>'Quantities Report'!F88</f>
        <v>0</v>
      </c>
      <c r="D90" s="32">
        <f>'Quantities Report'!G88</f>
        <v>0</v>
      </c>
    </row>
    <row r="91" spans="1:4">
      <c r="A91" s="15" t="str">
        <f>IF(ISNUMBER(VALUE(SUBSTITUTE('Quantities Report'!$A89,"+",""))), VALUE(SUBSTITUTE('Quantities Report'!$A89,"+","")),IF('Quantities Report'!$A89="","End of Project",$A90))</f>
        <v>End of Project</v>
      </c>
      <c r="B91" s="30" t="str">
        <f>IF(ISNUMBER('Quantities Report'!$A89), "", TRIM(CLEAN(SUBSTITUTE('Quantities Report'!$A89, CHAR(160), " "))))</f>
        <v/>
      </c>
      <c r="C91" s="30">
        <f>'Quantities Report'!F89</f>
        <v>0</v>
      </c>
      <c r="D91" s="32">
        <f>'Quantities Report'!G89</f>
        <v>0</v>
      </c>
    </row>
    <row r="92" spans="1:4">
      <c r="A92" s="15" t="str">
        <f>IF(ISNUMBER(VALUE(SUBSTITUTE('Quantities Report'!$A90,"+",""))), VALUE(SUBSTITUTE('Quantities Report'!$A90,"+","")),IF('Quantities Report'!$A90="","End of Project",$A91))</f>
        <v>End of Project</v>
      </c>
      <c r="B92" s="30" t="str">
        <f>IF(ISNUMBER('Quantities Report'!$A90), "", TRIM(CLEAN(SUBSTITUTE('Quantities Report'!$A90, CHAR(160), " "))))</f>
        <v/>
      </c>
      <c r="C92" s="30">
        <f>'Quantities Report'!F90</f>
        <v>0</v>
      </c>
      <c r="D92" s="32">
        <f>'Quantities Report'!G90</f>
        <v>0</v>
      </c>
    </row>
    <row r="93" spans="1:4">
      <c r="A93" s="15" t="str">
        <f>IF(ISNUMBER(VALUE(SUBSTITUTE('Quantities Report'!$A91,"+",""))), VALUE(SUBSTITUTE('Quantities Report'!$A91,"+","")),IF('Quantities Report'!$A91="","End of Project",$A92))</f>
        <v>End of Project</v>
      </c>
      <c r="B93" s="30" t="str">
        <f>IF(ISNUMBER('Quantities Report'!$A91), "", TRIM(CLEAN(SUBSTITUTE('Quantities Report'!$A91, CHAR(160), " "))))</f>
        <v/>
      </c>
      <c r="C93" s="30">
        <f>'Quantities Report'!F91</f>
        <v>0</v>
      </c>
      <c r="D93" s="32">
        <f>'Quantities Report'!G91</f>
        <v>0</v>
      </c>
    </row>
    <row r="94" spans="1:4">
      <c r="A94" s="15" t="str">
        <f>IF(ISNUMBER(VALUE(SUBSTITUTE('Quantities Report'!$A92,"+",""))), VALUE(SUBSTITUTE('Quantities Report'!$A92,"+","")),IF('Quantities Report'!$A92="","End of Project",$A93))</f>
        <v>End of Project</v>
      </c>
      <c r="B94" s="30" t="str">
        <f>IF(ISNUMBER('Quantities Report'!$A92), "", TRIM(CLEAN(SUBSTITUTE('Quantities Report'!$A92, CHAR(160), " "))))</f>
        <v/>
      </c>
      <c r="C94" s="30">
        <f>'Quantities Report'!F92</f>
        <v>0</v>
      </c>
      <c r="D94" s="32">
        <f>'Quantities Report'!G92</f>
        <v>0</v>
      </c>
    </row>
    <row r="95" spans="1:4">
      <c r="A95" s="15" t="str">
        <f>IF(ISNUMBER(VALUE(SUBSTITUTE('Quantities Report'!$A93,"+",""))), VALUE(SUBSTITUTE('Quantities Report'!$A93,"+","")),IF('Quantities Report'!$A93="","End of Project",$A94))</f>
        <v>End of Project</v>
      </c>
      <c r="B95" s="30" t="str">
        <f>IF(ISNUMBER('Quantities Report'!$A93), "", TRIM(CLEAN(SUBSTITUTE('Quantities Report'!$A93, CHAR(160), " "))))</f>
        <v/>
      </c>
      <c r="C95" s="30">
        <f>'Quantities Report'!F93</f>
        <v>0</v>
      </c>
      <c r="D95" s="32">
        <f>'Quantities Report'!G93</f>
        <v>0</v>
      </c>
    </row>
    <row r="96" spans="1:4">
      <c r="A96" s="15" t="str">
        <f>IF(ISNUMBER(VALUE(SUBSTITUTE('Quantities Report'!$A94,"+",""))), VALUE(SUBSTITUTE('Quantities Report'!$A94,"+","")),IF('Quantities Report'!$A94="","End of Project",$A95))</f>
        <v>End of Project</v>
      </c>
      <c r="B96" s="30" t="str">
        <f>IF(ISNUMBER('Quantities Report'!$A94), "", TRIM(CLEAN(SUBSTITUTE('Quantities Report'!$A94, CHAR(160), " "))))</f>
        <v/>
      </c>
      <c r="C96" s="30">
        <f>'Quantities Report'!F94</f>
        <v>0</v>
      </c>
      <c r="D96" s="32">
        <f>'Quantities Report'!G94</f>
        <v>0</v>
      </c>
    </row>
    <row r="97" spans="1:4">
      <c r="A97" s="15" t="str">
        <f>IF(ISNUMBER(VALUE(SUBSTITUTE('Quantities Report'!$A95,"+",""))), VALUE(SUBSTITUTE('Quantities Report'!$A95,"+","")),IF('Quantities Report'!$A95="","End of Project",$A96))</f>
        <v>End of Project</v>
      </c>
      <c r="B97" s="30" t="str">
        <f>IF(ISNUMBER('Quantities Report'!$A95), "", TRIM(CLEAN(SUBSTITUTE('Quantities Report'!$A95, CHAR(160), " "))))</f>
        <v/>
      </c>
      <c r="C97" s="30">
        <f>'Quantities Report'!F95</f>
        <v>0</v>
      </c>
      <c r="D97" s="32">
        <f>'Quantities Report'!G95</f>
        <v>0</v>
      </c>
    </row>
    <row r="98" spans="1:4">
      <c r="A98" s="15" t="str">
        <f>IF(ISNUMBER(VALUE(SUBSTITUTE('Quantities Report'!$A96,"+",""))), VALUE(SUBSTITUTE('Quantities Report'!$A96,"+","")),IF('Quantities Report'!$A96="","End of Project",$A97))</f>
        <v>End of Project</v>
      </c>
      <c r="B98" s="30" t="str">
        <f>IF(ISNUMBER('Quantities Report'!$A96), "", TRIM(CLEAN(SUBSTITUTE('Quantities Report'!$A96, CHAR(160), " "))))</f>
        <v/>
      </c>
      <c r="C98" s="30">
        <f>'Quantities Report'!F96</f>
        <v>0</v>
      </c>
      <c r="D98" s="32">
        <f>'Quantities Report'!G96</f>
        <v>0</v>
      </c>
    </row>
    <row r="99" spans="1:4">
      <c r="A99" s="15" t="str">
        <f>IF(ISNUMBER(VALUE(SUBSTITUTE('Quantities Report'!$A97,"+",""))), VALUE(SUBSTITUTE('Quantities Report'!$A97,"+","")),IF('Quantities Report'!$A97="","End of Project",$A98))</f>
        <v>End of Project</v>
      </c>
      <c r="B99" s="30" t="str">
        <f>IF(ISNUMBER('Quantities Report'!$A97), "", TRIM(CLEAN(SUBSTITUTE('Quantities Report'!$A97, CHAR(160), " "))))</f>
        <v/>
      </c>
      <c r="C99" s="30">
        <f>'Quantities Report'!F97</f>
        <v>0</v>
      </c>
      <c r="D99" s="32">
        <f>'Quantities Report'!G97</f>
        <v>0</v>
      </c>
    </row>
    <row r="100" spans="1:4">
      <c r="A100" s="15" t="str">
        <f>IF(ISNUMBER(VALUE(SUBSTITUTE('Quantities Report'!$A98,"+",""))), VALUE(SUBSTITUTE('Quantities Report'!$A98,"+","")),IF('Quantities Report'!$A98="","End of Project",$A99))</f>
        <v>End of Project</v>
      </c>
      <c r="B100" s="30" t="str">
        <f>IF(ISNUMBER('Quantities Report'!$A98), "", TRIM(CLEAN(SUBSTITUTE('Quantities Report'!$A98, CHAR(160), " "))))</f>
        <v/>
      </c>
      <c r="C100" s="30">
        <f>'Quantities Report'!F98</f>
        <v>0</v>
      </c>
      <c r="D100" s="32">
        <f>'Quantities Report'!G98</f>
        <v>0</v>
      </c>
    </row>
    <row r="101" spans="1:4">
      <c r="A101" s="15" t="str">
        <f>IF(ISNUMBER(VALUE(SUBSTITUTE('Quantities Report'!$A99,"+",""))), VALUE(SUBSTITUTE('Quantities Report'!$A99,"+","")),IF('Quantities Report'!$A99="","End of Project",$A100))</f>
        <v>End of Project</v>
      </c>
      <c r="B101" s="30" t="str">
        <f>IF(ISNUMBER('Quantities Report'!$A99), "", TRIM(CLEAN(SUBSTITUTE('Quantities Report'!$A99, CHAR(160), " "))))</f>
        <v/>
      </c>
      <c r="C101" s="30">
        <f>'Quantities Report'!F99</f>
        <v>0</v>
      </c>
      <c r="D101" s="32">
        <f>'Quantities Report'!G99</f>
        <v>0</v>
      </c>
    </row>
    <row r="102" spans="1:4">
      <c r="A102" s="15" t="str">
        <f>IF(ISNUMBER(VALUE(SUBSTITUTE('Quantities Report'!$A100,"+",""))), VALUE(SUBSTITUTE('Quantities Report'!$A100,"+","")),IF('Quantities Report'!$A100="","End of Project",$A101))</f>
        <v>End of Project</v>
      </c>
      <c r="B102" s="30" t="str">
        <f>IF(ISNUMBER('Quantities Report'!$A100), "", TRIM(CLEAN(SUBSTITUTE('Quantities Report'!$A100, CHAR(160), " "))))</f>
        <v/>
      </c>
      <c r="C102" s="30">
        <f>'Quantities Report'!F100</f>
        <v>0</v>
      </c>
      <c r="D102" s="32">
        <f>'Quantities Report'!G100</f>
        <v>0</v>
      </c>
    </row>
    <row r="103" spans="1:4">
      <c r="A103" s="15" t="str">
        <f>IF(ISNUMBER(VALUE(SUBSTITUTE('Quantities Report'!$A101,"+",""))), VALUE(SUBSTITUTE('Quantities Report'!$A101,"+","")),IF('Quantities Report'!$A101="","End of Project",$A102))</f>
        <v>End of Project</v>
      </c>
      <c r="B103" s="30" t="str">
        <f>IF(ISNUMBER('Quantities Report'!$A101), "", TRIM(CLEAN(SUBSTITUTE('Quantities Report'!$A101, CHAR(160), " "))))</f>
        <v/>
      </c>
      <c r="C103" s="30">
        <f>'Quantities Report'!F101</f>
        <v>0</v>
      </c>
      <c r="D103" s="32">
        <f>'Quantities Report'!G101</f>
        <v>0</v>
      </c>
    </row>
    <row r="104" spans="1:4">
      <c r="A104" s="15" t="str">
        <f>IF(ISNUMBER(VALUE(SUBSTITUTE('Quantities Report'!$A102,"+",""))), VALUE(SUBSTITUTE('Quantities Report'!$A102,"+","")),IF('Quantities Report'!$A102="","End of Project",$A103))</f>
        <v>End of Project</v>
      </c>
      <c r="B104" s="30" t="str">
        <f>IF(ISNUMBER('Quantities Report'!$A102), "", TRIM(CLEAN(SUBSTITUTE('Quantities Report'!$A102, CHAR(160), " "))))</f>
        <v/>
      </c>
      <c r="C104" s="30">
        <f>'Quantities Report'!F102</f>
        <v>0</v>
      </c>
      <c r="D104" s="32">
        <f>'Quantities Report'!G102</f>
        <v>0</v>
      </c>
    </row>
    <row r="105" spans="1:4">
      <c r="A105" s="15" t="str">
        <f>IF(ISNUMBER(VALUE(SUBSTITUTE('Quantities Report'!$A103,"+",""))), VALUE(SUBSTITUTE('Quantities Report'!$A103,"+","")),IF('Quantities Report'!$A103="","End of Project",$A104))</f>
        <v>End of Project</v>
      </c>
      <c r="B105" s="30" t="str">
        <f>IF(ISNUMBER('Quantities Report'!$A103), "", TRIM(CLEAN(SUBSTITUTE('Quantities Report'!$A103, CHAR(160), " "))))</f>
        <v/>
      </c>
      <c r="C105" s="30">
        <f>'Quantities Report'!F103</f>
        <v>0</v>
      </c>
      <c r="D105" s="32">
        <f>'Quantities Report'!G103</f>
        <v>0</v>
      </c>
    </row>
    <row r="106" spans="1:4">
      <c r="A106" s="15" t="str">
        <f>IF(ISNUMBER(VALUE(SUBSTITUTE('Quantities Report'!$A104,"+",""))), VALUE(SUBSTITUTE('Quantities Report'!$A104,"+","")),IF('Quantities Report'!$A104="","End of Project",$A105))</f>
        <v>End of Project</v>
      </c>
      <c r="B106" s="30" t="str">
        <f>IF(ISNUMBER('Quantities Report'!$A104), "", TRIM(CLEAN(SUBSTITUTE('Quantities Report'!$A104, CHAR(160), " "))))</f>
        <v/>
      </c>
      <c r="C106" s="30">
        <f>'Quantities Report'!F104</f>
        <v>0</v>
      </c>
      <c r="D106" s="32">
        <f>'Quantities Report'!G104</f>
        <v>0</v>
      </c>
    </row>
    <row r="107" spans="1:4">
      <c r="A107" s="15" t="str">
        <f>IF(ISNUMBER(VALUE(SUBSTITUTE('Quantities Report'!$A105,"+",""))), VALUE(SUBSTITUTE('Quantities Report'!$A105,"+","")),IF('Quantities Report'!$A105="","End of Project",$A106))</f>
        <v>End of Project</v>
      </c>
      <c r="B107" s="30" t="str">
        <f>IF(ISNUMBER('Quantities Report'!$A105), "", TRIM(CLEAN(SUBSTITUTE('Quantities Report'!$A105, CHAR(160), " "))))</f>
        <v/>
      </c>
      <c r="C107" s="30">
        <f>'Quantities Report'!F105</f>
        <v>0</v>
      </c>
      <c r="D107" s="32">
        <f>'Quantities Report'!G105</f>
        <v>0</v>
      </c>
    </row>
    <row r="108" spans="1:4">
      <c r="A108" s="15" t="str">
        <f>IF(ISNUMBER(VALUE(SUBSTITUTE('Quantities Report'!$A106,"+",""))), VALUE(SUBSTITUTE('Quantities Report'!$A106,"+","")),IF('Quantities Report'!$A106="","End of Project",$A107))</f>
        <v>End of Project</v>
      </c>
      <c r="B108" s="30" t="str">
        <f>IF(ISNUMBER('Quantities Report'!$A106), "", TRIM(CLEAN(SUBSTITUTE('Quantities Report'!$A106, CHAR(160), " "))))</f>
        <v/>
      </c>
      <c r="C108" s="30">
        <f>'Quantities Report'!F106</f>
        <v>0</v>
      </c>
      <c r="D108" s="32">
        <f>'Quantities Report'!G106</f>
        <v>0</v>
      </c>
    </row>
    <row r="109" spans="1:4">
      <c r="A109" s="15" t="str">
        <f>IF(ISNUMBER(VALUE(SUBSTITUTE('Quantities Report'!$A107,"+",""))), VALUE(SUBSTITUTE('Quantities Report'!$A107,"+","")),IF('Quantities Report'!$A107="","End of Project",$A108))</f>
        <v>End of Project</v>
      </c>
      <c r="B109" s="30" t="str">
        <f>IF(ISNUMBER('Quantities Report'!$A107), "", TRIM(CLEAN(SUBSTITUTE('Quantities Report'!$A107, CHAR(160), " "))))</f>
        <v/>
      </c>
      <c r="C109" s="30">
        <f>'Quantities Report'!F107</f>
        <v>0</v>
      </c>
      <c r="D109" s="32">
        <f>'Quantities Report'!G107</f>
        <v>0</v>
      </c>
    </row>
    <row r="110" spans="1:4">
      <c r="A110" s="15" t="str">
        <f>IF(ISNUMBER(VALUE(SUBSTITUTE('Quantities Report'!$A108,"+",""))), VALUE(SUBSTITUTE('Quantities Report'!$A108,"+","")),IF('Quantities Report'!$A108="","End of Project",$A109))</f>
        <v>End of Project</v>
      </c>
      <c r="B110" s="30" t="str">
        <f>IF(ISNUMBER('Quantities Report'!$A108), "", TRIM(CLEAN(SUBSTITUTE('Quantities Report'!$A108, CHAR(160), " "))))</f>
        <v/>
      </c>
      <c r="C110" s="30">
        <f>'Quantities Report'!F108</f>
        <v>0</v>
      </c>
      <c r="D110" s="32">
        <f>'Quantities Report'!G108</f>
        <v>0</v>
      </c>
    </row>
    <row r="111" spans="1:4">
      <c r="A111" s="15" t="str">
        <f>IF(ISNUMBER(VALUE(SUBSTITUTE('Quantities Report'!$A109,"+",""))), VALUE(SUBSTITUTE('Quantities Report'!$A109,"+","")),IF('Quantities Report'!$A109="","End of Project",$A110))</f>
        <v>End of Project</v>
      </c>
      <c r="B111" s="30" t="str">
        <f>IF(ISNUMBER('Quantities Report'!$A109), "", TRIM(CLEAN(SUBSTITUTE('Quantities Report'!$A109, CHAR(160), " "))))</f>
        <v/>
      </c>
      <c r="C111" s="30">
        <f>'Quantities Report'!F109</f>
        <v>0</v>
      </c>
      <c r="D111" s="32">
        <f>'Quantities Report'!G109</f>
        <v>0</v>
      </c>
    </row>
    <row r="112" spans="1:4">
      <c r="A112" s="15" t="str">
        <f>IF(ISNUMBER(VALUE(SUBSTITUTE('Quantities Report'!$A110,"+",""))), VALUE(SUBSTITUTE('Quantities Report'!$A110,"+","")),IF('Quantities Report'!$A110="","End of Project",$A111))</f>
        <v>End of Project</v>
      </c>
      <c r="B112" s="30" t="str">
        <f>IF(ISNUMBER('Quantities Report'!$A110), "", TRIM(CLEAN(SUBSTITUTE('Quantities Report'!$A110, CHAR(160), " "))))</f>
        <v/>
      </c>
      <c r="C112" s="30">
        <f>'Quantities Report'!F110</f>
        <v>0</v>
      </c>
      <c r="D112" s="32">
        <f>'Quantities Report'!G110</f>
        <v>0</v>
      </c>
    </row>
    <row r="113" spans="1:4">
      <c r="A113" s="15" t="str">
        <f>IF(ISNUMBER(VALUE(SUBSTITUTE('Quantities Report'!$A111,"+",""))), VALUE(SUBSTITUTE('Quantities Report'!$A111,"+","")),IF('Quantities Report'!$A111="","End of Project",$A112))</f>
        <v>End of Project</v>
      </c>
      <c r="B113" s="30" t="str">
        <f>IF(ISNUMBER('Quantities Report'!$A111), "", TRIM(CLEAN(SUBSTITUTE('Quantities Report'!$A111, CHAR(160), " "))))</f>
        <v/>
      </c>
      <c r="C113" s="30">
        <f>'Quantities Report'!F111</f>
        <v>0</v>
      </c>
      <c r="D113" s="32">
        <f>'Quantities Report'!G111</f>
        <v>0</v>
      </c>
    </row>
    <row r="114" spans="1:4">
      <c r="A114" s="15" t="str">
        <f>IF(ISNUMBER(VALUE(SUBSTITUTE('Quantities Report'!$A112,"+",""))), VALUE(SUBSTITUTE('Quantities Report'!$A112,"+","")),IF('Quantities Report'!$A112="","End of Project",$A113))</f>
        <v>End of Project</v>
      </c>
      <c r="B114" s="30" t="str">
        <f>IF(ISNUMBER('Quantities Report'!$A112), "", TRIM(CLEAN(SUBSTITUTE('Quantities Report'!$A112, CHAR(160), " "))))</f>
        <v/>
      </c>
      <c r="C114" s="30">
        <f>'Quantities Report'!F112</f>
        <v>0</v>
      </c>
      <c r="D114" s="32">
        <f>'Quantities Report'!G112</f>
        <v>0</v>
      </c>
    </row>
    <row r="115" spans="1:4">
      <c r="A115" s="15" t="str">
        <f>IF(ISNUMBER(VALUE(SUBSTITUTE('Quantities Report'!$A113,"+",""))), VALUE(SUBSTITUTE('Quantities Report'!$A113,"+","")),IF('Quantities Report'!$A113="","End of Project",$A114))</f>
        <v>End of Project</v>
      </c>
      <c r="B115" s="30" t="str">
        <f>IF(ISNUMBER('Quantities Report'!$A113), "", TRIM(CLEAN(SUBSTITUTE('Quantities Report'!$A113, CHAR(160), " "))))</f>
        <v/>
      </c>
      <c r="C115" s="30">
        <f>'Quantities Report'!F113</f>
        <v>0</v>
      </c>
      <c r="D115" s="32">
        <f>'Quantities Report'!G113</f>
        <v>0</v>
      </c>
    </row>
    <row r="116" spans="1:4">
      <c r="A116" s="15" t="str">
        <f>IF(ISNUMBER(VALUE(SUBSTITUTE('Quantities Report'!$A114,"+",""))), VALUE(SUBSTITUTE('Quantities Report'!$A114,"+","")),IF('Quantities Report'!$A114="","End of Project",$A115))</f>
        <v>End of Project</v>
      </c>
      <c r="B116" s="30" t="str">
        <f>IF(ISNUMBER('Quantities Report'!$A114), "", TRIM(CLEAN(SUBSTITUTE('Quantities Report'!$A114, CHAR(160), " "))))</f>
        <v/>
      </c>
      <c r="C116" s="30">
        <f>'Quantities Report'!F114</f>
        <v>0</v>
      </c>
      <c r="D116" s="32">
        <f>'Quantities Report'!G114</f>
        <v>0</v>
      </c>
    </row>
    <row r="117" spans="1:4">
      <c r="A117" s="15" t="str">
        <f>IF(ISNUMBER(VALUE(SUBSTITUTE('Quantities Report'!$A115,"+",""))), VALUE(SUBSTITUTE('Quantities Report'!$A115,"+","")),IF('Quantities Report'!$A115="","End of Project",$A116))</f>
        <v>End of Project</v>
      </c>
      <c r="B117" s="30" t="str">
        <f>IF(ISNUMBER('Quantities Report'!$A115), "", TRIM(CLEAN(SUBSTITUTE('Quantities Report'!$A115, CHAR(160), " "))))</f>
        <v/>
      </c>
      <c r="C117" s="30">
        <f>'Quantities Report'!F115</f>
        <v>0</v>
      </c>
      <c r="D117" s="32">
        <f>'Quantities Report'!G115</f>
        <v>0</v>
      </c>
    </row>
    <row r="118" spans="1:4">
      <c r="A118" s="15" t="str">
        <f>IF(ISNUMBER(VALUE(SUBSTITUTE('Quantities Report'!$A116,"+",""))), VALUE(SUBSTITUTE('Quantities Report'!$A116,"+","")),IF('Quantities Report'!$A116="","End of Project",$A117))</f>
        <v>End of Project</v>
      </c>
      <c r="B118" s="30" t="str">
        <f>IF(ISNUMBER('Quantities Report'!$A116), "", TRIM(CLEAN(SUBSTITUTE('Quantities Report'!$A116, CHAR(160), " "))))</f>
        <v/>
      </c>
      <c r="C118" s="30">
        <f>'Quantities Report'!F116</f>
        <v>0</v>
      </c>
      <c r="D118" s="32">
        <f>'Quantities Report'!G116</f>
        <v>0</v>
      </c>
    </row>
    <row r="119" spans="1:4">
      <c r="A119" s="15" t="str">
        <f>IF(ISNUMBER(VALUE(SUBSTITUTE('Quantities Report'!$A117,"+",""))), VALUE(SUBSTITUTE('Quantities Report'!$A117,"+","")),IF('Quantities Report'!$A117="","End of Project",$A118))</f>
        <v>End of Project</v>
      </c>
      <c r="B119" s="30" t="str">
        <f>IF(ISNUMBER('Quantities Report'!$A117), "", TRIM(CLEAN(SUBSTITUTE('Quantities Report'!$A117, CHAR(160), " "))))</f>
        <v/>
      </c>
      <c r="C119" s="30">
        <f>'Quantities Report'!F117</f>
        <v>0</v>
      </c>
      <c r="D119" s="32">
        <f>'Quantities Report'!G117</f>
        <v>0</v>
      </c>
    </row>
    <row r="120" spans="1:4">
      <c r="A120" s="15" t="str">
        <f>IF(ISNUMBER(VALUE(SUBSTITUTE('Quantities Report'!$A118,"+",""))), VALUE(SUBSTITUTE('Quantities Report'!$A118,"+","")),IF('Quantities Report'!$A118="","End of Project",$A119))</f>
        <v>End of Project</v>
      </c>
      <c r="B120" s="30" t="str">
        <f>IF(ISNUMBER('Quantities Report'!$A118), "", TRIM(CLEAN(SUBSTITUTE('Quantities Report'!$A118, CHAR(160), " "))))</f>
        <v/>
      </c>
      <c r="C120" s="30">
        <f>'Quantities Report'!F118</f>
        <v>0</v>
      </c>
      <c r="D120" s="32">
        <f>'Quantities Report'!G118</f>
        <v>0</v>
      </c>
    </row>
    <row r="121" spans="1:4">
      <c r="A121" s="15" t="str">
        <f>IF(ISNUMBER(VALUE(SUBSTITUTE('Quantities Report'!$A119,"+",""))), VALUE(SUBSTITUTE('Quantities Report'!$A119,"+","")),IF('Quantities Report'!$A119="","End of Project",$A120))</f>
        <v>End of Project</v>
      </c>
      <c r="B121" s="30" t="str">
        <f>IF(ISNUMBER('Quantities Report'!$A119), "", TRIM(CLEAN(SUBSTITUTE('Quantities Report'!$A119, CHAR(160), " "))))</f>
        <v/>
      </c>
      <c r="C121" s="30">
        <f>'Quantities Report'!F119</f>
        <v>0</v>
      </c>
      <c r="D121" s="32">
        <f>'Quantities Report'!G119</f>
        <v>0</v>
      </c>
    </row>
    <row r="122" spans="1:4">
      <c r="A122" s="15" t="str">
        <f>IF(ISNUMBER(VALUE(SUBSTITUTE('Quantities Report'!$A120,"+",""))), VALUE(SUBSTITUTE('Quantities Report'!$A120,"+","")),IF('Quantities Report'!$A120="","End of Project",$A121))</f>
        <v>End of Project</v>
      </c>
      <c r="B122" s="30" t="str">
        <f>IF(ISNUMBER('Quantities Report'!$A120), "", TRIM(CLEAN(SUBSTITUTE('Quantities Report'!$A120, CHAR(160), " "))))</f>
        <v/>
      </c>
      <c r="C122" s="30">
        <f>'Quantities Report'!F120</f>
        <v>0</v>
      </c>
      <c r="D122" s="32">
        <f>'Quantities Report'!G120</f>
        <v>0</v>
      </c>
    </row>
    <row r="123" spans="1:4">
      <c r="A123" s="15" t="str">
        <f>IF(ISNUMBER(VALUE(SUBSTITUTE('Quantities Report'!$A121,"+",""))), VALUE(SUBSTITUTE('Quantities Report'!$A121,"+","")),IF('Quantities Report'!$A121="","End of Project",$A122))</f>
        <v>End of Project</v>
      </c>
      <c r="B123" s="30" t="str">
        <f>IF(ISNUMBER('Quantities Report'!$A121), "", TRIM(CLEAN(SUBSTITUTE('Quantities Report'!$A121, CHAR(160), " "))))</f>
        <v/>
      </c>
      <c r="C123" s="30">
        <f>'Quantities Report'!F121</f>
        <v>0</v>
      </c>
      <c r="D123" s="32">
        <f>'Quantities Report'!G121</f>
        <v>0</v>
      </c>
    </row>
    <row r="124" spans="1:4">
      <c r="A124" s="15" t="str">
        <f>IF(ISNUMBER(VALUE(SUBSTITUTE('Quantities Report'!$A122,"+",""))), VALUE(SUBSTITUTE('Quantities Report'!$A122,"+","")),IF('Quantities Report'!$A122="","End of Project",$A123))</f>
        <v>End of Project</v>
      </c>
      <c r="B124" s="30" t="str">
        <f>IF(ISNUMBER('Quantities Report'!$A122), "", TRIM(CLEAN(SUBSTITUTE('Quantities Report'!$A122, CHAR(160), " "))))</f>
        <v/>
      </c>
      <c r="C124" s="30">
        <f>'Quantities Report'!F122</f>
        <v>0</v>
      </c>
      <c r="D124" s="32">
        <f>'Quantities Report'!G122</f>
        <v>0</v>
      </c>
    </row>
    <row r="125" spans="1:4">
      <c r="A125" s="15" t="str">
        <f>IF(ISNUMBER(VALUE(SUBSTITUTE('Quantities Report'!$A123,"+",""))), VALUE(SUBSTITUTE('Quantities Report'!$A123,"+","")),IF('Quantities Report'!$A123="","End of Project",$A124))</f>
        <v>End of Project</v>
      </c>
      <c r="B125" s="30" t="str">
        <f>IF(ISNUMBER('Quantities Report'!$A123), "", TRIM(CLEAN(SUBSTITUTE('Quantities Report'!$A123, CHAR(160), " "))))</f>
        <v/>
      </c>
      <c r="C125" s="30">
        <f>'Quantities Report'!F123</f>
        <v>0</v>
      </c>
      <c r="D125" s="32">
        <f>'Quantities Report'!G123</f>
        <v>0</v>
      </c>
    </row>
    <row r="126" spans="1:4">
      <c r="A126" s="15" t="str">
        <f>IF(ISNUMBER(VALUE(SUBSTITUTE('Quantities Report'!$A124,"+",""))), VALUE(SUBSTITUTE('Quantities Report'!$A124,"+","")),IF('Quantities Report'!$A124="","End of Project",$A125))</f>
        <v>End of Project</v>
      </c>
      <c r="B126" s="30" t="str">
        <f>IF(ISNUMBER('Quantities Report'!$A124), "", TRIM(CLEAN(SUBSTITUTE('Quantities Report'!$A124, CHAR(160), " "))))</f>
        <v/>
      </c>
      <c r="C126" s="30">
        <f>'Quantities Report'!F124</f>
        <v>0</v>
      </c>
      <c r="D126" s="32">
        <f>'Quantities Report'!G124</f>
        <v>0</v>
      </c>
    </row>
    <row r="127" spans="1:4">
      <c r="A127" s="15" t="str">
        <f>IF(ISNUMBER(VALUE(SUBSTITUTE('Quantities Report'!$A125,"+",""))), VALUE(SUBSTITUTE('Quantities Report'!$A125,"+","")),IF('Quantities Report'!$A125="","End of Project",$A126))</f>
        <v>End of Project</v>
      </c>
      <c r="B127" s="30" t="str">
        <f>IF(ISNUMBER('Quantities Report'!$A125), "", TRIM(CLEAN(SUBSTITUTE('Quantities Report'!$A125, CHAR(160), " "))))</f>
        <v/>
      </c>
      <c r="C127" s="30">
        <f>'Quantities Report'!F125</f>
        <v>0</v>
      </c>
      <c r="D127" s="32">
        <f>'Quantities Report'!G125</f>
        <v>0</v>
      </c>
    </row>
    <row r="128" spans="1:4">
      <c r="A128" s="15" t="str">
        <f>IF(ISNUMBER(VALUE(SUBSTITUTE('Quantities Report'!$A126,"+",""))), VALUE(SUBSTITUTE('Quantities Report'!$A126,"+","")),IF('Quantities Report'!$A126="","End of Project",$A127))</f>
        <v>End of Project</v>
      </c>
      <c r="B128" s="30" t="str">
        <f>IF(ISNUMBER('Quantities Report'!$A126), "", TRIM(CLEAN(SUBSTITUTE('Quantities Report'!$A126, CHAR(160), " "))))</f>
        <v/>
      </c>
      <c r="C128" s="30">
        <f>'Quantities Report'!F126</f>
        <v>0</v>
      </c>
      <c r="D128" s="32">
        <f>'Quantities Report'!G126</f>
        <v>0</v>
      </c>
    </row>
    <row r="129" spans="1:4">
      <c r="A129" s="15" t="str">
        <f>IF(ISNUMBER(VALUE(SUBSTITUTE('Quantities Report'!$A127,"+",""))), VALUE(SUBSTITUTE('Quantities Report'!$A127,"+","")),IF('Quantities Report'!$A127="","End of Project",$A128))</f>
        <v>End of Project</v>
      </c>
      <c r="B129" s="30" t="str">
        <f>IF(ISNUMBER('Quantities Report'!$A127), "", TRIM(CLEAN(SUBSTITUTE('Quantities Report'!$A127, CHAR(160), " "))))</f>
        <v/>
      </c>
      <c r="C129" s="30">
        <f>'Quantities Report'!F127</f>
        <v>0</v>
      </c>
      <c r="D129" s="32">
        <f>'Quantities Report'!G127</f>
        <v>0</v>
      </c>
    </row>
    <row r="130" spans="1:4">
      <c r="A130" s="15" t="str">
        <f>IF(ISNUMBER(VALUE(SUBSTITUTE('Quantities Report'!$A128,"+",""))), VALUE(SUBSTITUTE('Quantities Report'!$A128,"+","")),IF('Quantities Report'!$A128="","End of Project",$A129))</f>
        <v>End of Project</v>
      </c>
      <c r="B130" s="30" t="str">
        <f>IF(ISNUMBER('Quantities Report'!$A128), "", TRIM(CLEAN(SUBSTITUTE('Quantities Report'!$A128, CHAR(160), " "))))</f>
        <v/>
      </c>
      <c r="C130" s="30">
        <f>'Quantities Report'!F128</f>
        <v>0</v>
      </c>
      <c r="D130" s="32">
        <f>'Quantities Report'!G128</f>
        <v>0</v>
      </c>
    </row>
    <row r="131" spans="1:4">
      <c r="A131" s="15" t="str">
        <f>IF(ISNUMBER(VALUE(SUBSTITUTE('Quantities Report'!$A129,"+",""))), VALUE(SUBSTITUTE('Quantities Report'!$A129,"+","")),IF('Quantities Report'!$A129="","End of Project",$A130))</f>
        <v>End of Project</v>
      </c>
      <c r="B131" s="30" t="str">
        <f>IF(ISNUMBER('Quantities Report'!$A129), "", TRIM(CLEAN(SUBSTITUTE('Quantities Report'!$A129, CHAR(160), " "))))</f>
        <v/>
      </c>
      <c r="C131" s="30">
        <f>'Quantities Report'!F129</f>
        <v>0</v>
      </c>
      <c r="D131" s="32">
        <f>'Quantities Report'!G129</f>
        <v>0</v>
      </c>
    </row>
    <row r="132" spans="1:4">
      <c r="A132" s="15" t="str">
        <f>IF(ISNUMBER(VALUE(SUBSTITUTE('Quantities Report'!$A130,"+",""))), VALUE(SUBSTITUTE('Quantities Report'!$A130,"+","")),IF('Quantities Report'!$A130="","End of Project",$A131))</f>
        <v>End of Project</v>
      </c>
      <c r="B132" s="30" t="str">
        <f>IF(ISNUMBER('Quantities Report'!$A130), "", TRIM(CLEAN(SUBSTITUTE('Quantities Report'!$A130, CHAR(160), " "))))</f>
        <v/>
      </c>
      <c r="C132" s="30">
        <f>'Quantities Report'!F130</f>
        <v>0</v>
      </c>
      <c r="D132" s="32">
        <f>'Quantities Report'!G130</f>
        <v>0</v>
      </c>
    </row>
    <row r="133" spans="1:4">
      <c r="A133" s="15" t="str">
        <f>IF(ISNUMBER(VALUE(SUBSTITUTE('Quantities Report'!$A131,"+",""))), VALUE(SUBSTITUTE('Quantities Report'!$A131,"+","")),IF('Quantities Report'!$A131="","End of Project",$A132))</f>
        <v>End of Project</v>
      </c>
      <c r="B133" s="30" t="str">
        <f>IF(ISNUMBER('Quantities Report'!$A131), "", TRIM(CLEAN(SUBSTITUTE('Quantities Report'!$A131, CHAR(160), " "))))</f>
        <v/>
      </c>
      <c r="C133" s="30">
        <f>'Quantities Report'!F131</f>
        <v>0</v>
      </c>
      <c r="D133" s="32">
        <f>'Quantities Report'!G131</f>
        <v>0</v>
      </c>
    </row>
    <row r="134" spans="1:4">
      <c r="A134" s="15" t="str">
        <f>IF(ISNUMBER(VALUE(SUBSTITUTE('Quantities Report'!$A132,"+",""))), VALUE(SUBSTITUTE('Quantities Report'!$A132,"+","")),IF('Quantities Report'!$A132="","End of Project",$A133))</f>
        <v>End of Project</v>
      </c>
      <c r="B134" s="30" t="str">
        <f>IF(ISNUMBER('Quantities Report'!$A132), "", TRIM(CLEAN(SUBSTITUTE('Quantities Report'!$A132, CHAR(160), " "))))</f>
        <v/>
      </c>
      <c r="C134" s="30">
        <f>'Quantities Report'!F132</f>
        <v>0</v>
      </c>
      <c r="D134" s="32">
        <f>'Quantities Report'!G132</f>
        <v>0</v>
      </c>
    </row>
    <row r="135" spans="1:4">
      <c r="A135" s="15" t="str">
        <f>IF(ISNUMBER(VALUE(SUBSTITUTE('Quantities Report'!$A133,"+",""))), VALUE(SUBSTITUTE('Quantities Report'!$A133,"+","")),IF('Quantities Report'!$A133="","End of Project",$A134))</f>
        <v>End of Project</v>
      </c>
      <c r="B135" s="30" t="str">
        <f>IF(ISNUMBER('Quantities Report'!$A133), "", TRIM(CLEAN(SUBSTITUTE('Quantities Report'!$A133, CHAR(160), " "))))</f>
        <v/>
      </c>
      <c r="C135" s="30">
        <f>'Quantities Report'!F133</f>
        <v>0</v>
      </c>
      <c r="D135" s="32">
        <f>'Quantities Report'!G133</f>
        <v>0</v>
      </c>
    </row>
    <row r="136" spans="1:4">
      <c r="A136" s="15" t="str">
        <f>IF(ISNUMBER(VALUE(SUBSTITUTE('Quantities Report'!$A134,"+",""))), VALUE(SUBSTITUTE('Quantities Report'!$A134,"+","")),IF('Quantities Report'!$A134="","End of Project",$A135))</f>
        <v>End of Project</v>
      </c>
      <c r="B136" s="30" t="str">
        <f>IF(ISNUMBER('Quantities Report'!$A134), "", TRIM(CLEAN(SUBSTITUTE('Quantities Report'!$A134, CHAR(160), " "))))</f>
        <v/>
      </c>
      <c r="C136" s="30">
        <f>'Quantities Report'!F134</f>
        <v>0</v>
      </c>
      <c r="D136" s="32">
        <f>'Quantities Report'!G134</f>
        <v>0</v>
      </c>
    </row>
    <row r="137" spans="1:4">
      <c r="A137" s="15" t="str">
        <f>IF(ISNUMBER(VALUE(SUBSTITUTE('Quantities Report'!$A135,"+",""))), VALUE(SUBSTITUTE('Quantities Report'!$A135,"+","")),IF('Quantities Report'!$A135="","End of Project",$A136))</f>
        <v>End of Project</v>
      </c>
      <c r="B137" s="30" t="str">
        <f>IF(ISNUMBER('Quantities Report'!$A135), "", TRIM(CLEAN(SUBSTITUTE('Quantities Report'!$A135, CHAR(160), " "))))</f>
        <v/>
      </c>
      <c r="C137" s="30">
        <f>'Quantities Report'!F135</f>
        <v>0</v>
      </c>
      <c r="D137" s="32">
        <f>'Quantities Report'!G135</f>
        <v>0</v>
      </c>
    </row>
    <row r="138" spans="1:4">
      <c r="A138" s="15" t="str">
        <f>IF(ISNUMBER(VALUE(SUBSTITUTE('Quantities Report'!$A136,"+",""))), VALUE(SUBSTITUTE('Quantities Report'!$A136,"+","")),IF('Quantities Report'!$A136="","End of Project",$A137))</f>
        <v>End of Project</v>
      </c>
      <c r="B138" s="30" t="str">
        <f>IF(ISNUMBER('Quantities Report'!$A136), "", TRIM(CLEAN(SUBSTITUTE('Quantities Report'!$A136, CHAR(160), " "))))</f>
        <v/>
      </c>
      <c r="C138" s="30">
        <f>'Quantities Report'!F136</f>
        <v>0</v>
      </c>
      <c r="D138" s="32">
        <f>'Quantities Report'!G136</f>
        <v>0</v>
      </c>
    </row>
    <row r="139" spans="1:4">
      <c r="A139" s="15" t="str">
        <f>IF(ISNUMBER(VALUE(SUBSTITUTE('Quantities Report'!$A137,"+",""))), VALUE(SUBSTITUTE('Quantities Report'!$A137,"+","")),IF('Quantities Report'!$A137="","End of Project",$A138))</f>
        <v>End of Project</v>
      </c>
      <c r="B139" s="30" t="str">
        <f>IF(ISNUMBER('Quantities Report'!$A137), "", TRIM(CLEAN(SUBSTITUTE('Quantities Report'!$A137, CHAR(160), " "))))</f>
        <v/>
      </c>
      <c r="C139" s="30">
        <f>'Quantities Report'!F137</f>
        <v>0</v>
      </c>
      <c r="D139" s="32">
        <f>'Quantities Report'!G137</f>
        <v>0</v>
      </c>
    </row>
    <row r="140" spans="1:4">
      <c r="A140" s="15" t="str">
        <f>IF(ISNUMBER(VALUE(SUBSTITUTE('Quantities Report'!$A138,"+",""))), VALUE(SUBSTITUTE('Quantities Report'!$A138,"+","")),IF('Quantities Report'!$A138="","End of Project",$A139))</f>
        <v>End of Project</v>
      </c>
      <c r="B140" s="30" t="str">
        <f>IF(ISNUMBER('Quantities Report'!$A138), "", TRIM(CLEAN(SUBSTITUTE('Quantities Report'!$A138, CHAR(160), " "))))</f>
        <v/>
      </c>
      <c r="C140" s="30">
        <f>'Quantities Report'!F138</f>
        <v>0</v>
      </c>
      <c r="D140" s="32">
        <f>'Quantities Report'!G138</f>
        <v>0</v>
      </c>
    </row>
    <row r="141" spans="1:4">
      <c r="A141" s="15" t="str">
        <f>IF(ISNUMBER(VALUE(SUBSTITUTE('Quantities Report'!$A139,"+",""))), VALUE(SUBSTITUTE('Quantities Report'!$A139,"+","")),IF('Quantities Report'!$A139="","End of Project",$A140))</f>
        <v>End of Project</v>
      </c>
      <c r="B141" s="30" t="str">
        <f>IF(ISNUMBER('Quantities Report'!$A139), "", TRIM(CLEAN(SUBSTITUTE('Quantities Report'!$A139, CHAR(160), " "))))</f>
        <v/>
      </c>
      <c r="C141" s="30">
        <f>'Quantities Report'!F139</f>
        <v>0</v>
      </c>
      <c r="D141" s="32">
        <f>'Quantities Report'!G139</f>
        <v>0</v>
      </c>
    </row>
    <row r="142" spans="1:4">
      <c r="A142" s="15" t="str">
        <f>IF(ISNUMBER(VALUE(SUBSTITUTE('Quantities Report'!$A140,"+",""))), VALUE(SUBSTITUTE('Quantities Report'!$A140,"+","")),IF('Quantities Report'!$A140="","End of Project",$A141))</f>
        <v>End of Project</v>
      </c>
      <c r="B142" s="30" t="str">
        <f>IF(ISNUMBER('Quantities Report'!$A140), "", TRIM(CLEAN(SUBSTITUTE('Quantities Report'!$A140, CHAR(160), " "))))</f>
        <v/>
      </c>
      <c r="C142" s="30">
        <f>'Quantities Report'!F140</f>
        <v>0</v>
      </c>
      <c r="D142" s="32">
        <f>'Quantities Report'!G140</f>
        <v>0</v>
      </c>
    </row>
    <row r="143" spans="1:4">
      <c r="A143" s="15" t="str">
        <f>IF(ISNUMBER(VALUE(SUBSTITUTE('Quantities Report'!$A141,"+",""))), VALUE(SUBSTITUTE('Quantities Report'!$A141,"+","")),IF('Quantities Report'!$A141="","End of Project",$A142))</f>
        <v>End of Project</v>
      </c>
      <c r="B143" s="30" t="str">
        <f>IF(ISNUMBER('Quantities Report'!$A141), "", TRIM(CLEAN(SUBSTITUTE('Quantities Report'!$A141, CHAR(160), " "))))</f>
        <v/>
      </c>
      <c r="C143" s="30">
        <f>'Quantities Report'!F141</f>
        <v>0</v>
      </c>
      <c r="D143" s="32">
        <f>'Quantities Report'!G141</f>
        <v>0</v>
      </c>
    </row>
    <row r="144" spans="1:4">
      <c r="A144" s="15" t="str">
        <f>IF(ISNUMBER(VALUE(SUBSTITUTE('Quantities Report'!$A142,"+",""))), VALUE(SUBSTITUTE('Quantities Report'!$A142,"+","")),IF('Quantities Report'!$A142="","End of Project",$A143))</f>
        <v>End of Project</v>
      </c>
      <c r="B144" s="30" t="str">
        <f>IF(ISNUMBER('Quantities Report'!$A142), "", TRIM(CLEAN(SUBSTITUTE('Quantities Report'!$A142, CHAR(160), " "))))</f>
        <v/>
      </c>
      <c r="C144" s="30">
        <f>'Quantities Report'!F142</f>
        <v>0</v>
      </c>
      <c r="D144" s="32">
        <f>'Quantities Report'!G142</f>
        <v>0</v>
      </c>
    </row>
    <row r="145" spans="1:4">
      <c r="A145" s="15" t="str">
        <f>IF(ISNUMBER(VALUE(SUBSTITUTE('Quantities Report'!$A143,"+",""))), VALUE(SUBSTITUTE('Quantities Report'!$A143,"+","")),IF('Quantities Report'!$A143="","End of Project",$A144))</f>
        <v>End of Project</v>
      </c>
      <c r="B145" s="30" t="str">
        <f>IF(ISNUMBER('Quantities Report'!$A143), "", TRIM(CLEAN(SUBSTITUTE('Quantities Report'!$A143, CHAR(160), " "))))</f>
        <v/>
      </c>
      <c r="C145" s="30">
        <f>'Quantities Report'!F143</f>
        <v>0</v>
      </c>
      <c r="D145" s="32">
        <f>'Quantities Report'!G143</f>
        <v>0</v>
      </c>
    </row>
    <row r="146" spans="1:4">
      <c r="A146" s="15" t="str">
        <f>IF(ISNUMBER(VALUE(SUBSTITUTE('Quantities Report'!$A144,"+",""))), VALUE(SUBSTITUTE('Quantities Report'!$A144,"+","")),IF('Quantities Report'!$A144="","End of Project",$A145))</f>
        <v>End of Project</v>
      </c>
      <c r="B146" s="30" t="str">
        <f>IF(ISNUMBER('Quantities Report'!$A144), "", TRIM(CLEAN(SUBSTITUTE('Quantities Report'!$A144, CHAR(160), " "))))</f>
        <v/>
      </c>
      <c r="C146" s="30">
        <f>'Quantities Report'!F144</f>
        <v>0</v>
      </c>
      <c r="D146" s="32">
        <f>'Quantities Report'!G144</f>
        <v>0</v>
      </c>
    </row>
    <row r="147" spans="1:4">
      <c r="A147" s="15" t="str">
        <f>IF(ISNUMBER(VALUE(SUBSTITUTE('Quantities Report'!$A145,"+",""))), VALUE(SUBSTITUTE('Quantities Report'!$A145,"+","")),IF('Quantities Report'!$A145="","End of Project",$A146))</f>
        <v>End of Project</v>
      </c>
      <c r="B147" s="30" t="str">
        <f>IF(ISNUMBER('Quantities Report'!$A145), "", TRIM(CLEAN(SUBSTITUTE('Quantities Report'!$A145, CHAR(160), " "))))</f>
        <v/>
      </c>
      <c r="C147" s="30">
        <f>'Quantities Report'!F145</f>
        <v>0</v>
      </c>
      <c r="D147" s="32">
        <f>'Quantities Report'!G145</f>
        <v>0</v>
      </c>
    </row>
    <row r="148" spans="1:4">
      <c r="A148" s="15" t="str">
        <f>IF(ISNUMBER(VALUE(SUBSTITUTE('Quantities Report'!$A146,"+",""))), VALUE(SUBSTITUTE('Quantities Report'!$A146,"+","")),IF('Quantities Report'!$A146="","End of Project",$A147))</f>
        <v>End of Project</v>
      </c>
      <c r="B148" s="30" t="str">
        <f>IF(ISNUMBER('Quantities Report'!$A146), "", TRIM(CLEAN(SUBSTITUTE('Quantities Report'!$A146, CHAR(160), " "))))</f>
        <v/>
      </c>
      <c r="C148" s="30">
        <f>'Quantities Report'!F146</f>
        <v>0</v>
      </c>
      <c r="D148" s="32">
        <f>'Quantities Report'!G146</f>
        <v>0</v>
      </c>
    </row>
    <row r="149" spans="1:4">
      <c r="A149" s="15" t="str">
        <f>IF(ISNUMBER(VALUE(SUBSTITUTE('Quantities Report'!$A147,"+",""))), VALUE(SUBSTITUTE('Quantities Report'!$A147,"+","")),IF('Quantities Report'!$A147="","End of Project",$A148))</f>
        <v>End of Project</v>
      </c>
      <c r="B149" s="30" t="str">
        <f>IF(ISNUMBER('Quantities Report'!$A147), "", TRIM(CLEAN(SUBSTITUTE('Quantities Report'!$A147, CHAR(160), " "))))</f>
        <v/>
      </c>
      <c r="C149" s="30">
        <f>'Quantities Report'!F147</f>
        <v>0</v>
      </c>
      <c r="D149" s="32">
        <f>'Quantities Report'!G147</f>
        <v>0</v>
      </c>
    </row>
    <row r="150" spans="1:4">
      <c r="A150" s="15" t="str">
        <f>IF(ISNUMBER(VALUE(SUBSTITUTE('Quantities Report'!$A148,"+",""))), VALUE(SUBSTITUTE('Quantities Report'!$A148,"+","")),IF('Quantities Report'!$A148="","End of Project",$A149))</f>
        <v>End of Project</v>
      </c>
      <c r="B150" s="30" t="str">
        <f>IF(ISNUMBER('Quantities Report'!$A148), "", TRIM(CLEAN(SUBSTITUTE('Quantities Report'!$A148, CHAR(160), " "))))</f>
        <v/>
      </c>
      <c r="C150" s="30">
        <f>'Quantities Report'!F148</f>
        <v>0</v>
      </c>
      <c r="D150" s="32">
        <f>'Quantities Report'!G148</f>
        <v>0</v>
      </c>
    </row>
    <row r="151" spans="1:4">
      <c r="A151" s="15" t="str">
        <f>IF(ISNUMBER(VALUE(SUBSTITUTE('Quantities Report'!$A149,"+",""))), VALUE(SUBSTITUTE('Quantities Report'!$A149,"+","")),IF('Quantities Report'!$A149="","End of Project",$A150))</f>
        <v>End of Project</v>
      </c>
      <c r="B151" s="30" t="str">
        <f>IF(ISNUMBER('Quantities Report'!$A149), "", TRIM(CLEAN(SUBSTITUTE('Quantities Report'!$A149, CHAR(160), " "))))</f>
        <v/>
      </c>
      <c r="C151" s="30">
        <f>'Quantities Report'!F149</f>
        <v>0</v>
      </c>
      <c r="D151" s="32">
        <f>'Quantities Report'!G149</f>
        <v>0</v>
      </c>
    </row>
    <row r="152" spans="1:4">
      <c r="A152" s="15" t="str">
        <f>IF(ISNUMBER(VALUE(SUBSTITUTE('Quantities Report'!$A150,"+",""))), VALUE(SUBSTITUTE('Quantities Report'!$A150,"+","")),IF('Quantities Report'!$A150="","End of Project",$A151))</f>
        <v>End of Project</v>
      </c>
      <c r="B152" s="30" t="str">
        <f>IF(ISNUMBER('Quantities Report'!$A150), "", TRIM(CLEAN(SUBSTITUTE('Quantities Report'!$A150, CHAR(160), " "))))</f>
        <v/>
      </c>
      <c r="C152" s="30">
        <f>'Quantities Report'!F150</f>
        <v>0</v>
      </c>
      <c r="D152" s="32">
        <f>'Quantities Report'!G150</f>
        <v>0</v>
      </c>
    </row>
    <row r="153" spans="1:4">
      <c r="A153" s="15" t="str">
        <f>IF(ISNUMBER(VALUE(SUBSTITUTE('Quantities Report'!$A151,"+",""))), VALUE(SUBSTITUTE('Quantities Report'!$A151,"+","")),IF('Quantities Report'!$A151="","End of Project",$A152))</f>
        <v>End of Project</v>
      </c>
      <c r="B153" s="30" t="str">
        <f>IF(ISNUMBER('Quantities Report'!$A151), "", TRIM(CLEAN(SUBSTITUTE('Quantities Report'!$A151, CHAR(160), " "))))</f>
        <v/>
      </c>
      <c r="C153" s="30">
        <f>'Quantities Report'!F151</f>
        <v>0</v>
      </c>
      <c r="D153" s="32">
        <f>'Quantities Report'!G151</f>
        <v>0</v>
      </c>
    </row>
    <row r="154" spans="1:4">
      <c r="A154" s="15" t="str">
        <f>IF(ISNUMBER(VALUE(SUBSTITUTE('Quantities Report'!$A152,"+",""))), VALUE(SUBSTITUTE('Quantities Report'!$A152,"+","")),IF('Quantities Report'!$A152="","End of Project",$A153))</f>
        <v>End of Project</v>
      </c>
      <c r="B154" s="30" t="str">
        <f>IF(ISNUMBER('Quantities Report'!$A152), "", TRIM(CLEAN(SUBSTITUTE('Quantities Report'!$A152, CHAR(160), " "))))</f>
        <v/>
      </c>
      <c r="C154" s="30">
        <f>'Quantities Report'!F152</f>
        <v>0</v>
      </c>
      <c r="D154" s="32">
        <f>'Quantities Report'!G152</f>
        <v>0</v>
      </c>
    </row>
    <row r="155" spans="1:4">
      <c r="A155" s="15" t="str">
        <f>IF(ISNUMBER(VALUE(SUBSTITUTE('Quantities Report'!$A153,"+",""))), VALUE(SUBSTITUTE('Quantities Report'!$A153,"+","")),IF('Quantities Report'!$A153="","End of Project",$A154))</f>
        <v>End of Project</v>
      </c>
      <c r="B155" s="30" t="str">
        <f>IF(ISNUMBER('Quantities Report'!$A153), "", TRIM(CLEAN(SUBSTITUTE('Quantities Report'!$A153, CHAR(160), " "))))</f>
        <v/>
      </c>
      <c r="C155" s="30">
        <f>'Quantities Report'!F153</f>
        <v>0</v>
      </c>
      <c r="D155" s="32">
        <f>'Quantities Report'!G153</f>
        <v>0</v>
      </c>
    </row>
    <row r="156" spans="1:4">
      <c r="A156" s="15" t="str">
        <f>IF(ISNUMBER(VALUE(SUBSTITUTE('Quantities Report'!$A154,"+",""))), VALUE(SUBSTITUTE('Quantities Report'!$A154,"+","")),IF('Quantities Report'!$A154="","End of Project",$A155))</f>
        <v>End of Project</v>
      </c>
      <c r="B156" s="30" t="str">
        <f>IF(ISNUMBER('Quantities Report'!$A154), "", TRIM(CLEAN(SUBSTITUTE('Quantities Report'!$A154, CHAR(160), " "))))</f>
        <v/>
      </c>
      <c r="C156" s="30">
        <f>'Quantities Report'!F154</f>
        <v>0</v>
      </c>
      <c r="D156" s="32">
        <f>'Quantities Report'!G154</f>
        <v>0</v>
      </c>
    </row>
    <row r="157" spans="1:4">
      <c r="A157" s="15" t="str">
        <f>IF(ISNUMBER(VALUE(SUBSTITUTE('Quantities Report'!$A155,"+",""))), VALUE(SUBSTITUTE('Quantities Report'!$A155,"+","")),IF('Quantities Report'!$A155="","End of Project",$A156))</f>
        <v>End of Project</v>
      </c>
      <c r="B157" s="30" t="str">
        <f>IF(ISNUMBER('Quantities Report'!$A155), "", TRIM(CLEAN(SUBSTITUTE('Quantities Report'!$A155, CHAR(160), " "))))</f>
        <v/>
      </c>
      <c r="C157" s="30">
        <f>'Quantities Report'!F155</f>
        <v>0</v>
      </c>
      <c r="D157" s="32">
        <f>'Quantities Report'!G155</f>
        <v>0</v>
      </c>
    </row>
    <row r="158" spans="1:4">
      <c r="A158" s="15" t="str">
        <f>IF(ISNUMBER(VALUE(SUBSTITUTE('Quantities Report'!$A156,"+",""))), VALUE(SUBSTITUTE('Quantities Report'!$A156,"+","")),IF('Quantities Report'!$A156="","End of Project",$A157))</f>
        <v>End of Project</v>
      </c>
      <c r="B158" s="30" t="str">
        <f>IF(ISNUMBER('Quantities Report'!$A156), "", TRIM(CLEAN(SUBSTITUTE('Quantities Report'!$A156, CHAR(160), " "))))</f>
        <v/>
      </c>
      <c r="C158" s="30">
        <f>'Quantities Report'!F156</f>
        <v>0</v>
      </c>
      <c r="D158" s="32">
        <f>'Quantities Report'!G156</f>
        <v>0</v>
      </c>
    </row>
    <row r="159" spans="1:4">
      <c r="A159" s="15" t="str">
        <f>IF(ISNUMBER(VALUE(SUBSTITUTE('Quantities Report'!$A157,"+",""))), VALUE(SUBSTITUTE('Quantities Report'!$A157,"+","")),IF('Quantities Report'!$A157="","End of Project",$A158))</f>
        <v>End of Project</v>
      </c>
      <c r="B159" s="30" t="str">
        <f>IF(ISNUMBER('Quantities Report'!$A157), "", TRIM(CLEAN(SUBSTITUTE('Quantities Report'!$A157, CHAR(160), " "))))</f>
        <v/>
      </c>
      <c r="C159" s="30">
        <f>'Quantities Report'!F157</f>
        <v>0</v>
      </c>
      <c r="D159" s="32">
        <f>'Quantities Report'!G157</f>
        <v>0</v>
      </c>
    </row>
    <row r="160" spans="1:4">
      <c r="A160" s="15" t="str">
        <f>IF(ISNUMBER(VALUE(SUBSTITUTE('Quantities Report'!$A158,"+",""))), VALUE(SUBSTITUTE('Quantities Report'!$A158,"+","")),IF('Quantities Report'!$A158="","End of Project",$A159))</f>
        <v>End of Project</v>
      </c>
      <c r="B160" s="30" t="str">
        <f>IF(ISNUMBER('Quantities Report'!$A158), "", TRIM(CLEAN(SUBSTITUTE('Quantities Report'!$A158, CHAR(160), " "))))</f>
        <v/>
      </c>
      <c r="C160" s="30">
        <f>'Quantities Report'!F158</f>
        <v>0</v>
      </c>
      <c r="D160" s="32">
        <f>'Quantities Report'!G158</f>
        <v>0</v>
      </c>
    </row>
    <row r="161" spans="1:4">
      <c r="A161" s="15" t="str">
        <f>IF(ISNUMBER(VALUE(SUBSTITUTE('Quantities Report'!$A159,"+",""))), VALUE(SUBSTITUTE('Quantities Report'!$A159,"+","")),IF('Quantities Report'!$A159="","End of Project",$A160))</f>
        <v>End of Project</v>
      </c>
      <c r="B161" s="30" t="str">
        <f>IF(ISNUMBER('Quantities Report'!$A159), "", TRIM(CLEAN(SUBSTITUTE('Quantities Report'!$A159, CHAR(160), " "))))</f>
        <v/>
      </c>
      <c r="C161" s="30">
        <f>'Quantities Report'!F159</f>
        <v>0</v>
      </c>
      <c r="D161" s="32">
        <f>'Quantities Report'!G159</f>
        <v>0</v>
      </c>
    </row>
    <row r="162" spans="1:4">
      <c r="A162" s="15" t="str">
        <f>IF(ISNUMBER(VALUE(SUBSTITUTE('Quantities Report'!$A160,"+",""))), VALUE(SUBSTITUTE('Quantities Report'!$A160,"+","")),IF('Quantities Report'!$A160="","End of Project",$A161))</f>
        <v>End of Project</v>
      </c>
      <c r="B162" s="30" t="str">
        <f>IF(ISNUMBER('Quantities Report'!$A160), "", TRIM(CLEAN(SUBSTITUTE('Quantities Report'!$A160, CHAR(160), " "))))</f>
        <v/>
      </c>
      <c r="C162" s="30">
        <f>'Quantities Report'!F160</f>
        <v>0</v>
      </c>
      <c r="D162" s="32">
        <f>'Quantities Report'!G160</f>
        <v>0</v>
      </c>
    </row>
    <row r="163" spans="1:4">
      <c r="A163" s="15" t="str">
        <f>IF(ISNUMBER(VALUE(SUBSTITUTE('Quantities Report'!$A161,"+",""))), VALUE(SUBSTITUTE('Quantities Report'!$A161,"+","")),IF('Quantities Report'!$A161="","End of Project",$A162))</f>
        <v>End of Project</v>
      </c>
      <c r="B163" s="30" t="str">
        <f>IF(ISNUMBER('Quantities Report'!$A161), "", TRIM(CLEAN(SUBSTITUTE('Quantities Report'!$A161, CHAR(160), " "))))</f>
        <v/>
      </c>
      <c r="C163" s="30">
        <f>'Quantities Report'!F161</f>
        <v>0</v>
      </c>
      <c r="D163" s="32">
        <f>'Quantities Report'!G161</f>
        <v>0</v>
      </c>
    </row>
    <row r="164" spans="1:4">
      <c r="A164" s="15" t="str">
        <f>IF(ISNUMBER(VALUE(SUBSTITUTE('Quantities Report'!$A162,"+",""))), VALUE(SUBSTITUTE('Quantities Report'!$A162,"+","")),IF('Quantities Report'!$A162="","End of Project",$A163))</f>
        <v>End of Project</v>
      </c>
      <c r="B164" s="30" t="str">
        <f>IF(ISNUMBER('Quantities Report'!$A162), "", TRIM(CLEAN(SUBSTITUTE('Quantities Report'!$A162, CHAR(160), " "))))</f>
        <v/>
      </c>
      <c r="C164" s="30">
        <f>'Quantities Report'!F162</f>
        <v>0</v>
      </c>
      <c r="D164" s="32">
        <f>'Quantities Report'!G162</f>
        <v>0</v>
      </c>
    </row>
    <row r="165" spans="1:4">
      <c r="A165" s="15" t="str">
        <f>IF(ISNUMBER(VALUE(SUBSTITUTE('Quantities Report'!$A163,"+",""))), VALUE(SUBSTITUTE('Quantities Report'!$A163,"+","")),IF('Quantities Report'!$A163="","End of Project",$A164))</f>
        <v>End of Project</v>
      </c>
      <c r="B165" s="30" t="str">
        <f>IF(ISNUMBER('Quantities Report'!$A163), "", TRIM(CLEAN(SUBSTITUTE('Quantities Report'!$A163, CHAR(160), " "))))</f>
        <v/>
      </c>
      <c r="C165" s="30">
        <f>'Quantities Report'!F163</f>
        <v>0</v>
      </c>
      <c r="D165" s="32">
        <f>'Quantities Report'!G163</f>
        <v>0</v>
      </c>
    </row>
    <row r="166" spans="1:4">
      <c r="A166" s="15" t="str">
        <f>IF(ISNUMBER(VALUE(SUBSTITUTE('Quantities Report'!$A164,"+",""))), VALUE(SUBSTITUTE('Quantities Report'!$A164,"+","")),IF('Quantities Report'!$A164="","End of Project",$A165))</f>
        <v>End of Project</v>
      </c>
      <c r="B166" s="30" t="str">
        <f>IF(ISNUMBER('Quantities Report'!$A164), "", TRIM(CLEAN(SUBSTITUTE('Quantities Report'!$A164, CHAR(160), " "))))</f>
        <v/>
      </c>
      <c r="C166" s="30">
        <f>'Quantities Report'!F164</f>
        <v>0</v>
      </c>
      <c r="D166" s="32">
        <f>'Quantities Report'!G164</f>
        <v>0</v>
      </c>
    </row>
    <row r="167" spans="1:4">
      <c r="A167" s="15" t="str">
        <f>IF(ISNUMBER(VALUE(SUBSTITUTE('Quantities Report'!$A165,"+",""))), VALUE(SUBSTITUTE('Quantities Report'!$A165,"+","")),IF('Quantities Report'!$A165="","End of Project",$A166))</f>
        <v>End of Project</v>
      </c>
      <c r="B167" s="30" t="str">
        <f>IF(ISNUMBER('Quantities Report'!$A165), "", TRIM(CLEAN(SUBSTITUTE('Quantities Report'!$A165, CHAR(160), " "))))</f>
        <v/>
      </c>
      <c r="C167" s="30">
        <f>'Quantities Report'!F165</f>
        <v>0</v>
      </c>
      <c r="D167" s="32">
        <f>'Quantities Report'!G165</f>
        <v>0</v>
      </c>
    </row>
    <row r="168" spans="1:4">
      <c r="A168" s="15" t="str">
        <f>IF(ISNUMBER(VALUE(SUBSTITUTE('Quantities Report'!$A166,"+",""))), VALUE(SUBSTITUTE('Quantities Report'!$A166,"+","")),IF('Quantities Report'!$A166="","End of Project",$A167))</f>
        <v>End of Project</v>
      </c>
      <c r="B168" s="30" t="str">
        <f>IF(ISNUMBER('Quantities Report'!$A166), "", TRIM(CLEAN(SUBSTITUTE('Quantities Report'!$A166, CHAR(160), " "))))</f>
        <v/>
      </c>
      <c r="C168" s="30">
        <f>'Quantities Report'!F166</f>
        <v>0</v>
      </c>
      <c r="D168" s="32">
        <f>'Quantities Report'!G166</f>
        <v>0</v>
      </c>
    </row>
    <row r="169" spans="1:4">
      <c r="A169" s="15" t="str">
        <f>IF(ISNUMBER(VALUE(SUBSTITUTE('Quantities Report'!$A167,"+",""))), VALUE(SUBSTITUTE('Quantities Report'!$A167,"+","")),IF('Quantities Report'!$A167="","End of Project",$A168))</f>
        <v>End of Project</v>
      </c>
      <c r="B169" s="30" t="str">
        <f>IF(ISNUMBER('Quantities Report'!$A167), "", TRIM(CLEAN(SUBSTITUTE('Quantities Report'!$A167, CHAR(160), " "))))</f>
        <v/>
      </c>
      <c r="C169" s="30">
        <f>'Quantities Report'!F167</f>
        <v>0</v>
      </c>
      <c r="D169" s="32">
        <f>'Quantities Report'!G167</f>
        <v>0</v>
      </c>
    </row>
    <row r="170" spans="1:4">
      <c r="A170" s="15" t="str">
        <f>IF(ISNUMBER(VALUE(SUBSTITUTE('Quantities Report'!$A168,"+",""))), VALUE(SUBSTITUTE('Quantities Report'!$A168,"+","")),IF('Quantities Report'!$A168="","End of Project",$A169))</f>
        <v>End of Project</v>
      </c>
      <c r="B170" s="30" t="str">
        <f>IF(ISNUMBER('Quantities Report'!$A168), "", TRIM(CLEAN(SUBSTITUTE('Quantities Report'!$A168, CHAR(160), " "))))</f>
        <v/>
      </c>
      <c r="C170" s="30">
        <f>'Quantities Report'!F168</f>
        <v>0</v>
      </c>
      <c r="D170" s="32">
        <f>'Quantities Report'!G168</f>
        <v>0</v>
      </c>
    </row>
    <row r="171" spans="1:4">
      <c r="A171" s="15" t="str">
        <f>IF(ISNUMBER(VALUE(SUBSTITUTE('Quantities Report'!$A169,"+",""))), VALUE(SUBSTITUTE('Quantities Report'!$A169,"+","")),IF('Quantities Report'!$A169="","End of Project",$A170))</f>
        <v>End of Project</v>
      </c>
      <c r="B171" s="30" t="str">
        <f>IF(ISNUMBER('Quantities Report'!$A169), "", TRIM(CLEAN(SUBSTITUTE('Quantities Report'!$A169, CHAR(160), " "))))</f>
        <v/>
      </c>
      <c r="C171" s="30">
        <f>'Quantities Report'!F169</f>
        <v>0</v>
      </c>
      <c r="D171" s="32">
        <f>'Quantities Report'!G169</f>
        <v>0</v>
      </c>
    </row>
    <row r="172" spans="1:4">
      <c r="A172" s="15" t="str">
        <f>IF(ISNUMBER(VALUE(SUBSTITUTE('Quantities Report'!$A170,"+",""))), VALUE(SUBSTITUTE('Quantities Report'!$A170,"+","")),IF('Quantities Report'!$A170="","End of Project",$A171))</f>
        <v>End of Project</v>
      </c>
      <c r="B172" s="30" t="str">
        <f>IF(ISNUMBER('Quantities Report'!$A170), "", TRIM(CLEAN(SUBSTITUTE('Quantities Report'!$A170, CHAR(160), " "))))</f>
        <v/>
      </c>
      <c r="C172" s="30">
        <f>'Quantities Report'!F170</f>
        <v>0</v>
      </c>
      <c r="D172" s="32">
        <f>'Quantities Report'!G170</f>
        <v>0</v>
      </c>
    </row>
    <row r="173" spans="1:4">
      <c r="A173" s="15" t="str">
        <f>IF(ISNUMBER(VALUE(SUBSTITUTE('Quantities Report'!$A171,"+",""))), VALUE(SUBSTITUTE('Quantities Report'!$A171,"+","")),IF('Quantities Report'!$A171="","End of Project",$A172))</f>
        <v>End of Project</v>
      </c>
      <c r="B173" s="30" t="str">
        <f>IF(ISNUMBER('Quantities Report'!$A171), "", TRIM(CLEAN(SUBSTITUTE('Quantities Report'!$A171, CHAR(160), " "))))</f>
        <v/>
      </c>
      <c r="C173" s="30">
        <f>'Quantities Report'!F171</f>
        <v>0</v>
      </c>
      <c r="D173" s="32">
        <f>'Quantities Report'!G171</f>
        <v>0</v>
      </c>
    </row>
    <row r="174" spans="1:4">
      <c r="A174" s="15" t="str">
        <f>IF(ISNUMBER(VALUE(SUBSTITUTE('Quantities Report'!$A172,"+",""))), VALUE(SUBSTITUTE('Quantities Report'!$A172,"+","")),IF('Quantities Report'!$A172="","End of Project",$A173))</f>
        <v>End of Project</v>
      </c>
      <c r="B174" s="30" t="str">
        <f>IF(ISNUMBER('Quantities Report'!$A172), "", TRIM(CLEAN(SUBSTITUTE('Quantities Report'!$A172, CHAR(160), " "))))</f>
        <v/>
      </c>
      <c r="C174" s="30">
        <f>'Quantities Report'!F172</f>
        <v>0</v>
      </c>
      <c r="D174" s="32">
        <f>'Quantities Report'!G172</f>
        <v>0</v>
      </c>
    </row>
    <row r="175" spans="1:4">
      <c r="A175" s="15" t="str">
        <f>IF(ISNUMBER(VALUE(SUBSTITUTE('Quantities Report'!$A173,"+",""))), VALUE(SUBSTITUTE('Quantities Report'!$A173,"+","")),IF('Quantities Report'!$A173="","End of Project",$A174))</f>
        <v>End of Project</v>
      </c>
      <c r="B175" s="30" t="str">
        <f>IF(ISNUMBER('Quantities Report'!$A173), "", TRIM(CLEAN(SUBSTITUTE('Quantities Report'!$A173, CHAR(160), " "))))</f>
        <v/>
      </c>
      <c r="C175" s="30">
        <f>'Quantities Report'!F173</f>
        <v>0</v>
      </c>
      <c r="D175" s="32">
        <f>'Quantities Report'!G173</f>
        <v>0</v>
      </c>
    </row>
    <row r="176" spans="1:4">
      <c r="A176" s="15" t="str">
        <f>IF(ISNUMBER(VALUE(SUBSTITUTE('Quantities Report'!$A174,"+",""))), VALUE(SUBSTITUTE('Quantities Report'!$A174,"+","")),IF('Quantities Report'!$A174="","End of Project",$A175))</f>
        <v>End of Project</v>
      </c>
      <c r="B176" s="30" t="str">
        <f>IF(ISNUMBER('Quantities Report'!$A174), "", TRIM(CLEAN(SUBSTITUTE('Quantities Report'!$A174, CHAR(160), " "))))</f>
        <v/>
      </c>
      <c r="C176" s="30">
        <f>'Quantities Report'!F174</f>
        <v>0</v>
      </c>
      <c r="D176" s="32">
        <f>'Quantities Report'!G174</f>
        <v>0</v>
      </c>
    </row>
    <row r="177" spans="1:4">
      <c r="A177" s="15" t="str">
        <f>IF(ISNUMBER(VALUE(SUBSTITUTE('Quantities Report'!$A175,"+",""))), VALUE(SUBSTITUTE('Quantities Report'!$A175,"+","")),IF('Quantities Report'!$A175="","End of Project",$A176))</f>
        <v>End of Project</v>
      </c>
      <c r="B177" s="30" t="str">
        <f>IF(ISNUMBER('Quantities Report'!$A175), "", TRIM(CLEAN(SUBSTITUTE('Quantities Report'!$A175, CHAR(160), " "))))</f>
        <v/>
      </c>
      <c r="C177" s="30">
        <f>'Quantities Report'!F175</f>
        <v>0</v>
      </c>
      <c r="D177" s="32">
        <f>'Quantities Report'!G175</f>
        <v>0</v>
      </c>
    </row>
    <row r="178" spans="1:4">
      <c r="A178" s="15" t="str">
        <f>IF(ISNUMBER(VALUE(SUBSTITUTE('Quantities Report'!$A176,"+",""))), VALUE(SUBSTITUTE('Quantities Report'!$A176,"+","")),IF('Quantities Report'!$A176="","End of Project",$A177))</f>
        <v>End of Project</v>
      </c>
      <c r="B178" s="30" t="str">
        <f>IF(ISNUMBER('Quantities Report'!$A176), "", TRIM(CLEAN(SUBSTITUTE('Quantities Report'!$A176, CHAR(160), " "))))</f>
        <v/>
      </c>
      <c r="C178" s="30">
        <f>'Quantities Report'!F176</f>
        <v>0</v>
      </c>
      <c r="D178" s="32">
        <f>'Quantities Report'!G176</f>
        <v>0</v>
      </c>
    </row>
    <row r="179" spans="1:4">
      <c r="A179" s="15" t="str">
        <f>IF(ISNUMBER(VALUE(SUBSTITUTE('Quantities Report'!$A177,"+",""))), VALUE(SUBSTITUTE('Quantities Report'!$A177,"+","")),IF('Quantities Report'!$A177="","End of Project",$A178))</f>
        <v>End of Project</v>
      </c>
      <c r="B179" s="30" t="str">
        <f>IF(ISNUMBER('Quantities Report'!$A177), "", TRIM(CLEAN(SUBSTITUTE('Quantities Report'!$A177, CHAR(160), " "))))</f>
        <v/>
      </c>
      <c r="C179" s="30">
        <f>'Quantities Report'!F177</f>
        <v>0</v>
      </c>
      <c r="D179" s="32">
        <f>'Quantities Report'!G177</f>
        <v>0</v>
      </c>
    </row>
    <row r="180" spans="1:4">
      <c r="A180" s="15" t="str">
        <f>IF(ISNUMBER(VALUE(SUBSTITUTE('Quantities Report'!$A178,"+",""))), VALUE(SUBSTITUTE('Quantities Report'!$A178,"+","")),IF('Quantities Report'!$A178="","End of Project",$A179))</f>
        <v>End of Project</v>
      </c>
      <c r="B180" s="30" t="str">
        <f>IF(ISNUMBER('Quantities Report'!$A178), "", TRIM(CLEAN(SUBSTITUTE('Quantities Report'!$A178, CHAR(160), " "))))</f>
        <v/>
      </c>
      <c r="C180" s="30">
        <f>'Quantities Report'!F178</f>
        <v>0</v>
      </c>
      <c r="D180" s="32">
        <f>'Quantities Report'!G178</f>
        <v>0</v>
      </c>
    </row>
    <row r="181" spans="1:4">
      <c r="A181" s="15" t="str">
        <f>IF(ISNUMBER(VALUE(SUBSTITUTE('Quantities Report'!$A179,"+",""))), VALUE(SUBSTITUTE('Quantities Report'!$A179,"+","")),IF('Quantities Report'!$A179="","End of Project",$A180))</f>
        <v>End of Project</v>
      </c>
      <c r="B181" s="30" t="str">
        <f>IF(ISNUMBER('Quantities Report'!$A179), "", TRIM(CLEAN(SUBSTITUTE('Quantities Report'!$A179, CHAR(160), " "))))</f>
        <v/>
      </c>
      <c r="C181" s="30">
        <f>'Quantities Report'!F179</f>
        <v>0</v>
      </c>
      <c r="D181" s="32">
        <f>'Quantities Report'!G179</f>
        <v>0</v>
      </c>
    </row>
    <row r="182" spans="1:4">
      <c r="A182" s="15" t="str">
        <f>IF(ISNUMBER(VALUE(SUBSTITUTE('Quantities Report'!$A180,"+",""))), VALUE(SUBSTITUTE('Quantities Report'!$A180,"+","")),IF('Quantities Report'!$A180="","End of Project",$A181))</f>
        <v>End of Project</v>
      </c>
      <c r="B182" s="30" t="str">
        <f>IF(ISNUMBER('Quantities Report'!$A180), "", TRIM(CLEAN(SUBSTITUTE('Quantities Report'!$A180, CHAR(160), " "))))</f>
        <v/>
      </c>
      <c r="C182" s="30">
        <f>'Quantities Report'!F180</f>
        <v>0</v>
      </c>
      <c r="D182" s="32">
        <f>'Quantities Report'!G180</f>
        <v>0</v>
      </c>
    </row>
    <row r="183" spans="1:4">
      <c r="A183" s="15" t="str">
        <f>IF(ISNUMBER(VALUE(SUBSTITUTE('Quantities Report'!$A181,"+",""))), VALUE(SUBSTITUTE('Quantities Report'!$A181,"+","")),IF('Quantities Report'!$A181="","End of Project",$A182))</f>
        <v>End of Project</v>
      </c>
      <c r="B183" s="30" t="str">
        <f>IF(ISNUMBER('Quantities Report'!$A181), "", TRIM(CLEAN(SUBSTITUTE('Quantities Report'!$A181, CHAR(160), " "))))</f>
        <v/>
      </c>
      <c r="C183" s="30">
        <f>'Quantities Report'!F181</f>
        <v>0</v>
      </c>
      <c r="D183" s="32">
        <f>'Quantities Report'!G181</f>
        <v>0</v>
      </c>
    </row>
    <row r="184" spans="1:4">
      <c r="A184" s="15" t="str">
        <f>IF(ISNUMBER(VALUE(SUBSTITUTE('Quantities Report'!$A182,"+",""))), VALUE(SUBSTITUTE('Quantities Report'!$A182,"+","")),IF('Quantities Report'!$A182="","End of Project",$A183))</f>
        <v>End of Project</v>
      </c>
      <c r="B184" s="30" t="str">
        <f>IF(ISNUMBER('Quantities Report'!$A182), "", TRIM(CLEAN(SUBSTITUTE('Quantities Report'!$A182, CHAR(160), " "))))</f>
        <v/>
      </c>
      <c r="C184" s="30">
        <f>'Quantities Report'!F182</f>
        <v>0</v>
      </c>
      <c r="D184" s="32">
        <f>'Quantities Report'!G182</f>
        <v>0</v>
      </c>
    </row>
    <row r="185" spans="1:4">
      <c r="A185" s="15" t="str">
        <f>IF(ISNUMBER(VALUE(SUBSTITUTE('Quantities Report'!$A183,"+",""))), VALUE(SUBSTITUTE('Quantities Report'!$A183,"+","")),IF('Quantities Report'!$A183="","End of Project",$A184))</f>
        <v>End of Project</v>
      </c>
      <c r="B185" s="30" t="str">
        <f>IF(ISNUMBER('Quantities Report'!$A183), "", TRIM(CLEAN(SUBSTITUTE('Quantities Report'!$A183, CHAR(160), " "))))</f>
        <v/>
      </c>
      <c r="C185" s="30">
        <f>'Quantities Report'!F183</f>
        <v>0</v>
      </c>
      <c r="D185" s="32">
        <f>'Quantities Report'!G183</f>
        <v>0</v>
      </c>
    </row>
    <row r="186" spans="1:4">
      <c r="A186" s="15" t="str">
        <f>IF(ISNUMBER(VALUE(SUBSTITUTE('Quantities Report'!$A184,"+",""))), VALUE(SUBSTITUTE('Quantities Report'!$A184,"+","")),IF('Quantities Report'!$A184="","End of Project",$A185))</f>
        <v>End of Project</v>
      </c>
      <c r="B186" s="30" t="str">
        <f>IF(ISNUMBER('Quantities Report'!$A184), "", TRIM(CLEAN(SUBSTITUTE('Quantities Report'!$A184, CHAR(160), " "))))</f>
        <v/>
      </c>
      <c r="C186" s="30">
        <f>'Quantities Report'!F184</f>
        <v>0</v>
      </c>
      <c r="D186" s="32">
        <f>'Quantities Report'!G184</f>
        <v>0</v>
      </c>
    </row>
    <row r="187" spans="1:4">
      <c r="A187" s="15" t="str">
        <f>IF(ISNUMBER(VALUE(SUBSTITUTE('Quantities Report'!$A185,"+",""))), VALUE(SUBSTITUTE('Quantities Report'!$A185,"+","")),IF('Quantities Report'!$A185="","End of Project",$A186))</f>
        <v>End of Project</v>
      </c>
      <c r="B187" s="30" t="str">
        <f>IF(ISNUMBER('Quantities Report'!$A185), "", TRIM(CLEAN(SUBSTITUTE('Quantities Report'!$A185, CHAR(160), " "))))</f>
        <v/>
      </c>
      <c r="C187" s="30">
        <f>'Quantities Report'!F185</f>
        <v>0</v>
      </c>
      <c r="D187" s="32">
        <f>'Quantities Report'!G185</f>
        <v>0</v>
      </c>
    </row>
    <row r="188" spans="1:4">
      <c r="A188" s="15" t="str">
        <f>IF(ISNUMBER(VALUE(SUBSTITUTE('Quantities Report'!$A186,"+",""))), VALUE(SUBSTITUTE('Quantities Report'!$A186,"+","")),IF('Quantities Report'!$A186="","End of Project",$A187))</f>
        <v>End of Project</v>
      </c>
      <c r="B188" s="30" t="str">
        <f>IF(ISNUMBER('Quantities Report'!$A186), "", TRIM(CLEAN(SUBSTITUTE('Quantities Report'!$A186, CHAR(160), " "))))</f>
        <v/>
      </c>
      <c r="C188" s="30">
        <f>'Quantities Report'!F186</f>
        <v>0</v>
      </c>
      <c r="D188" s="32">
        <f>'Quantities Report'!G186</f>
        <v>0</v>
      </c>
    </row>
    <row r="189" spans="1:4">
      <c r="A189" s="15" t="str">
        <f>IF(ISNUMBER(VALUE(SUBSTITUTE('Quantities Report'!$A187,"+",""))), VALUE(SUBSTITUTE('Quantities Report'!$A187,"+","")),IF('Quantities Report'!$A187="","End of Project",$A188))</f>
        <v>End of Project</v>
      </c>
      <c r="B189" s="30" t="str">
        <f>IF(ISNUMBER('Quantities Report'!$A187), "", TRIM(CLEAN(SUBSTITUTE('Quantities Report'!$A187, CHAR(160), " "))))</f>
        <v/>
      </c>
      <c r="C189" s="30">
        <f>'Quantities Report'!F187</f>
        <v>0</v>
      </c>
      <c r="D189" s="32">
        <f>'Quantities Report'!G187</f>
        <v>0</v>
      </c>
    </row>
    <row r="190" spans="1:4">
      <c r="A190" s="15" t="str">
        <f>IF(ISNUMBER(VALUE(SUBSTITUTE('Quantities Report'!$A188,"+",""))), VALUE(SUBSTITUTE('Quantities Report'!$A188,"+","")),IF('Quantities Report'!$A188="","End of Project",$A189))</f>
        <v>End of Project</v>
      </c>
      <c r="B190" s="30" t="str">
        <f>IF(ISNUMBER('Quantities Report'!$A188), "", TRIM(CLEAN(SUBSTITUTE('Quantities Report'!$A188, CHAR(160), " "))))</f>
        <v/>
      </c>
      <c r="C190" s="30">
        <f>'Quantities Report'!F188</f>
        <v>0</v>
      </c>
      <c r="D190" s="32">
        <f>'Quantities Report'!G188</f>
        <v>0</v>
      </c>
    </row>
    <row r="191" spans="1:4">
      <c r="A191" s="15" t="str">
        <f>IF(ISNUMBER(VALUE(SUBSTITUTE('Quantities Report'!$A189,"+",""))), VALUE(SUBSTITUTE('Quantities Report'!$A189,"+","")),IF('Quantities Report'!$A189="","End of Project",$A190))</f>
        <v>End of Project</v>
      </c>
      <c r="B191" s="30" t="str">
        <f>IF(ISNUMBER('Quantities Report'!$A189), "", TRIM(CLEAN(SUBSTITUTE('Quantities Report'!$A189, CHAR(160), " "))))</f>
        <v/>
      </c>
      <c r="C191" s="30">
        <f>'Quantities Report'!F189</f>
        <v>0</v>
      </c>
      <c r="D191" s="32">
        <f>'Quantities Report'!G189</f>
        <v>0</v>
      </c>
    </row>
    <row r="192" spans="1:4">
      <c r="A192" s="15" t="str">
        <f>IF(ISNUMBER(VALUE(SUBSTITUTE('Quantities Report'!$A190,"+",""))), VALUE(SUBSTITUTE('Quantities Report'!$A190,"+","")),IF('Quantities Report'!$A190="","End of Project",$A191))</f>
        <v>End of Project</v>
      </c>
      <c r="B192" s="30" t="str">
        <f>IF(ISNUMBER('Quantities Report'!$A190), "", TRIM(CLEAN(SUBSTITUTE('Quantities Report'!$A190, CHAR(160), " "))))</f>
        <v/>
      </c>
      <c r="C192" s="30">
        <f>'Quantities Report'!F190</f>
        <v>0</v>
      </c>
      <c r="D192" s="32">
        <f>'Quantities Report'!G190</f>
        <v>0</v>
      </c>
    </row>
    <row r="193" spans="1:4">
      <c r="A193" s="15" t="str">
        <f>IF(ISNUMBER(VALUE(SUBSTITUTE('Quantities Report'!$A191,"+",""))), VALUE(SUBSTITUTE('Quantities Report'!$A191,"+","")),IF('Quantities Report'!$A191="","End of Project",$A192))</f>
        <v>End of Project</v>
      </c>
      <c r="B193" s="30" t="str">
        <f>IF(ISNUMBER('Quantities Report'!$A191), "", TRIM(CLEAN(SUBSTITUTE('Quantities Report'!$A191, CHAR(160), " "))))</f>
        <v/>
      </c>
      <c r="C193" s="30">
        <f>'Quantities Report'!F191</f>
        <v>0</v>
      </c>
      <c r="D193" s="32">
        <f>'Quantities Report'!G191</f>
        <v>0</v>
      </c>
    </row>
    <row r="194" spans="1:4">
      <c r="A194" s="15" t="str">
        <f>IF(ISNUMBER(VALUE(SUBSTITUTE('Quantities Report'!$A192,"+",""))), VALUE(SUBSTITUTE('Quantities Report'!$A192,"+","")),IF('Quantities Report'!$A192="","End of Project",$A193))</f>
        <v>End of Project</v>
      </c>
      <c r="B194" s="30" t="str">
        <f>IF(ISNUMBER('Quantities Report'!$A192), "", TRIM(CLEAN(SUBSTITUTE('Quantities Report'!$A192, CHAR(160), " "))))</f>
        <v/>
      </c>
      <c r="C194" s="30">
        <f>'Quantities Report'!F192</f>
        <v>0</v>
      </c>
      <c r="D194" s="32">
        <f>'Quantities Report'!G192</f>
        <v>0</v>
      </c>
    </row>
    <row r="195" spans="1:4">
      <c r="A195" s="15" t="str">
        <f>IF(ISNUMBER(VALUE(SUBSTITUTE('Quantities Report'!$A193,"+",""))), VALUE(SUBSTITUTE('Quantities Report'!$A193,"+","")),IF('Quantities Report'!$A193="","End of Project",$A194))</f>
        <v>End of Project</v>
      </c>
      <c r="B195" s="30" t="str">
        <f>IF(ISNUMBER('Quantities Report'!$A193), "", TRIM(CLEAN(SUBSTITUTE('Quantities Report'!$A193, CHAR(160), " "))))</f>
        <v/>
      </c>
      <c r="C195" s="30">
        <f>'Quantities Report'!F193</f>
        <v>0</v>
      </c>
      <c r="D195" s="32">
        <f>'Quantities Report'!G193</f>
        <v>0</v>
      </c>
    </row>
    <row r="196" spans="1:4">
      <c r="A196" s="15" t="str">
        <f>IF(ISNUMBER(VALUE(SUBSTITUTE('Quantities Report'!$A194,"+",""))), VALUE(SUBSTITUTE('Quantities Report'!$A194,"+","")),IF('Quantities Report'!$A194="","End of Project",$A195))</f>
        <v>End of Project</v>
      </c>
      <c r="B196" s="30" t="str">
        <f>IF(ISNUMBER('Quantities Report'!$A194), "", TRIM(CLEAN(SUBSTITUTE('Quantities Report'!$A194, CHAR(160), " "))))</f>
        <v/>
      </c>
      <c r="C196" s="30">
        <f>'Quantities Report'!F194</f>
        <v>0</v>
      </c>
      <c r="D196" s="32">
        <f>'Quantities Report'!G194</f>
        <v>0</v>
      </c>
    </row>
    <row r="197" spans="1:4">
      <c r="A197" s="15" t="str">
        <f>IF(ISNUMBER(VALUE(SUBSTITUTE('Quantities Report'!$A195,"+",""))), VALUE(SUBSTITUTE('Quantities Report'!$A195,"+","")),IF('Quantities Report'!$A195="","End of Project",$A196))</f>
        <v>End of Project</v>
      </c>
      <c r="B197" s="30" t="str">
        <f>IF(ISNUMBER('Quantities Report'!$A195), "", TRIM(CLEAN(SUBSTITUTE('Quantities Report'!$A195, CHAR(160), " "))))</f>
        <v/>
      </c>
      <c r="C197" s="30">
        <f>'Quantities Report'!F195</f>
        <v>0</v>
      </c>
      <c r="D197" s="32">
        <f>'Quantities Report'!G195</f>
        <v>0</v>
      </c>
    </row>
    <row r="198" spans="1:4">
      <c r="A198" s="15" t="str">
        <f>IF(ISNUMBER(VALUE(SUBSTITUTE('Quantities Report'!$A196,"+",""))), VALUE(SUBSTITUTE('Quantities Report'!$A196,"+","")),IF('Quantities Report'!$A196="","End of Project",$A197))</f>
        <v>End of Project</v>
      </c>
      <c r="B198" s="30" t="str">
        <f>IF(ISNUMBER('Quantities Report'!$A196), "", TRIM(CLEAN(SUBSTITUTE('Quantities Report'!$A196, CHAR(160), " "))))</f>
        <v/>
      </c>
      <c r="C198" s="30">
        <f>'Quantities Report'!F196</f>
        <v>0</v>
      </c>
      <c r="D198" s="32">
        <f>'Quantities Report'!G196</f>
        <v>0</v>
      </c>
    </row>
    <row r="199" spans="1:4">
      <c r="A199" s="15" t="str">
        <f>IF(ISNUMBER(VALUE(SUBSTITUTE('Quantities Report'!$A197,"+",""))), VALUE(SUBSTITUTE('Quantities Report'!$A197,"+","")),IF('Quantities Report'!$A197="","End of Project",$A198))</f>
        <v>End of Project</v>
      </c>
      <c r="B199" s="30" t="str">
        <f>IF(ISNUMBER('Quantities Report'!$A197), "", TRIM(CLEAN(SUBSTITUTE('Quantities Report'!$A197, CHAR(160), " "))))</f>
        <v/>
      </c>
      <c r="C199" s="30">
        <f>'Quantities Report'!F197</f>
        <v>0</v>
      </c>
      <c r="D199" s="32">
        <f>'Quantities Report'!G197</f>
        <v>0</v>
      </c>
    </row>
    <row r="200" spans="1:4">
      <c r="A200" s="15" t="str">
        <f>IF(ISNUMBER(VALUE(SUBSTITUTE('Quantities Report'!$A198,"+",""))), VALUE(SUBSTITUTE('Quantities Report'!$A198,"+","")),IF('Quantities Report'!$A198="","End of Project",$A199))</f>
        <v>End of Project</v>
      </c>
      <c r="B200" s="30" t="str">
        <f>IF(ISNUMBER('Quantities Report'!$A198), "", TRIM(CLEAN(SUBSTITUTE('Quantities Report'!$A198, CHAR(160), " "))))</f>
        <v/>
      </c>
      <c r="C200" s="30">
        <f>'Quantities Report'!F198</f>
        <v>0</v>
      </c>
      <c r="D200" s="32">
        <f>'Quantities Report'!G198</f>
        <v>0</v>
      </c>
    </row>
    <row r="201" spans="1:4">
      <c r="A201" s="15" t="str">
        <f>IF(ISNUMBER(VALUE(SUBSTITUTE('Quantities Report'!$A199,"+",""))), VALUE(SUBSTITUTE('Quantities Report'!$A199,"+","")),IF('Quantities Report'!$A199="","End of Project",$A200))</f>
        <v>End of Project</v>
      </c>
      <c r="B201" s="30" t="str">
        <f>IF(ISNUMBER('Quantities Report'!$A199), "", TRIM(CLEAN(SUBSTITUTE('Quantities Report'!$A199, CHAR(160), " "))))</f>
        <v/>
      </c>
      <c r="C201" s="30">
        <f>'Quantities Report'!F199</f>
        <v>0</v>
      </c>
      <c r="D201" s="32">
        <f>'Quantities Report'!G199</f>
        <v>0</v>
      </c>
    </row>
    <row r="202" spans="1:4">
      <c r="A202" s="15" t="str">
        <f>IF(ISNUMBER(VALUE(SUBSTITUTE('Quantities Report'!$A200,"+",""))), VALUE(SUBSTITUTE('Quantities Report'!$A200,"+","")),IF('Quantities Report'!$A200="","End of Project",$A201))</f>
        <v>End of Project</v>
      </c>
      <c r="B202" s="30" t="str">
        <f>IF(ISNUMBER('Quantities Report'!$A200), "", TRIM(CLEAN(SUBSTITUTE('Quantities Report'!$A200, CHAR(160), " "))))</f>
        <v/>
      </c>
      <c r="C202" s="30">
        <f>'Quantities Report'!F200</f>
        <v>0</v>
      </c>
      <c r="D202" s="32">
        <f>'Quantities Report'!G200</f>
        <v>0</v>
      </c>
    </row>
    <row r="203" spans="1:4">
      <c r="A203" s="15" t="str">
        <f>IF(ISNUMBER(VALUE(SUBSTITUTE('Quantities Report'!$A201,"+",""))), VALUE(SUBSTITUTE('Quantities Report'!$A201,"+","")),IF('Quantities Report'!$A201="","End of Project",$A202))</f>
        <v>End of Project</v>
      </c>
      <c r="B203" s="30" t="str">
        <f>IF(ISNUMBER('Quantities Report'!$A201), "", TRIM(CLEAN(SUBSTITUTE('Quantities Report'!$A201, CHAR(160), " "))))</f>
        <v/>
      </c>
      <c r="C203" s="30">
        <f>'Quantities Report'!F201</f>
        <v>0</v>
      </c>
      <c r="D203" s="32">
        <f>'Quantities Report'!G201</f>
        <v>0</v>
      </c>
    </row>
    <row r="204" spans="1:4">
      <c r="A204" s="15" t="str">
        <f>IF(ISNUMBER(VALUE(SUBSTITUTE('Quantities Report'!$A202,"+",""))), VALUE(SUBSTITUTE('Quantities Report'!$A202,"+","")),IF('Quantities Report'!$A202="","End of Project",$A203))</f>
        <v>End of Project</v>
      </c>
      <c r="B204" s="30" t="str">
        <f>IF(ISNUMBER('Quantities Report'!$A202), "", TRIM(CLEAN(SUBSTITUTE('Quantities Report'!$A202, CHAR(160), " "))))</f>
        <v/>
      </c>
      <c r="C204" s="30">
        <f>'Quantities Report'!F202</f>
        <v>0</v>
      </c>
      <c r="D204" s="32">
        <f>'Quantities Report'!G202</f>
        <v>0</v>
      </c>
    </row>
    <row r="205" spans="1:4">
      <c r="A205" s="15" t="str">
        <f>IF(ISNUMBER(VALUE(SUBSTITUTE('Quantities Report'!$A203,"+",""))), VALUE(SUBSTITUTE('Quantities Report'!$A203,"+","")),IF('Quantities Report'!$A203="","End of Project",$A204))</f>
        <v>End of Project</v>
      </c>
      <c r="B205" s="30" t="str">
        <f>IF(ISNUMBER('Quantities Report'!$A203), "", TRIM(CLEAN(SUBSTITUTE('Quantities Report'!$A203, CHAR(160), " "))))</f>
        <v/>
      </c>
      <c r="C205" s="30">
        <f>'Quantities Report'!F203</f>
        <v>0</v>
      </c>
      <c r="D205" s="32">
        <f>'Quantities Report'!G203</f>
        <v>0</v>
      </c>
    </row>
    <row r="206" spans="1:4">
      <c r="A206" s="15" t="str">
        <f>IF(ISNUMBER(VALUE(SUBSTITUTE('Quantities Report'!$A204,"+",""))), VALUE(SUBSTITUTE('Quantities Report'!$A204,"+","")),IF('Quantities Report'!$A204="","End of Project",$A205))</f>
        <v>End of Project</v>
      </c>
      <c r="B206" s="30" t="str">
        <f>IF(ISNUMBER('Quantities Report'!$A204), "", TRIM(CLEAN(SUBSTITUTE('Quantities Report'!$A204, CHAR(160), " "))))</f>
        <v/>
      </c>
      <c r="C206" s="30">
        <f>'Quantities Report'!F204</f>
        <v>0</v>
      </c>
      <c r="D206" s="32">
        <f>'Quantities Report'!G204</f>
        <v>0</v>
      </c>
    </row>
    <row r="207" spans="1:4">
      <c r="A207" s="15" t="str">
        <f>IF(ISNUMBER(VALUE(SUBSTITUTE('Quantities Report'!$A205,"+",""))), VALUE(SUBSTITUTE('Quantities Report'!$A205,"+","")),IF('Quantities Report'!$A205="","End of Project",$A206))</f>
        <v>End of Project</v>
      </c>
      <c r="B207" s="30" t="str">
        <f>IF(ISNUMBER('Quantities Report'!$A205), "", TRIM(CLEAN(SUBSTITUTE('Quantities Report'!$A205, CHAR(160), " "))))</f>
        <v/>
      </c>
      <c r="C207" s="30">
        <f>'Quantities Report'!F205</f>
        <v>0</v>
      </c>
      <c r="D207" s="32">
        <f>'Quantities Report'!G205</f>
        <v>0</v>
      </c>
    </row>
    <row r="208" spans="1:4">
      <c r="A208" s="15" t="str">
        <f>IF(ISNUMBER(VALUE(SUBSTITUTE('Quantities Report'!$A206,"+",""))), VALUE(SUBSTITUTE('Quantities Report'!$A206,"+","")),IF('Quantities Report'!$A206="","End of Project",$A207))</f>
        <v>End of Project</v>
      </c>
      <c r="B208" s="30" t="str">
        <f>IF(ISNUMBER('Quantities Report'!$A206), "", TRIM(CLEAN(SUBSTITUTE('Quantities Report'!$A206, CHAR(160), " "))))</f>
        <v/>
      </c>
      <c r="C208" s="30">
        <f>'Quantities Report'!F206</f>
        <v>0</v>
      </c>
      <c r="D208" s="32">
        <f>'Quantities Report'!G206</f>
        <v>0</v>
      </c>
    </row>
    <row r="209" spans="1:4">
      <c r="A209" s="15" t="str">
        <f>IF(ISNUMBER(VALUE(SUBSTITUTE('Quantities Report'!$A207,"+",""))), VALUE(SUBSTITUTE('Quantities Report'!$A207,"+","")),IF('Quantities Report'!$A207="","End of Project",$A208))</f>
        <v>End of Project</v>
      </c>
      <c r="B209" s="30" t="str">
        <f>IF(ISNUMBER('Quantities Report'!$A207), "", TRIM(CLEAN(SUBSTITUTE('Quantities Report'!$A207, CHAR(160), " "))))</f>
        <v/>
      </c>
      <c r="C209" s="30">
        <f>'Quantities Report'!F207</f>
        <v>0</v>
      </c>
      <c r="D209" s="32">
        <f>'Quantities Report'!G207</f>
        <v>0</v>
      </c>
    </row>
    <row r="210" spans="1:4">
      <c r="A210" s="15" t="str">
        <f>IF(ISNUMBER(VALUE(SUBSTITUTE('Quantities Report'!$A208,"+",""))), VALUE(SUBSTITUTE('Quantities Report'!$A208,"+","")),IF('Quantities Report'!$A208="","End of Project",$A209))</f>
        <v>End of Project</v>
      </c>
      <c r="B210" s="30" t="str">
        <f>IF(ISNUMBER('Quantities Report'!$A208), "", TRIM(CLEAN(SUBSTITUTE('Quantities Report'!$A208, CHAR(160), " "))))</f>
        <v/>
      </c>
      <c r="C210" s="30">
        <f>'Quantities Report'!F208</f>
        <v>0</v>
      </c>
      <c r="D210" s="32">
        <f>'Quantities Report'!G208</f>
        <v>0</v>
      </c>
    </row>
    <row r="211" spans="1:4">
      <c r="A211" s="15" t="str">
        <f>IF(ISNUMBER(VALUE(SUBSTITUTE('Quantities Report'!$A209,"+",""))), VALUE(SUBSTITUTE('Quantities Report'!$A209,"+","")),IF('Quantities Report'!$A209="","End of Project",$A210))</f>
        <v>End of Project</v>
      </c>
      <c r="B211" s="30" t="str">
        <f>IF(ISNUMBER('Quantities Report'!$A209), "", TRIM(CLEAN(SUBSTITUTE('Quantities Report'!$A209, CHAR(160), " "))))</f>
        <v/>
      </c>
      <c r="C211" s="30">
        <f>'Quantities Report'!F209</f>
        <v>0</v>
      </c>
      <c r="D211" s="32">
        <f>'Quantities Report'!G209</f>
        <v>0</v>
      </c>
    </row>
    <row r="212" spans="1:4">
      <c r="A212" s="15" t="str">
        <f>IF(ISNUMBER(VALUE(SUBSTITUTE('Quantities Report'!$A210,"+",""))), VALUE(SUBSTITUTE('Quantities Report'!$A210,"+","")),IF('Quantities Report'!$A210="","End of Project",$A211))</f>
        <v>End of Project</v>
      </c>
      <c r="B212" s="30" t="str">
        <f>IF(ISNUMBER('Quantities Report'!$A210), "", TRIM(CLEAN(SUBSTITUTE('Quantities Report'!$A210, CHAR(160), " "))))</f>
        <v/>
      </c>
      <c r="C212" s="30">
        <f>'Quantities Report'!F210</f>
        <v>0</v>
      </c>
      <c r="D212" s="32">
        <f>'Quantities Report'!G210</f>
        <v>0</v>
      </c>
    </row>
    <row r="213" spans="1:4">
      <c r="A213" s="15" t="str">
        <f>IF(ISNUMBER(VALUE(SUBSTITUTE('Quantities Report'!$A211,"+",""))), VALUE(SUBSTITUTE('Quantities Report'!$A211,"+","")),IF('Quantities Report'!$A211="","End of Project",$A212))</f>
        <v>End of Project</v>
      </c>
      <c r="B213" s="30" t="str">
        <f>IF(ISNUMBER('Quantities Report'!$A211), "", TRIM(CLEAN(SUBSTITUTE('Quantities Report'!$A211, CHAR(160), " "))))</f>
        <v/>
      </c>
      <c r="C213" s="30">
        <f>'Quantities Report'!F211</f>
        <v>0</v>
      </c>
      <c r="D213" s="32">
        <f>'Quantities Report'!G211</f>
        <v>0</v>
      </c>
    </row>
    <row r="214" spans="1:4">
      <c r="A214" s="15" t="str">
        <f>IF(ISNUMBER(VALUE(SUBSTITUTE('Quantities Report'!$A212,"+",""))), VALUE(SUBSTITUTE('Quantities Report'!$A212,"+","")),IF('Quantities Report'!$A212="","End of Project",$A213))</f>
        <v>End of Project</v>
      </c>
      <c r="B214" s="30" t="str">
        <f>IF(ISNUMBER('Quantities Report'!$A212), "", TRIM(CLEAN(SUBSTITUTE('Quantities Report'!$A212, CHAR(160), " "))))</f>
        <v/>
      </c>
      <c r="C214" s="30">
        <f>'Quantities Report'!F212</f>
        <v>0</v>
      </c>
      <c r="D214" s="32">
        <f>'Quantities Report'!G212</f>
        <v>0</v>
      </c>
    </row>
    <row r="215" spans="1:4">
      <c r="A215" s="15" t="str">
        <f>IF(ISNUMBER(VALUE(SUBSTITUTE('Quantities Report'!$A213,"+",""))), VALUE(SUBSTITUTE('Quantities Report'!$A213,"+","")),IF('Quantities Report'!$A213="","End of Project",$A214))</f>
        <v>End of Project</v>
      </c>
      <c r="B215" s="30" t="str">
        <f>IF(ISNUMBER('Quantities Report'!$A213), "", TRIM(CLEAN(SUBSTITUTE('Quantities Report'!$A213, CHAR(160), " "))))</f>
        <v/>
      </c>
      <c r="C215" s="30">
        <f>'Quantities Report'!F213</f>
        <v>0</v>
      </c>
      <c r="D215" s="32">
        <f>'Quantities Report'!G213</f>
        <v>0</v>
      </c>
    </row>
    <row r="216" spans="1:4">
      <c r="A216" s="15" t="str">
        <f>IF(ISNUMBER(VALUE(SUBSTITUTE('Quantities Report'!$A214,"+",""))), VALUE(SUBSTITUTE('Quantities Report'!$A214,"+","")),IF('Quantities Report'!$A214="","End of Project",$A215))</f>
        <v>End of Project</v>
      </c>
      <c r="B216" s="30" t="str">
        <f>IF(ISNUMBER('Quantities Report'!$A214), "", TRIM(CLEAN(SUBSTITUTE('Quantities Report'!$A214, CHAR(160), " "))))</f>
        <v/>
      </c>
      <c r="C216" s="30">
        <f>'Quantities Report'!F214</f>
        <v>0</v>
      </c>
      <c r="D216" s="32">
        <f>'Quantities Report'!G214</f>
        <v>0</v>
      </c>
    </row>
    <row r="217" spans="1:4">
      <c r="A217" s="15" t="str">
        <f>IF(ISNUMBER(VALUE(SUBSTITUTE('Quantities Report'!$A215,"+",""))), VALUE(SUBSTITUTE('Quantities Report'!$A215,"+","")),IF('Quantities Report'!$A215="","End of Project",$A216))</f>
        <v>End of Project</v>
      </c>
      <c r="B217" s="30" t="str">
        <f>IF(ISNUMBER('Quantities Report'!$A215), "", TRIM(CLEAN(SUBSTITUTE('Quantities Report'!$A215, CHAR(160), " "))))</f>
        <v/>
      </c>
      <c r="C217" s="30">
        <f>'Quantities Report'!F215</f>
        <v>0</v>
      </c>
      <c r="D217" s="32">
        <f>'Quantities Report'!G215</f>
        <v>0</v>
      </c>
    </row>
    <row r="218" spans="1:4">
      <c r="A218" s="15" t="str">
        <f>IF(ISNUMBER(VALUE(SUBSTITUTE('Quantities Report'!$A216,"+",""))), VALUE(SUBSTITUTE('Quantities Report'!$A216,"+","")),IF('Quantities Report'!$A216="","End of Project",$A217))</f>
        <v>End of Project</v>
      </c>
      <c r="B218" s="30" t="str">
        <f>IF(ISNUMBER('Quantities Report'!$A216), "", TRIM(CLEAN(SUBSTITUTE('Quantities Report'!$A216, CHAR(160), " "))))</f>
        <v/>
      </c>
      <c r="C218" s="30">
        <f>'Quantities Report'!F216</f>
        <v>0</v>
      </c>
      <c r="D218" s="32">
        <f>'Quantities Report'!G216</f>
        <v>0</v>
      </c>
    </row>
    <row r="219" spans="1:4">
      <c r="A219" s="15" t="str">
        <f>IF(ISNUMBER(VALUE(SUBSTITUTE('Quantities Report'!$A217,"+",""))), VALUE(SUBSTITUTE('Quantities Report'!$A217,"+","")),IF('Quantities Report'!$A217="","End of Project",$A218))</f>
        <v>End of Project</v>
      </c>
      <c r="B219" s="30" t="str">
        <f>IF(ISNUMBER('Quantities Report'!$A217), "", TRIM(CLEAN(SUBSTITUTE('Quantities Report'!$A217, CHAR(160), " "))))</f>
        <v/>
      </c>
      <c r="C219" s="30">
        <f>'Quantities Report'!F217</f>
        <v>0</v>
      </c>
      <c r="D219" s="32">
        <f>'Quantities Report'!G217</f>
        <v>0</v>
      </c>
    </row>
    <row r="220" spans="1:4">
      <c r="A220" s="15" t="str">
        <f>IF(ISNUMBER(VALUE(SUBSTITUTE('Quantities Report'!$A218,"+",""))), VALUE(SUBSTITUTE('Quantities Report'!$A218,"+","")),IF('Quantities Report'!$A218="","End of Project",$A219))</f>
        <v>End of Project</v>
      </c>
      <c r="B220" s="30" t="str">
        <f>IF(ISNUMBER('Quantities Report'!$A218), "", TRIM(CLEAN(SUBSTITUTE('Quantities Report'!$A218, CHAR(160), " "))))</f>
        <v/>
      </c>
      <c r="C220" s="30">
        <f>'Quantities Report'!F218</f>
        <v>0</v>
      </c>
      <c r="D220" s="32">
        <f>'Quantities Report'!G218</f>
        <v>0</v>
      </c>
    </row>
    <row r="221" spans="1:4">
      <c r="A221" s="15" t="str">
        <f>IF(ISNUMBER(VALUE(SUBSTITUTE('Quantities Report'!$A219,"+",""))), VALUE(SUBSTITUTE('Quantities Report'!$A219,"+","")),IF('Quantities Report'!$A219="","End of Project",$A220))</f>
        <v>End of Project</v>
      </c>
      <c r="B221" s="30" t="str">
        <f>IF(ISNUMBER('Quantities Report'!$A219), "", TRIM(CLEAN(SUBSTITUTE('Quantities Report'!$A219, CHAR(160), " "))))</f>
        <v/>
      </c>
      <c r="C221" s="30">
        <f>'Quantities Report'!F219</f>
        <v>0</v>
      </c>
      <c r="D221" s="32">
        <f>'Quantities Report'!G219</f>
        <v>0</v>
      </c>
    </row>
    <row r="222" spans="1:4">
      <c r="A222" s="15" t="str">
        <f>IF(ISNUMBER(VALUE(SUBSTITUTE('Quantities Report'!$A220,"+",""))), VALUE(SUBSTITUTE('Quantities Report'!$A220,"+","")),IF('Quantities Report'!$A220="","End of Project",$A221))</f>
        <v>End of Project</v>
      </c>
      <c r="B222" s="30" t="str">
        <f>IF(ISNUMBER('Quantities Report'!$A220), "", TRIM(CLEAN(SUBSTITUTE('Quantities Report'!$A220, CHAR(160), " "))))</f>
        <v/>
      </c>
      <c r="C222" s="30">
        <f>'Quantities Report'!F220</f>
        <v>0</v>
      </c>
      <c r="D222" s="32">
        <f>'Quantities Report'!G220</f>
        <v>0</v>
      </c>
    </row>
    <row r="223" spans="1:4">
      <c r="A223" s="15" t="str">
        <f>IF(ISNUMBER(VALUE(SUBSTITUTE('Quantities Report'!$A221,"+",""))), VALUE(SUBSTITUTE('Quantities Report'!$A221,"+","")),IF('Quantities Report'!$A221="","End of Project",$A222))</f>
        <v>End of Project</v>
      </c>
      <c r="B223" s="30" t="str">
        <f>IF(ISNUMBER('Quantities Report'!$A221), "", TRIM(CLEAN(SUBSTITUTE('Quantities Report'!$A221, CHAR(160), " "))))</f>
        <v/>
      </c>
      <c r="C223" s="30">
        <f>'Quantities Report'!F221</f>
        <v>0</v>
      </c>
      <c r="D223" s="32">
        <f>'Quantities Report'!G221</f>
        <v>0</v>
      </c>
    </row>
    <row r="224" spans="1:4">
      <c r="A224" s="15" t="str">
        <f>IF(ISNUMBER(VALUE(SUBSTITUTE('Quantities Report'!$A222,"+",""))), VALUE(SUBSTITUTE('Quantities Report'!$A222,"+","")),IF('Quantities Report'!$A222="","End of Project",$A223))</f>
        <v>End of Project</v>
      </c>
      <c r="B224" s="30" t="str">
        <f>IF(ISNUMBER('Quantities Report'!$A222), "", TRIM(CLEAN(SUBSTITUTE('Quantities Report'!$A222, CHAR(160), " "))))</f>
        <v/>
      </c>
      <c r="C224" s="30">
        <f>'Quantities Report'!F222</f>
        <v>0</v>
      </c>
      <c r="D224" s="32">
        <f>'Quantities Report'!G222</f>
        <v>0</v>
      </c>
    </row>
    <row r="225" spans="1:4">
      <c r="A225" s="15" t="str">
        <f>IF(ISNUMBER(VALUE(SUBSTITUTE('Quantities Report'!$A223,"+",""))), VALUE(SUBSTITUTE('Quantities Report'!$A223,"+","")),IF('Quantities Report'!$A223="","End of Project",$A224))</f>
        <v>End of Project</v>
      </c>
      <c r="B225" s="30" t="str">
        <f>IF(ISNUMBER('Quantities Report'!$A223), "", TRIM(CLEAN(SUBSTITUTE('Quantities Report'!$A223, CHAR(160), " "))))</f>
        <v/>
      </c>
      <c r="C225" s="30">
        <f>'Quantities Report'!F223</f>
        <v>0</v>
      </c>
      <c r="D225" s="32">
        <f>'Quantities Report'!G223</f>
        <v>0</v>
      </c>
    </row>
    <row r="226" spans="1:4">
      <c r="A226" s="15" t="str">
        <f>IF(ISNUMBER(VALUE(SUBSTITUTE('Quantities Report'!$A224,"+",""))), VALUE(SUBSTITUTE('Quantities Report'!$A224,"+","")),IF('Quantities Report'!$A224="","End of Project",$A225))</f>
        <v>End of Project</v>
      </c>
      <c r="B226" s="30" t="str">
        <f>IF(ISNUMBER('Quantities Report'!$A224), "", TRIM(CLEAN(SUBSTITUTE('Quantities Report'!$A224, CHAR(160), " "))))</f>
        <v/>
      </c>
      <c r="C226" s="30">
        <f>'Quantities Report'!F224</f>
        <v>0</v>
      </c>
      <c r="D226" s="32">
        <f>'Quantities Report'!G224</f>
        <v>0</v>
      </c>
    </row>
    <row r="227" spans="1:4">
      <c r="A227" s="15" t="str">
        <f>IF(ISNUMBER(VALUE(SUBSTITUTE('Quantities Report'!$A225,"+",""))), VALUE(SUBSTITUTE('Quantities Report'!$A225,"+","")),IF('Quantities Report'!$A225="","End of Project",$A226))</f>
        <v>End of Project</v>
      </c>
      <c r="B227" s="30" t="str">
        <f>IF(ISNUMBER('Quantities Report'!$A225), "", TRIM(CLEAN(SUBSTITUTE('Quantities Report'!$A225, CHAR(160), " "))))</f>
        <v/>
      </c>
      <c r="C227" s="30">
        <f>'Quantities Report'!F225</f>
        <v>0</v>
      </c>
      <c r="D227" s="32">
        <f>'Quantities Report'!G225</f>
        <v>0</v>
      </c>
    </row>
    <row r="228" spans="1:4">
      <c r="A228" s="15" t="str">
        <f>IF(ISNUMBER(VALUE(SUBSTITUTE('Quantities Report'!$A226,"+",""))), VALUE(SUBSTITUTE('Quantities Report'!$A226,"+","")),IF('Quantities Report'!$A226="","End of Project",$A227))</f>
        <v>End of Project</v>
      </c>
      <c r="B228" s="30" t="str">
        <f>IF(ISNUMBER('Quantities Report'!$A226), "", TRIM(CLEAN(SUBSTITUTE('Quantities Report'!$A226, CHAR(160), " "))))</f>
        <v/>
      </c>
      <c r="C228" s="30">
        <f>'Quantities Report'!F226</f>
        <v>0</v>
      </c>
      <c r="D228" s="32">
        <f>'Quantities Report'!G226</f>
        <v>0</v>
      </c>
    </row>
    <row r="229" spans="1:4">
      <c r="A229" s="15" t="str">
        <f>IF(ISNUMBER(VALUE(SUBSTITUTE('Quantities Report'!$A227,"+",""))), VALUE(SUBSTITUTE('Quantities Report'!$A227,"+","")),IF('Quantities Report'!$A227="","End of Project",$A228))</f>
        <v>End of Project</v>
      </c>
      <c r="B229" s="30" t="str">
        <f>IF(ISNUMBER('Quantities Report'!$A227), "", TRIM(CLEAN(SUBSTITUTE('Quantities Report'!$A227, CHAR(160), " "))))</f>
        <v/>
      </c>
      <c r="C229" s="30">
        <f>'Quantities Report'!F227</f>
        <v>0</v>
      </c>
      <c r="D229" s="32">
        <f>'Quantities Report'!G227</f>
        <v>0</v>
      </c>
    </row>
    <row r="230" spans="1:4">
      <c r="A230" s="15" t="str">
        <f>IF(ISNUMBER(VALUE(SUBSTITUTE('Quantities Report'!$A228,"+",""))), VALUE(SUBSTITUTE('Quantities Report'!$A228,"+","")),IF('Quantities Report'!$A228="","End of Project",$A229))</f>
        <v>End of Project</v>
      </c>
      <c r="B230" s="30" t="str">
        <f>IF(ISNUMBER('Quantities Report'!$A228), "", TRIM(CLEAN(SUBSTITUTE('Quantities Report'!$A228, CHAR(160), " "))))</f>
        <v/>
      </c>
      <c r="C230" s="30">
        <f>'Quantities Report'!F228</f>
        <v>0</v>
      </c>
      <c r="D230" s="32">
        <f>'Quantities Report'!G228</f>
        <v>0</v>
      </c>
    </row>
    <row r="231" spans="1:4">
      <c r="A231" s="15" t="str">
        <f>IF(ISNUMBER(VALUE(SUBSTITUTE('Quantities Report'!$A229,"+",""))), VALUE(SUBSTITUTE('Quantities Report'!$A229,"+","")),IF('Quantities Report'!$A229="","End of Project",$A230))</f>
        <v>End of Project</v>
      </c>
      <c r="B231" s="30" t="str">
        <f>IF(ISNUMBER('Quantities Report'!$A229), "", TRIM(CLEAN(SUBSTITUTE('Quantities Report'!$A229, CHAR(160), " "))))</f>
        <v/>
      </c>
      <c r="C231" s="30">
        <f>'Quantities Report'!F229</f>
        <v>0</v>
      </c>
      <c r="D231" s="32">
        <f>'Quantities Report'!G229</f>
        <v>0</v>
      </c>
    </row>
    <row r="232" spans="1:4">
      <c r="A232" s="15" t="str">
        <f>IF(ISNUMBER(VALUE(SUBSTITUTE('Quantities Report'!$A230,"+",""))), VALUE(SUBSTITUTE('Quantities Report'!$A230,"+","")),IF('Quantities Report'!$A230="","End of Project",$A231))</f>
        <v>End of Project</v>
      </c>
      <c r="B232" s="30" t="str">
        <f>IF(ISNUMBER('Quantities Report'!$A230), "", TRIM(CLEAN(SUBSTITUTE('Quantities Report'!$A230, CHAR(160), " "))))</f>
        <v/>
      </c>
      <c r="C232" s="30">
        <f>'Quantities Report'!F230</f>
        <v>0</v>
      </c>
      <c r="D232" s="32">
        <f>'Quantities Report'!G230</f>
        <v>0</v>
      </c>
    </row>
    <row r="233" spans="1:4">
      <c r="A233" s="15" t="str">
        <f>IF(ISNUMBER(VALUE(SUBSTITUTE('Quantities Report'!$A231,"+",""))), VALUE(SUBSTITUTE('Quantities Report'!$A231,"+","")),IF('Quantities Report'!$A231="","End of Project",$A232))</f>
        <v>End of Project</v>
      </c>
      <c r="B233" s="30" t="str">
        <f>IF(ISNUMBER('Quantities Report'!$A231), "", TRIM(CLEAN(SUBSTITUTE('Quantities Report'!$A231, CHAR(160), " "))))</f>
        <v/>
      </c>
      <c r="C233" s="30">
        <f>'Quantities Report'!F231</f>
        <v>0</v>
      </c>
      <c r="D233" s="32">
        <f>'Quantities Report'!G231</f>
        <v>0</v>
      </c>
    </row>
    <row r="234" spans="1:4">
      <c r="A234" s="15" t="str">
        <f>IF(ISNUMBER(VALUE(SUBSTITUTE('Quantities Report'!$A232,"+",""))), VALUE(SUBSTITUTE('Quantities Report'!$A232,"+","")),IF('Quantities Report'!$A232="","End of Project",$A233))</f>
        <v>End of Project</v>
      </c>
      <c r="B234" s="30" t="str">
        <f>IF(ISNUMBER('Quantities Report'!$A232), "", TRIM(CLEAN(SUBSTITUTE('Quantities Report'!$A232, CHAR(160), " "))))</f>
        <v/>
      </c>
      <c r="C234" s="30">
        <f>'Quantities Report'!F232</f>
        <v>0</v>
      </c>
      <c r="D234" s="32">
        <f>'Quantities Report'!G232</f>
        <v>0</v>
      </c>
    </row>
    <row r="235" spans="1:4">
      <c r="A235" s="15" t="str">
        <f>IF(ISNUMBER(VALUE(SUBSTITUTE('Quantities Report'!$A233,"+",""))), VALUE(SUBSTITUTE('Quantities Report'!$A233,"+","")),IF('Quantities Report'!$A233="","End of Project",$A234))</f>
        <v>End of Project</v>
      </c>
      <c r="B235" s="30" t="str">
        <f>IF(ISNUMBER('Quantities Report'!$A233), "", TRIM(CLEAN(SUBSTITUTE('Quantities Report'!$A233, CHAR(160), " "))))</f>
        <v/>
      </c>
      <c r="C235" s="30">
        <f>'Quantities Report'!F233</f>
        <v>0</v>
      </c>
      <c r="D235" s="32">
        <f>'Quantities Report'!G233</f>
        <v>0</v>
      </c>
    </row>
    <row r="236" spans="1:4">
      <c r="A236" s="15" t="str">
        <f>IF(ISNUMBER(VALUE(SUBSTITUTE('Quantities Report'!$A234,"+",""))), VALUE(SUBSTITUTE('Quantities Report'!$A234,"+","")),IF('Quantities Report'!$A234="","End of Project",$A235))</f>
        <v>End of Project</v>
      </c>
      <c r="B236" s="30" t="str">
        <f>IF(ISNUMBER('Quantities Report'!$A234), "", TRIM(CLEAN(SUBSTITUTE('Quantities Report'!$A234, CHAR(160), " "))))</f>
        <v/>
      </c>
      <c r="C236" s="30">
        <f>'Quantities Report'!F234</f>
        <v>0</v>
      </c>
      <c r="D236" s="32">
        <f>'Quantities Report'!G234</f>
        <v>0</v>
      </c>
    </row>
    <row r="237" spans="1:4">
      <c r="A237" s="15" t="str">
        <f>IF(ISNUMBER(VALUE(SUBSTITUTE('Quantities Report'!$A235,"+",""))), VALUE(SUBSTITUTE('Quantities Report'!$A235,"+","")),IF('Quantities Report'!$A235="","End of Project",$A236))</f>
        <v>End of Project</v>
      </c>
      <c r="B237" s="30" t="str">
        <f>IF(ISNUMBER('Quantities Report'!$A235), "", TRIM(CLEAN(SUBSTITUTE('Quantities Report'!$A235, CHAR(160), " "))))</f>
        <v/>
      </c>
      <c r="C237" s="30">
        <f>'Quantities Report'!F235</f>
        <v>0</v>
      </c>
      <c r="D237" s="32">
        <f>'Quantities Report'!G235</f>
        <v>0</v>
      </c>
    </row>
    <row r="238" spans="1:4">
      <c r="A238" s="15" t="str">
        <f>IF(ISNUMBER(VALUE(SUBSTITUTE('Quantities Report'!$A236,"+",""))), VALUE(SUBSTITUTE('Quantities Report'!$A236,"+","")),IF('Quantities Report'!$A236="","End of Project",$A237))</f>
        <v>End of Project</v>
      </c>
      <c r="B238" s="30" t="str">
        <f>IF(ISNUMBER('Quantities Report'!$A236), "", TRIM(CLEAN(SUBSTITUTE('Quantities Report'!$A236, CHAR(160), " "))))</f>
        <v/>
      </c>
      <c r="C238" s="30">
        <f>'Quantities Report'!F236</f>
        <v>0</v>
      </c>
      <c r="D238" s="32">
        <f>'Quantities Report'!G236</f>
        <v>0</v>
      </c>
    </row>
    <row r="239" spans="1:4">
      <c r="A239" s="15" t="str">
        <f>IF(ISNUMBER(VALUE(SUBSTITUTE('Quantities Report'!$A237,"+",""))), VALUE(SUBSTITUTE('Quantities Report'!$A237,"+","")),IF('Quantities Report'!$A237="","End of Project",$A238))</f>
        <v>End of Project</v>
      </c>
      <c r="B239" s="30" t="str">
        <f>IF(ISNUMBER('Quantities Report'!$A237), "", TRIM(CLEAN(SUBSTITUTE('Quantities Report'!$A237, CHAR(160), " "))))</f>
        <v/>
      </c>
      <c r="C239" s="30">
        <f>'Quantities Report'!F237</f>
        <v>0</v>
      </c>
      <c r="D239" s="32">
        <f>'Quantities Report'!G237</f>
        <v>0</v>
      </c>
    </row>
    <row r="240" spans="1:4">
      <c r="A240" s="15" t="str">
        <f>IF(ISNUMBER(VALUE(SUBSTITUTE('Quantities Report'!$A238,"+",""))), VALUE(SUBSTITUTE('Quantities Report'!$A238,"+","")),IF('Quantities Report'!$A238="","End of Project",$A239))</f>
        <v>End of Project</v>
      </c>
      <c r="B240" s="30" t="str">
        <f>IF(ISNUMBER('Quantities Report'!$A238), "", TRIM(CLEAN(SUBSTITUTE('Quantities Report'!$A238, CHAR(160), " "))))</f>
        <v/>
      </c>
      <c r="C240" s="30">
        <f>'Quantities Report'!F238</f>
        <v>0</v>
      </c>
      <c r="D240" s="32">
        <f>'Quantities Report'!G238</f>
        <v>0</v>
      </c>
    </row>
    <row r="241" spans="1:4">
      <c r="A241" s="15" t="str">
        <f>IF(ISNUMBER(VALUE(SUBSTITUTE('Quantities Report'!$A239,"+",""))), VALUE(SUBSTITUTE('Quantities Report'!$A239,"+","")),IF('Quantities Report'!$A239="","End of Project",$A240))</f>
        <v>End of Project</v>
      </c>
      <c r="B241" s="30" t="str">
        <f>IF(ISNUMBER('Quantities Report'!$A239), "", TRIM(CLEAN(SUBSTITUTE('Quantities Report'!$A239, CHAR(160), " "))))</f>
        <v/>
      </c>
      <c r="C241" s="30">
        <f>'Quantities Report'!F239</f>
        <v>0</v>
      </c>
      <c r="D241" s="32">
        <f>'Quantities Report'!G239</f>
        <v>0</v>
      </c>
    </row>
    <row r="242" spans="1:4">
      <c r="A242" s="15" t="str">
        <f>IF(ISNUMBER(VALUE(SUBSTITUTE('Quantities Report'!$A240,"+",""))), VALUE(SUBSTITUTE('Quantities Report'!$A240,"+","")),IF('Quantities Report'!$A240="","End of Project",$A241))</f>
        <v>End of Project</v>
      </c>
      <c r="B242" s="30" t="str">
        <f>IF(ISNUMBER('Quantities Report'!$A240), "", TRIM(CLEAN(SUBSTITUTE('Quantities Report'!$A240, CHAR(160), " "))))</f>
        <v/>
      </c>
      <c r="C242" s="30">
        <f>'Quantities Report'!F240</f>
        <v>0</v>
      </c>
      <c r="D242" s="32">
        <f>'Quantities Report'!G240</f>
        <v>0</v>
      </c>
    </row>
    <row r="243" spans="1:4">
      <c r="A243" s="15" t="str">
        <f>IF(ISNUMBER(VALUE(SUBSTITUTE('Quantities Report'!$A241,"+",""))), VALUE(SUBSTITUTE('Quantities Report'!$A241,"+","")),IF('Quantities Report'!$A241="","End of Project",$A242))</f>
        <v>End of Project</v>
      </c>
      <c r="B243" s="30" t="str">
        <f>IF(ISNUMBER('Quantities Report'!$A241), "", TRIM(CLEAN(SUBSTITUTE('Quantities Report'!$A241, CHAR(160), " "))))</f>
        <v/>
      </c>
      <c r="C243" s="30">
        <f>'Quantities Report'!F241</f>
        <v>0</v>
      </c>
      <c r="D243" s="32">
        <f>'Quantities Report'!G241</f>
        <v>0</v>
      </c>
    </row>
    <row r="244" spans="1:4">
      <c r="A244" s="15" t="str">
        <f>IF(ISNUMBER(VALUE(SUBSTITUTE('Quantities Report'!$A242,"+",""))), VALUE(SUBSTITUTE('Quantities Report'!$A242,"+","")),IF('Quantities Report'!$A242="","End of Project",$A243))</f>
        <v>End of Project</v>
      </c>
      <c r="B244" s="30" t="str">
        <f>IF(ISNUMBER('Quantities Report'!$A242), "", TRIM(CLEAN(SUBSTITUTE('Quantities Report'!$A242, CHAR(160), " "))))</f>
        <v/>
      </c>
      <c r="C244" s="30">
        <f>'Quantities Report'!F242</f>
        <v>0</v>
      </c>
      <c r="D244" s="32">
        <f>'Quantities Report'!G242</f>
        <v>0</v>
      </c>
    </row>
    <row r="245" spans="1:4">
      <c r="A245" s="15" t="str">
        <f>IF(ISNUMBER(VALUE(SUBSTITUTE('Quantities Report'!$A243,"+",""))), VALUE(SUBSTITUTE('Quantities Report'!$A243,"+","")),IF('Quantities Report'!$A243="","End of Project",$A244))</f>
        <v>End of Project</v>
      </c>
      <c r="B245" s="30" t="str">
        <f>IF(ISNUMBER('Quantities Report'!$A243), "", TRIM(CLEAN(SUBSTITUTE('Quantities Report'!$A243, CHAR(160), " "))))</f>
        <v/>
      </c>
      <c r="C245" s="30">
        <f>'Quantities Report'!F243</f>
        <v>0</v>
      </c>
      <c r="D245" s="32">
        <f>'Quantities Report'!G243</f>
        <v>0</v>
      </c>
    </row>
    <row r="246" spans="1:4">
      <c r="A246" s="15" t="str">
        <f>IF(ISNUMBER(VALUE(SUBSTITUTE('Quantities Report'!$A244,"+",""))), VALUE(SUBSTITUTE('Quantities Report'!$A244,"+","")),IF('Quantities Report'!$A244="","End of Project",$A245))</f>
        <v>End of Project</v>
      </c>
      <c r="B246" s="30" t="str">
        <f>IF(ISNUMBER('Quantities Report'!$A244), "", TRIM(CLEAN(SUBSTITUTE('Quantities Report'!$A244, CHAR(160), " "))))</f>
        <v/>
      </c>
      <c r="C246" s="30">
        <f>'Quantities Report'!F244</f>
        <v>0</v>
      </c>
      <c r="D246" s="32">
        <f>'Quantities Report'!G244</f>
        <v>0</v>
      </c>
    </row>
    <row r="247" spans="1:4">
      <c r="A247" s="15" t="str">
        <f>IF(ISNUMBER(VALUE(SUBSTITUTE('Quantities Report'!$A245,"+",""))), VALUE(SUBSTITUTE('Quantities Report'!$A245,"+","")),IF('Quantities Report'!$A245="","End of Project",$A246))</f>
        <v>End of Project</v>
      </c>
      <c r="B247" s="30" t="str">
        <f>IF(ISNUMBER('Quantities Report'!$A245), "", TRIM(CLEAN(SUBSTITUTE('Quantities Report'!$A245, CHAR(160), " "))))</f>
        <v/>
      </c>
      <c r="C247" s="30">
        <f>'Quantities Report'!F245</f>
        <v>0</v>
      </c>
      <c r="D247" s="32">
        <f>'Quantities Report'!G245</f>
        <v>0</v>
      </c>
    </row>
    <row r="248" spans="1:4">
      <c r="A248" s="15" t="str">
        <f>IF(ISNUMBER(VALUE(SUBSTITUTE('Quantities Report'!$A246,"+",""))), VALUE(SUBSTITUTE('Quantities Report'!$A246,"+","")),IF('Quantities Report'!$A246="","End of Project",$A247))</f>
        <v>End of Project</v>
      </c>
      <c r="B248" s="30" t="str">
        <f>IF(ISNUMBER('Quantities Report'!$A246), "", TRIM(CLEAN(SUBSTITUTE('Quantities Report'!$A246, CHAR(160), " "))))</f>
        <v/>
      </c>
      <c r="C248" s="30">
        <f>'Quantities Report'!F246</f>
        <v>0</v>
      </c>
      <c r="D248" s="32">
        <f>'Quantities Report'!G246</f>
        <v>0</v>
      </c>
    </row>
    <row r="249" spans="1:4">
      <c r="A249" s="15" t="str">
        <f>IF(ISNUMBER(VALUE(SUBSTITUTE('Quantities Report'!$A247,"+",""))), VALUE(SUBSTITUTE('Quantities Report'!$A247,"+","")),IF('Quantities Report'!$A247="","End of Project",$A248))</f>
        <v>End of Project</v>
      </c>
      <c r="B249" s="30" t="str">
        <f>IF(ISNUMBER('Quantities Report'!$A247), "", TRIM(CLEAN(SUBSTITUTE('Quantities Report'!$A247, CHAR(160), " "))))</f>
        <v/>
      </c>
      <c r="C249" s="30">
        <f>'Quantities Report'!F247</f>
        <v>0</v>
      </c>
      <c r="D249" s="32">
        <f>'Quantities Report'!G247</f>
        <v>0</v>
      </c>
    </row>
    <row r="250" spans="1:4">
      <c r="A250" s="15" t="str">
        <f>IF(ISNUMBER(VALUE(SUBSTITUTE('Quantities Report'!$A248,"+",""))), VALUE(SUBSTITUTE('Quantities Report'!$A248,"+","")),IF('Quantities Report'!$A248="","End of Project",$A249))</f>
        <v>End of Project</v>
      </c>
      <c r="B250" s="30" t="str">
        <f>IF(ISNUMBER('Quantities Report'!$A248), "", TRIM(CLEAN(SUBSTITUTE('Quantities Report'!$A248, CHAR(160), " "))))</f>
        <v/>
      </c>
      <c r="C250" s="30">
        <f>'Quantities Report'!F248</f>
        <v>0</v>
      </c>
      <c r="D250" s="32">
        <f>'Quantities Report'!G248</f>
        <v>0</v>
      </c>
    </row>
    <row r="251" spans="1:4">
      <c r="A251" s="15" t="str">
        <f>IF(ISNUMBER(VALUE(SUBSTITUTE('Quantities Report'!$A249,"+",""))), VALUE(SUBSTITUTE('Quantities Report'!$A249,"+","")),IF('Quantities Report'!$A249="","End of Project",$A250))</f>
        <v>End of Project</v>
      </c>
      <c r="B251" s="30" t="str">
        <f>IF(ISNUMBER('Quantities Report'!$A249), "", TRIM(CLEAN(SUBSTITUTE('Quantities Report'!$A249, CHAR(160), " "))))</f>
        <v/>
      </c>
      <c r="C251" s="30">
        <f>'Quantities Report'!F249</f>
        <v>0</v>
      </c>
      <c r="D251" s="32">
        <f>'Quantities Report'!G249</f>
        <v>0</v>
      </c>
    </row>
    <row r="252" spans="1:4">
      <c r="A252" s="15" t="str">
        <f>IF(ISNUMBER(VALUE(SUBSTITUTE('Quantities Report'!$A250,"+",""))), VALUE(SUBSTITUTE('Quantities Report'!$A250,"+","")),IF('Quantities Report'!$A250="","End of Project",$A251))</f>
        <v>End of Project</v>
      </c>
      <c r="B252" s="30" t="str">
        <f>IF(ISNUMBER('Quantities Report'!$A250), "", TRIM(CLEAN(SUBSTITUTE('Quantities Report'!$A250, CHAR(160), " "))))</f>
        <v/>
      </c>
      <c r="C252" s="30">
        <f>'Quantities Report'!F250</f>
        <v>0</v>
      </c>
      <c r="D252" s="32">
        <f>'Quantities Report'!G250</f>
        <v>0</v>
      </c>
    </row>
    <row r="253" spans="1:4">
      <c r="A253" s="15" t="str">
        <f>IF(ISNUMBER(VALUE(SUBSTITUTE('Quantities Report'!$A251,"+",""))), VALUE(SUBSTITUTE('Quantities Report'!$A251,"+","")),IF('Quantities Report'!$A251="","End of Project",$A252))</f>
        <v>End of Project</v>
      </c>
      <c r="B253" s="30" t="str">
        <f>IF(ISNUMBER('Quantities Report'!$A251), "", TRIM(CLEAN(SUBSTITUTE('Quantities Report'!$A251, CHAR(160), " "))))</f>
        <v/>
      </c>
      <c r="C253" s="30">
        <f>'Quantities Report'!F251</f>
        <v>0</v>
      </c>
      <c r="D253" s="32">
        <f>'Quantities Report'!G251</f>
        <v>0</v>
      </c>
    </row>
    <row r="254" spans="1:4">
      <c r="A254" s="15" t="str">
        <f>IF(ISNUMBER(VALUE(SUBSTITUTE('Quantities Report'!$A252,"+",""))), VALUE(SUBSTITUTE('Quantities Report'!$A252,"+","")),IF('Quantities Report'!$A252="","End of Project",$A253))</f>
        <v>End of Project</v>
      </c>
      <c r="B254" s="30" t="str">
        <f>IF(ISNUMBER('Quantities Report'!$A252), "", TRIM(CLEAN(SUBSTITUTE('Quantities Report'!$A252, CHAR(160), " "))))</f>
        <v/>
      </c>
      <c r="C254" s="30">
        <f>'Quantities Report'!F252</f>
        <v>0</v>
      </c>
      <c r="D254" s="32">
        <f>'Quantities Report'!G252</f>
        <v>0</v>
      </c>
    </row>
    <row r="255" spans="1:4">
      <c r="A255" s="15" t="str">
        <f>IF(ISNUMBER(VALUE(SUBSTITUTE('Quantities Report'!$A253,"+",""))), VALUE(SUBSTITUTE('Quantities Report'!$A253,"+","")),IF('Quantities Report'!$A253="","End of Project",$A254))</f>
        <v>End of Project</v>
      </c>
      <c r="B255" s="30" t="str">
        <f>IF(ISNUMBER('Quantities Report'!$A253), "", TRIM(CLEAN(SUBSTITUTE('Quantities Report'!$A253, CHAR(160), " "))))</f>
        <v/>
      </c>
      <c r="C255" s="30">
        <f>'Quantities Report'!F253</f>
        <v>0</v>
      </c>
      <c r="D255" s="32">
        <f>'Quantities Report'!G253</f>
        <v>0</v>
      </c>
    </row>
    <row r="256" spans="1:4">
      <c r="A256" s="15" t="str">
        <f>IF(ISNUMBER(VALUE(SUBSTITUTE('Quantities Report'!$A254,"+",""))), VALUE(SUBSTITUTE('Quantities Report'!$A254,"+","")),IF('Quantities Report'!$A254="","End of Project",$A255))</f>
        <v>End of Project</v>
      </c>
      <c r="B256" s="30" t="str">
        <f>IF(ISNUMBER('Quantities Report'!$A254), "", TRIM(CLEAN(SUBSTITUTE('Quantities Report'!$A254, CHAR(160), " "))))</f>
        <v/>
      </c>
      <c r="C256" s="30">
        <f>'Quantities Report'!F254</f>
        <v>0</v>
      </c>
      <c r="D256" s="32">
        <f>'Quantities Report'!G254</f>
        <v>0</v>
      </c>
    </row>
    <row r="257" spans="1:4">
      <c r="A257" s="15" t="str">
        <f>IF(ISNUMBER(VALUE(SUBSTITUTE('Quantities Report'!$A255,"+",""))), VALUE(SUBSTITUTE('Quantities Report'!$A255,"+","")),IF('Quantities Report'!$A255="","End of Project",$A256))</f>
        <v>End of Project</v>
      </c>
      <c r="B257" s="30" t="str">
        <f>IF(ISNUMBER('Quantities Report'!$A255), "", TRIM(CLEAN(SUBSTITUTE('Quantities Report'!$A255, CHAR(160), " "))))</f>
        <v/>
      </c>
      <c r="C257" s="30">
        <f>'Quantities Report'!F255</f>
        <v>0</v>
      </c>
      <c r="D257" s="32">
        <f>'Quantities Report'!G255</f>
        <v>0</v>
      </c>
    </row>
    <row r="258" spans="1:4">
      <c r="A258" s="15" t="str">
        <f>IF(ISNUMBER(VALUE(SUBSTITUTE('Quantities Report'!$A256,"+",""))), VALUE(SUBSTITUTE('Quantities Report'!$A256,"+","")),IF('Quantities Report'!$A256="","End of Project",$A257))</f>
        <v>End of Project</v>
      </c>
      <c r="B258" s="30" t="str">
        <f>IF(ISNUMBER('Quantities Report'!$A256), "", TRIM(CLEAN(SUBSTITUTE('Quantities Report'!$A256, CHAR(160), " "))))</f>
        <v/>
      </c>
      <c r="C258" s="30">
        <f>'Quantities Report'!F256</f>
        <v>0</v>
      </c>
      <c r="D258" s="32">
        <f>'Quantities Report'!G256</f>
        <v>0</v>
      </c>
    </row>
    <row r="259" spans="1:4">
      <c r="A259" s="15" t="str">
        <f>IF(ISNUMBER(VALUE(SUBSTITUTE('Quantities Report'!$A257,"+",""))), VALUE(SUBSTITUTE('Quantities Report'!$A257,"+","")),IF('Quantities Report'!$A257="","End of Project",$A258))</f>
        <v>End of Project</v>
      </c>
      <c r="B259" s="30" t="str">
        <f>IF(ISNUMBER('Quantities Report'!$A257), "", TRIM(CLEAN(SUBSTITUTE('Quantities Report'!$A257, CHAR(160), " "))))</f>
        <v/>
      </c>
      <c r="C259" s="30">
        <f>'Quantities Report'!F257</f>
        <v>0</v>
      </c>
      <c r="D259" s="32">
        <f>'Quantities Report'!G257</f>
        <v>0</v>
      </c>
    </row>
    <row r="260" spans="1:4">
      <c r="A260" s="15" t="str">
        <f>IF(ISNUMBER(VALUE(SUBSTITUTE('Quantities Report'!$A258,"+",""))), VALUE(SUBSTITUTE('Quantities Report'!$A258,"+","")),IF('Quantities Report'!$A258="","End of Project",$A259))</f>
        <v>End of Project</v>
      </c>
      <c r="B260" s="30" t="str">
        <f>IF(ISNUMBER('Quantities Report'!$A258), "", TRIM(CLEAN(SUBSTITUTE('Quantities Report'!$A258, CHAR(160), " "))))</f>
        <v/>
      </c>
      <c r="C260" s="30">
        <f>'Quantities Report'!F258</f>
        <v>0</v>
      </c>
      <c r="D260" s="32">
        <f>'Quantities Report'!G258</f>
        <v>0</v>
      </c>
    </row>
    <row r="261" spans="1:4">
      <c r="A261" s="15" t="str">
        <f>IF(ISNUMBER(VALUE(SUBSTITUTE('Quantities Report'!$A259,"+",""))), VALUE(SUBSTITUTE('Quantities Report'!$A259,"+","")),IF('Quantities Report'!$A259="","End of Project",$A260))</f>
        <v>End of Project</v>
      </c>
      <c r="B261" s="30" t="str">
        <f>IF(ISNUMBER('Quantities Report'!$A259), "", TRIM(CLEAN(SUBSTITUTE('Quantities Report'!$A259, CHAR(160), " "))))</f>
        <v/>
      </c>
      <c r="C261" s="30">
        <f>'Quantities Report'!F259</f>
        <v>0</v>
      </c>
      <c r="D261" s="32">
        <f>'Quantities Report'!G259</f>
        <v>0</v>
      </c>
    </row>
    <row r="262" spans="1:4">
      <c r="A262" s="15" t="str">
        <f>IF(ISNUMBER(VALUE(SUBSTITUTE('Quantities Report'!$A260,"+",""))), VALUE(SUBSTITUTE('Quantities Report'!$A260,"+","")),IF('Quantities Report'!$A260="","End of Project",$A261))</f>
        <v>End of Project</v>
      </c>
      <c r="B262" s="30" t="str">
        <f>IF(ISNUMBER('Quantities Report'!$A260), "", TRIM(CLEAN(SUBSTITUTE('Quantities Report'!$A260, CHAR(160), " "))))</f>
        <v/>
      </c>
      <c r="C262" s="30">
        <f>'Quantities Report'!F260</f>
        <v>0</v>
      </c>
      <c r="D262" s="32">
        <f>'Quantities Report'!G260</f>
        <v>0</v>
      </c>
    </row>
    <row r="263" spans="1:4">
      <c r="A263" s="15" t="str">
        <f>IF(ISNUMBER(VALUE(SUBSTITUTE('Quantities Report'!$A261,"+",""))), VALUE(SUBSTITUTE('Quantities Report'!$A261,"+","")),IF('Quantities Report'!$A261="","End of Project",$A262))</f>
        <v>End of Project</v>
      </c>
      <c r="B263" s="30" t="str">
        <f>IF(ISNUMBER('Quantities Report'!$A261), "", TRIM(CLEAN(SUBSTITUTE('Quantities Report'!$A261, CHAR(160), " "))))</f>
        <v/>
      </c>
      <c r="C263" s="30">
        <f>'Quantities Report'!F261</f>
        <v>0</v>
      </c>
      <c r="D263" s="32">
        <f>'Quantities Report'!G261</f>
        <v>0</v>
      </c>
    </row>
    <row r="264" spans="1:4">
      <c r="A264" s="15" t="str">
        <f>IF(ISNUMBER(VALUE(SUBSTITUTE('Quantities Report'!$A262,"+",""))), VALUE(SUBSTITUTE('Quantities Report'!$A262,"+","")),IF('Quantities Report'!$A262="","End of Project",$A263))</f>
        <v>End of Project</v>
      </c>
      <c r="B264" s="30" t="str">
        <f>IF(ISNUMBER('Quantities Report'!$A262), "", TRIM(CLEAN(SUBSTITUTE('Quantities Report'!$A262, CHAR(160), " "))))</f>
        <v/>
      </c>
      <c r="C264" s="30">
        <f>'Quantities Report'!F262</f>
        <v>0</v>
      </c>
      <c r="D264" s="32">
        <f>'Quantities Report'!G262</f>
        <v>0</v>
      </c>
    </row>
    <row r="265" spans="1:4">
      <c r="A265" s="15" t="str">
        <f>IF(ISNUMBER(VALUE(SUBSTITUTE('Quantities Report'!$A263,"+",""))), VALUE(SUBSTITUTE('Quantities Report'!$A263,"+","")),IF('Quantities Report'!$A263="","End of Project",$A264))</f>
        <v>End of Project</v>
      </c>
      <c r="B265" s="30" t="str">
        <f>IF(ISNUMBER('Quantities Report'!$A263), "", TRIM(CLEAN(SUBSTITUTE('Quantities Report'!$A263, CHAR(160), " "))))</f>
        <v/>
      </c>
      <c r="C265" s="30">
        <f>'Quantities Report'!F263</f>
        <v>0</v>
      </c>
      <c r="D265" s="32">
        <f>'Quantities Report'!G263</f>
        <v>0</v>
      </c>
    </row>
    <row r="266" spans="1:4">
      <c r="A266" s="15" t="str">
        <f>IF(ISNUMBER(VALUE(SUBSTITUTE('Quantities Report'!$A264,"+",""))), VALUE(SUBSTITUTE('Quantities Report'!$A264,"+","")),IF('Quantities Report'!$A264="","End of Project",$A265))</f>
        <v>End of Project</v>
      </c>
      <c r="B266" s="30" t="str">
        <f>IF(ISNUMBER('Quantities Report'!$A264), "", TRIM(CLEAN(SUBSTITUTE('Quantities Report'!$A264, CHAR(160), " "))))</f>
        <v/>
      </c>
      <c r="C266" s="30">
        <f>'Quantities Report'!F264</f>
        <v>0</v>
      </c>
      <c r="D266" s="32">
        <f>'Quantities Report'!G264</f>
        <v>0</v>
      </c>
    </row>
    <row r="267" spans="1:4">
      <c r="A267" s="15" t="str">
        <f>IF(ISNUMBER(VALUE(SUBSTITUTE('Quantities Report'!$A265,"+",""))), VALUE(SUBSTITUTE('Quantities Report'!$A265,"+","")),IF('Quantities Report'!$A265="","End of Project",$A266))</f>
        <v>End of Project</v>
      </c>
      <c r="B267" s="30" t="str">
        <f>IF(ISNUMBER('Quantities Report'!$A265), "", TRIM(CLEAN(SUBSTITUTE('Quantities Report'!$A265, CHAR(160), " "))))</f>
        <v/>
      </c>
      <c r="C267" s="30">
        <f>'Quantities Report'!F265</f>
        <v>0</v>
      </c>
      <c r="D267" s="32">
        <f>'Quantities Report'!G265</f>
        <v>0</v>
      </c>
    </row>
    <row r="268" spans="1:4">
      <c r="A268" s="15" t="str">
        <f>IF(ISNUMBER(VALUE(SUBSTITUTE('Quantities Report'!$A266,"+",""))), VALUE(SUBSTITUTE('Quantities Report'!$A266,"+","")),IF('Quantities Report'!$A266="","End of Project",$A267))</f>
        <v>End of Project</v>
      </c>
      <c r="B268" s="30" t="str">
        <f>IF(ISNUMBER('Quantities Report'!$A266), "", TRIM(CLEAN(SUBSTITUTE('Quantities Report'!$A266, CHAR(160), " "))))</f>
        <v/>
      </c>
      <c r="C268" s="30">
        <f>'Quantities Report'!F266</f>
        <v>0</v>
      </c>
      <c r="D268" s="32">
        <f>'Quantities Report'!G266</f>
        <v>0</v>
      </c>
    </row>
    <row r="269" spans="1:4">
      <c r="A269" s="15" t="str">
        <f>IF(ISNUMBER(VALUE(SUBSTITUTE('Quantities Report'!$A267,"+",""))), VALUE(SUBSTITUTE('Quantities Report'!$A267,"+","")),IF('Quantities Report'!$A267="","End of Project",$A268))</f>
        <v>End of Project</v>
      </c>
      <c r="B269" s="30" t="str">
        <f>IF(ISNUMBER('Quantities Report'!$A267), "", TRIM(CLEAN(SUBSTITUTE('Quantities Report'!$A267, CHAR(160), " "))))</f>
        <v/>
      </c>
      <c r="C269" s="30">
        <f>'Quantities Report'!F267</f>
        <v>0</v>
      </c>
      <c r="D269" s="32">
        <f>'Quantities Report'!G267</f>
        <v>0</v>
      </c>
    </row>
    <row r="270" spans="1:4">
      <c r="A270" s="15" t="str">
        <f>IF(ISNUMBER(VALUE(SUBSTITUTE('Quantities Report'!$A268,"+",""))), VALUE(SUBSTITUTE('Quantities Report'!$A268,"+","")),IF('Quantities Report'!$A268="","End of Project",$A269))</f>
        <v>End of Project</v>
      </c>
      <c r="B270" s="30" t="str">
        <f>IF(ISNUMBER('Quantities Report'!$A268), "", TRIM(CLEAN(SUBSTITUTE('Quantities Report'!$A268, CHAR(160), " "))))</f>
        <v/>
      </c>
      <c r="C270" s="30">
        <f>'Quantities Report'!F268</f>
        <v>0</v>
      </c>
      <c r="D270" s="32">
        <f>'Quantities Report'!G268</f>
        <v>0</v>
      </c>
    </row>
    <row r="271" spans="1:4">
      <c r="A271" s="15" t="str">
        <f>IF(ISNUMBER(VALUE(SUBSTITUTE('Quantities Report'!$A269,"+",""))), VALUE(SUBSTITUTE('Quantities Report'!$A269,"+","")),IF('Quantities Report'!$A269="","End of Project",$A270))</f>
        <v>End of Project</v>
      </c>
      <c r="B271" s="30" t="str">
        <f>IF(ISNUMBER('Quantities Report'!$A269), "", TRIM(CLEAN(SUBSTITUTE('Quantities Report'!$A269, CHAR(160), " "))))</f>
        <v/>
      </c>
      <c r="C271" s="30">
        <f>'Quantities Report'!F269</f>
        <v>0</v>
      </c>
      <c r="D271" s="32">
        <f>'Quantities Report'!G269</f>
        <v>0</v>
      </c>
    </row>
    <row r="272" spans="1:4">
      <c r="A272" s="15" t="str">
        <f>IF(ISNUMBER(VALUE(SUBSTITUTE('Quantities Report'!$A270,"+",""))), VALUE(SUBSTITUTE('Quantities Report'!$A270,"+","")),IF('Quantities Report'!$A270="","End of Project",$A271))</f>
        <v>End of Project</v>
      </c>
      <c r="B272" s="30" t="str">
        <f>IF(ISNUMBER('Quantities Report'!$A270), "", TRIM(CLEAN(SUBSTITUTE('Quantities Report'!$A270, CHAR(160), " "))))</f>
        <v/>
      </c>
      <c r="C272" s="30">
        <f>'Quantities Report'!F270</f>
        <v>0</v>
      </c>
      <c r="D272" s="32">
        <f>'Quantities Report'!G270</f>
        <v>0</v>
      </c>
    </row>
    <row r="273" spans="1:4">
      <c r="A273" s="15" t="str">
        <f>IF(ISNUMBER(VALUE(SUBSTITUTE('Quantities Report'!$A271,"+",""))), VALUE(SUBSTITUTE('Quantities Report'!$A271,"+","")),IF('Quantities Report'!$A271="","End of Project",$A272))</f>
        <v>End of Project</v>
      </c>
      <c r="B273" s="30" t="str">
        <f>IF(ISNUMBER('Quantities Report'!$A271), "", TRIM(CLEAN(SUBSTITUTE('Quantities Report'!$A271, CHAR(160), " "))))</f>
        <v/>
      </c>
      <c r="C273" s="30">
        <f>'Quantities Report'!F271</f>
        <v>0</v>
      </c>
      <c r="D273" s="32">
        <f>'Quantities Report'!G271</f>
        <v>0</v>
      </c>
    </row>
    <row r="274" spans="1:4">
      <c r="A274" s="15" t="str">
        <f>IF(ISNUMBER(VALUE(SUBSTITUTE('Quantities Report'!$A272,"+",""))), VALUE(SUBSTITUTE('Quantities Report'!$A272,"+","")),IF('Quantities Report'!$A272="","End of Project",$A273))</f>
        <v>End of Project</v>
      </c>
      <c r="B274" s="30" t="str">
        <f>IF(ISNUMBER('Quantities Report'!$A272), "", TRIM(CLEAN(SUBSTITUTE('Quantities Report'!$A272, CHAR(160), " "))))</f>
        <v/>
      </c>
      <c r="C274" s="30">
        <f>'Quantities Report'!F272</f>
        <v>0</v>
      </c>
      <c r="D274" s="32">
        <f>'Quantities Report'!G272</f>
        <v>0</v>
      </c>
    </row>
    <row r="275" spans="1:4">
      <c r="A275" s="15" t="str">
        <f>IF(ISNUMBER(VALUE(SUBSTITUTE('Quantities Report'!$A273,"+",""))), VALUE(SUBSTITUTE('Quantities Report'!$A273,"+","")),IF('Quantities Report'!$A273="","End of Project",$A274))</f>
        <v>End of Project</v>
      </c>
      <c r="B275" s="30" t="str">
        <f>IF(ISNUMBER('Quantities Report'!$A273), "", TRIM(CLEAN(SUBSTITUTE('Quantities Report'!$A273, CHAR(160), " "))))</f>
        <v/>
      </c>
      <c r="C275" s="30">
        <f>'Quantities Report'!F273</f>
        <v>0</v>
      </c>
      <c r="D275" s="32">
        <f>'Quantities Report'!G273</f>
        <v>0</v>
      </c>
    </row>
    <row r="276" spans="1:4">
      <c r="A276" s="15" t="str">
        <f>IF(ISNUMBER(VALUE(SUBSTITUTE('Quantities Report'!$A274,"+",""))), VALUE(SUBSTITUTE('Quantities Report'!$A274,"+","")),IF('Quantities Report'!$A274="","End of Project",$A275))</f>
        <v>End of Project</v>
      </c>
      <c r="B276" s="30" t="str">
        <f>IF(ISNUMBER('Quantities Report'!$A274), "", TRIM(CLEAN(SUBSTITUTE('Quantities Report'!$A274, CHAR(160), " "))))</f>
        <v/>
      </c>
      <c r="C276" s="30">
        <f>'Quantities Report'!F274</f>
        <v>0</v>
      </c>
      <c r="D276" s="32">
        <f>'Quantities Report'!G274</f>
        <v>0</v>
      </c>
    </row>
    <row r="277" spans="1:4">
      <c r="A277" s="15" t="str">
        <f>IF(ISNUMBER(VALUE(SUBSTITUTE('Quantities Report'!$A275,"+",""))), VALUE(SUBSTITUTE('Quantities Report'!$A275,"+","")),IF('Quantities Report'!$A275="","End of Project",$A276))</f>
        <v>End of Project</v>
      </c>
      <c r="B277" s="30" t="str">
        <f>IF(ISNUMBER('Quantities Report'!$A275), "", TRIM(CLEAN(SUBSTITUTE('Quantities Report'!$A275, CHAR(160), " "))))</f>
        <v/>
      </c>
      <c r="C277" s="30">
        <f>'Quantities Report'!F275</f>
        <v>0</v>
      </c>
      <c r="D277" s="32">
        <f>'Quantities Report'!G275</f>
        <v>0</v>
      </c>
    </row>
    <row r="278" spans="1:4">
      <c r="A278" s="15" t="str">
        <f>IF(ISNUMBER(VALUE(SUBSTITUTE('Quantities Report'!$A276,"+",""))), VALUE(SUBSTITUTE('Quantities Report'!$A276,"+","")),IF('Quantities Report'!$A276="","End of Project",$A277))</f>
        <v>End of Project</v>
      </c>
      <c r="B278" s="30" t="str">
        <f>IF(ISNUMBER('Quantities Report'!$A276), "", TRIM(CLEAN(SUBSTITUTE('Quantities Report'!$A276, CHAR(160), " "))))</f>
        <v/>
      </c>
      <c r="C278" s="30">
        <f>'Quantities Report'!F276</f>
        <v>0</v>
      </c>
      <c r="D278" s="32">
        <f>'Quantities Report'!G276</f>
        <v>0</v>
      </c>
    </row>
    <row r="279" spans="1:4">
      <c r="A279" s="15" t="str">
        <f>IF(ISNUMBER(VALUE(SUBSTITUTE('Quantities Report'!$A277,"+",""))), VALUE(SUBSTITUTE('Quantities Report'!$A277,"+","")),IF('Quantities Report'!$A277="","End of Project",$A278))</f>
        <v>End of Project</v>
      </c>
      <c r="B279" s="30" t="str">
        <f>IF(ISNUMBER('Quantities Report'!$A277), "", TRIM(CLEAN(SUBSTITUTE('Quantities Report'!$A277, CHAR(160), " "))))</f>
        <v/>
      </c>
      <c r="C279" s="30">
        <f>'Quantities Report'!F277</f>
        <v>0</v>
      </c>
      <c r="D279" s="32">
        <f>'Quantities Report'!G277</f>
        <v>0</v>
      </c>
    </row>
    <row r="280" spans="1:4">
      <c r="A280" s="15" t="str">
        <f>IF(ISNUMBER(VALUE(SUBSTITUTE('Quantities Report'!$A278,"+",""))), VALUE(SUBSTITUTE('Quantities Report'!$A278,"+","")),IF('Quantities Report'!$A278="","End of Project",$A279))</f>
        <v>End of Project</v>
      </c>
      <c r="B280" s="30" t="str">
        <f>IF(ISNUMBER('Quantities Report'!$A278), "", TRIM(CLEAN(SUBSTITUTE('Quantities Report'!$A278, CHAR(160), " "))))</f>
        <v/>
      </c>
      <c r="C280" s="30">
        <f>'Quantities Report'!F278</f>
        <v>0</v>
      </c>
      <c r="D280" s="32">
        <f>'Quantities Report'!G278</f>
        <v>0</v>
      </c>
    </row>
    <row r="281" spans="1:4">
      <c r="A281" s="15" t="str">
        <f>IF(ISNUMBER(VALUE(SUBSTITUTE('Quantities Report'!$A279,"+",""))), VALUE(SUBSTITUTE('Quantities Report'!$A279,"+","")),IF('Quantities Report'!$A279="","End of Project",$A280))</f>
        <v>End of Project</v>
      </c>
      <c r="B281" s="30" t="str">
        <f>IF(ISNUMBER('Quantities Report'!$A279), "", TRIM(CLEAN(SUBSTITUTE('Quantities Report'!$A279, CHAR(160), " "))))</f>
        <v/>
      </c>
      <c r="C281" s="30">
        <f>'Quantities Report'!F279</f>
        <v>0</v>
      </c>
      <c r="D281" s="32">
        <f>'Quantities Report'!G279</f>
        <v>0</v>
      </c>
    </row>
    <row r="282" spans="1:4">
      <c r="A282" s="15" t="str">
        <f>IF(ISNUMBER(VALUE(SUBSTITUTE('Quantities Report'!$A280,"+",""))), VALUE(SUBSTITUTE('Quantities Report'!$A280,"+","")),IF('Quantities Report'!$A280="","End of Project",$A281))</f>
        <v>End of Project</v>
      </c>
      <c r="B282" s="30" t="str">
        <f>IF(ISNUMBER('Quantities Report'!$A280), "", TRIM(CLEAN(SUBSTITUTE('Quantities Report'!$A280, CHAR(160), " "))))</f>
        <v/>
      </c>
      <c r="C282" s="30">
        <f>'Quantities Report'!F280</f>
        <v>0</v>
      </c>
      <c r="D282" s="32">
        <f>'Quantities Report'!G280</f>
        <v>0</v>
      </c>
    </row>
    <row r="283" spans="1:4">
      <c r="A283" s="15" t="str">
        <f>IF(ISNUMBER(VALUE(SUBSTITUTE('Quantities Report'!$A281,"+",""))), VALUE(SUBSTITUTE('Quantities Report'!$A281,"+","")),IF('Quantities Report'!$A281="","End of Project",$A282))</f>
        <v>End of Project</v>
      </c>
      <c r="B283" s="30" t="str">
        <f>IF(ISNUMBER('Quantities Report'!$A281), "", TRIM(CLEAN(SUBSTITUTE('Quantities Report'!$A281, CHAR(160), " "))))</f>
        <v/>
      </c>
      <c r="C283" s="30">
        <f>'Quantities Report'!F281</f>
        <v>0</v>
      </c>
      <c r="D283" s="32">
        <f>'Quantities Report'!G281</f>
        <v>0</v>
      </c>
    </row>
    <row r="284" spans="1:4">
      <c r="A284" s="15" t="str">
        <f>IF(ISNUMBER(VALUE(SUBSTITUTE('Quantities Report'!$A282,"+",""))), VALUE(SUBSTITUTE('Quantities Report'!$A282,"+","")),IF('Quantities Report'!$A282="","End of Project",$A283))</f>
        <v>End of Project</v>
      </c>
      <c r="B284" s="30" t="str">
        <f>IF(ISNUMBER('Quantities Report'!$A282), "", TRIM(CLEAN(SUBSTITUTE('Quantities Report'!$A282, CHAR(160), " "))))</f>
        <v/>
      </c>
      <c r="C284" s="30">
        <f>'Quantities Report'!F282</f>
        <v>0</v>
      </c>
      <c r="D284" s="32">
        <f>'Quantities Report'!G282</f>
        <v>0</v>
      </c>
    </row>
    <row r="285" spans="1:4">
      <c r="A285" s="15" t="str">
        <f>IF(ISNUMBER(VALUE(SUBSTITUTE('Quantities Report'!$A283,"+",""))), VALUE(SUBSTITUTE('Quantities Report'!$A283,"+","")),IF('Quantities Report'!$A283="","End of Project",$A284))</f>
        <v>End of Project</v>
      </c>
      <c r="B285" s="30" t="str">
        <f>IF(ISNUMBER('Quantities Report'!$A283), "", TRIM(CLEAN(SUBSTITUTE('Quantities Report'!$A283, CHAR(160), " "))))</f>
        <v/>
      </c>
      <c r="C285" s="30">
        <f>'Quantities Report'!F283</f>
        <v>0</v>
      </c>
      <c r="D285" s="32">
        <f>'Quantities Report'!G283</f>
        <v>0</v>
      </c>
    </row>
    <row r="286" spans="1:4">
      <c r="A286" s="15" t="str">
        <f>IF(ISNUMBER(VALUE(SUBSTITUTE('Quantities Report'!$A284,"+",""))), VALUE(SUBSTITUTE('Quantities Report'!$A284,"+","")),IF('Quantities Report'!$A284="","End of Project",$A285))</f>
        <v>End of Project</v>
      </c>
      <c r="B286" s="30" t="str">
        <f>IF(ISNUMBER('Quantities Report'!$A284), "", TRIM(CLEAN(SUBSTITUTE('Quantities Report'!$A284, CHAR(160), " "))))</f>
        <v/>
      </c>
      <c r="C286" s="30">
        <f>'Quantities Report'!F284</f>
        <v>0</v>
      </c>
      <c r="D286" s="32">
        <f>'Quantities Report'!G284</f>
        <v>0</v>
      </c>
    </row>
    <row r="287" spans="1:4">
      <c r="A287" s="15" t="str">
        <f>IF(ISNUMBER(VALUE(SUBSTITUTE('Quantities Report'!$A285,"+",""))), VALUE(SUBSTITUTE('Quantities Report'!$A285,"+","")),IF('Quantities Report'!$A285="","End of Project",$A286))</f>
        <v>End of Project</v>
      </c>
      <c r="B287" s="30" t="str">
        <f>IF(ISNUMBER('Quantities Report'!$A285), "", TRIM(CLEAN(SUBSTITUTE('Quantities Report'!$A285, CHAR(160), " "))))</f>
        <v/>
      </c>
      <c r="C287" s="30">
        <f>'Quantities Report'!F285</f>
        <v>0</v>
      </c>
      <c r="D287" s="32">
        <f>'Quantities Report'!G285</f>
        <v>0</v>
      </c>
    </row>
    <row r="288" spans="1:4">
      <c r="A288" s="15" t="str">
        <f>IF(ISNUMBER(VALUE(SUBSTITUTE('Quantities Report'!$A286,"+",""))), VALUE(SUBSTITUTE('Quantities Report'!$A286,"+","")),IF('Quantities Report'!$A286="","End of Project",$A287))</f>
        <v>End of Project</v>
      </c>
      <c r="B288" s="30" t="str">
        <f>IF(ISNUMBER('Quantities Report'!$A286), "", TRIM(CLEAN(SUBSTITUTE('Quantities Report'!$A286, CHAR(160), " "))))</f>
        <v/>
      </c>
      <c r="C288" s="30">
        <f>'Quantities Report'!F286</f>
        <v>0</v>
      </c>
      <c r="D288" s="32">
        <f>'Quantities Report'!G286</f>
        <v>0</v>
      </c>
    </row>
    <row r="289" spans="1:4">
      <c r="A289" s="15" t="str">
        <f>IF(ISNUMBER(VALUE(SUBSTITUTE('Quantities Report'!$A287,"+",""))), VALUE(SUBSTITUTE('Quantities Report'!$A287,"+","")),IF('Quantities Report'!$A287="","End of Project",$A288))</f>
        <v>End of Project</v>
      </c>
      <c r="B289" s="30" t="str">
        <f>IF(ISNUMBER('Quantities Report'!$A287), "", TRIM(CLEAN(SUBSTITUTE('Quantities Report'!$A287, CHAR(160), " "))))</f>
        <v/>
      </c>
      <c r="C289" s="30">
        <f>'Quantities Report'!F287</f>
        <v>0</v>
      </c>
      <c r="D289" s="32">
        <f>'Quantities Report'!G287</f>
        <v>0</v>
      </c>
    </row>
    <row r="290" spans="1:4">
      <c r="A290" s="15" t="str">
        <f>IF(ISNUMBER(VALUE(SUBSTITUTE('Quantities Report'!$A288,"+",""))), VALUE(SUBSTITUTE('Quantities Report'!$A288,"+","")),IF('Quantities Report'!$A288="","End of Project",$A289))</f>
        <v>End of Project</v>
      </c>
      <c r="B290" s="30" t="str">
        <f>IF(ISNUMBER('Quantities Report'!$A288), "", TRIM(CLEAN(SUBSTITUTE('Quantities Report'!$A288, CHAR(160), " "))))</f>
        <v/>
      </c>
      <c r="C290" s="30">
        <f>'Quantities Report'!F288</f>
        <v>0</v>
      </c>
      <c r="D290" s="32">
        <f>'Quantities Report'!G288</f>
        <v>0</v>
      </c>
    </row>
    <row r="291" spans="1:4">
      <c r="A291" s="15" t="str">
        <f>IF(ISNUMBER(VALUE(SUBSTITUTE('Quantities Report'!$A289,"+",""))), VALUE(SUBSTITUTE('Quantities Report'!$A289,"+","")),IF('Quantities Report'!$A289="","End of Project",$A290))</f>
        <v>End of Project</v>
      </c>
      <c r="B291" s="30" t="str">
        <f>IF(ISNUMBER('Quantities Report'!$A289), "", TRIM(CLEAN(SUBSTITUTE('Quantities Report'!$A289, CHAR(160), " "))))</f>
        <v/>
      </c>
      <c r="C291" s="30">
        <f>'Quantities Report'!F289</f>
        <v>0</v>
      </c>
      <c r="D291" s="32">
        <f>'Quantities Report'!G289</f>
        <v>0</v>
      </c>
    </row>
    <row r="292" spans="1:4">
      <c r="A292" s="15" t="str">
        <f>IF(ISNUMBER(VALUE(SUBSTITUTE('Quantities Report'!$A290,"+",""))), VALUE(SUBSTITUTE('Quantities Report'!$A290,"+","")),IF('Quantities Report'!$A290="","End of Project",$A291))</f>
        <v>End of Project</v>
      </c>
      <c r="B292" s="30" t="str">
        <f>IF(ISNUMBER('Quantities Report'!$A290), "", TRIM(CLEAN(SUBSTITUTE('Quantities Report'!$A290, CHAR(160), " "))))</f>
        <v/>
      </c>
      <c r="C292" s="30">
        <f>'Quantities Report'!F290</f>
        <v>0</v>
      </c>
      <c r="D292" s="32">
        <f>'Quantities Report'!G290</f>
        <v>0</v>
      </c>
    </row>
    <row r="293" spans="1:4">
      <c r="A293" s="15" t="str">
        <f>IF(ISNUMBER(VALUE(SUBSTITUTE('Quantities Report'!$A291,"+",""))), VALUE(SUBSTITUTE('Quantities Report'!$A291,"+","")),IF('Quantities Report'!$A291="","End of Project",$A292))</f>
        <v>End of Project</v>
      </c>
      <c r="B293" s="30" t="str">
        <f>IF(ISNUMBER('Quantities Report'!$A291), "", TRIM(CLEAN(SUBSTITUTE('Quantities Report'!$A291, CHAR(160), " "))))</f>
        <v/>
      </c>
      <c r="C293" s="30">
        <f>'Quantities Report'!F291</f>
        <v>0</v>
      </c>
      <c r="D293" s="32">
        <f>'Quantities Report'!G291</f>
        <v>0</v>
      </c>
    </row>
    <row r="294" spans="1:4">
      <c r="A294" s="15" t="str">
        <f>IF(ISNUMBER(VALUE(SUBSTITUTE('Quantities Report'!$A292,"+",""))), VALUE(SUBSTITUTE('Quantities Report'!$A292,"+","")),IF('Quantities Report'!$A292="","End of Project",$A293))</f>
        <v>End of Project</v>
      </c>
      <c r="B294" s="30" t="str">
        <f>IF(ISNUMBER('Quantities Report'!$A292), "", TRIM(CLEAN(SUBSTITUTE('Quantities Report'!$A292, CHAR(160), " "))))</f>
        <v/>
      </c>
      <c r="C294" s="30">
        <f>'Quantities Report'!F292</f>
        <v>0</v>
      </c>
      <c r="D294" s="32">
        <f>'Quantities Report'!G292</f>
        <v>0</v>
      </c>
    </row>
    <row r="295" spans="1:4">
      <c r="A295" s="15" t="str">
        <f>IF(ISNUMBER(VALUE(SUBSTITUTE('Quantities Report'!$A293,"+",""))), VALUE(SUBSTITUTE('Quantities Report'!$A293,"+","")),IF('Quantities Report'!$A293="","End of Project",$A294))</f>
        <v>End of Project</v>
      </c>
      <c r="B295" s="30" t="str">
        <f>IF(ISNUMBER('Quantities Report'!$A293), "", TRIM(CLEAN(SUBSTITUTE('Quantities Report'!$A293, CHAR(160), " "))))</f>
        <v/>
      </c>
      <c r="C295" s="30">
        <f>'Quantities Report'!F293</f>
        <v>0</v>
      </c>
      <c r="D295" s="32">
        <f>'Quantities Report'!G293</f>
        <v>0</v>
      </c>
    </row>
    <row r="296" spans="1:4">
      <c r="A296" s="15" t="str">
        <f>IF(ISNUMBER(VALUE(SUBSTITUTE('Quantities Report'!$A294,"+",""))), VALUE(SUBSTITUTE('Quantities Report'!$A294,"+","")),IF('Quantities Report'!$A294="","End of Project",$A295))</f>
        <v>End of Project</v>
      </c>
      <c r="B296" s="30" t="str">
        <f>IF(ISNUMBER('Quantities Report'!$A294), "", TRIM(CLEAN(SUBSTITUTE('Quantities Report'!$A294, CHAR(160), " "))))</f>
        <v/>
      </c>
      <c r="C296" s="30">
        <f>'Quantities Report'!F294</f>
        <v>0</v>
      </c>
      <c r="D296" s="32">
        <f>'Quantities Report'!G294</f>
        <v>0</v>
      </c>
    </row>
    <row r="297" spans="1:4">
      <c r="A297" s="15" t="str">
        <f>IF(ISNUMBER(VALUE(SUBSTITUTE('Quantities Report'!$A295,"+",""))), VALUE(SUBSTITUTE('Quantities Report'!$A295,"+","")),IF('Quantities Report'!$A295="","End of Project",$A296))</f>
        <v>End of Project</v>
      </c>
      <c r="B297" s="30" t="str">
        <f>IF(ISNUMBER('Quantities Report'!$A295), "", TRIM(CLEAN(SUBSTITUTE('Quantities Report'!$A295, CHAR(160), " "))))</f>
        <v/>
      </c>
      <c r="C297" s="30">
        <f>'Quantities Report'!F295</f>
        <v>0</v>
      </c>
      <c r="D297" s="32">
        <f>'Quantities Report'!G295</f>
        <v>0</v>
      </c>
    </row>
    <row r="298" spans="1:4">
      <c r="A298" s="15" t="str">
        <f>IF(ISNUMBER(VALUE(SUBSTITUTE('Quantities Report'!$A296,"+",""))), VALUE(SUBSTITUTE('Quantities Report'!$A296,"+","")),IF('Quantities Report'!$A296="","End of Project",$A297))</f>
        <v>End of Project</v>
      </c>
      <c r="B298" s="30" t="str">
        <f>IF(ISNUMBER('Quantities Report'!$A296), "", TRIM(CLEAN(SUBSTITUTE('Quantities Report'!$A296, CHAR(160), " "))))</f>
        <v/>
      </c>
      <c r="C298" s="30">
        <f>'Quantities Report'!F296</f>
        <v>0</v>
      </c>
      <c r="D298" s="32">
        <f>'Quantities Report'!G296</f>
        <v>0</v>
      </c>
    </row>
    <row r="299" spans="1:4">
      <c r="A299" s="15" t="str">
        <f>IF(ISNUMBER(VALUE(SUBSTITUTE('Quantities Report'!$A297,"+",""))), VALUE(SUBSTITUTE('Quantities Report'!$A297,"+","")),IF('Quantities Report'!$A297="","End of Project",$A298))</f>
        <v>End of Project</v>
      </c>
      <c r="B299" s="30" t="str">
        <f>IF(ISNUMBER('Quantities Report'!$A297), "", TRIM(CLEAN(SUBSTITUTE('Quantities Report'!$A297, CHAR(160), " "))))</f>
        <v/>
      </c>
      <c r="C299" s="30">
        <f>'Quantities Report'!F297</f>
        <v>0</v>
      </c>
      <c r="D299" s="32">
        <f>'Quantities Report'!G297</f>
        <v>0</v>
      </c>
    </row>
    <row r="300" spans="1:4">
      <c r="A300" s="15" t="str">
        <f>IF(ISNUMBER(VALUE(SUBSTITUTE('Quantities Report'!$A298,"+",""))), VALUE(SUBSTITUTE('Quantities Report'!$A298,"+","")),IF('Quantities Report'!$A298="","End of Project",$A299))</f>
        <v>End of Project</v>
      </c>
      <c r="B300" s="30" t="str">
        <f>IF(ISNUMBER('Quantities Report'!$A298), "", TRIM(CLEAN(SUBSTITUTE('Quantities Report'!$A298, CHAR(160), " "))))</f>
        <v/>
      </c>
      <c r="C300" s="30">
        <f>'Quantities Report'!F298</f>
        <v>0</v>
      </c>
      <c r="D300" s="32">
        <f>'Quantities Report'!G298</f>
        <v>0</v>
      </c>
    </row>
    <row r="301" spans="1:4">
      <c r="A301" s="15" t="str">
        <f>IF(ISNUMBER(VALUE(SUBSTITUTE('Quantities Report'!$A299,"+",""))), VALUE(SUBSTITUTE('Quantities Report'!$A299,"+","")),IF('Quantities Report'!$A299="","End of Project",$A300))</f>
        <v>End of Project</v>
      </c>
      <c r="B301" s="30" t="str">
        <f>IF(ISNUMBER('Quantities Report'!$A299), "", TRIM(CLEAN(SUBSTITUTE('Quantities Report'!$A299, CHAR(160), " "))))</f>
        <v/>
      </c>
      <c r="C301" s="30">
        <f>'Quantities Report'!F299</f>
        <v>0</v>
      </c>
      <c r="D301" s="32">
        <f>'Quantities Report'!G299</f>
        <v>0</v>
      </c>
    </row>
    <row r="302" spans="1:4">
      <c r="A302" s="15" t="str">
        <f>IF(ISNUMBER(VALUE(SUBSTITUTE('Quantities Report'!$A300,"+",""))), VALUE(SUBSTITUTE('Quantities Report'!$A300,"+","")),IF('Quantities Report'!$A300="","End of Project",$A301))</f>
        <v>End of Project</v>
      </c>
      <c r="B302" s="30" t="str">
        <f>IF(ISNUMBER('Quantities Report'!$A300), "", TRIM(CLEAN(SUBSTITUTE('Quantities Report'!$A300, CHAR(160), " "))))</f>
        <v/>
      </c>
      <c r="C302" s="30">
        <f>'Quantities Report'!F300</f>
        <v>0</v>
      </c>
      <c r="D302" s="32">
        <f>'Quantities Report'!G300</f>
        <v>0</v>
      </c>
    </row>
    <row r="303" spans="1:4">
      <c r="A303" s="15" t="str">
        <f>IF(ISNUMBER(VALUE(SUBSTITUTE('Quantities Report'!$A301,"+",""))), VALUE(SUBSTITUTE('Quantities Report'!$A301,"+","")),IF('Quantities Report'!$A301="","End of Project",$A302))</f>
        <v>End of Project</v>
      </c>
      <c r="B303" s="30" t="str">
        <f>IF(ISNUMBER('Quantities Report'!$A301), "", TRIM(CLEAN(SUBSTITUTE('Quantities Report'!$A301, CHAR(160), " "))))</f>
        <v/>
      </c>
      <c r="C303" s="30">
        <f>'Quantities Report'!F301</f>
        <v>0</v>
      </c>
      <c r="D303" s="32">
        <f>'Quantities Report'!G301</f>
        <v>0</v>
      </c>
    </row>
    <row r="304" spans="1:4">
      <c r="A304" s="15" t="str">
        <f>IF(ISNUMBER(VALUE(SUBSTITUTE('Quantities Report'!$A302,"+",""))), VALUE(SUBSTITUTE('Quantities Report'!$A302,"+","")),IF('Quantities Report'!$A302="","End of Project",$A303))</f>
        <v>End of Project</v>
      </c>
      <c r="B304" s="30" t="str">
        <f>IF(ISNUMBER('Quantities Report'!$A302), "", TRIM(CLEAN(SUBSTITUTE('Quantities Report'!$A302, CHAR(160), " "))))</f>
        <v/>
      </c>
      <c r="C304" s="30">
        <f>'Quantities Report'!F302</f>
        <v>0</v>
      </c>
      <c r="D304" s="32">
        <f>'Quantities Report'!G302</f>
        <v>0</v>
      </c>
    </row>
    <row r="305" spans="1:4">
      <c r="A305" s="15" t="str">
        <f>IF(ISNUMBER(VALUE(SUBSTITUTE('Quantities Report'!$A303,"+",""))), VALUE(SUBSTITUTE('Quantities Report'!$A303,"+","")),IF('Quantities Report'!$A303="","End of Project",$A304))</f>
        <v>End of Project</v>
      </c>
      <c r="B305" s="30" t="str">
        <f>IF(ISNUMBER('Quantities Report'!$A303), "", TRIM(CLEAN(SUBSTITUTE('Quantities Report'!$A303, CHAR(160), " "))))</f>
        <v/>
      </c>
      <c r="C305" s="30">
        <f>'Quantities Report'!F303</f>
        <v>0</v>
      </c>
      <c r="D305" s="32">
        <f>'Quantities Report'!G303</f>
        <v>0</v>
      </c>
    </row>
    <row r="306" spans="1:4">
      <c r="A306" s="15" t="str">
        <f>IF(ISNUMBER(VALUE(SUBSTITUTE('Quantities Report'!$A304,"+",""))), VALUE(SUBSTITUTE('Quantities Report'!$A304,"+","")),IF('Quantities Report'!$A304="","End of Project",$A305))</f>
        <v>End of Project</v>
      </c>
      <c r="B306" s="30" t="str">
        <f>IF(ISNUMBER('Quantities Report'!$A304), "", TRIM(CLEAN(SUBSTITUTE('Quantities Report'!$A304, CHAR(160), " "))))</f>
        <v/>
      </c>
      <c r="C306" s="30">
        <f>'Quantities Report'!F304</f>
        <v>0</v>
      </c>
      <c r="D306" s="32">
        <f>'Quantities Report'!G304</f>
        <v>0</v>
      </c>
    </row>
    <row r="307" spans="1:4">
      <c r="A307" s="15" t="str">
        <f>IF(ISNUMBER(VALUE(SUBSTITUTE('Quantities Report'!$A305,"+",""))), VALUE(SUBSTITUTE('Quantities Report'!$A305,"+","")),IF('Quantities Report'!$A305="","End of Project",$A306))</f>
        <v>End of Project</v>
      </c>
      <c r="B307" s="30" t="str">
        <f>IF(ISNUMBER('Quantities Report'!$A305), "", TRIM(CLEAN(SUBSTITUTE('Quantities Report'!$A305, CHAR(160), " "))))</f>
        <v/>
      </c>
      <c r="C307" s="30">
        <f>'Quantities Report'!F305</f>
        <v>0</v>
      </c>
      <c r="D307" s="32">
        <f>'Quantities Report'!G305</f>
        <v>0</v>
      </c>
    </row>
    <row r="308" spans="1:4">
      <c r="A308" s="15" t="str">
        <f>IF(ISNUMBER(VALUE(SUBSTITUTE('Quantities Report'!$A306,"+",""))), VALUE(SUBSTITUTE('Quantities Report'!$A306,"+","")),IF('Quantities Report'!$A306="","End of Project",$A307))</f>
        <v>End of Project</v>
      </c>
      <c r="B308" s="30" t="str">
        <f>IF(ISNUMBER('Quantities Report'!$A306), "", TRIM(CLEAN(SUBSTITUTE('Quantities Report'!$A306, CHAR(160), " "))))</f>
        <v/>
      </c>
      <c r="C308" s="30">
        <f>'Quantities Report'!F306</f>
        <v>0</v>
      </c>
      <c r="D308" s="32">
        <f>'Quantities Report'!G306</f>
        <v>0</v>
      </c>
    </row>
    <row r="309" spans="1:4">
      <c r="A309" s="15" t="str">
        <f>IF(ISNUMBER(VALUE(SUBSTITUTE('Quantities Report'!$A307,"+",""))), VALUE(SUBSTITUTE('Quantities Report'!$A307,"+","")),IF('Quantities Report'!$A307="","End of Project",$A308))</f>
        <v>End of Project</v>
      </c>
      <c r="B309" s="30" t="str">
        <f>IF(ISNUMBER('Quantities Report'!$A307), "", TRIM(CLEAN(SUBSTITUTE('Quantities Report'!$A307, CHAR(160), " "))))</f>
        <v/>
      </c>
      <c r="C309" s="30">
        <f>'Quantities Report'!F307</f>
        <v>0</v>
      </c>
      <c r="D309" s="32">
        <f>'Quantities Report'!G307</f>
        <v>0</v>
      </c>
    </row>
    <row r="310" spans="1:4">
      <c r="A310" s="15" t="str">
        <f>IF(ISNUMBER(VALUE(SUBSTITUTE('Quantities Report'!$A308,"+",""))), VALUE(SUBSTITUTE('Quantities Report'!$A308,"+","")),IF('Quantities Report'!$A308="","End of Project",$A309))</f>
        <v>End of Project</v>
      </c>
      <c r="B310" s="30" t="str">
        <f>IF(ISNUMBER('Quantities Report'!$A308), "", TRIM(CLEAN(SUBSTITUTE('Quantities Report'!$A308, CHAR(160), " "))))</f>
        <v/>
      </c>
      <c r="C310" s="30">
        <f>'Quantities Report'!F308</f>
        <v>0</v>
      </c>
      <c r="D310" s="32">
        <f>'Quantities Report'!G308</f>
        <v>0</v>
      </c>
    </row>
    <row r="311" spans="1:4">
      <c r="A311" s="15" t="str">
        <f>IF(ISNUMBER(VALUE(SUBSTITUTE('Quantities Report'!$A309,"+",""))), VALUE(SUBSTITUTE('Quantities Report'!$A309,"+","")),IF('Quantities Report'!$A309="","End of Project",$A310))</f>
        <v>End of Project</v>
      </c>
      <c r="B311" s="30" t="str">
        <f>IF(ISNUMBER('Quantities Report'!$A309), "", TRIM(CLEAN(SUBSTITUTE('Quantities Report'!$A309, CHAR(160), " "))))</f>
        <v/>
      </c>
      <c r="C311" s="30">
        <f>'Quantities Report'!F309</f>
        <v>0</v>
      </c>
      <c r="D311" s="32">
        <f>'Quantities Report'!G309</f>
        <v>0</v>
      </c>
    </row>
    <row r="312" spans="1:4">
      <c r="A312" s="15" t="str">
        <f>IF(ISNUMBER(VALUE(SUBSTITUTE('Quantities Report'!$A310,"+",""))), VALUE(SUBSTITUTE('Quantities Report'!$A310,"+","")),IF('Quantities Report'!$A310="","End of Project",$A311))</f>
        <v>End of Project</v>
      </c>
      <c r="B312" s="30" t="str">
        <f>IF(ISNUMBER('Quantities Report'!$A310), "", TRIM(CLEAN(SUBSTITUTE('Quantities Report'!$A310, CHAR(160), " "))))</f>
        <v/>
      </c>
      <c r="C312" s="30">
        <f>'Quantities Report'!F310</f>
        <v>0</v>
      </c>
      <c r="D312" s="32">
        <f>'Quantities Report'!G310</f>
        <v>0</v>
      </c>
    </row>
    <row r="313" spans="1:4">
      <c r="A313" s="15" t="str">
        <f>IF(ISNUMBER(VALUE(SUBSTITUTE('Quantities Report'!$A311,"+",""))), VALUE(SUBSTITUTE('Quantities Report'!$A311,"+","")),IF('Quantities Report'!$A311="","End of Project",$A312))</f>
        <v>End of Project</v>
      </c>
      <c r="B313" s="30" t="str">
        <f>IF(ISNUMBER('Quantities Report'!$A311), "", TRIM(CLEAN(SUBSTITUTE('Quantities Report'!$A311, CHAR(160), " "))))</f>
        <v/>
      </c>
      <c r="C313" s="30">
        <f>'Quantities Report'!F311</f>
        <v>0</v>
      </c>
      <c r="D313" s="32">
        <f>'Quantities Report'!G311</f>
        <v>0</v>
      </c>
    </row>
    <row r="314" spans="1:4">
      <c r="A314" s="15" t="str">
        <f>IF(ISNUMBER(VALUE(SUBSTITUTE('Quantities Report'!$A312,"+",""))), VALUE(SUBSTITUTE('Quantities Report'!$A312,"+","")),IF('Quantities Report'!$A312="","End of Project",$A313))</f>
        <v>End of Project</v>
      </c>
      <c r="B314" s="30" t="str">
        <f>IF(ISNUMBER('Quantities Report'!$A312), "", TRIM(CLEAN(SUBSTITUTE('Quantities Report'!$A312, CHAR(160), " "))))</f>
        <v/>
      </c>
      <c r="C314" s="30">
        <f>'Quantities Report'!F312</f>
        <v>0</v>
      </c>
      <c r="D314" s="32">
        <f>'Quantities Report'!G312</f>
        <v>0</v>
      </c>
    </row>
    <row r="315" spans="1:4">
      <c r="A315" s="15" t="str">
        <f>IF(ISNUMBER(VALUE(SUBSTITUTE('Quantities Report'!$A313,"+",""))), VALUE(SUBSTITUTE('Quantities Report'!$A313,"+","")),IF('Quantities Report'!$A313="","End of Project",$A314))</f>
        <v>End of Project</v>
      </c>
      <c r="B315" s="30" t="str">
        <f>IF(ISNUMBER('Quantities Report'!$A313), "", TRIM(CLEAN(SUBSTITUTE('Quantities Report'!$A313, CHAR(160), " "))))</f>
        <v/>
      </c>
      <c r="C315" s="30">
        <f>'Quantities Report'!F313</f>
        <v>0</v>
      </c>
      <c r="D315" s="32">
        <f>'Quantities Report'!G313</f>
        <v>0</v>
      </c>
    </row>
    <row r="316" spans="1:4">
      <c r="A316" s="15" t="str">
        <f>IF(ISNUMBER(VALUE(SUBSTITUTE('Quantities Report'!$A314,"+",""))), VALUE(SUBSTITUTE('Quantities Report'!$A314,"+","")),IF('Quantities Report'!$A314="","End of Project",$A315))</f>
        <v>End of Project</v>
      </c>
      <c r="B316" s="30" t="str">
        <f>IF(ISNUMBER('Quantities Report'!$A314), "", TRIM(CLEAN(SUBSTITUTE('Quantities Report'!$A314, CHAR(160), " "))))</f>
        <v/>
      </c>
      <c r="C316" s="30">
        <f>'Quantities Report'!F314</f>
        <v>0</v>
      </c>
      <c r="D316" s="32">
        <f>'Quantities Report'!G314</f>
        <v>0</v>
      </c>
    </row>
    <row r="317" spans="1:4">
      <c r="A317" s="15" t="str">
        <f>IF(ISNUMBER(VALUE(SUBSTITUTE('Quantities Report'!$A315,"+",""))), VALUE(SUBSTITUTE('Quantities Report'!$A315,"+","")),IF('Quantities Report'!$A315="","End of Project",$A316))</f>
        <v>End of Project</v>
      </c>
      <c r="B317" s="30" t="str">
        <f>IF(ISNUMBER('Quantities Report'!$A315), "", TRIM(CLEAN(SUBSTITUTE('Quantities Report'!$A315, CHAR(160), " "))))</f>
        <v/>
      </c>
      <c r="C317" s="30">
        <f>'Quantities Report'!F315</f>
        <v>0</v>
      </c>
      <c r="D317" s="32">
        <f>'Quantities Report'!G315</f>
        <v>0</v>
      </c>
    </row>
    <row r="318" spans="1:4">
      <c r="A318" s="15" t="str">
        <f>IF(ISNUMBER(VALUE(SUBSTITUTE('Quantities Report'!$A316,"+",""))), VALUE(SUBSTITUTE('Quantities Report'!$A316,"+","")),IF('Quantities Report'!$A316="","End of Project",$A317))</f>
        <v>End of Project</v>
      </c>
      <c r="B318" s="30" t="str">
        <f>IF(ISNUMBER('Quantities Report'!$A316), "", TRIM(CLEAN(SUBSTITUTE('Quantities Report'!$A316, CHAR(160), " "))))</f>
        <v/>
      </c>
      <c r="C318" s="30">
        <f>'Quantities Report'!F316</f>
        <v>0</v>
      </c>
      <c r="D318" s="32">
        <f>'Quantities Report'!G316</f>
        <v>0</v>
      </c>
    </row>
    <row r="319" spans="1:4">
      <c r="A319" s="15" t="str">
        <f>IF(ISNUMBER(VALUE(SUBSTITUTE('Quantities Report'!$A317,"+",""))), VALUE(SUBSTITUTE('Quantities Report'!$A317,"+","")),IF('Quantities Report'!$A317="","End of Project",$A318))</f>
        <v>End of Project</v>
      </c>
      <c r="B319" s="30" t="str">
        <f>IF(ISNUMBER('Quantities Report'!$A317), "", TRIM(CLEAN(SUBSTITUTE('Quantities Report'!$A317, CHAR(160), " "))))</f>
        <v/>
      </c>
      <c r="C319" s="30">
        <f>'Quantities Report'!F317</f>
        <v>0</v>
      </c>
      <c r="D319" s="32">
        <f>'Quantities Report'!G317</f>
        <v>0</v>
      </c>
    </row>
    <row r="320" spans="1:4">
      <c r="A320" s="15" t="str">
        <f>IF(ISNUMBER(VALUE(SUBSTITUTE('Quantities Report'!$A318,"+",""))), VALUE(SUBSTITUTE('Quantities Report'!$A318,"+","")),IF('Quantities Report'!$A318="","End of Project",$A319))</f>
        <v>End of Project</v>
      </c>
      <c r="B320" s="30" t="str">
        <f>IF(ISNUMBER('Quantities Report'!$A318), "", TRIM(CLEAN(SUBSTITUTE('Quantities Report'!$A318, CHAR(160), " "))))</f>
        <v/>
      </c>
      <c r="C320" s="30">
        <f>'Quantities Report'!F318</f>
        <v>0</v>
      </c>
      <c r="D320" s="32">
        <f>'Quantities Report'!G318</f>
        <v>0</v>
      </c>
    </row>
    <row r="321" spans="1:4">
      <c r="A321" s="15" t="str">
        <f>IF(ISNUMBER(VALUE(SUBSTITUTE('Quantities Report'!$A319,"+",""))), VALUE(SUBSTITUTE('Quantities Report'!$A319,"+","")),IF('Quantities Report'!$A319="","End of Project",$A320))</f>
        <v>End of Project</v>
      </c>
      <c r="B321" s="30" t="str">
        <f>IF(ISNUMBER('Quantities Report'!$A319), "", TRIM(CLEAN(SUBSTITUTE('Quantities Report'!$A319, CHAR(160), " "))))</f>
        <v/>
      </c>
      <c r="C321" s="30">
        <f>'Quantities Report'!F319</f>
        <v>0</v>
      </c>
      <c r="D321" s="32">
        <f>'Quantities Report'!G319</f>
        <v>0</v>
      </c>
    </row>
    <row r="322" spans="1:4">
      <c r="A322" s="15" t="str">
        <f>IF(ISNUMBER(VALUE(SUBSTITUTE('Quantities Report'!$A320,"+",""))), VALUE(SUBSTITUTE('Quantities Report'!$A320,"+","")),IF('Quantities Report'!$A320="","End of Project",$A321))</f>
        <v>End of Project</v>
      </c>
      <c r="B322" s="30" t="str">
        <f>IF(ISNUMBER('Quantities Report'!$A320), "", TRIM(CLEAN(SUBSTITUTE('Quantities Report'!$A320, CHAR(160), " "))))</f>
        <v/>
      </c>
      <c r="C322" s="30">
        <f>'Quantities Report'!F320</f>
        <v>0</v>
      </c>
      <c r="D322" s="32">
        <f>'Quantities Report'!G320</f>
        <v>0</v>
      </c>
    </row>
    <row r="323" spans="1:4">
      <c r="A323" s="15" t="str">
        <f>IF(ISNUMBER(VALUE(SUBSTITUTE('Quantities Report'!$A321,"+",""))), VALUE(SUBSTITUTE('Quantities Report'!$A321,"+","")),IF('Quantities Report'!$A321="","End of Project",$A322))</f>
        <v>End of Project</v>
      </c>
      <c r="B323" s="30" t="str">
        <f>IF(ISNUMBER('Quantities Report'!$A321), "", TRIM(CLEAN(SUBSTITUTE('Quantities Report'!$A321, CHAR(160), " "))))</f>
        <v/>
      </c>
      <c r="C323" s="30">
        <f>'Quantities Report'!F321</f>
        <v>0</v>
      </c>
      <c r="D323" s="32">
        <f>'Quantities Report'!G321</f>
        <v>0</v>
      </c>
    </row>
    <row r="324" spans="1:4">
      <c r="A324" s="15" t="str">
        <f>IF(ISNUMBER(VALUE(SUBSTITUTE('Quantities Report'!$A322,"+",""))), VALUE(SUBSTITUTE('Quantities Report'!$A322,"+","")),IF('Quantities Report'!$A322="","End of Project",$A323))</f>
        <v>End of Project</v>
      </c>
      <c r="B324" s="30" t="str">
        <f>IF(ISNUMBER('Quantities Report'!$A322), "", TRIM(CLEAN(SUBSTITUTE('Quantities Report'!$A322, CHAR(160), " "))))</f>
        <v/>
      </c>
      <c r="C324" s="30">
        <f>'Quantities Report'!F322</f>
        <v>0</v>
      </c>
      <c r="D324" s="32">
        <f>'Quantities Report'!G322</f>
        <v>0</v>
      </c>
    </row>
    <row r="325" spans="1:4">
      <c r="A325" s="15" t="str">
        <f>IF(ISNUMBER(VALUE(SUBSTITUTE('Quantities Report'!$A323,"+",""))), VALUE(SUBSTITUTE('Quantities Report'!$A323,"+","")),IF('Quantities Report'!$A323="","End of Project",$A324))</f>
        <v>End of Project</v>
      </c>
      <c r="B325" s="30" t="str">
        <f>IF(ISNUMBER('Quantities Report'!$A323), "", TRIM(CLEAN(SUBSTITUTE('Quantities Report'!$A323, CHAR(160), " "))))</f>
        <v/>
      </c>
      <c r="C325" s="30">
        <f>'Quantities Report'!F323</f>
        <v>0</v>
      </c>
      <c r="D325" s="32">
        <f>'Quantities Report'!G323</f>
        <v>0</v>
      </c>
    </row>
    <row r="326" spans="1:4">
      <c r="A326" s="15" t="str">
        <f>IF(ISNUMBER(VALUE(SUBSTITUTE('Quantities Report'!$A324,"+",""))), VALUE(SUBSTITUTE('Quantities Report'!$A324,"+","")),IF('Quantities Report'!$A324="","End of Project",$A325))</f>
        <v>End of Project</v>
      </c>
      <c r="B326" s="30" t="str">
        <f>IF(ISNUMBER('Quantities Report'!$A324), "", TRIM(CLEAN(SUBSTITUTE('Quantities Report'!$A324, CHAR(160), " "))))</f>
        <v/>
      </c>
      <c r="C326" s="30">
        <f>'Quantities Report'!F324</f>
        <v>0</v>
      </c>
      <c r="D326" s="32">
        <f>'Quantities Report'!G324</f>
        <v>0</v>
      </c>
    </row>
    <row r="327" spans="1:4">
      <c r="A327" s="15" t="str">
        <f>IF(ISNUMBER(VALUE(SUBSTITUTE('Quantities Report'!$A325,"+",""))), VALUE(SUBSTITUTE('Quantities Report'!$A325,"+","")),IF('Quantities Report'!$A325="","End of Project",$A326))</f>
        <v>End of Project</v>
      </c>
      <c r="B327" s="30" t="str">
        <f>IF(ISNUMBER('Quantities Report'!$A325), "", TRIM(CLEAN(SUBSTITUTE('Quantities Report'!$A325, CHAR(160), " "))))</f>
        <v/>
      </c>
      <c r="C327" s="30">
        <f>'Quantities Report'!F325</f>
        <v>0</v>
      </c>
      <c r="D327" s="32">
        <f>'Quantities Report'!G325</f>
        <v>0</v>
      </c>
    </row>
    <row r="328" spans="1:4">
      <c r="A328" s="15" t="str">
        <f>IF(ISNUMBER(VALUE(SUBSTITUTE('Quantities Report'!$A326,"+",""))), VALUE(SUBSTITUTE('Quantities Report'!$A326,"+","")),IF('Quantities Report'!$A326="","End of Project",$A327))</f>
        <v>End of Project</v>
      </c>
      <c r="B328" s="30" t="str">
        <f>IF(ISNUMBER('Quantities Report'!$A326), "", TRIM(CLEAN(SUBSTITUTE('Quantities Report'!$A326, CHAR(160), " "))))</f>
        <v/>
      </c>
      <c r="C328" s="30">
        <f>'Quantities Report'!F326</f>
        <v>0</v>
      </c>
      <c r="D328" s="32">
        <f>'Quantities Report'!G326</f>
        <v>0</v>
      </c>
    </row>
    <row r="329" spans="1:4">
      <c r="A329" s="15" t="str">
        <f>IF(ISNUMBER(VALUE(SUBSTITUTE('Quantities Report'!$A327,"+",""))), VALUE(SUBSTITUTE('Quantities Report'!$A327,"+","")),IF('Quantities Report'!$A327="","End of Project",$A328))</f>
        <v>End of Project</v>
      </c>
      <c r="B329" s="30" t="str">
        <f>IF(ISNUMBER('Quantities Report'!$A327), "", TRIM(CLEAN(SUBSTITUTE('Quantities Report'!$A327, CHAR(160), " "))))</f>
        <v/>
      </c>
      <c r="C329" s="30">
        <f>'Quantities Report'!F327</f>
        <v>0</v>
      </c>
      <c r="D329" s="32">
        <f>'Quantities Report'!G327</f>
        <v>0</v>
      </c>
    </row>
    <row r="330" spans="1:4">
      <c r="A330" s="15" t="str">
        <f>IF(ISNUMBER(VALUE(SUBSTITUTE('Quantities Report'!$A328,"+",""))), VALUE(SUBSTITUTE('Quantities Report'!$A328,"+","")),IF('Quantities Report'!$A328="","End of Project",$A329))</f>
        <v>End of Project</v>
      </c>
      <c r="B330" s="30" t="str">
        <f>IF(ISNUMBER('Quantities Report'!$A328), "", TRIM(CLEAN(SUBSTITUTE('Quantities Report'!$A328, CHAR(160), " "))))</f>
        <v/>
      </c>
      <c r="C330" s="30">
        <f>'Quantities Report'!F328</f>
        <v>0</v>
      </c>
      <c r="D330" s="32">
        <f>'Quantities Report'!G328</f>
        <v>0</v>
      </c>
    </row>
    <row r="331" spans="1:4">
      <c r="A331" s="15" t="str">
        <f>IF(ISNUMBER(VALUE(SUBSTITUTE('Quantities Report'!$A329,"+",""))), VALUE(SUBSTITUTE('Quantities Report'!$A329,"+","")),IF('Quantities Report'!$A329="","End of Project",$A330))</f>
        <v>End of Project</v>
      </c>
      <c r="B331" s="30" t="str">
        <f>IF(ISNUMBER('Quantities Report'!$A329), "", TRIM(CLEAN(SUBSTITUTE('Quantities Report'!$A329, CHAR(160), " "))))</f>
        <v/>
      </c>
      <c r="C331" s="30">
        <f>'Quantities Report'!F329</f>
        <v>0</v>
      </c>
      <c r="D331" s="32">
        <f>'Quantities Report'!G329</f>
        <v>0</v>
      </c>
    </row>
    <row r="332" spans="1:4">
      <c r="A332" s="15" t="str">
        <f>IF(ISNUMBER(VALUE(SUBSTITUTE('Quantities Report'!$A330,"+",""))), VALUE(SUBSTITUTE('Quantities Report'!$A330,"+","")),IF('Quantities Report'!$A330="","End of Project",$A331))</f>
        <v>End of Project</v>
      </c>
      <c r="B332" s="30" t="str">
        <f>IF(ISNUMBER('Quantities Report'!$A330), "", TRIM(CLEAN(SUBSTITUTE('Quantities Report'!$A330, CHAR(160), " "))))</f>
        <v/>
      </c>
      <c r="C332" s="30">
        <f>'Quantities Report'!F330</f>
        <v>0</v>
      </c>
      <c r="D332" s="32">
        <f>'Quantities Report'!G330</f>
        <v>0</v>
      </c>
    </row>
    <row r="333" spans="1:4">
      <c r="A333" s="15" t="str">
        <f>IF(ISNUMBER(VALUE(SUBSTITUTE('Quantities Report'!$A331,"+",""))), VALUE(SUBSTITUTE('Quantities Report'!$A331,"+","")),IF('Quantities Report'!$A331="","End of Project",$A332))</f>
        <v>End of Project</v>
      </c>
      <c r="B333" s="30" t="str">
        <f>IF(ISNUMBER('Quantities Report'!$A331), "", TRIM(CLEAN(SUBSTITUTE('Quantities Report'!$A331, CHAR(160), " "))))</f>
        <v/>
      </c>
      <c r="C333" s="30">
        <f>'Quantities Report'!F331</f>
        <v>0</v>
      </c>
      <c r="D333" s="32">
        <f>'Quantities Report'!G331</f>
        <v>0</v>
      </c>
    </row>
    <row r="334" spans="1:4">
      <c r="A334" s="15" t="str">
        <f>IF(ISNUMBER(VALUE(SUBSTITUTE('Quantities Report'!$A332,"+",""))), VALUE(SUBSTITUTE('Quantities Report'!$A332,"+","")),IF('Quantities Report'!$A332="","End of Project",$A333))</f>
        <v>End of Project</v>
      </c>
      <c r="B334" s="30" t="str">
        <f>IF(ISNUMBER('Quantities Report'!$A332), "", TRIM(CLEAN(SUBSTITUTE('Quantities Report'!$A332, CHAR(160), " "))))</f>
        <v/>
      </c>
      <c r="C334" s="30">
        <f>'Quantities Report'!F332</f>
        <v>0</v>
      </c>
      <c r="D334" s="32">
        <f>'Quantities Report'!G332</f>
        <v>0</v>
      </c>
    </row>
    <row r="335" spans="1:4">
      <c r="A335" s="15" t="str">
        <f>IF(ISNUMBER(VALUE(SUBSTITUTE('Quantities Report'!$A333,"+",""))), VALUE(SUBSTITUTE('Quantities Report'!$A333,"+","")),IF('Quantities Report'!$A333="","End of Project",$A334))</f>
        <v>End of Project</v>
      </c>
      <c r="B335" s="30" t="str">
        <f>IF(ISNUMBER('Quantities Report'!$A333), "", TRIM(CLEAN(SUBSTITUTE('Quantities Report'!$A333, CHAR(160), " "))))</f>
        <v/>
      </c>
      <c r="C335" s="30">
        <f>'Quantities Report'!F333</f>
        <v>0</v>
      </c>
      <c r="D335" s="32">
        <f>'Quantities Report'!G333</f>
        <v>0</v>
      </c>
    </row>
    <row r="336" spans="1:4">
      <c r="A336" s="15" t="str">
        <f>IF(ISNUMBER(VALUE(SUBSTITUTE('Quantities Report'!$A334,"+",""))), VALUE(SUBSTITUTE('Quantities Report'!$A334,"+","")),IF('Quantities Report'!$A334="","End of Project",$A335))</f>
        <v>End of Project</v>
      </c>
      <c r="B336" s="30" t="str">
        <f>IF(ISNUMBER('Quantities Report'!$A334), "", TRIM(CLEAN(SUBSTITUTE('Quantities Report'!$A334, CHAR(160), " "))))</f>
        <v/>
      </c>
      <c r="C336" s="30">
        <f>'Quantities Report'!F334</f>
        <v>0</v>
      </c>
      <c r="D336" s="32">
        <f>'Quantities Report'!G334</f>
        <v>0</v>
      </c>
    </row>
    <row r="337" spans="1:4">
      <c r="A337" s="15" t="str">
        <f>IF(ISNUMBER(VALUE(SUBSTITUTE('Quantities Report'!$A335,"+",""))), VALUE(SUBSTITUTE('Quantities Report'!$A335,"+","")),IF('Quantities Report'!$A335="","End of Project",$A336))</f>
        <v>End of Project</v>
      </c>
      <c r="B337" s="30" t="str">
        <f>IF(ISNUMBER('Quantities Report'!$A335), "", TRIM(CLEAN(SUBSTITUTE('Quantities Report'!$A335, CHAR(160), " "))))</f>
        <v/>
      </c>
      <c r="C337" s="30">
        <f>'Quantities Report'!F335</f>
        <v>0</v>
      </c>
      <c r="D337" s="32">
        <f>'Quantities Report'!G335</f>
        <v>0</v>
      </c>
    </row>
    <row r="338" spans="1:4">
      <c r="A338" s="15" t="str">
        <f>IF(ISNUMBER(VALUE(SUBSTITUTE('Quantities Report'!$A336,"+",""))), VALUE(SUBSTITUTE('Quantities Report'!$A336,"+","")),IF('Quantities Report'!$A336="","End of Project",$A337))</f>
        <v>End of Project</v>
      </c>
      <c r="B338" s="30" t="str">
        <f>IF(ISNUMBER('Quantities Report'!$A336), "", TRIM(CLEAN(SUBSTITUTE('Quantities Report'!$A336, CHAR(160), " "))))</f>
        <v/>
      </c>
      <c r="C338" s="30">
        <f>'Quantities Report'!F336</f>
        <v>0</v>
      </c>
      <c r="D338" s="32">
        <f>'Quantities Report'!G336</f>
        <v>0</v>
      </c>
    </row>
    <row r="339" spans="1:4">
      <c r="A339" s="15" t="str">
        <f>IF(ISNUMBER(VALUE(SUBSTITUTE('Quantities Report'!$A337,"+",""))), VALUE(SUBSTITUTE('Quantities Report'!$A337,"+","")),IF('Quantities Report'!$A337="","End of Project",$A338))</f>
        <v>End of Project</v>
      </c>
      <c r="B339" s="30" t="str">
        <f>IF(ISNUMBER('Quantities Report'!$A337), "", TRIM(CLEAN(SUBSTITUTE('Quantities Report'!$A337, CHAR(160), " "))))</f>
        <v/>
      </c>
      <c r="C339" s="30">
        <f>'Quantities Report'!F337</f>
        <v>0</v>
      </c>
      <c r="D339" s="32">
        <f>'Quantities Report'!G337</f>
        <v>0</v>
      </c>
    </row>
    <row r="340" spans="1:4">
      <c r="A340" s="15" t="str">
        <f>IF(ISNUMBER(VALUE(SUBSTITUTE('Quantities Report'!$A338,"+",""))), VALUE(SUBSTITUTE('Quantities Report'!$A338,"+","")),IF('Quantities Report'!$A338="","End of Project",$A339))</f>
        <v>End of Project</v>
      </c>
      <c r="B340" s="30" t="str">
        <f>IF(ISNUMBER('Quantities Report'!$A338), "", TRIM(CLEAN(SUBSTITUTE('Quantities Report'!$A338, CHAR(160), " "))))</f>
        <v/>
      </c>
      <c r="C340" s="30">
        <f>'Quantities Report'!F338</f>
        <v>0</v>
      </c>
      <c r="D340" s="32">
        <f>'Quantities Report'!G338</f>
        <v>0</v>
      </c>
    </row>
    <row r="341" spans="1:4">
      <c r="A341" s="15" t="str">
        <f>IF(ISNUMBER(VALUE(SUBSTITUTE('Quantities Report'!$A339,"+",""))), VALUE(SUBSTITUTE('Quantities Report'!$A339,"+","")),IF('Quantities Report'!$A339="","End of Project",$A340))</f>
        <v>End of Project</v>
      </c>
      <c r="B341" s="30" t="str">
        <f>IF(ISNUMBER('Quantities Report'!$A339), "", TRIM(CLEAN(SUBSTITUTE('Quantities Report'!$A339, CHAR(160), " "))))</f>
        <v/>
      </c>
      <c r="C341" s="30">
        <f>'Quantities Report'!F339</f>
        <v>0</v>
      </c>
      <c r="D341" s="32">
        <f>'Quantities Report'!G339</f>
        <v>0</v>
      </c>
    </row>
    <row r="342" spans="1:4">
      <c r="A342" s="15" t="str">
        <f>IF(ISNUMBER(VALUE(SUBSTITUTE('Quantities Report'!$A340,"+",""))), VALUE(SUBSTITUTE('Quantities Report'!$A340,"+","")),IF('Quantities Report'!$A340="","End of Project",$A341))</f>
        <v>End of Project</v>
      </c>
      <c r="B342" s="30" t="str">
        <f>IF(ISNUMBER('Quantities Report'!$A340), "", TRIM(CLEAN(SUBSTITUTE('Quantities Report'!$A340, CHAR(160), " "))))</f>
        <v/>
      </c>
      <c r="C342" s="30">
        <f>'Quantities Report'!F340</f>
        <v>0</v>
      </c>
      <c r="D342" s="32">
        <f>'Quantities Report'!G340</f>
        <v>0</v>
      </c>
    </row>
    <row r="343" spans="1:4">
      <c r="A343" s="15" t="str">
        <f>IF(ISNUMBER(VALUE(SUBSTITUTE('Quantities Report'!$A341,"+",""))), VALUE(SUBSTITUTE('Quantities Report'!$A341,"+","")),IF('Quantities Report'!$A341="","End of Project",$A342))</f>
        <v>End of Project</v>
      </c>
      <c r="B343" s="30" t="str">
        <f>IF(ISNUMBER('Quantities Report'!$A341), "", TRIM(CLEAN(SUBSTITUTE('Quantities Report'!$A341, CHAR(160), " "))))</f>
        <v/>
      </c>
      <c r="C343" s="30">
        <f>'Quantities Report'!F341</f>
        <v>0</v>
      </c>
      <c r="D343" s="32">
        <f>'Quantities Report'!G341</f>
        <v>0</v>
      </c>
    </row>
    <row r="344" spans="1:4">
      <c r="A344" s="15" t="str">
        <f>IF(ISNUMBER(VALUE(SUBSTITUTE('Quantities Report'!$A342,"+",""))), VALUE(SUBSTITUTE('Quantities Report'!$A342,"+","")),IF('Quantities Report'!$A342="","End of Project",$A343))</f>
        <v>End of Project</v>
      </c>
      <c r="B344" s="30" t="str">
        <f>IF(ISNUMBER('Quantities Report'!$A342), "", TRIM(CLEAN(SUBSTITUTE('Quantities Report'!$A342, CHAR(160), " "))))</f>
        <v/>
      </c>
      <c r="C344" s="30">
        <f>'Quantities Report'!F342</f>
        <v>0</v>
      </c>
      <c r="D344" s="32">
        <f>'Quantities Report'!G342</f>
        <v>0</v>
      </c>
    </row>
    <row r="345" spans="1:4">
      <c r="A345" s="15" t="str">
        <f>IF(ISNUMBER(VALUE(SUBSTITUTE('Quantities Report'!$A343,"+",""))), VALUE(SUBSTITUTE('Quantities Report'!$A343,"+","")),IF('Quantities Report'!$A343="","End of Project",$A344))</f>
        <v>End of Project</v>
      </c>
      <c r="B345" s="30" t="str">
        <f>IF(ISNUMBER('Quantities Report'!$A343), "", TRIM(CLEAN(SUBSTITUTE('Quantities Report'!$A343, CHAR(160), " "))))</f>
        <v/>
      </c>
      <c r="C345" s="30">
        <f>'Quantities Report'!F343</f>
        <v>0</v>
      </c>
      <c r="D345" s="32">
        <f>'Quantities Report'!G343</f>
        <v>0</v>
      </c>
    </row>
    <row r="346" spans="1:4">
      <c r="A346" s="15" t="str">
        <f>IF(ISNUMBER(VALUE(SUBSTITUTE('Quantities Report'!$A344,"+",""))), VALUE(SUBSTITUTE('Quantities Report'!$A344,"+","")),IF('Quantities Report'!$A344="","End of Project",$A345))</f>
        <v>End of Project</v>
      </c>
      <c r="B346" s="30" t="str">
        <f>IF(ISNUMBER('Quantities Report'!$A344), "", TRIM(CLEAN(SUBSTITUTE('Quantities Report'!$A344, CHAR(160), " "))))</f>
        <v/>
      </c>
      <c r="C346" s="30">
        <f>'Quantities Report'!F344</f>
        <v>0</v>
      </c>
      <c r="D346" s="32">
        <f>'Quantities Report'!G344</f>
        <v>0</v>
      </c>
    </row>
    <row r="347" spans="1:4">
      <c r="A347" s="15" t="str">
        <f>IF(ISNUMBER(VALUE(SUBSTITUTE('Quantities Report'!$A345,"+",""))), VALUE(SUBSTITUTE('Quantities Report'!$A345,"+","")),IF('Quantities Report'!$A345="","End of Project",$A346))</f>
        <v>End of Project</v>
      </c>
      <c r="B347" s="30" t="str">
        <f>IF(ISNUMBER('Quantities Report'!$A345), "", TRIM(CLEAN(SUBSTITUTE('Quantities Report'!$A345, CHAR(160), " "))))</f>
        <v/>
      </c>
      <c r="C347" s="30">
        <f>'Quantities Report'!F345</f>
        <v>0</v>
      </c>
      <c r="D347" s="32">
        <f>'Quantities Report'!G345</f>
        <v>0</v>
      </c>
    </row>
    <row r="348" spans="1:4">
      <c r="A348" s="15" t="str">
        <f>IF(ISNUMBER(VALUE(SUBSTITUTE('Quantities Report'!$A346,"+",""))), VALUE(SUBSTITUTE('Quantities Report'!$A346,"+","")),IF('Quantities Report'!$A346="","End of Project",$A347))</f>
        <v>End of Project</v>
      </c>
      <c r="B348" s="30" t="str">
        <f>IF(ISNUMBER('Quantities Report'!$A346), "", TRIM(CLEAN(SUBSTITUTE('Quantities Report'!$A346, CHAR(160), " "))))</f>
        <v/>
      </c>
      <c r="C348" s="30">
        <f>'Quantities Report'!F346</f>
        <v>0</v>
      </c>
      <c r="D348" s="32">
        <f>'Quantities Report'!G346</f>
        <v>0</v>
      </c>
    </row>
    <row r="349" spans="1:4">
      <c r="A349" s="15" t="str">
        <f>IF(ISNUMBER(VALUE(SUBSTITUTE('Quantities Report'!$A347,"+",""))), VALUE(SUBSTITUTE('Quantities Report'!$A347,"+","")),IF('Quantities Report'!$A347="","End of Project",$A348))</f>
        <v>End of Project</v>
      </c>
      <c r="B349" s="30" t="str">
        <f>IF(ISNUMBER('Quantities Report'!$A347), "", TRIM(CLEAN(SUBSTITUTE('Quantities Report'!$A347, CHAR(160), " "))))</f>
        <v/>
      </c>
      <c r="C349" s="30">
        <f>'Quantities Report'!F347</f>
        <v>0</v>
      </c>
      <c r="D349" s="32">
        <f>'Quantities Report'!G347</f>
        <v>0</v>
      </c>
    </row>
    <row r="350" spans="1:4">
      <c r="A350" s="15" t="str">
        <f>IF(ISNUMBER(VALUE(SUBSTITUTE('Quantities Report'!$A348,"+",""))), VALUE(SUBSTITUTE('Quantities Report'!$A348,"+","")),IF('Quantities Report'!$A348="","End of Project",$A349))</f>
        <v>End of Project</v>
      </c>
      <c r="B350" s="30" t="str">
        <f>IF(ISNUMBER('Quantities Report'!$A348), "", TRIM(CLEAN(SUBSTITUTE('Quantities Report'!$A348, CHAR(160), " "))))</f>
        <v/>
      </c>
      <c r="C350" s="30">
        <f>'Quantities Report'!F348</f>
        <v>0</v>
      </c>
      <c r="D350" s="32">
        <f>'Quantities Report'!G348</f>
        <v>0</v>
      </c>
    </row>
    <row r="351" spans="1:4">
      <c r="A351" s="15" t="str">
        <f>IF(ISNUMBER(VALUE(SUBSTITUTE('Quantities Report'!$A349,"+",""))), VALUE(SUBSTITUTE('Quantities Report'!$A349,"+","")),IF('Quantities Report'!$A349="","End of Project",$A350))</f>
        <v>End of Project</v>
      </c>
      <c r="B351" s="30" t="str">
        <f>IF(ISNUMBER('Quantities Report'!$A349), "", TRIM(CLEAN(SUBSTITUTE('Quantities Report'!$A349, CHAR(160), " "))))</f>
        <v/>
      </c>
      <c r="C351" s="30">
        <f>'Quantities Report'!F349</f>
        <v>0</v>
      </c>
      <c r="D351" s="32">
        <f>'Quantities Report'!G349</f>
        <v>0</v>
      </c>
    </row>
    <row r="352" spans="1:4">
      <c r="A352" s="15" t="str">
        <f>IF(ISNUMBER(VALUE(SUBSTITUTE('Quantities Report'!$A350,"+",""))), VALUE(SUBSTITUTE('Quantities Report'!$A350,"+","")),IF('Quantities Report'!$A350="","End of Project",$A351))</f>
        <v>End of Project</v>
      </c>
      <c r="B352" s="30" t="str">
        <f>IF(ISNUMBER('Quantities Report'!$A350), "", TRIM(CLEAN(SUBSTITUTE('Quantities Report'!$A350, CHAR(160), " "))))</f>
        <v/>
      </c>
      <c r="C352" s="30">
        <f>'Quantities Report'!F350</f>
        <v>0</v>
      </c>
      <c r="D352" s="32">
        <f>'Quantities Report'!G350</f>
        <v>0</v>
      </c>
    </row>
    <row r="353" spans="1:4">
      <c r="A353" s="15" t="str">
        <f>IF(ISNUMBER(VALUE(SUBSTITUTE('Quantities Report'!$A351,"+",""))), VALUE(SUBSTITUTE('Quantities Report'!$A351,"+","")),IF('Quantities Report'!$A351="","End of Project",$A352))</f>
        <v>End of Project</v>
      </c>
      <c r="B353" s="30" t="str">
        <f>IF(ISNUMBER('Quantities Report'!$A351), "", TRIM(CLEAN(SUBSTITUTE('Quantities Report'!$A351, CHAR(160), " "))))</f>
        <v/>
      </c>
      <c r="C353" s="30">
        <f>'Quantities Report'!F351</f>
        <v>0</v>
      </c>
      <c r="D353" s="32">
        <f>'Quantities Report'!G351</f>
        <v>0</v>
      </c>
    </row>
    <row r="354" spans="1:4">
      <c r="A354" s="15" t="str">
        <f>IF(ISNUMBER(VALUE(SUBSTITUTE('Quantities Report'!$A352,"+",""))), VALUE(SUBSTITUTE('Quantities Report'!$A352,"+","")),IF('Quantities Report'!$A352="","End of Project",$A353))</f>
        <v>End of Project</v>
      </c>
      <c r="B354" s="30" t="str">
        <f>IF(ISNUMBER('Quantities Report'!$A352), "", TRIM(CLEAN(SUBSTITUTE('Quantities Report'!$A352, CHAR(160), " "))))</f>
        <v/>
      </c>
      <c r="C354" s="30">
        <f>'Quantities Report'!F352</f>
        <v>0</v>
      </c>
      <c r="D354" s="32">
        <f>'Quantities Report'!G352</f>
        <v>0</v>
      </c>
    </row>
    <row r="355" spans="1:4">
      <c r="A355" s="15" t="str">
        <f>IF(ISNUMBER(VALUE(SUBSTITUTE('Quantities Report'!$A353,"+",""))), VALUE(SUBSTITUTE('Quantities Report'!$A353,"+","")),IF('Quantities Report'!$A353="","End of Project",$A354))</f>
        <v>End of Project</v>
      </c>
      <c r="B355" s="30" t="str">
        <f>IF(ISNUMBER('Quantities Report'!$A353), "", TRIM(CLEAN(SUBSTITUTE('Quantities Report'!$A353, CHAR(160), " "))))</f>
        <v/>
      </c>
      <c r="C355" s="30">
        <f>'Quantities Report'!F353</f>
        <v>0</v>
      </c>
      <c r="D355" s="32">
        <f>'Quantities Report'!G353</f>
        <v>0</v>
      </c>
    </row>
    <row r="356" spans="1:4">
      <c r="A356" s="15" t="str">
        <f>IF(ISNUMBER(VALUE(SUBSTITUTE('Quantities Report'!$A354,"+",""))), VALUE(SUBSTITUTE('Quantities Report'!$A354,"+","")),IF('Quantities Report'!$A354="","End of Project",$A355))</f>
        <v>End of Project</v>
      </c>
      <c r="B356" s="30" t="str">
        <f>IF(ISNUMBER('Quantities Report'!$A354), "", TRIM(CLEAN(SUBSTITUTE('Quantities Report'!$A354, CHAR(160), " "))))</f>
        <v/>
      </c>
      <c r="C356" s="30">
        <f>'Quantities Report'!F354</f>
        <v>0</v>
      </c>
      <c r="D356" s="32">
        <f>'Quantities Report'!G354</f>
        <v>0</v>
      </c>
    </row>
    <row r="357" spans="1:4">
      <c r="A357" s="15" t="str">
        <f>IF(ISNUMBER(VALUE(SUBSTITUTE('Quantities Report'!$A355,"+",""))), VALUE(SUBSTITUTE('Quantities Report'!$A355,"+","")),IF('Quantities Report'!$A355="","End of Project",$A356))</f>
        <v>End of Project</v>
      </c>
      <c r="B357" s="30" t="str">
        <f>IF(ISNUMBER('Quantities Report'!$A355), "", TRIM(CLEAN(SUBSTITUTE('Quantities Report'!$A355, CHAR(160), " "))))</f>
        <v/>
      </c>
      <c r="C357" s="30">
        <f>'Quantities Report'!F355</f>
        <v>0</v>
      </c>
      <c r="D357" s="32">
        <f>'Quantities Report'!G355</f>
        <v>0</v>
      </c>
    </row>
    <row r="358" spans="1:4">
      <c r="A358" s="15" t="str">
        <f>IF(ISNUMBER(VALUE(SUBSTITUTE('Quantities Report'!$A356,"+",""))), VALUE(SUBSTITUTE('Quantities Report'!$A356,"+","")),IF('Quantities Report'!$A356="","End of Project",$A357))</f>
        <v>End of Project</v>
      </c>
      <c r="B358" s="30" t="str">
        <f>IF(ISNUMBER('Quantities Report'!$A356), "", TRIM(CLEAN(SUBSTITUTE('Quantities Report'!$A356, CHAR(160), " "))))</f>
        <v/>
      </c>
      <c r="C358" s="30">
        <f>'Quantities Report'!F356</f>
        <v>0</v>
      </c>
      <c r="D358" s="32">
        <f>'Quantities Report'!G356</f>
        <v>0</v>
      </c>
    </row>
    <row r="359" spans="1:4">
      <c r="A359" s="15" t="str">
        <f>IF(ISNUMBER(VALUE(SUBSTITUTE('Quantities Report'!$A357,"+",""))), VALUE(SUBSTITUTE('Quantities Report'!$A357,"+","")),IF('Quantities Report'!$A357="","End of Project",$A358))</f>
        <v>End of Project</v>
      </c>
      <c r="B359" s="30" t="str">
        <f>IF(ISNUMBER('Quantities Report'!$A357), "", TRIM(CLEAN(SUBSTITUTE('Quantities Report'!$A357, CHAR(160), " "))))</f>
        <v/>
      </c>
      <c r="C359" s="30">
        <f>'Quantities Report'!F357</f>
        <v>0</v>
      </c>
      <c r="D359" s="32">
        <f>'Quantities Report'!G357</f>
        <v>0</v>
      </c>
    </row>
    <row r="360" spans="1:4">
      <c r="A360" s="15" t="str">
        <f>IF(ISNUMBER(VALUE(SUBSTITUTE('Quantities Report'!$A358,"+",""))), VALUE(SUBSTITUTE('Quantities Report'!$A358,"+","")),IF('Quantities Report'!$A358="","End of Project",$A359))</f>
        <v>End of Project</v>
      </c>
      <c r="B360" s="30" t="str">
        <f>IF(ISNUMBER('Quantities Report'!$A358), "", TRIM(CLEAN(SUBSTITUTE('Quantities Report'!$A358, CHAR(160), " "))))</f>
        <v/>
      </c>
      <c r="C360" s="30">
        <f>'Quantities Report'!F358</f>
        <v>0</v>
      </c>
      <c r="D360" s="32">
        <f>'Quantities Report'!G358</f>
        <v>0</v>
      </c>
    </row>
    <row r="361" spans="1:4">
      <c r="A361" s="15" t="str">
        <f>IF(ISNUMBER(VALUE(SUBSTITUTE('Quantities Report'!$A359,"+",""))), VALUE(SUBSTITUTE('Quantities Report'!$A359,"+","")),IF('Quantities Report'!$A359="","End of Project",$A360))</f>
        <v>End of Project</v>
      </c>
      <c r="B361" s="30" t="str">
        <f>IF(ISNUMBER('Quantities Report'!$A359), "", TRIM(CLEAN(SUBSTITUTE('Quantities Report'!$A359, CHAR(160), " "))))</f>
        <v/>
      </c>
      <c r="C361" s="30">
        <f>'Quantities Report'!F359</f>
        <v>0</v>
      </c>
      <c r="D361" s="32">
        <f>'Quantities Report'!G359</f>
        <v>0</v>
      </c>
    </row>
    <row r="362" spans="1:4">
      <c r="A362" s="15" t="str">
        <f>IF(ISNUMBER(VALUE(SUBSTITUTE('Quantities Report'!$A360,"+",""))), VALUE(SUBSTITUTE('Quantities Report'!$A360,"+","")),IF('Quantities Report'!$A360="","End of Project",$A361))</f>
        <v>End of Project</v>
      </c>
      <c r="B362" s="30" t="str">
        <f>IF(ISNUMBER('Quantities Report'!$A360), "", TRIM(CLEAN(SUBSTITUTE('Quantities Report'!$A360, CHAR(160), " "))))</f>
        <v/>
      </c>
      <c r="C362" s="30">
        <f>'Quantities Report'!F360</f>
        <v>0</v>
      </c>
      <c r="D362" s="32">
        <f>'Quantities Report'!G360</f>
        <v>0</v>
      </c>
    </row>
    <row r="363" spans="1:4">
      <c r="A363" s="15" t="str">
        <f>IF(ISNUMBER(VALUE(SUBSTITUTE('Quantities Report'!$A361,"+",""))), VALUE(SUBSTITUTE('Quantities Report'!$A361,"+","")),IF('Quantities Report'!$A361="","End of Project",$A362))</f>
        <v>End of Project</v>
      </c>
      <c r="B363" s="30" t="str">
        <f>IF(ISNUMBER('Quantities Report'!$A361), "", TRIM(CLEAN(SUBSTITUTE('Quantities Report'!$A361, CHAR(160), " "))))</f>
        <v/>
      </c>
      <c r="C363" s="30">
        <f>'Quantities Report'!F361</f>
        <v>0</v>
      </c>
      <c r="D363" s="32">
        <f>'Quantities Report'!G361</f>
        <v>0</v>
      </c>
    </row>
    <row r="364" spans="1:4">
      <c r="A364" s="15" t="str">
        <f>IF(ISNUMBER(VALUE(SUBSTITUTE('Quantities Report'!$A362,"+",""))), VALUE(SUBSTITUTE('Quantities Report'!$A362,"+","")),IF('Quantities Report'!$A362="","End of Project",$A363))</f>
        <v>End of Project</v>
      </c>
      <c r="B364" s="30" t="str">
        <f>IF(ISNUMBER('Quantities Report'!$A362), "", TRIM(CLEAN(SUBSTITUTE('Quantities Report'!$A362, CHAR(160), " "))))</f>
        <v/>
      </c>
      <c r="C364" s="30">
        <f>'Quantities Report'!F362</f>
        <v>0</v>
      </c>
      <c r="D364" s="32">
        <f>'Quantities Report'!G362</f>
        <v>0</v>
      </c>
    </row>
    <row r="365" spans="1:4">
      <c r="A365" s="15" t="str">
        <f>IF(ISNUMBER(VALUE(SUBSTITUTE('Quantities Report'!$A363,"+",""))), VALUE(SUBSTITUTE('Quantities Report'!$A363,"+","")),IF('Quantities Report'!$A363="","End of Project",$A364))</f>
        <v>End of Project</v>
      </c>
      <c r="B365" s="30" t="str">
        <f>IF(ISNUMBER('Quantities Report'!$A363), "", TRIM(CLEAN(SUBSTITUTE('Quantities Report'!$A363, CHAR(160), " "))))</f>
        <v/>
      </c>
      <c r="C365" s="30">
        <f>'Quantities Report'!F363</f>
        <v>0</v>
      </c>
      <c r="D365" s="32">
        <f>'Quantities Report'!G363</f>
        <v>0</v>
      </c>
    </row>
    <row r="366" spans="1:4">
      <c r="A366" s="15" t="str">
        <f>IF(ISNUMBER(VALUE(SUBSTITUTE('Quantities Report'!$A364,"+",""))), VALUE(SUBSTITUTE('Quantities Report'!$A364,"+","")),IF('Quantities Report'!$A364="","End of Project",$A365))</f>
        <v>End of Project</v>
      </c>
      <c r="B366" s="30" t="str">
        <f>IF(ISNUMBER('Quantities Report'!$A364), "", TRIM(CLEAN(SUBSTITUTE('Quantities Report'!$A364, CHAR(160), " "))))</f>
        <v/>
      </c>
      <c r="C366" s="30">
        <f>'Quantities Report'!F364</f>
        <v>0</v>
      </c>
      <c r="D366" s="32">
        <f>'Quantities Report'!G364</f>
        <v>0</v>
      </c>
    </row>
    <row r="367" spans="1:4">
      <c r="A367" s="15" t="str">
        <f>IF(ISNUMBER(VALUE(SUBSTITUTE('Quantities Report'!$A365,"+",""))), VALUE(SUBSTITUTE('Quantities Report'!$A365,"+","")),IF('Quantities Report'!$A365="","End of Project",$A366))</f>
        <v>End of Project</v>
      </c>
      <c r="B367" s="30" t="str">
        <f>IF(ISNUMBER('Quantities Report'!$A365), "", TRIM(CLEAN(SUBSTITUTE('Quantities Report'!$A365, CHAR(160), " "))))</f>
        <v/>
      </c>
      <c r="C367" s="30">
        <f>'Quantities Report'!F365</f>
        <v>0</v>
      </c>
      <c r="D367" s="32">
        <f>'Quantities Report'!G365</f>
        <v>0</v>
      </c>
    </row>
    <row r="368" spans="1:4">
      <c r="A368" s="15" t="str">
        <f>IF(ISNUMBER(VALUE(SUBSTITUTE('Quantities Report'!$A366,"+",""))), VALUE(SUBSTITUTE('Quantities Report'!$A366,"+","")),IF('Quantities Report'!$A366="","End of Project",$A367))</f>
        <v>End of Project</v>
      </c>
      <c r="B368" s="30" t="str">
        <f>IF(ISNUMBER('Quantities Report'!$A366), "", TRIM(CLEAN(SUBSTITUTE('Quantities Report'!$A366, CHAR(160), " "))))</f>
        <v/>
      </c>
      <c r="C368" s="30">
        <f>'Quantities Report'!F366</f>
        <v>0</v>
      </c>
      <c r="D368" s="32">
        <f>'Quantities Report'!G366</f>
        <v>0</v>
      </c>
    </row>
    <row r="369" spans="1:4">
      <c r="A369" s="15" t="str">
        <f>IF(ISNUMBER(VALUE(SUBSTITUTE('Quantities Report'!$A367,"+",""))), VALUE(SUBSTITUTE('Quantities Report'!$A367,"+","")),IF('Quantities Report'!$A367="","End of Project",$A368))</f>
        <v>End of Project</v>
      </c>
      <c r="B369" s="30" t="str">
        <f>IF(ISNUMBER('Quantities Report'!$A367), "", TRIM(CLEAN(SUBSTITUTE('Quantities Report'!$A367, CHAR(160), " "))))</f>
        <v/>
      </c>
      <c r="C369" s="30">
        <f>'Quantities Report'!F367</f>
        <v>0</v>
      </c>
      <c r="D369" s="32">
        <f>'Quantities Report'!G367</f>
        <v>0</v>
      </c>
    </row>
    <row r="370" spans="1:4">
      <c r="A370" s="15" t="str">
        <f>IF(ISNUMBER(VALUE(SUBSTITUTE('Quantities Report'!$A368,"+",""))), VALUE(SUBSTITUTE('Quantities Report'!$A368,"+","")),IF('Quantities Report'!$A368="","End of Project",$A369))</f>
        <v>End of Project</v>
      </c>
      <c r="B370" s="30" t="str">
        <f>IF(ISNUMBER('Quantities Report'!$A368), "", TRIM(CLEAN(SUBSTITUTE('Quantities Report'!$A368, CHAR(160), " "))))</f>
        <v/>
      </c>
      <c r="C370" s="30">
        <f>'Quantities Report'!F368</f>
        <v>0</v>
      </c>
      <c r="D370" s="32">
        <f>'Quantities Report'!G368</f>
        <v>0</v>
      </c>
    </row>
    <row r="371" spans="1:4">
      <c r="A371" s="15" t="str">
        <f>IF(ISNUMBER(VALUE(SUBSTITUTE('Quantities Report'!$A369,"+",""))), VALUE(SUBSTITUTE('Quantities Report'!$A369,"+","")),IF('Quantities Report'!$A369="","End of Project",$A370))</f>
        <v>End of Project</v>
      </c>
      <c r="B371" s="30" t="str">
        <f>IF(ISNUMBER('Quantities Report'!$A369), "", TRIM(CLEAN(SUBSTITUTE('Quantities Report'!$A369, CHAR(160), " "))))</f>
        <v/>
      </c>
      <c r="C371" s="30">
        <f>'Quantities Report'!F369</f>
        <v>0</v>
      </c>
      <c r="D371" s="32">
        <f>'Quantities Report'!G369</f>
        <v>0</v>
      </c>
    </row>
    <row r="372" spans="1:4">
      <c r="A372" s="15" t="str">
        <f>IF(ISNUMBER(VALUE(SUBSTITUTE('Quantities Report'!$A370,"+",""))), VALUE(SUBSTITUTE('Quantities Report'!$A370,"+","")),IF('Quantities Report'!$A370="","End of Project",$A371))</f>
        <v>End of Project</v>
      </c>
      <c r="B372" s="30" t="str">
        <f>IF(ISNUMBER('Quantities Report'!$A370), "", TRIM(CLEAN(SUBSTITUTE('Quantities Report'!$A370, CHAR(160), " "))))</f>
        <v/>
      </c>
      <c r="C372" s="30">
        <f>'Quantities Report'!F370</f>
        <v>0</v>
      </c>
      <c r="D372" s="32">
        <f>'Quantities Report'!G370</f>
        <v>0</v>
      </c>
    </row>
    <row r="373" spans="1:4">
      <c r="A373" s="15" t="str">
        <f>IF(ISNUMBER(VALUE(SUBSTITUTE('Quantities Report'!$A371,"+",""))), VALUE(SUBSTITUTE('Quantities Report'!$A371,"+","")),IF('Quantities Report'!$A371="","End of Project",$A372))</f>
        <v>End of Project</v>
      </c>
      <c r="B373" s="30" t="str">
        <f>IF(ISNUMBER('Quantities Report'!$A371), "", TRIM(CLEAN(SUBSTITUTE('Quantities Report'!$A371, CHAR(160), " "))))</f>
        <v/>
      </c>
      <c r="C373" s="30">
        <f>'Quantities Report'!F371</f>
        <v>0</v>
      </c>
      <c r="D373" s="32">
        <f>'Quantities Report'!G371</f>
        <v>0</v>
      </c>
    </row>
    <row r="374" spans="1:4">
      <c r="A374" s="15" t="str">
        <f>IF(ISNUMBER(VALUE(SUBSTITUTE('Quantities Report'!$A372,"+",""))), VALUE(SUBSTITUTE('Quantities Report'!$A372,"+","")),IF('Quantities Report'!$A372="","End of Project",$A373))</f>
        <v>End of Project</v>
      </c>
      <c r="B374" s="30" t="str">
        <f>IF(ISNUMBER('Quantities Report'!$A372), "", TRIM(CLEAN(SUBSTITUTE('Quantities Report'!$A372, CHAR(160), " "))))</f>
        <v/>
      </c>
      <c r="C374" s="30">
        <f>'Quantities Report'!F372</f>
        <v>0</v>
      </c>
      <c r="D374" s="32">
        <f>'Quantities Report'!G372</f>
        <v>0</v>
      </c>
    </row>
    <row r="375" spans="1:4">
      <c r="A375" s="15" t="str">
        <f>IF(ISNUMBER(VALUE(SUBSTITUTE('Quantities Report'!$A373,"+",""))), VALUE(SUBSTITUTE('Quantities Report'!$A373,"+","")),IF('Quantities Report'!$A373="","End of Project",$A374))</f>
        <v>End of Project</v>
      </c>
      <c r="B375" s="30" t="str">
        <f>IF(ISNUMBER('Quantities Report'!$A373), "", TRIM(CLEAN(SUBSTITUTE('Quantities Report'!$A373, CHAR(160), " "))))</f>
        <v/>
      </c>
      <c r="C375" s="30">
        <f>'Quantities Report'!F373</f>
        <v>0</v>
      </c>
      <c r="D375" s="32">
        <f>'Quantities Report'!G373</f>
        <v>0</v>
      </c>
    </row>
    <row r="376" spans="1:4">
      <c r="A376" s="15" t="str">
        <f>IF(ISNUMBER(VALUE(SUBSTITUTE('Quantities Report'!$A374,"+",""))), VALUE(SUBSTITUTE('Quantities Report'!$A374,"+","")),IF('Quantities Report'!$A374="","End of Project",$A375))</f>
        <v>End of Project</v>
      </c>
      <c r="B376" s="30" t="str">
        <f>IF(ISNUMBER('Quantities Report'!$A374), "", TRIM(CLEAN(SUBSTITUTE('Quantities Report'!$A374, CHAR(160), " "))))</f>
        <v/>
      </c>
      <c r="C376" s="30">
        <f>'Quantities Report'!F374</f>
        <v>0</v>
      </c>
      <c r="D376" s="32">
        <f>'Quantities Report'!G374</f>
        <v>0</v>
      </c>
    </row>
    <row r="377" spans="1:4">
      <c r="A377" s="15" t="str">
        <f>IF(ISNUMBER(VALUE(SUBSTITUTE('Quantities Report'!$A375,"+",""))), VALUE(SUBSTITUTE('Quantities Report'!$A375,"+","")),IF('Quantities Report'!$A375="","End of Project",$A376))</f>
        <v>End of Project</v>
      </c>
      <c r="B377" s="30" t="str">
        <f>IF(ISNUMBER('Quantities Report'!$A375), "", TRIM(CLEAN(SUBSTITUTE('Quantities Report'!$A375, CHAR(160), " "))))</f>
        <v/>
      </c>
      <c r="C377" s="30">
        <f>'Quantities Report'!F375</f>
        <v>0</v>
      </c>
      <c r="D377" s="32">
        <f>'Quantities Report'!G375</f>
        <v>0</v>
      </c>
    </row>
    <row r="378" spans="1:4">
      <c r="A378" s="15" t="str">
        <f>IF(ISNUMBER(VALUE(SUBSTITUTE('Quantities Report'!$A376,"+",""))), VALUE(SUBSTITUTE('Quantities Report'!$A376,"+","")),IF('Quantities Report'!$A376="","End of Project",$A377))</f>
        <v>End of Project</v>
      </c>
      <c r="B378" s="30" t="str">
        <f>IF(ISNUMBER('Quantities Report'!$A376), "", TRIM(CLEAN(SUBSTITUTE('Quantities Report'!$A376, CHAR(160), " "))))</f>
        <v/>
      </c>
      <c r="C378" s="30">
        <f>'Quantities Report'!F376</f>
        <v>0</v>
      </c>
      <c r="D378" s="32">
        <f>'Quantities Report'!G376</f>
        <v>0</v>
      </c>
    </row>
    <row r="379" spans="1:4">
      <c r="A379" s="15" t="str">
        <f>IF(ISNUMBER(VALUE(SUBSTITUTE('Quantities Report'!$A377,"+",""))), VALUE(SUBSTITUTE('Quantities Report'!$A377,"+","")),IF('Quantities Report'!$A377="","End of Project",$A378))</f>
        <v>End of Project</v>
      </c>
      <c r="B379" s="30" t="str">
        <f>IF(ISNUMBER('Quantities Report'!$A377), "", TRIM(CLEAN(SUBSTITUTE('Quantities Report'!$A377, CHAR(160), " "))))</f>
        <v/>
      </c>
      <c r="C379" s="30">
        <f>'Quantities Report'!F377</f>
        <v>0</v>
      </c>
      <c r="D379" s="32">
        <f>'Quantities Report'!G377</f>
        <v>0</v>
      </c>
    </row>
    <row r="380" spans="1:4">
      <c r="A380" s="15" t="str">
        <f>IF(ISNUMBER(VALUE(SUBSTITUTE('Quantities Report'!$A378,"+",""))), VALUE(SUBSTITUTE('Quantities Report'!$A378,"+","")),IF('Quantities Report'!$A378="","End of Project",$A379))</f>
        <v>End of Project</v>
      </c>
      <c r="B380" s="30" t="str">
        <f>IF(ISNUMBER('Quantities Report'!$A378), "", TRIM(CLEAN(SUBSTITUTE('Quantities Report'!$A378, CHAR(160), " "))))</f>
        <v/>
      </c>
      <c r="C380" s="30">
        <f>'Quantities Report'!F378</f>
        <v>0</v>
      </c>
      <c r="D380" s="32">
        <f>'Quantities Report'!G378</f>
        <v>0</v>
      </c>
    </row>
    <row r="381" spans="1:4">
      <c r="A381" s="15" t="str">
        <f>IF(ISNUMBER(VALUE(SUBSTITUTE('Quantities Report'!$A379,"+",""))), VALUE(SUBSTITUTE('Quantities Report'!$A379,"+","")),IF('Quantities Report'!$A379="","End of Project",$A380))</f>
        <v>End of Project</v>
      </c>
      <c r="B381" s="30" t="str">
        <f>IF(ISNUMBER('Quantities Report'!$A379), "", TRIM(CLEAN(SUBSTITUTE('Quantities Report'!$A379, CHAR(160), " "))))</f>
        <v/>
      </c>
      <c r="C381" s="30">
        <f>'Quantities Report'!F379</f>
        <v>0</v>
      </c>
      <c r="D381" s="32">
        <f>'Quantities Report'!G379</f>
        <v>0</v>
      </c>
    </row>
    <row r="382" spans="1:4">
      <c r="A382" s="15" t="str">
        <f>IF(ISNUMBER(VALUE(SUBSTITUTE('Quantities Report'!$A380,"+",""))), VALUE(SUBSTITUTE('Quantities Report'!$A380,"+","")),IF('Quantities Report'!$A380="","End of Project",$A381))</f>
        <v>End of Project</v>
      </c>
      <c r="B382" s="30" t="str">
        <f>IF(ISNUMBER('Quantities Report'!$A380), "", TRIM(CLEAN(SUBSTITUTE('Quantities Report'!$A380, CHAR(160), " "))))</f>
        <v/>
      </c>
      <c r="C382" s="30">
        <f>'Quantities Report'!F380</f>
        <v>0</v>
      </c>
      <c r="D382" s="32">
        <f>'Quantities Report'!G380</f>
        <v>0</v>
      </c>
    </row>
    <row r="383" spans="1:4">
      <c r="A383" s="15" t="str">
        <f>IF(ISNUMBER(VALUE(SUBSTITUTE('Quantities Report'!$A381,"+",""))), VALUE(SUBSTITUTE('Quantities Report'!$A381,"+","")),IF('Quantities Report'!$A381="","End of Project",$A382))</f>
        <v>End of Project</v>
      </c>
      <c r="B383" s="30" t="str">
        <f>IF(ISNUMBER('Quantities Report'!$A381), "", TRIM(CLEAN(SUBSTITUTE('Quantities Report'!$A381, CHAR(160), " "))))</f>
        <v/>
      </c>
      <c r="C383" s="30">
        <f>'Quantities Report'!F381</f>
        <v>0</v>
      </c>
      <c r="D383" s="32">
        <f>'Quantities Report'!G381</f>
        <v>0</v>
      </c>
    </row>
    <row r="384" spans="1:4">
      <c r="A384" s="15" t="str">
        <f>IF(ISNUMBER(VALUE(SUBSTITUTE('Quantities Report'!$A382,"+",""))), VALUE(SUBSTITUTE('Quantities Report'!$A382,"+","")),IF('Quantities Report'!$A382="","End of Project",$A383))</f>
        <v>End of Project</v>
      </c>
      <c r="B384" s="30" t="str">
        <f>IF(ISNUMBER('Quantities Report'!$A382), "", TRIM(CLEAN(SUBSTITUTE('Quantities Report'!$A382, CHAR(160), " "))))</f>
        <v/>
      </c>
      <c r="C384" s="30">
        <f>'Quantities Report'!F382</f>
        <v>0</v>
      </c>
      <c r="D384" s="32">
        <f>'Quantities Report'!G382</f>
        <v>0</v>
      </c>
    </row>
    <row r="385" spans="1:4">
      <c r="A385" s="15" t="str">
        <f>IF(ISNUMBER(VALUE(SUBSTITUTE('Quantities Report'!$A383,"+",""))), VALUE(SUBSTITUTE('Quantities Report'!$A383,"+","")),IF('Quantities Report'!$A383="","End of Project",$A384))</f>
        <v>End of Project</v>
      </c>
      <c r="B385" s="30" t="str">
        <f>IF(ISNUMBER('Quantities Report'!$A383), "", TRIM(CLEAN(SUBSTITUTE('Quantities Report'!$A383, CHAR(160), " "))))</f>
        <v/>
      </c>
      <c r="C385" s="30">
        <f>'Quantities Report'!F383</f>
        <v>0</v>
      </c>
      <c r="D385" s="32">
        <f>'Quantities Report'!G383</f>
        <v>0</v>
      </c>
    </row>
    <row r="386" spans="1:4">
      <c r="A386" s="15" t="str">
        <f>IF(ISNUMBER(VALUE(SUBSTITUTE('Quantities Report'!$A384,"+",""))), VALUE(SUBSTITUTE('Quantities Report'!$A384,"+","")),IF('Quantities Report'!$A384="","End of Project",$A385))</f>
        <v>End of Project</v>
      </c>
      <c r="B386" s="30" t="str">
        <f>IF(ISNUMBER('Quantities Report'!$A384), "", TRIM(CLEAN(SUBSTITUTE('Quantities Report'!$A384, CHAR(160), " "))))</f>
        <v/>
      </c>
      <c r="C386" s="30">
        <f>'Quantities Report'!F384</f>
        <v>0</v>
      </c>
      <c r="D386" s="32">
        <f>'Quantities Report'!G384</f>
        <v>0</v>
      </c>
    </row>
    <row r="387" spans="1:4">
      <c r="A387" s="15" t="str">
        <f>IF(ISNUMBER(VALUE(SUBSTITUTE('Quantities Report'!$A385,"+",""))), VALUE(SUBSTITUTE('Quantities Report'!$A385,"+","")),IF('Quantities Report'!$A385="","End of Project",$A386))</f>
        <v>End of Project</v>
      </c>
      <c r="B387" s="30" t="str">
        <f>IF(ISNUMBER('Quantities Report'!$A385), "", TRIM(CLEAN(SUBSTITUTE('Quantities Report'!$A385, CHAR(160), " "))))</f>
        <v/>
      </c>
      <c r="C387" s="30">
        <f>'Quantities Report'!F385</f>
        <v>0</v>
      </c>
      <c r="D387" s="32">
        <f>'Quantities Report'!G385</f>
        <v>0</v>
      </c>
    </row>
    <row r="388" spans="1:4">
      <c r="A388" s="15" t="str">
        <f>IF(ISNUMBER(VALUE(SUBSTITUTE('Quantities Report'!$A386,"+",""))), VALUE(SUBSTITUTE('Quantities Report'!$A386,"+","")),IF('Quantities Report'!$A386="","End of Project",$A387))</f>
        <v>End of Project</v>
      </c>
      <c r="B388" s="30" t="str">
        <f>IF(ISNUMBER('Quantities Report'!$A386), "", TRIM(CLEAN(SUBSTITUTE('Quantities Report'!$A386, CHAR(160), " "))))</f>
        <v/>
      </c>
      <c r="C388" s="30">
        <f>'Quantities Report'!F386</f>
        <v>0</v>
      </c>
      <c r="D388" s="32">
        <f>'Quantities Report'!G386</f>
        <v>0</v>
      </c>
    </row>
    <row r="389" spans="1:4">
      <c r="A389" s="15" t="str">
        <f>IF(ISNUMBER(VALUE(SUBSTITUTE('Quantities Report'!$A387,"+",""))), VALUE(SUBSTITUTE('Quantities Report'!$A387,"+","")),IF('Quantities Report'!$A387="","End of Project",$A388))</f>
        <v>End of Project</v>
      </c>
      <c r="B389" s="30" t="str">
        <f>IF(ISNUMBER('Quantities Report'!$A387), "", TRIM(CLEAN(SUBSTITUTE('Quantities Report'!$A387, CHAR(160), " "))))</f>
        <v/>
      </c>
      <c r="C389" s="30">
        <f>'Quantities Report'!F387</f>
        <v>0</v>
      </c>
      <c r="D389" s="32">
        <f>'Quantities Report'!G387</f>
        <v>0</v>
      </c>
    </row>
    <row r="390" spans="1:4">
      <c r="A390" s="15" t="str">
        <f>IF(ISNUMBER(VALUE(SUBSTITUTE('Quantities Report'!$A388,"+",""))), VALUE(SUBSTITUTE('Quantities Report'!$A388,"+","")),IF('Quantities Report'!$A388="","End of Project",$A389))</f>
        <v>End of Project</v>
      </c>
      <c r="B390" s="30" t="str">
        <f>IF(ISNUMBER('Quantities Report'!$A388), "", TRIM(CLEAN(SUBSTITUTE('Quantities Report'!$A388, CHAR(160), " "))))</f>
        <v/>
      </c>
      <c r="C390" s="30">
        <f>'Quantities Report'!F388</f>
        <v>0</v>
      </c>
      <c r="D390" s="32">
        <f>'Quantities Report'!G388</f>
        <v>0</v>
      </c>
    </row>
    <row r="391" spans="1:4">
      <c r="A391" s="15" t="str">
        <f>IF(ISNUMBER(VALUE(SUBSTITUTE('Quantities Report'!$A389,"+",""))), VALUE(SUBSTITUTE('Quantities Report'!$A389,"+","")),IF('Quantities Report'!$A389="","End of Project",$A390))</f>
        <v>End of Project</v>
      </c>
      <c r="B391" s="30" t="str">
        <f>IF(ISNUMBER('Quantities Report'!$A389), "", TRIM(CLEAN(SUBSTITUTE('Quantities Report'!$A389, CHAR(160), " "))))</f>
        <v/>
      </c>
      <c r="C391" s="30">
        <f>'Quantities Report'!F389</f>
        <v>0</v>
      </c>
      <c r="D391" s="32">
        <f>'Quantities Report'!G389</f>
        <v>0</v>
      </c>
    </row>
    <row r="392" spans="1:4">
      <c r="A392" s="15" t="str">
        <f>IF(ISNUMBER(VALUE(SUBSTITUTE('Quantities Report'!$A390,"+",""))), VALUE(SUBSTITUTE('Quantities Report'!$A390,"+","")),IF('Quantities Report'!$A390="","End of Project",$A391))</f>
        <v>End of Project</v>
      </c>
      <c r="B392" s="30" t="str">
        <f>IF(ISNUMBER('Quantities Report'!$A390), "", TRIM(CLEAN(SUBSTITUTE('Quantities Report'!$A390, CHAR(160), " "))))</f>
        <v/>
      </c>
      <c r="C392" s="30">
        <f>'Quantities Report'!F390</f>
        <v>0</v>
      </c>
      <c r="D392" s="32">
        <f>'Quantities Report'!G390</f>
        <v>0</v>
      </c>
    </row>
    <row r="393" spans="1:4">
      <c r="A393" s="15" t="str">
        <f>IF(ISNUMBER(VALUE(SUBSTITUTE('Quantities Report'!$A391,"+",""))), VALUE(SUBSTITUTE('Quantities Report'!$A391,"+","")),IF('Quantities Report'!$A391="","End of Project",$A392))</f>
        <v>End of Project</v>
      </c>
      <c r="B393" s="30" t="str">
        <f>IF(ISNUMBER('Quantities Report'!$A391), "", TRIM(CLEAN(SUBSTITUTE('Quantities Report'!$A391, CHAR(160), " "))))</f>
        <v/>
      </c>
      <c r="C393" s="30">
        <f>'Quantities Report'!F391</f>
        <v>0</v>
      </c>
      <c r="D393" s="32">
        <f>'Quantities Report'!G391</f>
        <v>0</v>
      </c>
    </row>
    <row r="394" spans="1:4">
      <c r="A394" s="15" t="str">
        <f>IF(ISNUMBER(VALUE(SUBSTITUTE('Quantities Report'!$A392,"+",""))), VALUE(SUBSTITUTE('Quantities Report'!$A392,"+","")),IF('Quantities Report'!$A392="","End of Project",$A393))</f>
        <v>End of Project</v>
      </c>
      <c r="B394" s="30" t="str">
        <f>IF(ISNUMBER('Quantities Report'!$A392), "", TRIM(CLEAN(SUBSTITUTE('Quantities Report'!$A392, CHAR(160), " "))))</f>
        <v/>
      </c>
      <c r="C394" s="30">
        <f>'Quantities Report'!F392</f>
        <v>0</v>
      </c>
      <c r="D394" s="32">
        <f>'Quantities Report'!G392</f>
        <v>0</v>
      </c>
    </row>
    <row r="395" spans="1:4">
      <c r="A395" s="15" t="str">
        <f>IF(ISNUMBER(VALUE(SUBSTITUTE('Quantities Report'!$A393,"+",""))), VALUE(SUBSTITUTE('Quantities Report'!$A393,"+","")),IF('Quantities Report'!$A393="","End of Project",$A394))</f>
        <v>End of Project</v>
      </c>
      <c r="B395" s="30" t="str">
        <f>IF(ISNUMBER('Quantities Report'!$A393), "", TRIM(CLEAN(SUBSTITUTE('Quantities Report'!$A393, CHAR(160), " "))))</f>
        <v/>
      </c>
      <c r="C395" s="30">
        <f>'Quantities Report'!F393</f>
        <v>0</v>
      </c>
      <c r="D395" s="32">
        <f>'Quantities Report'!G393</f>
        <v>0</v>
      </c>
    </row>
    <row r="396" spans="1:4">
      <c r="A396" s="15" t="str">
        <f>IF(ISNUMBER(VALUE(SUBSTITUTE('Quantities Report'!$A394,"+",""))), VALUE(SUBSTITUTE('Quantities Report'!$A394,"+","")),IF('Quantities Report'!$A394="","End of Project",$A395))</f>
        <v>End of Project</v>
      </c>
      <c r="B396" s="30" t="str">
        <f>IF(ISNUMBER('Quantities Report'!$A394), "", TRIM(CLEAN(SUBSTITUTE('Quantities Report'!$A394, CHAR(160), " "))))</f>
        <v/>
      </c>
      <c r="C396" s="30">
        <f>'Quantities Report'!F394</f>
        <v>0</v>
      </c>
      <c r="D396" s="32">
        <f>'Quantities Report'!G394</f>
        <v>0</v>
      </c>
    </row>
    <row r="397" spans="1:4">
      <c r="A397" s="15" t="str">
        <f>IF(ISNUMBER(VALUE(SUBSTITUTE('Quantities Report'!$A395,"+",""))), VALUE(SUBSTITUTE('Quantities Report'!$A395,"+","")),IF('Quantities Report'!$A395="","End of Project",$A396))</f>
        <v>End of Project</v>
      </c>
      <c r="B397" s="30" t="str">
        <f>IF(ISNUMBER('Quantities Report'!$A395), "", TRIM(CLEAN(SUBSTITUTE('Quantities Report'!$A395, CHAR(160), " "))))</f>
        <v/>
      </c>
      <c r="C397" s="30">
        <f>'Quantities Report'!F395</f>
        <v>0</v>
      </c>
      <c r="D397" s="32">
        <f>'Quantities Report'!G395</f>
        <v>0</v>
      </c>
    </row>
    <row r="398" spans="1:4">
      <c r="A398" s="15" t="str">
        <f>IF(ISNUMBER(VALUE(SUBSTITUTE('Quantities Report'!$A396,"+",""))), VALUE(SUBSTITUTE('Quantities Report'!$A396,"+","")),IF('Quantities Report'!$A396="","End of Project",$A397))</f>
        <v>End of Project</v>
      </c>
      <c r="B398" s="30" t="str">
        <f>IF(ISNUMBER('Quantities Report'!$A396), "", TRIM(CLEAN(SUBSTITUTE('Quantities Report'!$A396, CHAR(160), " "))))</f>
        <v/>
      </c>
      <c r="C398" s="30">
        <f>'Quantities Report'!F396</f>
        <v>0</v>
      </c>
      <c r="D398" s="32">
        <f>'Quantities Report'!G396</f>
        <v>0</v>
      </c>
    </row>
    <row r="399" spans="1:4">
      <c r="A399" s="15" t="str">
        <f>IF(ISNUMBER(VALUE(SUBSTITUTE('Quantities Report'!$A397,"+",""))), VALUE(SUBSTITUTE('Quantities Report'!$A397,"+","")),IF('Quantities Report'!$A397="","End of Project",$A398))</f>
        <v>End of Project</v>
      </c>
      <c r="B399" s="30" t="str">
        <f>IF(ISNUMBER('Quantities Report'!$A397), "", TRIM(CLEAN(SUBSTITUTE('Quantities Report'!$A397, CHAR(160), " "))))</f>
        <v/>
      </c>
      <c r="C399" s="30">
        <f>'Quantities Report'!F397</f>
        <v>0</v>
      </c>
      <c r="D399" s="32">
        <f>'Quantities Report'!G397</f>
        <v>0</v>
      </c>
    </row>
    <row r="400" spans="1:4">
      <c r="A400" s="15" t="str">
        <f>IF(ISNUMBER(VALUE(SUBSTITUTE('Quantities Report'!$A398,"+",""))), VALUE(SUBSTITUTE('Quantities Report'!$A398,"+","")),IF('Quantities Report'!$A398="","End of Project",$A399))</f>
        <v>End of Project</v>
      </c>
      <c r="B400" s="30" t="str">
        <f>IF(ISNUMBER('Quantities Report'!$A398), "", TRIM(CLEAN(SUBSTITUTE('Quantities Report'!$A398, CHAR(160), " "))))</f>
        <v/>
      </c>
      <c r="C400" s="30">
        <f>'Quantities Report'!F398</f>
        <v>0</v>
      </c>
      <c r="D400" s="32">
        <f>'Quantities Report'!G398</f>
        <v>0</v>
      </c>
    </row>
    <row r="401" spans="1:4">
      <c r="A401" s="15" t="str">
        <f>IF(ISNUMBER(VALUE(SUBSTITUTE('Quantities Report'!$A399,"+",""))), VALUE(SUBSTITUTE('Quantities Report'!$A399,"+","")),IF('Quantities Report'!$A399="","End of Project",$A400))</f>
        <v>End of Project</v>
      </c>
      <c r="B401" s="30" t="str">
        <f>IF(ISNUMBER('Quantities Report'!$A399), "", TRIM(CLEAN(SUBSTITUTE('Quantities Report'!$A399, CHAR(160), " "))))</f>
        <v/>
      </c>
      <c r="C401" s="30">
        <f>'Quantities Report'!F399</f>
        <v>0</v>
      </c>
      <c r="D401" s="32">
        <f>'Quantities Report'!G399</f>
        <v>0</v>
      </c>
    </row>
    <row r="402" spans="1:4">
      <c r="A402" s="15" t="str">
        <f>IF(ISNUMBER(VALUE(SUBSTITUTE('Quantities Report'!$A400,"+",""))), VALUE(SUBSTITUTE('Quantities Report'!$A400,"+","")),IF('Quantities Report'!$A400="","End of Project",$A401))</f>
        <v>End of Project</v>
      </c>
      <c r="B402" s="30" t="str">
        <f>IF(ISNUMBER('Quantities Report'!$A400), "", TRIM(CLEAN(SUBSTITUTE('Quantities Report'!$A400, CHAR(160), " "))))</f>
        <v/>
      </c>
      <c r="C402" s="30">
        <f>'Quantities Report'!F400</f>
        <v>0</v>
      </c>
      <c r="D402" s="32">
        <f>'Quantities Report'!G400</f>
        <v>0</v>
      </c>
    </row>
    <row r="403" spans="1:4">
      <c r="A403" s="15" t="str">
        <f>IF(ISNUMBER(VALUE(SUBSTITUTE('Quantities Report'!$A401,"+",""))), VALUE(SUBSTITUTE('Quantities Report'!$A401,"+","")),IF('Quantities Report'!$A401="","End of Project",$A402))</f>
        <v>End of Project</v>
      </c>
      <c r="B403" s="30" t="str">
        <f>IF(ISNUMBER('Quantities Report'!$A401), "", TRIM(CLEAN(SUBSTITUTE('Quantities Report'!$A401, CHAR(160), " "))))</f>
        <v/>
      </c>
      <c r="C403" s="30">
        <f>'Quantities Report'!F401</f>
        <v>0</v>
      </c>
      <c r="D403" s="32">
        <f>'Quantities Report'!G401</f>
        <v>0</v>
      </c>
    </row>
    <row r="404" spans="1:4">
      <c r="A404" s="15" t="str">
        <f>IF(ISNUMBER(VALUE(SUBSTITUTE('Quantities Report'!$A402,"+",""))), VALUE(SUBSTITUTE('Quantities Report'!$A402,"+","")),IF('Quantities Report'!$A402="","End of Project",$A403))</f>
        <v>End of Project</v>
      </c>
      <c r="B404" s="30" t="str">
        <f>IF(ISNUMBER('Quantities Report'!$A402), "", TRIM(CLEAN(SUBSTITUTE('Quantities Report'!$A402, CHAR(160), " "))))</f>
        <v/>
      </c>
      <c r="C404" s="30">
        <f>'Quantities Report'!F402</f>
        <v>0</v>
      </c>
      <c r="D404" s="32">
        <f>'Quantities Report'!G402</f>
        <v>0</v>
      </c>
    </row>
    <row r="405" spans="1:4">
      <c r="A405" s="15" t="str">
        <f>IF(ISNUMBER(VALUE(SUBSTITUTE('Quantities Report'!$A403,"+",""))), VALUE(SUBSTITUTE('Quantities Report'!$A403,"+","")),IF('Quantities Report'!$A403="","End of Project",$A404))</f>
        <v>End of Project</v>
      </c>
      <c r="B405" s="30" t="str">
        <f>IF(ISNUMBER('Quantities Report'!$A403), "", TRIM(CLEAN(SUBSTITUTE('Quantities Report'!$A403, CHAR(160), " "))))</f>
        <v/>
      </c>
      <c r="C405" s="30">
        <f>'Quantities Report'!F403</f>
        <v>0</v>
      </c>
      <c r="D405" s="32">
        <f>'Quantities Report'!G403</f>
        <v>0</v>
      </c>
    </row>
    <row r="406" spans="1:4">
      <c r="A406" s="15" t="str">
        <f>IF(ISNUMBER(VALUE(SUBSTITUTE('Quantities Report'!$A404,"+",""))), VALUE(SUBSTITUTE('Quantities Report'!$A404,"+","")),IF('Quantities Report'!$A404="","End of Project",$A405))</f>
        <v>End of Project</v>
      </c>
      <c r="B406" s="30" t="str">
        <f>IF(ISNUMBER('Quantities Report'!$A404), "", TRIM(CLEAN(SUBSTITUTE('Quantities Report'!$A404, CHAR(160), " "))))</f>
        <v/>
      </c>
      <c r="C406" s="30">
        <f>'Quantities Report'!F404</f>
        <v>0</v>
      </c>
      <c r="D406" s="32">
        <f>'Quantities Report'!G404</f>
        <v>0</v>
      </c>
    </row>
    <row r="407" spans="1:4">
      <c r="A407" s="15" t="str">
        <f>IF(ISNUMBER(VALUE(SUBSTITUTE('Quantities Report'!$A405,"+",""))), VALUE(SUBSTITUTE('Quantities Report'!$A405,"+","")),IF('Quantities Report'!$A405="","End of Project",$A406))</f>
        <v>End of Project</v>
      </c>
      <c r="B407" s="30" t="str">
        <f>IF(ISNUMBER('Quantities Report'!$A405), "", TRIM(CLEAN(SUBSTITUTE('Quantities Report'!$A405, CHAR(160), " "))))</f>
        <v/>
      </c>
      <c r="C407" s="30">
        <f>'Quantities Report'!F405</f>
        <v>0</v>
      </c>
      <c r="D407" s="32">
        <f>'Quantities Report'!G405</f>
        <v>0</v>
      </c>
    </row>
    <row r="408" spans="1:4">
      <c r="A408" s="15" t="str">
        <f>IF(ISNUMBER(VALUE(SUBSTITUTE('Quantities Report'!$A406,"+",""))), VALUE(SUBSTITUTE('Quantities Report'!$A406,"+","")),IF('Quantities Report'!$A406="","End of Project",$A407))</f>
        <v>End of Project</v>
      </c>
      <c r="B408" s="30" t="str">
        <f>IF(ISNUMBER('Quantities Report'!$A406), "", TRIM(CLEAN(SUBSTITUTE('Quantities Report'!$A406, CHAR(160), " "))))</f>
        <v/>
      </c>
      <c r="C408" s="30">
        <f>'Quantities Report'!F406</f>
        <v>0</v>
      </c>
      <c r="D408" s="32">
        <f>'Quantities Report'!G406</f>
        <v>0</v>
      </c>
    </row>
    <row r="409" spans="1:4">
      <c r="A409" s="15" t="str">
        <f>IF(ISNUMBER(VALUE(SUBSTITUTE('Quantities Report'!$A407,"+",""))), VALUE(SUBSTITUTE('Quantities Report'!$A407,"+","")),IF('Quantities Report'!$A407="","End of Project",$A408))</f>
        <v>End of Project</v>
      </c>
      <c r="B409" s="30" t="str">
        <f>IF(ISNUMBER('Quantities Report'!$A407), "", TRIM(CLEAN(SUBSTITUTE('Quantities Report'!$A407, CHAR(160), " "))))</f>
        <v/>
      </c>
      <c r="C409" s="30">
        <f>'Quantities Report'!F407</f>
        <v>0</v>
      </c>
      <c r="D409" s="32">
        <f>'Quantities Report'!G407</f>
        <v>0</v>
      </c>
    </row>
    <row r="410" spans="1:4">
      <c r="A410" s="15" t="str">
        <f>IF(ISNUMBER(VALUE(SUBSTITUTE('Quantities Report'!$A408,"+",""))), VALUE(SUBSTITUTE('Quantities Report'!$A408,"+","")),IF('Quantities Report'!$A408="","End of Project",$A409))</f>
        <v>End of Project</v>
      </c>
      <c r="B410" s="30" t="str">
        <f>IF(ISNUMBER('Quantities Report'!$A408), "", TRIM(CLEAN(SUBSTITUTE('Quantities Report'!$A408, CHAR(160), " "))))</f>
        <v/>
      </c>
      <c r="C410" s="30">
        <f>'Quantities Report'!F408</f>
        <v>0</v>
      </c>
      <c r="D410" s="32">
        <f>'Quantities Report'!G408</f>
        <v>0</v>
      </c>
    </row>
    <row r="411" spans="1:4">
      <c r="A411" s="15" t="str">
        <f>IF(ISNUMBER(VALUE(SUBSTITUTE('Quantities Report'!$A409,"+",""))), VALUE(SUBSTITUTE('Quantities Report'!$A409,"+","")),IF('Quantities Report'!$A409="","End of Project",$A410))</f>
        <v>End of Project</v>
      </c>
      <c r="B411" s="30" t="str">
        <f>IF(ISNUMBER('Quantities Report'!$A409), "", TRIM(CLEAN(SUBSTITUTE('Quantities Report'!$A409, CHAR(160), " "))))</f>
        <v/>
      </c>
      <c r="C411" s="30">
        <f>'Quantities Report'!F409</f>
        <v>0</v>
      </c>
      <c r="D411" s="32">
        <f>'Quantities Report'!G409</f>
        <v>0</v>
      </c>
    </row>
    <row r="412" spans="1:4">
      <c r="A412" s="15" t="str">
        <f>IF(ISNUMBER(VALUE(SUBSTITUTE('Quantities Report'!$A410,"+",""))), VALUE(SUBSTITUTE('Quantities Report'!$A410,"+","")),IF('Quantities Report'!$A410="","End of Project",$A411))</f>
        <v>End of Project</v>
      </c>
      <c r="B412" s="30" t="str">
        <f>IF(ISNUMBER('Quantities Report'!$A410), "", TRIM(CLEAN(SUBSTITUTE('Quantities Report'!$A410, CHAR(160), " "))))</f>
        <v/>
      </c>
      <c r="C412" s="30">
        <f>'Quantities Report'!F410</f>
        <v>0</v>
      </c>
      <c r="D412" s="32">
        <f>'Quantities Report'!G410</f>
        <v>0</v>
      </c>
    </row>
    <row r="413" spans="1:4">
      <c r="A413" s="15" t="str">
        <f>IF(ISNUMBER(VALUE(SUBSTITUTE('Quantities Report'!$A411,"+",""))), VALUE(SUBSTITUTE('Quantities Report'!$A411,"+","")),IF('Quantities Report'!$A411="","End of Project",$A412))</f>
        <v>End of Project</v>
      </c>
      <c r="B413" s="30" t="str">
        <f>IF(ISNUMBER('Quantities Report'!$A411), "", TRIM(CLEAN(SUBSTITUTE('Quantities Report'!$A411, CHAR(160), " "))))</f>
        <v/>
      </c>
      <c r="C413" s="30">
        <f>'Quantities Report'!F411</f>
        <v>0</v>
      </c>
      <c r="D413" s="32">
        <f>'Quantities Report'!G411</f>
        <v>0</v>
      </c>
    </row>
    <row r="414" spans="1:4">
      <c r="A414" s="15" t="str">
        <f>IF(ISNUMBER(VALUE(SUBSTITUTE('Quantities Report'!$A412,"+",""))), VALUE(SUBSTITUTE('Quantities Report'!$A412,"+","")),IF('Quantities Report'!$A412="","End of Project",$A413))</f>
        <v>End of Project</v>
      </c>
      <c r="B414" s="30" t="str">
        <f>IF(ISNUMBER('Quantities Report'!$A412), "", TRIM(CLEAN(SUBSTITUTE('Quantities Report'!$A412, CHAR(160), " "))))</f>
        <v/>
      </c>
      <c r="C414" s="30">
        <f>'Quantities Report'!F412</f>
        <v>0</v>
      </c>
      <c r="D414" s="32">
        <f>'Quantities Report'!G412</f>
        <v>0</v>
      </c>
    </row>
    <row r="415" spans="1:4">
      <c r="A415" s="15" t="str">
        <f>IF(ISNUMBER(VALUE(SUBSTITUTE('Quantities Report'!$A413,"+",""))), VALUE(SUBSTITUTE('Quantities Report'!$A413,"+","")),IF('Quantities Report'!$A413="","End of Project",$A414))</f>
        <v>End of Project</v>
      </c>
      <c r="B415" s="30" t="str">
        <f>IF(ISNUMBER('Quantities Report'!$A413), "", TRIM(CLEAN(SUBSTITUTE('Quantities Report'!$A413, CHAR(160), " "))))</f>
        <v/>
      </c>
      <c r="C415" s="30">
        <f>'Quantities Report'!F413</f>
        <v>0</v>
      </c>
      <c r="D415" s="32">
        <f>'Quantities Report'!G413</f>
        <v>0</v>
      </c>
    </row>
    <row r="416" spans="1:4">
      <c r="A416" s="15" t="str">
        <f>IF(ISNUMBER(VALUE(SUBSTITUTE('Quantities Report'!$A414,"+",""))), VALUE(SUBSTITUTE('Quantities Report'!$A414,"+","")),IF('Quantities Report'!$A414="","End of Project",$A415))</f>
        <v>End of Project</v>
      </c>
      <c r="B416" s="30" t="str">
        <f>IF(ISNUMBER('Quantities Report'!$A414), "", TRIM(CLEAN(SUBSTITUTE('Quantities Report'!$A414, CHAR(160), " "))))</f>
        <v/>
      </c>
      <c r="C416" s="30">
        <f>'Quantities Report'!F414</f>
        <v>0</v>
      </c>
      <c r="D416" s="32">
        <f>'Quantities Report'!G414</f>
        <v>0</v>
      </c>
    </row>
    <row r="417" spans="1:4">
      <c r="A417" s="15" t="str">
        <f>IF(ISNUMBER(VALUE(SUBSTITUTE('Quantities Report'!$A415,"+",""))), VALUE(SUBSTITUTE('Quantities Report'!$A415,"+","")),IF('Quantities Report'!$A415="","End of Project",$A416))</f>
        <v>End of Project</v>
      </c>
      <c r="B417" s="30" t="str">
        <f>IF(ISNUMBER('Quantities Report'!$A415), "", TRIM(CLEAN(SUBSTITUTE('Quantities Report'!$A415, CHAR(160), " "))))</f>
        <v/>
      </c>
      <c r="C417" s="30">
        <f>'Quantities Report'!F415</f>
        <v>0</v>
      </c>
      <c r="D417" s="32">
        <f>'Quantities Report'!G415</f>
        <v>0</v>
      </c>
    </row>
    <row r="418" spans="1:4">
      <c r="A418" s="15" t="str">
        <f>IF(ISNUMBER(VALUE(SUBSTITUTE('Quantities Report'!$A416,"+",""))), VALUE(SUBSTITUTE('Quantities Report'!$A416,"+","")),IF('Quantities Report'!$A416="","End of Project",$A417))</f>
        <v>End of Project</v>
      </c>
      <c r="B418" s="30" t="str">
        <f>IF(ISNUMBER('Quantities Report'!$A416), "", TRIM(CLEAN(SUBSTITUTE('Quantities Report'!$A416, CHAR(160), " "))))</f>
        <v/>
      </c>
      <c r="C418" s="30">
        <f>'Quantities Report'!F416</f>
        <v>0</v>
      </c>
      <c r="D418" s="32">
        <f>'Quantities Report'!G416</f>
        <v>0</v>
      </c>
    </row>
    <row r="419" spans="1:4">
      <c r="A419" s="15" t="str">
        <f>IF(ISNUMBER(VALUE(SUBSTITUTE('Quantities Report'!$A417,"+",""))), VALUE(SUBSTITUTE('Quantities Report'!$A417,"+","")),IF('Quantities Report'!$A417="","End of Project",$A418))</f>
        <v>End of Project</v>
      </c>
      <c r="B419" s="30" t="str">
        <f>IF(ISNUMBER('Quantities Report'!$A417), "", TRIM(CLEAN(SUBSTITUTE('Quantities Report'!$A417, CHAR(160), " "))))</f>
        <v/>
      </c>
      <c r="C419" s="30">
        <f>'Quantities Report'!F417</f>
        <v>0</v>
      </c>
      <c r="D419" s="32">
        <f>'Quantities Report'!G417</f>
        <v>0</v>
      </c>
    </row>
    <row r="420" spans="1:4">
      <c r="A420" s="15" t="str">
        <f>IF(ISNUMBER(VALUE(SUBSTITUTE('Quantities Report'!$A418,"+",""))), VALUE(SUBSTITUTE('Quantities Report'!$A418,"+","")),IF('Quantities Report'!$A418="","End of Project",$A419))</f>
        <v>End of Project</v>
      </c>
      <c r="B420" s="30" t="str">
        <f>IF(ISNUMBER('Quantities Report'!$A418), "", TRIM(CLEAN(SUBSTITUTE('Quantities Report'!$A418, CHAR(160), " "))))</f>
        <v/>
      </c>
      <c r="C420" s="30">
        <f>'Quantities Report'!F418</f>
        <v>0</v>
      </c>
      <c r="D420" s="32">
        <f>'Quantities Report'!G418</f>
        <v>0</v>
      </c>
    </row>
    <row r="421" spans="1:4">
      <c r="A421" s="15" t="str">
        <f>IF(ISNUMBER(VALUE(SUBSTITUTE('Quantities Report'!$A419,"+",""))), VALUE(SUBSTITUTE('Quantities Report'!$A419,"+","")),IF('Quantities Report'!$A419="","End of Project",$A420))</f>
        <v>End of Project</v>
      </c>
      <c r="B421" s="30" t="str">
        <f>IF(ISNUMBER('Quantities Report'!$A419), "", TRIM(CLEAN(SUBSTITUTE('Quantities Report'!$A419, CHAR(160), " "))))</f>
        <v/>
      </c>
      <c r="C421" s="30">
        <f>'Quantities Report'!F419</f>
        <v>0</v>
      </c>
      <c r="D421" s="32">
        <f>'Quantities Report'!G419</f>
        <v>0</v>
      </c>
    </row>
    <row r="422" spans="1:4">
      <c r="A422" s="15" t="str">
        <f>IF(ISNUMBER(VALUE(SUBSTITUTE('Quantities Report'!$A420,"+",""))), VALUE(SUBSTITUTE('Quantities Report'!$A420,"+","")),IF('Quantities Report'!$A420="","End of Project",$A421))</f>
        <v>End of Project</v>
      </c>
      <c r="B422" s="30" t="str">
        <f>IF(ISNUMBER('Quantities Report'!$A420), "", TRIM(CLEAN(SUBSTITUTE('Quantities Report'!$A420, CHAR(160), " "))))</f>
        <v/>
      </c>
      <c r="C422" s="30">
        <f>'Quantities Report'!F420</f>
        <v>0</v>
      </c>
      <c r="D422" s="32">
        <f>'Quantities Report'!G420</f>
        <v>0</v>
      </c>
    </row>
    <row r="423" spans="1:4">
      <c r="A423" s="15" t="str">
        <f>IF(ISNUMBER(VALUE(SUBSTITUTE('Quantities Report'!$A421,"+",""))), VALUE(SUBSTITUTE('Quantities Report'!$A421,"+","")),IF('Quantities Report'!$A421="","End of Project",$A422))</f>
        <v>End of Project</v>
      </c>
      <c r="B423" s="30" t="str">
        <f>IF(ISNUMBER('Quantities Report'!$A421), "", TRIM(CLEAN(SUBSTITUTE('Quantities Report'!$A421, CHAR(160), " "))))</f>
        <v/>
      </c>
      <c r="C423" s="30">
        <f>'Quantities Report'!F421</f>
        <v>0</v>
      </c>
      <c r="D423" s="32">
        <f>'Quantities Report'!G421</f>
        <v>0</v>
      </c>
    </row>
    <row r="424" spans="1:4">
      <c r="A424" s="15" t="str">
        <f>IF(ISNUMBER(VALUE(SUBSTITUTE('Quantities Report'!$A422,"+",""))), VALUE(SUBSTITUTE('Quantities Report'!$A422,"+","")),IF('Quantities Report'!$A422="","End of Project",$A423))</f>
        <v>End of Project</v>
      </c>
      <c r="B424" s="30" t="str">
        <f>IF(ISNUMBER('Quantities Report'!$A422), "", TRIM(CLEAN(SUBSTITUTE('Quantities Report'!$A422, CHAR(160), " "))))</f>
        <v/>
      </c>
      <c r="C424" s="30">
        <f>'Quantities Report'!F422</f>
        <v>0</v>
      </c>
      <c r="D424" s="32">
        <f>'Quantities Report'!G422</f>
        <v>0</v>
      </c>
    </row>
    <row r="425" spans="1:4">
      <c r="A425" s="15" t="str">
        <f>IF(ISNUMBER(VALUE(SUBSTITUTE('Quantities Report'!$A423,"+",""))), VALUE(SUBSTITUTE('Quantities Report'!$A423,"+","")),IF('Quantities Report'!$A423="","End of Project",$A424))</f>
        <v>End of Project</v>
      </c>
      <c r="B425" s="30" t="str">
        <f>IF(ISNUMBER('Quantities Report'!$A423), "", TRIM(CLEAN(SUBSTITUTE('Quantities Report'!$A423, CHAR(160), " "))))</f>
        <v/>
      </c>
      <c r="C425" s="30">
        <f>'Quantities Report'!F423</f>
        <v>0</v>
      </c>
      <c r="D425" s="32">
        <f>'Quantities Report'!G423</f>
        <v>0</v>
      </c>
    </row>
    <row r="426" spans="1:4">
      <c r="A426" s="15" t="str">
        <f>IF(ISNUMBER(VALUE(SUBSTITUTE('Quantities Report'!$A424,"+",""))), VALUE(SUBSTITUTE('Quantities Report'!$A424,"+","")),IF('Quantities Report'!$A424="","End of Project",$A425))</f>
        <v>End of Project</v>
      </c>
      <c r="B426" s="30" t="str">
        <f>IF(ISNUMBER('Quantities Report'!$A424), "", TRIM(CLEAN(SUBSTITUTE('Quantities Report'!$A424, CHAR(160), " "))))</f>
        <v/>
      </c>
      <c r="C426" s="30">
        <f>'Quantities Report'!F424</f>
        <v>0</v>
      </c>
      <c r="D426" s="32">
        <f>'Quantities Report'!G424</f>
        <v>0</v>
      </c>
    </row>
    <row r="427" spans="1:4">
      <c r="A427" s="15" t="str">
        <f>IF(ISNUMBER(VALUE(SUBSTITUTE('Quantities Report'!$A425,"+",""))), VALUE(SUBSTITUTE('Quantities Report'!$A425,"+","")),IF('Quantities Report'!$A425="","End of Project",$A426))</f>
        <v>End of Project</v>
      </c>
      <c r="B427" s="30" t="str">
        <f>IF(ISNUMBER('Quantities Report'!$A425), "", TRIM(CLEAN(SUBSTITUTE('Quantities Report'!$A425, CHAR(160), " "))))</f>
        <v/>
      </c>
      <c r="C427" s="30">
        <f>'Quantities Report'!F425</f>
        <v>0</v>
      </c>
      <c r="D427" s="32">
        <f>'Quantities Report'!G425</f>
        <v>0</v>
      </c>
    </row>
    <row r="428" spans="1:4">
      <c r="A428" s="15" t="str">
        <f>IF(ISNUMBER(VALUE(SUBSTITUTE('Quantities Report'!$A426,"+",""))), VALUE(SUBSTITUTE('Quantities Report'!$A426,"+","")),IF('Quantities Report'!$A426="","End of Project",$A427))</f>
        <v>End of Project</v>
      </c>
      <c r="B428" s="30" t="str">
        <f>IF(ISNUMBER('Quantities Report'!$A426), "", TRIM(CLEAN(SUBSTITUTE('Quantities Report'!$A426, CHAR(160), " "))))</f>
        <v/>
      </c>
      <c r="C428" s="30">
        <f>'Quantities Report'!F426</f>
        <v>0</v>
      </c>
      <c r="D428" s="32">
        <f>'Quantities Report'!G426</f>
        <v>0</v>
      </c>
    </row>
    <row r="429" spans="1:4">
      <c r="A429" s="15" t="str">
        <f>IF(ISNUMBER(VALUE(SUBSTITUTE('Quantities Report'!$A427,"+",""))), VALUE(SUBSTITUTE('Quantities Report'!$A427,"+","")),IF('Quantities Report'!$A427="","End of Project",$A428))</f>
        <v>End of Project</v>
      </c>
      <c r="B429" s="30" t="str">
        <f>IF(ISNUMBER('Quantities Report'!$A427), "", TRIM(CLEAN(SUBSTITUTE('Quantities Report'!$A427, CHAR(160), " "))))</f>
        <v/>
      </c>
      <c r="C429" s="30">
        <f>'Quantities Report'!F427</f>
        <v>0</v>
      </c>
      <c r="D429" s="32">
        <f>'Quantities Report'!G427</f>
        <v>0</v>
      </c>
    </row>
    <row r="430" spans="1:4">
      <c r="A430" s="15" t="str">
        <f>IF(ISNUMBER(VALUE(SUBSTITUTE('Quantities Report'!$A428,"+",""))), VALUE(SUBSTITUTE('Quantities Report'!$A428,"+","")),IF('Quantities Report'!$A428="","End of Project",$A429))</f>
        <v>End of Project</v>
      </c>
      <c r="B430" s="30" t="str">
        <f>IF(ISNUMBER('Quantities Report'!$A428), "", TRIM(CLEAN(SUBSTITUTE('Quantities Report'!$A428, CHAR(160), " "))))</f>
        <v/>
      </c>
      <c r="C430" s="30">
        <f>'Quantities Report'!F428</f>
        <v>0</v>
      </c>
      <c r="D430" s="32">
        <f>'Quantities Report'!G428</f>
        <v>0</v>
      </c>
    </row>
    <row r="431" spans="1:4">
      <c r="A431" s="15" t="str">
        <f>IF(ISNUMBER(VALUE(SUBSTITUTE('Quantities Report'!$A429,"+",""))), VALUE(SUBSTITUTE('Quantities Report'!$A429,"+","")),IF('Quantities Report'!$A429="","End of Project",$A430))</f>
        <v>End of Project</v>
      </c>
      <c r="B431" s="30" t="str">
        <f>IF(ISNUMBER('Quantities Report'!$A429), "", TRIM(CLEAN(SUBSTITUTE('Quantities Report'!$A429, CHAR(160), " "))))</f>
        <v/>
      </c>
      <c r="C431" s="30">
        <f>'Quantities Report'!F429</f>
        <v>0</v>
      </c>
      <c r="D431" s="32">
        <f>'Quantities Report'!G429</f>
        <v>0</v>
      </c>
    </row>
    <row r="432" spans="1:4">
      <c r="A432" s="15" t="str">
        <f>IF(ISNUMBER(VALUE(SUBSTITUTE('Quantities Report'!$A430,"+",""))), VALUE(SUBSTITUTE('Quantities Report'!$A430,"+","")),IF('Quantities Report'!$A430="","End of Project",$A431))</f>
        <v>End of Project</v>
      </c>
      <c r="B432" s="30" t="str">
        <f>IF(ISNUMBER('Quantities Report'!$A430), "", TRIM(CLEAN(SUBSTITUTE('Quantities Report'!$A430, CHAR(160), " "))))</f>
        <v/>
      </c>
      <c r="C432" s="30">
        <f>'Quantities Report'!F430</f>
        <v>0</v>
      </c>
      <c r="D432" s="32">
        <f>'Quantities Report'!G430</f>
        <v>0</v>
      </c>
    </row>
    <row r="433" spans="1:4">
      <c r="A433" s="15" t="str">
        <f>IF(ISNUMBER(VALUE(SUBSTITUTE('Quantities Report'!$A431,"+",""))), VALUE(SUBSTITUTE('Quantities Report'!$A431,"+","")),IF('Quantities Report'!$A431="","End of Project",$A432))</f>
        <v>End of Project</v>
      </c>
      <c r="B433" s="30" t="str">
        <f>IF(ISNUMBER('Quantities Report'!$A431), "", TRIM(CLEAN(SUBSTITUTE('Quantities Report'!$A431, CHAR(160), " "))))</f>
        <v/>
      </c>
      <c r="C433" s="30">
        <f>'Quantities Report'!F431</f>
        <v>0</v>
      </c>
      <c r="D433" s="32">
        <f>'Quantities Report'!G431</f>
        <v>0</v>
      </c>
    </row>
    <row r="434" spans="1:4">
      <c r="A434" s="15" t="str">
        <f>IF(ISNUMBER(VALUE(SUBSTITUTE('Quantities Report'!$A432,"+",""))), VALUE(SUBSTITUTE('Quantities Report'!$A432,"+","")),IF('Quantities Report'!$A432="","End of Project",$A433))</f>
        <v>End of Project</v>
      </c>
      <c r="B434" s="30" t="str">
        <f>IF(ISNUMBER('Quantities Report'!$A432), "", TRIM(CLEAN(SUBSTITUTE('Quantities Report'!$A432, CHAR(160), " "))))</f>
        <v/>
      </c>
      <c r="C434" s="30">
        <f>'Quantities Report'!F432</f>
        <v>0</v>
      </c>
      <c r="D434" s="32">
        <f>'Quantities Report'!G432</f>
        <v>0</v>
      </c>
    </row>
    <row r="435" spans="1:4">
      <c r="A435" s="15" t="str">
        <f>IF(ISNUMBER(VALUE(SUBSTITUTE('Quantities Report'!$A433,"+",""))), VALUE(SUBSTITUTE('Quantities Report'!$A433,"+","")),IF('Quantities Report'!$A433="","End of Project",$A434))</f>
        <v>End of Project</v>
      </c>
      <c r="B435" s="30" t="str">
        <f>IF(ISNUMBER('Quantities Report'!$A433), "", TRIM(CLEAN(SUBSTITUTE('Quantities Report'!$A433, CHAR(160), " "))))</f>
        <v/>
      </c>
      <c r="C435" s="30">
        <f>'Quantities Report'!F433</f>
        <v>0</v>
      </c>
      <c r="D435" s="32">
        <f>'Quantities Report'!G433</f>
        <v>0</v>
      </c>
    </row>
    <row r="436" spans="1:4">
      <c r="A436" s="15" t="str">
        <f>IF(ISNUMBER(VALUE(SUBSTITUTE('Quantities Report'!$A434,"+",""))), VALUE(SUBSTITUTE('Quantities Report'!$A434,"+","")),IF('Quantities Report'!$A434="","End of Project",$A435))</f>
        <v>End of Project</v>
      </c>
      <c r="B436" s="30" t="str">
        <f>IF(ISNUMBER('Quantities Report'!$A434), "", TRIM(CLEAN(SUBSTITUTE('Quantities Report'!$A434, CHAR(160), " "))))</f>
        <v/>
      </c>
      <c r="C436" s="30">
        <f>'Quantities Report'!F434</f>
        <v>0</v>
      </c>
      <c r="D436" s="32">
        <f>'Quantities Report'!G434</f>
        <v>0</v>
      </c>
    </row>
    <row r="437" spans="1:4">
      <c r="A437" s="15" t="str">
        <f>IF(ISNUMBER(VALUE(SUBSTITUTE('Quantities Report'!$A435,"+",""))), VALUE(SUBSTITUTE('Quantities Report'!$A435,"+","")),IF('Quantities Report'!$A435="","End of Project",$A436))</f>
        <v>End of Project</v>
      </c>
      <c r="B437" s="30" t="str">
        <f>IF(ISNUMBER('Quantities Report'!$A435), "", TRIM(CLEAN(SUBSTITUTE('Quantities Report'!$A435, CHAR(160), " "))))</f>
        <v/>
      </c>
      <c r="C437" s="30">
        <f>'Quantities Report'!F435</f>
        <v>0</v>
      </c>
      <c r="D437" s="32">
        <f>'Quantities Report'!G435</f>
        <v>0</v>
      </c>
    </row>
    <row r="438" spans="1:4">
      <c r="A438" s="15" t="str">
        <f>IF(ISNUMBER(VALUE(SUBSTITUTE('Quantities Report'!$A436,"+",""))), VALUE(SUBSTITUTE('Quantities Report'!$A436,"+","")),IF('Quantities Report'!$A436="","End of Project",$A437))</f>
        <v>End of Project</v>
      </c>
      <c r="B438" s="30" t="str">
        <f>IF(ISNUMBER('Quantities Report'!$A436), "", TRIM(CLEAN(SUBSTITUTE('Quantities Report'!$A436, CHAR(160), " "))))</f>
        <v/>
      </c>
      <c r="C438" s="30">
        <f>'Quantities Report'!F436</f>
        <v>0</v>
      </c>
      <c r="D438" s="32">
        <f>'Quantities Report'!G436</f>
        <v>0</v>
      </c>
    </row>
    <row r="439" spans="1:4">
      <c r="A439" s="15" t="str">
        <f>IF(ISNUMBER(VALUE(SUBSTITUTE('Quantities Report'!$A437,"+",""))), VALUE(SUBSTITUTE('Quantities Report'!$A437,"+","")),IF('Quantities Report'!$A437="","End of Project",$A438))</f>
        <v>End of Project</v>
      </c>
      <c r="B439" s="30" t="str">
        <f>IF(ISNUMBER('Quantities Report'!$A437), "", TRIM(CLEAN(SUBSTITUTE('Quantities Report'!$A437, CHAR(160), " "))))</f>
        <v/>
      </c>
      <c r="C439" s="30">
        <f>'Quantities Report'!F437</f>
        <v>0</v>
      </c>
      <c r="D439" s="32">
        <f>'Quantities Report'!G437</f>
        <v>0</v>
      </c>
    </row>
    <row r="440" spans="1:4">
      <c r="A440" s="15" t="str">
        <f>IF(ISNUMBER(VALUE(SUBSTITUTE('Quantities Report'!$A438,"+",""))), VALUE(SUBSTITUTE('Quantities Report'!$A438,"+","")),IF('Quantities Report'!$A438="","End of Project",$A439))</f>
        <v>End of Project</v>
      </c>
      <c r="B440" s="30" t="str">
        <f>IF(ISNUMBER('Quantities Report'!$A438), "", TRIM(CLEAN(SUBSTITUTE('Quantities Report'!$A438, CHAR(160), " "))))</f>
        <v/>
      </c>
      <c r="C440" s="30">
        <f>'Quantities Report'!F438</f>
        <v>0</v>
      </c>
      <c r="D440" s="32">
        <f>'Quantities Report'!G438</f>
        <v>0</v>
      </c>
    </row>
    <row r="441" spans="1:4">
      <c r="A441" s="15" t="str">
        <f>IF(ISNUMBER(VALUE(SUBSTITUTE('Quantities Report'!$A439,"+",""))), VALUE(SUBSTITUTE('Quantities Report'!$A439,"+","")),IF('Quantities Report'!$A439="","End of Project",$A440))</f>
        <v>End of Project</v>
      </c>
      <c r="B441" s="30" t="str">
        <f>IF(ISNUMBER('Quantities Report'!$A439), "", TRIM(CLEAN(SUBSTITUTE('Quantities Report'!$A439, CHAR(160), " "))))</f>
        <v/>
      </c>
      <c r="C441" s="30">
        <f>'Quantities Report'!F439</f>
        <v>0</v>
      </c>
      <c r="D441" s="32">
        <f>'Quantities Report'!G439</f>
        <v>0</v>
      </c>
    </row>
    <row r="442" spans="1:4">
      <c r="A442" s="15" t="str">
        <f>IF(ISNUMBER(VALUE(SUBSTITUTE('Quantities Report'!$A440,"+",""))), VALUE(SUBSTITUTE('Quantities Report'!$A440,"+","")),IF('Quantities Report'!$A440="","End of Project",$A441))</f>
        <v>End of Project</v>
      </c>
      <c r="B442" s="30" t="str">
        <f>IF(ISNUMBER('Quantities Report'!$A440), "", TRIM(CLEAN(SUBSTITUTE('Quantities Report'!$A440, CHAR(160), " "))))</f>
        <v/>
      </c>
      <c r="C442" s="30">
        <f>'Quantities Report'!F440</f>
        <v>0</v>
      </c>
      <c r="D442" s="32">
        <f>'Quantities Report'!G440</f>
        <v>0</v>
      </c>
    </row>
    <row r="443" spans="1:4">
      <c r="A443" s="15" t="str">
        <f>IF(ISNUMBER(VALUE(SUBSTITUTE('Quantities Report'!$A441,"+",""))), VALUE(SUBSTITUTE('Quantities Report'!$A441,"+","")),IF('Quantities Report'!$A441="","End of Project",$A442))</f>
        <v>End of Project</v>
      </c>
      <c r="B443" s="30" t="str">
        <f>IF(ISNUMBER('Quantities Report'!$A441), "", TRIM(CLEAN(SUBSTITUTE('Quantities Report'!$A441, CHAR(160), " "))))</f>
        <v/>
      </c>
      <c r="C443" s="30">
        <f>'Quantities Report'!F441</f>
        <v>0</v>
      </c>
      <c r="D443" s="32">
        <f>'Quantities Report'!G441</f>
        <v>0</v>
      </c>
    </row>
    <row r="444" spans="1:4">
      <c r="A444" s="15" t="str">
        <f>IF(ISNUMBER(VALUE(SUBSTITUTE('Quantities Report'!$A442,"+",""))), VALUE(SUBSTITUTE('Quantities Report'!$A442,"+","")),IF('Quantities Report'!$A442="","End of Project",$A443))</f>
        <v>End of Project</v>
      </c>
      <c r="B444" s="30" t="str">
        <f>IF(ISNUMBER('Quantities Report'!$A442), "", TRIM(CLEAN(SUBSTITUTE('Quantities Report'!$A442, CHAR(160), " "))))</f>
        <v/>
      </c>
      <c r="C444" s="30">
        <f>'Quantities Report'!F442</f>
        <v>0</v>
      </c>
      <c r="D444" s="32">
        <f>'Quantities Report'!G442</f>
        <v>0</v>
      </c>
    </row>
    <row r="445" spans="1:4">
      <c r="A445" s="15" t="str">
        <f>IF(ISNUMBER(VALUE(SUBSTITUTE('Quantities Report'!$A443,"+",""))), VALUE(SUBSTITUTE('Quantities Report'!$A443,"+","")),IF('Quantities Report'!$A443="","End of Project",$A444))</f>
        <v>End of Project</v>
      </c>
      <c r="B445" s="30" t="str">
        <f>IF(ISNUMBER('Quantities Report'!$A443), "", TRIM(CLEAN(SUBSTITUTE('Quantities Report'!$A443, CHAR(160), " "))))</f>
        <v/>
      </c>
      <c r="C445" s="30">
        <f>'Quantities Report'!F443</f>
        <v>0</v>
      </c>
      <c r="D445" s="32">
        <f>'Quantities Report'!G443</f>
        <v>0</v>
      </c>
    </row>
    <row r="446" spans="1:4">
      <c r="A446" s="15" t="str">
        <f>IF(ISNUMBER(VALUE(SUBSTITUTE('Quantities Report'!$A444,"+",""))), VALUE(SUBSTITUTE('Quantities Report'!$A444,"+","")),IF('Quantities Report'!$A444="","End of Project",$A445))</f>
        <v>End of Project</v>
      </c>
      <c r="B446" s="30" t="str">
        <f>IF(ISNUMBER('Quantities Report'!$A444), "", TRIM(CLEAN(SUBSTITUTE('Quantities Report'!$A444, CHAR(160), " "))))</f>
        <v/>
      </c>
      <c r="C446" s="30">
        <f>'Quantities Report'!F444</f>
        <v>0</v>
      </c>
      <c r="D446" s="32">
        <f>'Quantities Report'!G444</f>
        <v>0</v>
      </c>
    </row>
    <row r="447" spans="1:4">
      <c r="A447" s="15" t="str">
        <f>IF(ISNUMBER(VALUE(SUBSTITUTE('Quantities Report'!$A445,"+",""))), VALUE(SUBSTITUTE('Quantities Report'!$A445,"+","")),IF('Quantities Report'!$A445="","End of Project",$A446))</f>
        <v>End of Project</v>
      </c>
      <c r="B447" s="30" t="str">
        <f>IF(ISNUMBER('Quantities Report'!$A445), "", TRIM(CLEAN(SUBSTITUTE('Quantities Report'!$A445, CHAR(160), " "))))</f>
        <v/>
      </c>
      <c r="C447" s="30">
        <f>'Quantities Report'!F445</f>
        <v>0</v>
      </c>
      <c r="D447" s="32">
        <f>'Quantities Report'!G445</f>
        <v>0</v>
      </c>
    </row>
    <row r="448" spans="1:4">
      <c r="A448" s="15" t="str">
        <f>IF(ISNUMBER(VALUE(SUBSTITUTE('Quantities Report'!$A446,"+",""))), VALUE(SUBSTITUTE('Quantities Report'!$A446,"+","")),IF('Quantities Report'!$A446="","End of Project",$A447))</f>
        <v>End of Project</v>
      </c>
      <c r="B448" s="30" t="str">
        <f>IF(ISNUMBER('Quantities Report'!$A446), "", TRIM(CLEAN(SUBSTITUTE('Quantities Report'!$A446, CHAR(160), " "))))</f>
        <v/>
      </c>
      <c r="C448" s="30">
        <f>'Quantities Report'!F446</f>
        <v>0</v>
      </c>
      <c r="D448" s="32">
        <f>'Quantities Report'!G446</f>
        <v>0</v>
      </c>
    </row>
    <row r="449" spans="1:4">
      <c r="A449" s="15" t="str">
        <f>IF(ISNUMBER(VALUE(SUBSTITUTE('Quantities Report'!$A447,"+",""))), VALUE(SUBSTITUTE('Quantities Report'!$A447,"+","")),IF('Quantities Report'!$A447="","End of Project",$A448))</f>
        <v>End of Project</v>
      </c>
      <c r="B449" s="30" t="str">
        <f>IF(ISNUMBER('Quantities Report'!$A447), "", TRIM(CLEAN(SUBSTITUTE('Quantities Report'!$A447, CHAR(160), " "))))</f>
        <v/>
      </c>
      <c r="C449" s="30">
        <f>'Quantities Report'!F447</f>
        <v>0</v>
      </c>
      <c r="D449" s="32">
        <f>'Quantities Report'!G447</f>
        <v>0</v>
      </c>
    </row>
    <row r="450" spans="1:4">
      <c r="A450" s="15" t="str">
        <f>IF(ISNUMBER(VALUE(SUBSTITUTE('Quantities Report'!$A448,"+",""))), VALUE(SUBSTITUTE('Quantities Report'!$A448,"+","")),IF('Quantities Report'!$A448="","End of Project",$A449))</f>
        <v>End of Project</v>
      </c>
      <c r="B450" s="30" t="str">
        <f>IF(ISNUMBER('Quantities Report'!$A448), "", TRIM(CLEAN(SUBSTITUTE('Quantities Report'!$A448, CHAR(160), " "))))</f>
        <v/>
      </c>
      <c r="C450" s="30">
        <f>'Quantities Report'!F448</f>
        <v>0</v>
      </c>
      <c r="D450" s="32">
        <f>'Quantities Report'!G448</f>
        <v>0</v>
      </c>
    </row>
    <row r="451" spans="1:4">
      <c r="A451" s="15" t="str">
        <f>IF(ISNUMBER(VALUE(SUBSTITUTE('Quantities Report'!$A449,"+",""))), VALUE(SUBSTITUTE('Quantities Report'!$A449,"+","")),IF('Quantities Report'!$A449="","End of Project",$A450))</f>
        <v>End of Project</v>
      </c>
      <c r="B451" s="30" t="str">
        <f>IF(ISNUMBER('Quantities Report'!$A449), "", TRIM(CLEAN(SUBSTITUTE('Quantities Report'!$A449, CHAR(160), " "))))</f>
        <v/>
      </c>
      <c r="C451" s="30">
        <f>'Quantities Report'!F449</f>
        <v>0</v>
      </c>
      <c r="D451" s="32">
        <f>'Quantities Report'!G449</f>
        <v>0</v>
      </c>
    </row>
    <row r="452" spans="1:4">
      <c r="A452" s="15" t="str">
        <f>IF(ISNUMBER(VALUE(SUBSTITUTE('Quantities Report'!$A450,"+",""))), VALUE(SUBSTITUTE('Quantities Report'!$A450,"+","")),IF('Quantities Report'!$A450="","End of Project",$A451))</f>
        <v>End of Project</v>
      </c>
      <c r="B452" s="30" t="str">
        <f>IF(ISNUMBER('Quantities Report'!$A450), "", TRIM(CLEAN(SUBSTITUTE('Quantities Report'!$A450, CHAR(160), " "))))</f>
        <v/>
      </c>
      <c r="C452" s="30">
        <f>'Quantities Report'!F450</f>
        <v>0</v>
      </c>
      <c r="D452" s="32">
        <f>'Quantities Report'!G450</f>
        <v>0</v>
      </c>
    </row>
    <row r="453" spans="1:4">
      <c r="A453" s="15" t="str">
        <f>IF(ISNUMBER(VALUE(SUBSTITUTE('Quantities Report'!$A451,"+",""))), VALUE(SUBSTITUTE('Quantities Report'!$A451,"+","")),IF('Quantities Report'!$A451="","End of Project",$A452))</f>
        <v>End of Project</v>
      </c>
      <c r="B453" s="30" t="str">
        <f>IF(ISNUMBER('Quantities Report'!$A451), "", TRIM(CLEAN(SUBSTITUTE('Quantities Report'!$A451, CHAR(160), " "))))</f>
        <v/>
      </c>
      <c r="C453" s="30">
        <f>'Quantities Report'!F451</f>
        <v>0</v>
      </c>
      <c r="D453" s="32">
        <f>'Quantities Report'!G451</f>
        <v>0</v>
      </c>
    </row>
    <row r="454" spans="1:4">
      <c r="A454" s="15" t="str">
        <f>IF(ISNUMBER(VALUE(SUBSTITUTE('Quantities Report'!$A452,"+",""))), VALUE(SUBSTITUTE('Quantities Report'!$A452,"+","")),IF('Quantities Report'!$A452="","End of Project",$A453))</f>
        <v>End of Project</v>
      </c>
      <c r="B454" s="30" t="str">
        <f>IF(ISNUMBER('Quantities Report'!$A452), "", TRIM(CLEAN(SUBSTITUTE('Quantities Report'!$A452, CHAR(160), " "))))</f>
        <v/>
      </c>
      <c r="C454" s="30">
        <f>'Quantities Report'!F452</f>
        <v>0</v>
      </c>
      <c r="D454" s="32">
        <f>'Quantities Report'!G452</f>
        <v>0</v>
      </c>
    </row>
    <row r="455" spans="1:4">
      <c r="A455" s="15" t="str">
        <f>IF(ISNUMBER(VALUE(SUBSTITUTE('Quantities Report'!$A453,"+",""))), VALUE(SUBSTITUTE('Quantities Report'!$A453,"+","")),IF('Quantities Report'!$A453="","End of Project",$A454))</f>
        <v>End of Project</v>
      </c>
      <c r="B455" s="30" t="str">
        <f>IF(ISNUMBER('Quantities Report'!$A453), "", TRIM(CLEAN(SUBSTITUTE('Quantities Report'!$A453, CHAR(160), " "))))</f>
        <v/>
      </c>
      <c r="C455" s="30">
        <f>'Quantities Report'!F453</f>
        <v>0</v>
      </c>
      <c r="D455" s="32">
        <f>'Quantities Report'!G453</f>
        <v>0</v>
      </c>
    </row>
    <row r="456" spans="1:4">
      <c r="A456" s="15" t="str">
        <f>IF(ISNUMBER(VALUE(SUBSTITUTE('Quantities Report'!$A454,"+",""))), VALUE(SUBSTITUTE('Quantities Report'!$A454,"+","")),IF('Quantities Report'!$A454="","End of Project",$A455))</f>
        <v>End of Project</v>
      </c>
      <c r="B456" s="30" t="str">
        <f>IF(ISNUMBER('Quantities Report'!$A454), "", TRIM(CLEAN(SUBSTITUTE('Quantities Report'!$A454, CHAR(160), " "))))</f>
        <v/>
      </c>
      <c r="C456" s="30">
        <f>'Quantities Report'!F454</f>
        <v>0</v>
      </c>
      <c r="D456" s="32">
        <f>'Quantities Report'!G454</f>
        <v>0</v>
      </c>
    </row>
    <row r="457" spans="1:4">
      <c r="A457" s="15" t="str">
        <f>IF(ISNUMBER(VALUE(SUBSTITUTE('Quantities Report'!$A455,"+",""))), VALUE(SUBSTITUTE('Quantities Report'!$A455,"+","")),IF('Quantities Report'!$A455="","End of Project",$A456))</f>
        <v>End of Project</v>
      </c>
      <c r="B457" s="30" t="str">
        <f>IF(ISNUMBER('Quantities Report'!$A455), "", TRIM(CLEAN(SUBSTITUTE('Quantities Report'!$A455, CHAR(160), " "))))</f>
        <v/>
      </c>
      <c r="C457" s="30">
        <f>'Quantities Report'!F455</f>
        <v>0</v>
      </c>
      <c r="D457" s="32">
        <f>'Quantities Report'!G455</f>
        <v>0</v>
      </c>
    </row>
    <row r="458" spans="1:4">
      <c r="A458" s="15" t="str">
        <f>IF(ISNUMBER(VALUE(SUBSTITUTE('Quantities Report'!$A456,"+",""))), VALUE(SUBSTITUTE('Quantities Report'!$A456,"+","")),IF('Quantities Report'!$A456="","End of Project",$A457))</f>
        <v>End of Project</v>
      </c>
      <c r="B458" s="30" t="str">
        <f>IF(ISNUMBER('Quantities Report'!$A456), "", TRIM(CLEAN(SUBSTITUTE('Quantities Report'!$A456, CHAR(160), " "))))</f>
        <v/>
      </c>
      <c r="C458" s="30">
        <f>'Quantities Report'!F456</f>
        <v>0</v>
      </c>
      <c r="D458" s="32">
        <f>'Quantities Report'!G456</f>
        <v>0</v>
      </c>
    </row>
    <row r="459" spans="1:4">
      <c r="A459" s="15" t="str">
        <f>IF(ISNUMBER(VALUE(SUBSTITUTE('Quantities Report'!$A457,"+",""))), VALUE(SUBSTITUTE('Quantities Report'!$A457,"+","")),IF('Quantities Report'!$A457="","End of Project",$A458))</f>
        <v>End of Project</v>
      </c>
      <c r="B459" s="30" t="str">
        <f>IF(ISNUMBER('Quantities Report'!$A457), "", TRIM(CLEAN(SUBSTITUTE('Quantities Report'!$A457, CHAR(160), " "))))</f>
        <v/>
      </c>
      <c r="C459" s="30">
        <f>'Quantities Report'!F457</f>
        <v>0</v>
      </c>
      <c r="D459" s="32">
        <f>'Quantities Report'!G457</f>
        <v>0</v>
      </c>
    </row>
    <row r="460" spans="1:4">
      <c r="A460" s="15" t="str">
        <f>IF(ISNUMBER(VALUE(SUBSTITUTE('Quantities Report'!$A458,"+",""))), VALUE(SUBSTITUTE('Quantities Report'!$A458,"+","")),IF('Quantities Report'!$A458="","End of Project",$A459))</f>
        <v>End of Project</v>
      </c>
      <c r="B460" s="30" t="str">
        <f>IF(ISNUMBER('Quantities Report'!$A458), "", TRIM(CLEAN(SUBSTITUTE('Quantities Report'!$A458, CHAR(160), " "))))</f>
        <v/>
      </c>
      <c r="C460" s="30">
        <f>'Quantities Report'!F458</f>
        <v>0</v>
      </c>
      <c r="D460" s="32">
        <f>'Quantities Report'!G458</f>
        <v>0</v>
      </c>
    </row>
    <row r="461" spans="1:4">
      <c r="A461" s="15" t="str">
        <f>IF(ISNUMBER(VALUE(SUBSTITUTE('Quantities Report'!$A459,"+",""))), VALUE(SUBSTITUTE('Quantities Report'!$A459,"+","")),IF('Quantities Report'!$A459="","End of Project",$A460))</f>
        <v>End of Project</v>
      </c>
      <c r="B461" s="30" t="str">
        <f>IF(ISNUMBER('Quantities Report'!$A459), "", TRIM(CLEAN(SUBSTITUTE('Quantities Report'!$A459, CHAR(160), " "))))</f>
        <v/>
      </c>
      <c r="C461" s="30">
        <f>'Quantities Report'!F459</f>
        <v>0</v>
      </c>
      <c r="D461" s="32">
        <f>'Quantities Report'!G459</f>
        <v>0</v>
      </c>
    </row>
    <row r="462" spans="1:4">
      <c r="A462" s="15" t="str">
        <f>IF(ISNUMBER(VALUE(SUBSTITUTE('Quantities Report'!$A460,"+",""))), VALUE(SUBSTITUTE('Quantities Report'!$A460,"+","")),IF('Quantities Report'!$A460="","End of Project",$A461))</f>
        <v>End of Project</v>
      </c>
      <c r="B462" s="30" t="str">
        <f>IF(ISNUMBER('Quantities Report'!$A460), "", TRIM(CLEAN(SUBSTITUTE('Quantities Report'!$A460, CHAR(160), " "))))</f>
        <v/>
      </c>
      <c r="C462" s="30">
        <f>'Quantities Report'!F460</f>
        <v>0</v>
      </c>
      <c r="D462" s="32">
        <f>'Quantities Report'!G460</f>
        <v>0</v>
      </c>
    </row>
    <row r="463" spans="1:4">
      <c r="A463" s="15" t="str">
        <f>IF(ISNUMBER(VALUE(SUBSTITUTE('Quantities Report'!$A461,"+",""))), VALUE(SUBSTITUTE('Quantities Report'!$A461,"+","")),IF('Quantities Report'!$A461="","End of Project",$A462))</f>
        <v>End of Project</v>
      </c>
      <c r="B463" s="30" t="str">
        <f>IF(ISNUMBER('Quantities Report'!$A461), "", TRIM(CLEAN(SUBSTITUTE('Quantities Report'!$A461, CHAR(160), " "))))</f>
        <v/>
      </c>
      <c r="C463" s="30">
        <f>'Quantities Report'!F461</f>
        <v>0</v>
      </c>
      <c r="D463" s="32">
        <f>'Quantities Report'!G461</f>
        <v>0</v>
      </c>
    </row>
    <row r="464" spans="1:4">
      <c r="A464" s="15" t="str">
        <f>IF(ISNUMBER(VALUE(SUBSTITUTE('Quantities Report'!$A462,"+",""))), VALUE(SUBSTITUTE('Quantities Report'!$A462,"+","")),IF('Quantities Report'!$A462="","End of Project",$A463))</f>
        <v>End of Project</v>
      </c>
      <c r="B464" s="30" t="str">
        <f>IF(ISNUMBER('Quantities Report'!$A462), "", TRIM(CLEAN(SUBSTITUTE('Quantities Report'!$A462, CHAR(160), " "))))</f>
        <v/>
      </c>
      <c r="C464" s="30">
        <f>'Quantities Report'!F462</f>
        <v>0</v>
      </c>
      <c r="D464" s="32">
        <f>'Quantities Report'!G462</f>
        <v>0</v>
      </c>
    </row>
    <row r="465" spans="1:4">
      <c r="A465" s="15" t="str">
        <f>IF(ISNUMBER(VALUE(SUBSTITUTE('Quantities Report'!$A463,"+",""))), VALUE(SUBSTITUTE('Quantities Report'!$A463,"+","")),IF('Quantities Report'!$A463="","End of Project",$A464))</f>
        <v>End of Project</v>
      </c>
      <c r="B465" s="30" t="str">
        <f>IF(ISNUMBER('Quantities Report'!$A463), "", TRIM(CLEAN(SUBSTITUTE('Quantities Report'!$A463, CHAR(160), " "))))</f>
        <v/>
      </c>
      <c r="C465" s="30">
        <f>'Quantities Report'!F463</f>
        <v>0</v>
      </c>
      <c r="D465" s="32">
        <f>'Quantities Report'!G463</f>
        <v>0</v>
      </c>
    </row>
    <row r="466" spans="1:4">
      <c r="A466" s="15" t="str">
        <f>IF(ISNUMBER(VALUE(SUBSTITUTE('Quantities Report'!$A464,"+",""))), VALUE(SUBSTITUTE('Quantities Report'!$A464,"+","")),IF('Quantities Report'!$A464="","End of Project",$A465))</f>
        <v>End of Project</v>
      </c>
      <c r="B466" s="30" t="str">
        <f>IF(ISNUMBER('Quantities Report'!$A464), "", TRIM(CLEAN(SUBSTITUTE('Quantities Report'!$A464, CHAR(160), " "))))</f>
        <v/>
      </c>
      <c r="C466" s="30">
        <f>'Quantities Report'!F464</f>
        <v>0</v>
      </c>
      <c r="D466" s="32">
        <f>'Quantities Report'!G464</f>
        <v>0</v>
      </c>
    </row>
    <row r="467" spans="1:4">
      <c r="A467" s="15" t="str">
        <f>IF(ISNUMBER(VALUE(SUBSTITUTE('Quantities Report'!$A465,"+",""))), VALUE(SUBSTITUTE('Quantities Report'!$A465,"+","")),IF('Quantities Report'!$A465="","End of Project",$A466))</f>
        <v>End of Project</v>
      </c>
      <c r="B467" s="30" t="str">
        <f>IF(ISNUMBER('Quantities Report'!$A465), "", TRIM(CLEAN(SUBSTITUTE('Quantities Report'!$A465, CHAR(160), " "))))</f>
        <v/>
      </c>
      <c r="C467" s="30">
        <f>'Quantities Report'!F465</f>
        <v>0</v>
      </c>
      <c r="D467" s="32">
        <f>'Quantities Report'!G465</f>
        <v>0</v>
      </c>
    </row>
    <row r="468" spans="1:4">
      <c r="A468" s="15" t="str">
        <f>IF(ISNUMBER(VALUE(SUBSTITUTE('Quantities Report'!$A466,"+",""))), VALUE(SUBSTITUTE('Quantities Report'!$A466,"+","")),IF('Quantities Report'!$A466="","End of Project",$A467))</f>
        <v>End of Project</v>
      </c>
      <c r="B468" s="30" t="str">
        <f>IF(ISNUMBER('Quantities Report'!$A466), "", TRIM(CLEAN(SUBSTITUTE('Quantities Report'!$A466, CHAR(160), " "))))</f>
        <v/>
      </c>
      <c r="C468" s="30">
        <f>'Quantities Report'!F466</f>
        <v>0</v>
      </c>
      <c r="D468" s="32">
        <f>'Quantities Report'!G466</f>
        <v>0</v>
      </c>
    </row>
    <row r="469" spans="1:4">
      <c r="A469" s="15" t="str">
        <f>IF(ISNUMBER(VALUE(SUBSTITUTE('Quantities Report'!$A467,"+",""))), VALUE(SUBSTITUTE('Quantities Report'!$A467,"+","")),IF('Quantities Report'!$A467="","End of Project",$A468))</f>
        <v>End of Project</v>
      </c>
      <c r="B469" s="30" t="str">
        <f>IF(ISNUMBER('Quantities Report'!$A467), "", TRIM(CLEAN(SUBSTITUTE('Quantities Report'!$A467, CHAR(160), " "))))</f>
        <v/>
      </c>
      <c r="C469" s="30">
        <f>'Quantities Report'!F467</f>
        <v>0</v>
      </c>
      <c r="D469" s="32">
        <f>'Quantities Report'!G467</f>
        <v>0</v>
      </c>
    </row>
    <row r="470" spans="1:4">
      <c r="A470" s="15" t="str">
        <f>IF(ISNUMBER(VALUE(SUBSTITUTE('Quantities Report'!$A468,"+",""))), VALUE(SUBSTITUTE('Quantities Report'!$A468,"+","")),IF('Quantities Report'!$A468="","End of Project",$A469))</f>
        <v>End of Project</v>
      </c>
      <c r="B470" s="30" t="str">
        <f>IF(ISNUMBER('Quantities Report'!$A468), "", TRIM(CLEAN(SUBSTITUTE('Quantities Report'!$A468, CHAR(160), " "))))</f>
        <v/>
      </c>
      <c r="C470" s="30">
        <f>'Quantities Report'!F468</f>
        <v>0</v>
      </c>
      <c r="D470" s="32">
        <f>'Quantities Report'!G468</f>
        <v>0</v>
      </c>
    </row>
    <row r="471" spans="1:4">
      <c r="A471" s="15" t="str">
        <f>IF(ISNUMBER(VALUE(SUBSTITUTE('Quantities Report'!$A469,"+",""))), VALUE(SUBSTITUTE('Quantities Report'!$A469,"+","")),IF('Quantities Report'!$A469="","End of Project",$A470))</f>
        <v>End of Project</v>
      </c>
      <c r="B471" s="30" t="str">
        <f>IF(ISNUMBER('Quantities Report'!$A469), "", TRIM(CLEAN(SUBSTITUTE('Quantities Report'!$A469, CHAR(160), " "))))</f>
        <v/>
      </c>
      <c r="C471" s="30">
        <f>'Quantities Report'!F469</f>
        <v>0</v>
      </c>
      <c r="D471" s="32">
        <f>'Quantities Report'!G469</f>
        <v>0</v>
      </c>
    </row>
    <row r="472" spans="1:4">
      <c r="A472" s="15" t="str">
        <f>IF(ISNUMBER(VALUE(SUBSTITUTE('Quantities Report'!$A470,"+",""))), VALUE(SUBSTITUTE('Quantities Report'!$A470,"+","")),IF('Quantities Report'!$A470="","End of Project",$A471))</f>
        <v>End of Project</v>
      </c>
      <c r="B472" s="30" t="str">
        <f>IF(ISNUMBER('Quantities Report'!$A470), "", TRIM(CLEAN(SUBSTITUTE('Quantities Report'!$A470, CHAR(160), " "))))</f>
        <v/>
      </c>
      <c r="C472" s="30">
        <f>'Quantities Report'!F470</f>
        <v>0</v>
      </c>
      <c r="D472" s="32">
        <f>'Quantities Report'!G470</f>
        <v>0</v>
      </c>
    </row>
    <row r="473" spans="1:4">
      <c r="A473" s="15" t="str">
        <f>IF(ISNUMBER(VALUE(SUBSTITUTE('Quantities Report'!$A471,"+",""))), VALUE(SUBSTITUTE('Quantities Report'!$A471,"+","")),IF('Quantities Report'!$A471="","End of Project",$A472))</f>
        <v>End of Project</v>
      </c>
      <c r="B473" s="30" t="str">
        <f>IF(ISNUMBER('Quantities Report'!$A471), "", TRIM(CLEAN(SUBSTITUTE('Quantities Report'!$A471, CHAR(160), " "))))</f>
        <v/>
      </c>
      <c r="C473" s="30">
        <f>'Quantities Report'!F471</f>
        <v>0</v>
      </c>
      <c r="D473" s="32">
        <f>'Quantities Report'!G471</f>
        <v>0</v>
      </c>
    </row>
    <row r="474" spans="1:4">
      <c r="A474" s="15" t="str">
        <f>IF(ISNUMBER(VALUE(SUBSTITUTE('Quantities Report'!$A472,"+",""))), VALUE(SUBSTITUTE('Quantities Report'!$A472,"+","")),IF('Quantities Report'!$A472="","End of Project",$A473))</f>
        <v>End of Project</v>
      </c>
      <c r="B474" s="30" t="str">
        <f>IF(ISNUMBER('Quantities Report'!$A472), "", TRIM(CLEAN(SUBSTITUTE('Quantities Report'!$A472, CHAR(160), " "))))</f>
        <v/>
      </c>
      <c r="C474" s="30">
        <f>'Quantities Report'!F472</f>
        <v>0</v>
      </c>
      <c r="D474" s="32">
        <f>'Quantities Report'!G472</f>
        <v>0</v>
      </c>
    </row>
    <row r="475" spans="1:4">
      <c r="A475" s="15" t="str">
        <f>IF(ISNUMBER(VALUE(SUBSTITUTE('Quantities Report'!$A473,"+",""))), VALUE(SUBSTITUTE('Quantities Report'!$A473,"+","")),IF('Quantities Report'!$A473="","End of Project",$A474))</f>
        <v>End of Project</v>
      </c>
      <c r="B475" s="30" t="str">
        <f>IF(ISNUMBER('Quantities Report'!$A473), "", TRIM(CLEAN(SUBSTITUTE('Quantities Report'!$A473, CHAR(160), " "))))</f>
        <v/>
      </c>
      <c r="C475" s="30">
        <f>'Quantities Report'!F473</f>
        <v>0</v>
      </c>
      <c r="D475" s="32">
        <f>'Quantities Report'!G473</f>
        <v>0</v>
      </c>
    </row>
    <row r="476" spans="1:4">
      <c r="A476" s="15" t="str">
        <f>IF(ISNUMBER(VALUE(SUBSTITUTE('Quantities Report'!$A474,"+",""))), VALUE(SUBSTITUTE('Quantities Report'!$A474,"+","")),IF('Quantities Report'!$A474="","End of Project",$A475))</f>
        <v>End of Project</v>
      </c>
      <c r="B476" s="30" t="str">
        <f>IF(ISNUMBER('Quantities Report'!$A474), "", TRIM(CLEAN(SUBSTITUTE('Quantities Report'!$A474, CHAR(160), " "))))</f>
        <v/>
      </c>
      <c r="C476" s="30">
        <f>'Quantities Report'!F474</f>
        <v>0</v>
      </c>
      <c r="D476" s="32">
        <f>'Quantities Report'!G474</f>
        <v>0</v>
      </c>
    </row>
    <row r="477" spans="1:4">
      <c r="A477" s="15" t="str">
        <f>IF(ISNUMBER(VALUE(SUBSTITUTE('Quantities Report'!$A475,"+",""))), VALUE(SUBSTITUTE('Quantities Report'!$A475,"+","")),IF('Quantities Report'!$A475="","End of Project",$A476))</f>
        <v>End of Project</v>
      </c>
      <c r="B477" s="30" t="str">
        <f>IF(ISNUMBER('Quantities Report'!$A475), "", TRIM(CLEAN(SUBSTITUTE('Quantities Report'!$A475, CHAR(160), " "))))</f>
        <v/>
      </c>
      <c r="C477" s="30">
        <f>'Quantities Report'!F475</f>
        <v>0</v>
      </c>
      <c r="D477" s="32">
        <f>'Quantities Report'!G475</f>
        <v>0</v>
      </c>
    </row>
    <row r="478" spans="1:4">
      <c r="A478" s="15" t="str">
        <f>IF(ISNUMBER(VALUE(SUBSTITUTE('Quantities Report'!$A476,"+",""))), VALUE(SUBSTITUTE('Quantities Report'!$A476,"+","")),IF('Quantities Report'!$A476="","End of Project",$A477))</f>
        <v>End of Project</v>
      </c>
      <c r="B478" s="30" t="str">
        <f>IF(ISNUMBER('Quantities Report'!$A476), "", TRIM(CLEAN(SUBSTITUTE('Quantities Report'!$A476, CHAR(160), " "))))</f>
        <v/>
      </c>
      <c r="C478" s="30">
        <f>'Quantities Report'!F476</f>
        <v>0</v>
      </c>
      <c r="D478" s="32">
        <f>'Quantities Report'!G476</f>
        <v>0</v>
      </c>
    </row>
    <row r="479" spans="1:4">
      <c r="A479" s="15" t="str">
        <f>IF(ISNUMBER(VALUE(SUBSTITUTE('Quantities Report'!$A477,"+",""))), VALUE(SUBSTITUTE('Quantities Report'!$A477,"+","")),IF('Quantities Report'!$A477="","End of Project",$A478))</f>
        <v>End of Project</v>
      </c>
      <c r="B479" s="30" t="str">
        <f>IF(ISNUMBER('Quantities Report'!$A477), "", TRIM(CLEAN(SUBSTITUTE('Quantities Report'!$A477, CHAR(160), " "))))</f>
        <v/>
      </c>
      <c r="C479" s="30">
        <f>'Quantities Report'!F477</f>
        <v>0</v>
      </c>
      <c r="D479" s="32">
        <f>'Quantities Report'!G477</f>
        <v>0</v>
      </c>
    </row>
    <row r="480" spans="1:4">
      <c r="A480" s="15" t="str">
        <f>IF(ISNUMBER(VALUE(SUBSTITUTE('Quantities Report'!$A478,"+",""))), VALUE(SUBSTITUTE('Quantities Report'!$A478,"+","")),IF('Quantities Report'!$A478="","End of Project",$A479))</f>
        <v>End of Project</v>
      </c>
      <c r="B480" s="30" t="str">
        <f>IF(ISNUMBER('Quantities Report'!$A478), "", TRIM(CLEAN(SUBSTITUTE('Quantities Report'!$A478, CHAR(160), " "))))</f>
        <v/>
      </c>
      <c r="C480" s="30">
        <f>'Quantities Report'!F478</f>
        <v>0</v>
      </c>
      <c r="D480" s="32">
        <f>'Quantities Report'!G478</f>
        <v>0</v>
      </c>
    </row>
    <row r="481" spans="1:4">
      <c r="A481" s="15" t="str">
        <f>IF(ISNUMBER(VALUE(SUBSTITUTE('Quantities Report'!$A479,"+",""))), VALUE(SUBSTITUTE('Quantities Report'!$A479,"+","")),IF('Quantities Report'!$A479="","End of Project",$A480))</f>
        <v>End of Project</v>
      </c>
      <c r="B481" s="30" t="str">
        <f>IF(ISNUMBER('Quantities Report'!$A479), "", TRIM(CLEAN(SUBSTITUTE('Quantities Report'!$A479, CHAR(160), " "))))</f>
        <v/>
      </c>
      <c r="C481" s="30">
        <f>'Quantities Report'!F479</f>
        <v>0</v>
      </c>
      <c r="D481" s="32">
        <f>'Quantities Report'!G479</f>
        <v>0</v>
      </c>
    </row>
    <row r="482" spans="1:4">
      <c r="A482" s="15" t="str">
        <f>IF(ISNUMBER(VALUE(SUBSTITUTE('Quantities Report'!$A480,"+",""))), VALUE(SUBSTITUTE('Quantities Report'!$A480,"+","")),IF('Quantities Report'!$A480="","End of Project",$A481))</f>
        <v>End of Project</v>
      </c>
      <c r="B482" s="30" t="str">
        <f>IF(ISNUMBER('Quantities Report'!$A480), "", TRIM(CLEAN(SUBSTITUTE('Quantities Report'!$A480, CHAR(160), " "))))</f>
        <v/>
      </c>
      <c r="C482" s="30">
        <f>'Quantities Report'!F480</f>
        <v>0</v>
      </c>
      <c r="D482" s="32">
        <f>'Quantities Report'!G480</f>
        <v>0</v>
      </c>
    </row>
    <row r="483" spans="1:4">
      <c r="A483" s="15" t="str">
        <f>IF(ISNUMBER(VALUE(SUBSTITUTE('Quantities Report'!$A481,"+",""))), VALUE(SUBSTITUTE('Quantities Report'!$A481,"+","")),IF('Quantities Report'!$A481="","End of Project",$A482))</f>
        <v>End of Project</v>
      </c>
      <c r="B483" s="30" t="str">
        <f>IF(ISNUMBER('Quantities Report'!$A481), "", TRIM(CLEAN(SUBSTITUTE('Quantities Report'!$A481, CHAR(160), " "))))</f>
        <v/>
      </c>
      <c r="C483" s="30">
        <f>'Quantities Report'!F481</f>
        <v>0</v>
      </c>
      <c r="D483" s="32">
        <f>'Quantities Report'!G481</f>
        <v>0</v>
      </c>
    </row>
    <row r="484" spans="1:4">
      <c r="A484" s="15" t="str">
        <f>IF(ISNUMBER(VALUE(SUBSTITUTE('Quantities Report'!$A482,"+",""))), VALUE(SUBSTITUTE('Quantities Report'!$A482,"+","")),IF('Quantities Report'!$A482="","End of Project",$A483))</f>
        <v>End of Project</v>
      </c>
      <c r="B484" s="30" t="str">
        <f>IF(ISNUMBER('Quantities Report'!$A482), "", TRIM(CLEAN(SUBSTITUTE('Quantities Report'!$A482, CHAR(160), " "))))</f>
        <v/>
      </c>
      <c r="C484" s="30">
        <f>'Quantities Report'!F482</f>
        <v>0</v>
      </c>
      <c r="D484" s="32">
        <f>'Quantities Report'!G482</f>
        <v>0</v>
      </c>
    </row>
    <row r="485" spans="1:4">
      <c r="A485" s="15" t="str">
        <f>IF(ISNUMBER(VALUE(SUBSTITUTE('Quantities Report'!$A483,"+",""))), VALUE(SUBSTITUTE('Quantities Report'!$A483,"+","")),IF('Quantities Report'!$A483="","End of Project",$A484))</f>
        <v>End of Project</v>
      </c>
      <c r="B485" s="30" t="str">
        <f>IF(ISNUMBER('Quantities Report'!$A483), "", TRIM(CLEAN(SUBSTITUTE('Quantities Report'!$A483, CHAR(160), " "))))</f>
        <v/>
      </c>
      <c r="C485" s="30">
        <f>'Quantities Report'!F483</f>
        <v>0</v>
      </c>
      <c r="D485" s="32">
        <f>'Quantities Report'!G483</f>
        <v>0</v>
      </c>
    </row>
    <row r="486" spans="1:4">
      <c r="A486" s="15" t="str">
        <f>IF(ISNUMBER(VALUE(SUBSTITUTE('Quantities Report'!$A484,"+",""))), VALUE(SUBSTITUTE('Quantities Report'!$A484,"+","")),IF('Quantities Report'!$A484="","End of Project",$A485))</f>
        <v>End of Project</v>
      </c>
      <c r="B486" s="30" t="str">
        <f>IF(ISNUMBER('Quantities Report'!$A484), "", TRIM(CLEAN(SUBSTITUTE('Quantities Report'!$A484, CHAR(160), " "))))</f>
        <v/>
      </c>
      <c r="C486" s="30">
        <f>'Quantities Report'!F484</f>
        <v>0</v>
      </c>
      <c r="D486" s="32">
        <f>'Quantities Report'!G484</f>
        <v>0</v>
      </c>
    </row>
    <row r="487" spans="1:4">
      <c r="A487" s="15" t="str">
        <f>IF(ISNUMBER(VALUE(SUBSTITUTE('Quantities Report'!$A485,"+",""))), VALUE(SUBSTITUTE('Quantities Report'!$A485,"+","")),IF('Quantities Report'!$A485="","End of Project",$A486))</f>
        <v>End of Project</v>
      </c>
      <c r="B487" s="30" t="str">
        <f>IF(ISNUMBER('Quantities Report'!$A485), "", TRIM(CLEAN(SUBSTITUTE('Quantities Report'!$A485, CHAR(160), " "))))</f>
        <v/>
      </c>
      <c r="C487" s="30">
        <f>'Quantities Report'!F485</f>
        <v>0</v>
      </c>
      <c r="D487" s="32">
        <f>'Quantities Report'!G485</f>
        <v>0</v>
      </c>
    </row>
    <row r="488" spans="1:4">
      <c r="A488" s="15" t="str">
        <f>IF(ISNUMBER(VALUE(SUBSTITUTE('Quantities Report'!$A486,"+",""))), VALUE(SUBSTITUTE('Quantities Report'!$A486,"+","")),IF('Quantities Report'!$A486="","End of Project",$A487))</f>
        <v>End of Project</v>
      </c>
      <c r="B488" s="30" t="str">
        <f>IF(ISNUMBER('Quantities Report'!$A486), "", TRIM(CLEAN(SUBSTITUTE('Quantities Report'!$A486, CHAR(160), " "))))</f>
        <v/>
      </c>
      <c r="C488" s="30">
        <f>'Quantities Report'!F486</f>
        <v>0</v>
      </c>
      <c r="D488" s="32">
        <f>'Quantities Report'!G486</f>
        <v>0</v>
      </c>
    </row>
    <row r="489" spans="1:4">
      <c r="A489" s="15" t="str">
        <f>IF(ISNUMBER(VALUE(SUBSTITUTE('Quantities Report'!$A487,"+",""))), VALUE(SUBSTITUTE('Quantities Report'!$A487,"+","")),IF('Quantities Report'!$A487="","End of Project",$A488))</f>
        <v>End of Project</v>
      </c>
      <c r="B489" s="30" t="str">
        <f>IF(ISNUMBER('Quantities Report'!$A487), "", TRIM(CLEAN(SUBSTITUTE('Quantities Report'!$A487, CHAR(160), " "))))</f>
        <v/>
      </c>
      <c r="C489" s="30">
        <f>'Quantities Report'!F487</f>
        <v>0</v>
      </c>
      <c r="D489" s="32">
        <f>'Quantities Report'!G487</f>
        <v>0</v>
      </c>
    </row>
    <row r="490" spans="1:4">
      <c r="A490" s="15" t="str">
        <f>IF(ISNUMBER(VALUE(SUBSTITUTE('Quantities Report'!$A488,"+",""))), VALUE(SUBSTITUTE('Quantities Report'!$A488,"+","")),IF('Quantities Report'!$A488="","End of Project",$A489))</f>
        <v>End of Project</v>
      </c>
      <c r="B490" s="30" t="str">
        <f>IF(ISNUMBER('Quantities Report'!$A488), "", TRIM(CLEAN(SUBSTITUTE('Quantities Report'!$A488, CHAR(160), " "))))</f>
        <v/>
      </c>
      <c r="C490" s="30">
        <f>'Quantities Report'!F488</f>
        <v>0</v>
      </c>
      <c r="D490" s="32">
        <f>'Quantities Report'!G488</f>
        <v>0</v>
      </c>
    </row>
    <row r="491" spans="1:4">
      <c r="A491" s="15" t="str">
        <f>IF(ISNUMBER(VALUE(SUBSTITUTE('Quantities Report'!$A489,"+",""))), VALUE(SUBSTITUTE('Quantities Report'!$A489,"+","")),IF('Quantities Report'!$A489="","End of Project",$A490))</f>
        <v>End of Project</v>
      </c>
      <c r="B491" s="30" t="str">
        <f>IF(ISNUMBER('Quantities Report'!$A489), "", TRIM(CLEAN(SUBSTITUTE('Quantities Report'!$A489, CHAR(160), " "))))</f>
        <v/>
      </c>
      <c r="C491" s="30">
        <f>'Quantities Report'!F489</f>
        <v>0</v>
      </c>
      <c r="D491" s="32">
        <f>'Quantities Report'!G489</f>
        <v>0</v>
      </c>
    </row>
    <row r="492" spans="1:4">
      <c r="A492" s="15" t="str">
        <f>IF(ISNUMBER(VALUE(SUBSTITUTE('Quantities Report'!$A490,"+",""))), VALUE(SUBSTITUTE('Quantities Report'!$A490,"+","")),IF('Quantities Report'!$A490="","End of Project",$A491))</f>
        <v>End of Project</v>
      </c>
      <c r="B492" s="30" t="str">
        <f>IF(ISNUMBER('Quantities Report'!$A490), "", TRIM(CLEAN(SUBSTITUTE('Quantities Report'!$A490, CHAR(160), " "))))</f>
        <v/>
      </c>
      <c r="C492" s="30">
        <f>'Quantities Report'!F490</f>
        <v>0</v>
      </c>
      <c r="D492" s="32">
        <f>'Quantities Report'!G490</f>
        <v>0</v>
      </c>
    </row>
    <row r="493" spans="1:4">
      <c r="A493" s="15" t="str">
        <f>IF(ISNUMBER(VALUE(SUBSTITUTE('Quantities Report'!$A491,"+",""))), VALUE(SUBSTITUTE('Quantities Report'!$A491,"+","")),IF('Quantities Report'!$A491="","End of Project",$A492))</f>
        <v>End of Project</v>
      </c>
      <c r="B493" s="30" t="str">
        <f>IF(ISNUMBER('Quantities Report'!$A491), "", TRIM(CLEAN(SUBSTITUTE('Quantities Report'!$A491, CHAR(160), " "))))</f>
        <v/>
      </c>
      <c r="C493" s="30">
        <f>'Quantities Report'!F491</f>
        <v>0</v>
      </c>
      <c r="D493" s="32">
        <f>'Quantities Report'!G491</f>
        <v>0</v>
      </c>
    </row>
    <row r="494" spans="1:4">
      <c r="A494" s="15" t="str">
        <f>IF(ISNUMBER(VALUE(SUBSTITUTE('Quantities Report'!$A492,"+",""))), VALUE(SUBSTITUTE('Quantities Report'!$A492,"+","")),IF('Quantities Report'!$A492="","End of Project",$A493))</f>
        <v>End of Project</v>
      </c>
      <c r="B494" s="30" t="str">
        <f>IF(ISNUMBER('Quantities Report'!$A492), "", TRIM(CLEAN(SUBSTITUTE('Quantities Report'!$A492, CHAR(160), " "))))</f>
        <v/>
      </c>
      <c r="C494" s="30">
        <f>'Quantities Report'!F492</f>
        <v>0</v>
      </c>
      <c r="D494" s="32">
        <f>'Quantities Report'!G492</f>
        <v>0</v>
      </c>
    </row>
    <row r="495" spans="1:4">
      <c r="A495" s="15" t="str">
        <f>IF(ISNUMBER(VALUE(SUBSTITUTE('Quantities Report'!$A493,"+",""))), VALUE(SUBSTITUTE('Quantities Report'!$A493,"+","")),IF('Quantities Report'!$A493="","End of Project",$A494))</f>
        <v>End of Project</v>
      </c>
      <c r="B495" s="30" t="str">
        <f>IF(ISNUMBER('Quantities Report'!$A493), "", TRIM(CLEAN(SUBSTITUTE('Quantities Report'!$A493, CHAR(160), " "))))</f>
        <v/>
      </c>
      <c r="C495" s="30">
        <f>'Quantities Report'!F493</f>
        <v>0</v>
      </c>
      <c r="D495" s="32">
        <f>'Quantities Report'!G493</f>
        <v>0</v>
      </c>
    </row>
    <row r="496" spans="1:4">
      <c r="A496" s="15" t="str">
        <f>IF(ISNUMBER(VALUE(SUBSTITUTE('Quantities Report'!$A494,"+",""))), VALUE(SUBSTITUTE('Quantities Report'!$A494,"+","")),IF('Quantities Report'!$A494="","End of Project",$A495))</f>
        <v>End of Project</v>
      </c>
      <c r="B496" s="30" t="str">
        <f>IF(ISNUMBER('Quantities Report'!$A494), "", TRIM(CLEAN(SUBSTITUTE('Quantities Report'!$A494, CHAR(160), " "))))</f>
        <v/>
      </c>
      <c r="C496" s="30">
        <f>'Quantities Report'!F494</f>
        <v>0</v>
      </c>
      <c r="D496" s="32">
        <f>'Quantities Report'!G494</f>
        <v>0</v>
      </c>
    </row>
    <row r="497" spans="1:4">
      <c r="A497" s="15" t="str">
        <f>IF(ISNUMBER(VALUE(SUBSTITUTE('Quantities Report'!$A495,"+",""))), VALUE(SUBSTITUTE('Quantities Report'!$A495,"+","")),IF('Quantities Report'!$A495="","End of Project",$A496))</f>
        <v>End of Project</v>
      </c>
      <c r="B497" s="30" t="str">
        <f>IF(ISNUMBER('Quantities Report'!$A495), "", TRIM(CLEAN(SUBSTITUTE('Quantities Report'!$A495, CHAR(160), " "))))</f>
        <v/>
      </c>
      <c r="C497" s="30">
        <f>'Quantities Report'!F495</f>
        <v>0</v>
      </c>
      <c r="D497" s="32">
        <f>'Quantities Report'!G495</f>
        <v>0</v>
      </c>
    </row>
    <row r="498" spans="1:4">
      <c r="A498" s="15" t="str">
        <f>IF(ISNUMBER(VALUE(SUBSTITUTE('Quantities Report'!$A496,"+",""))), VALUE(SUBSTITUTE('Quantities Report'!$A496,"+","")),IF('Quantities Report'!$A496="","End of Project",$A497))</f>
        <v>End of Project</v>
      </c>
      <c r="B498" s="30" t="str">
        <f>IF(ISNUMBER('Quantities Report'!$A496), "", TRIM(CLEAN(SUBSTITUTE('Quantities Report'!$A496, CHAR(160), " "))))</f>
        <v/>
      </c>
      <c r="C498" s="30">
        <f>'Quantities Report'!F496</f>
        <v>0</v>
      </c>
      <c r="D498" s="32">
        <f>'Quantities Report'!G496</f>
        <v>0</v>
      </c>
    </row>
    <row r="499" spans="1:4">
      <c r="A499" s="15" t="str">
        <f>IF(ISNUMBER(VALUE(SUBSTITUTE('Quantities Report'!$A497,"+",""))), VALUE(SUBSTITUTE('Quantities Report'!$A497,"+","")),IF('Quantities Report'!$A497="","End of Project",$A498))</f>
        <v>End of Project</v>
      </c>
      <c r="B499" s="30" t="str">
        <f>IF(ISNUMBER('Quantities Report'!$A497), "", TRIM(CLEAN(SUBSTITUTE('Quantities Report'!$A497, CHAR(160), " "))))</f>
        <v/>
      </c>
      <c r="C499" s="30">
        <f>'Quantities Report'!F497</f>
        <v>0</v>
      </c>
      <c r="D499" s="32">
        <f>'Quantities Report'!G497</f>
        <v>0</v>
      </c>
    </row>
    <row r="500" spans="1:4">
      <c r="A500" s="15" t="str">
        <f>IF(ISNUMBER(VALUE(SUBSTITUTE('Quantities Report'!$A498,"+",""))), VALUE(SUBSTITUTE('Quantities Report'!$A498,"+","")),IF('Quantities Report'!$A498="","End of Project",$A499))</f>
        <v>End of Project</v>
      </c>
      <c r="B500" s="30" t="str">
        <f>IF(ISNUMBER('Quantities Report'!$A498), "", TRIM(CLEAN(SUBSTITUTE('Quantities Report'!$A498, CHAR(160), " "))))</f>
        <v/>
      </c>
      <c r="C500" s="30">
        <f>'Quantities Report'!F498</f>
        <v>0</v>
      </c>
      <c r="D500" s="32">
        <f>'Quantities Report'!G498</f>
        <v>0</v>
      </c>
    </row>
    <row r="501" spans="1:4">
      <c r="A501" s="15" t="str">
        <f>IF(ISNUMBER(VALUE(SUBSTITUTE('Quantities Report'!$A499,"+",""))), VALUE(SUBSTITUTE('Quantities Report'!$A499,"+","")),IF('Quantities Report'!$A499="","End of Project",$A500))</f>
        <v>End of Project</v>
      </c>
      <c r="B501" s="30" t="str">
        <f>IF(ISNUMBER('Quantities Report'!$A499), "", TRIM(CLEAN(SUBSTITUTE('Quantities Report'!$A499, CHAR(160), " "))))</f>
        <v/>
      </c>
      <c r="C501" s="30">
        <f>'Quantities Report'!F499</f>
        <v>0</v>
      </c>
      <c r="D501" s="32">
        <f>'Quantities Report'!G499</f>
        <v>0</v>
      </c>
    </row>
    <row r="502" spans="1:4">
      <c r="A502" s="15" t="str">
        <f>IF(ISNUMBER(VALUE(SUBSTITUTE('Quantities Report'!$A500,"+",""))), VALUE(SUBSTITUTE('Quantities Report'!$A500,"+","")),IF('Quantities Report'!$A500="","End of Project",$A501))</f>
        <v>End of Project</v>
      </c>
      <c r="B502" s="30" t="str">
        <f>IF(ISNUMBER('Quantities Report'!$A500), "", TRIM(CLEAN(SUBSTITUTE('Quantities Report'!$A500, CHAR(160), " "))))</f>
        <v/>
      </c>
      <c r="C502" s="30">
        <f>'Quantities Report'!F500</f>
        <v>0</v>
      </c>
      <c r="D502" s="32">
        <f>'Quantities Report'!G500</f>
        <v>0</v>
      </c>
    </row>
    <row r="503" spans="1:4">
      <c r="A503" s="15" t="str">
        <f>IF(ISNUMBER(VALUE(SUBSTITUTE('Quantities Report'!$A501,"+",""))), VALUE(SUBSTITUTE('Quantities Report'!$A501,"+","")),IF('Quantities Report'!$A501="","End of Project",$A502))</f>
        <v>End of Project</v>
      </c>
      <c r="B503" s="30" t="str">
        <f>IF(ISNUMBER('Quantities Report'!$A501), "", TRIM(CLEAN(SUBSTITUTE('Quantities Report'!$A501, CHAR(160), " "))))</f>
        <v/>
      </c>
      <c r="C503" s="30">
        <f>'Quantities Report'!F501</f>
        <v>0</v>
      </c>
      <c r="D503" s="32">
        <f>'Quantities Report'!G501</f>
        <v>0</v>
      </c>
    </row>
    <row r="504" spans="1:4">
      <c r="A504" s="15" t="str">
        <f>IF(ISNUMBER(VALUE(SUBSTITUTE('Quantities Report'!$A502,"+",""))), VALUE(SUBSTITUTE('Quantities Report'!$A502,"+","")),IF('Quantities Report'!$A502="","End of Project",$A503))</f>
        <v>End of Project</v>
      </c>
      <c r="B504" s="30" t="str">
        <f>IF(ISNUMBER('Quantities Report'!$A502), "", TRIM(CLEAN(SUBSTITUTE('Quantities Report'!$A502, CHAR(160), " "))))</f>
        <v/>
      </c>
      <c r="C504" s="30">
        <f>'Quantities Report'!F502</f>
        <v>0</v>
      </c>
      <c r="D504" s="32">
        <f>'Quantities Report'!G502</f>
        <v>0</v>
      </c>
    </row>
    <row r="505" spans="1:4">
      <c r="A505" s="15" t="str">
        <f>IF(ISNUMBER(VALUE(SUBSTITUTE('Quantities Report'!$A503,"+",""))), VALUE(SUBSTITUTE('Quantities Report'!$A503,"+","")),IF('Quantities Report'!$A503="","End of Project",$A504))</f>
        <v>End of Project</v>
      </c>
      <c r="B505" s="30" t="str">
        <f>IF(ISNUMBER('Quantities Report'!$A503), "", TRIM(CLEAN(SUBSTITUTE('Quantities Report'!$A503, CHAR(160), " "))))</f>
        <v/>
      </c>
      <c r="C505" s="30">
        <f>'Quantities Report'!F503</f>
        <v>0</v>
      </c>
      <c r="D505" s="32">
        <f>'Quantities Report'!G503</f>
        <v>0</v>
      </c>
    </row>
    <row r="506" spans="1:4">
      <c r="A506" s="15" t="str">
        <f>IF(ISNUMBER(VALUE(SUBSTITUTE('Quantities Report'!$A504,"+",""))), VALUE(SUBSTITUTE('Quantities Report'!$A504,"+","")),IF('Quantities Report'!$A504="","End of Project",$A505))</f>
        <v>End of Project</v>
      </c>
      <c r="B506" s="30" t="str">
        <f>IF(ISNUMBER('Quantities Report'!$A504), "", TRIM(CLEAN(SUBSTITUTE('Quantities Report'!$A504, CHAR(160), " "))))</f>
        <v/>
      </c>
      <c r="C506" s="30">
        <f>'Quantities Report'!F504</f>
        <v>0</v>
      </c>
      <c r="D506" s="32">
        <f>'Quantities Report'!G504</f>
        <v>0</v>
      </c>
    </row>
    <row r="507" spans="1:4">
      <c r="A507" s="15" t="str">
        <f>IF(ISNUMBER(VALUE(SUBSTITUTE('Quantities Report'!$A505,"+",""))), VALUE(SUBSTITUTE('Quantities Report'!$A505,"+","")),IF('Quantities Report'!$A505="","End of Project",$A506))</f>
        <v>End of Project</v>
      </c>
      <c r="B507" s="30" t="str">
        <f>IF(ISNUMBER('Quantities Report'!$A505), "", TRIM(CLEAN(SUBSTITUTE('Quantities Report'!$A505, CHAR(160), " "))))</f>
        <v/>
      </c>
      <c r="C507" s="30">
        <f>'Quantities Report'!F505</f>
        <v>0</v>
      </c>
      <c r="D507" s="32">
        <f>'Quantities Report'!G505</f>
        <v>0</v>
      </c>
    </row>
    <row r="508" spans="1:4">
      <c r="A508" s="15" t="str">
        <f>IF(ISNUMBER(VALUE(SUBSTITUTE('Quantities Report'!$A506,"+",""))), VALUE(SUBSTITUTE('Quantities Report'!$A506,"+","")),IF('Quantities Report'!$A506="","End of Project",$A507))</f>
        <v>End of Project</v>
      </c>
      <c r="B508" s="30" t="str">
        <f>IF(ISNUMBER('Quantities Report'!$A506), "", TRIM(CLEAN(SUBSTITUTE('Quantities Report'!$A506, CHAR(160), " "))))</f>
        <v/>
      </c>
      <c r="C508" s="30">
        <f>'Quantities Report'!F506</f>
        <v>0</v>
      </c>
      <c r="D508" s="32">
        <f>'Quantities Report'!G506</f>
        <v>0</v>
      </c>
    </row>
    <row r="509" spans="1:4">
      <c r="A509" s="15" t="str">
        <f>IF(ISNUMBER(VALUE(SUBSTITUTE('Quantities Report'!$A507,"+",""))), VALUE(SUBSTITUTE('Quantities Report'!$A507,"+","")),IF('Quantities Report'!$A507="","End of Project",$A508))</f>
        <v>End of Project</v>
      </c>
      <c r="B509" s="30" t="str">
        <f>IF(ISNUMBER('Quantities Report'!$A507), "", TRIM(CLEAN(SUBSTITUTE('Quantities Report'!$A507, CHAR(160), " "))))</f>
        <v/>
      </c>
      <c r="C509" s="30">
        <f>'Quantities Report'!F507</f>
        <v>0</v>
      </c>
      <c r="D509" s="32">
        <f>'Quantities Report'!G507</f>
        <v>0</v>
      </c>
    </row>
    <row r="510" spans="1:4">
      <c r="A510" s="15" t="str">
        <f>IF(ISNUMBER(VALUE(SUBSTITUTE('Quantities Report'!$A508,"+",""))), VALUE(SUBSTITUTE('Quantities Report'!$A508,"+","")),IF('Quantities Report'!$A508="","End of Project",$A509))</f>
        <v>End of Project</v>
      </c>
      <c r="B510" s="30" t="str">
        <f>IF(ISNUMBER('Quantities Report'!$A508), "", TRIM(CLEAN(SUBSTITUTE('Quantities Report'!$A508, CHAR(160), " "))))</f>
        <v/>
      </c>
      <c r="C510" s="30">
        <f>'Quantities Report'!F508</f>
        <v>0</v>
      </c>
      <c r="D510" s="32">
        <f>'Quantities Report'!G508</f>
        <v>0</v>
      </c>
    </row>
    <row r="511" spans="1:4">
      <c r="A511" s="15" t="str">
        <f>IF(ISNUMBER(VALUE(SUBSTITUTE('Quantities Report'!$A509,"+",""))), VALUE(SUBSTITUTE('Quantities Report'!$A509,"+","")),IF('Quantities Report'!$A509="","End of Project",$A510))</f>
        <v>End of Project</v>
      </c>
      <c r="B511" s="30" t="str">
        <f>IF(ISNUMBER('Quantities Report'!$A509), "", TRIM(CLEAN(SUBSTITUTE('Quantities Report'!$A509, CHAR(160), " "))))</f>
        <v/>
      </c>
      <c r="C511" s="30">
        <f>'Quantities Report'!F509</f>
        <v>0</v>
      </c>
      <c r="D511" s="32">
        <f>'Quantities Report'!G509</f>
        <v>0</v>
      </c>
    </row>
    <row r="512" spans="1:4">
      <c r="A512" s="15" t="str">
        <f>IF(ISNUMBER(VALUE(SUBSTITUTE('Quantities Report'!$A510,"+",""))), VALUE(SUBSTITUTE('Quantities Report'!$A510,"+","")),IF('Quantities Report'!$A510="","End of Project",$A511))</f>
        <v>End of Project</v>
      </c>
      <c r="B512" s="30" t="str">
        <f>IF(ISNUMBER('Quantities Report'!$A510), "", TRIM(CLEAN(SUBSTITUTE('Quantities Report'!$A510, CHAR(160), " "))))</f>
        <v/>
      </c>
      <c r="C512" s="30">
        <f>'Quantities Report'!F510</f>
        <v>0</v>
      </c>
      <c r="D512" s="32">
        <f>'Quantities Report'!G510</f>
        <v>0</v>
      </c>
    </row>
    <row r="513" spans="1:4">
      <c r="A513" s="15" t="str">
        <f>IF(ISNUMBER(VALUE(SUBSTITUTE('Quantities Report'!$A511,"+",""))), VALUE(SUBSTITUTE('Quantities Report'!$A511,"+","")),IF('Quantities Report'!$A511="","End of Project",$A512))</f>
        <v>End of Project</v>
      </c>
      <c r="B513" s="30" t="str">
        <f>IF(ISNUMBER('Quantities Report'!$A511), "", TRIM(CLEAN(SUBSTITUTE('Quantities Report'!$A511, CHAR(160), " "))))</f>
        <v/>
      </c>
      <c r="C513" s="30">
        <f>'Quantities Report'!F511</f>
        <v>0</v>
      </c>
      <c r="D513" s="32">
        <f>'Quantities Report'!G511</f>
        <v>0</v>
      </c>
    </row>
    <row r="514" spans="1:4">
      <c r="A514" s="15" t="str">
        <f>IF(ISNUMBER(VALUE(SUBSTITUTE('Quantities Report'!$A512,"+",""))), VALUE(SUBSTITUTE('Quantities Report'!$A512,"+","")),IF('Quantities Report'!$A512="","End of Project",$A513))</f>
        <v>End of Project</v>
      </c>
      <c r="B514" s="30" t="str">
        <f>IF(ISNUMBER('Quantities Report'!$A512), "", TRIM(CLEAN(SUBSTITUTE('Quantities Report'!$A512, CHAR(160), " "))))</f>
        <v/>
      </c>
      <c r="C514" s="30">
        <f>'Quantities Report'!F512</f>
        <v>0</v>
      </c>
      <c r="D514" s="32">
        <f>'Quantities Report'!G512</f>
        <v>0</v>
      </c>
    </row>
    <row r="515" spans="1:4">
      <c r="A515" s="15" t="str">
        <f>IF(ISNUMBER(VALUE(SUBSTITUTE('Quantities Report'!$A513,"+",""))), VALUE(SUBSTITUTE('Quantities Report'!$A513,"+","")),IF('Quantities Report'!$A513="","End of Project",$A514))</f>
        <v>End of Project</v>
      </c>
      <c r="B515" s="30" t="str">
        <f>IF(ISNUMBER('Quantities Report'!$A513), "", TRIM(CLEAN(SUBSTITUTE('Quantities Report'!$A513, CHAR(160), " "))))</f>
        <v/>
      </c>
      <c r="C515" s="30">
        <f>'Quantities Report'!F513</f>
        <v>0</v>
      </c>
      <c r="D515" s="32">
        <f>'Quantities Report'!G513</f>
        <v>0</v>
      </c>
    </row>
    <row r="516" spans="1:4">
      <c r="A516" s="15" t="str">
        <f>IF(ISNUMBER(VALUE(SUBSTITUTE('Quantities Report'!$A514,"+",""))), VALUE(SUBSTITUTE('Quantities Report'!$A514,"+","")),IF('Quantities Report'!$A514="","End of Project",$A515))</f>
        <v>End of Project</v>
      </c>
      <c r="B516" s="30" t="str">
        <f>IF(ISNUMBER('Quantities Report'!$A514), "", TRIM(CLEAN(SUBSTITUTE('Quantities Report'!$A514, CHAR(160), " "))))</f>
        <v/>
      </c>
      <c r="C516" s="30">
        <f>'Quantities Report'!F514</f>
        <v>0</v>
      </c>
      <c r="D516" s="32">
        <f>'Quantities Report'!G514</f>
        <v>0</v>
      </c>
    </row>
    <row r="517" spans="1:4">
      <c r="A517" s="15" t="str">
        <f>IF(ISNUMBER(VALUE(SUBSTITUTE('Quantities Report'!$A515,"+",""))), VALUE(SUBSTITUTE('Quantities Report'!$A515,"+","")),IF('Quantities Report'!$A515="","End of Project",$A516))</f>
        <v>End of Project</v>
      </c>
      <c r="B517" s="30" t="str">
        <f>IF(ISNUMBER('Quantities Report'!$A515), "", TRIM(CLEAN(SUBSTITUTE('Quantities Report'!$A515, CHAR(160), " "))))</f>
        <v/>
      </c>
      <c r="C517" s="30">
        <f>'Quantities Report'!F515</f>
        <v>0</v>
      </c>
      <c r="D517" s="32">
        <f>'Quantities Report'!G515</f>
        <v>0</v>
      </c>
    </row>
    <row r="518" spans="1:4">
      <c r="A518" s="15" t="str">
        <f>IF(ISNUMBER(VALUE(SUBSTITUTE('Quantities Report'!$A516,"+",""))), VALUE(SUBSTITUTE('Quantities Report'!$A516,"+","")),IF('Quantities Report'!$A516="","End of Project",$A517))</f>
        <v>End of Project</v>
      </c>
      <c r="B518" s="30" t="str">
        <f>IF(ISNUMBER('Quantities Report'!$A516), "", TRIM(CLEAN(SUBSTITUTE('Quantities Report'!$A516, CHAR(160), " "))))</f>
        <v/>
      </c>
      <c r="C518" s="30">
        <f>'Quantities Report'!F516</f>
        <v>0</v>
      </c>
      <c r="D518" s="32">
        <f>'Quantities Report'!G516</f>
        <v>0</v>
      </c>
    </row>
    <row r="519" spans="1:4">
      <c r="A519" s="15" t="str">
        <f>IF(ISNUMBER(VALUE(SUBSTITUTE('Quantities Report'!$A517,"+",""))), VALUE(SUBSTITUTE('Quantities Report'!$A517,"+","")),IF('Quantities Report'!$A517="","End of Project",$A518))</f>
        <v>End of Project</v>
      </c>
      <c r="B519" s="30" t="str">
        <f>IF(ISNUMBER('Quantities Report'!$A517), "", TRIM(CLEAN(SUBSTITUTE('Quantities Report'!$A517, CHAR(160), " "))))</f>
        <v/>
      </c>
      <c r="C519" s="30">
        <f>'Quantities Report'!F517</f>
        <v>0</v>
      </c>
      <c r="D519" s="32">
        <f>'Quantities Report'!G517</f>
        <v>0</v>
      </c>
    </row>
    <row r="520" spans="1:4">
      <c r="A520" s="15" t="str">
        <f>IF(ISNUMBER(VALUE(SUBSTITUTE('Quantities Report'!$A518,"+",""))), VALUE(SUBSTITUTE('Quantities Report'!$A518,"+","")),IF('Quantities Report'!$A518="","End of Project",$A519))</f>
        <v>End of Project</v>
      </c>
      <c r="B520" s="30" t="str">
        <f>IF(ISNUMBER('Quantities Report'!$A518), "", TRIM(CLEAN(SUBSTITUTE('Quantities Report'!$A518, CHAR(160), " "))))</f>
        <v/>
      </c>
      <c r="C520" s="30">
        <f>'Quantities Report'!F518</f>
        <v>0</v>
      </c>
      <c r="D520" s="32">
        <f>'Quantities Report'!G518</f>
        <v>0</v>
      </c>
    </row>
    <row r="521" spans="1:4">
      <c r="A521" s="15" t="str">
        <f>IF(ISNUMBER(VALUE(SUBSTITUTE('Quantities Report'!$A519,"+",""))), VALUE(SUBSTITUTE('Quantities Report'!$A519,"+","")),IF('Quantities Report'!$A519="","End of Project",$A520))</f>
        <v>End of Project</v>
      </c>
      <c r="B521" s="30" t="str">
        <f>IF(ISNUMBER('Quantities Report'!$A519), "", TRIM(CLEAN(SUBSTITUTE('Quantities Report'!$A519, CHAR(160), " "))))</f>
        <v/>
      </c>
      <c r="C521" s="30">
        <f>'Quantities Report'!F519</f>
        <v>0</v>
      </c>
      <c r="D521" s="32">
        <f>'Quantities Report'!G519</f>
        <v>0</v>
      </c>
    </row>
    <row r="522" spans="1:4">
      <c r="A522" s="15" t="str">
        <f>IF(ISNUMBER(VALUE(SUBSTITUTE('Quantities Report'!$A520,"+",""))), VALUE(SUBSTITUTE('Quantities Report'!$A520,"+","")),IF('Quantities Report'!$A520="","End of Project",$A521))</f>
        <v>End of Project</v>
      </c>
      <c r="B522" s="30" t="str">
        <f>IF(ISNUMBER('Quantities Report'!$A520), "", TRIM(CLEAN(SUBSTITUTE('Quantities Report'!$A520, CHAR(160), " "))))</f>
        <v/>
      </c>
      <c r="C522" s="30">
        <f>'Quantities Report'!F520</f>
        <v>0</v>
      </c>
      <c r="D522" s="32">
        <f>'Quantities Report'!G520</f>
        <v>0</v>
      </c>
    </row>
    <row r="523" spans="1:4">
      <c r="A523" s="15" t="str">
        <f>IF(ISNUMBER(VALUE(SUBSTITUTE('Quantities Report'!$A521,"+",""))), VALUE(SUBSTITUTE('Quantities Report'!$A521,"+","")),IF('Quantities Report'!$A521="","End of Project",$A522))</f>
        <v>End of Project</v>
      </c>
      <c r="B523" s="30" t="str">
        <f>IF(ISNUMBER('Quantities Report'!$A521), "", TRIM(CLEAN(SUBSTITUTE('Quantities Report'!$A521, CHAR(160), " "))))</f>
        <v/>
      </c>
      <c r="C523" s="30">
        <f>'Quantities Report'!F521</f>
        <v>0</v>
      </c>
      <c r="D523" s="32">
        <f>'Quantities Report'!G521</f>
        <v>0</v>
      </c>
    </row>
    <row r="524" spans="1:4">
      <c r="A524" s="15" t="str">
        <f>IF(ISNUMBER(VALUE(SUBSTITUTE('Quantities Report'!$A522,"+",""))), VALUE(SUBSTITUTE('Quantities Report'!$A522,"+","")),IF('Quantities Report'!$A522="","End of Project",$A523))</f>
        <v>End of Project</v>
      </c>
      <c r="B524" s="30" t="str">
        <f>IF(ISNUMBER('Quantities Report'!$A522), "", TRIM(CLEAN(SUBSTITUTE('Quantities Report'!$A522, CHAR(160), " "))))</f>
        <v/>
      </c>
      <c r="C524" s="30">
        <f>'Quantities Report'!F522</f>
        <v>0</v>
      </c>
      <c r="D524" s="32">
        <f>'Quantities Report'!G522</f>
        <v>0</v>
      </c>
    </row>
    <row r="525" spans="1:4">
      <c r="A525" s="15" t="str">
        <f>IF(ISNUMBER(VALUE(SUBSTITUTE('Quantities Report'!$A523,"+",""))), VALUE(SUBSTITUTE('Quantities Report'!$A523,"+","")),IF('Quantities Report'!$A523="","End of Project",$A524))</f>
        <v>End of Project</v>
      </c>
      <c r="B525" s="30" t="str">
        <f>IF(ISNUMBER('Quantities Report'!$A523), "", TRIM(CLEAN(SUBSTITUTE('Quantities Report'!$A523, CHAR(160), " "))))</f>
        <v/>
      </c>
      <c r="C525" s="30">
        <f>'Quantities Report'!F523</f>
        <v>0</v>
      </c>
      <c r="D525" s="32">
        <f>'Quantities Report'!G523</f>
        <v>0</v>
      </c>
    </row>
    <row r="526" spans="1:4">
      <c r="A526" s="15" t="str">
        <f>IF(ISNUMBER(VALUE(SUBSTITUTE('Quantities Report'!$A524,"+",""))), VALUE(SUBSTITUTE('Quantities Report'!$A524,"+","")),IF('Quantities Report'!$A524="","End of Project",$A525))</f>
        <v>End of Project</v>
      </c>
      <c r="B526" s="30" t="str">
        <f>IF(ISNUMBER('Quantities Report'!$A524), "", TRIM(CLEAN(SUBSTITUTE('Quantities Report'!$A524, CHAR(160), " "))))</f>
        <v/>
      </c>
      <c r="C526" s="30">
        <f>'Quantities Report'!F524</f>
        <v>0</v>
      </c>
      <c r="D526" s="32">
        <f>'Quantities Report'!G524</f>
        <v>0</v>
      </c>
    </row>
    <row r="527" spans="1:4">
      <c r="A527" s="15" t="str">
        <f>IF(ISNUMBER(VALUE(SUBSTITUTE('Quantities Report'!$A525,"+",""))), VALUE(SUBSTITUTE('Quantities Report'!$A525,"+","")),IF('Quantities Report'!$A525="","End of Project",$A526))</f>
        <v>End of Project</v>
      </c>
      <c r="B527" s="30" t="str">
        <f>IF(ISNUMBER('Quantities Report'!$A525), "", TRIM(CLEAN(SUBSTITUTE('Quantities Report'!$A525, CHAR(160), " "))))</f>
        <v/>
      </c>
      <c r="C527" s="30">
        <f>'Quantities Report'!F525</f>
        <v>0</v>
      </c>
      <c r="D527" s="32">
        <f>'Quantities Report'!G525</f>
        <v>0</v>
      </c>
    </row>
    <row r="528" spans="1:4">
      <c r="A528" s="15" t="str">
        <f>IF(ISNUMBER(VALUE(SUBSTITUTE('Quantities Report'!$A526,"+",""))), VALUE(SUBSTITUTE('Quantities Report'!$A526,"+","")),IF('Quantities Report'!$A526="","End of Project",$A527))</f>
        <v>End of Project</v>
      </c>
      <c r="B528" s="30" t="str">
        <f>IF(ISNUMBER('Quantities Report'!$A526), "", TRIM(CLEAN(SUBSTITUTE('Quantities Report'!$A526, CHAR(160), " "))))</f>
        <v/>
      </c>
      <c r="C528" s="30">
        <f>'Quantities Report'!F526</f>
        <v>0</v>
      </c>
      <c r="D528" s="32">
        <f>'Quantities Report'!G526</f>
        <v>0</v>
      </c>
    </row>
    <row r="529" spans="1:4">
      <c r="A529" s="15" t="str">
        <f>IF(ISNUMBER(VALUE(SUBSTITUTE('Quantities Report'!$A527,"+",""))), VALUE(SUBSTITUTE('Quantities Report'!$A527,"+","")),IF('Quantities Report'!$A527="","End of Project",$A528))</f>
        <v>End of Project</v>
      </c>
      <c r="B529" s="30" t="str">
        <f>IF(ISNUMBER('Quantities Report'!$A527), "", TRIM(CLEAN(SUBSTITUTE('Quantities Report'!$A527, CHAR(160), " "))))</f>
        <v/>
      </c>
      <c r="C529" s="30">
        <f>'Quantities Report'!F527</f>
        <v>0</v>
      </c>
      <c r="D529" s="32">
        <f>'Quantities Report'!G527</f>
        <v>0</v>
      </c>
    </row>
    <row r="530" spans="1:4">
      <c r="A530" s="15" t="str">
        <f>IF(ISNUMBER(VALUE(SUBSTITUTE('Quantities Report'!$A528,"+",""))), VALUE(SUBSTITUTE('Quantities Report'!$A528,"+","")),IF('Quantities Report'!$A528="","End of Project",$A529))</f>
        <v>End of Project</v>
      </c>
      <c r="B530" s="30" t="str">
        <f>IF(ISNUMBER('Quantities Report'!$A528), "", TRIM(CLEAN(SUBSTITUTE('Quantities Report'!$A528, CHAR(160), " "))))</f>
        <v/>
      </c>
      <c r="C530" s="30">
        <f>'Quantities Report'!F528</f>
        <v>0</v>
      </c>
      <c r="D530" s="32">
        <f>'Quantities Report'!G528</f>
        <v>0</v>
      </c>
    </row>
    <row r="531" spans="1:4">
      <c r="A531" s="15" t="str">
        <f>IF(ISNUMBER(VALUE(SUBSTITUTE('Quantities Report'!$A529,"+",""))), VALUE(SUBSTITUTE('Quantities Report'!$A529,"+","")),IF('Quantities Report'!$A529="","End of Project",$A530))</f>
        <v>End of Project</v>
      </c>
      <c r="B531" s="30" t="str">
        <f>IF(ISNUMBER('Quantities Report'!$A529), "", TRIM(CLEAN(SUBSTITUTE('Quantities Report'!$A529, CHAR(160), " "))))</f>
        <v/>
      </c>
      <c r="C531" s="30">
        <f>'Quantities Report'!F529</f>
        <v>0</v>
      </c>
      <c r="D531" s="32">
        <f>'Quantities Report'!G529</f>
        <v>0</v>
      </c>
    </row>
    <row r="532" spans="1:4">
      <c r="A532" s="15" t="str">
        <f>IF(ISNUMBER(VALUE(SUBSTITUTE('Quantities Report'!$A530,"+",""))), VALUE(SUBSTITUTE('Quantities Report'!$A530,"+","")),IF('Quantities Report'!$A530="","End of Project",$A531))</f>
        <v>End of Project</v>
      </c>
      <c r="B532" s="30" t="str">
        <f>IF(ISNUMBER('Quantities Report'!$A530), "", TRIM(CLEAN(SUBSTITUTE('Quantities Report'!$A530, CHAR(160), " "))))</f>
        <v/>
      </c>
      <c r="C532" s="30">
        <f>'Quantities Report'!F530</f>
        <v>0</v>
      </c>
      <c r="D532" s="32">
        <f>'Quantities Report'!G530</f>
        <v>0</v>
      </c>
    </row>
    <row r="533" spans="1:4">
      <c r="A533" s="15" t="str">
        <f>IF(ISNUMBER(VALUE(SUBSTITUTE('Quantities Report'!$A531,"+",""))), VALUE(SUBSTITUTE('Quantities Report'!$A531,"+","")),IF('Quantities Report'!$A531="","End of Project",$A532))</f>
        <v>End of Project</v>
      </c>
      <c r="B533" s="30" t="str">
        <f>IF(ISNUMBER('Quantities Report'!$A531), "", TRIM(CLEAN(SUBSTITUTE('Quantities Report'!$A531, CHAR(160), " "))))</f>
        <v/>
      </c>
      <c r="C533" s="30">
        <f>'Quantities Report'!F531</f>
        <v>0</v>
      </c>
      <c r="D533" s="32">
        <f>'Quantities Report'!G531</f>
        <v>0</v>
      </c>
    </row>
    <row r="534" spans="1:4">
      <c r="A534" s="15" t="str">
        <f>IF(ISNUMBER(VALUE(SUBSTITUTE('Quantities Report'!$A532,"+",""))), VALUE(SUBSTITUTE('Quantities Report'!$A532,"+","")),IF('Quantities Report'!$A532="","End of Project",$A533))</f>
        <v>End of Project</v>
      </c>
      <c r="B534" s="30" t="str">
        <f>IF(ISNUMBER('Quantities Report'!$A532), "", TRIM(CLEAN(SUBSTITUTE('Quantities Report'!$A532, CHAR(160), " "))))</f>
        <v/>
      </c>
      <c r="C534" s="30">
        <f>'Quantities Report'!F532</f>
        <v>0</v>
      </c>
      <c r="D534" s="32">
        <f>'Quantities Report'!G532</f>
        <v>0</v>
      </c>
    </row>
    <row r="535" spans="1:4">
      <c r="A535" s="15" t="str">
        <f>IF(ISNUMBER(VALUE(SUBSTITUTE('Quantities Report'!$A533,"+",""))), VALUE(SUBSTITUTE('Quantities Report'!$A533,"+","")),IF('Quantities Report'!$A533="","End of Project",$A534))</f>
        <v>End of Project</v>
      </c>
      <c r="B535" s="30" t="str">
        <f>IF(ISNUMBER('Quantities Report'!$A533), "", TRIM(CLEAN(SUBSTITUTE('Quantities Report'!$A533, CHAR(160), " "))))</f>
        <v/>
      </c>
      <c r="C535" s="30">
        <f>'Quantities Report'!F533</f>
        <v>0</v>
      </c>
      <c r="D535" s="32">
        <f>'Quantities Report'!G533</f>
        <v>0</v>
      </c>
    </row>
    <row r="536" spans="1:4">
      <c r="A536" s="15" t="str">
        <f>IF(ISNUMBER(VALUE(SUBSTITUTE('Quantities Report'!$A534,"+",""))), VALUE(SUBSTITUTE('Quantities Report'!$A534,"+","")),IF('Quantities Report'!$A534="","End of Project",$A535))</f>
        <v>End of Project</v>
      </c>
      <c r="B536" s="30" t="str">
        <f>IF(ISNUMBER('Quantities Report'!$A534), "", TRIM(CLEAN(SUBSTITUTE('Quantities Report'!$A534, CHAR(160), " "))))</f>
        <v/>
      </c>
      <c r="C536" s="30">
        <f>'Quantities Report'!F534</f>
        <v>0</v>
      </c>
      <c r="D536" s="32">
        <f>'Quantities Report'!G534</f>
        <v>0</v>
      </c>
    </row>
    <row r="537" spans="1:4">
      <c r="A537" s="15" t="str">
        <f>IF(ISNUMBER(VALUE(SUBSTITUTE('Quantities Report'!$A535,"+",""))), VALUE(SUBSTITUTE('Quantities Report'!$A535,"+","")),IF('Quantities Report'!$A535="","End of Project",$A536))</f>
        <v>End of Project</v>
      </c>
      <c r="B537" s="30" t="str">
        <f>IF(ISNUMBER('Quantities Report'!$A535), "", TRIM(CLEAN(SUBSTITUTE('Quantities Report'!$A535, CHAR(160), " "))))</f>
        <v/>
      </c>
      <c r="C537" s="30">
        <f>'Quantities Report'!F535</f>
        <v>0</v>
      </c>
      <c r="D537" s="32">
        <f>'Quantities Report'!G535</f>
        <v>0</v>
      </c>
    </row>
    <row r="538" spans="1:4">
      <c r="A538" s="15" t="str">
        <f>IF(ISNUMBER(VALUE(SUBSTITUTE('Quantities Report'!$A536,"+",""))), VALUE(SUBSTITUTE('Quantities Report'!$A536,"+","")),IF('Quantities Report'!$A536="","End of Project",$A537))</f>
        <v>End of Project</v>
      </c>
      <c r="B538" s="30" t="str">
        <f>IF(ISNUMBER('Quantities Report'!$A536), "", TRIM(CLEAN(SUBSTITUTE('Quantities Report'!$A536, CHAR(160), " "))))</f>
        <v/>
      </c>
      <c r="C538" s="30">
        <f>'Quantities Report'!F536</f>
        <v>0</v>
      </c>
      <c r="D538" s="32">
        <f>'Quantities Report'!G536</f>
        <v>0</v>
      </c>
    </row>
    <row r="539" spans="1:4">
      <c r="A539" s="15" t="str">
        <f>IF(ISNUMBER(VALUE(SUBSTITUTE('Quantities Report'!$A537,"+",""))), VALUE(SUBSTITUTE('Quantities Report'!$A537,"+","")),IF('Quantities Report'!$A537="","End of Project",$A538))</f>
        <v>End of Project</v>
      </c>
      <c r="B539" s="30" t="str">
        <f>IF(ISNUMBER('Quantities Report'!$A537), "", TRIM(CLEAN(SUBSTITUTE('Quantities Report'!$A537, CHAR(160), " "))))</f>
        <v/>
      </c>
      <c r="C539" s="30">
        <f>'Quantities Report'!F537</f>
        <v>0</v>
      </c>
      <c r="D539" s="32">
        <f>'Quantities Report'!G537</f>
        <v>0</v>
      </c>
    </row>
    <row r="540" spans="1:4">
      <c r="A540" s="15" t="str">
        <f>IF(ISNUMBER(VALUE(SUBSTITUTE('Quantities Report'!$A538,"+",""))), VALUE(SUBSTITUTE('Quantities Report'!$A538,"+","")),IF('Quantities Report'!$A538="","End of Project",$A539))</f>
        <v>End of Project</v>
      </c>
      <c r="B540" s="30" t="str">
        <f>IF(ISNUMBER('Quantities Report'!$A538), "", TRIM(CLEAN(SUBSTITUTE('Quantities Report'!$A538, CHAR(160), " "))))</f>
        <v/>
      </c>
      <c r="C540" s="30">
        <f>'Quantities Report'!F538</f>
        <v>0</v>
      </c>
      <c r="D540" s="32">
        <f>'Quantities Report'!G538</f>
        <v>0</v>
      </c>
    </row>
    <row r="541" spans="1:4">
      <c r="A541" s="15" t="str">
        <f>IF(ISNUMBER(VALUE(SUBSTITUTE('Quantities Report'!$A539,"+",""))), VALUE(SUBSTITUTE('Quantities Report'!$A539,"+","")),IF('Quantities Report'!$A539="","End of Project",$A540))</f>
        <v>End of Project</v>
      </c>
      <c r="B541" s="30" t="str">
        <f>IF(ISNUMBER('Quantities Report'!$A539), "", TRIM(CLEAN(SUBSTITUTE('Quantities Report'!$A539, CHAR(160), " "))))</f>
        <v/>
      </c>
      <c r="C541" s="30">
        <f>'Quantities Report'!F539</f>
        <v>0</v>
      </c>
      <c r="D541" s="32">
        <f>'Quantities Report'!G539</f>
        <v>0</v>
      </c>
    </row>
    <row r="542" spans="1:4">
      <c r="A542" s="15" t="str">
        <f>IF(ISNUMBER(VALUE(SUBSTITUTE('Quantities Report'!$A540,"+",""))), VALUE(SUBSTITUTE('Quantities Report'!$A540,"+","")),IF('Quantities Report'!$A540="","End of Project",$A541))</f>
        <v>End of Project</v>
      </c>
      <c r="B542" s="30" t="str">
        <f>IF(ISNUMBER('Quantities Report'!$A540), "", TRIM(CLEAN(SUBSTITUTE('Quantities Report'!$A540, CHAR(160), " "))))</f>
        <v/>
      </c>
      <c r="C542" s="30">
        <f>'Quantities Report'!F540</f>
        <v>0</v>
      </c>
      <c r="D542" s="32">
        <f>'Quantities Report'!G540</f>
        <v>0</v>
      </c>
    </row>
    <row r="543" spans="1:4">
      <c r="A543" s="15" t="str">
        <f>IF(ISNUMBER(VALUE(SUBSTITUTE('Quantities Report'!$A541,"+",""))), VALUE(SUBSTITUTE('Quantities Report'!$A541,"+","")),IF('Quantities Report'!$A541="","End of Project",$A542))</f>
        <v>End of Project</v>
      </c>
      <c r="B543" s="30" t="str">
        <f>IF(ISNUMBER('Quantities Report'!$A541), "", TRIM(CLEAN(SUBSTITUTE('Quantities Report'!$A541, CHAR(160), " "))))</f>
        <v/>
      </c>
      <c r="C543" s="30">
        <f>'Quantities Report'!F541</f>
        <v>0</v>
      </c>
      <c r="D543" s="32">
        <f>'Quantities Report'!G541</f>
        <v>0</v>
      </c>
    </row>
    <row r="544" spans="1:4">
      <c r="A544" s="15" t="str">
        <f>IF(ISNUMBER(VALUE(SUBSTITUTE('Quantities Report'!$A542,"+",""))), VALUE(SUBSTITUTE('Quantities Report'!$A542,"+","")),IF('Quantities Report'!$A542="","End of Project",$A543))</f>
        <v>End of Project</v>
      </c>
      <c r="B544" s="30" t="str">
        <f>IF(ISNUMBER('Quantities Report'!$A542), "", TRIM(CLEAN(SUBSTITUTE('Quantities Report'!$A542, CHAR(160), " "))))</f>
        <v/>
      </c>
      <c r="C544" s="30">
        <f>'Quantities Report'!F542</f>
        <v>0</v>
      </c>
      <c r="D544" s="32">
        <f>'Quantities Report'!G542</f>
        <v>0</v>
      </c>
    </row>
    <row r="545" spans="1:4">
      <c r="A545" s="15" t="str">
        <f>IF(ISNUMBER(VALUE(SUBSTITUTE('Quantities Report'!$A543,"+",""))), VALUE(SUBSTITUTE('Quantities Report'!$A543,"+","")),IF('Quantities Report'!$A543="","End of Project",$A544))</f>
        <v>End of Project</v>
      </c>
      <c r="B545" s="30" t="str">
        <f>IF(ISNUMBER('Quantities Report'!$A543), "", TRIM(CLEAN(SUBSTITUTE('Quantities Report'!$A543, CHAR(160), " "))))</f>
        <v/>
      </c>
      <c r="C545" s="30">
        <f>'Quantities Report'!F543</f>
        <v>0</v>
      </c>
      <c r="D545" s="32">
        <f>'Quantities Report'!G543</f>
        <v>0</v>
      </c>
    </row>
    <row r="546" spans="1:4">
      <c r="A546" s="15" t="str">
        <f>IF(ISNUMBER(VALUE(SUBSTITUTE('Quantities Report'!$A544,"+",""))), VALUE(SUBSTITUTE('Quantities Report'!$A544,"+","")),IF('Quantities Report'!$A544="","End of Project",$A545))</f>
        <v>End of Project</v>
      </c>
      <c r="B546" s="30" t="str">
        <f>IF(ISNUMBER('Quantities Report'!$A544), "", TRIM(CLEAN(SUBSTITUTE('Quantities Report'!$A544, CHAR(160), " "))))</f>
        <v/>
      </c>
      <c r="C546" s="30">
        <f>'Quantities Report'!F544</f>
        <v>0</v>
      </c>
      <c r="D546" s="32">
        <f>'Quantities Report'!G544</f>
        <v>0</v>
      </c>
    </row>
    <row r="547" spans="1:4">
      <c r="A547" s="15" t="str">
        <f>IF(ISNUMBER(VALUE(SUBSTITUTE('Quantities Report'!$A545,"+",""))), VALUE(SUBSTITUTE('Quantities Report'!$A545,"+","")),IF('Quantities Report'!$A545="","End of Project",$A546))</f>
        <v>End of Project</v>
      </c>
      <c r="B547" s="30" t="str">
        <f>IF(ISNUMBER('Quantities Report'!$A545), "", TRIM(CLEAN(SUBSTITUTE('Quantities Report'!$A545, CHAR(160), " "))))</f>
        <v/>
      </c>
      <c r="C547" s="30">
        <f>'Quantities Report'!F545</f>
        <v>0</v>
      </c>
      <c r="D547" s="32">
        <f>'Quantities Report'!G545</f>
        <v>0</v>
      </c>
    </row>
    <row r="548" spans="1:4">
      <c r="A548" s="15" t="str">
        <f>IF(ISNUMBER(VALUE(SUBSTITUTE('Quantities Report'!$A546,"+",""))), VALUE(SUBSTITUTE('Quantities Report'!$A546,"+","")),IF('Quantities Report'!$A546="","End of Project",$A547))</f>
        <v>End of Project</v>
      </c>
      <c r="B548" s="30" t="str">
        <f>IF(ISNUMBER('Quantities Report'!$A546), "", TRIM(CLEAN(SUBSTITUTE('Quantities Report'!$A546, CHAR(160), " "))))</f>
        <v/>
      </c>
      <c r="C548" s="30">
        <f>'Quantities Report'!F546</f>
        <v>0</v>
      </c>
      <c r="D548" s="32">
        <f>'Quantities Report'!G546</f>
        <v>0</v>
      </c>
    </row>
    <row r="549" spans="1:4">
      <c r="A549" s="15" t="str">
        <f>IF(ISNUMBER(VALUE(SUBSTITUTE('Quantities Report'!$A547,"+",""))), VALUE(SUBSTITUTE('Quantities Report'!$A547,"+","")),IF('Quantities Report'!$A547="","End of Project",$A548))</f>
        <v>End of Project</v>
      </c>
      <c r="B549" s="30" t="str">
        <f>IF(ISNUMBER('Quantities Report'!$A547), "", TRIM(CLEAN(SUBSTITUTE('Quantities Report'!$A547, CHAR(160), " "))))</f>
        <v/>
      </c>
      <c r="C549" s="30">
        <f>'Quantities Report'!F547</f>
        <v>0</v>
      </c>
      <c r="D549" s="32">
        <f>'Quantities Report'!G547</f>
        <v>0</v>
      </c>
    </row>
    <row r="550" spans="1:4">
      <c r="A550" s="15" t="str">
        <f>IF(ISNUMBER(VALUE(SUBSTITUTE('Quantities Report'!$A548,"+",""))), VALUE(SUBSTITUTE('Quantities Report'!$A548,"+","")),IF('Quantities Report'!$A548="","End of Project",$A549))</f>
        <v>End of Project</v>
      </c>
      <c r="B550" s="30" t="str">
        <f>IF(ISNUMBER('Quantities Report'!$A548), "", TRIM(CLEAN(SUBSTITUTE('Quantities Report'!$A548, CHAR(160), " "))))</f>
        <v/>
      </c>
      <c r="C550" s="30">
        <f>'Quantities Report'!F548</f>
        <v>0</v>
      </c>
      <c r="D550" s="32">
        <f>'Quantities Report'!G548</f>
        <v>0</v>
      </c>
    </row>
    <row r="551" spans="1:4">
      <c r="A551" s="15" t="str">
        <f>IF(ISNUMBER(VALUE(SUBSTITUTE('Quantities Report'!$A549,"+",""))), VALUE(SUBSTITUTE('Quantities Report'!$A549,"+","")),IF('Quantities Report'!$A549="","End of Project",$A550))</f>
        <v>End of Project</v>
      </c>
      <c r="B551" s="30" t="str">
        <f>IF(ISNUMBER('Quantities Report'!$A549), "", TRIM(CLEAN(SUBSTITUTE('Quantities Report'!$A549, CHAR(160), " "))))</f>
        <v/>
      </c>
      <c r="C551" s="30">
        <f>'Quantities Report'!F549</f>
        <v>0</v>
      </c>
      <c r="D551" s="32">
        <f>'Quantities Report'!G549</f>
        <v>0</v>
      </c>
    </row>
    <row r="552" spans="1:4">
      <c r="A552" s="15" t="str">
        <f>IF(ISNUMBER(VALUE(SUBSTITUTE('Quantities Report'!$A550,"+",""))), VALUE(SUBSTITUTE('Quantities Report'!$A550,"+","")),IF('Quantities Report'!$A550="","End of Project",$A551))</f>
        <v>End of Project</v>
      </c>
      <c r="B552" s="30" t="str">
        <f>IF(ISNUMBER('Quantities Report'!$A550), "", TRIM(CLEAN(SUBSTITUTE('Quantities Report'!$A550, CHAR(160), " "))))</f>
        <v/>
      </c>
      <c r="C552" s="30">
        <f>'Quantities Report'!F550</f>
        <v>0</v>
      </c>
      <c r="D552" s="32">
        <f>'Quantities Report'!G550</f>
        <v>0</v>
      </c>
    </row>
    <row r="553" spans="1:4">
      <c r="A553" s="15" t="str">
        <f>IF(ISNUMBER(VALUE(SUBSTITUTE('Quantities Report'!$A551,"+",""))), VALUE(SUBSTITUTE('Quantities Report'!$A551,"+","")),IF('Quantities Report'!$A551="","End of Project",$A552))</f>
        <v>End of Project</v>
      </c>
      <c r="B553" s="30" t="str">
        <f>IF(ISNUMBER('Quantities Report'!$A551), "", TRIM(CLEAN(SUBSTITUTE('Quantities Report'!$A551, CHAR(160), " "))))</f>
        <v/>
      </c>
      <c r="C553" s="30">
        <f>'Quantities Report'!F551</f>
        <v>0</v>
      </c>
      <c r="D553" s="32">
        <f>'Quantities Report'!G551</f>
        <v>0</v>
      </c>
    </row>
    <row r="554" spans="1:4">
      <c r="A554" s="15" t="str">
        <f>IF(ISNUMBER(VALUE(SUBSTITUTE('Quantities Report'!$A552,"+",""))), VALUE(SUBSTITUTE('Quantities Report'!$A552,"+","")),IF('Quantities Report'!$A552="","End of Project",$A553))</f>
        <v>End of Project</v>
      </c>
      <c r="B554" s="30" t="str">
        <f>IF(ISNUMBER('Quantities Report'!$A552), "", TRIM(CLEAN(SUBSTITUTE('Quantities Report'!$A552, CHAR(160), " "))))</f>
        <v/>
      </c>
      <c r="C554" s="30">
        <f>'Quantities Report'!F552</f>
        <v>0</v>
      </c>
      <c r="D554" s="32">
        <f>'Quantities Report'!G552</f>
        <v>0</v>
      </c>
    </row>
    <row r="555" spans="1:4">
      <c r="A555" s="15" t="str">
        <f>IF(ISNUMBER(VALUE(SUBSTITUTE('Quantities Report'!$A553,"+",""))), VALUE(SUBSTITUTE('Quantities Report'!$A553,"+","")),IF('Quantities Report'!$A553="","End of Project",$A554))</f>
        <v>End of Project</v>
      </c>
      <c r="B555" s="30" t="str">
        <f>IF(ISNUMBER('Quantities Report'!$A553), "", TRIM(CLEAN(SUBSTITUTE('Quantities Report'!$A553, CHAR(160), " "))))</f>
        <v/>
      </c>
      <c r="C555" s="30">
        <f>'Quantities Report'!F553</f>
        <v>0</v>
      </c>
      <c r="D555" s="32">
        <f>'Quantities Report'!G553</f>
        <v>0</v>
      </c>
    </row>
    <row r="556" spans="1:4">
      <c r="A556" s="15" t="str">
        <f>IF(ISNUMBER(VALUE(SUBSTITUTE('Quantities Report'!$A554,"+",""))), VALUE(SUBSTITUTE('Quantities Report'!$A554,"+","")),IF('Quantities Report'!$A554="","End of Project",$A555))</f>
        <v>End of Project</v>
      </c>
      <c r="B556" s="30" t="str">
        <f>IF(ISNUMBER('Quantities Report'!$A554), "", TRIM(CLEAN(SUBSTITUTE('Quantities Report'!$A554, CHAR(160), " "))))</f>
        <v/>
      </c>
      <c r="C556" s="30">
        <f>'Quantities Report'!F554</f>
        <v>0</v>
      </c>
      <c r="D556" s="32">
        <f>'Quantities Report'!G554</f>
        <v>0</v>
      </c>
    </row>
    <row r="557" spans="1:4">
      <c r="A557" s="15" t="str">
        <f>IF(ISNUMBER(VALUE(SUBSTITUTE('Quantities Report'!$A555,"+",""))), VALUE(SUBSTITUTE('Quantities Report'!$A555,"+","")),IF('Quantities Report'!$A555="","End of Project",$A556))</f>
        <v>End of Project</v>
      </c>
      <c r="B557" s="30" t="str">
        <f>IF(ISNUMBER('Quantities Report'!$A555), "", TRIM(CLEAN(SUBSTITUTE('Quantities Report'!$A555, CHAR(160), " "))))</f>
        <v/>
      </c>
      <c r="C557" s="30">
        <f>'Quantities Report'!F555</f>
        <v>0</v>
      </c>
      <c r="D557" s="32">
        <f>'Quantities Report'!G555</f>
        <v>0</v>
      </c>
    </row>
    <row r="558" spans="1:4">
      <c r="A558" s="15" t="str">
        <f>IF(ISNUMBER(VALUE(SUBSTITUTE('Quantities Report'!$A556,"+",""))), VALUE(SUBSTITUTE('Quantities Report'!$A556,"+","")),IF('Quantities Report'!$A556="","End of Project",$A557))</f>
        <v>End of Project</v>
      </c>
      <c r="B558" s="30" t="str">
        <f>IF(ISNUMBER('Quantities Report'!$A556), "", TRIM(CLEAN(SUBSTITUTE('Quantities Report'!$A556, CHAR(160), " "))))</f>
        <v/>
      </c>
      <c r="C558" s="30">
        <f>'Quantities Report'!F556</f>
        <v>0</v>
      </c>
      <c r="D558" s="32">
        <f>'Quantities Report'!G556</f>
        <v>0</v>
      </c>
    </row>
    <row r="559" spans="1:4">
      <c r="A559" s="15" t="str">
        <f>IF(ISNUMBER(VALUE(SUBSTITUTE('Quantities Report'!$A557,"+",""))), VALUE(SUBSTITUTE('Quantities Report'!$A557,"+","")),IF('Quantities Report'!$A557="","End of Project",$A558))</f>
        <v>End of Project</v>
      </c>
      <c r="B559" s="30" t="str">
        <f>IF(ISNUMBER('Quantities Report'!$A557), "", TRIM(CLEAN(SUBSTITUTE('Quantities Report'!$A557, CHAR(160), " "))))</f>
        <v/>
      </c>
      <c r="C559" s="30">
        <f>'Quantities Report'!F557</f>
        <v>0</v>
      </c>
      <c r="D559" s="32">
        <f>'Quantities Report'!G557</f>
        <v>0</v>
      </c>
    </row>
    <row r="560" spans="1:4">
      <c r="A560" s="15" t="str">
        <f>IF(ISNUMBER(VALUE(SUBSTITUTE('Quantities Report'!$A558,"+",""))), VALUE(SUBSTITUTE('Quantities Report'!$A558,"+","")),IF('Quantities Report'!$A558="","End of Project",$A559))</f>
        <v>End of Project</v>
      </c>
      <c r="B560" s="30" t="str">
        <f>IF(ISNUMBER('Quantities Report'!$A558), "", TRIM(CLEAN(SUBSTITUTE('Quantities Report'!$A558, CHAR(160), " "))))</f>
        <v/>
      </c>
      <c r="C560" s="30">
        <f>'Quantities Report'!F558</f>
        <v>0</v>
      </c>
      <c r="D560" s="32">
        <f>'Quantities Report'!G558</f>
        <v>0</v>
      </c>
    </row>
    <row r="561" spans="1:4">
      <c r="A561" s="15" t="str">
        <f>IF(ISNUMBER(VALUE(SUBSTITUTE('Quantities Report'!$A559,"+",""))), VALUE(SUBSTITUTE('Quantities Report'!$A559,"+","")),IF('Quantities Report'!$A559="","End of Project",$A560))</f>
        <v>End of Project</v>
      </c>
      <c r="B561" s="30" t="str">
        <f>IF(ISNUMBER('Quantities Report'!$A559), "", TRIM(CLEAN(SUBSTITUTE('Quantities Report'!$A559, CHAR(160), " "))))</f>
        <v/>
      </c>
      <c r="C561" s="30">
        <f>'Quantities Report'!F559</f>
        <v>0</v>
      </c>
      <c r="D561" s="32">
        <f>'Quantities Report'!G559</f>
        <v>0</v>
      </c>
    </row>
    <row r="562" spans="1:4">
      <c r="A562" s="15" t="str">
        <f>IF(ISNUMBER(VALUE(SUBSTITUTE('Quantities Report'!$A560,"+",""))), VALUE(SUBSTITUTE('Quantities Report'!$A560,"+","")),IF('Quantities Report'!$A560="","End of Project",$A561))</f>
        <v>End of Project</v>
      </c>
      <c r="B562" s="30" t="str">
        <f>IF(ISNUMBER('Quantities Report'!$A560), "", TRIM(CLEAN(SUBSTITUTE('Quantities Report'!$A560, CHAR(160), " "))))</f>
        <v/>
      </c>
      <c r="C562" s="30">
        <f>'Quantities Report'!F560</f>
        <v>0</v>
      </c>
      <c r="D562" s="32">
        <f>'Quantities Report'!G560</f>
        <v>0</v>
      </c>
    </row>
    <row r="563" spans="1:4">
      <c r="A563" s="15" t="str">
        <f>IF(ISNUMBER(VALUE(SUBSTITUTE('Quantities Report'!$A561,"+",""))), VALUE(SUBSTITUTE('Quantities Report'!$A561,"+","")),IF('Quantities Report'!$A561="","End of Project",$A562))</f>
        <v>End of Project</v>
      </c>
      <c r="B563" s="30" t="str">
        <f>IF(ISNUMBER('Quantities Report'!$A561), "", TRIM(CLEAN(SUBSTITUTE('Quantities Report'!$A561, CHAR(160), " "))))</f>
        <v/>
      </c>
      <c r="C563" s="30">
        <f>'Quantities Report'!F561</f>
        <v>0</v>
      </c>
      <c r="D563" s="32">
        <f>'Quantities Report'!G561</f>
        <v>0</v>
      </c>
    </row>
    <row r="564" spans="1:4">
      <c r="A564" s="15" t="str">
        <f>IF(ISNUMBER(VALUE(SUBSTITUTE('Quantities Report'!$A562,"+",""))), VALUE(SUBSTITUTE('Quantities Report'!$A562,"+","")),IF('Quantities Report'!$A562="","End of Project",$A563))</f>
        <v>End of Project</v>
      </c>
      <c r="B564" s="30" t="str">
        <f>IF(ISNUMBER('Quantities Report'!$A562), "", TRIM(CLEAN(SUBSTITUTE('Quantities Report'!$A562, CHAR(160), " "))))</f>
        <v/>
      </c>
      <c r="C564" s="30">
        <f>'Quantities Report'!F562</f>
        <v>0</v>
      </c>
      <c r="D564" s="32">
        <f>'Quantities Report'!G562</f>
        <v>0</v>
      </c>
    </row>
    <row r="565" spans="1:4">
      <c r="A565" s="15" t="str">
        <f>IF(ISNUMBER(VALUE(SUBSTITUTE('Quantities Report'!$A563,"+",""))), VALUE(SUBSTITUTE('Quantities Report'!$A563,"+","")),IF('Quantities Report'!$A563="","End of Project",$A564))</f>
        <v>End of Project</v>
      </c>
      <c r="B565" s="30" t="str">
        <f>IF(ISNUMBER('Quantities Report'!$A563), "", TRIM(CLEAN(SUBSTITUTE('Quantities Report'!$A563, CHAR(160), " "))))</f>
        <v/>
      </c>
      <c r="C565" s="30">
        <f>'Quantities Report'!F563</f>
        <v>0</v>
      </c>
      <c r="D565" s="32">
        <f>'Quantities Report'!G563</f>
        <v>0</v>
      </c>
    </row>
    <row r="566" spans="1:4">
      <c r="A566" s="15" t="str">
        <f>IF(ISNUMBER(VALUE(SUBSTITUTE('Quantities Report'!$A564,"+",""))), VALUE(SUBSTITUTE('Quantities Report'!$A564,"+","")),IF('Quantities Report'!$A564="","End of Project",$A565))</f>
        <v>End of Project</v>
      </c>
      <c r="B566" s="30" t="str">
        <f>IF(ISNUMBER('Quantities Report'!$A564), "", TRIM(CLEAN(SUBSTITUTE('Quantities Report'!$A564, CHAR(160), " "))))</f>
        <v/>
      </c>
      <c r="C566" s="30">
        <f>'Quantities Report'!F564</f>
        <v>0</v>
      </c>
      <c r="D566" s="32">
        <f>'Quantities Report'!G564</f>
        <v>0</v>
      </c>
    </row>
    <row r="567" spans="1:4">
      <c r="A567" s="15" t="str">
        <f>IF(ISNUMBER(VALUE(SUBSTITUTE('Quantities Report'!$A565,"+",""))), VALUE(SUBSTITUTE('Quantities Report'!$A565,"+","")),IF('Quantities Report'!$A565="","End of Project",$A566))</f>
        <v>End of Project</v>
      </c>
      <c r="B567" s="30" t="str">
        <f>IF(ISNUMBER('Quantities Report'!$A565), "", TRIM(CLEAN(SUBSTITUTE('Quantities Report'!$A565, CHAR(160), " "))))</f>
        <v/>
      </c>
      <c r="C567" s="30">
        <f>'Quantities Report'!F565</f>
        <v>0</v>
      </c>
      <c r="D567" s="32">
        <f>'Quantities Report'!G565</f>
        <v>0</v>
      </c>
    </row>
    <row r="568" spans="1:4">
      <c r="A568" s="15" t="str">
        <f>IF(ISNUMBER(VALUE(SUBSTITUTE('Quantities Report'!$A566,"+",""))), VALUE(SUBSTITUTE('Quantities Report'!$A566,"+","")),IF('Quantities Report'!$A566="","End of Project",$A567))</f>
        <v>End of Project</v>
      </c>
      <c r="B568" s="30" t="str">
        <f>IF(ISNUMBER('Quantities Report'!$A566), "", TRIM(CLEAN(SUBSTITUTE('Quantities Report'!$A566, CHAR(160), " "))))</f>
        <v/>
      </c>
      <c r="C568" s="30">
        <f>'Quantities Report'!F566</f>
        <v>0</v>
      </c>
      <c r="D568" s="32">
        <f>'Quantities Report'!G566</f>
        <v>0</v>
      </c>
    </row>
    <row r="569" spans="1:4">
      <c r="A569" s="15" t="str">
        <f>IF(ISNUMBER(VALUE(SUBSTITUTE('Quantities Report'!$A567,"+",""))), VALUE(SUBSTITUTE('Quantities Report'!$A567,"+","")),IF('Quantities Report'!$A567="","End of Project",$A568))</f>
        <v>End of Project</v>
      </c>
      <c r="B569" s="30" t="str">
        <f>IF(ISNUMBER('Quantities Report'!$A567), "", TRIM(CLEAN(SUBSTITUTE('Quantities Report'!$A567, CHAR(160), " "))))</f>
        <v/>
      </c>
      <c r="C569" s="30">
        <f>'Quantities Report'!F567</f>
        <v>0</v>
      </c>
      <c r="D569" s="32">
        <f>'Quantities Report'!G567</f>
        <v>0</v>
      </c>
    </row>
    <row r="570" spans="1:4">
      <c r="A570" s="15" t="str">
        <f>IF(ISNUMBER(VALUE(SUBSTITUTE('Quantities Report'!$A568,"+",""))), VALUE(SUBSTITUTE('Quantities Report'!$A568,"+","")),IF('Quantities Report'!$A568="","End of Project",$A569))</f>
        <v>End of Project</v>
      </c>
      <c r="B570" s="30" t="str">
        <f>IF(ISNUMBER('Quantities Report'!$A568), "", TRIM(CLEAN(SUBSTITUTE('Quantities Report'!$A568, CHAR(160), " "))))</f>
        <v/>
      </c>
      <c r="C570" s="30">
        <f>'Quantities Report'!F568</f>
        <v>0</v>
      </c>
      <c r="D570" s="32">
        <f>'Quantities Report'!G568</f>
        <v>0</v>
      </c>
    </row>
    <row r="571" spans="1:4">
      <c r="A571" s="15" t="str">
        <f>IF(ISNUMBER(VALUE(SUBSTITUTE('Quantities Report'!$A569,"+",""))), VALUE(SUBSTITUTE('Quantities Report'!$A569,"+","")),IF('Quantities Report'!$A569="","End of Project",$A570))</f>
        <v>End of Project</v>
      </c>
      <c r="B571" s="30" t="str">
        <f>IF(ISNUMBER('Quantities Report'!$A569), "", TRIM(CLEAN(SUBSTITUTE('Quantities Report'!$A569, CHAR(160), " "))))</f>
        <v/>
      </c>
      <c r="C571" s="30">
        <f>'Quantities Report'!F569</f>
        <v>0</v>
      </c>
      <c r="D571" s="32">
        <f>'Quantities Report'!G569</f>
        <v>0</v>
      </c>
    </row>
    <row r="572" spans="1:4">
      <c r="A572" s="15" t="str">
        <f>IF(ISNUMBER(VALUE(SUBSTITUTE('Quantities Report'!$A570,"+",""))), VALUE(SUBSTITUTE('Quantities Report'!$A570,"+","")),IF('Quantities Report'!$A570="","End of Project",$A571))</f>
        <v>End of Project</v>
      </c>
      <c r="B572" s="30" t="str">
        <f>IF(ISNUMBER('Quantities Report'!$A570), "", TRIM(CLEAN(SUBSTITUTE('Quantities Report'!$A570, CHAR(160), " "))))</f>
        <v/>
      </c>
      <c r="C572" s="30">
        <f>'Quantities Report'!F570</f>
        <v>0</v>
      </c>
      <c r="D572" s="32">
        <f>'Quantities Report'!G570</f>
        <v>0</v>
      </c>
    </row>
    <row r="573" spans="1:4">
      <c r="A573" s="15" t="str">
        <f>IF(ISNUMBER(VALUE(SUBSTITUTE('Quantities Report'!$A571,"+",""))), VALUE(SUBSTITUTE('Quantities Report'!$A571,"+","")),IF('Quantities Report'!$A571="","End of Project",$A572))</f>
        <v>End of Project</v>
      </c>
      <c r="B573" s="30" t="str">
        <f>IF(ISNUMBER('Quantities Report'!$A571), "", TRIM(CLEAN(SUBSTITUTE('Quantities Report'!$A571, CHAR(160), " "))))</f>
        <v/>
      </c>
      <c r="C573" s="30">
        <f>'Quantities Report'!F571</f>
        <v>0</v>
      </c>
      <c r="D573" s="32">
        <f>'Quantities Report'!G571</f>
        <v>0</v>
      </c>
    </row>
    <row r="574" spans="1:4">
      <c r="A574" s="15" t="str">
        <f>IF(ISNUMBER(VALUE(SUBSTITUTE('Quantities Report'!$A572,"+",""))), VALUE(SUBSTITUTE('Quantities Report'!$A572,"+","")),IF('Quantities Report'!$A572="","End of Project",$A573))</f>
        <v>End of Project</v>
      </c>
      <c r="B574" s="30" t="str">
        <f>IF(ISNUMBER('Quantities Report'!$A572), "", TRIM(CLEAN(SUBSTITUTE('Quantities Report'!$A572, CHAR(160), " "))))</f>
        <v/>
      </c>
      <c r="C574" s="30">
        <f>'Quantities Report'!F572</f>
        <v>0</v>
      </c>
      <c r="D574" s="32">
        <f>'Quantities Report'!G572</f>
        <v>0</v>
      </c>
    </row>
    <row r="575" spans="1:4">
      <c r="A575" s="15" t="str">
        <f>IF(ISNUMBER(VALUE(SUBSTITUTE('Quantities Report'!$A573,"+",""))), VALUE(SUBSTITUTE('Quantities Report'!$A573,"+","")),IF('Quantities Report'!$A573="","End of Project",$A574))</f>
        <v>End of Project</v>
      </c>
      <c r="B575" s="30" t="str">
        <f>IF(ISNUMBER('Quantities Report'!$A573), "", TRIM(CLEAN(SUBSTITUTE('Quantities Report'!$A573, CHAR(160), " "))))</f>
        <v/>
      </c>
      <c r="C575" s="30">
        <f>'Quantities Report'!F573</f>
        <v>0</v>
      </c>
      <c r="D575" s="32">
        <f>'Quantities Report'!G573</f>
        <v>0</v>
      </c>
    </row>
    <row r="576" spans="1:4">
      <c r="A576" s="15" t="str">
        <f>IF(ISNUMBER(VALUE(SUBSTITUTE('Quantities Report'!$A574,"+",""))), VALUE(SUBSTITUTE('Quantities Report'!$A574,"+","")),IF('Quantities Report'!$A574="","End of Project",$A575))</f>
        <v>End of Project</v>
      </c>
      <c r="B576" s="30" t="str">
        <f>IF(ISNUMBER('Quantities Report'!$A574), "", TRIM(CLEAN(SUBSTITUTE('Quantities Report'!$A574, CHAR(160), " "))))</f>
        <v/>
      </c>
      <c r="C576" s="30">
        <f>'Quantities Report'!F574</f>
        <v>0</v>
      </c>
      <c r="D576" s="32">
        <f>'Quantities Report'!G574</f>
        <v>0</v>
      </c>
    </row>
    <row r="577" spans="1:4">
      <c r="A577" s="15" t="str">
        <f>IF(ISNUMBER(VALUE(SUBSTITUTE('Quantities Report'!$A575,"+",""))), VALUE(SUBSTITUTE('Quantities Report'!$A575,"+","")),IF('Quantities Report'!$A575="","End of Project",$A576))</f>
        <v>End of Project</v>
      </c>
      <c r="B577" s="30" t="str">
        <f>IF(ISNUMBER('Quantities Report'!$A575), "", TRIM(CLEAN(SUBSTITUTE('Quantities Report'!$A575, CHAR(160), " "))))</f>
        <v/>
      </c>
      <c r="C577" s="30">
        <f>'Quantities Report'!F575</f>
        <v>0</v>
      </c>
      <c r="D577" s="32">
        <f>'Quantities Report'!G575</f>
        <v>0</v>
      </c>
    </row>
    <row r="578" spans="1:4">
      <c r="A578" s="15" t="str">
        <f>IF(ISNUMBER(VALUE(SUBSTITUTE('Quantities Report'!$A576,"+",""))), VALUE(SUBSTITUTE('Quantities Report'!$A576,"+","")),IF('Quantities Report'!$A576="","End of Project",$A577))</f>
        <v>End of Project</v>
      </c>
      <c r="B578" s="30" t="str">
        <f>IF(ISNUMBER('Quantities Report'!$A576), "", TRIM(CLEAN(SUBSTITUTE('Quantities Report'!$A576, CHAR(160), " "))))</f>
        <v/>
      </c>
      <c r="C578" s="30">
        <f>'Quantities Report'!F576</f>
        <v>0</v>
      </c>
      <c r="D578" s="32">
        <f>'Quantities Report'!G576</f>
        <v>0</v>
      </c>
    </row>
    <row r="579" spans="1:4">
      <c r="A579" s="15" t="str">
        <f>IF(ISNUMBER(VALUE(SUBSTITUTE('Quantities Report'!$A577,"+",""))), VALUE(SUBSTITUTE('Quantities Report'!$A577,"+","")),IF('Quantities Report'!$A577="","End of Project",$A578))</f>
        <v>End of Project</v>
      </c>
      <c r="B579" s="30" t="str">
        <f>IF(ISNUMBER('Quantities Report'!$A577), "", TRIM(CLEAN(SUBSTITUTE('Quantities Report'!$A577, CHAR(160), " "))))</f>
        <v/>
      </c>
      <c r="C579" s="30">
        <f>'Quantities Report'!F577</f>
        <v>0</v>
      </c>
      <c r="D579" s="32">
        <f>'Quantities Report'!G577</f>
        <v>0</v>
      </c>
    </row>
    <row r="580" spans="1:4">
      <c r="A580" s="15" t="str">
        <f>IF(ISNUMBER(VALUE(SUBSTITUTE('Quantities Report'!$A578,"+",""))), VALUE(SUBSTITUTE('Quantities Report'!$A578,"+","")),IF('Quantities Report'!$A578="","End of Project",$A579))</f>
        <v>End of Project</v>
      </c>
      <c r="B580" s="30" t="str">
        <f>IF(ISNUMBER('Quantities Report'!$A578), "", TRIM(CLEAN(SUBSTITUTE('Quantities Report'!$A578, CHAR(160), " "))))</f>
        <v/>
      </c>
      <c r="C580" s="30">
        <f>'Quantities Report'!F578</f>
        <v>0</v>
      </c>
      <c r="D580" s="32">
        <f>'Quantities Report'!G578</f>
        <v>0</v>
      </c>
    </row>
    <row r="581" spans="1:4">
      <c r="A581" s="15" t="str">
        <f>IF(ISNUMBER(VALUE(SUBSTITUTE('Quantities Report'!$A579,"+",""))), VALUE(SUBSTITUTE('Quantities Report'!$A579,"+","")),IF('Quantities Report'!$A579="","End of Project",$A580))</f>
        <v>End of Project</v>
      </c>
      <c r="B581" s="30" t="str">
        <f>IF(ISNUMBER('Quantities Report'!$A579), "", TRIM(CLEAN(SUBSTITUTE('Quantities Report'!$A579, CHAR(160), " "))))</f>
        <v/>
      </c>
      <c r="C581" s="30">
        <f>'Quantities Report'!F579</f>
        <v>0</v>
      </c>
      <c r="D581" s="32">
        <f>'Quantities Report'!G579</f>
        <v>0</v>
      </c>
    </row>
    <row r="582" spans="1:4">
      <c r="A582" s="15" t="str">
        <f>IF(ISNUMBER(VALUE(SUBSTITUTE('Quantities Report'!$A580,"+",""))), VALUE(SUBSTITUTE('Quantities Report'!$A580,"+","")),IF('Quantities Report'!$A580="","End of Project",$A581))</f>
        <v>End of Project</v>
      </c>
      <c r="B582" s="30" t="str">
        <f>IF(ISNUMBER('Quantities Report'!$A580), "", TRIM(CLEAN(SUBSTITUTE('Quantities Report'!$A580, CHAR(160), " "))))</f>
        <v/>
      </c>
      <c r="C582" s="30">
        <f>'Quantities Report'!F580</f>
        <v>0</v>
      </c>
      <c r="D582" s="32">
        <f>'Quantities Report'!G580</f>
        <v>0</v>
      </c>
    </row>
    <row r="583" spans="1:4">
      <c r="A583" s="15" t="str">
        <f>IF(ISNUMBER(VALUE(SUBSTITUTE('Quantities Report'!$A581,"+",""))), VALUE(SUBSTITUTE('Quantities Report'!$A581,"+","")),IF('Quantities Report'!$A581="","End of Project",$A582))</f>
        <v>End of Project</v>
      </c>
      <c r="B583" s="30" t="str">
        <f>IF(ISNUMBER('Quantities Report'!$A581), "", TRIM(CLEAN(SUBSTITUTE('Quantities Report'!$A581, CHAR(160), " "))))</f>
        <v/>
      </c>
      <c r="C583" s="30">
        <f>'Quantities Report'!F581</f>
        <v>0</v>
      </c>
      <c r="D583" s="32">
        <f>'Quantities Report'!G581</f>
        <v>0</v>
      </c>
    </row>
    <row r="584" spans="1:4">
      <c r="A584" s="15" t="str">
        <f>IF(ISNUMBER(VALUE(SUBSTITUTE('Quantities Report'!$A582,"+",""))), VALUE(SUBSTITUTE('Quantities Report'!$A582,"+","")),IF('Quantities Report'!$A582="","End of Project",$A583))</f>
        <v>End of Project</v>
      </c>
      <c r="B584" s="30" t="str">
        <f>IF(ISNUMBER('Quantities Report'!$A582), "", TRIM(CLEAN(SUBSTITUTE('Quantities Report'!$A582, CHAR(160), " "))))</f>
        <v/>
      </c>
      <c r="C584" s="30">
        <f>'Quantities Report'!F582</f>
        <v>0</v>
      </c>
      <c r="D584" s="32">
        <f>'Quantities Report'!G582</f>
        <v>0</v>
      </c>
    </row>
    <row r="585" spans="1:4">
      <c r="A585" s="15" t="str">
        <f>IF(ISNUMBER(VALUE(SUBSTITUTE('Quantities Report'!$A583,"+",""))), VALUE(SUBSTITUTE('Quantities Report'!$A583,"+","")),IF('Quantities Report'!$A583="","End of Project",$A584))</f>
        <v>End of Project</v>
      </c>
      <c r="B585" s="30" t="str">
        <f>IF(ISNUMBER('Quantities Report'!$A583), "", TRIM(CLEAN(SUBSTITUTE('Quantities Report'!$A583, CHAR(160), " "))))</f>
        <v/>
      </c>
      <c r="C585" s="30">
        <f>'Quantities Report'!F583</f>
        <v>0</v>
      </c>
      <c r="D585" s="32">
        <f>'Quantities Report'!G583</f>
        <v>0</v>
      </c>
    </row>
    <row r="586" spans="1:4">
      <c r="A586" s="15" t="str">
        <f>IF(ISNUMBER(VALUE(SUBSTITUTE('Quantities Report'!$A584,"+",""))), VALUE(SUBSTITUTE('Quantities Report'!$A584,"+","")),IF('Quantities Report'!$A584="","End of Project",$A585))</f>
        <v>End of Project</v>
      </c>
      <c r="B586" s="30" t="str">
        <f>IF(ISNUMBER('Quantities Report'!$A584), "", TRIM(CLEAN(SUBSTITUTE('Quantities Report'!$A584, CHAR(160), " "))))</f>
        <v/>
      </c>
      <c r="C586" s="30">
        <f>'Quantities Report'!F584</f>
        <v>0</v>
      </c>
      <c r="D586" s="32">
        <f>'Quantities Report'!G584</f>
        <v>0</v>
      </c>
    </row>
    <row r="587" spans="1:4">
      <c r="A587" s="15" t="str">
        <f>IF(ISNUMBER(VALUE(SUBSTITUTE('Quantities Report'!$A585,"+",""))), VALUE(SUBSTITUTE('Quantities Report'!$A585,"+","")),IF('Quantities Report'!$A585="","End of Project",$A586))</f>
        <v>End of Project</v>
      </c>
      <c r="B587" s="30" t="str">
        <f>IF(ISNUMBER('Quantities Report'!$A585), "", TRIM(CLEAN(SUBSTITUTE('Quantities Report'!$A585, CHAR(160), " "))))</f>
        <v/>
      </c>
      <c r="C587" s="30">
        <f>'Quantities Report'!F585</f>
        <v>0</v>
      </c>
      <c r="D587" s="32">
        <f>'Quantities Report'!G585</f>
        <v>0</v>
      </c>
    </row>
    <row r="588" spans="1:4">
      <c r="A588" s="15" t="str">
        <f>IF(ISNUMBER(VALUE(SUBSTITUTE('Quantities Report'!$A586,"+",""))), VALUE(SUBSTITUTE('Quantities Report'!$A586,"+","")),IF('Quantities Report'!$A586="","End of Project",$A587))</f>
        <v>End of Project</v>
      </c>
      <c r="B588" s="30" t="str">
        <f>IF(ISNUMBER('Quantities Report'!$A586), "", TRIM(CLEAN(SUBSTITUTE('Quantities Report'!$A586, CHAR(160), " "))))</f>
        <v/>
      </c>
      <c r="C588" s="30">
        <f>'Quantities Report'!F586</f>
        <v>0</v>
      </c>
      <c r="D588" s="32">
        <f>'Quantities Report'!G586</f>
        <v>0</v>
      </c>
    </row>
    <row r="589" spans="1:4">
      <c r="A589" s="15" t="str">
        <f>IF(ISNUMBER(VALUE(SUBSTITUTE('Quantities Report'!$A587,"+",""))), VALUE(SUBSTITUTE('Quantities Report'!$A587,"+","")),IF('Quantities Report'!$A587="","End of Project",$A588))</f>
        <v>End of Project</v>
      </c>
      <c r="B589" s="30" t="str">
        <f>IF(ISNUMBER('Quantities Report'!$A587), "", TRIM(CLEAN(SUBSTITUTE('Quantities Report'!$A587, CHAR(160), " "))))</f>
        <v/>
      </c>
      <c r="C589" s="30">
        <f>'Quantities Report'!F587</f>
        <v>0</v>
      </c>
      <c r="D589" s="32">
        <f>'Quantities Report'!G587</f>
        <v>0</v>
      </c>
    </row>
    <row r="590" spans="1:4">
      <c r="A590" s="15" t="str">
        <f>IF(ISNUMBER(VALUE(SUBSTITUTE('Quantities Report'!$A588,"+",""))), VALUE(SUBSTITUTE('Quantities Report'!$A588,"+","")),IF('Quantities Report'!$A588="","End of Project",$A589))</f>
        <v>End of Project</v>
      </c>
      <c r="B590" s="30" t="str">
        <f>IF(ISNUMBER('Quantities Report'!$A588), "", TRIM(CLEAN(SUBSTITUTE('Quantities Report'!$A588, CHAR(160), " "))))</f>
        <v/>
      </c>
      <c r="C590" s="30">
        <f>'Quantities Report'!F588</f>
        <v>0</v>
      </c>
      <c r="D590" s="32">
        <f>'Quantities Report'!G588</f>
        <v>0</v>
      </c>
    </row>
    <row r="591" spans="1:4">
      <c r="A591" s="15" t="str">
        <f>IF(ISNUMBER(VALUE(SUBSTITUTE('Quantities Report'!$A589,"+",""))), VALUE(SUBSTITUTE('Quantities Report'!$A589,"+","")),IF('Quantities Report'!$A589="","End of Project",$A590))</f>
        <v>End of Project</v>
      </c>
      <c r="B591" s="30" t="str">
        <f>IF(ISNUMBER('Quantities Report'!$A589), "", TRIM(CLEAN(SUBSTITUTE('Quantities Report'!$A589, CHAR(160), " "))))</f>
        <v/>
      </c>
      <c r="C591" s="30">
        <f>'Quantities Report'!F589</f>
        <v>0</v>
      </c>
      <c r="D591" s="32">
        <f>'Quantities Report'!G589</f>
        <v>0</v>
      </c>
    </row>
    <row r="592" spans="1:4">
      <c r="A592" s="15" t="str">
        <f>IF(ISNUMBER(VALUE(SUBSTITUTE('Quantities Report'!$A590,"+",""))), VALUE(SUBSTITUTE('Quantities Report'!$A590,"+","")),IF('Quantities Report'!$A590="","End of Project",$A591))</f>
        <v>End of Project</v>
      </c>
      <c r="B592" s="30" t="str">
        <f>IF(ISNUMBER('Quantities Report'!$A590), "", TRIM(CLEAN(SUBSTITUTE('Quantities Report'!$A590, CHAR(160), " "))))</f>
        <v/>
      </c>
      <c r="C592" s="30">
        <f>'Quantities Report'!F590</f>
        <v>0</v>
      </c>
      <c r="D592" s="32">
        <f>'Quantities Report'!G590</f>
        <v>0</v>
      </c>
    </row>
    <row r="593" spans="1:4">
      <c r="A593" s="15" t="str">
        <f>IF(ISNUMBER(VALUE(SUBSTITUTE('Quantities Report'!$A591,"+",""))), VALUE(SUBSTITUTE('Quantities Report'!$A591,"+","")),IF('Quantities Report'!$A591="","End of Project",$A592))</f>
        <v>End of Project</v>
      </c>
      <c r="B593" s="30" t="str">
        <f>IF(ISNUMBER('Quantities Report'!$A591), "", TRIM(CLEAN(SUBSTITUTE('Quantities Report'!$A591, CHAR(160), " "))))</f>
        <v/>
      </c>
      <c r="C593" s="30">
        <f>'Quantities Report'!F591</f>
        <v>0</v>
      </c>
      <c r="D593" s="32">
        <f>'Quantities Report'!G591</f>
        <v>0</v>
      </c>
    </row>
    <row r="594" spans="1:4">
      <c r="A594" s="15" t="str">
        <f>IF(ISNUMBER(VALUE(SUBSTITUTE('Quantities Report'!$A592,"+",""))), VALUE(SUBSTITUTE('Quantities Report'!$A592,"+","")),IF('Quantities Report'!$A592="","End of Project",$A593))</f>
        <v>End of Project</v>
      </c>
      <c r="B594" s="30" t="str">
        <f>IF(ISNUMBER('Quantities Report'!$A592), "", TRIM(CLEAN(SUBSTITUTE('Quantities Report'!$A592, CHAR(160), " "))))</f>
        <v/>
      </c>
      <c r="C594" s="30">
        <f>'Quantities Report'!F592</f>
        <v>0</v>
      </c>
      <c r="D594" s="32">
        <f>'Quantities Report'!G592</f>
        <v>0</v>
      </c>
    </row>
    <row r="595" spans="1:4">
      <c r="A595" s="15" t="str">
        <f>IF(ISNUMBER(VALUE(SUBSTITUTE('Quantities Report'!$A593,"+",""))), VALUE(SUBSTITUTE('Quantities Report'!$A593,"+","")),IF('Quantities Report'!$A593="","End of Project",$A594))</f>
        <v>End of Project</v>
      </c>
      <c r="B595" s="30" t="str">
        <f>IF(ISNUMBER('Quantities Report'!$A593), "", TRIM(CLEAN(SUBSTITUTE('Quantities Report'!$A593, CHAR(160), " "))))</f>
        <v/>
      </c>
      <c r="C595" s="30">
        <f>'Quantities Report'!F593</f>
        <v>0</v>
      </c>
      <c r="D595" s="32">
        <f>'Quantities Report'!G593</f>
        <v>0</v>
      </c>
    </row>
    <row r="596" spans="1:4">
      <c r="A596" s="15" t="str">
        <f>IF(ISNUMBER(VALUE(SUBSTITUTE('Quantities Report'!$A594,"+",""))), VALUE(SUBSTITUTE('Quantities Report'!$A594,"+","")),IF('Quantities Report'!$A594="","End of Project",$A595))</f>
        <v>End of Project</v>
      </c>
      <c r="B596" s="30" t="str">
        <f>IF(ISNUMBER('Quantities Report'!$A594), "", TRIM(CLEAN(SUBSTITUTE('Quantities Report'!$A594, CHAR(160), " "))))</f>
        <v/>
      </c>
      <c r="C596" s="30">
        <f>'Quantities Report'!F594</f>
        <v>0</v>
      </c>
      <c r="D596" s="32">
        <f>'Quantities Report'!G594</f>
        <v>0</v>
      </c>
    </row>
    <row r="597" spans="1:4">
      <c r="A597" s="15" t="str">
        <f>IF(ISNUMBER(VALUE(SUBSTITUTE('Quantities Report'!$A595,"+",""))), VALUE(SUBSTITUTE('Quantities Report'!$A595,"+","")),IF('Quantities Report'!$A595="","End of Project",$A596))</f>
        <v>End of Project</v>
      </c>
      <c r="B597" s="30" t="str">
        <f>IF(ISNUMBER('Quantities Report'!$A595), "", TRIM(CLEAN(SUBSTITUTE('Quantities Report'!$A595, CHAR(160), " "))))</f>
        <v/>
      </c>
      <c r="C597" s="30">
        <f>'Quantities Report'!F595</f>
        <v>0</v>
      </c>
      <c r="D597" s="32">
        <f>'Quantities Report'!G595</f>
        <v>0</v>
      </c>
    </row>
    <row r="598" spans="1:4">
      <c r="A598" s="15" t="str">
        <f>IF(ISNUMBER(VALUE(SUBSTITUTE('Quantities Report'!$A596,"+",""))), VALUE(SUBSTITUTE('Quantities Report'!$A596,"+","")),IF('Quantities Report'!$A596="","End of Project",$A597))</f>
        <v>End of Project</v>
      </c>
      <c r="B598" s="30" t="str">
        <f>IF(ISNUMBER('Quantities Report'!$A596), "", TRIM(CLEAN(SUBSTITUTE('Quantities Report'!$A596, CHAR(160), " "))))</f>
        <v/>
      </c>
      <c r="C598" s="30">
        <f>'Quantities Report'!F596</f>
        <v>0</v>
      </c>
      <c r="D598" s="32">
        <f>'Quantities Report'!G596</f>
        <v>0</v>
      </c>
    </row>
    <row r="599" spans="1:4">
      <c r="A599" s="15" t="str">
        <f>IF(ISNUMBER(VALUE(SUBSTITUTE('Quantities Report'!$A597,"+",""))), VALUE(SUBSTITUTE('Quantities Report'!$A597,"+","")),IF('Quantities Report'!$A597="","End of Project",$A598))</f>
        <v>End of Project</v>
      </c>
      <c r="B599" s="30" t="str">
        <f>IF(ISNUMBER('Quantities Report'!$A597), "", TRIM(CLEAN(SUBSTITUTE('Quantities Report'!$A597, CHAR(160), " "))))</f>
        <v/>
      </c>
      <c r="C599" s="30">
        <f>'Quantities Report'!F597</f>
        <v>0</v>
      </c>
      <c r="D599" s="32">
        <f>'Quantities Report'!G597</f>
        <v>0</v>
      </c>
    </row>
    <row r="600" spans="1:4">
      <c r="A600" s="15" t="str">
        <f>IF(ISNUMBER(VALUE(SUBSTITUTE('Quantities Report'!$A598,"+",""))), VALUE(SUBSTITUTE('Quantities Report'!$A598,"+","")),IF('Quantities Report'!$A598="","End of Project",$A599))</f>
        <v>End of Project</v>
      </c>
      <c r="B600" s="30" t="str">
        <f>IF(ISNUMBER('Quantities Report'!$A598), "", TRIM(CLEAN(SUBSTITUTE('Quantities Report'!$A598, CHAR(160), " "))))</f>
        <v/>
      </c>
      <c r="C600" s="30">
        <f>'Quantities Report'!F598</f>
        <v>0</v>
      </c>
      <c r="D600" s="32">
        <f>'Quantities Report'!G598</f>
        <v>0</v>
      </c>
    </row>
    <row r="601" spans="1:4">
      <c r="A601" s="15" t="str">
        <f>IF(ISNUMBER(VALUE(SUBSTITUTE('Quantities Report'!$A599,"+",""))), VALUE(SUBSTITUTE('Quantities Report'!$A599,"+","")),IF('Quantities Report'!$A599="","End of Project",$A600))</f>
        <v>End of Project</v>
      </c>
      <c r="B601" s="30" t="str">
        <f>IF(ISNUMBER('Quantities Report'!$A599), "", TRIM(CLEAN(SUBSTITUTE('Quantities Report'!$A599, CHAR(160), " "))))</f>
        <v/>
      </c>
      <c r="C601" s="30">
        <f>'Quantities Report'!F599</f>
        <v>0</v>
      </c>
      <c r="D601" s="32">
        <f>'Quantities Report'!G599</f>
        <v>0</v>
      </c>
    </row>
    <row r="602" spans="1:4">
      <c r="A602" s="15" t="str">
        <f>IF(ISNUMBER(VALUE(SUBSTITUTE('Quantities Report'!$A600,"+",""))), VALUE(SUBSTITUTE('Quantities Report'!$A600,"+","")),IF('Quantities Report'!$A600="","End of Project",$A601))</f>
        <v>End of Project</v>
      </c>
      <c r="B602" s="30" t="str">
        <f>IF(ISNUMBER('Quantities Report'!$A600), "", TRIM(CLEAN(SUBSTITUTE('Quantities Report'!$A600, CHAR(160), " "))))</f>
        <v/>
      </c>
      <c r="C602" s="30">
        <f>'Quantities Report'!F600</f>
        <v>0</v>
      </c>
      <c r="D602" s="32">
        <f>'Quantities Report'!G600</f>
        <v>0</v>
      </c>
    </row>
    <row r="603" spans="1:4">
      <c r="A603" s="15" t="str">
        <f>IF(ISNUMBER(VALUE(SUBSTITUTE('Quantities Report'!$A601,"+",""))), VALUE(SUBSTITUTE('Quantities Report'!$A601,"+","")),IF('Quantities Report'!$A601="","End of Project",$A602))</f>
        <v>End of Project</v>
      </c>
      <c r="B603" s="30" t="str">
        <f>IF(ISNUMBER('Quantities Report'!$A601), "", TRIM(CLEAN(SUBSTITUTE('Quantities Report'!$A601, CHAR(160), " "))))</f>
        <v/>
      </c>
      <c r="C603" s="30">
        <f>'Quantities Report'!F601</f>
        <v>0</v>
      </c>
      <c r="D603" s="32">
        <f>'Quantities Report'!G601</f>
        <v>0</v>
      </c>
    </row>
    <row r="604" spans="1:4">
      <c r="A604" s="15" t="str">
        <f>IF(ISNUMBER(VALUE(SUBSTITUTE('Quantities Report'!$A602,"+",""))), VALUE(SUBSTITUTE('Quantities Report'!$A602,"+","")),IF('Quantities Report'!$A602="","End of Project",$A603))</f>
        <v>End of Project</v>
      </c>
      <c r="B604" s="30" t="str">
        <f>IF(ISNUMBER('Quantities Report'!$A602), "", TRIM(CLEAN(SUBSTITUTE('Quantities Report'!$A602, CHAR(160), " "))))</f>
        <v/>
      </c>
      <c r="C604" s="30">
        <f>'Quantities Report'!F602</f>
        <v>0</v>
      </c>
      <c r="D604" s="32">
        <f>'Quantities Report'!G602</f>
        <v>0</v>
      </c>
    </row>
    <row r="605" spans="1:4">
      <c r="A605" s="15" t="str">
        <f>IF(ISNUMBER(VALUE(SUBSTITUTE('Quantities Report'!$A603,"+",""))), VALUE(SUBSTITUTE('Quantities Report'!$A603,"+","")),IF('Quantities Report'!$A603="","End of Project",$A604))</f>
        <v>End of Project</v>
      </c>
      <c r="B605" s="30" t="str">
        <f>IF(ISNUMBER('Quantities Report'!$A603), "", TRIM(CLEAN(SUBSTITUTE('Quantities Report'!$A603, CHAR(160), " "))))</f>
        <v/>
      </c>
      <c r="C605" s="30">
        <f>'Quantities Report'!F603</f>
        <v>0</v>
      </c>
      <c r="D605" s="32">
        <f>'Quantities Report'!G603</f>
        <v>0</v>
      </c>
    </row>
    <row r="606" spans="1:4">
      <c r="A606" s="15" t="str">
        <f>IF(ISNUMBER(VALUE(SUBSTITUTE('Quantities Report'!$A604,"+",""))), VALUE(SUBSTITUTE('Quantities Report'!$A604,"+","")),IF('Quantities Report'!$A604="","End of Project",$A605))</f>
        <v>End of Project</v>
      </c>
      <c r="B606" s="30" t="str">
        <f>IF(ISNUMBER('Quantities Report'!$A604), "", TRIM(CLEAN(SUBSTITUTE('Quantities Report'!$A604, CHAR(160), " "))))</f>
        <v/>
      </c>
      <c r="C606" s="30">
        <f>'Quantities Report'!F604</f>
        <v>0</v>
      </c>
      <c r="D606" s="32">
        <f>'Quantities Report'!G604</f>
        <v>0</v>
      </c>
    </row>
    <row r="607" spans="1:4">
      <c r="A607" s="15" t="str">
        <f>IF(ISNUMBER(VALUE(SUBSTITUTE('Quantities Report'!$A605,"+",""))), VALUE(SUBSTITUTE('Quantities Report'!$A605,"+","")),IF('Quantities Report'!$A605="","End of Project",$A606))</f>
        <v>End of Project</v>
      </c>
      <c r="B607" s="30" t="str">
        <f>IF(ISNUMBER('Quantities Report'!$A605), "", TRIM(CLEAN(SUBSTITUTE('Quantities Report'!$A605, CHAR(160), " "))))</f>
        <v/>
      </c>
      <c r="C607" s="30">
        <f>'Quantities Report'!F605</f>
        <v>0</v>
      </c>
      <c r="D607" s="32">
        <f>'Quantities Report'!G605</f>
        <v>0</v>
      </c>
    </row>
    <row r="608" spans="1:4">
      <c r="A608" s="15" t="str">
        <f>IF(ISNUMBER(VALUE(SUBSTITUTE('Quantities Report'!$A606,"+",""))), VALUE(SUBSTITUTE('Quantities Report'!$A606,"+","")),IF('Quantities Report'!$A606="","End of Project",$A607))</f>
        <v>End of Project</v>
      </c>
      <c r="B608" s="30" t="str">
        <f>IF(ISNUMBER('Quantities Report'!$A606), "", TRIM(CLEAN(SUBSTITUTE('Quantities Report'!$A606, CHAR(160), " "))))</f>
        <v/>
      </c>
      <c r="C608" s="30">
        <f>'Quantities Report'!F606</f>
        <v>0</v>
      </c>
      <c r="D608" s="32">
        <f>'Quantities Report'!G606</f>
        <v>0</v>
      </c>
    </row>
    <row r="609" spans="1:4">
      <c r="A609" s="15" t="str">
        <f>IF(ISNUMBER(VALUE(SUBSTITUTE('Quantities Report'!$A607,"+",""))), VALUE(SUBSTITUTE('Quantities Report'!$A607,"+","")),IF('Quantities Report'!$A607="","End of Project",$A608))</f>
        <v>End of Project</v>
      </c>
      <c r="B609" s="30" t="str">
        <f>IF(ISNUMBER('Quantities Report'!$A607), "", TRIM(CLEAN(SUBSTITUTE('Quantities Report'!$A607, CHAR(160), " "))))</f>
        <v/>
      </c>
      <c r="C609" s="30">
        <f>'Quantities Report'!F607</f>
        <v>0</v>
      </c>
      <c r="D609" s="32">
        <f>'Quantities Report'!G607</f>
        <v>0</v>
      </c>
    </row>
    <row r="610" spans="1:4">
      <c r="A610" s="15" t="str">
        <f>IF(ISNUMBER(VALUE(SUBSTITUTE('Quantities Report'!$A608,"+",""))), VALUE(SUBSTITUTE('Quantities Report'!$A608,"+","")),IF('Quantities Report'!$A608="","End of Project",$A609))</f>
        <v>End of Project</v>
      </c>
      <c r="B610" s="30" t="str">
        <f>IF(ISNUMBER('Quantities Report'!$A608), "", TRIM(CLEAN(SUBSTITUTE('Quantities Report'!$A608, CHAR(160), " "))))</f>
        <v/>
      </c>
      <c r="C610" s="30">
        <f>'Quantities Report'!F608</f>
        <v>0</v>
      </c>
      <c r="D610" s="32">
        <f>'Quantities Report'!G608</f>
        <v>0</v>
      </c>
    </row>
    <row r="611" spans="1:4">
      <c r="A611" s="15" t="str">
        <f>IF(ISNUMBER(VALUE(SUBSTITUTE('Quantities Report'!$A609,"+",""))), VALUE(SUBSTITUTE('Quantities Report'!$A609,"+","")),IF('Quantities Report'!$A609="","End of Project",$A610))</f>
        <v>End of Project</v>
      </c>
      <c r="B611" s="30" t="str">
        <f>IF(ISNUMBER('Quantities Report'!$A609), "", TRIM(CLEAN(SUBSTITUTE('Quantities Report'!$A609, CHAR(160), " "))))</f>
        <v/>
      </c>
      <c r="C611" s="30">
        <f>'Quantities Report'!F609</f>
        <v>0</v>
      </c>
      <c r="D611" s="32">
        <f>'Quantities Report'!G609</f>
        <v>0</v>
      </c>
    </row>
    <row r="612" spans="1:4">
      <c r="A612" s="15" t="str">
        <f>IF(ISNUMBER(VALUE(SUBSTITUTE('Quantities Report'!$A610,"+",""))), VALUE(SUBSTITUTE('Quantities Report'!$A610,"+","")),IF('Quantities Report'!$A610="","End of Project",$A611))</f>
        <v>End of Project</v>
      </c>
      <c r="B612" s="30" t="str">
        <f>IF(ISNUMBER('Quantities Report'!$A610), "", TRIM(CLEAN(SUBSTITUTE('Quantities Report'!$A610, CHAR(160), " "))))</f>
        <v/>
      </c>
      <c r="C612" s="30">
        <f>'Quantities Report'!F610</f>
        <v>0</v>
      </c>
      <c r="D612" s="32">
        <f>'Quantities Report'!G610</f>
        <v>0</v>
      </c>
    </row>
    <row r="613" spans="1:4">
      <c r="A613" s="15" t="str">
        <f>IF(ISNUMBER(VALUE(SUBSTITUTE('Quantities Report'!$A611,"+",""))), VALUE(SUBSTITUTE('Quantities Report'!$A611,"+","")),IF('Quantities Report'!$A611="","End of Project",$A612))</f>
        <v>End of Project</v>
      </c>
      <c r="B613" s="30" t="str">
        <f>IF(ISNUMBER('Quantities Report'!$A611), "", TRIM(CLEAN(SUBSTITUTE('Quantities Report'!$A611, CHAR(160), " "))))</f>
        <v/>
      </c>
      <c r="C613" s="30">
        <f>'Quantities Report'!F611</f>
        <v>0</v>
      </c>
      <c r="D613" s="32">
        <f>'Quantities Report'!G611</f>
        <v>0</v>
      </c>
    </row>
    <row r="614" spans="1:4">
      <c r="A614" s="15" t="str">
        <f>IF(ISNUMBER(VALUE(SUBSTITUTE('Quantities Report'!$A612,"+",""))), VALUE(SUBSTITUTE('Quantities Report'!$A612,"+","")),IF('Quantities Report'!$A612="","End of Project",$A613))</f>
        <v>End of Project</v>
      </c>
      <c r="B614" s="30" t="str">
        <f>IF(ISNUMBER('Quantities Report'!$A612), "", TRIM(CLEAN(SUBSTITUTE('Quantities Report'!$A612, CHAR(160), " "))))</f>
        <v/>
      </c>
      <c r="C614" s="30">
        <f>'Quantities Report'!F612</f>
        <v>0</v>
      </c>
      <c r="D614" s="32">
        <f>'Quantities Report'!G612</f>
        <v>0</v>
      </c>
    </row>
    <row r="615" spans="1:4">
      <c r="A615" s="15" t="str">
        <f>IF(ISNUMBER(VALUE(SUBSTITUTE('Quantities Report'!$A613,"+",""))), VALUE(SUBSTITUTE('Quantities Report'!$A613,"+","")),IF('Quantities Report'!$A613="","End of Project",$A614))</f>
        <v>End of Project</v>
      </c>
      <c r="B615" s="30" t="str">
        <f>IF(ISNUMBER('Quantities Report'!$A613), "", TRIM(CLEAN(SUBSTITUTE('Quantities Report'!$A613, CHAR(160), " "))))</f>
        <v/>
      </c>
      <c r="C615" s="30">
        <f>'Quantities Report'!F613</f>
        <v>0</v>
      </c>
      <c r="D615" s="32">
        <f>'Quantities Report'!G613</f>
        <v>0</v>
      </c>
    </row>
    <row r="616" spans="1:4">
      <c r="A616" s="15" t="str">
        <f>IF(ISNUMBER(VALUE(SUBSTITUTE('Quantities Report'!$A614,"+",""))), VALUE(SUBSTITUTE('Quantities Report'!$A614,"+","")),IF('Quantities Report'!$A614="","End of Project",$A615))</f>
        <v>End of Project</v>
      </c>
      <c r="B616" s="30" t="str">
        <f>IF(ISNUMBER('Quantities Report'!$A614), "", TRIM(CLEAN(SUBSTITUTE('Quantities Report'!$A614, CHAR(160), " "))))</f>
        <v/>
      </c>
      <c r="C616" s="30">
        <f>'Quantities Report'!F614</f>
        <v>0</v>
      </c>
      <c r="D616" s="32">
        <f>'Quantities Report'!G614</f>
        <v>0</v>
      </c>
    </row>
    <row r="617" spans="1:4">
      <c r="A617" s="15" t="str">
        <f>IF(ISNUMBER(VALUE(SUBSTITUTE('Quantities Report'!$A615,"+",""))), VALUE(SUBSTITUTE('Quantities Report'!$A615,"+","")),IF('Quantities Report'!$A615="","End of Project",$A616))</f>
        <v>End of Project</v>
      </c>
      <c r="B617" s="30" t="str">
        <f>IF(ISNUMBER('Quantities Report'!$A615), "", TRIM(CLEAN(SUBSTITUTE('Quantities Report'!$A615, CHAR(160), " "))))</f>
        <v/>
      </c>
      <c r="C617" s="30">
        <f>'Quantities Report'!F615</f>
        <v>0</v>
      </c>
      <c r="D617" s="32">
        <f>'Quantities Report'!G615</f>
        <v>0</v>
      </c>
    </row>
    <row r="618" spans="1:4">
      <c r="A618" s="15" t="str">
        <f>IF(ISNUMBER(VALUE(SUBSTITUTE('Quantities Report'!$A616,"+",""))), VALUE(SUBSTITUTE('Quantities Report'!$A616,"+","")),IF('Quantities Report'!$A616="","End of Project",$A617))</f>
        <v>End of Project</v>
      </c>
      <c r="B618" s="30" t="str">
        <f>IF(ISNUMBER('Quantities Report'!$A616), "", TRIM(CLEAN(SUBSTITUTE('Quantities Report'!$A616, CHAR(160), " "))))</f>
        <v/>
      </c>
      <c r="C618" s="30">
        <f>'Quantities Report'!F616</f>
        <v>0</v>
      </c>
      <c r="D618" s="32">
        <f>'Quantities Report'!G616</f>
        <v>0</v>
      </c>
    </row>
    <row r="619" spans="1:4">
      <c r="A619" s="15" t="str">
        <f>IF(ISNUMBER(VALUE(SUBSTITUTE('Quantities Report'!$A617,"+",""))), VALUE(SUBSTITUTE('Quantities Report'!$A617,"+","")),IF('Quantities Report'!$A617="","End of Project",$A618))</f>
        <v>End of Project</v>
      </c>
      <c r="B619" s="30" t="str">
        <f>IF(ISNUMBER('Quantities Report'!$A617), "", TRIM(CLEAN(SUBSTITUTE('Quantities Report'!$A617, CHAR(160), " "))))</f>
        <v/>
      </c>
      <c r="C619" s="30">
        <f>'Quantities Report'!F617</f>
        <v>0</v>
      </c>
      <c r="D619" s="32">
        <f>'Quantities Report'!G617</f>
        <v>0</v>
      </c>
    </row>
    <row r="620" spans="1:4">
      <c r="A620" s="15" t="str">
        <f>IF(ISNUMBER(VALUE(SUBSTITUTE('Quantities Report'!$A618,"+",""))), VALUE(SUBSTITUTE('Quantities Report'!$A618,"+","")),IF('Quantities Report'!$A618="","End of Project",$A619))</f>
        <v>End of Project</v>
      </c>
      <c r="B620" s="30" t="str">
        <f>IF(ISNUMBER('Quantities Report'!$A618), "", TRIM(CLEAN(SUBSTITUTE('Quantities Report'!$A618, CHAR(160), " "))))</f>
        <v/>
      </c>
      <c r="C620" s="30">
        <f>'Quantities Report'!F618</f>
        <v>0</v>
      </c>
      <c r="D620" s="32">
        <f>'Quantities Report'!G618</f>
        <v>0</v>
      </c>
    </row>
    <row r="621" spans="1:4">
      <c r="A621" s="15" t="str">
        <f>IF(ISNUMBER(VALUE(SUBSTITUTE('Quantities Report'!$A619,"+",""))), VALUE(SUBSTITUTE('Quantities Report'!$A619,"+","")),IF('Quantities Report'!$A619="","End of Project",$A620))</f>
        <v>End of Project</v>
      </c>
      <c r="B621" s="30" t="str">
        <f>IF(ISNUMBER('Quantities Report'!$A619), "", TRIM(CLEAN(SUBSTITUTE('Quantities Report'!$A619, CHAR(160), " "))))</f>
        <v/>
      </c>
      <c r="C621" s="30">
        <f>'Quantities Report'!F619</f>
        <v>0</v>
      </c>
      <c r="D621" s="32">
        <f>'Quantities Report'!G619</f>
        <v>0</v>
      </c>
    </row>
    <row r="622" spans="1:4">
      <c r="A622" s="15" t="str">
        <f>IF(ISNUMBER(VALUE(SUBSTITUTE('Quantities Report'!$A620,"+",""))), VALUE(SUBSTITUTE('Quantities Report'!$A620,"+","")),IF('Quantities Report'!$A620="","End of Project",$A621))</f>
        <v>End of Project</v>
      </c>
      <c r="B622" s="30" t="str">
        <f>IF(ISNUMBER('Quantities Report'!$A620), "", TRIM(CLEAN(SUBSTITUTE('Quantities Report'!$A620, CHAR(160), " "))))</f>
        <v/>
      </c>
      <c r="C622" s="30">
        <f>'Quantities Report'!F620</f>
        <v>0</v>
      </c>
      <c r="D622" s="32">
        <f>'Quantities Report'!G620</f>
        <v>0</v>
      </c>
    </row>
    <row r="623" spans="1:4">
      <c r="A623" s="15" t="str">
        <f>IF(ISNUMBER(VALUE(SUBSTITUTE('Quantities Report'!$A621,"+",""))), VALUE(SUBSTITUTE('Quantities Report'!$A621,"+","")),IF('Quantities Report'!$A621="","End of Project",$A622))</f>
        <v>End of Project</v>
      </c>
      <c r="B623" s="30" t="str">
        <f>IF(ISNUMBER('Quantities Report'!$A621), "", TRIM(CLEAN(SUBSTITUTE('Quantities Report'!$A621, CHAR(160), " "))))</f>
        <v/>
      </c>
      <c r="C623" s="30">
        <f>'Quantities Report'!F621</f>
        <v>0</v>
      </c>
      <c r="D623" s="32">
        <f>'Quantities Report'!G621</f>
        <v>0</v>
      </c>
    </row>
    <row r="624" spans="1:4">
      <c r="A624" s="15" t="str">
        <f>IF(ISNUMBER(VALUE(SUBSTITUTE('Quantities Report'!$A622,"+",""))), VALUE(SUBSTITUTE('Quantities Report'!$A622,"+","")),IF('Quantities Report'!$A622="","End of Project",$A623))</f>
        <v>End of Project</v>
      </c>
      <c r="B624" s="30" t="str">
        <f>IF(ISNUMBER('Quantities Report'!$A622), "", TRIM(CLEAN(SUBSTITUTE('Quantities Report'!$A622, CHAR(160), " "))))</f>
        <v/>
      </c>
      <c r="C624" s="30">
        <f>'Quantities Report'!F622</f>
        <v>0</v>
      </c>
      <c r="D624" s="32">
        <f>'Quantities Report'!G622</f>
        <v>0</v>
      </c>
    </row>
    <row r="625" spans="1:4">
      <c r="A625" s="15" t="str">
        <f>IF(ISNUMBER(VALUE(SUBSTITUTE('Quantities Report'!$A623,"+",""))), VALUE(SUBSTITUTE('Quantities Report'!$A623,"+","")),IF('Quantities Report'!$A623="","End of Project",$A624))</f>
        <v>End of Project</v>
      </c>
      <c r="B625" s="30" t="str">
        <f>IF(ISNUMBER('Quantities Report'!$A623), "", TRIM(CLEAN(SUBSTITUTE('Quantities Report'!$A623, CHAR(160), " "))))</f>
        <v/>
      </c>
      <c r="C625" s="30">
        <f>'Quantities Report'!F623</f>
        <v>0</v>
      </c>
      <c r="D625" s="32">
        <f>'Quantities Report'!G623</f>
        <v>0</v>
      </c>
    </row>
    <row r="626" spans="1:4">
      <c r="A626" s="15" t="str">
        <f>IF(ISNUMBER(VALUE(SUBSTITUTE('Quantities Report'!$A624,"+",""))), VALUE(SUBSTITUTE('Quantities Report'!$A624,"+","")),IF('Quantities Report'!$A624="","End of Project",$A625))</f>
        <v>End of Project</v>
      </c>
      <c r="B626" s="30" t="str">
        <f>IF(ISNUMBER('Quantities Report'!$A624), "", TRIM(CLEAN(SUBSTITUTE('Quantities Report'!$A624, CHAR(160), " "))))</f>
        <v/>
      </c>
      <c r="C626" s="30">
        <f>'Quantities Report'!F624</f>
        <v>0</v>
      </c>
      <c r="D626" s="32">
        <f>'Quantities Report'!G624</f>
        <v>0</v>
      </c>
    </row>
    <row r="627" spans="1:4">
      <c r="A627" s="15" t="str">
        <f>IF(ISNUMBER(VALUE(SUBSTITUTE('Quantities Report'!$A625,"+",""))), VALUE(SUBSTITUTE('Quantities Report'!$A625,"+","")),IF('Quantities Report'!$A625="","End of Project",$A626))</f>
        <v>End of Project</v>
      </c>
      <c r="B627" s="30" t="str">
        <f>IF(ISNUMBER('Quantities Report'!$A625), "", TRIM(CLEAN(SUBSTITUTE('Quantities Report'!$A625, CHAR(160), " "))))</f>
        <v/>
      </c>
      <c r="C627" s="30">
        <f>'Quantities Report'!F625</f>
        <v>0</v>
      </c>
      <c r="D627" s="32">
        <f>'Quantities Report'!G625</f>
        <v>0</v>
      </c>
    </row>
    <row r="628" spans="1:4">
      <c r="A628" s="15" t="str">
        <f>IF(ISNUMBER(VALUE(SUBSTITUTE('Quantities Report'!$A626,"+",""))), VALUE(SUBSTITUTE('Quantities Report'!$A626,"+","")),IF('Quantities Report'!$A626="","End of Project",$A627))</f>
        <v>End of Project</v>
      </c>
      <c r="B628" s="30" t="str">
        <f>IF(ISNUMBER('Quantities Report'!$A626), "", TRIM(CLEAN(SUBSTITUTE('Quantities Report'!$A626, CHAR(160), " "))))</f>
        <v/>
      </c>
      <c r="C628" s="30">
        <f>'Quantities Report'!F626</f>
        <v>0</v>
      </c>
      <c r="D628" s="32">
        <f>'Quantities Report'!G626</f>
        <v>0</v>
      </c>
    </row>
    <row r="629" spans="1:4">
      <c r="A629" s="15" t="str">
        <f>IF(ISNUMBER(VALUE(SUBSTITUTE('Quantities Report'!$A627,"+",""))), VALUE(SUBSTITUTE('Quantities Report'!$A627,"+","")),IF('Quantities Report'!$A627="","End of Project",$A628))</f>
        <v>End of Project</v>
      </c>
      <c r="B629" s="30" t="str">
        <f>IF(ISNUMBER('Quantities Report'!$A627), "", TRIM(CLEAN(SUBSTITUTE('Quantities Report'!$A627, CHAR(160), " "))))</f>
        <v/>
      </c>
      <c r="C629" s="30">
        <f>'Quantities Report'!F627</f>
        <v>0</v>
      </c>
      <c r="D629" s="32">
        <f>'Quantities Report'!G627</f>
        <v>0</v>
      </c>
    </row>
    <row r="630" spans="1:4">
      <c r="A630" s="15" t="str">
        <f>IF(ISNUMBER(VALUE(SUBSTITUTE('Quantities Report'!$A628,"+",""))), VALUE(SUBSTITUTE('Quantities Report'!$A628,"+","")),IF('Quantities Report'!$A628="","End of Project",$A629))</f>
        <v>End of Project</v>
      </c>
      <c r="B630" s="30" t="str">
        <f>IF(ISNUMBER('Quantities Report'!$A628), "", TRIM(CLEAN(SUBSTITUTE('Quantities Report'!$A628, CHAR(160), " "))))</f>
        <v/>
      </c>
      <c r="C630" s="30">
        <f>'Quantities Report'!F628</f>
        <v>0</v>
      </c>
      <c r="D630" s="32">
        <f>'Quantities Report'!G628</f>
        <v>0</v>
      </c>
    </row>
    <row r="631" spans="1:4">
      <c r="A631" s="15" t="str">
        <f>IF(ISNUMBER(VALUE(SUBSTITUTE('Quantities Report'!$A629,"+",""))), VALUE(SUBSTITUTE('Quantities Report'!$A629,"+","")),IF('Quantities Report'!$A629="","End of Project",$A630))</f>
        <v>End of Project</v>
      </c>
      <c r="B631" s="30" t="str">
        <f>IF(ISNUMBER('Quantities Report'!$A629), "", TRIM(CLEAN(SUBSTITUTE('Quantities Report'!$A629, CHAR(160), " "))))</f>
        <v/>
      </c>
      <c r="C631" s="30">
        <f>'Quantities Report'!F629</f>
        <v>0</v>
      </c>
      <c r="D631" s="32">
        <f>'Quantities Report'!G629</f>
        <v>0</v>
      </c>
    </row>
    <row r="632" spans="1:4">
      <c r="A632" s="15" t="str">
        <f>IF(ISNUMBER(VALUE(SUBSTITUTE('Quantities Report'!$A630,"+",""))), VALUE(SUBSTITUTE('Quantities Report'!$A630,"+","")),IF('Quantities Report'!$A630="","End of Project",$A631))</f>
        <v>End of Project</v>
      </c>
      <c r="B632" s="30" t="str">
        <f>IF(ISNUMBER('Quantities Report'!$A630), "", TRIM(CLEAN(SUBSTITUTE('Quantities Report'!$A630, CHAR(160), " "))))</f>
        <v/>
      </c>
      <c r="C632" s="30">
        <f>'Quantities Report'!F630</f>
        <v>0</v>
      </c>
      <c r="D632" s="32">
        <f>'Quantities Report'!G630</f>
        <v>0</v>
      </c>
    </row>
    <row r="633" spans="1:4">
      <c r="A633" s="15" t="str">
        <f>IF(ISNUMBER(VALUE(SUBSTITUTE('Quantities Report'!$A631,"+",""))), VALUE(SUBSTITUTE('Quantities Report'!$A631,"+","")),IF('Quantities Report'!$A631="","End of Project",$A632))</f>
        <v>End of Project</v>
      </c>
      <c r="B633" s="30" t="str">
        <f>IF(ISNUMBER('Quantities Report'!$A631), "", TRIM(CLEAN(SUBSTITUTE('Quantities Report'!$A631, CHAR(160), " "))))</f>
        <v/>
      </c>
      <c r="C633" s="30">
        <f>'Quantities Report'!F631</f>
        <v>0</v>
      </c>
      <c r="D633" s="32">
        <f>'Quantities Report'!G631</f>
        <v>0</v>
      </c>
    </row>
    <row r="634" spans="1:4">
      <c r="A634" s="15" t="str">
        <f>IF(ISNUMBER(VALUE(SUBSTITUTE('Quantities Report'!$A632,"+",""))), VALUE(SUBSTITUTE('Quantities Report'!$A632,"+","")),IF('Quantities Report'!$A632="","End of Project",$A633))</f>
        <v>End of Project</v>
      </c>
      <c r="B634" s="30" t="str">
        <f>IF(ISNUMBER('Quantities Report'!$A632), "", TRIM(CLEAN(SUBSTITUTE('Quantities Report'!$A632, CHAR(160), " "))))</f>
        <v/>
      </c>
      <c r="C634" s="30">
        <f>'Quantities Report'!F632</f>
        <v>0</v>
      </c>
      <c r="D634" s="32">
        <f>'Quantities Report'!G632</f>
        <v>0</v>
      </c>
    </row>
    <row r="635" spans="1:4">
      <c r="A635" s="15" t="str">
        <f>IF(ISNUMBER(VALUE(SUBSTITUTE('Quantities Report'!$A633,"+",""))), VALUE(SUBSTITUTE('Quantities Report'!$A633,"+","")),IF('Quantities Report'!$A633="","End of Project",$A634))</f>
        <v>End of Project</v>
      </c>
      <c r="B635" s="30" t="str">
        <f>IF(ISNUMBER('Quantities Report'!$A633), "", TRIM(CLEAN(SUBSTITUTE('Quantities Report'!$A633, CHAR(160), " "))))</f>
        <v/>
      </c>
      <c r="C635" s="30">
        <f>'Quantities Report'!F633</f>
        <v>0</v>
      </c>
      <c r="D635" s="32">
        <f>'Quantities Report'!G633</f>
        <v>0</v>
      </c>
    </row>
    <row r="636" spans="1:4">
      <c r="A636" s="15" t="str">
        <f>IF(ISNUMBER(VALUE(SUBSTITUTE('Quantities Report'!$A634,"+",""))), VALUE(SUBSTITUTE('Quantities Report'!$A634,"+","")),IF('Quantities Report'!$A634="","End of Project",$A635))</f>
        <v>End of Project</v>
      </c>
      <c r="B636" s="30" t="str">
        <f>IF(ISNUMBER('Quantities Report'!$A634), "", TRIM(CLEAN(SUBSTITUTE('Quantities Report'!$A634, CHAR(160), " "))))</f>
        <v/>
      </c>
      <c r="C636" s="30">
        <f>'Quantities Report'!F634</f>
        <v>0</v>
      </c>
      <c r="D636" s="32">
        <f>'Quantities Report'!G634</f>
        <v>0</v>
      </c>
    </row>
    <row r="637" spans="1:4">
      <c r="A637" s="15" t="str">
        <f>IF(ISNUMBER(VALUE(SUBSTITUTE('Quantities Report'!$A635,"+",""))), VALUE(SUBSTITUTE('Quantities Report'!$A635,"+","")),IF('Quantities Report'!$A635="","End of Project",$A636))</f>
        <v>End of Project</v>
      </c>
      <c r="B637" s="30" t="str">
        <f>IF(ISNUMBER('Quantities Report'!$A635), "", TRIM(CLEAN(SUBSTITUTE('Quantities Report'!$A635, CHAR(160), " "))))</f>
        <v/>
      </c>
      <c r="C637" s="30">
        <f>'Quantities Report'!F635</f>
        <v>0</v>
      </c>
      <c r="D637" s="32">
        <f>'Quantities Report'!G635</f>
        <v>0</v>
      </c>
    </row>
    <row r="638" spans="1:4">
      <c r="A638" s="15" t="str">
        <f>IF(ISNUMBER(VALUE(SUBSTITUTE('Quantities Report'!$A636,"+",""))), VALUE(SUBSTITUTE('Quantities Report'!$A636,"+","")),IF('Quantities Report'!$A636="","End of Project",$A637))</f>
        <v>End of Project</v>
      </c>
      <c r="B638" s="30" t="str">
        <f>IF(ISNUMBER('Quantities Report'!$A636), "", TRIM(CLEAN(SUBSTITUTE('Quantities Report'!$A636, CHAR(160), " "))))</f>
        <v/>
      </c>
      <c r="C638" s="30">
        <f>'Quantities Report'!F636</f>
        <v>0</v>
      </c>
      <c r="D638" s="32">
        <f>'Quantities Report'!G636</f>
        <v>0</v>
      </c>
    </row>
    <row r="639" spans="1:4">
      <c r="A639" s="15" t="str">
        <f>IF(ISNUMBER(VALUE(SUBSTITUTE('Quantities Report'!$A637,"+",""))), VALUE(SUBSTITUTE('Quantities Report'!$A637,"+","")),IF('Quantities Report'!$A637="","End of Project",$A638))</f>
        <v>End of Project</v>
      </c>
      <c r="B639" s="30" t="str">
        <f>IF(ISNUMBER('Quantities Report'!$A637), "", TRIM(CLEAN(SUBSTITUTE('Quantities Report'!$A637, CHAR(160), " "))))</f>
        <v/>
      </c>
      <c r="C639" s="30">
        <f>'Quantities Report'!F637</f>
        <v>0</v>
      </c>
      <c r="D639" s="32">
        <f>'Quantities Report'!G637</f>
        <v>0</v>
      </c>
    </row>
    <row r="640" spans="1:4">
      <c r="A640" s="15" t="str">
        <f>IF(ISNUMBER(VALUE(SUBSTITUTE('Quantities Report'!$A638,"+",""))), VALUE(SUBSTITUTE('Quantities Report'!$A638,"+","")),IF('Quantities Report'!$A638="","End of Project",$A639))</f>
        <v>End of Project</v>
      </c>
      <c r="B640" s="30" t="str">
        <f>IF(ISNUMBER('Quantities Report'!$A638), "", TRIM(CLEAN(SUBSTITUTE('Quantities Report'!$A638, CHAR(160), " "))))</f>
        <v/>
      </c>
      <c r="C640" s="30">
        <f>'Quantities Report'!F638</f>
        <v>0</v>
      </c>
      <c r="D640" s="32">
        <f>'Quantities Report'!G638</f>
        <v>0</v>
      </c>
    </row>
    <row r="641" spans="1:4">
      <c r="A641" s="15" t="str">
        <f>IF(ISNUMBER(VALUE(SUBSTITUTE('Quantities Report'!$A639,"+",""))), VALUE(SUBSTITUTE('Quantities Report'!$A639,"+","")),IF('Quantities Report'!$A639="","End of Project",$A640))</f>
        <v>End of Project</v>
      </c>
      <c r="B641" s="30" t="str">
        <f>IF(ISNUMBER('Quantities Report'!$A639), "", TRIM(CLEAN(SUBSTITUTE('Quantities Report'!$A639, CHAR(160), " "))))</f>
        <v/>
      </c>
      <c r="C641" s="30">
        <f>'Quantities Report'!F639</f>
        <v>0</v>
      </c>
      <c r="D641" s="32">
        <f>'Quantities Report'!G639</f>
        <v>0</v>
      </c>
    </row>
    <row r="642" spans="1:4">
      <c r="A642" s="15" t="str">
        <f>IF(ISNUMBER(VALUE(SUBSTITUTE('Quantities Report'!$A640,"+",""))), VALUE(SUBSTITUTE('Quantities Report'!$A640,"+","")),IF('Quantities Report'!$A640="","End of Project",$A641))</f>
        <v>End of Project</v>
      </c>
      <c r="B642" s="30" t="str">
        <f>IF(ISNUMBER('Quantities Report'!$A640), "", TRIM(CLEAN(SUBSTITUTE('Quantities Report'!$A640, CHAR(160), " "))))</f>
        <v/>
      </c>
      <c r="C642" s="30">
        <f>'Quantities Report'!F640</f>
        <v>0</v>
      </c>
      <c r="D642" s="32">
        <f>'Quantities Report'!G640</f>
        <v>0</v>
      </c>
    </row>
    <row r="643" spans="1:4">
      <c r="A643" s="15" t="str">
        <f>IF(ISNUMBER(VALUE(SUBSTITUTE('Quantities Report'!$A641,"+",""))), VALUE(SUBSTITUTE('Quantities Report'!$A641,"+","")),IF('Quantities Report'!$A641="","End of Project",$A642))</f>
        <v>End of Project</v>
      </c>
      <c r="B643" s="30" t="str">
        <f>IF(ISNUMBER('Quantities Report'!$A641), "", TRIM(CLEAN(SUBSTITUTE('Quantities Report'!$A641, CHAR(160), " "))))</f>
        <v/>
      </c>
      <c r="C643" s="30">
        <f>'Quantities Report'!F641</f>
        <v>0</v>
      </c>
      <c r="D643" s="32">
        <f>'Quantities Report'!G641</f>
        <v>0</v>
      </c>
    </row>
    <row r="644" spans="1:4">
      <c r="A644" s="15" t="str">
        <f>IF(ISNUMBER(VALUE(SUBSTITUTE('Quantities Report'!$A642,"+",""))), VALUE(SUBSTITUTE('Quantities Report'!$A642,"+","")),IF('Quantities Report'!$A642="","End of Project",$A643))</f>
        <v>End of Project</v>
      </c>
      <c r="B644" s="30" t="str">
        <f>IF(ISNUMBER('Quantities Report'!$A642), "", TRIM(CLEAN(SUBSTITUTE('Quantities Report'!$A642, CHAR(160), " "))))</f>
        <v/>
      </c>
      <c r="C644" s="30">
        <f>'Quantities Report'!F642</f>
        <v>0</v>
      </c>
      <c r="D644" s="32">
        <f>'Quantities Report'!G642</f>
        <v>0</v>
      </c>
    </row>
    <row r="645" spans="1:4">
      <c r="A645" s="15" t="str">
        <f>IF(ISNUMBER(VALUE(SUBSTITUTE('Quantities Report'!$A643,"+",""))), VALUE(SUBSTITUTE('Quantities Report'!$A643,"+","")),IF('Quantities Report'!$A643="","End of Project",$A644))</f>
        <v>End of Project</v>
      </c>
      <c r="B645" s="30" t="str">
        <f>IF(ISNUMBER('Quantities Report'!$A643), "", TRIM(CLEAN(SUBSTITUTE('Quantities Report'!$A643, CHAR(160), " "))))</f>
        <v/>
      </c>
      <c r="C645" s="30">
        <f>'Quantities Report'!F643</f>
        <v>0</v>
      </c>
      <c r="D645" s="32">
        <f>'Quantities Report'!G643</f>
        <v>0</v>
      </c>
    </row>
    <row r="646" spans="1:4">
      <c r="A646" s="15" t="str">
        <f>IF(ISNUMBER(VALUE(SUBSTITUTE('Quantities Report'!$A644,"+",""))), VALUE(SUBSTITUTE('Quantities Report'!$A644,"+","")),IF('Quantities Report'!$A644="","End of Project",$A645))</f>
        <v>End of Project</v>
      </c>
      <c r="B646" s="30" t="str">
        <f>IF(ISNUMBER('Quantities Report'!$A644), "", TRIM(CLEAN(SUBSTITUTE('Quantities Report'!$A644, CHAR(160), " "))))</f>
        <v/>
      </c>
      <c r="C646" s="30">
        <f>'Quantities Report'!F644</f>
        <v>0</v>
      </c>
      <c r="D646" s="32">
        <f>'Quantities Report'!G644</f>
        <v>0</v>
      </c>
    </row>
    <row r="647" spans="1:4">
      <c r="A647" s="15" t="str">
        <f>IF(ISNUMBER(VALUE(SUBSTITUTE('Quantities Report'!$A645,"+",""))), VALUE(SUBSTITUTE('Quantities Report'!$A645,"+","")),IF('Quantities Report'!$A645="","End of Project",$A646))</f>
        <v>End of Project</v>
      </c>
      <c r="B647" s="30" t="str">
        <f>IF(ISNUMBER('Quantities Report'!$A645), "", TRIM(CLEAN(SUBSTITUTE('Quantities Report'!$A645, CHAR(160), " "))))</f>
        <v/>
      </c>
      <c r="C647" s="30">
        <f>'Quantities Report'!F645</f>
        <v>0</v>
      </c>
      <c r="D647" s="32">
        <f>'Quantities Report'!G645</f>
        <v>0</v>
      </c>
    </row>
    <row r="648" spans="1:4">
      <c r="A648" s="15" t="str">
        <f>IF(ISNUMBER(VALUE(SUBSTITUTE('Quantities Report'!$A646,"+",""))), VALUE(SUBSTITUTE('Quantities Report'!$A646,"+","")),IF('Quantities Report'!$A646="","End of Project",$A647))</f>
        <v>End of Project</v>
      </c>
      <c r="B648" s="30" t="str">
        <f>IF(ISNUMBER('Quantities Report'!$A646), "", TRIM(CLEAN(SUBSTITUTE('Quantities Report'!$A646, CHAR(160), " "))))</f>
        <v/>
      </c>
      <c r="C648" s="30">
        <f>'Quantities Report'!F646</f>
        <v>0</v>
      </c>
      <c r="D648" s="32">
        <f>'Quantities Report'!G646</f>
        <v>0</v>
      </c>
    </row>
    <row r="649" spans="1:4">
      <c r="A649" s="15" t="str">
        <f>IF(ISNUMBER(VALUE(SUBSTITUTE('Quantities Report'!$A647,"+",""))), VALUE(SUBSTITUTE('Quantities Report'!$A647,"+","")),IF('Quantities Report'!$A647="","End of Project",$A648))</f>
        <v>End of Project</v>
      </c>
      <c r="B649" s="30" t="str">
        <f>IF(ISNUMBER('Quantities Report'!$A647), "", TRIM(CLEAN(SUBSTITUTE('Quantities Report'!$A647, CHAR(160), " "))))</f>
        <v/>
      </c>
      <c r="C649" s="30">
        <f>'Quantities Report'!F647</f>
        <v>0</v>
      </c>
      <c r="D649" s="32">
        <f>'Quantities Report'!G647</f>
        <v>0</v>
      </c>
    </row>
    <row r="650" spans="1:4">
      <c r="A650" s="15" t="str">
        <f>IF(ISNUMBER(VALUE(SUBSTITUTE('Quantities Report'!$A648,"+",""))), VALUE(SUBSTITUTE('Quantities Report'!$A648,"+","")),IF('Quantities Report'!$A648="","End of Project",$A649))</f>
        <v>End of Project</v>
      </c>
      <c r="B650" s="30" t="str">
        <f>IF(ISNUMBER('Quantities Report'!$A648), "", TRIM(CLEAN(SUBSTITUTE('Quantities Report'!$A648, CHAR(160), " "))))</f>
        <v/>
      </c>
      <c r="C650" s="30">
        <f>'Quantities Report'!F648</f>
        <v>0</v>
      </c>
      <c r="D650" s="32">
        <f>'Quantities Report'!G648</f>
        <v>0</v>
      </c>
    </row>
    <row r="651" spans="1:4">
      <c r="A651" s="15" t="str">
        <f>IF(ISNUMBER(VALUE(SUBSTITUTE('Quantities Report'!$A649,"+",""))), VALUE(SUBSTITUTE('Quantities Report'!$A649,"+","")),IF('Quantities Report'!$A649="","End of Project",$A650))</f>
        <v>End of Project</v>
      </c>
      <c r="B651" s="30" t="str">
        <f>IF(ISNUMBER('Quantities Report'!$A649), "", TRIM(CLEAN(SUBSTITUTE('Quantities Report'!$A649, CHAR(160), " "))))</f>
        <v/>
      </c>
      <c r="C651" s="30">
        <f>'Quantities Report'!F649</f>
        <v>0</v>
      </c>
      <c r="D651" s="32">
        <f>'Quantities Report'!G649</f>
        <v>0</v>
      </c>
    </row>
    <row r="652" spans="1:4">
      <c r="A652" s="15" t="str">
        <f>IF(ISNUMBER(VALUE(SUBSTITUTE('Quantities Report'!$A650,"+",""))), VALUE(SUBSTITUTE('Quantities Report'!$A650,"+","")),IF('Quantities Report'!$A650="","End of Project",$A651))</f>
        <v>End of Project</v>
      </c>
      <c r="B652" s="30" t="str">
        <f>IF(ISNUMBER('Quantities Report'!$A650), "", TRIM(CLEAN(SUBSTITUTE('Quantities Report'!$A650, CHAR(160), " "))))</f>
        <v/>
      </c>
      <c r="C652" s="30">
        <f>'Quantities Report'!F650</f>
        <v>0</v>
      </c>
      <c r="D652" s="32">
        <f>'Quantities Report'!G650</f>
        <v>0</v>
      </c>
    </row>
    <row r="653" spans="1:4">
      <c r="A653" s="15" t="str">
        <f>IF(ISNUMBER(VALUE(SUBSTITUTE('Quantities Report'!$A651,"+",""))), VALUE(SUBSTITUTE('Quantities Report'!$A651,"+","")),IF('Quantities Report'!$A651="","End of Project",$A652))</f>
        <v>End of Project</v>
      </c>
      <c r="B653" s="30" t="str">
        <f>IF(ISNUMBER('Quantities Report'!$A651), "", TRIM(CLEAN(SUBSTITUTE('Quantities Report'!$A651, CHAR(160), " "))))</f>
        <v/>
      </c>
      <c r="C653" s="30">
        <f>'Quantities Report'!F651</f>
        <v>0</v>
      </c>
      <c r="D653" s="32">
        <f>'Quantities Report'!G651</f>
        <v>0</v>
      </c>
    </row>
    <row r="654" spans="1:4">
      <c r="A654" s="15" t="str">
        <f>IF(ISNUMBER(VALUE(SUBSTITUTE('Quantities Report'!$A652,"+",""))), VALUE(SUBSTITUTE('Quantities Report'!$A652,"+","")),IF('Quantities Report'!$A652="","End of Project",$A653))</f>
        <v>End of Project</v>
      </c>
      <c r="B654" s="30" t="str">
        <f>IF(ISNUMBER('Quantities Report'!$A652), "", TRIM(CLEAN(SUBSTITUTE('Quantities Report'!$A652, CHAR(160), " "))))</f>
        <v/>
      </c>
      <c r="C654" s="30">
        <f>'Quantities Report'!F652</f>
        <v>0</v>
      </c>
      <c r="D654" s="32">
        <f>'Quantities Report'!G652</f>
        <v>0</v>
      </c>
    </row>
    <row r="655" spans="1:4">
      <c r="A655" s="15" t="str">
        <f>IF(ISNUMBER(VALUE(SUBSTITUTE('Quantities Report'!$A653,"+",""))), VALUE(SUBSTITUTE('Quantities Report'!$A653,"+","")),IF('Quantities Report'!$A653="","End of Project",$A654))</f>
        <v>End of Project</v>
      </c>
      <c r="B655" s="30" t="str">
        <f>IF(ISNUMBER('Quantities Report'!$A653), "", TRIM(CLEAN(SUBSTITUTE('Quantities Report'!$A653, CHAR(160), " "))))</f>
        <v/>
      </c>
      <c r="C655" s="30">
        <f>'Quantities Report'!F653</f>
        <v>0</v>
      </c>
      <c r="D655" s="32">
        <f>'Quantities Report'!G653</f>
        <v>0</v>
      </c>
    </row>
    <row r="656" spans="1:4">
      <c r="A656" s="15" t="str">
        <f>IF(ISNUMBER(VALUE(SUBSTITUTE('Quantities Report'!$A654,"+",""))), VALUE(SUBSTITUTE('Quantities Report'!$A654,"+","")),IF('Quantities Report'!$A654="","End of Project",$A655))</f>
        <v>End of Project</v>
      </c>
      <c r="B656" s="30" t="str">
        <f>IF(ISNUMBER('Quantities Report'!$A654), "", TRIM(CLEAN(SUBSTITUTE('Quantities Report'!$A654, CHAR(160), " "))))</f>
        <v/>
      </c>
      <c r="C656" s="30">
        <f>'Quantities Report'!F654</f>
        <v>0</v>
      </c>
      <c r="D656" s="32">
        <f>'Quantities Report'!G654</f>
        <v>0</v>
      </c>
    </row>
    <row r="657" spans="1:4">
      <c r="A657" s="15" t="str">
        <f>IF(ISNUMBER(VALUE(SUBSTITUTE('Quantities Report'!$A655,"+",""))), VALUE(SUBSTITUTE('Quantities Report'!$A655,"+","")),IF('Quantities Report'!$A655="","End of Project",$A656))</f>
        <v>End of Project</v>
      </c>
      <c r="B657" s="30" t="str">
        <f>IF(ISNUMBER('Quantities Report'!$A655), "", TRIM(CLEAN(SUBSTITUTE('Quantities Report'!$A655, CHAR(160), " "))))</f>
        <v/>
      </c>
      <c r="C657" s="30">
        <f>'Quantities Report'!F655</f>
        <v>0</v>
      </c>
      <c r="D657" s="32">
        <f>'Quantities Report'!G655</f>
        <v>0</v>
      </c>
    </row>
    <row r="658" spans="1:4">
      <c r="A658" s="15" t="str">
        <f>IF(ISNUMBER(VALUE(SUBSTITUTE('Quantities Report'!$A656,"+",""))), VALUE(SUBSTITUTE('Quantities Report'!$A656,"+","")),IF('Quantities Report'!$A656="","End of Project",$A657))</f>
        <v>End of Project</v>
      </c>
      <c r="B658" s="30" t="str">
        <f>IF(ISNUMBER('Quantities Report'!$A656), "", TRIM(CLEAN(SUBSTITUTE('Quantities Report'!$A656, CHAR(160), " "))))</f>
        <v/>
      </c>
      <c r="C658" s="30">
        <f>'Quantities Report'!F656</f>
        <v>0</v>
      </c>
      <c r="D658" s="32">
        <f>'Quantities Report'!G656</f>
        <v>0</v>
      </c>
    </row>
    <row r="659" spans="1:4">
      <c r="A659" s="15" t="str">
        <f>IF(ISNUMBER(VALUE(SUBSTITUTE('Quantities Report'!$A657,"+",""))), VALUE(SUBSTITUTE('Quantities Report'!$A657,"+","")),IF('Quantities Report'!$A657="","End of Project",$A658))</f>
        <v>End of Project</v>
      </c>
      <c r="B659" s="30" t="str">
        <f>IF(ISNUMBER('Quantities Report'!$A657), "", TRIM(CLEAN(SUBSTITUTE('Quantities Report'!$A657, CHAR(160), " "))))</f>
        <v/>
      </c>
      <c r="C659" s="30">
        <f>'Quantities Report'!F657</f>
        <v>0</v>
      </c>
      <c r="D659" s="32">
        <f>'Quantities Report'!G657</f>
        <v>0</v>
      </c>
    </row>
    <row r="660" spans="1:4">
      <c r="A660" s="15" t="str">
        <f>IF(ISNUMBER(VALUE(SUBSTITUTE('Quantities Report'!$A658,"+",""))), VALUE(SUBSTITUTE('Quantities Report'!$A658,"+","")),IF('Quantities Report'!$A658="","End of Project",$A659))</f>
        <v>End of Project</v>
      </c>
      <c r="B660" s="30" t="str">
        <f>IF(ISNUMBER('Quantities Report'!$A658), "", TRIM(CLEAN(SUBSTITUTE('Quantities Report'!$A658, CHAR(160), " "))))</f>
        <v/>
      </c>
      <c r="C660" s="30">
        <f>'Quantities Report'!F658</f>
        <v>0</v>
      </c>
      <c r="D660" s="32">
        <f>'Quantities Report'!G658</f>
        <v>0</v>
      </c>
    </row>
    <row r="661" spans="1:4">
      <c r="A661" s="15" t="str">
        <f>IF(ISNUMBER(VALUE(SUBSTITUTE('Quantities Report'!$A659,"+",""))), VALUE(SUBSTITUTE('Quantities Report'!$A659,"+","")),IF('Quantities Report'!$A659="","End of Project",$A660))</f>
        <v>End of Project</v>
      </c>
      <c r="B661" s="30" t="str">
        <f>IF(ISNUMBER('Quantities Report'!$A659), "", TRIM(CLEAN(SUBSTITUTE('Quantities Report'!$A659, CHAR(160), " "))))</f>
        <v/>
      </c>
      <c r="C661" s="30">
        <f>'Quantities Report'!F659</f>
        <v>0</v>
      </c>
      <c r="D661" s="32">
        <f>'Quantities Report'!G659</f>
        <v>0</v>
      </c>
    </row>
    <row r="662" spans="1:4">
      <c r="A662" s="15" t="str">
        <f>IF(ISNUMBER(VALUE(SUBSTITUTE('Quantities Report'!$A660,"+",""))), VALUE(SUBSTITUTE('Quantities Report'!$A660,"+","")),IF('Quantities Report'!$A660="","End of Project",$A661))</f>
        <v>End of Project</v>
      </c>
      <c r="B662" s="30" t="str">
        <f>IF(ISNUMBER('Quantities Report'!$A660), "", TRIM(CLEAN(SUBSTITUTE('Quantities Report'!$A660, CHAR(160), " "))))</f>
        <v/>
      </c>
      <c r="C662" s="30">
        <f>'Quantities Report'!F660</f>
        <v>0</v>
      </c>
      <c r="D662" s="32">
        <f>'Quantities Report'!G660</f>
        <v>0</v>
      </c>
    </row>
    <row r="663" spans="1:4">
      <c r="A663" s="15" t="str">
        <f>IF(ISNUMBER(VALUE(SUBSTITUTE('Quantities Report'!$A661,"+",""))), VALUE(SUBSTITUTE('Quantities Report'!$A661,"+","")),IF('Quantities Report'!$A661="","End of Project",$A662))</f>
        <v>End of Project</v>
      </c>
      <c r="B663" s="30" t="str">
        <f>IF(ISNUMBER('Quantities Report'!$A661), "", TRIM(CLEAN(SUBSTITUTE('Quantities Report'!$A661, CHAR(160), " "))))</f>
        <v/>
      </c>
      <c r="C663" s="30">
        <f>'Quantities Report'!F661</f>
        <v>0</v>
      </c>
      <c r="D663" s="32">
        <f>'Quantities Report'!G661</f>
        <v>0</v>
      </c>
    </row>
    <row r="664" spans="1:4">
      <c r="A664" s="15" t="str">
        <f>IF(ISNUMBER(VALUE(SUBSTITUTE('Quantities Report'!$A662,"+",""))), VALUE(SUBSTITUTE('Quantities Report'!$A662,"+","")),IF('Quantities Report'!$A662="","End of Project",$A663))</f>
        <v>End of Project</v>
      </c>
      <c r="B664" s="30" t="str">
        <f>IF(ISNUMBER('Quantities Report'!$A662), "", TRIM(CLEAN(SUBSTITUTE('Quantities Report'!$A662, CHAR(160), " "))))</f>
        <v/>
      </c>
      <c r="C664" s="30">
        <f>'Quantities Report'!F662</f>
        <v>0</v>
      </c>
      <c r="D664" s="32">
        <f>'Quantities Report'!G662</f>
        <v>0</v>
      </c>
    </row>
    <row r="665" spans="1:4">
      <c r="A665" s="15" t="str">
        <f>IF(ISNUMBER(VALUE(SUBSTITUTE('Quantities Report'!$A663,"+",""))), VALUE(SUBSTITUTE('Quantities Report'!$A663,"+","")),IF('Quantities Report'!$A663="","End of Project",$A664))</f>
        <v>End of Project</v>
      </c>
      <c r="B665" s="30" t="str">
        <f>IF(ISNUMBER('Quantities Report'!$A663), "", TRIM(CLEAN(SUBSTITUTE('Quantities Report'!$A663, CHAR(160), " "))))</f>
        <v/>
      </c>
      <c r="C665" s="30">
        <f>'Quantities Report'!F663</f>
        <v>0</v>
      </c>
      <c r="D665" s="32">
        <f>'Quantities Report'!G663</f>
        <v>0</v>
      </c>
    </row>
    <row r="666" spans="1:4">
      <c r="A666" s="15" t="str">
        <f>IF(ISNUMBER(VALUE(SUBSTITUTE('Quantities Report'!$A664,"+",""))), VALUE(SUBSTITUTE('Quantities Report'!$A664,"+","")),IF('Quantities Report'!$A664="","End of Project",$A665))</f>
        <v>End of Project</v>
      </c>
      <c r="B666" s="30" t="str">
        <f>IF(ISNUMBER('Quantities Report'!$A664), "", TRIM(CLEAN(SUBSTITUTE('Quantities Report'!$A664, CHAR(160), " "))))</f>
        <v/>
      </c>
      <c r="C666" s="30">
        <f>'Quantities Report'!F664</f>
        <v>0</v>
      </c>
      <c r="D666" s="32">
        <f>'Quantities Report'!G664</f>
        <v>0</v>
      </c>
    </row>
    <row r="667" spans="1:4">
      <c r="A667" s="15" t="str">
        <f>IF(ISNUMBER(VALUE(SUBSTITUTE('Quantities Report'!$A665,"+",""))), VALUE(SUBSTITUTE('Quantities Report'!$A665,"+","")),IF('Quantities Report'!$A665="","End of Project",$A666))</f>
        <v>End of Project</v>
      </c>
      <c r="B667" s="30" t="str">
        <f>IF(ISNUMBER('Quantities Report'!$A665), "", TRIM(CLEAN(SUBSTITUTE('Quantities Report'!$A665, CHAR(160), " "))))</f>
        <v/>
      </c>
      <c r="C667" s="30">
        <f>'Quantities Report'!F665</f>
        <v>0</v>
      </c>
      <c r="D667" s="32">
        <f>'Quantities Report'!G665</f>
        <v>0</v>
      </c>
    </row>
    <row r="668" spans="1:4">
      <c r="A668" s="15" t="str">
        <f>IF(ISNUMBER(VALUE(SUBSTITUTE('Quantities Report'!$A666,"+",""))), VALUE(SUBSTITUTE('Quantities Report'!$A666,"+","")),IF('Quantities Report'!$A666="","End of Project",$A667))</f>
        <v>End of Project</v>
      </c>
      <c r="B668" s="30" t="str">
        <f>IF(ISNUMBER('Quantities Report'!$A666), "", TRIM(CLEAN(SUBSTITUTE('Quantities Report'!$A666, CHAR(160), " "))))</f>
        <v/>
      </c>
      <c r="C668" s="30">
        <f>'Quantities Report'!F666</f>
        <v>0</v>
      </c>
      <c r="D668" s="32">
        <f>'Quantities Report'!G666</f>
        <v>0</v>
      </c>
    </row>
    <row r="669" spans="1:4">
      <c r="A669" s="15" t="str">
        <f>IF(ISNUMBER(VALUE(SUBSTITUTE('Quantities Report'!$A667,"+",""))), VALUE(SUBSTITUTE('Quantities Report'!$A667,"+","")),IF('Quantities Report'!$A667="","End of Project",$A668))</f>
        <v>End of Project</v>
      </c>
      <c r="B669" s="30" t="str">
        <f>IF(ISNUMBER('Quantities Report'!$A667), "", TRIM(CLEAN(SUBSTITUTE('Quantities Report'!$A667, CHAR(160), " "))))</f>
        <v/>
      </c>
      <c r="C669" s="30">
        <f>'Quantities Report'!F667</f>
        <v>0</v>
      </c>
      <c r="D669" s="32">
        <f>'Quantities Report'!G667</f>
        <v>0</v>
      </c>
    </row>
    <row r="670" spans="1:4">
      <c r="A670" s="15" t="str">
        <f>IF(ISNUMBER(VALUE(SUBSTITUTE('Quantities Report'!$A668,"+",""))), VALUE(SUBSTITUTE('Quantities Report'!$A668,"+","")),IF('Quantities Report'!$A668="","End of Project",$A669))</f>
        <v>End of Project</v>
      </c>
      <c r="B670" s="30" t="str">
        <f>IF(ISNUMBER('Quantities Report'!$A668), "", TRIM(CLEAN(SUBSTITUTE('Quantities Report'!$A668, CHAR(160), " "))))</f>
        <v/>
      </c>
      <c r="C670" s="30">
        <f>'Quantities Report'!F668</f>
        <v>0</v>
      </c>
      <c r="D670" s="32">
        <f>'Quantities Report'!G668</f>
        <v>0</v>
      </c>
    </row>
    <row r="671" spans="1:4">
      <c r="A671" s="15" t="str">
        <f>IF(ISNUMBER(VALUE(SUBSTITUTE('Quantities Report'!$A669,"+",""))), VALUE(SUBSTITUTE('Quantities Report'!$A669,"+","")),IF('Quantities Report'!$A669="","End of Project",$A670))</f>
        <v>End of Project</v>
      </c>
      <c r="B671" s="30" t="str">
        <f>IF(ISNUMBER('Quantities Report'!$A669), "", TRIM(CLEAN(SUBSTITUTE('Quantities Report'!$A669, CHAR(160), " "))))</f>
        <v/>
      </c>
      <c r="C671" s="30">
        <f>'Quantities Report'!F669</f>
        <v>0</v>
      </c>
      <c r="D671" s="32">
        <f>'Quantities Report'!G669</f>
        <v>0</v>
      </c>
    </row>
    <row r="672" spans="1:4">
      <c r="A672" s="15" t="str">
        <f>IF(ISNUMBER(VALUE(SUBSTITUTE('Quantities Report'!$A670,"+",""))), VALUE(SUBSTITUTE('Quantities Report'!$A670,"+","")),IF('Quantities Report'!$A670="","End of Project",$A671))</f>
        <v>End of Project</v>
      </c>
      <c r="B672" s="30" t="str">
        <f>IF(ISNUMBER('Quantities Report'!$A670), "", TRIM(CLEAN(SUBSTITUTE('Quantities Report'!$A670, CHAR(160), " "))))</f>
        <v/>
      </c>
      <c r="C672" s="30">
        <f>'Quantities Report'!F670</f>
        <v>0</v>
      </c>
      <c r="D672" s="32">
        <f>'Quantities Report'!G670</f>
        <v>0</v>
      </c>
    </row>
    <row r="673" spans="1:4">
      <c r="A673" s="15" t="str">
        <f>IF(ISNUMBER(VALUE(SUBSTITUTE('Quantities Report'!$A671,"+",""))), VALUE(SUBSTITUTE('Quantities Report'!$A671,"+","")),IF('Quantities Report'!$A671="","End of Project",$A672))</f>
        <v>End of Project</v>
      </c>
      <c r="B673" s="30" t="str">
        <f>IF(ISNUMBER('Quantities Report'!$A671), "", TRIM(CLEAN(SUBSTITUTE('Quantities Report'!$A671, CHAR(160), " "))))</f>
        <v/>
      </c>
      <c r="C673" s="30">
        <f>'Quantities Report'!F671</f>
        <v>0</v>
      </c>
      <c r="D673" s="32">
        <f>'Quantities Report'!G671</f>
        <v>0</v>
      </c>
    </row>
    <row r="674" spans="1:4">
      <c r="A674" s="15" t="str">
        <f>IF(ISNUMBER(VALUE(SUBSTITUTE('Quantities Report'!$A672,"+",""))), VALUE(SUBSTITUTE('Quantities Report'!$A672,"+","")),IF('Quantities Report'!$A672="","End of Project",$A673))</f>
        <v>End of Project</v>
      </c>
      <c r="B674" s="30" t="str">
        <f>IF(ISNUMBER('Quantities Report'!$A672), "", TRIM(CLEAN(SUBSTITUTE('Quantities Report'!$A672, CHAR(160), " "))))</f>
        <v/>
      </c>
      <c r="C674" s="30">
        <f>'Quantities Report'!F672</f>
        <v>0</v>
      </c>
      <c r="D674" s="32">
        <f>'Quantities Report'!G672</f>
        <v>0</v>
      </c>
    </row>
    <row r="675" spans="1:4">
      <c r="A675" s="15" t="str">
        <f>IF(ISNUMBER(VALUE(SUBSTITUTE('Quantities Report'!$A673,"+",""))), VALUE(SUBSTITUTE('Quantities Report'!$A673,"+","")),IF('Quantities Report'!$A673="","End of Project",$A674))</f>
        <v>End of Project</v>
      </c>
      <c r="B675" s="30" t="str">
        <f>IF(ISNUMBER('Quantities Report'!$A673), "", TRIM(CLEAN(SUBSTITUTE('Quantities Report'!$A673, CHAR(160), " "))))</f>
        <v/>
      </c>
      <c r="C675" s="30">
        <f>'Quantities Report'!F673</f>
        <v>0</v>
      </c>
      <c r="D675" s="32">
        <f>'Quantities Report'!G673</f>
        <v>0</v>
      </c>
    </row>
    <row r="676" spans="1:4">
      <c r="A676" s="15" t="str">
        <f>IF(ISNUMBER(VALUE(SUBSTITUTE('Quantities Report'!$A674,"+",""))), VALUE(SUBSTITUTE('Quantities Report'!$A674,"+","")),IF('Quantities Report'!$A674="","End of Project",$A675))</f>
        <v>End of Project</v>
      </c>
      <c r="B676" s="30" t="str">
        <f>IF(ISNUMBER('Quantities Report'!$A674), "", TRIM(CLEAN(SUBSTITUTE('Quantities Report'!$A674, CHAR(160), " "))))</f>
        <v/>
      </c>
      <c r="C676" s="30">
        <f>'Quantities Report'!F674</f>
        <v>0</v>
      </c>
      <c r="D676" s="32">
        <f>'Quantities Report'!G674</f>
        <v>0</v>
      </c>
    </row>
    <row r="677" spans="1:4">
      <c r="A677" s="15" t="str">
        <f>IF(ISNUMBER(VALUE(SUBSTITUTE('Quantities Report'!$A675,"+",""))), VALUE(SUBSTITUTE('Quantities Report'!$A675,"+","")),IF('Quantities Report'!$A675="","End of Project",$A676))</f>
        <v>End of Project</v>
      </c>
      <c r="B677" s="30" t="str">
        <f>IF(ISNUMBER('Quantities Report'!$A675), "", TRIM(CLEAN(SUBSTITUTE('Quantities Report'!$A675, CHAR(160), " "))))</f>
        <v/>
      </c>
      <c r="C677" s="30">
        <f>'Quantities Report'!F675</f>
        <v>0</v>
      </c>
      <c r="D677" s="32">
        <f>'Quantities Report'!G675</f>
        <v>0</v>
      </c>
    </row>
    <row r="678" spans="1:4">
      <c r="A678" s="15" t="str">
        <f>IF(ISNUMBER(VALUE(SUBSTITUTE('Quantities Report'!$A676,"+",""))), VALUE(SUBSTITUTE('Quantities Report'!$A676,"+","")),IF('Quantities Report'!$A676="","End of Project",$A677))</f>
        <v>End of Project</v>
      </c>
      <c r="B678" s="30" t="str">
        <f>IF(ISNUMBER('Quantities Report'!$A676), "", TRIM(CLEAN(SUBSTITUTE('Quantities Report'!$A676, CHAR(160), " "))))</f>
        <v/>
      </c>
      <c r="C678" s="30">
        <f>'Quantities Report'!F676</f>
        <v>0</v>
      </c>
      <c r="D678" s="32">
        <f>'Quantities Report'!G676</f>
        <v>0</v>
      </c>
    </row>
    <row r="679" spans="1:4">
      <c r="A679" s="15" t="str">
        <f>IF(ISNUMBER(VALUE(SUBSTITUTE('Quantities Report'!$A677,"+",""))), VALUE(SUBSTITUTE('Quantities Report'!$A677,"+","")),IF('Quantities Report'!$A677="","End of Project",$A678))</f>
        <v>End of Project</v>
      </c>
      <c r="B679" s="30" t="str">
        <f>IF(ISNUMBER('Quantities Report'!$A677), "", TRIM(CLEAN(SUBSTITUTE('Quantities Report'!$A677, CHAR(160), " "))))</f>
        <v/>
      </c>
      <c r="C679" s="30">
        <f>'Quantities Report'!F677</f>
        <v>0</v>
      </c>
      <c r="D679" s="32">
        <f>'Quantities Report'!G677</f>
        <v>0</v>
      </c>
    </row>
    <row r="680" spans="1:4">
      <c r="A680" s="15" t="str">
        <f>IF(ISNUMBER(VALUE(SUBSTITUTE('Quantities Report'!$A678,"+",""))), VALUE(SUBSTITUTE('Quantities Report'!$A678,"+","")),IF('Quantities Report'!$A678="","End of Project",$A679))</f>
        <v>End of Project</v>
      </c>
      <c r="B680" s="30" t="str">
        <f>IF(ISNUMBER('Quantities Report'!$A678), "", TRIM(CLEAN(SUBSTITUTE('Quantities Report'!$A678, CHAR(160), " "))))</f>
        <v/>
      </c>
      <c r="C680" s="30">
        <f>'Quantities Report'!F678</f>
        <v>0</v>
      </c>
      <c r="D680" s="32">
        <f>'Quantities Report'!G678</f>
        <v>0</v>
      </c>
    </row>
    <row r="681" spans="1:4">
      <c r="A681" s="15" t="str">
        <f>IF(ISNUMBER(VALUE(SUBSTITUTE('Quantities Report'!$A679,"+",""))), VALUE(SUBSTITUTE('Quantities Report'!$A679,"+","")),IF('Quantities Report'!$A679="","End of Project",$A680))</f>
        <v>End of Project</v>
      </c>
      <c r="B681" s="30" t="str">
        <f>IF(ISNUMBER('Quantities Report'!$A679), "", TRIM(CLEAN(SUBSTITUTE('Quantities Report'!$A679, CHAR(160), " "))))</f>
        <v/>
      </c>
      <c r="C681" s="30">
        <f>'Quantities Report'!F679</f>
        <v>0</v>
      </c>
      <c r="D681" s="32">
        <f>'Quantities Report'!G679</f>
        <v>0</v>
      </c>
    </row>
    <row r="682" spans="1:4">
      <c r="A682" s="15" t="str">
        <f>IF(ISNUMBER(VALUE(SUBSTITUTE('Quantities Report'!$A680,"+",""))), VALUE(SUBSTITUTE('Quantities Report'!$A680,"+","")),IF('Quantities Report'!$A680="","End of Project",$A681))</f>
        <v>End of Project</v>
      </c>
      <c r="B682" s="30" t="str">
        <f>IF(ISNUMBER('Quantities Report'!$A680), "", TRIM(CLEAN(SUBSTITUTE('Quantities Report'!$A680, CHAR(160), " "))))</f>
        <v/>
      </c>
      <c r="C682" s="30">
        <f>'Quantities Report'!F680</f>
        <v>0</v>
      </c>
      <c r="D682" s="32">
        <f>'Quantities Report'!G680</f>
        <v>0</v>
      </c>
    </row>
    <row r="683" spans="1:4">
      <c r="A683" s="15" t="str">
        <f>IF(ISNUMBER(VALUE(SUBSTITUTE('Quantities Report'!$A681,"+",""))), VALUE(SUBSTITUTE('Quantities Report'!$A681,"+","")),IF('Quantities Report'!$A681="","End of Project",$A682))</f>
        <v>End of Project</v>
      </c>
      <c r="B683" s="30" t="str">
        <f>IF(ISNUMBER('Quantities Report'!$A681), "", TRIM(CLEAN(SUBSTITUTE('Quantities Report'!$A681, CHAR(160), " "))))</f>
        <v/>
      </c>
      <c r="C683" s="30">
        <f>'Quantities Report'!F681</f>
        <v>0</v>
      </c>
      <c r="D683" s="32">
        <f>'Quantities Report'!G681</f>
        <v>0</v>
      </c>
    </row>
    <row r="684" spans="1:4">
      <c r="A684" s="15" t="str">
        <f>IF(ISNUMBER(VALUE(SUBSTITUTE('Quantities Report'!$A682,"+",""))), VALUE(SUBSTITUTE('Quantities Report'!$A682,"+","")),IF('Quantities Report'!$A682="","End of Project",$A683))</f>
        <v>End of Project</v>
      </c>
      <c r="B684" s="30" t="str">
        <f>IF(ISNUMBER('Quantities Report'!$A682), "", TRIM(CLEAN(SUBSTITUTE('Quantities Report'!$A682, CHAR(160), " "))))</f>
        <v/>
      </c>
      <c r="C684" s="30">
        <f>'Quantities Report'!F682</f>
        <v>0</v>
      </c>
      <c r="D684" s="32">
        <f>'Quantities Report'!G682</f>
        <v>0</v>
      </c>
    </row>
    <row r="685" spans="1:4">
      <c r="A685" s="15" t="str">
        <f>IF(ISNUMBER(VALUE(SUBSTITUTE('Quantities Report'!$A683,"+",""))), VALUE(SUBSTITUTE('Quantities Report'!$A683,"+","")),IF('Quantities Report'!$A683="","End of Project",$A684))</f>
        <v>End of Project</v>
      </c>
      <c r="B685" s="30" t="str">
        <f>IF(ISNUMBER('Quantities Report'!$A683), "", TRIM(CLEAN(SUBSTITUTE('Quantities Report'!$A683, CHAR(160), " "))))</f>
        <v/>
      </c>
      <c r="C685" s="30">
        <f>'Quantities Report'!F683</f>
        <v>0</v>
      </c>
      <c r="D685" s="32">
        <f>'Quantities Report'!G683</f>
        <v>0</v>
      </c>
    </row>
    <row r="686" spans="1:4">
      <c r="A686" s="15" t="str">
        <f>IF(ISNUMBER(VALUE(SUBSTITUTE('Quantities Report'!$A684,"+",""))), VALUE(SUBSTITUTE('Quantities Report'!$A684,"+","")),IF('Quantities Report'!$A684="","End of Project",$A685))</f>
        <v>End of Project</v>
      </c>
      <c r="B686" s="30" t="str">
        <f>IF(ISNUMBER('Quantities Report'!$A684), "", TRIM(CLEAN(SUBSTITUTE('Quantities Report'!$A684, CHAR(160), " "))))</f>
        <v/>
      </c>
      <c r="C686" s="30">
        <f>'Quantities Report'!F684</f>
        <v>0</v>
      </c>
      <c r="D686" s="32">
        <f>'Quantities Report'!G684</f>
        <v>0</v>
      </c>
    </row>
    <row r="687" spans="1:4">
      <c r="A687" s="15" t="str">
        <f>IF(ISNUMBER(VALUE(SUBSTITUTE('Quantities Report'!$A685,"+",""))), VALUE(SUBSTITUTE('Quantities Report'!$A685,"+","")),IF('Quantities Report'!$A685="","End of Project",$A686))</f>
        <v>End of Project</v>
      </c>
      <c r="B687" s="30" t="str">
        <f>IF(ISNUMBER('Quantities Report'!$A685), "", TRIM(CLEAN(SUBSTITUTE('Quantities Report'!$A685, CHAR(160), " "))))</f>
        <v/>
      </c>
      <c r="C687" s="30">
        <f>'Quantities Report'!F685</f>
        <v>0</v>
      </c>
      <c r="D687" s="32">
        <f>'Quantities Report'!G685</f>
        <v>0</v>
      </c>
    </row>
    <row r="688" spans="1:4">
      <c r="A688" s="15" t="str">
        <f>IF(ISNUMBER(VALUE(SUBSTITUTE('Quantities Report'!$A686,"+",""))), VALUE(SUBSTITUTE('Quantities Report'!$A686,"+","")),IF('Quantities Report'!$A686="","End of Project",$A687))</f>
        <v>End of Project</v>
      </c>
      <c r="B688" s="30" t="str">
        <f>IF(ISNUMBER('Quantities Report'!$A686), "", TRIM(CLEAN(SUBSTITUTE('Quantities Report'!$A686, CHAR(160), " "))))</f>
        <v/>
      </c>
      <c r="C688" s="30">
        <f>'Quantities Report'!F686</f>
        <v>0</v>
      </c>
      <c r="D688" s="32">
        <f>'Quantities Report'!G686</f>
        <v>0</v>
      </c>
    </row>
    <row r="689" spans="1:4">
      <c r="A689" s="15" t="str">
        <f>IF(ISNUMBER(VALUE(SUBSTITUTE('Quantities Report'!$A687,"+",""))), VALUE(SUBSTITUTE('Quantities Report'!$A687,"+","")),IF('Quantities Report'!$A687="","End of Project",$A688))</f>
        <v>End of Project</v>
      </c>
      <c r="B689" s="30" t="str">
        <f>IF(ISNUMBER('Quantities Report'!$A687), "", TRIM(CLEAN(SUBSTITUTE('Quantities Report'!$A687, CHAR(160), " "))))</f>
        <v/>
      </c>
      <c r="C689" s="30">
        <f>'Quantities Report'!F687</f>
        <v>0</v>
      </c>
      <c r="D689" s="32">
        <f>'Quantities Report'!G687</f>
        <v>0</v>
      </c>
    </row>
    <row r="690" spans="1:4">
      <c r="A690" s="15" t="str">
        <f>IF(ISNUMBER(VALUE(SUBSTITUTE('Quantities Report'!$A688,"+",""))), VALUE(SUBSTITUTE('Quantities Report'!$A688,"+","")),IF('Quantities Report'!$A688="","End of Project",$A689))</f>
        <v>End of Project</v>
      </c>
      <c r="B690" s="30" t="str">
        <f>IF(ISNUMBER('Quantities Report'!$A688), "", TRIM(CLEAN(SUBSTITUTE('Quantities Report'!$A688, CHAR(160), " "))))</f>
        <v/>
      </c>
      <c r="C690" s="30">
        <f>'Quantities Report'!F688</f>
        <v>0</v>
      </c>
      <c r="D690" s="32">
        <f>'Quantities Report'!G688</f>
        <v>0</v>
      </c>
    </row>
    <row r="691" spans="1:4">
      <c r="A691" s="15" t="str">
        <f>IF(ISNUMBER(VALUE(SUBSTITUTE('Quantities Report'!$A689,"+",""))), VALUE(SUBSTITUTE('Quantities Report'!$A689,"+","")),IF('Quantities Report'!$A689="","End of Project",$A690))</f>
        <v>End of Project</v>
      </c>
      <c r="B691" s="30" t="str">
        <f>IF(ISNUMBER('Quantities Report'!$A689), "", TRIM(CLEAN(SUBSTITUTE('Quantities Report'!$A689, CHAR(160), " "))))</f>
        <v/>
      </c>
      <c r="C691" s="30">
        <f>'Quantities Report'!F689</f>
        <v>0</v>
      </c>
      <c r="D691" s="32">
        <f>'Quantities Report'!G689</f>
        <v>0</v>
      </c>
    </row>
    <row r="692" spans="1:4">
      <c r="A692" s="15" t="str">
        <f>IF(ISNUMBER(VALUE(SUBSTITUTE('Quantities Report'!$A690,"+",""))), VALUE(SUBSTITUTE('Quantities Report'!$A690,"+","")),IF('Quantities Report'!$A690="","End of Project",$A691))</f>
        <v>End of Project</v>
      </c>
      <c r="B692" s="30" t="str">
        <f>IF(ISNUMBER('Quantities Report'!$A690), "", TRIM(CLEAN(SUBSTITUTE('Quantities Report'!$A690, CHAR(160), " "))))</f>
        <v/>
      </c>
      <c r="C692" s="30">
        <f>'Quantities Report'!F690</f>
        <v>0</v>
      </c>
      <c r="D692" s="32">
        <f>'Quantities Report'!G690</f>
        <v>0</v>
      </c>
    </row>
    <row r="693" spans="1:4">
      <c r="A693" s="15" t="str">
        <f>IF(ISNUMBER(VALUE(SUBSTITUTE('Quantities Report'!$A691,"+",""))), VALUE(SUBSTITUTE('Quantities Report'!$A691,"+","")),IF('Quantities Report'!$A691="","End of Project",$A692))</f>
        <v>End of Project</v>
      </c>
      <c r="B693" s="30" t="str">
        <f>IF(ISNUMBER('Quantities Report'!$A691), "", TRIM(CLEAN(SUBSTITUTE('Quantities Report'!$A691, CHAR(160), " "))))</f>
        <v/>
      </c>
      <c r="C693" s="30">
        <f>'Quantities Report'!F691</f>
        <v>0</v>
      </c>
      <c r="D693" s="32">
        <f>'Quantities Report'!G691</f>
        <v>0</v>
      </c>
    </row>
    <row r="694" spans="1:4">
      <c r="A694" s="15" t="str">
        <f>IF(ISNUMBER(VALUE(SUBSTITUTE('Quantities Report'!$A692,"+",""))), VALUE(SUBSTITUTE('Quantities Report'!$A692,"+","")),IF('Quantities Report'!$A692="","End of Project",$A693))</f>
        <v>End of Project</v>
      </c>
      <c r="B694" s="30" t="str">
        <f>IF(ISNUMBER('Quantities Report'!$A692), "", TRIM(CLEAN(SUBSTITUTE('Quantities Report'!$A692, CHAR(160), " "))))</f>
        <v/>
      </c>
      <c r="C694" s="30">
        <f>'Quantities Report'!F692</f>
        <v>0</v>
      </c>
      <c r="D694" s="32">
        <f>'Quantities Report'!G692</f>
        <v>0</v>
      </c>
    </row>
    <row r="695" spans="1:4">
      <c r="A695" s="15" t="str">
        <f>IF(ISNUMBER(VALUE(SUBSTITUTE('Quantities Report'!$A693,"+",""))), VALUE(SUBSTITUTE('Quantities Report'!$A693,"+","")),IF('Quantities Report'!$A693="","End of Project",$A694))</f>
        <v>End of Project</v>
      </c>
      <c r="B695" s="30" t="str">
        <f>IF(ISNUMBER('Quantities Report'!$A693), "", TRIM(CLEAN(SUBSTITUTE('Quantities Report'!$A693, CHAR(160), " "))))</f>
        <v/>
      </c>
      <c r="C695" s="30">
        <f>'Quantities Report'!F693</f>
        <v>0</v>
      </c>
      <c r="D695" s="32">
        <f>'Quantities Report'!G693</f>
        <v>0</v>
      </c>
    </row>
    <row r="696" spans="1:4">
      <c r="A696" s="15" t="str">
        <f>IF(ISNUMBER(VALUE(SUBSTITUTE('Quantities Report'!$A694,"+",""))), VALUE(SUBSTITUTE('Quantities Report'!$A694,"+","")),IF('Quantities Report'!$A694="","End of Project",$A695))</f>
        <v>End of Project</v>
      </c>
      <c r="B696" s="30" t="str">
        <f>IF(ISNUMBER('Quantities Report'!$A694), "", TRIM(CLEAN(SUBSTITUTE('Quantities Report'!$A694, CHAR(160), " "))))</f>
        <v/>
      </c>
      <c r="C696" s="30">
        <f>'Quantities Report'!F694</f>
        <v>0</v>
      </c>
      <c r="D696" s="32">
        <f>'Quantities Report'!G694</f>
        <v>0</v>
      </c>
    </row>
    <row r="697" spans="1:4">
      <c r="A697" s="15" t="str">
        <f>IF(ISNUMBER(VALUE(SUBSTITUTE('Quantities Report'!$A695,"+",""))), VALUE(SUBSTITUTE('Quantities Report'!$A695,"+","")),IF('Quantities Report'!$A695="","End of Project",$A696))</f>
        <v>End of Project</v>
      </c>
      <c r="B697" s="30" t="str">
        <f>IF(ISNUMBER('Quantities Report'!$A695), "", TRIM(CLEAN(SUBSTITUTE('Quantities Report'!$A695, CHAR(160), " "))))</f>
        <v/>
      </c>
      <c r="C697" s="30">
        <f>'Quantities Report'!F695</f>
        <v>0</v>
      </c>
      <c r="D697" s="32">
        <f>'Quantities Report'!G695</f>
        <v>0</v>
      </c>
    </row>
    <row r="698" spans="1:4">
      <c r="A698" s="15" t="str">
        <f>IF(ISNUMBER(VALUE(SUBSTITUTE('Quantities Report'!$A696,"+",""))), VALUE(SUBSTITUTE('Quantities Report'!$A696,"+","")),IF('Quantities Report'!$A696="","End of Project",$A697))</f>
        <v>End of Project</v>
      </c>
      <c r="B698" s="30" t="str">
        <f>IF(ISNUMBER('Quantities Report'!$A696), "", TRIM(CLEAN(SUBSTITUTE('Quantities Report'!$A696, CHAR(160), " "))))</f>
        <v/>
      </c>
      <c r="C698" s="30">
        <f>'Quantities Report'!F696</f>
        <v>0</v>
      </c>
      <c r="D698" s="32">
        <f>'Quantities Report'!G696</f>
        <v>0</v>
      </c>
    </row>
    <row r="699" spans="1:4">
      <c r="A699" s="15" t="str">
        <f>IF(ISNUMBER(VALUE(SUBSTITUTE('Quantities Report'!$A697,"+",""))), VALUE(SUBSTITUTE('Quantities Report'!$A697,"+","")),IF('Quantities Report'!$A697="","End of Project",$A698))</f>
        <v>End of Project</v>
      </c>
      <c r="B699" s="30" t="str">
        <f>IF(ISNUMBER('Quantities Report'!$A697), "", TRIM(CLEAN(SUBSTITUTE('Quantities Report'!$A697, CHAR(160), " "))))</f>
        <v/>
      </c>
      <c r="C699" s="30">
        <f>'Quantities Report'!F697</f>
        <v>0</v>
      </c>
      <c r="D699" s="32">
        <f>'Quantities Report'!G697</f>
        <v>0</v>
      </c>
    </row>
    <row r="700" spans="1:4">
      <c r="A700" s="15" t="str">
        <f>IF(ISNUMBER(VALUE(SUBSTITUTE('Quantities Report'!$A698,"+",""))), VALUE(SUBSTITUTE('Quantities Report'!$A698,"+","")),IF('Quantities Report'!$A698="","End of Project",$A699))</f>
        <v>End of Project</v>
      </c>
      <c r="B700" s="30" t="str">
        <f>IF(ISNUMBER('Quantities Report'!$A698), "", TRIM(CLEAN(SUBSTITUTE('Quantities Report'!$A698, CHAR(160), " "))))</f>
        <v/>
      </c>
      <c r="C700" s="30">
        <f>'Quantities Report'!F698</f>
        <v>0</v>
      </c>
      <c r="D700" s="32">
        <f>'Quantities Report'!G698</f>
        <v>0</v>
      </c>
    </row>
    <row r="701" spans="1:4">
      <c r="A701" s="15" t="str">
        <f>IF(ISNUMBER(VALUE(SUBSTITUTE('Quantities Report'!$A699,"+",""))), VALUE(SUBSTITUTE('Quantities Report'!$A699,"+","")),IF('Quantities Report'!$A699="","End of Project",$A700))</f>
        <v>End of Project</v>
      </c>
      <c r="B701" s="30" t="str">
        <f>IF(ISNUMBER('Quantities Report'!$A699), "", TRIM(CLEAN(SUBSTITUTE('Quantities Report'!$A699, CHAR(160), " "))))</f>
        <v/>
      </c>
      <c r="C701" s="30">
        <f>'Quantities Report'!F699</f>
        <v>0</v>
      </c>
      <c r="D701" s="32">
        <f>'Quantities Report'!G699</f>
        <v>0</v>
      </c>
    </row>
    <row r="702" spans="1:4">
      <c r="A702" s="15" t="str">
        <f>IF(ISNUMBER(VALUE(SUBSTITUTE('Quantities Report'!$A700,"+",""))), VALUE(SUBSTITUTE('Quantities Report'!$A700,"+","")),IF('Quantities Report'!$A700="","End of Project",$A701))</f>
        <v>End of Project</v>
      </c>
      <c r="B702" s="30" t="str">
        <f>IF(ISNUMBER('Quantities Report'!$A700), "", TRIM(CLEAN(SUBSTITUTE('Quantities Report'!$A700, CHAR(160), " "))))</f>
        <v/>
      </c>
      <c r="C702" s="30">
        <f>'Quantities Report'!F700</f>
        <v>0</v>
      </c>
      <c r="D702" s="32">
        <f>'Quantities Report'!G700</f>
        <v>0</v>
      </c>
    </row>
    <row r="703" spans="1:4">
      <c r="A703" s="15" t="str">
        <f>IF(ISNUMBER(VALUE(SUBSTITUTE('Quantities Report'!$A701,"+",""))), VALUE(SUBSTITUTE('Quantities Report'!$A701,"+","")),IF('Quantities Report'!$A701="","End of Project",$A702))</f>
        <v>End of Project</v>
      </c>
      <c r="B703" s="30" t="str">
        <f>IF(ISNUMBER('Quantities Report'!$A701), "", TRIM(CLEAN(SUBSTITUTE('Quantities Report'!$A701, CHAR(160), " "))))</f>
        <v/>
      </c>
      <c r="C703" s="30">
        <f>'Quantities Report'!F701</f>
        <v>0</v>
      </c>
      <c r="D703" s="32">
        <f>'Quantities Report'!G701</f>
        <v>0</v>
      </c>
    </row>
    <row r="704" spans="1:4">
      <c r="A704" s="15" t="str">
        <f>IF(ISNUMBER(VALUE(SUBSTITUTE('Quantities Report'!$A702,"+",""))), VALUE(SUBSTITUTE('Quantities Report'!$A702,"+","")),IF('Quantities Report'!$A702="","End of Project",$A703))</f>
        <v>End of Project</v>
      </c>
      <c r="B704" s="30" t="str">
        <f>IF(ISNUMBER('Quantities Report'!$A702), "", TRIM(CLEAN(SUBSTITUTE('Quantities Report'!$A702, CHAR(160), " "))))</f>
        <v/>
      </c>
      <c r="C704" s="30">
        <f>'Quantities Report'!F702</f>
        <v>0</v>
      </c>
      <c r="D704" s="32">
        <f>'Quantities Report'!G702</f>
        <v>0</v>
      </c>
    </row>
    <row r="705" spans="1:4">
      <c r="A705" s="15" t="str">
        <f>IF(ISNUMBER(VALUE(SUBSTITUTE('Quantities Report'!$A703,"+",""))), VALUE(SUBSTITUTE('Quantities Report'!$A703,"+","")),IF('Quantities Report'!$A703="","End of Project",$A704))</f>
        <v>End of Project</v>
      </c>
      <c r="B705" s="30" t="str">
        <f>IF(ISNUMBER('Quantities Report'!$A703), "", TRIM(CLEAN(SUBSTITUTE('Quantities Report'!$A703, CHAR(160), " "))))</f>
        <v/>
      </c>
      <c r="C705" s="30">
        <f>'Quantities Report'!F703</f>
        <v>0</v>
      </c>
      <c r="D705" s="32">
        <f>'Quantities Report'!G703</f>
        <v>0</v>
      </c>
    </row>
    <row r="706" spans="1:4">
      <c r="A706" s="15" t="str">
        <f>IF(ISNUMBER(VALUE(SUBSTITUTE('Quantities Report'!$A704,"+",""))), VALUE(SUBSTITUTE('Quantities Report'!$A704,"+","")),IF('Quantities Report'!$A704="","End of Project",$A705))</f>
        <v>End of Project</v>
      </c>
      <c r="B706" s="30" t="str">
        <f>IF(ISNUMBER('Quantities Report'!$A704), "", TRIM(CLEAN(SUBSTITUTE('Quantities Report'!$A704, CHAR(160), " "))))</f>
        <v/>
      </c>
      <c r="C706" s="30">
        <f>'Quantities Report'!F704</f>
        <v>0</v>
      </c>
      <c r="D706" s="32">
        <f>'Quantities Report'!G704</f>
        <v>0</v>
      </c>
    </row>
    <row r="707" spans="1:4">
      <c r="A707" s="15" t="str">
        <f>IF(ISNUMBER(VALUE(SUBSTITUTE('Quantities Report'!$A705,"+",""))), VALUE(SUBSTITUTE('Quantities Report'!$A705,"+","")),IF('Quantities Report'!$A705="","End of Project",$A706))</f>
        <v>End of Project</v>
      </c>
      <c r="B707" s="30" t="str">
        <f>IF(ISNUMBER('Quantities Report'!$A705), "", TRIM(CLEAN(SUBSTITUTE('Quantities Report'!$A705, CHAR(160), " "))))</f>
        <v/>
      </c>
      <c r="C707" s="30">
        <f>'Quantities Report'!F705</f>
        <v>0</v>
      </c>
      <c r="D707" s="32">
        <f>'Quantities Report'!G705</f>
        <v>0</v>
      </c>
    </row>
    <row r="708" spans="1:4">
      <c r="A708" s="15" t="str">
        <f>IF(ISNUMBER(VALUE(SUBSTITUTE('Quantities Report'!$A706,"+",""))), VALUE(SUBSTITUTE('Quantities Report'!$A706,"+","")),IF('Quantities Report'!$A706="","End of Project",$A707))</f>
        <v>End of Project</v>
      </c>
      <c r="B708" s="30" t="str">
        <f>IF(ISNUMBER('Quantities Report'!$A706), "", TRIM(CLEAN(SUBSTITUTE('Quantities Report'!$A706, CHAR(160), " "))))</f>
        <v/>
      </c>
      <c r="C708" s="30">
        <f>'Quantities Report'!F706</f>
        <v>0</v>
      </c>
      <c r="D708" s="32">
        <f>'Quantities Report'!G706</f>
        <v>0</v>
      </c>
    </row>
    <row r="709" spans="1:4">
      <c r="A709" s="15" t="str">
        <f>IF(ISNUMBER(VALUE(SUBSTITUTE('Quantities Report'!$A707,"+",""))), VALUE(SUBSTITUTE('Quantities Report'!$A707,"+","")),IF('Quantities Report'!$A707="","End of Project",$A708))</f>
        <v>End of Project</v>
      </c>
      <c r="B709" s="30" t="str">
        <f>IF(ISNUMBER('Quantities Report'!$A707), "", TRIM(CLEAN(SUBSTITUTE('Quantities Report'!$A707, CHAR(160), " "))))</f>
        <v/>
      </c>
      <c r="C709" s="30">
        <f>'Quantities Report'!F707</f>
        <v>0</v>
      </c>
      <c r="D709" s="32">
        <f>'Quantities Report'!G707</f>
        <v>0</v>
      </c>
    </row>
    <row r="710" spans="1:4">
      <c r="A710" s="15" t="str">
        <f>IF(ISNUMBER(VALUE(SUBSTITUTE('Quantities Report'!$A708,"+",""))), VALUE(SUBSTITUTE('Quantities Report'!$A708,"+","")),IF('Quantities Report'!$A708="","End of Project",$A709))</f>
        <v>End of Project</v>
      </c>
      <c r="B710" s="30" t="str">
        <f>IF(ISNUMBER('Quantities Report'!$A708), "", TRIM(CLEAN(SUBSTITUTE('Quantities Report'!$A708, CHAR(160), " "))))</f>
        <v/>
      </c>
      <c r="C710" s="30">
        <f>'Quantities Report'!F708</f>
        <v>0</v>
      </c>
      <c r="D710" s="32">
        <f>'Quantities Report'!G708</f>
        <v>0</v>
      </c>
    </row>
    <row r="711" spans="1:4">
      <c r="A711" s="15" t="str">
        <f>IF(ISNUMBER(VALUE(SUBSTITUTE('Quantities Report'!$A709,"+",""))), VALUE(SUBSTITUTE('Quantities Report'!$A709,"+","")),IF('Quantities Report'!$A709="","End of Project",$A710))</f>
        <v>End of Project</v>
      </c>
      <c r="B711" s="30" t="str">
        <f>IF(ISNUMBER('Quantities Report'!$A709), "", TRIM(CLEAN(SUBSTITUTE('Quantities Report'!$A709, CHAR(160), " "))))</f>
        <v/>
      </c>
      <c r="C711" s="30">
        <f>'Quantities Report'!F709</f>
        <v>0</v>
      </c>
      <c r="D711" s="32">
        <f>'Quantities Report'!G709</f>
        <v>0</v>
      </c>
    </row>
    <row r="712" spans="1:4">
      <c r="A712" s="15" t="str">
        <f>IF(ISNUMBER(VALUE(SUBSTITUTE('Quantities Report'!$A710,"+",""))), VALUE(SUBSTITUTE('Quantities Report'!$A710,"+","")),IF('Quantities Report'!$A710="","End of Project",$A711))</f>
        <v>End of Project</v>
      </c>
      <c r="B712" s="30" t="str">
        <f>IF(ISNUMBER('Quantities Report'!$A710), "", TRIM(CLEAN(SUBSTITUTE('Quantities Report'!$A710, CHAR(160), " "))))</f>
        <v/>
      </c>
      <c r="C712" s="30">
        <f>'Quantities Report'!F710</f>
        <v>0</v>
      </c>
      <c r="D712" s="32">
        <f>'Quantities Report'!G710</f>
        <v>0</v>
      </c>
    </row>
    <row r="713" spans="1:4">
      <c r="A713" s="15" t="str">
        <f>IF(ISNUMBER(VALUE(SUBSTITUTE('Quantities Report'!$A711,"+",""))), VALUE(SUBSTITUTE('Quantities Report'!$A711,"+","")),IF('Quantities Report'!$A711="","End of Project",$A712))</f>
        <v>End of Project</v>
      </c>
      <c r="B713" s="30" t="str">
        <f>IF(ISNUMBER('Quantities Report'!$A711), "", TRIM(CLEAN(SUBSTITUTE('Quantities Report'!$A711, CHAR(160), " "))))</f>
        <v/>
      </c>
      <c r="C713" s="30">
        <f>'Quantities Report'!F711</f>
        <v>0</v>
      </c>
      <c r="D713" s="32">
        <f>'Quantities Report'!G711</f>
        <v>0</v>
      </c>
    </row>
    <row r="714" spans="1:4">
      <c r="A714" s="15" t="str">
        <f>IF(ISNUMBER(VALUE(SUBSTITUTE('Quantities Report'!$A712,"+",""))), VALUE(SUBSTITUTE('Quantities Report'!$A712,"+","")),IF('Quantities Report'!$A712="","End of Project",$A713))</f>
        <v>End of Project</v>
      </c>
      <c r="B714" s="30" t="str">
        <f>IF(ISNUMBER('Quantities Report'!$A712), "", TRIM(CLEAN(SUBSTITUTE('Quantities Report'!$A712, CHAR(160), " "))))</f>
        <v/>
      </c>
      <c r="C714" s="30">
        <f>'Quantities Report'!F712</f>
        <v>0</v>
      </c>
      <c r="D714" s="32">
        <f>'Quantities Report'!G712</f>
        <v>0</v>
      </c>
    </row>
    <row r="715" spans="1:4">
      <c r="A715" s="15" t="str">
        <f>IF(ISNUMBER(VALUE(SUBSTITUTE('Quantities Report'!$A713,"+",""))), VALUE(SUBSTITUTE('Quantities Report'!$A713,"+","")),IF('Quantities Report'!$A713="","End of Project",$A714))</f>
        <v>End of Project</v>
      </c>
      <c r="B715" s="30" t="str">
        <f>IF(ISNUMBER('Quantities Report'!$A713), "", TRIM(CLEAN(SUBSTITUTE('Quantities Report'!$A713, CHAR(160), " "))))</f>
        <v/>
      </c>
      <c r="C715" s="30">
        <f>'Quantities Report'!F713</f>
        <v>0</v>
      </c>
      <c r="D715" s="32">
        <f>'Quantities Report'!G713</f>
        <v>0</v>
      </c>
    </row>
    <row r="716" spans="1:4">
      <c r="A716" s="15" t="str">
        <f>IF(ISNUMBER(VALUE(SUBSTITUTE('Quantities Report'!$A714,"+",""))), VALUE(SUBSTITUTE('Quantities Report'!$A714,"+","")),IF('Quantities Report'!$A714="","End of Project",$A715))</f>
        <v>End of Project</v>
      </c>
      <c r="B716" s="30" t="str">
        <f>IF(ISNUMBER('Quantities Report'!$A714), "", TRIM(CLEAN(SUBSTITUTE('Quantities Report'!$A714, CHAR(160), " "))))</f>
        <v/>
      </c>
      <c r="C716" s="30">
        <f>'Quantities Report'!F714</f>
        <v>0</v>
      </c>
      <c r="D716" s="32">
        <f>'Quantities Report'!G714</f>
        <v>0</v>
      </c>
    </row>
    <row r="717" spans="1:4">
      <c r="A717" s="15" t="str">
        <f>IF(ISNUMBER(VALUE(SUBSTITUTE('Quantities Report'!$A715,"+",""))), VALUE(SUBSTITUTE('Quantities Report'!$A715,"+","")),IF('Quantities Report'!$A715="","End of Project",$A716))</f>
        <v>End of Project</v>
      </c>
      <c r="B717" s="30" t="str">
        <f>IF(ISNUMBER('Quantities Report'!$A715), "", TRIM(CLEAN(SUBSTITUTE('Quantities Report'!$A715, CHAR(160), " "))))</f>
        <v/>
      </c>
      <c r="C717" s="30">
        <f>'Quantities Report'!F715</f>
        <v>0</v>
      </c>
      <c r="D717" s="32">
        <f>'Quantities Report'!G715</f>
        <v>0</v>
      </c>
    </row>
    <row r="718" spans="1:4">
      <c r="A718" s="15" t="str">
        <f>IF(ISNUMBER(VALUE(SUBSTITUTE('Quantities Report'!$A716,"+",""))), VALUE(SUBSTITUTE('Quantities Report'!$A716,"+","")),IF('Quantities Report'!$A716="","End of Project",$A717))</f>
        <v>End of Project</v>
      </c>
      <c r="B718" s="30" t="str">
        <f>IF(ISNUMBER('Quantities Report'!$A716), "", TRIM(CLEAN(SUBSTITUTE('Quantities Report'!$A716, CHAR(160), " "))))</f>
        <v/>
      </c>
      <c r="C718" s="30">
        <f>'Quantities Report'!F716</f>
        <v>0</v>
      </c>
      <c r="D718" s="32">
        <f>'Quantities Report'!G716</f>
        <v>0</v>
      </c>
    </row>
    <row r="719" spans="1:4">
      <c r="A719" s="15" t="str">
        <f>IF(ISNUMBER(VALUE(SUBSTITUTE('Quantities Report'!$A717,"+",""))), VALUE(SUBSTITUTE('Quantities Report'!$A717,"+","")),IF('Quantities Report'!$A717="","End of Project",$A718))</f>
        <v>End of Project</v>
      </c>
      <c r="B719" s="30" t="str">
        <f>IF(ISNUMBER('Quantities Report'!$A717), "", TRIM(CLEAN(SUBSTITUTE('Quantities Report'!$A717, CHAR(160), " "))))</f>
        <v/>
      </c>
      <c r="C719" s="30">
        <f>'Quantities Report'!F717</f>
        <v>0</v>
      </c>
      <c r="D719" s="32">
        <f>'Quantities Report'!G717</f>
        <v>0</v>
      </c>
    </row>
    <row r="720" spans="1:4">
      <c r="A720" s="15" t="str">
        <f>IF(ISNUMBER(VALUE(SUBSTITUTE('Quantities Report'!$A718,"+",""))), VALUE(SUBSTITUTE('Quantities Report'!$A718,"+","")),IF('Quantities Report'!$A718="","End of Project",$A719))</f>
        <v>End of Project</v>
      </c>
      <c r="B720" s="30" t="str">
        <f>IF(ISNUMBER('Quantities Report'!$A718), "", TRIM(CLEAN(SUBSTITUTE('Quantities Report'!$A718, CHAR(160), " "))))</f>
        <v/>
      </c>
      <c r="C720" s="30">
        <f>'Quantities Report'!F718</f>
        <v>0</v>
      </c>
      <c r="D720" s="32">
        <f>'Quantities Report'!G718</f>
        <v>0</v>
      </c>
    </row>
    <row r="721" spans="1:4">
      <c r="A721" s="15" t="str">
        <f>IF(ISNUMBER(VALUE(SUBSTITUTE('Quantities Report'!$A719,"+",""))), VALUE(SUBSTITUTE('Quantities Report'!$A719,"+","")),IF('Quantities Report'!$A719="","End of Project",$A720))</f>
        <v>End of Project</v>
      </c>
      <c r="B721" s="30" t="str">
        <f>IF(ISNUMBER('Quantities Report'!$A719), "", TRIM(CLEAN(SUBSTITUTE('Quantities Report'!$A719, CHAR(160), " "))))</f>
        <v/>
      </c>
      <c r="C721" s="30">
        <f>'Quantities Report'!F719</f>
        <v>0</v>
      </c>
      <c r="D721" s="32">
        <f>'Quantities Report'!G719</f>
        <v>0</v>
      </c>
    </row>
    <row r="722" spans="1:4">
      <c r="A722" s="15" t="str">
        <f>IF(ISNUMBER(VALUE(SUBSTITUTE('Quantities Report'!$A720,"+",""))), VALUE(SUBSTITUTE('Quantities Report'!$A720,"+","")),IF('Quantities Report'!$A720="","End of Project",$A721))</f>
        <v>End of Project</v>
      </c>
      <c r="B722" s="30" t="str">
        <f>IF(ISNUMBER('Quantities Report'!$A720), "", TRIM(CLEAN(SUBSTITUTE('Quantities Report'!$A720, CHAR(160), " "))))</f>
        <v/>
      </c>
      <c r="C722" s="30">
        <f>'Quantities Report'!F720</f>
        <v>0</v>
      </c>
      <c r="D722" s="32">
        <f>'Quantities Report'!G720</f>
        <v>0</v>
      </c>
    </row>
    <row r="723" spans="1:4">
      <c r="A723" s="15" t="str">
        <f>IF(ISNUMBER(VALUE(SUBSTITUTE('Quantities Report'!$A721,"+",""))), VALUE(SUBSTITUTE('Quantities Report'!$A721,"+","")),IF('Quantities Report'!$A721="","End of Project",$A722))</f>
        <v>End of Project</v>
      </c>
      <c r="B723" s="30" t="str">
        <f>IF(ISNUMBER('Quantities Report'!$A721), "", TRIM(CLEAN(SUBSTITUTE('Quantities Report'!$A721, CHAR(160), " "))))</f>
        <v/>
      </c>
      <c r="C723" s="30">
        <f>'Quantities Report'!F721</f>
        <v>0</v>
      </c>
      <c r="D723" s="32">
        <f>'Quantities Report'!G721</f>
        <v>0</v>
      </c>
    </row>
    <row r="724" spans="1:4">
      <c r="A724" s="15" t="str">
        <f>IF(ISNUMBER(VALUE(SUBSTITUTE('Quantities Report'!$A722,"+",""))), VALUE(SUBSTITUTE('Quantities Report'!$A722,"+","")),IF('Quantities Report'!$A722="","End of Project",$A723))</f>
        <v>End of Project</v>
      </c>
      <c r="B724" s="30" t="str">
        <f>IF(ISNUMBER('Quantities Report'!$A722), "", TRIM(CLEAN(SUBSTITUTE('Quantities Report'!$A722, CHAR(160), " "))))</f>
        <v/>
      </c>
      <c r="C724" s="30">
        <f>'Quantities Report'!F722</f>
        <v>0</v>
      </c>
      <c r="D724" s="32">
        <f>'Quantities Report'!G722</f>
        <v>0</v>
      </c>
    </row>
    <row r="725" spans="1:4">
      <c r="A725" s="15" t="str">
        <f>IF(ISNUMBER(VALUE(SUBSTITUTE('Quantities Report'!$A723,"+",""))), VALUE(SUBSTITUTE('Quantities Report'!$A723,"+","")),IF('Quantities Report'!$A723="","End of Project",$A724))</f>
        <v>End of Project</v>
      </c>
      <c r="B725" s="30" t="str">
        <f>IF(ISNUMBER('Quantities Report'!$A723), "", TRIM(CLEAN(SUBSTITUTE('Quantities Report'!$A723, CHAR(160), " "))))</f>
        <v/>
      </c>
      <c r="C725" s="30">
        <f>'Quantities Report'!F723</f>
        <v>0</v>
      </c>
      <c r="D725" s="32">
        <f>'Quantities Report'!G723</f>
        <v>0</v>
      </c>
    </row>
    <row r="726" spans="1:4">
      <c r="A726" s="15" t="str">
        <f>IF(ISNUMBER(VALUE(SUBSTITUTE('Quantities Report'!$A724,"+",""))), VALUE(SUBSTITUTE('Quantities Report'!$A724,"+","")),IF('Quantities Report'!$A724="","End of Project",$A725))</f>
        <v>End of Project</v>
      </c>
      <c r="B726" s="30" t="str">
        <f>IF(ISNUMBER('Quantities Report'!$A724), "", TRIM(CLEAN(SUBSTITUTE('Quantities Report'!$A724, CHAR(160), " "))))</f>
        <v/>
      </c>
      <c r="C726" s="30">
        <f>'Quantities Report'!F724</f>
        <v>0</v>
      </c>
      <c r="D726" s="32">
        <f>'Quantities Report'!G724</f>
        <v>0</v>
      </c>
    </row>
    <row r="727" spans="1:4">
      <c r="A727" s="15" t="str">
        <f>IF(ISNUMBER(VALUE(SUBSTITUTE('Quantities Report'!$A725,"+",""))), VALUE(SUBSTITUTE('Quantities Report'!$A725,"+","")),IF('Quantities Report'!$A725="","End of Project",$A726))</f>
        <v>End of Project</v>
      </c>
      <c r="B727" s="30" t="str">
        <f>IF(ISNUMBER('Quantities Report'!$A725), "", TRIM(CLEAN(SUBSTITUTE('Quantities Report'!$A725, CHAR(160), " "))))</f>
        <v/>
      </c>
      <c r="C727" s="30">
        <f>'Quantities Report'!F725</f>
        <v>0</v>
      </c>
      <c r="D727" s="32">
        <f>'Quantities Report'!G725</f>
        <v>0</v>
      </c>
    </row>
    <row r="728" spans="1:4">
      <c r="A728" s="15" t="str">
        <f>IF(ISNUMBER(VALUE(SUBSTITUTE('Quantities Report'!$A726,"+",""))), VALUE(SUBSTITUTE('Quantities Report'!$A726,"+","")),IF('Quantities Report'!$A726="","End of Project",$A727))</f>
        <v>End of Project</v>
      </c>
      <c r="B728" s="30" t="str">
        <f>IF(ISNUMBER('Quantities Report'!$A726), "", TRIM(CLEAN(SUBSTITUTE('Quantities Report'!$A726, CHAR(160), " "))))</f>
        <v/>
      </c>
      <c r="C728" s="30">
        <f>'Quantities Report'!F726</f>
        <v>0</v>
      </c>
      <c r="D728" s="32">
        <f>'Quantities Report'!G726</f>
        <v>0</v>
      </c>
    </row>
    <row r="729" spans="1:4">
      <c r="A729" s="15" t="str">
        <f>IF(ISNUMBER(VALUE(SUBSTITUTE('Quantities Report'!$A727,"+",""))), VALUE(SUBSTITUTE('Quantities Report'!$A727,"+","")),IF('Quantities Report'!$A727="","End of Project",$A728))</f>
        <v>End of Project</v>
      </c>
      <c r="B729" s="30" t="str">
        <f>IF(ISNUMBER('Quantities Report'!$A727), "", TRIM(CLEAN(SUBSTITUTE('Quantities Report'!$A727, CHAR(160), " "))))</f>
        <v/>
      </c>
      <c r="C729" s="30">
        <f>'Quantities Report'!F727</f>
        <v>0</v>
      </c>
      <c r="D729" s="32">
        <f>'Quantities Report'!G727</f>
        <v>0</v>
      </c>
    </row>
    <row r="730" spans="1:4">
      <c r="A730" s="15" t="str">
        <f>IF(ISNUMBER(VALUE(SUBSTITUTE('Quantities Report'!$A728,"+",""))), VALUE(SUBSTITUTE('Quantities Report'!$A728,"+","")),IF('Quantities Report'!$A728="","End of Project",$A729))</f>
        <v>End of Project</v>
      </c>
      <c r="B730" s="30" t="str">
        <f>IF(ISNUMBER('Quantities Report'!$A728), "", TRIM(CLEAN(SUBSTITUTE('Quantities Report'!$A728, CHAR(160), " "))))</f>
        <v/>
      </c>
      <c r="C730" s="30">
        <f>'Quantities Report'!F728</f>
        <v>0</v>
      </c>
      <c r="D730" s="32">
        <f>'Quantities Report'!G728</f>
        <v>0</v>
      </c>
    </row>
    <row r="731" spans="1:4">
      <c r="A731" s="15" t="str">
        <f>IF(ISNUMBER(VALUE(SUBSTITUTE('Quantities Report'!$A729,"+",""))), VALUE(SUBSTITUTE('Quantities Report'!$A729,"+","")),IF('Quantities Report'!$A729="","End of Project",$A730))</f>
        <v>End of Project</v>
      </c>
      <c r="B731" s="30" t="str">
        <f>IF(ISNUMBER('Quantities Report'!$A729), "", TRIM(CLEAN(SUBSTITUTE('Quantities Report'!$A729, CHAR(160), " "))))</f>
        <v/>
      </c>
      <c r="C731" s="30">
        <f>'Quantities Report'!F729</f>
        <v>0</v>
      </c>
      <c r="D731" s="32">
        <f>'Quantities Report'!G729</f>
        <v>0</v>
      </c>
    </row>
    <row r="732" spans="1:4">
      <c r="A732" s="15" t="str">
        <f>IF(ISNUMBER(VALUE(SUBSTITUTE('Quantities Report'!$A730,"+",""))), VALUE(SUBSTITUTE('Quantities Report'!$A730,"+","")),IF('Quantities Report'!$A730="","End of Project",$A731))</f>
        <v>End of Project</v>
      </c>
      <c r="B732" s="30" t="str">
        <f>IF(ISNUMBER('Quantities Report'!$A730), "", TRIM(CLEAN(SUBSTITUTE('Quantities Report'!$A730, CHAR(160), " "))))</f>
        <v/>
      </c>
      <c r="C732" s="30">
        <f>'Quantities Report'!F730</f>
        <v>0</v>
      </c>
      <c r="D732" s="32">
        <f>'Quantities Report'!G730</f>
        <v>0</v>
      </c>
    </row>
    <row r="733" spans="1:4">
      <c r="A733" s="15" t="str">
        <f>IF(ISNUMBER(VALUE(SUBSTITUTE('Quantities Report'!$A731,"+",""))), VALUE(SUBSTITUTE('Quantities Report'!$A731,"+","")),IF('Quantities Report'!$A731="","End of Project",$A732))</f>
        <v>End of Project</v>
      </c>
      <c r="B733" s="30" t="str">
        <f>IF(ISNUMBER('Quantities Report'!$A731), "", TRIM(CLEAN(SUBSTITUTE('Quantities Report'!$A731, CHAR(160), " "))))</f>
        <v/>
      </c>
      <c r="C733" s="30">
        <f>'Quantities Report'!F731</f>
        <v>0</v>
      </c>
      <c r="D733" s="32">
        <f>'Quantities Report'!G731</f>
        <v>0</v>
      </c>
    </row>
    <row r="734" spans="1:4">
      <c r="A734" s="15" t="str">
        <f>IF(ISNUMBER(VALUE(SUBSTITUTE('Quantities Report'!$A732,"+",""))), VALUE(SUBSTITUTE('Quantities Report'!$A732,"+","")),IF('Quantities Report'!$A732="","End of Project",$A733))</f>
        <v>End of Project</v>
      </c>
      <c r="B734" s="30" t="str">
        <f>IF(ISNUMBER('Quantities Report'!$A732), "", TRIM(CLEAN(SUBSTITUTE('Quantities Report'!$A732, CHAR(160), " "))))</f>
        <v/>
      </c>
      <c r="C734" s="30">
        <f>'Quantities Report'!F732</f>
        <v>0</v>
      </c>
      <c r="D734" s="32">
        <f>'Quantities Report'!G732</f>
        <v>0</v>
      </c>
    </row>
    <row r="735" spans="1:4">
      <c r="A735" s="15" t="str">
        <f>IF(ISNUMBER(VALUE(SUBSTITUTE('Quantities Report'!$A733,"+",""))), VALUE(SUBSTITUTE('Quantities Report'!$A733,"+","")),IF('Quantities Report'!$A733="","End of Project",$A734))</f>
        <v>End of Project</v>
      </c>
      <c r="B735" s="30" t="str">
        <f>IF(ISNUMBER('Quantities Report'!$A733), "", TRIM(CLEAN(SUBSTITUTE('Quantities Report'!$A733, CHAR(160), " "))))</f>
        <v/>
      </c>
      <c r="C735" s="30">
        <f>'Quantities Report'!F733</f>
        <v>0</v>
      </c>
      <c r="D735" s="32">
        <f>'Quantities Report'!G733</f>
        <v>0</v>
      </c>
    </row>
    <row r="736" spans="1:4">
      <c r="A736" s="15" t="str">
        <f>IF(ISNUMBER(VALUE(SUBSTITUTE('Quantities Report'!$A734,"+",""))), VALUE(SUBSTITUTE('Quantities Report'!$A734,"+","")),IF('Quantities Report'!$A734="","End of Project",$A735))</f>
        <v>End of Project</v>
      </c>
      <c r="B736" s="30" t="str">
        <f>IF(ISNUMBER('Quantities Report'!$A734), "", TRIM(CLEAN(SUBSTITUTE('Quantities Report'!$A734, CHAR(160), " "))))</f>
        <v/>
      </c>
      <c r="C736" s="30">
        <f>'Quantities Report'!F734</f>
        <v>0</v>
      </c>
      <c r="D736" s="32">
        <f>'Quantities Report'!G734</f>
        <v>0</v>
      </c>
    </row>
    <row r="737" spans="1:4">
      <c r="A737" s="15" t="str">
        <f>IF(ISNUMBER(VALUE(SUBSTITUTE('Quantities Report'!$A735,"+",""))), VALUE(SUBSTITUTE('Quantities Report'!$A735,"+","")),IF('Quantities Report'!$A735="","End of Project",$A736))</f>
        <v>End of Project</v>
      </c>
      <c r="B737" s="30" t="str">
        <f>IF(ISNUMBER('Quantities Report'!$A735), "", TRIM(CLEAN(SUBSTITUTE('Quantities Report'!$A735, CHAR(160), " "))))</f>
        <v/>
      </c>
      <c r="C737" s="30">
        <f>'Quantities Report'!F735</f>
        <v>0</v>
      </c>
      <c r="D737" s="32">
        <f>'Quantities Report'!G735</f>
        <v>0</v>
      </c>
    </row>
    <row r="738" spans="1:4">
      <c r="A738" s="15" t="str">
        <f>IF(ISNUMBER(VALUE(SUBSTITUTE('Quantities Report'!$A736,"+",""))), VALUE(SUBSTITUTE('Quantities Report'!$A736,"+","")),IF('Quantities Report'!$A736="","End of Project",$A737))</f>
        <v>End of Project</v>
      </c>
      <c r="B738" s="30" t="str">
        <f>IF(ISNUMBER('Quantities Report'!$A736), "", TRIM(CLEAN(SUBSTITUTE('Quantities Report'!$A736, CHAR(160), " "))))</f>
        <v/>
      </c>
      <c r="C738" s="30">
        <f>'Quantities Report'!F736</f>
        <v>0</v>
      </c>
      <c r="D738" s="32">
        <f>'Quantities Report'!G736</f>
        <v>0</v>
      </c>
    </row>
    <row r="739" spans="1:4">
      <c r="A739" s="15" t="str">
        <f>IF(ISNUMBER(VALUE(SUBSTITUTE('Quantities Report'!$A737,"+",""))), VALUE(SUBSTITUTE('Quantities Report'!$A737,"+","")),IF('Quantities Report'!$A737="","End of Project",$A738))</f>
        <v>End of Project</v>
      </c>
      <c r="B739" s="30" t="str">
        <f>IF(ISNUMBER('Quantities Report'!$A737), "", TRIM(CLEAN(SUBSTITUTE('Quantities Report'!$A737, CHAR(160), " "))))</f>
        <v/>
      </c>
      <c r="C739" s="30">
        <f>'Quantities Report'!F737</f>
        <v>0</v>
      </c>
      <c r="D739" s="32">
        <f>'Quantities Report'!G737</f>
        <v>0</v>
      </c>
    </row>
    <row r="740" spans="1:4">
      <c r="A740" s="15" t="str">
        <f>IF(ISNUMBER(VALUE(SUBSTITUTE('Quantities Report'!$A738,"+",""))), VALUE(SUBSTITUTE('Quantities Report'!$A738,"+","")),IF('Quantities Report'!$A738="","End of Project",$A739))</f>
        <v>End of Project</v>
      </c>
      <c r="B740" s="30" t="str">
        <f>IF(ISNUMBER('Quantities Report'!$A738), "", TRIM(CLEAN(SUBSTITUTE('Quantities Report'!$A738, CHAR(160), " "))))</f>
        <v/>
      </c>
      <c r="C740" s="30">
        <f>'Quantities Report'!F738</f>
        <v>0</v>
      </c>
      <c r="D740" s="32">
        <f>'Quantities Report'!G738</f>
        <v>0</v>
      </c>
    </row>
    <row r="741" spans="1:4">
      <c r="A741" s="15" t="str">
        <f>IF(ISNUMBER(VALUE(SUBSTITUTE('Quantities Report'!$A739,"+",""))), VALUE(SUBSTITUTE('Quantities Report'!$A739,"+","")),IF('Quantities Report'!$A739="","End of Project",$A740))</f>
        <v>End of Project</v>
      </c>
      <c r="B741" s="30" t="str">
        <f>IF(ISNUMBER('Quantities Report'!$A739), "", TRIM(CLEAN(SUBSTITUTE('Quantities Report'!$A739, CHAR(160), " "))))</f>
        <v/>
      </c>
      <c r="C741" s="30">
        <f>'Quantities Report'!F739</f>
        <v>0</v>
      </c>
      <c r="D741" s="32">
        <f>'Quantities Report'!G739</f>
        <v>0</v>
      </c>
    </row>
    <row r="742" spans="1:4">
      <c r="A742" s="15" t="str">
        <f>IF(ISNUMBER(VALUE(SUBSTITUTE('Quantities Report'!$A740,"+",""))), VALUE(SUBSTITUTE('Quantities Report'!$A740,"+","")),IF('Quantities Report'!$A740="","End of Project",$A741))</f>
        <v>End of Project</v>
      </c>
      <c r="B742" s="30" t="str">
        <f>IF(ISNUMBER('Quantities Report'!$A740), "", TRIM(CLEAN(SUBSTITUTE('Quantities Report'!$A740, CHAR(160), " "))))</f>
        <v/>
      </c>
      <c r="C742" s="30">
        <f>'Quantities Report'!F740</f>
        <v>0</v>
      </c>
      <c r="D742" s="32">
        <f>'Quantities Report'!G740</f>
        <v>0</v>
      </c>
    </row>
    <row r="743" spans="1:4">
      <c r="A743" s="15" t="str">
        <f>IF(ISNUMBER(VALUE(SUBSTITUTE('Quantities Report'!$A741,"+",""))), VALUE(SUBSTITUTE('Quantities Report'!$A741,"+","")),IF('Quantities Report'!$A741="","End of Project",$A742))</f>
        <v>End of Project</v>
      </c>
      <c r="B743" s="30" t="str">
        <f>IF(ISNUMBER('Quantities Report'!$A741), "", TRIM(CLEAN(SUBSTITUTE('Quantities Report'!$A741, CHAR(160), " "))))</f>
        <v/>
      </c>
      <c r="C743" s="30">
        <f>'Quantities Report'!F741</f>
        <v>0</v>
      </c>
      <c r="D743" s="32">
        <f>'Quantities Report'!G741</f>
        <v>0</v>
      </c>
    </row>
    <row r="744" spans="1:4">
      <c r="A744" s="15" t="str">
        <f>IF(ISNUMBER(VALUE(SUBSTITUTE('Quantities Report'!$A742,"+",""))), VALUE(SUBSTITUTE('Quantities Report'!$A742,"+","")),IF('Quantities Report'!$A742="","End of Project",$A743))</f>
        <v>End of Project</v>
      </c>
      <c r="B744" s="30" t="str">
        <f>IF(ISNUMBER('Quantities Report'!$A742), "", TRIM(CLEAN(SUBSTITUTE('Quantities Report'!$A742, CHAR(160), " "))))</f>
        <v/>
      </c>
      <c r="C744" s="30">
        <f>'Quantities Report'!F742</f>
        <v>0</v>
      </c>
      <c r="D744" s="32">
        <f>'Quantities Report'!G742</f>
        <v>0</v>
      </c>
    </row>
    <row r="745" spans="1:4">
      <c r="A745" s="15" t="str">
        <f>IF(ISNUMBER(VALUE(SUBSTITUTE('Quantities Report'!$A743,"+",""))), VALUE(SUBSTITUTE('Quantities Report'!$A743,"+","")),IF('Quantities Report'!$A743="","End of Project",$A744))</f>
        <v>End of Project</v>
      </c>
      <c r="B745" s="30" t="str">
        <f>IF(ISNUMBER('Quantities Report'!$A743), "", TRIM(CLEAN(SUBSTITUTE('Quantities Report'!$A743, CHAR(160), " "))))</f>
        <v/>
      </c>
      <c r="C745" s="30">
        <f>'Quantities Report'!F743</f>
        <v>0</v>
      </c>
      <c r="D745" s="32">
        <f>'Quantities Report'!G743</f>
        <v>0</v>
      </c>
    </row>
    <row r="746" spans="1:4">
      <c r="A746" s="15" t="str">
        <f>IF(ISNUMBER(VALUE(SUBSTITUTE('Quantities Report'!$A744,"+",""))), VALUE(SUBSTITUTE('Quantities Report'!$A744,"+","")),IF('Quantities Report'!$A744="","End of Project",$A745))</f>
        <v>End of Project</v>
      </c>
      <c r="B746" s="30" t="str">
        <f>IF(ISNUMBER('Quantities Report'!$A744), "", TRIM(CLEAN(SUBSTITUTE('Quantities Report'!$A744, CHAR(160), " "))))</f>
        <v/>
      </c>
      <c r="C746" s="30">
        <f>'Quantities Report'!F744</f>
        <v>0</v>
      </c>
      <c r="D746" s="32">
        <f>'Quantities Report'!G744</f>
        <v>0</v>
      </c>
    </row>
    <row r="747" spans="1:4">
      <c r="A747" s="15" t="str">
        <f>IF(ISNUMBER(VALUE(SUBSTITUTE('Quantities Report'!$A745,"+",""))), VALUE(SUBSTITUTE('Quantities Report'!$A745,"+","")),IF('Quantities Report'!$A745="","End of Project",$A746))</f>
        <v>End of Project</v>
      </c>
      <c r="B747" s="30" t="str">
        <f>IF(ISNUMBER('Quantities Report'!$A745), "", TRIM(CLEAN(SUBSTITUTE('Quantities Report'!$A745, CHAR(160), " "))))</f>
        <v/>
      </c>
      <c r="C747" s="30">
        <f>'Quantities Report'!F745</f>
        <v>0</v>
      </c>
      <c r="D747" s="32">
        <f>'Quantities Report'!G745</f>
        <v>0</v>
      </c>
    </row>
    <row r="748" spans="1:4">
      <c r="A748" s="15" t="str">
        <f>IF(ISNUMBER(VALUE(SUBSTITUTE('Quantities Report'!$A746,"+",""))), VALUE(SUBSTITUTE('Quantities Report'!$A746,"+","")),IF('Quantities Report'!$A746="","End of Project",$A747))</f>
        <v>End of Project</v>
      </c>
      <c r="B748" s="30" t="str">
        <f>IF(ISNUMBER('Quantities Report'!$A746), "", TRIM(CLEAN(SUBSTITUTE('Quantities Report'!$A746, CHAR(160), " "))))</f>
        <v/>
      </c>
      <c r="C748" s="30">
        <f>'Quantities Report'!F746</f>
        <v>0</v>
      </c>
      <c r="D748" s="32">
        <f>'Quantities Report'!G746</f>
        <v>0</v>
      </c>
    </row>
    <row r="749" spans="1:4">
      <c r="A749" s="15" t="str">
        <f>IF(ISNUMBER(VALUE(SUBSTITUTE('Quantities Report'!$A747,"+",""))), VALUE(SUBSTITUTE('Quantities Report'!$A747,"+","")),IF('Quantities Report'!$A747="","End of Project",$A748))</f>
        <v>End of Project</v>
      </c>
      <c r="B749" s="30" t="str">
        <f>IF(ISNUMBER('Quantities Report'!$A747), "", TRIM(CLEAN(SUBSTITUTE('Quantities Report'!$A747, CHAR(160), " "))))</f>
        <v/>
      </c>
      <c r="C749" s="30">
        <f>'Quantities Report'!F747</f>
        <v>0</v>
      </c>
      <c r="D749" s="32">
        <f>'Quantities Report'!G747</f>
        <v>0</v>
      </c>
    </row>
    <row r="750" spans="1:4">
      <c r="A750" s="15" t="str">
        <f>IF(ISNUMBER(VALUE(SUBSTITUTE('Quantities Report'!$A748,"+",""))), VALUE(SUBSTITUTE('Quantities Report'!$A748,"+","")),IF('Quantities Report'!$A748="","End of Project",$A749))</f>
        <v>End of Project</v>
      </c>
      <c r="B750" s="30" t="str">
        <f>IF(ISNUMBER('Quantities Report'!$A748), "", TRIM(CLEAN(SUBSTITUTE('Quantities Report'!$A748, CHAR(160), " "))))</f>
        <v/>
      </c>
      <c r="C750" s="30">
        <f>'Quantities Report'!F748</f>
        <v>0</v>
      </c>
      <c r="D750" s="32">
        <f>'Quantities Report'!G748</f>
        <v>0</v>
      </c>
    </row>
    <row r="751" spans="1:4">
      <c r="A751" s="15" t="str">
        <f>IF(ISNUMBER(VALUE(SUBSTITUTE('Quantities Report'!$A749,"+",""))), VALUE(SUBSTITUTE('Quantities Report'!$A749,"+","")),IF('Quantities Report'!$A749="","End of Project",$A750))</f>
        <v>End of Project</v>
      </c>
      <c r="B751" s="30" t="str">
        <f>IF(ISNUMBER('Quantities Report'!$A749), "", TRIM(CLEAN(SUBSTITUTE('Quantities Report'!$A749, CHAR(160), " "))))</f>
        <v/>
      </c>
      <c r="C751" s="30">
        <f>'Quantities Report'!F749</f>
        <v>0</v>
      </c>
      <c r="D751" s="32">
        <f>'Quantities Report'!G749</f>
        <v>0</v>
      </c>
    </row>
    <row r="752" spans="1:4">
      <c r="A752" s="15" t="str">
        <f>IF(ISNUMBER(VALUE(SUBSTITUTE('Quantities Report'!$A750,"+",""))), VALUE(SUBSTITUTE('Quantities Report'!$A750,"+","")),IF('Quantities Report'!$A750="","End of Project",$A751))</f>
        <v>End of Project</v>
      </c>
      <c r="B752" s="30" t="str">
        <f>IF(ISNUMBER('Quantities Report'!$A750), "", TRIM(CLEAN(SUBSTITUTE('Quantities Report'!$A750, CHAR(160), " "))))</f>
        <v/>
      </c>
      <c r="C752" s="30">
        <f>'Quantities Report'!F750</f>
        <v>0</v>
      </c>
      <c r="D752" s="32">
        <f>'Quantities Report'!G750</f>
        <v>0</v>
      </c>
    </row>
    <row r="753" spans="1:4">
      <c r="A753" s="15" t="str">
        <f>IF(ISNUMBER(VALUE(SUBSTITUTE('Quantities Report'!$A751,"+",""))), VALUE(SUBSTITUTE('Quantities Report'!$A751,"+","")),IF('Quantities Report'!$A751="","End of Project",$A752))</f>
        <v>End of Project</v>
      </c>
      <c r="B753" s="30" t="str">
        <f>IF(ISNUMBER('Quantities Report'!$A751), "", TRIM(CLEAN(SUBSTITUTE('Quantities Report'!$A751, CHAR(160), " "))))</f>
        <v/>
      </c>
      <c r="C753" s="30">
        <f>'Quantities Report'!F751</f>
        <v>0</v>
      </c>
      <c r="D753" s="32">
        <f>'Quantities Report'!G751</f>
        <v>0</v>
      </c>
    </row>
    <row r="754" spans="1:4">
      <c r="A754" s="15" t="str">
        <f>IF(ISNUMBER(VALUE(SUBSTITUTE('Quantities Report'!$A752,"+",""))), VALUE(SUBSTITUTE('Quantities Report'!$A752,"+","")),IF('Quantities Report'!$A752="","End of Project",$A753))</f>
        <v>End of Project</v>
      </c>
      <c r="B754" s="30" t="str">
        <f>IF(ISNUMBER('Quantities Report'!$A752), "", TRIM(CLEAN(SUBSTITUTE('Quantities Report'!$A752, CHAR(160), " "))))</f>
        <v/>
      </c>
      <c r="C754" s="30">
        <f>'Quantities Report'!F752</f>
        <v>0</v>
      </c>
      <c r="D754" s="32">
        <f>'Quantities Report'!G752</f>
        <v>0</v>
      </c>
    </row>
    <row r="755" spans="1:4">
      <c r="A755" s="15" t="str">
        <f>IF(ISNUMBER(VALUE(SUBSTITUTE('Quantities Report'!$A753,"+",""))), VALUE(SUBSTITUTE('Quantities Report'!$A753,"+","")),IF('Quantities Report'!$A753="","End of Project",$A754))</f>
        <v>End of Project</v>
      </c>
      <c r="B755" s="30" t="str">
        <f>IF(ISNUMBER('Quantities Report'!$A753), "", TRIM(CLEAN(SUBSTITUTE('Quantities Report'!$A753, CHAR(160), " "))))</f>
        <v/>
      </c>
      <c r="C755" s="30">
        <f>'Quantities Report'!F753</f>
        <v>0</v>
      </c>
      <c r="D755" s="32">
        <f>'Quantities Report'!G753</f>
        <v>0</v>
      </c>
    </row>
    <row r="756" spans="1:4">
      <c r="A756" s="15" t="str">
        <f>IF(ISNUMBER(VALUE(SUBSTITUTE('Quantities Report'!$A754,"+",""))), VALUE(SUBSTITUTE('Quantities Report'!$A754,"+","")),IF('Quantities Report'!$A754="","End of Project",$A755))</f>
        <v>End of Project</v>
      </c>
      <c r="B756" s="30" t="str">
        <f>IF(ISNUMBER('Quantities Report'!$A754), "", TRIM(CLEAN(SUBSTITUTE('Quantities Report'!$A754, CHAR(160), " "))))</f>
        <v/>
      </c>
      <c r="C756" s="30">
        <f>'Quantities Report'!F754</f>
        <v>0</v>
      </c>
      <c r="D756" s="32">
        <f>'Quantities Report'!G754</f>
        <v>0</v>
      </c>
    </row>
    <row r="757" spans="1:4">
      <c r="A757" s="15" t="str">
        <f>IF(ISNUMBER(VALUE(SUBSTITUTE('Quantities Report'!$A755,"+",""))), VALUE(SUBSTITUTE('Quantities Report'!$A755,"+","")),IF('Quantities Report'!$A755="","End of Project",$A756))</f>
        <v>End of Project</v>
      </c>
      <c r="B757" s="30" t="str">
        <f>IF(ISNUMBER('Quantities Report'!$A755), "", TRIM(CLEAN(SUBSTITUTE('Quantities Report'!$A755, CHAR(160), " "))))</f>
        <v/>
      </c>
      <c r="C757" s="30">
        <f>'Quantities Report'!F755</f>
        <v>0</v>
      </c>
      <c r="D757" s="32">
        <f>'Quantities Report'!G755</f>
        <v>0</v>
      </c>
    </row>
    <row r="758" spans="1:4">
      <c r="A758" s="15" t="str">
        <f>IF(ISNUMBER(VALUE(SUBSTITUTE('Quantities Report'!$A756,"+",""))), VALUE(SUBSTITUTE('Quantities Report'!$A756,"+","")),IF('Quantities Report'!$A756="","End of Project",$A757))</f>
        <v>End of Project</v>
      </c>
      <c r="B758" s="30" t="str">
        <f>IF(ISNUMBER('Quantities Report'!$A756), "", TRIM(CLEAN(SUBSTITUTE('Quantities Report'!$A756, CHAR(160), " "))))</f>
        <v/>
      </c>
      <c r="C758" s="30">
        <f>'Quantities Report'!F756</f>
        <v>0</v>
      </c>
      <c r="D758" s="32">
        <f>'Quantities Report'!G756</f>
        <v>0</v>
      </c>
    </row>
    <row r="759" spans="1:4">
      <c r="A759" s="15" t="str">
        <f>IF(ISNUMBER(VALUE(SUBSTITUTE('Quantities Report'!$A757,"+",""))), VALUE(SUBSTITUTE('Quantities Report'!$A757,"+","")),IF('Quantities Report'!$A757="","End of Project",$A758))</f>
        <v>End of Project</v>
      </c>
      <c r="B759" s="30" t="str">
        <f>IF(ISNUMBER('Quantities Report'!$A757), "", TRIM(CLEAN(SUBSTITUTE('Quantities Report'!$A757, CHAR(160), " "))))</f>
        <v/>
      </c>
      <c r="C759" s="30">
        <f>'Quantities Report'!F757</f>
        <v>0</v>
      </c>
      <c r="D759" s="32">
        <f>'Quantities Report'!G757</f>
        <v>0</v>
      </c>
    </row>
    <row r="760" spans="1:4">
      <c r="A760" s="15" t="str">
        <f>IF(ISNUMBER(VALUE(SUBSTITUTE('Quantities Report'!$A758,"+",""))), VALUE(SUBSTITUTE('Quantities Report'!$A758,"+","")),IF('Quantities Report'!$A758="","End of Project",$A759))</f>
        <v>End of Project</v>
      </c>
      <c r="B760" s="30" t="str">
        <f>IF(ISNUMBER('Quantities Report'!$A758), "", TRIM(CLEAN(SUBSTITUTE('Quantities Report'!$A758, CHAR(160), " "))))</f>
        <v/>
      </c>
      <c r="C760" s="30">
        <f>'Quantities Report'!F758</f>
        <v>0</v>
      </c>
      <c r="D760" s="32">
        <f>'Quantities Report'!G758</f>
        <v>0</v>
      </c>
    </row>
    <row r="761" spans="1:4">
      <c r="A761" s="15" t="str">
        <f>IF(ISNUMBER(VALUE(SUBSTITUTE('Quantities Report'!$A759,"+",""))), VALUE(SUBSTITUTE('Quantities Report'!$A759,"+","")),IF('Quantities Report'!$A759="","End of Project",$A760))</f>
        <v>End of Project</v>
      </c>
      <c r="B761" s="30" t="str">
        <f>IF(ISNUMBER('Quantities Report'!$A759), "", TRIM(CLEAN(SUBSTITUTE('Quantities Report'!$A759, CHAR(160), " "))))</f>
        <v/>
      </c>
      <c r="C761" s="30">
        <f>'Quantities Report'!F759</f>
        <v>0</v>
      </c>
      <c r="D761" s="32">
        <f>'Quantities Report'!G759</f>
        <v>0</v>
      </c>
    </row>
    <row r="762" spans="1:4">
      <c r="A762" s="15" t="str">
        <f>IF(ISNUMBER(VALUE(SUBSTITUTE('Quantities Report'!$A760,"+",""))), VALUE(SUBSTITUTE('Quantities Report'!$A760,"+","")),IF('Quantities Report'!$A760="","End of Project",$A761))</f>
        <v>End of Project</v>
      </c>
      <c r="B762" s="30" t="str">
        <f>IF(ISNUMBER('Quantities Report'!$A760), "", TRIM(CLEAN(SUBSTITUTE('Quantities Report'!$A760, CHAR(160), " "))))</f>
        <v/>
      </c>
      <c r="C762" s="30">
        <f>'Quantities Report'!F760</f>
        <v>0</v>
      </c>
      <c r="D762" s="32">
        <f>'Quantities Report'!G760</f>
        <v>0</v>
      </c>
    </row>
    <row r="763" spans="1:4">
      <c r="A763" s="15" t="str">
        <f>IF(ISNUMBER(VALUE(SUBSTITUTE('Quantities Report'!$A761,"+",""))), VALUE(SUBSTITUTE('Quantities Report'!$A761,"+","")),IF('Quantities Report'!$A761="","End of Project",$A762))</f>
        <v>End of Project</v>
      </c>
      <c r="B763" s="30" t="str">
        <f>IF(ISNUMBER('Quantities Report'!$A761), "", TRIM(CLEAN(SUBSTITUTE('Quantities Report'!$A761, CHAR(160), " "))))</f>
        <v/>
      </c>
      <c r="C763" s="30">
        <f>'Quantities Report'!F761</f>
        <v>0</v>
      </c>
      <c r="D763" s="32">
        <f>'Quantities Report'!G761</f>
        <v>0</v>
      </c>
    </row>
    <row r="764" spans="1:4">
      <c r="A764" s="15" t="str">
        <f>IF(ISNUMBER(VALUE(SUBSTITUTE('Quantities Report'!$A762,"+",""))), VALUE(SUBSTITUTE('Quantities Report'!$A762,"+","")),IF('Quantities Report'!$A762="","End of Project",$A763))</f>
        <v>End of Project</v>
      </c>
      <c r="B764" s="30" t="str">
        <f>IF(ISNUMBER('Quantities Report'!$A762), "", TRIM(CLEAN(SUBSTITUTE('Quantities Report'!$A762, CHAR(160), " "))))</f>
        <v/>
      </c>
      <c r="C764" s="30">
        <f>'Quantities Report'!F762</f>
        <v>0</v>
      </c>
      <c r="D764" s="32">
        <f>'Quantities Report'!G762</f>
        <v>0</v>
      </c>
    </row>
    <row r="765" spans="1:4">
      <c r="A765" s="15" t="str">
        <f>IF(ISNUMBER(VALUE(SUBSTITUTE('Quantities Report'!$A763,"+",""))), VALUE(SUBSTITUTE('Quantities Report'!$A763,"+","")),IF('Quantities Report'!$A763="","End of Project",$A764))</f>
        <v>End of Project</v>
      </c>
      <c r="B765" s="30" t="str">
        <f>IF(ISNUMBER('Quantities Report'!$A763), "", TRIM(CLEAN(SUBSTITUTE('Quantities Report'!$A763, CHAR(160), " "))))</f>
        <v/>
      </c>
      <c r="C765" s="30">
        <f>'Quantities Report'!F763</f>
        <v>0</v>
      </c>
      <c r="D765" s="32">
        <f>'Quantities Report'!G763</f>
        <v>0</v>
      </c>
    </row>
    <row r="766" spans="1:4">
      <c r="A766" s="15" t="str">
        <f>IF(ISNUMBER(VALUE(SUBSTITUTE('Quantities Report'!$A764,"+",""))), VALUE(SUBSTITUTE('Quantities Report'!$A764,"+","")),IF('Quantities Report'!$A764="","End of Project",$A765))</f>
        <v>End of Project</v>
      </c>
      <c r="B766" s="30" t="str">
        <f>IF(ISNUMBER('Quantities Report'!$A764), "", TRIM(CLEAN(SUBSTITUTE('Quantities Report'!$A764, CHAR(160), " "))))</f>
        <v/>
      </c>
      <c r="C766" s="30">
        <f>'Quantities Report'!F764</f>
        <v>0</v>
      </c>
      <c r="D766" s="32">
        <f>'Quantities Report'!G764</f>
        <v>0</v>
      </c>
    </row>
    <row r="767" spans="1:4">
      <c r="A767" s="15" t="str">
        <f>IF(ISNUMBER(VALUE(SUBSTITUTE('Quantities Report'!$A765,"+",""))), VALUE(SUBSTITUTE('Quantities Report'!$A765,"+","")),IF('Quantities Report'!$A765="","End of Project",$A766))</f>
        <v>End of Project</v>
      </c>
      <c r="B767" s="30" t="str">
        <f>IF(ISNUMBER('Quantities Report'!$A765), "", TRIM(CLEAN(SUBSTITUTE('Quantities Report'!$A765, CHAR(160), " "))))</f>
        <v/>
      </c>
      <c r="C767" s="30">
        <f>'Quantities Report'!F765</f>
        <v>0</v>
      </c>
      <c r="D767" s="32">
        <f>'Quantities Report'!G765</f>
        <v>0</v>
      </c>
    </row>
    <row r="768" spans="1:4">
      <c r="A768" s="15" t="str">
        <f>IF(ISNUMBER(VALUE(SUBSTITUTE('Quantities Report'!$A766,"+",""))), VALUE(SUBSTITUTE('Quantities Report'!$A766,"+","")),IF('Quantities Report'!$A766="","End of Project",$A767))</f>
        <v>End of Project</v>
      </c>
      <c r="B768" s="30" t="str">
        <f>IF(ISNUMBER('Quantities Report'!$A766), "", TRIM(CLEAN(SUBSTITUTE('Quantities Report'!$A766, CHAR(160), " "))))</f>
        <v/>
      </c>
      <c r="C768" s="30">
        <f>'Quantities Report'!F766</f>
        <v>0</v>
      </c>
      <c r="D768" s="32">
        <f>'Quantities Report'!G766</f>
        <v>0</v>
      </c>
    </row>
    <row r="769" spans="1:4">
      <c r="A769" s="15" t="str">
        <f>IF(ISNUMBER(VALUE(SUBSTITUTE('Quantities Report'!$A767,"+",""))), VALUE(SUBSTITUTE('Quantities Report'!$A767,"+","")),IF('Quantities Report'!$A767="","End of Project",$A768))</f>
        <v>End of Project</v>
      </c>
      <c r="B769" s="30" t="str">
        <f>IF(ISNUMBER('Quantities Report'!$A767), "", TRIM(CLEAN(SUBSTITUTE('Quantities Report'!$A767, CHAR(160), " "))))</f>
        <v/>
      </c>
      <c r="C769" s="30">
        <f>'Quantities Report'!F767</f>
        <v>0</v>
      </c>
      <c r="D769" s="32">
        <f>'Quantities Report'!G767</f>
        <v>0</v>
      </c>
    </row>
    <row r="770" spans="1:4">
      <c r="A770" s="15" t="str">
        <f>IF(ISNUMBER(VALUE(SUBSTITUTE('Quantities Report'!$A768,"+",""))), VALUE(SUBSTITUTE('Quantities Report'!$A768,"+","")),IF('Quantities Report'!$A768="","End of Project",$A769))</f>
        <v>End of Project</v>
      </c>
      <c r="B770" s="30" t="str">
        <f>IF(ISNUMBER('Quantities Report'!$A768), "", TRIM(CLEAN(SUBSTITUTE('Quantities Report'!$A768, CHAR(160), " "))))</f>
        <v/>
      </c>
      <c r="C770" s="30">
        <f>'Quantities Report'!F768</f>
        <v>0</v>
      </c>
      <c r="D770" s="32">
        <f>'Quantities Report'!G768</f>
        <v>0</v>
      </c>
    </row>
    <row r="771" spans="1:4">
      <c r="A771" s="15" t="str">
        <f>IF(ISNUMBER(VALUE(SUBSTITUTE('Quantities Report'!$A769,"+",""))), VALUE(SUBSTITUTE('Quantities Report'!$A769,"+","")),IF('Quantities Report'!$A769="","End of Project",$A770))</f>
        <v>End of Project</v>
      </c>
      <c r="B771" s="30" t="str">
        <f>IF(ISNUMBER('Quantities Report'!$A769), "", TRIM(CLEAN(SUBSTITUTE('Quantities Report'!$A769, CHAR(160), " "))))</f>
        <v/>
      </c>
      <c r="C771" s="30">
        <f>'Quantities Report'!F769</f>
        <v>0</v>
      </c>
      <c r="D771" s="32">
        <f>'Quantities Report'!G769</f>
        <v>0</v>
      </c>
    </row>
    <row r="772" spans="1:4">
      <c r="A772" s="15" t="str">
        <f>IF(ISNUMBER(VALUE(SUBSTITUTE('Quantities Report'!$A770,"+",""))), VALUE(SUBSTITUTE('Quantities Report'!$A770,"+","")),IF('Quantities Report'!$A770="","End of Project",$A771))</f>
        <v>End of Project</v>
      </c>
      <c r="B772" s="30" t="str">
        <f>IF(ISNUMBER('Quantities Report'!$A770), "", TRIM(CLEAN(SUBSTITUTE('Quantities Report'!$A770, CHAR(160), " "))))</f>
        <v/>
      </c>
      <c r="C772" s="30">
        <f>'Quantities Report'!F770</f>
        <v>0</v>
      </c>
      <c r="D772" s="32">
        <f>'Quantities Report'!G770</f>
        <v>0</v>
      </c>
    </row>
    <row r="773" spans="1:4">
      <c r="A773" s="15" t="str">
        <f>IF(ISNUMBER(VALUE(SUBSTITUTE('Quantities Report'!$A771,"+",""))), VALUE(SUBSTITUTE('Quantities Report'!$A771,"+","")),IF('Quantities Report'!$A771="","End of Project",$A772))</f>
        <v>End of Project</v>
      </c>
      <c r="B773" s="30" t="str">
        <f>IF(ISNUMBER('Quantities Report'!$A771), "", TRIM(CLEAN(SUBSTITUTE('Quantities Report'!$A771, CHAR(160), " "))))</f>
        <v/>
      </c>
      <c r="C773" s="30">
        <f>'Quantities Report'!F771</f>
        <v>0</v>
      </c>
      <c r="D773" s="32">
        <f>'Quantities Report'!G771</f>
        <v>0</v>
      </c>
    </row>
    <row r="774" spans="1:4">
      <c r="A774" s="15" t="str">
        <f>IF(ISNUMBER(VALUE(SUBSTITUTE('Quantities Report'!$A772,"+",""))), VALUE(SUBSTITUTE('Quantities Report'!$A772,"+","")),IF('Quantities Report'!$A772="","End of Project",$A773))</f>
        <v>End of Project</v>
      </c>
      <c r="B774" s="30" t="str">
        <f>IF(ISNUMBER('Quantities Report'!$A772), "", TRIM(CLEAN(SUBSTITUTE('Quantities Report'!$A772, CHAR(160), " "))))</f>
        <v/>
      </c>
      <c r="C774" s="30">
        <f>'Quantities Report'!F772</f>
        <v>0</v>
      </c>
      <c r="D774" s="32">
        <f>'Quantities Report'!G772</f>
        <v>0</v>
      </c>
    </row>
    <row r="775" spans="1:4">
      <c r="A775" s="15" t="str">
        <f>IF(ISNUMBER(VALUE(SUBSTITUTE('Quantities Report'!$A773,"+",""))), VALUE(SUBSTITUTE('Quantities Report'!$A773,"+","")),IF('Quantities Report'!$A773="","End of Project",$A774))</f>
        <v>End of Project</v>
      </c>
      <c r="B775" s="30" t="str">
        <f>IF(ISNUMBER('Quantities Report'!$A773), "", TRIM(CLEAN(SUBSTITUTE('Quantities Report'!$A773, CHAR(160), " "))))</f>
        <v/>
      </c>
      <c r="C775" s="30">
        <f>'Quantities Report'!F773</f>
        <v>0</v>
      </c>
      <c r="D775" s="32">
        <f>'Quantities Report'!G773</f>
        <v>0</v>
      </c>
    </row>
    <row r="776" spans="1:4">
      <c r="A776" s="15" t="str">
        <f>IF(ISNUMBER(VALUE(SUBSTITUTE('Quantities Report'!$A774,"+",""))), VALUE(SUBSTITUTE('Quantities Report'!$A774,"+","")),IF('Quantities Report'!$A774="","End of Project",$A775))</f>
        <v>End of Project</v>
      </c>
      <c r="B776" s="30" t="str">
        <f>IF(ISNUMBER('Quantities Report'!$A774), "", TRIM(CLEAN(SUBSTITUTE('Quantities Report'!$A774, CHAR(160), " "))))</f>
        <v/>
      </c>
      <c r="C776" s="30">
        <f>'Quantities Report'!F774</f>
        <v>0</v>
      </c>
      <c r="D776" s="32">
        <f>'Quantities Report'!G774</f>
        <v>0</v>
      </c>
    </row>
    <row r="777" spans="1:4">
      <c r="A777" s="15" t="str">
        <f>IF(ISNUMBER(VALUE(SUBSTITUTE('Quantities Report'!$A775,"+",""))), VALUE(SUBSTITUTE('Quantities Report'!$A775,"+","")),IF('Quantities Report'!$A775="","End of Project",$A776))</f>
        <v>End of Project</v>
      </c>
      <c r="B777" s="30" t="str">
        <f>IF(ISNUMBER('Quantities Report'!$A775), "", TRIM(CLEAN(SUBSTITUTE('Quantities Report'!$A775, CHAR(160), " "))))</f>
        <v/>
      </c>
      <c r="C777" s="30">
        <f>'Quantities Report'!F775</f>
        <v>0</v>
      </c>
      <c r="D777" s="32">
        <f>'Quantities Report'!G775</f>
        <v>0</v>
      </c>
    </row>
    <row r="778" spans="1:4">
      <c r="A778" s="15" t="str">
        <f>IF(ISNUMBER(VALUE(SUBSTITUTE('Quantities Report'!$A776,"+",""))), VALUE(SUBSTITUTE('Quantities Report'!$A776,"+","")),IF('Quantities Report'!$A776="","End of Project",$A777))</f>
        <v>End of Project</v>
      </c>
      <c r="B778" s="30" t="str">
        <f>IF(ISNUMBER('Quantities Report'!$A776), "", TRIM(CLEAN(SUBSTITUTE('Quantities Report'!$A776, CHAR(160), " "))))</f>
        <v/>
      </c>
      <c r="C778" s="30">
        <f>'Quantities Report'!F776</f>
        <v>0</v>
      </c>
      <c r="D778" s="32">
        <f>'Quantities Report'!G776</f>
        <v>0</v>
      </c>
    </row>
    <row r="779" spans="1:4">
      <c r="A779" s="15" t="str">
        <f>IF(ISNUMBER(VALUE(SUBSTITUTE('Quantities Report'!$A777,"+",""))), VALUE(SUBSTITUTE('Quantities Report'!$A777,"+","")),IF('Quantities Report'!$A777="","End of Project",$A778))</f>
        <v>End of Project</v>
      </c>
      <c r="B779" s="30" t="str">
        <f>IF(ISNUMBER('Quantities Report'!$A777), "", TRIM(CLEAN(SUBSTITUTE('Quantities Report'!$A777, CHAR(160), " "))))</f>
        <v/>
      </c>
      <c r="C779" s="30">
        <f>'Quantities Report'!F777</f>
        <v>0</v>
      </c>
      <c r="D779" s="32">
        <f>'Quantities Report'!G777</f>
        <v>0</v>
      </c>
    </row>
    <row r="780" spans="1:4">
      <c r="A780" s="15" t="str">
        <f>IF(ISNUMBER(VALUE(SUBSTITUTE('Quantities Report'!$A778,"+",""))), VALUE(SUBSTITUTE('Quantities Report'!$A778,"+","")),IF('Quantities Report'!$A778="","End of Project",$A779))</f>
        <v>End of Project</v>
      </c>
      <c r="B780" s="30" t="str">
        <f>IF(ISNUMBER('Quantities Report'!$A778), "", TRIM(CLEAN(SUBSTITUTE('Quantities Report'!$A778, CHAR(160), " "))))</f>
        <v/>
      </c>
      <c r="C780" s="30">
        <f>'Quantities Report'!F778</f>
        <v>0</v>
      </c>
      <c r="D780" s="32">
        <f>'Quantities Report'!G778</f>
        <v>0</v>
      </c>
    </row>
    <row r="781" spans="1:4">
      <c r="A781" s="15" t="str">
        <f>IF(ISNUMBER(VALUE(SUBSTITUTE('Quantities Report'!$A779,"+",""))), VALUE(SUBSTITUTE('Quantities Report'!$A779,"+","")),IF('Quantities Report'!$A779="","End of Project",$A780))</f>
        <v>End of Project</v>
      </c>
      <c r="B781" s="30" t="str">
        <f>IF(ISNUMBER('Quantities Report'!$A779), "", TRIM(CLEAN(SUBSTITUTE('Quantities Report'!$A779, CHAR(160), " "))))</f>
        <v/>
      </c>
      <c r="C781" s="30">
        <f>'Quantities Report'!F779</f>
        <v>0</v>
      </c>
      <c r="D781" s="32">
        <f>'Quantities Report'!G779</f>
        <v>0</v>
      </c>
    </row>
    <row r="782" spans="1:4">
      <c r="A782" s="15" t="str">
        <f>IF(ISNUMBER(VALUE(SUBSTITUTE('Quantities Report'!$A780,"+",""))), VALUE(SUBSTITUTE('Quantities Report'!$A780,"+","")),IF('Quantities Report'!$A780="","End of Project",$A781))</f>
        <v>End of Project</v>
      </c>
      <c r="B782" s="30" t="str">
        <f>IF(ISNUMBER('Quantities Report'!$A780), "", TRIM(CLEAN(SUBSTITUTE('Quantities Report'!$A780, CHAR(160), " "))))</f>
        <v/>
      </c>
      <c r="C782" s="30">
        <f>'Quantities Report'!F780</f>
        <v>0</v>
      </c>
      <c r="D782" s="32">
        <f>'Quantities Report'!G780</f>
        <v>0</v>
      </c>
    </row>
    <row r="783" spans="1:4">
      <c r="A783" s="15" t="str">
        <f>IF(ISNUMBER(VALUE(SUBSTITUTE('Quantities Report'!$A781,"+",""))), VALUE(SUBSTITUTE('Quantities Report'!$A781,"+","")),IF('Quantities Report'!$A781="","End of Project",$A782))</f>
        <v>End of Project</v>
      </c>
      <c r="B783" s="30" t="str">
        <f>IF(ISNUMBER('Quantities Report'!$A781), "", TRIM(CLEAN(SUBSTITUTE('Quantities Report'!$A781, CHAR(160), " "))))</f>
        <v/>
      </c>
      <c r="C783" s="30">
        <f>'Quantities Report'!F781</f>
        <v>0</v>
      </c>
      <c r="D783" s="32">
        <f>'Quantities Report'!G781</f>
        <v>0</v>
      </c>
    </row>
    <row r="784" spans="1:4">
      <c r="A784" s="15" t="str">
        <f>IF(ISNUMBER(VALUE(SUBSTITUTE('Quantities Report'!$A782,"+",""))), VALUE(SUBSTITUTE('Quantities Report'!$A782,"+","")),IF('Quantities Report'!$A782="","End of Project",$A783))</f>
        <v>End of Project</v>
      </c>
      <c r="B784" s="30" t="str">
        <f>IF(ISNUMBER('Quantities Report'!$A782), "", TRIM(CLEAN(SUBSTITUTE('Quantities Report'!$A782, CHAR(160), " "))))</f>
        <v/>
      </c>
      <c r="C784" s="30">
        <f>'Quantities Report'!F782</f>
        <v>0</v>
      </c>
      <c r="D784" s="32">
        <f>'Quantities Report'!G782</f>
        <v>0</v>
      </c>
    </row>
    <row r="785" spans="1:4">
      <c r="A785" s="15" t="str">
        <f>IF(ISNUMBER(VALUE(SUBSTITUTE('Quantities Report'!$A783,"+",""))), VALUE(SUBSTITUTE('Quantities Report'!$A783,"+","")),IF('Quantities Report'!$A783="","End of Project",$A784))</f>
        <v>End of Project</v>
      </c>
      <c r="B785" s="30" t="str">
        <f>IF(ISNUMBER('Quantities Report'!$A783), "", TRIM(CLEAN(SUBSTITUTE('Quantities Report'!$A783, CHAR(160), " "))))</f>
        <v/>
      </c>
      <c r="C785" s="30">
        <f>'Quantities Report'!F783</f>
        <v>0</v>
      </c>
      <c r="D785" s="32">
        <f>'Quantities Report'!G783</f>
        <v>0</v>
      </c>
    </row>
    <row r="786" spans="1:4">
      <c r="A786" s="15" t="str">
        <f>IF(ISNUMBER(VALUE(SUBSTITUTE('Quantities Report'!$A784,"+",""))), VALUE(SUBSTITUTE('Quantities Report'!$A784,"+","")),IF('Quantities Report'!$A784="","End of Project",$A785))</f>
        <v>End of Project</v>
      </c>
      <c r="B786" s="30" t="str">
        <f>IF(ISNUMBER('Quantities Report'!$A784), "", TRIM(CLEAN(SUBSTITUTE('Quantities Report'!$A784, CHAR(160), " "))))</f>
        <v/>
      </c>
      <c r="C786" s="30">
        <f>'Quantities Report'!F784</f>
        <v>0</v>
      </c>
      <c r="D786" s="32">
        <f>'Quantities Report'!G784</f>
        <v>0</v>
      </c>
    </row>
    <row r="787" spans="1:4">
      <c r="A787" s="15" t="str">
        <f>IF(ISNUMBER(VALUE(SUBSTITUTE('Quantities Report'!$A785,"+",""))), VALUE(SUBSTITUTE('Quantities Report'!$A785,"+","")),IF('Quantities Report'!$A785="","End of Project",$A786))</f>
        <v>End of Project</v>
      </c>
      <c r="B787" s="30" t="str">
        <f>IF(ISNUMBER('Quantities Report'!$A785), "", TRIM(CLEAN(SUBSTITUTE('Quantities Report'!$A785, CHAR(160), " "))))</f>
        <v/>
      </c>
      <c r="C787" s="30">
        <f>'Quantities Report'!F785</f>
        <v>0</v>
      </c>
      <c r="D787" s="32">
        <f>'Quantities Report'!G785</f>
        <v>0</v>
      </c>
    </row>
    <row r="788" spans="1:4">
      <c r="A788" s="15" t="str">
        <f>IF(ISNUMBER(VALUE(SUBSTITUTE('Quantities Report'!$A786,"+",""))), VALUE(SUBSTITUTE('Quantities Report'!$A786,"+","")),IF('Quantities Report'!$A786="","End of Project",$A787))</f>
        <v>End of Project</v>
      </c>
      <c r="B788" s="30" t="str">
        <f>IF(ISNUMBER('Quantities Report'!$A786), "", TRIM(CLEAN(SUBSTITUTE('Quantities Report'!$A786, CHAR(160), " "))))</f>
        <v/>
      </c>
      <c r="C788" s="30">
        <f>'Quantities Report'!F786</f>
        <v>0</v>
      </c>
      <c r="D788" s="32">
        <f>'Quantities Report'!G786</f>
        <v>0</v>
      </c>
    </row>
    <row r="789" spans="1:4">
      <c r="A789" s="15" t="str">
        <f>IF(ISNUMBER(VALUE(SUBSTITUTE('Quantities Report'!$A787,"+",""))), VALUE(SUBSTITUTE('Quantities Report'!$A787,"+","")),IF('Quantities Report'!$A787="","End of Project",$A788))</f>
        <v>End of Project</v>
      </c>
      <c r="B789" s="30" t="str">
        <f>IF(ISNUMBER('Quantities Report'!$A787), "", TRIM(CLEAN(SUBSTITUTE('Quantities Report'!$A787, CHAR(160), " "))))</f>
        <v/>
      </c>
      <c r="C789" s="30">
        <f>'Quantities Report'!F787</f>
        <v>0</v>
      </c>
      <c r="D789" s="32">
        <f>'Quantities Report'!G787</f>
        <v>0</v>
      </c>
    </row>
    <row r="790" spans="1:4">
      <c r="A790" s="15" t="str">
        <f>IF(ISNUMBER(VALUE(SUBSTITUTE('Quantities Report'!$A788,"+",""))), VALUE(SUBSTITUTE('Quantities Report'!$A788,"+","")),IF('Quantities Report'!$A788="","End of Project",$A789))</f>
        <v>End of Project</v>
      </c>
      <c r="B790" s="30" t="str">
        <f>IF(ISNUMBER('Quantities Report'!$A788), "", TRIM(CLEAN(SUBSTITUTE('Quantities Report'!$A788, CHAR(160), " "))))</f>
        <v/>
      </c>
      <c r="C790" s="30">
        <f>'Quantities Report'!F788</f>
        <v>0</v>
      </c>
      <c r="D790" s="32">
        <f>'Quantities Report'!G788</f>
        <v>0</v>
      </c>
    </row>
    <row r="791" spans="1:4">
      <c r="A791" s="15" t="str">
        <f>IF(ISNUMBER(VALUE(SUBSTITUTE('Quantities Report'!$A789,"+",""))), VALUE(SUBSTITUTE('Quantities Report'!$A789,"+","")),IF('Quantities Report'!$A789="","End of Project",$A790))</f>
        <v>End of Project</v>
      </c>
      <c r="B791" s="30" t="str">
        <f>IF(ISNUMBER('Quantities Report'!$A789), "", TRIM(CLEAN(SUBSTITUTE('Quantities Report'!$A789, CHAR(160), " "))))</f>
        <v/>
      </c>
      <c r="C791" s="30">
        <f>'Quantities Report'!F789</f>
        <v>0</v>
      </c>
      <c r="D791" s="32">
        <f>'Quantities Report'!G789</f>
        <v>0</v>
      </c>
    </row>
    <row r="792" spans="1:4">
      <c r="A792" s="15" t="str">
        <f>IF(ISNUMBER(VALUE(SUBSTITUTE('Quantities Report'!$A790,"+",""))), VALUE(SUBSTITUTE('Quantities Report'!$A790,"+","")),IF('Quantities Report'!$A790="","End of Project",$A791))</f>
        <v>End of Project</v>
      </c>
      <c r="B792" s="30" t="str">
        <f>IF(ISNUMBER('Quantities Report'!$A790), "", TRIM(CLEAN(SUBSTITUTE('Quantities Report'!$A790, CHAR(160), " "))))</f>
        <v/>
      </c>
      <c r="C792" s="30">
        <f>'Quantities Report'!F790</f>
        <v>0</v>
      </c>
      <c r="D792" s="32">
        <f>'Quantities Report'!G790</f>
        <v>0</v>
      </c>
    </row>
    <row r="793" spans="1:4">
      <c r="A793" s="15" t="str">
        <f>IF(ISNUMBER(VALUE(SUBSTITUTE('Quantities Report'!$A791,"+",""))), VALUE(SUBSTITUTE('Quantities Report'!$A791,"+","")),IF('Quantities Report'!$A791="","End of Project",$A792))</f>
        <v>End of Project</v>
      </c>
      <c r="B793" s="30" t="str">
        <f>IF(ISNUMBER('Quantities Report'!$A791), "", TRIM(CLEAN(SUBSTITUTE('Quantities Report'!$A791, CHAR(160), " "))))</f>
        <v/>
      </c>
      <c r="C793" s="30">
        <f>'Quantities Report'!F791</f>
        <v>0</v>
      </c>
      <c r="D793" s="32">
        <f>'Quantities Report'!G791</f>
        <v>0</v>
      </c>
    </row>
    <row r="794" spans="1:4">
      <c r="A794" s="15" t="str">
        <f>IF(ISNUMBER(VALUE(SUBSTITUTE('Quantities Report'!$A792,"+",""))), VALUE(SUBSTITUTE('Quantities Report'!$A792,"+","")),IF('Quantities Report'!$A792="","End of Project",$A793))</f>
        <v>End of Project</v>
      </c>
      <c r="B794" s="30" t="str">
        <f>IF(ISNUMBER('Quantities Report'!$A792), "", TRIM(CLEAN(SUBSTITUTE('Quantities Report'!$A792, CHAR(160), " "))))</f>
        <v/>
      </c>
      <c r="C794" s="30">
        <f>'Quantities Report'!F792</f>
        <v>0</v>
      </c>
      <c r="D794" s="32">
        <f>'Quantities Report'!G792</f>
        <v>0</v>
      </c>
    </row>
    <row r="795" spans="1:4">
      <c r="A795" s="15" t="str">
        <f>IF(ISNUMBER(VALUE(SUBSTITUTE('Quantities Report'!$A793,"+",""))), VALUE(SUBSTITUTE('Quantities Report'!$A793,"+","")),IF('Quantities Report'!$A793="","End of Project",$A794))</f>
        <v>End of Project</v>
      </c>
      <c r="B795" s="30" t="str">
        <f>IF(ISNUMBER('Quantities Report'!$A793), "", TRIM(CLEAN(SUBSTITUTE('Quantities Report'!$A793, CHAR(160), " "))))</f>
        <v/>
      </c>
      <c r="C795" s="30">
        <f>'Quantities Report'!F793</f>
        <v>0</v>
      </c>
      <c r="D795" s="32">
        <f>'Quantities Report'!G793</f>
        <v>0</v>
      </c>
    </row>
    <row r="796" spans="1:4">
      <c r="A796" s="15" t="str">
        <f>IF(ISNUMBER(VALUE(SUBSTITUTE('Quantities Report'!$A794,"+",""))), VALUE(SUBSTITUTE('Quantities Report'!$A794,"+","")),IF('Quantities Report'!$A794="","End of Project",$A795))</f>
        <v>End of Project</v>
      </c>
      <c r="B796" s="30" t="str">
        <f>IF(ISNUMBER('Quantities Report'!$A794), "", TRIM(CLEAN(SUBSTITUTE('Quantities Report'!$A794, CHAR(160), " "))))</f>
        <v/>
      </c>
      <c r="C796" s="30">
        <f>'Quantities Report'!F794</f>
        <v>0</v>
      </c>
      <c r="D796" s="32">
        <f>'Quantities Report'!G794</f>
        <v>0</v>
      </c>
    </row>
    <row r="797" spans="1:4">
      <c r="A797" s="15" t="str">
        <f>IF(ISNUMBER(VALUE(SUBSTITUTE('Quantities Report'!$A795,"+",""))), VALUE(SUBSTITUTE('Quantities Report'!$A795,"+","")),IF('Quantities Report'!$A795="","End of Project",$A796))</f>
        <v>End of Project</v>
      </c>
      <c r="B797" s="30" t="str">
        <f>IF(ISNUMBER('Quantities Report'!$A795), "", TRIM(CLEAN(SUBSTITUTE('Quantities Report'!$A795, CHAR(160), " "))))</f>
        <v/>
      </c>
      <c r="C797" s="30">
        <f>'Quantities Report'!F795</f>
        <v>0</v>
      </c>
      <c r="D797" s="32">
        <f>'Quantities Report'!G795</f>
        <v>0</v>
      </c>
    </row>
    <row r="798" spans="1:4">
      <c r="A798" s="15" t="str">
        <f>IF(ISNUMBER(VALUE(SUBSTITUTE('Quantities Report'!$A796,"+",""))), VALUE(SUBSTITUTE('Quantities Report'!$A796,"+","")),IF('Quantities Report'!$A796="","End of Project",$A797))</f>
        <v>End of Project</v>
      </c>
      <c r="B798" s="30" t="str">
        <f>IF(ISNUMBER('Quantities Report'!$A796), "", TRIM(CLEAN(SUBSTITUTE('Quantities Report'!$A796, CHAR(160), " "))))</f>
        <v/>
      </c>
      <c r="C798" s="30">
        <f>'Quantities Report'!F796</f>
        <v>0</v>
      </c>
      <c r="D798" s="32">
        <f>'Quantities Report'!G796</f>
        <v>0</v>
      </c>
    </row>
    <row r="799" spans="1:4">
      <c r="A799" s="15" t="str">
        <f>IF(ISNUMBER(VALUE(SUBSTITUTE('Quantities Report'!$A797,"+",""))), VALUE(SUBSTITUTE('Quantities Report'!$A797,"+","")),IF('Quantities Report'!$A797="","End of Project",$A798))</f>
        <v>End of Project</v>
      </c>
      <c r="B799" s="30" t="str">
        <f>IF(ISNUMBER('Quantities Report'!$A797), "", TRIM(CLEAN(SUBSTITUTE('Quantities Report'!$A797, CHAR(160), " "))))</f>
        <v/>
      </c>
      <c r="C799" s="30">
        <f>'Quantities Report'!F797</f>
        <v>0</v>
      </c>
      <c r="D799" s="32">
        <f>'Quantities Report'!G797</f>
        <v>0</v>
      </c>
    </row>
    <row r="800" spans="1:4">
      <c r="A800" s="15" t="str">
        <f>IF(ISNUMBER(VALUE(SUBSTITUTE('Quantities Report'!$A798,"+",""))), VALUE(SUBSTITUTE('Quantities Report'!$A798,"+","")),IF('Quantities Report'!$A798="","End of Project",$A799))</f>
        <v>End of Project</v>
      </c>
      <c r="B800" s="30" t="str">
        <f>IF(ISNUMBER('Quantities Report'!$A798), "", TRIM(CLEAN(SUBSTITUTE('Quantities Report'!$A798, CHAR(160), " "))))</f>
        <v/>
      </c>
      <c r="C800" s="30">
        <f>'Quantities Report'!F798</f>
        <v>0</v>
      </c>
      <c r="D800" s="32">
        <f>'Quantities Report'!G798</f>
        <v>0</v>
      </c>
    </row>
    <row r="801" spans="1:4">
      <c r="A801" s="15" t="str">
        <f>IF(ISNUMBER(VALUE(SUBSTITUTE('Quantities Report'!$A799,"+",""))), VALUE(SUBSTITUTE('Quantities Report'!$A799,"+","")),IF('Quantities Report'!$A799="","End of Project",$A800))</f>
        <v>End of Project</v>
      </c>
      <c r="B801" s="30" t="str">
        <f>IF(ISNUMBER('Quantities Report'!$A799), "", TRIM(CLEAN(SUBSTITUTE('Quantities Report'!$A799, CHAR(160), " "))))</f>
        <v/>
      </c>
      <c r="C801" s="30">
        <f>'Quantities Report'!F799</f>
        <v>0</v>
      </c>
      <c r="D801" s="32">
        <f>'Quantities Report'!G799</f>
        <v>0</v>
      </c>
    </row>
    <row r="802" spans="1:4">
      <c r="A802" s="15" t="str">
        <f>IF(ISNUMBER(VALUE(SUBSTITUTE('Quantities Report'!$A800,"+",""))), VALUE(SUBSTITUTE('Quantities Report'!$A800,"+","")),IF('Quantities Report'!$A800="","End of Project",$A801))</f>
        <v>End of Project</v>
      </c>
      <c r="B802" s="30" t="str">
        <f>IF(ISNUMBER('Quantities Report'!$A800), "", TRIM(CLEAN(SUBSTITUTE('Quantities Report'!$A800, CHAR(160), " "))))</f>
        <v/>
      </c>
      <c r="C802" s="30">
        <f>'Quantities Report'!F800</f>
        <v>0</v>
      </c>
      <c r="D802" s="32">
        <f>'Quantities Report'!G800</f>
        <v>0</v>
      </c>
    </row>
    <row r="803" spans="1:4">
      <c r="A803" s="15" t="str">
        <f>IF(ISNUMBER(VALUE(SUBSTITUTE('Quantities Report'!$A801,"+",""))), VALUE(SUBSTITUTE('Quantities Report'!$A801,"+","")),IF('Quantities Report'!$A801="","End of Project",$A802))</f>
        <v>End of Project</v>
      </c>
      <c r="B803" s="30" t="str">
        <f>IF(ISNUMBER('Quantities Report'!$A801), "", TRIM(CLEAN(SUBSTITUTE('Quantities Report'!$A801, CHAR(160), " "))))</f>
        <v/>
      </c>
      <c r="C803" s="30">
        <f>'Quantities Report'!F801</f>
        <v>0</v>
      </c>
      <c r="D803" s="32">
        <f>'Quantities Report'!G801</f>
        <v>0</v>
      </c>
    </row>
    <row r="804" spans="1:4">
      <c r="A804" s="15" t="str">
        <f>IF(ISNUMBER(VALUE(SUBSTITUTE('Quantities Report'!$A802,"+",""))), VALUE(SUBSTITUTE('Quantities Report'!$A802,"+","")),IF('Quantities Report'!$A802="","End of Project",$A803))</f>
        <v>End of Project</v>
      </c>
      <c r="B804" s="30" t="str">
        <f>IF(ISNUMBER('Quantities Report'!$A802), "", TRIM(CLEAN(SUBSTITUTE('Quantities Report'!$A802, CHAR(160), " "))))</f>
        <v/>
      </c>
      <c r="C804" s="30">
        <f>'Quantities Report'!F802</f>
        <v>0</v>
      </c>
      <c r="D804" s="32">
        <f>'Quantities Report'!G802</f>
        <v>0</v>
      </c>
    </row>
    <row r="805" spans="1:4">
      <c r="A805" s="15" t="str">
        <f>IF(ISNUMBER(VALUE(SUBSTITUTE('Quantities Report'!$A803,"+",""))), VALUE(SUBSTITUTE('Quantities Report'!$A803,"+","")),IF('Quantities Report'!$A803="","End of Project",$A804))</f>
        <v>End of Project</v>
      </c>
      <c r="B805" s="30" t="str">
        <f>IF(ISNUMBER('Quantities Report'!$A803), "", TRIM(CLEAN(SUBSTITUTE('Quantities Report'!$A803, CHAR(160), " "))))</f>
        <v/>
      </c>
      <c r="C805" s="30">
        <f>'Quantities Report'!F803</f>
        <v>0</v>
      </c>
      <c r="D805" s="32">
        <f>'Quantities Report'!G803</f>
        <v>0</v>
      </c>
    </row>
    <row r="806" spans="1:4">
      <c r="A806" s="15" t="str">
        <f>IF(ISNUMBER(VALUE(SUBSTITUTE('Quantities Report'!$A804,"+",""))), VALUE(SUBSTITUTE('Quantities Report'!$A804,"+","")),IF('Quantities Report'!$A804="","End of Project",$A805))</f>
        <v>End of Project</v>
      </c>
      <c r="B806" s="30" t="str">
        <f>IF(ISNUMBER('Quantities Report'!$A804), "", TRIM(CLEAN(SUBSTITUTE('Quantities Report'!$A804, CHAR(160), " "))))</f>
        <v/>
      </c>
      <c r="C806" s="30">
        <f>'Quantities Report'!F804</f>
        <v>0</v>
      </c>
      <c r="D806" s="32">
        <f>'Quantities Report'!G804</f>
        <v>0</v>
      </c>
    </row>
    <row r="807" spans="1:4">
      <c r="A807" s="15" t="str">
        <f>IF(ISNUMBER(VALUE(SUBSTITUTE('Quantities Report'!$A805,"+",""))), VALUE(SUBSTITUTE('Quantities Report'!$A805,"+","")),IF('Quantities Report'!$A805="","End of Project",$A806))</f>
        <v>End of Project</v>
      </c>
      <c r="B807" s="30" t="str">
        <f>IF(ISNUMBER('Quantities Report'!$A805), "", TRIM(CLEAN(SUBSTITUTE('Quantities Report'!$A805, CHAR(160), " "))))</f>
        <v/>
      </c>
      <c r="C807" s="30">
        <f>'Quantities Report'!F805</f>
        <v>0</v>
      </c>
      <c r="D807" s="32">
        <f>'Quantities Report'!G805</f>
        <v>0</v>
      </c>
    </row>
    <row r="808" spans="1:4">
      <c r="A808" s="15" t="str">
        <f>IF(ISNUMBER(VALUE(SUBSTITUTE('Quantities Report'!$A806,"+",""))), VALUE(SUBSTITUTE('Quantities Report'!$A806,"+","")),IF('Quantities Report'!$A806="","End of Project",$A807))</f>
        <v>End of Project</v>
      </c>
      <c r="B808" s="30" t="str">
        <f>IF(ISNUMBER('Quantities Report'!$A806), "", TRIM(CLEAN(SUBSTITUTE('Quantities Report'!$A806, CHAR(160), " "))))</f>
        <v/>
      </c>
      <c r="C808" s="30">
        <f>'Quantities Report'!F806</f>
        <v>0</v>
      </c>
      <c r="D808" s="32">
        <f>'Quantities Report'!G806</f>
        <v>0</v>
      </c>
    </row>
    <row r="809" spans="1:4">
      <c r="A809" s="15" t="str">
        <f>IF(ISNUMBER(VALUE(SUBSTITUTE('Quantities Report'!$A807,"+",""))), VALUE(SUBSTITUTE('Quantities Report'!$A807,"+","")),IF('Quantities Report'!$A807="","End of Project",$A808))</f>
        <v>End of Project</v>
      </c>
      <c r="B809" s="30" t="str">
        <f>IF(ISNUMBER('Quantities Report'!$A807), "", TRIM(CLEAN(SUBSTITUTE('Quantities Report'!$A807, CHAR(160), " "))))</f>
        <v/>
      </c>
      <c r="C809" s="30">
        <f>'Quantities Report'!F807</f>
        <v>0</v>
      </c>
      <c r="D809" s="32">
        <f>'Quantities Report'!G807</f>
        <v>0</v>
      </c>
    </row>
    <row r="810" spans="1:4">
      <c r="A810" s="15" t="str">
        <f>IF(ISNUMBER(VALUE(SUBSTITUTE('Quantities Report'!$A808,"+",""))), VALUE(SUBSTITUTE('Quantities Report'!$A808,"+","")),IF('Quantities Report'!$A808="","End of Project",$A809))</f>
        <v>End of Project</v>
      </c>
      <c r="B810" s="30" t="str">
        <f>IF(ISNUMBER('Quantities Report'!$A808), "", TRIM(CLEAN(SUBSTITUTE('Quantities Report'!$A808, CHAR(160), " "))))</f>
        <v/>
      </c>
      <c r="C810" s="30">
        <f>'Quantities Report'!F808</f>
        <v>0</v>
      </c>
      <c r="D810" s="32">
        <f>'Quantities Report'!G808</f>
        <v>0</v>
      </c>
    </row>
    <row r="811" spans="1:4">
      <c r="A811" s="15" t="str">
        <f>IF(ISNUMBER(VALUE(SUBSTITUTE('Quantities Report'!$A809,"+",""))), VALUE(SUBSTITUTE('Quantities Report'!$A809,"+","")),IF('Quantities Report'!$A809="","End of Project",$A810))</f>
        <v>End of Project</v>
      </c>
      <c r="B811" s="30" t="str">
        <f>IF(ISNUMBER('Quantities Report'!$A809), "", TRIM(CLEAN(SUBSTITUTE('Quantities Report'!$A809, CHAR(160), " "))))</f>
        <v/>
      </c>
      <c r="C811" s="30">
        <f>'Quantities Report'!F809</f>
        <v>0</v>
      </c>
      <c r="D811" s="32">
        <f>'Quantities Report'!G809</f>
        <v>0</v>
      </c>
    </row>
    <row r="812" spans="1:4">
      <c r="A812" s="15" t="str">
        <f>IF(ISNUMBER(VALUE(SUBSTITUTE('Quantities Report'!$A810,"+",""))), VALUE(SUBSTITUTE('Quantities Report'!$A810,"+","")),IF('Quantities Report'!$A810="","End of Project",$A811))</f>
        <v>End of Project</v>
      </c>
      <c r="B812" s="30" t="str">
        <f>IF(ISNUMBER('Quantities Report'!$A810), "", TRIM(CLEAN(SUBSTITUTE('Quantities Report'!$A810, CHAR(160), " "))))</f>
        <v/>
      </c>
      <c r="C812" s="30">
        <f>'Quantities Report'!F810</f>
        <v>0</v>
      </c>
      <c r="D812" s="32">
        <f>'Quantities Report'!G810</f>
        <v>0</v>
      </c>
    </row>
    <row r="813" spans="1:4">
      <c r="A813" s="15" t="str">
        <f>IF(ISNUMBER(VALUE(SUBSTITUTE('Quantities Report'!$A811,"+",""))), VALUE(SUBSTITUTE('Quantities Report'!$A811,"+","")),IF('Quantities Report'!$A811="","End of Project",$A812))</f>
        <v>End of Project</v>
      </c>
      <c r="B813" s="30" t="str">
        <f>IF(ISNUMBER('Quantities Report'!$A811), "", TRIM(CLEAN(SUBSTITUTE('Quantities Report'!$A811, CHAR(160), " "))))</f>
        <v/>
      </c>
      <c r="C813" s="30">
        <f>'Quantities Report'!F811</f>
        <v>0</v>
      </c>
      <c r="D813" s="32">
        <f>'Quantities Report'!G811</f>
        <v>0</v>
      </c>
    </row>
    <row r="814" spans="1:4">
      <c r="A814" s="15" t="str">
        <f>IF(ISNUMBER(VALUE(SUBSTITUTE('Quantities Report'!$A812,"+",""))), VALUE(SUBSTITUTE('Quantities Report'!$A812,"+","")),IF('Quantities Report'!$A812="","End of Project",$A813))</f>
        <v>End of Project</v>
      </c>
      <c r="B814" s="30" t="str">
        <f>IF(ISNUMBER('Quantities Report'!$A812), "", TRIM(CLEAN(SUBSTITUTE('Quantities Report'!$A812, CHAR(160), " "))))</f>
        <v/>
      </c>
      <c r="C814" s="30">
        <f>'Quantities Report'!F812</f>
        <v>0</v>
      </c>
      <c r="D814" s="32">
        <f>'Quantities Report'!G812</f>
        <v>0</v>
      </c>
    </row>
    <row r="815" spans="1:4">
      <c r="A815" s="15" t="str">
        <f>IF(ISNUMBER(VALUE(SUBSTITUTE('Quantities Report'!$A813,"+",""))), VALUE(SUBSTITUTE('Quantities Report'!$A813,"+","")),IF('Quantities Report'!$A813="","End of Project",$A814))</f>
        <v>End of Project</v>
      </c>
      <c r="B815" s="30" t="str">
        <f>IF(ISNUMBER('Quantities Report'!$A813), "", TRIM(CLEAN(SUBSTITUTE('Quantities Report'!$A813, CHAR(160), " "))))</f>
        <v/>
      </c>
      <c r="C815" s="30">
        <f>'Quantities Report'!F813</f>
        <v>0</v>
      </c>
      <c r="D815" s="32">
        <f>'Quantities Report'!G813</f>
        <v>0</v>
      </c>
    </row>
    <row r="816" spans="1:4">
      <c r="A816" s="15" t="str">
        <f>IF(ISNUMBER(VALUE(SUBSTITUTE('Quantities Report'!$A814,"+",""))), VALUE(SUBSTITUTE('Quantities Report'!$A814,"+","")),IF('Quantities Report'!$A814="","End of Project",$A815))</f>
        <v>End of Project</v>
      </c>
      <c r="B816" s="30" t="str">
        <f>IF(ISNUMBER('Quantities Report'!$A814), "", TRIM(CLEAN(SUBSTITUTE('Quantities Report'!$A814, CHAR(160), " "))))</f>
        <v/>
      </c>
      <c r="C816" s="30">
        <f>'Quantities Report'!F814</f>
        <v>0</v>
      </c>
      <c r="D816" s="32">
        <f>'Quantities Report'!G814</f>
        <v>0</v>
      </c>
    </row>
    <row r="817" spans="1:4">
      <c r="A817" s="15" t="str">
        <f>IF(ISNUMBER(VALUE(SUBSTITUTE('Quantities Report'!$A815,"+",""))), VALUE(SUBSTITUTE('Quantities Report'!$A815,"+","")),IF('Quantities Report'!$A815="","End of Project",$A816))</f>
        <v>End of Project</v>
      </c>
      <c r="B817" s="30" t="str">
        <f>IF(ISNUMBER('Quantities Report'!$A815), "", TRIM(CLEAN(SUBSTITUTE('Quantities Report'!$A815, CHAR(160), " "))))</f>
        <v/>
      </c>
      <c r="C817" s="30">
        <f>'Quantities Report'!F815</f>
        <v>0</v>
      </c>
      <c r="D817" s="32">
        <f>'Quantities Report'!G815</f>
        <v>0</v>
      </c>
    </row>
    <row r="818" spans="1:4">
      <c r="A818" s="15" t="str">
        <f>IF(ISNUMBER(VALUE(SUBSTITUTE('Quantities Report'!$A816,"+",""))), VALUE(SUBSTITUTE('Quantities Report'!$A816,"+","")),IF('Quantities Report'!$A816="","End of Project",$A817))</f>
        <v>End of Project</v>
      </c>
      <c r="B818" s="30" t="str">
        <f>IF(ISNUMBER('Quantities Report'!$A816), "", TRIM(CLEAN(SUBSTITUTE('Quantities Report'!$A816, CHAR(160), " "))))</f>
        <v/>
      </c>
      <c r="C818" s="30">
        <f>'Quantities Report'!F816</f>
        <v>0</v>
      </c>
      <c r="D818" s="32">
        <f>'Quantities Report'!G816</f>
        <v>0</v>
      </c>
    </row>
    <row r="819" spans="1:4">
      <c r="A819" s="15" t="str">
        <f>IF(ISNUMBER(VALUE(SUBSTITUTE('Quantities Report'!$A817,"+",""))), VALUE(SUBSTITUTE('Quantities Report'!$A817,"+","")),IF('Quantities Report'!$A817="","End of Project",$A818))</f>
        <v>End of Project</v>
      </c>
      <c r="B819" s="30" t="str">
        <f>IF(ISNUMBER('Quantities Report'!$A817), "", TRIM(CLEAN(SUBSTITUTE('Quantities Report'!$A817, CHAR(160), " "))))</f>
        <v/>
      </c>
      <c r="C819" s="30">
        <f>'Quantities Report'!F817</f>
        <v>0</v>
      </c>
      <c r="D819" s="32">
        <f>'Quantities Report'!G817</f>
        <v>0</v>
      </c>
    </row>
    <row r="820" spans="1:4">
      <c r="A820" s="15" t="str">
        <f>IF(ISNUMBER(VALUE(SUBSTITUTE('Quantities Report'!$A818,"+",""))), VALUE(SUBSTITUTE('Quantities Report'!$A818,"+","")),IF('Quantities Report'!$A818="","End of Project",$A819))</f>
        <v>End of Project</v>
      </c>
      <c r="B820" s="30" t="str">
        <f>IF(ISNUMBER('Quantities Report'!$A818), "", TRIM(CLEAN(SUBSTITUTE('Quantities Report'!$A818, CHAR(160), " "))))</f>
        <v/>
      </c>
      <c r="C820" s="30">
        <f>'Quantities Report'!F818</f>
        <v>0</v>
      </c>
      <c r="D820" s="32">
        <f>'Quantities Report'!G818</f>
        <v>0</v>
      </c>
    </row>
    <row r="821" spans="1:4">
      <c r="A821" s="15" t="str">
        <f>IF(ISNUMBER(VALUE(SUBSTITUTE('Quantities Report'!$A819,"+",""))), VALUE(SUBSTITUTE('Quantities Report'!$A819,"+","")),IF('Quantities Report'!$A819="","End of Project",$A820))</f>
        <v>End of Project</v>
      </c>
      <c r="B821" s="30" t="str">
        <f>IF(ISNUMBER('Quantities Report'!$A819), "", TRIM(CLEAN(SUBSTITUTE('Quantities Report'!$A819, CHAR(160), " "))))</f>
        <v/>
      </c>
      <c r="C821" s="30">
        <f>'Quantities Report'!F819</f>
        <v>0</v>
      </c>
      <c r="D821" s="32">
        <f>'Quantities Report'!G819</f>
        <v>0</v>
      </c>
    </row>
    <row r="822" spans="1:4">
      <c r="A822" s="15" t="str">
        <f>IF(ISNUMBER(VALUE(SUBSTITUTE('Quantities Report'!$A820,"+",""))), VALUE(SUBSTITUTE('Quantities Report'!$A820,"+","")),IF('Quantities Report'!$A820="","End of Project",$A821))</f>
        <v>End of Project</v>
      </c>
      <c r="B822" s="30" t="str">
        <f>IF(ISNUMBER('Quantities Report'!$A820), "", TRIM(CLEAN(SUBSTITUTE('Quantities Report'!$A820, CHAR(160), " "))))</f>
        <v/>
      </c>
      <c r="C822" s="30">
        <f>'Quantities Report'!F820</f>
        <v>0</v>
      </c>
      <c r="D822" s="32">
        <f>'Quantities Report'!G820</f>
        <v>0</v>
      </c>
    </row>
    <row r="823" spans="1:4">
      <c r="A823" s="15" t="str">
        <f>IF(ISNUMBER(VALUE(SUBSTITUTE('Quantities Report'!$A821,"+",""))), VALUE(SUBSTITUTE('Quantities Report'!$A821,"+","")),IF('Quantities Report'!$A821="","End of Project",$A822))</f>
        <v>End of Project</v>
      </c>
      <c r="B823" s="30" t="str">
        <f>IF(ISNUMBER('Quantities Report'!$A821), "", TRIM(CLEAN(SUBSTITUTE('Quantities Report'!$A821, CHAR(160), " "))))</f>
        <v/>
      </c>
      <c r="C823" s="30">
        <f>'Quantities Report'!F821</f>
        <v>0</v>
      </c>
      <c r="D823" s="32">
        <f>'Quantities Report'!G821</f>
        <v>0</v>
      </c>
    </row>
    <row r="824" spans="1:4">
      <c r="A824" s="15" t="str">
        <f>IF(ISNUMBER(VALUE(SUBSTITUTE('Quantities Report'!$A822,"+",""))), VALUE(SUBSTITUTE('Quantities Report'!$A822,"+","")),IF('Quantities Report'!$A822="","End of Project",$A823))</f>
        <v>End of Project</v>
      </c>
      <c r="B824" s="30" t="str">
        <f>IF(ISNUMBER('Quantities Report'!$A822), "", TRIM(CLEAN(SUBSTITUTE('Quantities Report'!$A822, CHAR(160), " "))))</f>
        <v/>
      </c>
      <c r="C824" s="30">
        <f>'Quantities Report'!F822</f>
        <v>0</v>
      </c>
      <c r="D824" s="32">
        <f>'Quantities Report'!G822</f>
        <v>0</v>
      </c>
    </row>
    <row r="825" spans="1:4">
      <c r="A825" s="15" t="str">
        <f>IF(ISNUMBER(VALUE(SUBSTITUTE('Quantities Report'!$A823,"+",""))), VALUE(SUBSTITUTE('Quantities Report'!$A823,"+","")),IF('Quantities Report'!$A823="","End of Project",$A824))</f>
        <v>End of Project</v>
      </c>
      <c r="B825" s="30" t="str">
        <f>IF(ISNUMBER('Quantities Report'!$A823), "", TRIM(CLEAN(SUBSTITUTE('Quantities Report'!$A823, CHAR(160), " "))))</f>
        <v/>
      </c>
      <c r="C825" s="30">
        <f>'Quantities Report'!F823</f>
        <v>0</v>
      </c>
      <c r="D825" s="32">
        <f>'Quantities Report'!G823</f>
        <v>0</v>
      </c>
    </row>
    <row r="826" spans="1:4">
      <c r="A826" s="15" t="str">
        <f>IF(ISNUMBER(VALUE(SUBSTITUTE('Quantities Report'!$A824,"+",""))), VALUE(SUBSTITUTE('Quantities Report'!$A824,"+","")),IF('Quantities Report'!$A824="","End of Project",$A825))</f>
        <v>End of Project</v>
      </c>
      <c r="B826" s="30" t="str">
        <f>IF(ISNUMBER('Quantities Report'!$A824), "", TRIM(CLEAN(SUBSTITUTE('Quantities Report'!$A824, CHAR(160), " "))))</f>
        <v/>
      </c>
      <c r="C826" s="30">
        <f>'Quantities Report'!F824</f>
        <v>0</v>
      </c>
      <c r="D826" s="32">
        <f>'Quantities Report'!G824</f>
        <v>0</v>
      </c>
    </row>
    <row r="827" spans="1:4">
      <c r="A827" s="15" t="str">
        <f>IF(ISNUMBER(VALUE(SUBSTITUTE('Quantities Report'!$A825,"+",""))), VALUE(SUBSTITUTE('Quantities Report'!$A825,"+","")),IF('Quantities Report'!$A825="","End of Project",$A826))</f>
        <v>End of Project</v>
      </c>
      <c r="B827" s="30" t="str">
        <f>IF(ISNUMBER('Quantities Report'!$A825), "", TRIM(CLEAN(SUBSTITUTE('Quantities Report'!$A825, CHAR(160), " "))))</f>
        <v/>
      </c>
      <c r="C827" s="30">
        <f>'Quantities Report'!F825</f>
        <v>0</v>
      </c>
      <c r="D827" s="32">
        <f>'Quantities Report'!G825</f>
        <v>0</v>
      </c>
    </row>
    <row r="828" spans="1:4">
      <c r="A828" s="15" t="str">
        <f>IF(ISNUMBER(VALUE(SUBSTITUTE('Quantities Report'!$A826,"+",""))), VALUE(SUBSTITUTE('Quantities Report'!$A826,"+","")),IF('Quantities Report'!$A826="","End of Project",$A827))</f>
        <v>End of Project</v>
      </c>
      <c r="B828" s="30" t="str">
        <f>IF(ISNUMBER('Quantities Report'!$A826), "", TRIM(CLEAN(SUBSTITUTE('Quantities Report'!$A826, CHAR(160), " "))))</f>
        <v/>
      </c>
      <c r="C828" s="30">
        <f>'Quantities Report'!F826</f>
        <v>0</v>
      </c>
      <c r="D828" s="32">
        <f>'Quantities Report'!G826</f>
        <v>0</v>
      </c>
    </row>
    <row r="829" spans="1:4">
      <c r="A829" s="15" t="str">
        <f>IF(ISNUMBER(VALUE(SUBSTITUTE('Quantities Report'!$A827,"+",""))), VALUE(SUBSTITUTE('Quantities Report'!$A827,"+","")),IF('Quantities Report'!$A827="","End of Project",$A828))</f>
        <v>End of Project</v>
      </c>
      <c r="B829" s="30" t="str">
        <f>IF(ISNUMBER('Quantities Report'!$A827), "", TRIM(CLEAN(SUBSTITUTE('Quantities Report'!$A827, CHAR(160), " "))))</f>
        <v/>
      </c>
      <c r="C829" s="30">
        <f>'Quantities Report'!F827</f>
        <v>0</v>
      </c>
      <c r="D829" s="32">
        <f>'Quantities Report'!G827</f>
        <v>0</v>
      </c>
    </row>
    <row r="830" spans="1:4">
      <c r="A830" s="15" t="str">
        <f>IF(ISNUMBER(VALUE(SUBSTITUTE('Quantities Report'!$A828,"+",""))), VALUE(SUBSTITUTE('Quantities Report'!$A828,"+","")),IF('Quantities Report'!$A828="","End of Project",$A829))</f>
        <v>End of Project</v>
      </c>
      <c r="B830" s="30" t="str">
        <f>IF(ISNUMBER('Quantities Report'!$A828), "", TRIM(CLEAN(SUBSTITUTE('Quantities Report'!$A828, CHAR(160), " "))))</f>
        <v/>
      </c>
      <c r="C830" s="30">
        <f>'Quantities Report'!F828</f>
        <v>0</v>
      </c>
      <c r="D830" s="32">
        <f>'Quantities Report'!G828</f>
        <v>0</v>
      </c>
    </row>
    <row r="831" spans="1:4">
      <c r="A831" s="15" t="str">
        <f>IF(ISNUMBER(VALUE(SUBSTITUTE('Quantities Report'!$A829,"+",""))), VALUE(SUBSTITUTE('Quantities Report'!$A829,"+","")),IF('Quantities Report'!$A829="","End of Project",$A830))</f>
        <v>End of Project</v>
      </c>
      <c r="B831" s="30" t="str">
        <f>IF(ISNUMBER('Quantities Report'!$A829), "", TRIM(CLEAN(SUBSTITUTE('Quantities Report'!$A829, CHAR(160), " "))))</f>
        <v/>
      </c>
      <c r="C831" s="30">
        <f>'Quantities Report'!F829</f>
        <v>0</v>
      </c>
      <c r="D831" s="32">
        <f>'Quantities Report'!G829</f>
        <v>0</v>
      </c>
    </row>
    <row r="832" spans="1:4">
      <c r="A832" s="15" t="str">
        <f>IF(ISNUMBER(VALUE(SUBSTITUTE('Quantities Report'!$A830,"+",""))), VALUE(SUBSTITUTE('Quantities Report'!$A830,"+","")),IF('Quantities Report'!$A830="","End of Project",$A831))</f>
        <v>End of Project</v>
      </c>
      <c r="B832" s="30" t="str">
        <f>IF(ISNUMBER('Quantities Report'!$A830), "", TRIM(CLEAN(SUBSTITUTE('Quantities Report'!$A830, CHAR(160), " "))))</f>
        <v/>
      </c>
      <c r="C832" s="30">
        <f>'Quantities Report'!F830</f>
        <v>0</v>
      </c>
      <c r="D832" s="32">
        <f>'Quantities Report'!G830</f>
        <v>0</v>
      </c>
    </row>
    <row r="833" spans="1:4">
      <c r="A833" s="15" t="str">
        <f>IF(ISNUMBER(VALUE(SUBSTITUTE('Quantities Report'!$A831,"+",""))), VALUE(SUBSTITUTE('Quantities Report'!$A831,"+","")),IF('Quantities Report'!$A831="","End of Project",$A832))</f>
        <v>End of Project</v>
      </c>
      <c r="B833" s="30" t="str">
        <f>IF(ISNUMBER('Quantities Report'!$A831), "", TRIM(CLEAN(SUBSTITUTE('Quantities Report'!$A831, CHAR(160), " "))))</f>
        <v/>
      </c>
      <c r="C833" s="30">
        <f>'Quantities Report'!F831</f>
        <v>0</v>
      </c>
      <c r="D833" s="32">
        <f>'Quantities Report'!G831</f>
        <v>0</v>
      </c>
    </row>
    <row r="834" spans="1:4">
      <c r="A834" s="15" t="str">
        <f>IF(ISNUMBER(VALUE(SUBSTITUTE('Quantities Report'!$A832,"+",""))), VALUE(SUBSTITUTE('Quantities Report'!$A832,"+","")),IF('Quantities Report'!$A832="","End of Project",$A833))</f>
        <v>End of Project</v>
      </c>
      <c r="B834" s="30" t="str">
        <f>IF(ISNUMBER('Quantities Report'!$A832), "", TRIM(CLEAN(SUBSTITUTE('Quantities Report'!$A832, CHAR(160), " "))))</f>
        <v/>
      </c>
      <c r="C834" s="30">
        <f>'Quantities Report'!F832</f>
        <v>0</v>
      </c>
      <c r="D834" s="32">
        <f>'Quantities Report'!G832</f>
        <v>0</v>
      </c>
    </row>
    <row r="835" spans="1:4">
      <c r="A835" s="15" t="str">
        <f>IF(ISNUMBER(VALUE(SUBSTITUTE('Quantities Report'!$A833,"+",""))), VALUE(SUBSTITUTE('Quantities Report'!$A833,"+","")),IF('Quantities Report'!$A833="","End of Project",$A834))</f>
        <v>End of Project</v>
      </c>
      <c r="B835" s="30" t="str">
        <f>IF(ISNUMBER('Quantities Report'!$A833), "", TRIM(CLEAN(SUBSTITUTE('Quantities Report'!$A833, CHAR(160), " "))))</f>
        <v/>
      </c>
      <c r="C835" s="30">
        <f>'Quantities Report'!F833</f>
        <v>0</v>
      </c>
      <c r="D835" s="32">
        <f>'Quantities Report'!G833</f>
        <v>0</v>
      </c>
    </row>
    <row r="836" spans="1:4">
      <c r="A836" s="15" t="str">
        <f>IF(ISNUMBER(VALUE(SUBSTITUTE('Quantities Report'!$A834,"+",""))), VALUE(SUBSTITUTE('Quantities Report'!$A834,"+","")),IF('Quantities Report'!$A834="","End of Project",$A835))</f>
        <v>End of Project</v>
      </c>
      <c r="B836" s="30" t="str">
        <f>IF(ISNUMBER('Quantities Report'!$A834), "", TRIM(CLEAN(SUBSTITUTE('Quantities Report'!$A834, CHAR(160), " "))))</f>
        <v/>
      </c>
      <c r="C836" s="30">
        <f>'Quantities Report'!F834</f>
        <v>0</v>
      </c>
      <c r="D836" s="32">
        <f>'Quantities Report'!G834</f>
        <v>0</v>
      </c>
    </row>
    <row r="837" spans="1:4">
      <c r="A837" s="15" t="str">
        <f>IF(ISNUMBER(VALUE(SUBSTITUTE('Quantities Report'!$A835,"+",""))), VALUE(SUBSTITUTE('Quantities Report'!$A835,"+","")),IF('Quantities Report'!$A835="","End of Project",$A836))</f>
        <v>End of Project</v>
      </c>
      <c r="B837" s="30" t="str">
        <f>IF(ISNUMBER('Quantities Report'!$A835), "", TRIM(CLEAN(SUBSTITUTE('Quantities Report'!$A835, CHAR(160), " "))))</f>
        <v/>
      </c>
      <c r="C837" s="30">
        <f>'Quantities Report'!F835</f>
        <v>0</v>
      </c>
      <c r="D837" s="32">
        <f>'Quantities Report'!G835</f>
        <v>0</v>
      </c>
    </row>
    <row r="838" spans="1:4">
      <c r="A838" s="15" t="str">
        <f>IF(ISNUMBER(VALUE(SUBSTITUTE('Quantities Report'!$A836,"+",""))), VALUE(SUBSTITUTE('Quantities Report'!$A836,"+","")),IF('Quantities Report'!$A836="","End of Project",$A837))</f>
        <v>End of Project</v>
      </c>
      <c r="B838" s="30" t="str">
        <f>IF(ISNUMBER('Quantities Report'!$A836), "", TRIM(CLEAN(SUBSTITUTE('Quantities Report'!$A836, CHAR(160), " "))))</f>
        <v/>
      </c>
      <c r="C838" s="30">
        <f>'Quantities Report'!F836</f>
        <v>0</v>
      </c>
      <c r="D838" s="32">
        <f>'Quantities Report'!G836</f>
        <v>0</v>
      </c>
    </row>
    <row r="839" spans="1:4">
      <c r="A839" s="15" t="str">
        <f>IF(ISNUMBER(VALUE(SUBSTITUTE('Quantities Report'!$A837,"+",""))), VALUE(SUBSTITUTE('Quantities Report'!$A837,"+","")),IF('Quantities Report'!$A837="","End of Project",$A838))</f>
        <v>End of Project</v>
      </c>
      <c r="B839" s="30" t="str">
        <f>IF(ISNUMBER('Quantities Report'!$A837), "", TRIM(CLEAN(SUBSTITUTE('Quantities Report'!$A837, CHAR(160), " "))))</f>
        <v/>
      </c>
      <c r="C839" s="30">
        <f>'Quantities Report'!F837</f>
        <v>0</v>
      </c>
      <c r="D839" s="32">
        <f>'Quantities Report'!G837</f>
        <v>0</v>
      </c>
    </row>
    <row r="840" spans="1:4">
      <c r="A840" s="15" t="str">
        <f>IF(ISNUMBER(VALUE(SUBSTITUTE('Quantities Report'!$A838,"+",""))), VALUE(SUBSTITUTE('Quantities Report'!$A838,"+","")),IF('Quantities Report'!$A838="","End of Project",$A839))</f>
        <v>End of Project</v>
      </c>
      <c r="B840" s="30" t="str">
        <f>IF(ISNUMBER('Quantities Report'!$A838), "", TRIM(CLEAN(SUBSTITUTE('Quantities Report'!$A838, CHAR(160), " "))))</f>
        <v/>
      </c>
      <c r="C840" s="30">
        <f>'Quantities Report'!F838</f>
        <v>0</v>
      </c>
      <c r="D840" s="32">
        <f>'Quantities Report'!G838</f>
        <v>0</v>
      </c>
    </row>
    <row r="841" spans="1:4">
      <c r="A841" s="15" t="str">
        <f>IF(ISNUMBER(VALUE(SUBSTITUTE('Quantities Report'!$A839,"+",""))), VALUE(SUBSTITUTE('Quantities Report'!$A839,"+","")),IF('Quantities Report'!$A839="","End of Project",$A840))</f>
        <v>End of Project</v>
      </c>
      <c r="B841" s="30" t="str">
        <f>IF(ISNUMBER('Quantities Report'!$A839), "", TRIM(CLEAN(SUBSTITUTE('Quantities Report'!$A839, CHAR(160), " "))))</f>
        <v/>
      </c>
      <c r="C841" s="30">
        <f>'Quantities Report'!F839</f>
        <v>0</v>
      </c>
      <c r="D841" s="32">
        <f>'Quantities Report'!G839</f>
        <v>0</v>
      </c>
    </row>
    <row r="842" spans="1:4">
      <c r="A842" s="15" t="str">
        <f>IF(ISNUMBER(VALUE(SUBSTITUTE('Quantities Report'!$A840,"+",""))), VALUE(SUBSTITUTE('Quantities Report'!$A840,"+","")),IF('Quantities Report'!$A840="","End of Project",$A841))</f>
        <v>End of Project</v>
      </c>
      <c r="B842" s="30" t="str">
        <f>IF(ISNUMBER('Quantities Report'!$A840), "", TRIM(CLEAN(SUBSTITUTE('Quantities Report'!$A840, CHAR(160), " "))))</f>
        <v/>
      </c>
      <c r="C842" s="30">
        <f>'Quantities Report'!F840</f>
        <v>0</v>
      </c>
      <c r="D842" s="32">
        <f>'Quantities Report'!G840</f>
        <v>0</v>
      </c>
    </row>
    <row r="843" spans="1:4">
      <c r="A843" s="15" t="str">
        <f>IF(ISNUMBER(VALUE(SUBSTITUTE('Quantities Report'!$A841,"+",""))), VALUE(SUBSTITUTE('Quantities Report'!$A841,"+","")),IF('Quantities Report'!$A841="","End of Project",$A842))</f>
        <v>End of Project</v>
      </c>
      <c r="B843" s="30" t="str">
        <f>IF(ISNUMBER('Quantities Report'!$A841), "", TRIM(CLEAN(SUBSTITUTE('Quantities Report'!$A841, CHAR(160), " "))))</f>
        <v/>
      </c>
      <c r="C843" s="30">
        <f>'Quantities Report'!F841</f>
        <v>0</v>
      </c>
      <c r="D843" s="32">
        <f>'Quantities Report'!G841</f>
        <v>0</v>
      </c>
    </row>
    <row r="844" spans="1:4">
      <c r="A844" s="15" t="str">
        <f>IF(ISNUMBER(VALUE(SUBSTITUTE('Quantities Report'!$A842,"+",""))), VALUE(SUBSTITUTE('Quantities Report'!$A842,"+","")),IF('Quantities Report'!$A842="","End of Project",$A843))</f>
        <v>End of Project</v>
      </c>
      <c r="B844" s="30" t="str">
        <f>IF(ISNUMBER('Quantities Report'!$A842), "", TRIM(CLEAN(SUBSTITUTE('Quantities Report'!$A842, CHAR(160), " "))))</f>
        <v/>
      </c>
      <c r="C844" s="30">
        <f>'Quantities Report'!F842</f>
        <v>0</v>
      </c>
      <c r="D844" s="32">
        <f>'Quantities Report'!G842</f>
        <v>0</v>
      </c>
    </row>
    <row r="845" spans="1:4">
      <c r="A845" s="15" t="str">
        <f>IF(ISNUMBER(VALUE(SUBSTITUTE('Quantities Report'!$A843,"+",""))), VALUE(SUBSTITUTE('Quantities Report'!$A843,"+","")),IF('Quantities Report'!$A843="","End of Project",$A844))</f>
        <v>End of Project</v>
      </c>
      <c r="B845" s="30" t="str">
        <f>IF(ISNUMBER('Quantities Report'!$A843), "", TRIM(CLEAN(SUBSTITUTE('Quantities Report'!$A843, CHAR(160), " "))))</f>
        <v/>
      </c>
      <c r="C845" s="30">
        <f>'Quantities Report'!F843</f>
        <v>0</v>
      </c>
      <c r="D845" s="32">
        <f>'Quantities Report'!G843</f>
        <v>0</v>
      </c>
    </row>
    <row r="846" spans="1:4">
      <c r="A846" s="15" t="str">
        <f>IF(ISNUMBER(VALUE(SUBSTITUTE('Quantities Report'!$A844,"+",""))), VALUE(SUBSTITUTE('Quantities Report'!$A844,"+","")),IF('Quantities Report'!$A844="","End of Project",$A845))</f>
        <v>End of Project</v>
      </c>
      <c r="B846" s="30" t="str">
        <f>IF(ISNUMBER('Quantities Report'!$A844), "", TRIM(CLEAN(SUBSTITUTE('Quantities Report'!$A844, CHAR(160), " "))))</f>
        <v/>
      </c>
      <c r="C846" s="30">
        <f>'Quantities Report'!F844</f>
        <v>0</v>
      </c>
      <c r="D846" s="32">
        <f>'Quantities Report'!G844</f>
        <v>0</v>
      </c>
    </row>
    <row r="847" spans="1:4">
      <c r="A847" s="15" t="str">
        <f>IF(ISNUMBER(VALUE(SUBSTITUTE('Quantities Report'!$A845,"+",""))), VALUE(SUBSTITUTE('Quantities Report'!$A845,"+","")),IF('Quantities Report'!$A845="","End of Project",$A846))</f>
        <v>End of Project</v>
      </c>
      <c r="B847" s="30" t="str">
        <f>IF(ISNUMBER('Quantities Report'!$A845), "", TRIM(CLEAN(SUBSTITUTE('Quantities Report'!$A845, CHAR(160), " "))))</f>
        <v/>
      </c>
      <c r="C847" s="30">
        <f>'Quantities Report'!F845</f>
        <v>0</v>
      </c>
      <c r="D847" s="32">
        <f>'Quantities Report'!G845</f>
        <v>0</v>
      </c>
    </row>
    <row r="848" spans="1:4">
      <c r="A848" s="15" t="str">
        <f>IF(ISNUMBER(VALUE(SUBSTITUTE('Quantities Report'!$A846,"+",""))), VALUE(SUBSTITUTE('Quantities Report'!$A846,"+","")),IF('Quantities Report'!$A846="","End of Project",$A847))</f>
        <v>End of Project</v>
      </c>
      <c r="B848" s="30" t="str">
        <f>IF(ISNUMBER('Quantities Report'!$A846), "", TRIM(CLEAN(SUBSTITUTE('Quantities Report'!$A846, CHAR(160), " "))))</f>
        <v/>
      </c>
      <c r="C848" s="30">
        <f>'Quantities Report'!F846</f>
        <v>0</v>
      </c>
      <c r="D848" s="32">
        <f>'Quantities Report'!G846</f>
        <v>0</v>
      </c>
    </row>
    <row r="849" spans="1:4">
      <c r="A849" s="15" t="str">
        <f>IF(ISNUMBER(VALUE(SUBSTITUTE('Quantities Report'!$A847,"+",""))), VALUE(SUBSTITUTE('Quantities Report'!$A847,"+","")),IF('Quantities Report'!$A847="","End of Project",$A848))</f>
        <v>End of Project</v>
      </c>
      <c r="B849" s="30" t="str">
        <f>IF(ISNUMBER('Quantities Report'!$A847), "", TRIM(CLEAN(SUBSTITUTE('Quantities Report'!$A847, CHAR(160), " "))))</f>
        <v/>
      </c>
      <c r="C849" s="30">
        <f>'Quantities Report'!F847</f>
        <v>0</v>
      </c>
      <c r="D849" s="32">
        <f>'Quantities Report'!G847</f>
        <v>0</v>
      </c>
    </row>
    <row r="850" spans="1:4">
      <c r="A850" s="15" t="str">
        <f>IF(ISNUMBER(VALUE(SUBSTITUTE('Quantities Report'!$A848,"+",""))), VALUE(SUBSTITUTE('Quantities Report'!$A848,"+","")),IF('Quantities Report'!$A848="","End of Project",$A849))</f>
        <v>End of Project</v>
      </c>
      <c r="B850" s="30" t="str">
        <f>IF(ISNUMBER('Quantities Report'!$A848), "", TRIM(CLEAN(SUBSTITUTE('Quantities Report'!$A848, CHAR(160), " "))))</f>
        <v/>
      </c>
      <c r="C850" s="30">
        <f>'Quantities Report'!F848</f>
        <v>0</v>
      </c>
      <c r="D850" s="32">
        <f>'Quantities Report'!G848</f>
        <v>0</v>
      </c>
    </row>
    <row r="851" spans="1:4">
      <c r="A851" s="15" t="str">
        <f>IF(ISNUMBER(VALUE(SUBSTITUTE('Quantities Report'!$A849,"+",""))), VALUE(SUBSTITUTE('Quantities Report'!$A849,"+","")),IF('Quantities Report'!$A849="","End of Project",$A850))</f>
        <v>End of Project</v>
      </c>
      <c r="B851" s="30" t="str">
        <f>IF(ISNUMBER('Quantities Report'!$A849), "", TRIM(CLEAN(SUBSTITUTE('Quantities Report'!$A849, CHAR(160), " "))))</f>
        <v/>
      </c>
      <c r="C851" s="30">
        <f>'Quantities Report'!F849</f>
        <v>0</v>
      </c>
      <c r="D851" s="32">
        <f>'Quantities Report'!G849</f>
        <v>0</v>
      </c>
    </row>
    <row r="852" spans="1:4">
      <c r="A852" s="15" t="str">
        <f>IF(ISNUMBER(VALUE(SUBSTITUTE('Quantities Report'!$A850,"+",""))), VALUE(SUBSTITUTE('Quantities Report'!$A850,"+","")),IF('Quantities Report'!$A850="","End of Project",$A851))</f>
        <v>End of Project</v>
      </c>
      <c r="B852" s="30" t="str">
        <f>IF(ISNUMBER('Quantities Report'!$A850), "", TRIM(CLEAN(SUBSTITUTE('Quantities Report'!$A850, CHAR(160), " "))))</f>
        <v/>
      </c>
      <c r="C852" s="30">
        <f>'Quantities Report'!F850</f>
        <v>0</v>
      </c>
      <c r="D852" s="32">
        <f>'Quantities Report'!G850</f>
        <v>0</v>
      </c>
    </row>
    <row r="853" spans="1:4">
      <c r="A853" s="15" t="str">
        <f>IF(ISNUMBER(VALUE(SUBSTITUTE('Quantities Report'!$A851,"+",""))), VALUE(SUBSTITUTE('Quantities Report'!$A851,"+","")),IF('Quantities Report'!$A851="","End of Project",$A852))</f>
        <v>End of Project</v>
      </c>
      <c r="B853" s="30" t="str">
        <f>IF(ISNUMBER('Quantities Report'!$A851), "", TRIM(CLEAN(SUBSTITUTE('Quantities Report'!$A851, CHAR(160), " "))))</f>
        <v/>
      </c>
      <c r="C853" s="30">
        <f>'Quantities Report'!F851</f>
        <v>0</v>
      </c>
      <c r="D853" s="32">
        <f>'Quantities Report'!G851</f>
        <v>0</v>
      </c>
    </row>
    <row r="854" spans="1:4">
      <c r="A854" s="15" t="str">
        <f>IF(ISNUMBER(VALUE(SUBSTITUTE('Quantities Report'!$A852,"+",""))), VALUE(SUBSTITUTE('Quantities Report'!$A852,"+","")),IF('Quantities Report'!$A852="","End of Project",$A853))</f>
        <v>End of Project</v>
      </c>
      <c r="B854" s="30" t="str">
        <f>IF(ISNUMBER('Quantities Report'!$A852), "", TRIM(CLEAN(SUBSTITUTE('Quantities Report'!$A852, CHAR(160), " "))))</f>
        <v/>
      </c>
      <c r="C854" s="30">
        <f>'Quantities Report'!F852</f>
        <v>0</v>
      </c>
      <c r="D854" s="32">
        <f>'Quantities Report'!G852</f>
        <v>0</v>
      </c>
    </row>
    <row r="855" spans="1:4">
      <c r="A855" s="15" t="str">
        <f>IF(ISNUMBER(VALUE(SUBSTITUTE('Quantities Report'!$A853,"+",""))), VALUE(SUBSTITUTE('Quantities Report'!$A853,"+","")),IF('Quantities Report'!$A853="","End of Project",$A854))</f>
        <v>End of Project</v>
      </c>
      <c r="B855" s="30" t="str">
        <f>IF(ISNUMBER('Quantities Report'!$A853), "", TRIM(CLEAN(SUBSTITUTE('Quantities Report'!$A853, CHAR(160), " "))))</f>
        <v/>
      </c>
      <c r="C855" s="30">
        <f>'Quantities Report'!F853</f>
        <v>0</v>
      </c>
      <c r="D855" s="32">
        <f>'Quantities Report'!G853</f>
        <v>0</v>
      </c>
    </row>
    <row r="856" spans="1:4">
      <c r="A856" s="15" t="str">
        <f>IF(ISNUMBER(VALUE(SUBSTITUTE('Quantities Report'!$A854,"+",""))), VALUE(SUBSTITUTE('Quantities Report'!$A854,"+","")),IF('Quantities Report'!$A854="","End of Project",$A855))</f>
        <v>End of Project</v>
      </c>
      <c r="B856" s="30" t="str">
        <f>IF(ISNUMBER('Quantities Report'!$A854), "", TRIM(CLEAN(SUBSTITUTE('Quantities Report'!$A854, CHAR(160), " "))))</f>
        <v/>
      </c>
      <c r="C856" s="30">
        <f>'Quantities Report'!F854</f>
        <v>0</v>
      </c>
      <c r="D856" s="32">
        <f>'Quantities Report'!G854</f>
        <v>0</v>
      </c>
    </row>
    <row r="857" spans="1:4">
      <c r="A857" s="15" t="str">
        <f>IF(ISNUMBER(VALUE(SUBSTITUTE('Quantities Report'!$A855,"+",""))), VALUE(SUBSTITUTE('Quantities Report'!$A855,"+","")),IF('Quantities Report'!$A855="","End of Project",$A856))</f>
        <v>End of Project</v>
      </c>
      <c r="B857" s="30" t="str">
        <f>IF(ISNUMBER('Quantities Report'!$A855), "", TRIM(CLEAN(SUBSTITUTE('Quantities Report'!$A855, CHAR(160), " "))))</f>
        <v/>
      </c>
      <c r="C857" s="30">
        <f>'Quantities Report'!F855</f>
        <v>0</v>
      </c>
      <c r="D857" s="32">
        <f>'Quantities Report'!G855</f>
        <v>0</v>
      </c>
    </row>
    <row r="858" spans="1:4">
      <c r="A858" s="15" t="str">
        <f>IF(ISNUMBER(VALUE(SUBSTITUTE('Quantities Report'!$A856,"+",""))), VALUE(SUBSTITUTE('Quantities Report'!$A856,"+","")),IF('Quantities Report'!$A856="","End of Project",$A857))</f>
        <v>End of Project</v>
      </c>
      <c r="B858" s="30" t="str">
        <f>IF(ISNUMBER('Quantities Report'!$A856), "", TRIM(CLEAN(SUBSTITUTE('Quantities Report'!$A856, CHAR(160), " "))))</f>
        <v/>
      </c>
      <c r="C858" s="30">
        <f>'Quantities Report'!F856</f>
        <v>0</v>
      </c>
      <c r="D858" s="32">
        <f>'Quantities Report'!G856</f>
        <v>0</v>
      </c>
    </row>
    <row r="859" spans="1:4">
      <c r="A859" s="15" t="str">
        <f>IF(ISNUMBER(VALUE(SUBSTITUTE('Quantities Report'!$A857,"+",""))), VALUE(SUBSTITUTE('Quantities Report'!$A857,"+","")),IF('Quantities Report'!$A857="","End of Project",$A858))</f>
        <v>End of Project</v>
      </c>
      <c r="B859" s="30" t="str">
        <f>IF(ISNUMBER('Quantities Report'!$A857), "", TRIM(CLEAN(SUBSTITUTE('Quantities Report'!$A857, CHAR(160), " "))))</f>
        <v/>
      </c>
      <c r="C859" s="30">
        <f>'Quantities Report'!F857</f>
        <v>0</v>
      </c>
      <c r="D859" s="32">
        <f>'Quantities Report'!G857</f>
        <v>0</v>
      </c>
    </row>
    <row r="860" spans="1:4">
      <c r="A860" s="15" t="str">
        <f>IF(ISNUMBER(VALUE(SUBSTITUTE('Quantities Report'!$A858,"+",""))), VALUE(SUBSTITUTE('Quantities Report'!$A858,"+","")),IF('Quantities Report'!$A858="","End of Project",$A859))</f>
        <v>End of Project</v>
      </c>
      <c r="B860" s="30" t="str">
        <f>IF(ISNUMBER('Quantities Report'!$A858), "", TRIM(CLEAN(SUBSTITUTE('Quantities Report'!$A858, CHAR(160), " "))))</f>
        <v/>
      </c>
      <c r="C860" s="30">
        <f>'Quantities Report'!F858</f>
        <v>0</v>
      </c>
      <c r="D860" s="32">
        <f>'Quantities Report'!G858</f>
        <v>0</v>
      </c>
    </row>
    <row r="861" spans="1:4">
      <c r="A861" s="15" t="str">
        <f>IF(ISNUMBER(VALUE(SUBSTITUTE('Quantities Report'!$A859,"+",""))), VALUE(SUBSTITUTE('Quantities Report'!$A859,"+","")),IF('Quantities Report'!$A859="","End of Project",$A860))</f>
        <v>End of Project</v>
      </c>
      <c r="B861" s="30" t="str">
        <f>IF(ISNUMBER('Quantities Report'!$A859), "", TRIM(CLEAN(SUBSTITUTE('Quantities Report'!$A859, CHAR(160), " "))))</f>
        <v/>
      </c>
      <c r="C861" s="30">
        <f>'Quantities Report'!F859</f>
        <v>0</v>
      </c>
      <c r="D861" s="32">
        <f>'Quantities Report'!G859</f>
        <v>0</v>
      </c>
    </row>
    <row r="862" spans="1:4">
      <c r="A862" s="15" t="str">
        <f>IF(ISNUMBER(VALUE(SUBSTITUTE('Quantities Report'!$A860,"+",""))), VALUE(SUBSTITUTE('Quantities Report'!$A860,"+","")),IF('Quantities Report'!$A860="","End of Project",$A861))</f>
        <v>End of Project</v>
      </c>
      <c r="B862" s="30" t="str">
        <f>IF(ISNUMBER('Quantities Report'!$A860), "", TRIM(CLEAN(SUBSTITUTE('Quantities Report'!$A860, CHAR(160), " "))))</f>
        <v/>
      </c>
      <c r="C862" s="30">
        <f>'Quantities Report'!F860</f>
        <v>0</v>
      </c>
      <c r="D862" s="32">
        <f>'Quantities Report'!G860</f>
        <v>0</v>
      </c>
    </row>
    <row r="863" spans="1:4">
      <c r="A863" s="15" t="str">
        <f>IF(ISNUMBER(VALUE(SUBSTITUTE('Quantities Report'!$A861,"+",""))), VALUE(SUBSTITUTE('Quantities Report'!$A861,"+","")),IF('Quantities Report'!$A861="","End of Project",$A862))</f>
        <v>End of Project</v>
      </c>
      <c r="B863" s="30" t="str">
        <f>IF(ISNUMBER('Quantities Report'!$A861), "", TRIM(CLEAN(SUBSTITUTE('Quantities Report'!$A861, CHAR(160), " "))))</f>
        <v/>
      </c>
      <c r="C863" s="30">
        <f>'Quantities Report'!F861</f>
        <v>0</v>
      </c>
      <c r="D863" s="32">
        <f>'Quantities Report'!G861</f>
        <v>0</v>
      </c>
    </row>
    <row r="864" spans="1:4">
      <c r="A864" s="15" t="str">
        <f>IF(ISNUMBER(VALUE(SUBSTITUTE('Quantities Report'!$A862,"+",""))), VALUE(SUBSTITUTE('Quantities Report'!$A862,"+","")),IF('Quantities Report'!$A862="","End of Project",$A863))</f>
        <v>End of Project</v>
      </c>
      <c r="B864" s="30" t="str">
        <f>IF(ISNUMBER('Quantities Report'!$A862), "", TRIM(CLEAN(SUBSTITUTE('Quantities Report'!$A862, CHAR(160), " "))))</f>
        <v/>
      </c>
      <c r="C864" s="30">
        <f>'Quantities Report'!F862</f>
        <v>0</v>
      </c>
      <c r="D864" s="32">
        <f>'Quantities Report'!G862</f>
        <v>0</v>
      </c>
    </row>
    <row r="865" spans="1:4">
      <c r="A865" s="15" t="str">
        <f>IF(ISNUMBER(VALUE(SUBSTITUTE('Quantities Report'!$A863,"+",""))), VALUE(SUBSTITUTE('Quantities Report'!$A863,"+","")),IF('Quantities Report'!$A863="","End of Project",$A864))</f>
        <v>End of Project</v>
      </c>
      <c r="B865" s="30" t="str">
        <f>IF(ISNUMBER('Quantities Report'!$A863), "", TRIM(CLEAN(SUBSTITUTE('Quantities Report'!$A863, CHAR(160), " "))))</f>
        <v/>
      </c>
      <c r="C865" s="30">
        <f>'Quantities Report'!F863</f>
        <v>0</v>
      </c>
      <c r="D865" s="32">
        <f>'Quantities Report'!G863</f>
        <v>0</v>
      </c>
    </row>
    <row r="866" spans="1:4">
      <c r="A866" s="15" t="str">
        <f>IF(ISNUMBER(VALUE(SUBSTITUTE('Quantities Report'!$A864,"+",""))), VALUE(SUBSTITUTE('Quantities Report'!$A864,"+","")),IF('Quantities Report'!$A864="","End of Project",$A865))</f>
        <v>End of Project</v>
      </c>
      <c r="B866" s="30" t="str">
        <f>IF(ISNUMBER('Quantities Report'!$A864), "", TRIM(CLEAN(SUBSTITUTE('Quantities Report'!$A864, CHAR(160), " "))))</f>
        <v/>
      </c>
      <c r="C866" s="30">
        <f>'Quantities Report'!F864</f>
        <v>0</v>
      </c>
      <c r="D866" s="32">
        <f>'Quantities Report'!G864</f>
        <v>0</v>
      </c>
    </row>
    <row r="867" spans="1:4">
      <c r="A867" s="15" t="str">
        <f>IF(ISNUMBER(VALUE(SUBSTITUTE('Quantities Report'!$A865,"+",""))), VALUE(SUBSTITUTE('Quantities Report'!$A865,"+","")),IF('Quantities Report'!$A865="","End of Project",$A866))</f>
        <v>End of Project</v>
      </c>
      <c r="B867" s="30" t="str">
        <f>IF(ISNUMBER('Quantities Report'!$A865), "", TRIM(CLEAN(SUBSTITUTE('Quantities Report'!$A865, CHAR(160), " "))))</f>
        <v/>
      </c>
      <c r="C867" s="30">
        <f>'Quantities Report'!F865</f>
        <v>0</v>
      </c>
      <c r="D867" s="32">
        <f>'Quantities Report'!G865</f>
        <v>0</v>
      </c>
    </row>
    <row r="868" spans="1:4">
      <c r="A868" s="15" t="str">
        <f>IF(ISNUMBER(VALUE(SUBSTITUTE('Quantities Report'!$A866,"+",""))), VALUE(SUBSTITUTE('Quantities Report'!$A866,"+","")),IF('Quantities Report'!$A866="","End of Project",$A867))</f>
        <v>End of Project</v>
      </c>
      <c r="B868" s="30" t="str">
        <f>IF(ISNUMBER('Quantities Report'!$A866), "", TRIM(CLEAN(SUBSTITUTE('Quantities Report'!$A866, CHAR(160), " "))))</f>
        <v/>
      </c>
      <c r="C868" s="30">
        <f>'Quantities Report'!F866</f>
        <v>0</v>
      </c>
      <c r="D868" s="32">
        <f>'Quantities Report'!G866</f>
        <v>0</v>
      </c>
    </row>
    <row r="869" spans="1:4">
      <c r="A869" s="15" t="str">
        <f>IF(ISNUMBER(VALUE(SUBSTITUTE('Quantities Report'!$A867,"+",""))), VALUE(SUBSTITUTE('Quantities Report'!$A867,"+","")),IF('Quantities Report'!$A867="","End of Project",$A868))</f>
        <v>End of Project</v>
      </c>
      <c r="B869" s="30" t="str">
        <f>IF(ISNUMBER('Quantities Report'!$A867), "", TRIM(CLEAN(SUBSTITUTE('Quantities Report'!$A867, CHAR(160), " "))))</f>
        <v/>
      </c>
      <c r="C869" s="30">
        <f>'Quantities Report'!F867</f>
        <v>0</v>
      </c>
      <c r="D869" s="32">
        <f>'Quantities Report'!G867</f>
        <v>0</v>
      </c>
    </row>
    <row r="870" spans="1:4">
      <c r="A870" s="15" t="str">
        <f>IF(ISNUMBER(VALUE(SUBSTITUTE('Quantities Report'!$A868,"+",""))), VALUE(SUBSTITUTE('Quantities Report'!$A868,"+","")),IF('Quantities Report'!$A868="","End of Project",$A869))</f>
        <v>End of Project</v>
      </c>
      <c r="B870" s="30" t="str">
        <f>IF(ISNUMBER('Quantities Report'!$A868), "", TRIM(CLEAN(SUBSTITUTE('Quantities Report'!$A868, CHAR(160), " "))))</f>
        <v/>
      </c>
      <c r="C870" s="30">
        <f>'Quantities Report'!F868</f>
        <v>0</v>
      </c>
      <c r="D870" s="32">
        <f>'Quantities Report'!G868</f>
        <v>0</v>
      </c>
    </row>
    <row r="871" spans="1:4">
      <c r="A871" s="15" t="str">
        <f>IF(ISNUMBER(VALUE(SUBSTITUTE('Quantities Report'!$A869,"+",""))), VALUE(SUBSTITUTE('Quantities Report'!$A869,"+","")),IF('Quantities Report'!$A869="","End of Project",$A870))</f>
        <v>End of Project</v>
      </c>
      <c r="B871" s="30" t="str">
        <f>IF(ISNUMBER('Quantities Report'!$A869), "", TRIM(CLEAN(SUBSTITUTE('Quantities Report'!$A869, CHAR(160), " "))))</f>
        <v/>
      </c>
      <c r="C871" s="30">
        <f>'Quantities Report'!F869</f>
        <v>0</v>
      </c>
      <c r="D871" s="32">
        <f>'Quantities Report'!G869</f>
        <v>0</v>
      </c>
    </row>
    <row r="872" spans="1:4">
      <c r="A872" s="15" t="str">
        <f>IF(ISNUMBER(VALUE(SUBSTITUTE('Quantities Report'!$A870,"+",""))), VALUE(SUBSTITUTE('Quantities Report'!$A870,"+","")),IF('Quantities Report'!$A870="","End of Project",$A871))</f>
        <v>End of Project</v>
      </c>
      <c r="B872" s="30" t="str">
        <f>IF(ISNUMBER('Quantities Report'!$A870), "", TRIM(CLEAN(SUBSTITUTE('Quantities Report'!$A870, CHAR(160), " "))))</f>
        <v/>
      </c>
      <c r="C872" s="30">
        <f>'Quantities Report'!F870</f>
        <v>0</v>
      </c>
      <c r="D872" s="32">
        <f>'Quantities Report'!G870</f>
        <v>0</v>
      </c>
    </row>
    <row r="873" spans="1:4">
      <c r="A873" s="15" t="str">
        <f>IF(ISNUMBER(VALUE(SUBSTITUTE('Quantities Report'!$A871,"+",""))), VALUE(SUBSTITUTE('Quantities Report'!$A871,"+","")),IF('Quantities Report'!$A871="","End of Project",$A872))</f>
        <v>End of Project</v>
      </c>
      <c r="B873" s="30" t="str">
        <f>IF(ISNUMBER('Quantities Report'!$A871), "", TRIM(CLEAN(SUBSTITUTE('Quantities Report'!$A871, CHAR(160), " "))))</f>
        <v/>
      </c>
      <c r="C873" s="30">
        <f>'Quantities Report'!F871</f>
        <v>0</v>
      </c>
      <c r="D873" s="32">
        <f>'Quantities Report'!G871</f>
        <v>0</v>
      </c>
    </row>
    <row r="874" spans="1:4">
      <c r="A874" s="15" t="str">
        <f>IF(ISNUMBER(VALUE(SUBSTITUTE('Quantities Report'!$A872,"+",""))), VALUE(SUBSTITUTE('Quantities Report'!$A872,"+","")),IF('Quantities Report'!$A872="","End of Project",$A873))</f>
        <v>End of Project</v>
      </c>
      <c r="B874" s="30" t="str">
        <f>IF(ISNUMBER('Quantities Report'!$A872), "", TRIM(CLEAN(SUBSTITUTE('Quantities Report'!$A872, CHAR(160), " "))))</f>
        <v/>
      </c>
      <c r="C874" s="30">
        <f>'Quantities Report'!F872</f>
        <v>0</v>
      </c>
      <c r="D874" s="32">
        <f>'Quantities Report'!G872</f>
        <v>0</v>
      </c>
    </row>
    <row r="875" spans="1:4">
      <c r="A875" s="15" t="str">
        <f>IF(ISNUMBER(VALUE(SUBSTITUTE('Quantities Report'!$A873,"+",""))), VALUE(SUBSTITUTE('Quantities Report'!$A873,"+","")),IF('Quantities Report'!$A873="","End of Project",$A874))</f>
        <v>End of Project</v>
      </c>
      <c r="B875" s="30" t="str">
        <f>IF(ISNUMBER('Quantities Report'!$A873), "", TRIM(CLEAN(SUBSTITUTE('Quantities Report'!$A873, CHAR(160), " "))))</f>
        <v/>
      </c>
      <c r="C875" s="30">
        <f>'Quantities Report'!F873</f>
        <v>0</v>
      </c>
      <c r="D875" s="32">
        <f>'Quantities Report'!G873</f>
        <v>0</v>
      </c>
    </row>
    <row r="876" spans="1:4">
      <c r="A876" s="15" t="str">
        <f>IF(ISNUMBER(VALUE(SUBSTITUTE('Quantities Report'!$A874,"+",""))), VALUE(SUBSTITUTE('Quantities Report'!$A874,"+","")),IF('Quantities Report'!$A874="","End of Project",$A875))</f>
        <v>End of Project</v>
      </c>
      <c r="B876" s="30" t="str">
        <f>IF(ISNUMBER('Quantities Report'!$A874), "", TRIM(CLEAN(SUBSTITUTE('Quantities Report'!$A874, CHAR(160), " "))))</f>
        <v/>
      </c>
      <c r="C876" s="30">
        <f>'Quantities Report'!F874</f>
        <v>0</v>
      </c>
      <c r="D876" s="32">
        <f>'Quantities Report'!G874</f>
        <v>0</v>
      </c>
    </row>
    <row r="877" spans="1:4">
      <c r="A877" s="15" t="str">
        <f>IF(ISNUMBER(VALUE(SUBSTITUTE('Quantities Report'!$A875,"+",""))), VALUE(SUBSTITUTE('Quantities Report'!$A875,"+","")),IF('Quantities Report'!$A875="","End of Project",$A876))</f>
        <v>End of Project</v>
      </c>
      <c r="B877" s="30" t="str">
        <f>IF(ISNUMBER('Quantities Report'!$A875), "", TRIM(CLEAN(SUBSTITUTE('Quantities Report'!$A875, CHAR(160), " "))))</f>
        <v/>
      </c>
      <c r="C877" s="30">
        <f>'Quantities Report'!F875</f>
        <v>0</v>
      </c>
      <c r="D877" s="32">
        <f>'Quantities Report'!G875</f>
        <v>0</v>
      </c>
    </row>
    <row r="878" spans="1:4">
      <c r="A878" s="15" t="str">
        <f>IF(ISNUMBER(VALUE(SUBSTITUTE('Quantities Report'!$A876,"+",""))), VALUE(SUBSTITUTE('Quantities Report'!$A876,"+","")),IF('Quantities Report'!$A876="","End of Project",$A877))</f>
        <v>End of Project</v>
      </c>
      <c r="B878" s="30" t="str">
        <f>IF(ISNUMBER('Quantities Report'!$A876), "", TRIM(CLEAN(SUBSTITUTE('Quantities Report'!$A876, CHAR(160), " "))))</f>
        <v/>
      </c>
      <c r="C878" s="30">
        <f>'Quantities Report'!F876</f>
        <v>0</v>
      </c>
      <c r="D878" s="32">
        <f>'Quantities Report'!G876</f>
        <v>0</v>
      </c>
    </row>
    <row r="879" spans="1:4">
      <c r="A879" s="15" t="str">
        <f>IF(ISNUMBER(VALUE(SUBSTITUTE('Quantities Report'!$A877,"+",""))), VALUE(SUBSTITUTE('Quantities Report'!$A877,"+","")),IF('Quantities Report'!$A877="","End of Project",$A878))</f>
        <v>End of Project</v>
      </c>
      <c r="B879" s="30" t="str">
        <f>IF(ISNUMBER('Quantities Report'!$A877), "", TRIM(CLEAN(SUBSTITUTE('Quantities Report'!$A877, CHAR(160), " "))))</f>
        <v/>
      </c>
      <c r="C879" s="30">
        <f>'Quantities Report'!F877</f>
        <v>0</v>
      </c>
      <c r="D879" s="32">
        <f>'Quantities Report'!G877</f>
        <v>0</v>
      </c>
    </row>
    <row r="880" spans="1:4">
      <c r="A880" s="15" t="str">
        <f>IF(ISNUMBER(VALUE(SUBSTITUTE('Quantities Report'!$A878,"+",""))), VALUE(SUBSTITUTE('Quantities Report'!$A878,"+","")),IF('Quantities Report'!$A878="","End of Project",$A879))</f>
        <v>End of Project</v>
      </c>
      <c r="B880" s="30" t="str">
        <f>IF(ISNUMBER('Quantities Report'!$A878), "", TRIM(CLEAN(SUBSTITUTE('Quantities Report'!$A878, CHAR(160), " "))))</f>
        <v/>
      </c>
      <c r="C880" s="30">
        <f>'Quantities Report'!F878</f>
        <v>0</v>
      </c>
      <c r="D880" s="32">
        <f>'Quantities Report'!G878</f>
        <v>0</v>
      </c>
    </row>
    <row r="881" spans="1:4">
      <c r="A881" s="15" t="str">
        <f>IF(ISNUMBER(VALUE(SUBSTITUTE('Quantities Report'!$A879,"+",""))), VALUE(SUBSTITUTE('Quantities Report'!$A879,"+","")),IF('Quantities Report'!$A879="","End of Project",$A880))</f>
        <v>End of Project</v>
      </c>
      <c r="B881" s="30" t="str">
        <f>IF(ISNUMBER('Quantities Report'!$A879), "", TRIM(CLEAN(SUBSTITUTE('Quantities Report'!$A879, CHAR(160), " "))))</f>
        <v/>
      </c>
      <c r="C881" s="30">
        <f>'Quantities Report'!F879</f>
        <v>0</v>
      </c>
      <c r="D881" s="32">
        <f>'Quantities Report'!G879</f>
        <v>0</v>
      </c>
    </row>
    <row r="882" spans="1:4">
      <c r="A882" s="15" t="str">
        <f>IF(ISNUMBER(VALUE(SUBSTITUTE('Quantities Report'!$A880,"+",""))), VALUE(SUBSTITUTE('Quantities Report'!$A880,"+","")),IF('Quantities Report'!$A880="","End of Project",$A881))</f>
        <v>End of Project</v>
      </c>
      <c r="B882" s="30" t="str">
        <f>IF(ISNUMBER('Quantities Report'!$A880), "", TRIM(CLEAN(SUBSTITUTE('Quantities Report'!$A880, CHAR(160), " "))))</f>
        <v/>
      </c>
      <c r="C882" s="30">
        <f>'Quantities Report'!F880</f>
        <v>0</v>
      </c>
      <c r="D882" s="32">
        <f>'Quantities Report'!G880</f>
        <v>0</v>
      </c>
    </row>
    <row r="883" spans="1:4">
      <c r="A883" s="15" t="str">
        <f>IF(ISNUMBER(VALUE(SUBSTITUTE('Quantities Report'!$A881,"+",""))), VALUE(SUBSTITUTE('Quantities Report'!$A881,"+","")),IF('Quantities Report'!$A881="","End of Project",$A882))</f>
        <v>End of Project</v>
      </c>
      <c r="B883" s="30" t="str">
        <f>IF(ISNUMBER('Quantities Report'!$A881), "", TRIM(CLEAN(SUBSTITUTE('Quantities Report'!$A881, CHAR(160), " "))))</f>
        <v/>
      </c>
      <c r="C883" s="30">
        <f>'Quantities Report'!F881</f>
        <v>0</v>
      </c>
      <c r="D883" s="32">
        <f>'Quantities Report'!G881</f>
        <v>0</v>
      </c>
    </row>
    <row r="884" spans="1:4">
      <c r="A884" s="15" t="str">
        <f>IF(ISNUMBER(VALUE(SUBSTITUTE('Quantities Report'!$A882,"+",""))), VALUE(SUBSTITUTE('Quantities Report'!$A882,"+","")),IF('Quantities Report'!$A882="","End of Project",$A883))</f>
        <v>End of Project</v>
      </c>
      <c r="B884" s="30" t="str">
        <f>IF(ISNUMBER('Quantities Report'!$A882), "", TRIM(CLEAN(SUBSTITUTE('Quantities Report'!$A882, CHAR(160), " "))))</f>
        <v/>
      </c>
      <c r="C884" s="30">
        <f>'Quantities Report'!F882</f>
        <v>0</v>
      </c>
      <c r="D884" s="32">
        <f>'Quantities Report'!G882</f>
        <v>0</v>
      </c>
    </row>
    <row r="885" spans="1:4">
      <c r="A885" s="15" t="str">
        <f>IF(ISNUMBER(VALUE(SUBSTITUTE('Quantities Report'!$A883,"+",""))), VALUE(SUBSTITUTE('Quantities Report'!$A883,"+","")),IF('Quantities Report'!$A883="","End of Project",$A884))</f>
        <v>End of Project</v>
      </c>
      <c r="B885" s="30" t="str">
        <f>IF(ISNUMBER('Quantities Report'!$A883), "", TRIM(CLEAN(SUBSTITUTE('Quantities Report'!$A883, CHAR(160), " "))))</f>
        <v/>
      </c>
      <c r="C885" s="30">
        <f>'Quantities Report'!F883</f>
        <v>0</v>
      </c>
      <c r="D885" s="32">
        <f>'Quantities Report'!G883</f>
        <v>0</v>
      </c>
    </row>
    <row r="886" spans="1:4">
      <c r="A886" s="15" t="str">
        <f>IF(ISNUMBER(VALUE(SUBSTITUTE('Quantities Report'!$A884,"+",""))), VALUE(SUBSTITUTE('Quantities Report'!$A884,"+","")),IF('Quantities Report'!$A884="","End of Project",$A885))</f>
        <v>End of Project</v>
      </c>
      <c r="B886" s="30" t="str">
        <f>IF(ISNUMBER('Quantities Report'!$A884), "", TRIM(CLEAN(SUBSTITUTE('Quantities Report'!$A884, CHAR(160), " "))))</f>
        <v/>
      </c>
      <c r="C886" s="30">
        <f>'Quantities Report'!F884</f>
        <v>0</v>
      </c>
      <c r="D886" s="32">
        <f>'Quantities Report'!G884</f>
        <v>0</v>
      </c>
    </row>
    <row r="887" spans="1:4">
      <c r="A887" s="15" t="str">
        <f>IF(ISNUMBER(VALUE(SUBSTITUTE('Quantities Report'!$A885,"+",""))), VALUE(SUBSTITUTE('Quantities Report'!$A885,"+","")),IF('Quantities Report'!$A885="","End of Project",$A886))</f>
        <v>End of Project</v>
      </c>
      <c r="B887" s="30" t="str">
        <f>IF(ISNUMBER('Quantities Report'!$A885), "", TRIM(CLEAN(SUBSTITUTE('Quantities Report'!$A885, CHAR(160), " "))))</f>
        <v/>
      </c>
      <c r="C887" s="30">
        <f>'Quantities Report'!F885</f>
        <v>0</v>
      </c>
      <c r="D887" s="32">
        <f>'Quantities Report'!G885</f>
        <v>0</v>
      </c>
    </row>
    <row r="888" spans="1:4">
      <c r="A888" s="15" t="str">
        <f>IF(ISNUMBER(VALUE(SUBSTITUTE('Quantities Report'!$A886,"+",""))), VALUE(SUBSTITUTE('Quantities Report'!$A886,"+","")),IF('Quantities Report'!$A886="","End of Project",$A887))</f>
        <v>End of Project</v>
      </c>
      <c r="B888" s="30" t="str">
        <f>IF(ISNUMBER('Quantities Report'!$A886), "", TRIM(CLEAN(SUBSTITUTE('Quantities Report'!$A886, CHAR(160), " "))))</f>
        <v/>
      </c>
      <c r="C888" s="30">
        <f>'Quantities Report'!F886</f>
        <v>0</v>
      </c>
      <c r="D888" s="32">
        <f>'Quantities Report'!G886</f>
        <v>0</v>
      </c>
    </row>
    <row r="889" spans="1:4">
      <c r="A889" s="15" t="str">
        <f>IF(ISNUMBER(VALUE(SUBSTITUTE('Quantities Report'!$A887,"+",""))), VALUE(SUBSTITUTE('Quantities Report'!$A887,"+","")),IF('Quantities Report'!$A887="","End of Project",$A888))</f>
        <v>End of Project</v>
      </c>
      <c r="B889" s="30" t="str">
        <f>IF(ISNUMBER('Quantities Report'!$A887), "", TRIM(CLEAN(SUBSTITUTE('Quantities Report'!$A887, CHAR(160), " "))))</f>
        <v/>
      </c>
      <c r="C889" s="30">
        <f>'Quantities Report'!F887</f>
        <v>0</v>
      </c>
      <c r="D889" s="32">
        <f>'Quantities Report'!G887</f>
        <v>0</v>
      </c>
    </row>
    <row r="890" spans="1:4">
      <c r="A890" s="15" t="str">
        <f>IF(ISNUMBER(VALUE(SUBSTITUTE('Quantities Report'!$A888,"+",""))), VALUE(SUBSTITUTE('Quantities Report'!$A888,"+","")),IF('Quantities Report'!$A888="","End of Project",$A889))</f>
        <v>End of Project</v>
      </c>
      <c r="B890" s="30" t="str">
        <f>IF(ISNUMBER('Quantities Report'!$A888), "", TRIM(CLEAN(SUBSTITUTE('Quantities Report'!$A888, CHAR(160), " "))))</f>
        <v/>
      </c>
      <c r="C890" s="30">
        <f>'Quantities Report'!F888</f>
        <v>0</v>
      </c>
      <c r="D890" s="32">
        <f>'Quantities Report'!G888</f>
        <v>0</v>
      </c>
    </row>
    <row r="891" spans="1:4">
      <c r="A891" s="15" t="str">
        <f>IF(ISNUMBER(VALUE(SUBSTITUTE('Quantities Report'!$A889,"+",""))), VALUE(SUBSTITUTE('Quantities Report'!$A889,"+","")),IF('Quantities Report'!$A889="","End of Project",$A890))</f>
        <v>End of Project</v>
      </c>
      <c r="B891" s="30" t="str">
        <f>IF(ISNUMBER('Quantities Report'!$A889), "", TRIM(CLEAN(SUBSTITUTE('Quantities Report'!$A889, CHAR(160), " "))))</f>
        <v/>
      </c>
      <c r="C891" s="30">
        <f>'Quantities Report'!F889</f>
        <v>0</v>
      </c>
      <c r="D891" s="32">
        <f>'Quantities Report'!G889</f>
        <v>0</v>
      </c>
    </row>
    <row r="892" spans="1:4">
      <c r="A892" s="15" t="str">
        <f>IF(ISNUMBER(VALUE(SUBSTITUTE('Quantities Report'!$A890,"+",""))), VALUE(SUBSTITUTE('Quantities Report'!$A890,"+","")),IF('Quantities Report'!$A890="","End of Project",$A891))</f>
        <v>End of Project</v>
      </c>
      <c r="B892" s="30" t="str">
        <f>IF(ISNUMBER('Quantities Report'!$A890), "", TRIM(CLEAN(SUBSTITUTE('Quantities Report'!$A890, CHAR(160), " "))))</f>
        <v/>
      </c>
      <c r="C892" s="30">
        <f>'Quantities Report'!F890</f>
        <v>0</v>
      </c>
      <c r="D892" s="32">
        <f>'Quantities Report'!G890</f>
        <v>0</v>
      </c>
    </row>
    <row r="893" spans="1:4">
      <c r="A893" s="15" t="str">
        <f>IF(ISNUMBER(VALUE(SUBSTITUTE('Quantities Report'!$A891,"+",""))), VALUE(SUBSTITUTE('Quantities Report'!$A891,"+","")),IF('Quantities Report'!$A891="","End of Project",$A892))</f>
        <v>End of Project</v>
      </c>
      <c r="B893" s="30" t="str">
        <f>IF(ISNUMBER('Quantities Report'!$A891), "", TRIM(CLEAN(SUBSTITUTE('Quantities Report'!$A891, CHAR(160), " "))))</f>
        <v/>
      </c>
      <c r="C893" s="30">
        <f>'Quantities Report'!F891</f>
        <v>0</v>
      </c>
      <c r="D893" s="32">
        <f>'Quantities Report'!G891</f>
        <v>0</v>
      </c>
    </row>
    <row r="894" spans="1:4">
      <c r="A894" s="15" t="str">
        <f>IF(ISNUMBER(VALUE(SUBSTITUTE('Quantities Report'!$A892,"+",""))), VALUE(SUBSTITUTE('Quantities Report'!$A892,"+","")),IF('Quantities Report'!$A892="","End of Project",$A893))</f>
        <v>End of Project</v>
      </c>
      <c r="B894" s="30" t="str">
        <f>IF(ISNUMBER('Quantities Report'!$A892), "", TRIM(CLEAN(SUBSTITUTE('Quantities Report'!$A892, CHAR(160), " "))))</f>
        <v/>
      </c>
      <c r="C894" s="30">
        <f>'Quantities Report'!F892</f>
        <v>0</v>
      </c>
      <c r="D894" s="32">
        <f>'Quantities Report'!G892</f>
        <v>0</v>
      </c>
    </row>
    <row r="895" spans="1:4">
      <c r="A895" s="15" t="str">
        <f>IF(ISNUMBER(VALUE(SUBSTITUTE('Quantities Report'!$A893,"+",""))), VALUE(SUBSTITUTE('Quantities Report'!$A893,"+","")),IF('Quantities Report'!$A893="","End of Project",$A894))</f>
        <v>End of Project</v>
      </c>
      <c r="B895" s="30" t="str">
        <f>IF(ISNUMBER('Quantities Report'!$A893), "", TRIM(CLEAN(SUBSTITUTE('Quantities Report'!$A893, CHAR(160), " "))))</f>
        <v/>
      </c>
      <c r="C895" s="30">
        <f>'Quantities Report'!F893</f>
        <v>0</v>
      </c>
      <c r="D895" s="32">
        <f>'Quantities Report'!G893</f>
        <v>0</v>
      </c>
    </row>
    <row r="896" spans="1:4">
      <c r="A896" s="15" t="str">
        <f>IF(ISNUMBER(VALUE(SUBSTITUTE('Quantities Report'!$A894,"+",""))), VALUE(SUBSTITUTE('Quantities Report'!$A894,"+","")),IF('Quantities Report'!$A894="","End of Project",$A895))</f>
        <v>End of Project</v>
      </c>
      <c r="B896" s="30" t="str">
        <f>IF(ISNUMBER('Quantities Report'!$A894), "", TRIM(CLEAN(SUBSTITUTE('Quantities Report'!$A894, CHAR(160), " "))))</f>
        <v/>
      </c>
      <c r="C896" s="30">
        <f>'Quantities Report'!F894</f>
        <v>0</v>
      </c>
      <c r="D896" s="32">
        <f>'Quantities Report'!G894</f>
        <v>0</v>
      </c>
    </row>
    <row r="897" spans="1:4">
      <c r="A897" s="15" t="str">
        <f>IF(ISNUMBER(VALUE(SUBSTITUTE('Quantities Report'!$A895,"+",""))), VALUE(SUBSTITUTE('Quantities Report'!$A895,"+","")),IF('Quantities Report'!$A895="","End of Project",$A896))</f>
        <v>End of Project</v>
      </c>
      <c r="B897" s="30" t="str">
        <f>IF(ISNUMBER('Quantities Report'!$A895), "", TRIM(CLEAN(SUBSTITUTE('Quantities Report'!$A895, CHAR(160), " "))))</f>
        <v/>
      </c>
      <c r="C897" s="30">
        <f>'Quantities Report'!F895</f>
        <v>0</v>
      </c>
      <c r="D897" s="32">
        <f>'Quantities Report'!G895</f>
        <v>0</v>
      </c>
    </row>
    <row r="898" spans="1:4">
      <c r="A898" s="15" t="str">
        <f>IF(ISNUMBER(VALUE(SUBSTITUTE('Quantities Report'!$A896,"+",""))), VALUE(SUBSTITUTE('Quantities Report'!$A896,"+","")),IF('Quantities Report'!$A896="","End of Project",$A897))</f>
        <v>End of Project</v>
      </c>
      <c r="B898" s="30" t="str">
        <f>IF(ISNUMBER('Quantities Report'!$A896), "", TRIM(CLEAN(SUBSTITUTE('Quantities Report'!$A896, CHAR(160), " "))))</f>
        <v/>
      </c>
      <c r="C898" s="30">
        <f>'Quantities Report'!F896</f>
        <v>0</v>
      </c>
      <c r="D898" s="32">
        <f>'Quantities Report'!G896</f>
        <v>0</v>
      </c>
    </row>
    <row r="899" spans="1:4">
      <c r="A899" s="15" t="str">
        <f>IF(ISNUMBER(VALUE(SUBSTITUTE('Quantities Report'!$A897,"+",""))), VALUE(SUBSTITUTE('Quantities Report'!$A897,"+","")),IF('Quantities Report'!$A897="","End of Project",$A898))</f>
        <v>End of Project</v>
      </c>
      <c r="B899" s="30" t="str">
        <f>IF(ISNUMBER('Quantities Report'!$A897), "", TRIM(CLEAN(SUBSTITUTE('Quantities Report'!$A897, CHAR(160), " "))))</f>
        <v/>
      </c>
      <c r="C899" s="30">
        <f>'Quantities Report'!F897</f>
        <v>0</v>
      </c>
      <c r="D899" s="32">
        <f>'Quantities Report'!G897</f>
        <v>0</v>
      </c>
    </row>
    <row r="900" spans="1:4">
      <c r="A900" s="15" t="str">
        <f>IF(ISNUMBER(VALUE(SUBSTITUTE('Quantities Report'!$A898,"+",""))), VALUE(SUBSTITUTE('Quantities Report'!$A898,"+","")),IF('Quantities Report'!$A898="","End of Project",$A899))</f>
        <v>End of Project</v>
      </c>
      <c r="B900" s="30" t="str">
        <f>IF(ISNUMBER('Quantities Report'!$A898), "", TRIM(CLEAN(SUBSTITUTE('Quantities Report'!$A898, CHAR(160), " "))))</f>
        <v/>
      </c>
      <c r="C900" s="30">
        <f>'Quantities Report'!F898</f>
        <v>0</v>
      </c>
      <c r="D900" s="32">
        <f>'Quantities Report'!G898</f>
        <v>0</v>
      </c>
    </row>
    <row r="901" spans="1:4">
      <c r="A901" s="15" t="str">
        <f>IF(ISNUMBER(VALUE(SUBSTITUTE('Quantities Report'!$A899,"+",""))), VALUE(SUBSTITUTE('Quantities Report'!$A899,"+","")),IF('Quantities Report'!$A899="","End of Project",$A900))</f>
        <v>End of Project</v>
      </c>
      <c r="B901" s="30" t="str">
        <f>IF(ISNUMBER('Quantities Report'!$A899), "", TRIM(CLEAN(SUBSTITUTE('Quantities Report'!$A899, CHAR(160), " "))))</f>
        <v/>
      </c>
      <c r="C901" s="30">
        <f>'Quantities Report'!F899</f>
        <v>0</v>
      </c>
      <c r="D901" s="32">
        <f>'Quantities Report'!G899</f>
        <v>0</v>
      </c>
    </row>
    <row r="902" spans="1:4">
      <c r="A902" s="15" t="str">
        <f>IF(ISNUMBER(VALUE(SUBSTITUTE('Quantities Report'!$A900,"+",""))), VALUE(SUBSTITUTE('Quantities Report'!$A900,"+","")),IF('Quantities Report'!$A900="","End of Project",$A901))</f>
        <v>End of Project</v>
      </c>
      <c r="B902" s="30" t="str">
        <f>IF(ISNUMBER('Quantities Report'!$A900), "", TRIM(CLEAN(SUBSTITUTE('Quantities Report'!$A900, CHAR(160), " "))))</f>
        <v/>
      </c>
      <c r="C902" s="30">
        <f>'Quantities Report'!F900</f>
        <v>0</v>
      </c>
      <c r="D902" s="32">
        <f>'Quantities Report'!G900</f>
        <v>0</v>
      </c>
    </row>
    <row r="903" spans="1:4">
      <c r="A903" s="15" t="str">
        <f>IF(ISNUMBER(VALUE(SUBSTITUTE('Quantities Report'!$A901,"+",""))), VALUE(SUBSTITUTE('Quantities Report'!$A901,"+","")),IF('Quantities Report'!$A901="","End of Project",$A902))</f>
        <v>End of Project</v>
      </c>
      <c r="B903" s="30" t="str">
        <f>IF(ISNUMBER('Quantities Report'!$A901), "", TRIM(CLEAN(SUBSTITUTE('Quantities Report'!$A901, CHAR(160), " "))))</f>
        <v/>
      </c>
      <c r="C903" s="30">
        <f>'Quantities Report'!F901</f>
        <v>0</v>
      </c>
      <c r="D903" s="32">
        <f>'Quantities Report'!G901</f>
        <v>0</v>
      </c>
    </row>
    <row r="904" spans="1:4">
      <c r="A904" s="15" t="str">
        <f>IF(ISNUMBER(VALUE(SUBSTITUTE('Quantities Report'!$A902,"+",""))), VALUE(SUBSTITUTE('Quantities Report'!$A902,"+","")),IF('Quantities Report'!$A902="","End of Project",$A903))</f>
        <v>End of Project</v>
      </c>
      <c r="B904" s="30" t="str">
        <f>IF(ISNUMBER('Quantities Report'!$A902), "", TRIM(CLEAN(SUBSTITUTE('Quantities Report'!$A902, CHAR(160), " "))))</f>
        <v/>
      </c>
      <c r="C904" s="30">
        <f>'Quantities Report'!F902</f>
        <v>0</v>
      </c>
      <c r="D904" s="32">
        <f>'Quantities Report'!G902</f>
        <v>0</v>
      </c>
    </row>
    <row r="905" spans="1:4">
      <c r="A905" s="15" t="str">
        <f>IF(ISNUMBER(VALUE(SUBSTITUTE('Quantities Report'!$A903,"+",""))), VALUE(SUBSTITUTE('Quantities Report'!$A903,"+","")),IF('Quantities Report'!$A903="","End of Project",$A904))</f>
        <v>End of Project</v>
      </c>
      <c r="B905" s="30" t="str">
        <f>IF(ISNUMBER('Quantities Report'!$A903), "", TRIM(CLEAN(SUBSTITUTE('Quantities Report'!$A903, CHAR(160), " "))))</f>
        <v/>
      </c>
      <c r="C905" s="30">
        <f>'Quantities Report'!F903</f>
        <v>0</v>
      </c>
      <c r="D905" s="32">
        <f>'Quantities Report'!G903</f>
        <v>0</v>
      </c>
    </row>
    <row r="906" spans="1:4">
      <c r="A906" s="15" t="str">
        <f>IF(ISNUMBER(VALUE(SUBSTITUTE('Quantities Report'!$A904,"+",""))), VALUE(SUBSTITUTE('Quantities Report'!$A904,"+","")),IF('Quantities Report'!$A904="","End of Project",$A905))</f>
        <v>End of Project</v>
      </c>
      <c r="B906" s="30" t="str">
        <f>IF(ISNUMBER('Quantities Report'!$A904), "", TRIM(CLEAN(SUBSTITUTE('Quantities Report'!$A904, CHAR(160), " "))))</f>
        <v/>
      </c>
      <c r="C906" s="30">
        <f>'Quantities Report'!F904</f>
        <v>0</v>
      </c>
      <c r="D906" s="32">
        <f>'Quantities Report'!G904</f>
        <v>0</v>
      </c>
    </row>
    <row r="907" spans="1:4">
      <c r="A907" s="15" t="str">
        <f>IF(ISNUMBER(VALUE(SUBSTITUTE('Quantities Report'!$A905,"+",""))), VALUE(SUBSTITUTE('Quantities Report'!$A905,"+","")),IF('Quantities Report'!$A905="","End of Project",$A906))</f>
        <v>End of Project</v>
      </c>
      <c r="B907" s="30" t="str">
        <f>IF(ISNUMBER('Quantities Report'!$A905), "", TRIM(CLEAN(SUBSTITUTE('Quantities Report'!$A905, CHAR(160), " "))))</f>
        <v/>
      </c>
      <c r="C907" s="30">
        <f>'Quantities Report'!F905</f>
        <v>0</v>
      </c>
      <c r="D907" s="32">
        <f>'Quantities Report'!G905</f>
        <v>0</v>
      </c>
    </row>
    <row r="908" spans="1:4">
      <c r="A908" s="15" t="str">
        <f>IF(ISNUMBER(VALUE(SUBSTITUTE('Quantities Report'!$A906,"+",""))), VALUE(SUBSTITUTE('Quantities Report'!$A906,"+","")),IF('Quantities Report'!$A906="","End of Project",$A907))</f>
        <v>End of Project</v>
      </c>
      <c r="B908" s="30" t="str">
        <f>IF(ISNUMBER('Quantities Report'!$A906), "", TRIM(CLEAN(SUBSTITUTE('Quantities Report'!$A906, CHAR(160), " "))))</f>
        <v/>
      </c>
      <c r="C908" s="30">
        <f>'Quantities Report'!F906</f>
        <v>0</v>
      </c>
      <c r="D908" s="32">
        <f>'Quantities Report'!G906</f>
        <v>0</v>
      </c>
    </row>
    <row r="909" spans="1:4">
      <c r="A909" s="15" t="str">
        <f>IF(ISNUMBER(VALUE(SUBSTITUTE('Quantities Report'!$A907,"+",""))), VALUE(SUBSTITUTE('Quantities Report'!$A907,"+","")),IF('Quantities Report'!$A907="","End of Project",$A908))</f>
        <v>End of Project</v>
      </c>
      <c r="B909" s="30" t="str">
        <f>IF(ISNUMBER('Quantities Report'!$A907), "", TRIM(CLEAN(SUBSTITUTE('Quantities Report'!$A907, CHAR(160), " "))))</f>
        <v/>
      </c>
      <c r="C909" s="30">
        <f>'Quantities Report'!F907</f>
        <v>0</v>
      </c>
      <c r="D909" s="32">
        <f>'Quantities Report'!G907</f>
        <v>0</v>
      </c>
    </row>
    <row r="910" spans="1:4">
      <c r="A910" s="15" t="str">
        <f>IF(ISNUMBER(VALUE(SUBSTITUTE('Quantities Report'!$A908,"+",""))), VALUE(SUBSTITUTE('Quantities Report'!$A908,"+","")),IF('Quantities Report'!$A908="","End of Project",$A909))</f>
        <v>End of Project</v>
      </c>
      <c r="B910" s="30" t="str">
        <f>IF(ISNUMBER('Quantities Report'!$A908), "", TRIM(CLEAN(SUBSTITUTE('Quantities Report'!$A908, CHAR(160), " "))))</f>
        <v/>
      </c>
      <c r="C910" s="30">
        <f>'Quantities Report'!F908</f>
        <v>0</v>
      </c>
      <c r="D910" s="32">
        <f>'Quantities Report'!G908</f>
        <v>0</v>
      </c>
    </row>
    <row r="911" spans="1:4">
      <c r="A911" s="15" t="str">
        <f>IF(ISNUMBER(VALUE(SUBSTITUTE('Quantities Report'!$A909,"+",""))), VALUE(SUBSTITUTE('Quantities Report'!$A909,"+","")),IF('Quantities Report'!$A909="","End of Project",$A910))</f>
        <v>End of Project</v>
      </c>
      <c r="B911" s="30" t="str">
        <f>IF(ISNUMBER('Quantities Report'!$A909), "", TRIM(CLEAN(SUBSTITUTE('Quantities Report'!$A909, CHAR(160), " "))))</f>
        <v/>
      </c>
      <c r="C911" s="30">
        <f>'Quantities Report'!F909</f>
        <v>0</v>
      </c>
      <c r="D911" s="32">
        <f>'Quantities Report'!G909</f>
        <v>0</v>
      </c>
    </row>
    <row r="912" spans="1:4">
      <c r="A912" s="15" t="str">
        <f>IF(ISNUMBER(VALUE(SUBSTITUTE('Quantities Report'!$A910,"+",""))), VALUE(SUBSTITUTE('Quantities Report'!$A910,"+","")),IF('Quantities Report'!$A910="","End of Project",$A911))</f>
        <v>End of Project</v>
      </c>
      <c r="B912" s="30" t="str">
        <f>IF(ISNUMBER('Quantities Report'!$A910), "", TRIM(CLEAN(SUBSTITUTE('Quantities Report'!$A910, CHAR(160), " "))))</f>
        <v/>
      </c>
      <c r="C912" s="30">
        <f>'Quantities Report'!F910</f>
        <v>0</v>
      </c>
      <c r="D912" s="32">
        <f>'Quantities Report'!G910</f>
        <v>0</v>
      </c>
    </row>
    <row r="913" spans="1:4">
      <c r="A913" s="15" t="str">
        <f>IF(ISNUMBER(VALUE(SUBSTITUTE('Quantities Report'!$A911,"+",""))), VALUE(SUBSTITUTE('Quantities Report'!$A911,"+","")),IF('Quantities Report'!$A911="","End of Project",$A912))</f>
        <v>End of Project</v>
      </c>
      <c r="B913" s="30" t="str">
        <f>IF(ISNUMBER('Quantities Report'!$A911), "", TRIM(CLEAN(SUBSTITUTE('Quantities Report'!$A911, CHAR(160), " "))))</f>
        <v/>
      </c>
      <c r="C913" s="30">
        <f>'Quantities Report'!F911</f>
        <v>0</v>
      </c>
      <c r="D913" s="32">
        <f>'Quantities Report'!G911</f>
        <v>0</v>
      </c>
    </row>
    <row r="914" spans="1:4">
      <c r="A914" s="15" t="str">
        <f>IF(ISNUMBER(VALUE(SUBSTITUTE('Quantities Report'!$A912,"+",""))), VALUE(SUBSTITUTE('Quantities Report'!$A912,"+","")),IF('Quantities Report'!$A912="","End of Project",$A913))</f>
        <v>End of Project</v>
      </c>
      <c r="B914" s="30" t="str">
        <f>IF(ISNUMBER('Quantities Report'!$A912), "", TRIM(CLEAN(SUBSTITUTE('Quantities Report'!$A912, CHAR(160), " "))))</f>
        <v/>
      </c>
      <c r="C914" s="30">
        <f>'Quantities Report'!F912</f>
        <v>0</v>
      </c>
      <c r="D914" s="32">
        <f>'Quantities Report'!G912</f>
        <v>0</v>
      </c>
    </row>
    <row r="915" spans="1:4">
      <c r="A915" s="15" t="str">
        <f>IF(ISNUMBER(VALUE(SUBSTITUTE('Quantities Report'!$A913,"+",""))), VALUE(SUBSTITUTE('Quantities Report'!$A913,"+","")),IF('Quantities Report'!$A913="","End of Project",$A914))</f>
        <v>End of Project</v>
      </c>
      <c r="B915" s="30" t="str">
        <f>IF(ISNUMBER('Quantities Report'!$A913), "", TRIM(CLEAN(SUBSTITUTE('Quantities Report'!$A913, CHAR(160), " "))))</f>
        <v/>
      </c>
      <c r="C915" s="30">
        <f>'Quantities Report'!F913</f>
        <v>0</v>
      </c>
      <c r="D915" s="32">
        <f>'Quantities Report'!G913</f>
        <v>0</v>
      </c>
    </row>
    <row r="916" spans="1:4">
      <c r="A916" s="15" t="str">
        <f>IF(ISNUMBER(VALUE(SUBSTITUTE('Quantities Report'!$A914,"+",""))), VALUE(SUBSTITUTE('Quantities Report'!$A914,"+","")),IF('Quantities Report'!$A914="","End of Project",$A915))</f>
        <v>End of Project</v>
      </c>
      <c r="B916" s="30" t="str">
        <f>IF(ISNUMBER('Quantities Report'!$A914), "", TRIM(CLEAN(SUBSTITUTE('Quantities Report'!$A914, CHAR(160), " "))))</f>
        <v/>
      </c>
      <c r="C916" s="30">
        <f>'Quantities Report'!F914</f>
        <v>0</v>
      </c>
      <c r="D916" s="32">
        <f>'Quantities Report'!G914</f>
        <v>0</v>
      </c>
    </row>
    <row r="917" spans="1:4">
      <c r="A917" s="15" t="str">
        <f>IF(ISNUMBER(VALUE(SUBSTITUTE('Quantities Report'!$A915,"+",""))), VALUE(SUBSTITUTE('Quantities Report'!$A915,"+","")),IF('Quantities Report'!$A915="","End of Project",$A916))</f>
        <v>End of Project</v>
      </c>
      <c r="B917" s="30" t="str">
        <f>IF(ISNUMBER('Quantities Report'!$A915), "", TRIM(CLEAN(SUBSTITUTE('Quantities Report'!$A915, CHAR(160), " "))))</f>
        <v/>
      </c>
      <c r="C917" s="30">
        <f>'Quantities Report'!F915</f>
        <v>0</v>
      </c>
      <c r="D917" s="32">
        <f>'Quantities Report'!G915</f>
        <v>0</v>
      </c>
    </row>
    <row r="918" spans="1:4">
      <c r="A918" s="15" t="str">
        <f>IF(ISNUMBER(VALUE(SUBSTITUTE('Quantities Report'!$A916,"+",""))), VALUE(SUBSTITUTE('Quantities Report'!$A916,"+","")),IF('Quantities Report'!$A916="","End of Project",$A917))</f>
        <v>End of Project</v>
      </c>
      <c r="B918" s="30" t="str">
        <f>IF(ISNUMBER('Quantities Report'!$A916), "", TRIM(CLEAN(SUBSTITUTE('Quantities Report'!$A916, CHAR(160), " "))))</f>
        <v/>
      </c>
      <c r="C918" s="30">
        <f>'Quantities Report'!F916</f>
        <v>0</v>
      </c>
      <c r="D918" s="32">
        <f>'Quantities Report'!G916</f>
        <v>0</v>
      </c>
    </row>
    <row r="919" spans="1:4">
      <c r="A919" s="15" t="str">
        <f>IF(ISNUMBER(VALUE(SUBSTITUTE('Quantities Report'!$A917,"+",""))), VALUE(SUBSTITUTE('Quantities Report'!$A917,"+","")),IF('Quantities Report'!$A917="","End of Project",$A918))</f>
        <v>End of Project</v>
      </c>
      <c r="B919" s="30" t="str">
        <f>IF(ISNUMBER('Quantities Report'!$A917), "", TRIM(CLEAN(SUBSTITUTE('Quantities Report'!$A917, CHAR(160), " "))))</f>
        <v/>
      </c>
      <c r="C919" s="30">
        <f>'Quantities Report'!F917</f>
        <v>0</v>
      </c>
      <c r="D919" s="32">
        <f>'Quantities Report'!G917</f>
        <v>0</v>
      </c>
    </row>
    <row r="920" spans="1:4">
      <c r="A920" s="15" t="str">
        <f>IF(ISNUMBER(VALUE(SUBSTITUTE('Quantities Report'!$A918,"+",""))), VALUE(SUBSTITUTE('Quantities Report'!$A918,"+","")),IF('Quantities Report'!$A918="","End of Project",$A919))</f>
        <v>End of Project</v>
      </c>
      <c r="B920" s="30" t="str">
        <f>IF(ISNUMBER('Quantities Report'!$A918), "", TRIM(CLEAN(SUBSTITUTE('Quantities Report'!$A918, CHAR(160), " "))))</f>
        <v/>
      </c>
      <c r="C920" s="30">
        <f>'Quantities Report'!F918</f>
        <v>0</v>
      </c>
      <c r="D920" s="32">
        <f>'Quantities Report'!G918</f>
        <v>0</v>
      </c>
    </row>
    <row r="921" spans="1:4">
      <c r="A921" s="15" t="str">
        <f>IF(ISNUMBER(VALUE(SUBSTITUTE('Quantities Report'!$A919,"+",""))), VALUE(SUBSTITUTE('Quantities Report'!$A919,"+","")),IF('Quantities Report'!$A919="","End of Project",$A920))</f>
        <v>End of Project</v>
      </c>
      <c r="B921" s="30" t="str">
        <f>IF(ISNUMBER('Quantities Report'!$A919), "", TRIM(CLEAN(SUBSTITUTE('Quantities Report'!$A919, CHAR(160), " "))))</f>
        <v/>
      </c>
      <c r="C921" s="30">
        <f>'Quantities Report'!F919</f>
        <v>0</v>
      </c>
      <c r="D921" s="32">
        <f>'Quantities Report'!G919</f>
        <v>0</v>
      </c>
    </row>
    <row r="922" spans="1:4">
      <c r="A922" s="15" t="str">
        <f>IF(ISNUMBER(VALUE(SUBSTITUTE('Quantities Report'!$A920,"+",""))), VALUE(SUBSTITUTE('Quantities Report'!$A920,"+","")),IF('Quantities Report'!$A920="","End of Project",$A921))</f>
        <v>End of Project</v>
      </c>
      <c r="B922" s="30" t="str">
        <f>IF(ISNUMBER('Quantities Report'!$A920), "", TRIM(CLEAN(SUBSTITUTE('Quantities Report'!$A920, CHAR(160), " "))))</f>
        <v/>
      </c>
      <c r="C922" s="30">
        <f>'Quantities Report'!F920</f>
        <v>0</v>
      </c>
      <c r="D922" s="32">
        <f>'Quantities Report'!G920</f>
        <v>0</v>
      </c>
    </row>
    <row r="923" spans="1:4">
      <c r="A923" s="15" t="str">
        <f>IF(ISNUMBER(VALUE(SUBSTITUTE('Quantities Report'!$A921,"+",""))), VALUE(SUBSTITUTE('Quantities Report'!$A921,"+","")),IF('Quantities Report'!$A921="","End of Project",$A922))</f>
        <v>End of Project</v>
      </c>
      <c r="B923" s="30" t="str">
        <f>IF(ISNUMBER('Quantities Report'!$A921), "", TRIM(CLEAN(SUBSTITUTE('Quantities Report'!$A921, CHAR(160), " "))))</f>
        <v/>
      </c>
      <c r="C923" s="30">
        <f>'Quantities Report'!F921</f>
        <v>0</v>
      </c>
      <c r="D923" s="32">
        <f>'Quantities Report'!G921</f>
        <v>0</v>
      </c>
    </row>
    <row r="924" spans="1:4">
      <c r="A924" s="15" t="str">
        <f>IF(ISNUMBER(VALUE(SUBSTITUTE('Quantities Report'!$A922,"+",""))), VALUE(SUBSTITUTE('Quantities Report'!$A922,"+","")),IF('Quantities Report'!$A922="","End of Project",$A923))</f>
        <v>End of Project</v>
      </c>
      <c r="B924" s="30" t="str">
        <f>IF(ISNUMBER('Quantities Report'!$A922), "", TRIM(CLEAN(SUBSTITUTE('Quantities Report'!$A922, CHAR(160), " "))))</f>
        <v/>
      </c>
      <c r="C924" s="30">
        <f>'Quantities Report'!F922</f>
        <v>0</v>
      </c>
      <c r="D924" s="32">
        <f>'Quantities Report'!G922</f>
        <v>0</v>
      </c>
    </row>
    <row r="925" spans="1:4">
      <c r="A925" s="15" t="str">
        <f>IF(ISNUMBER(VALUE(SUBSTITUTE('Quantities Report'!$A923,"+",""))), VALUE(SUBSTITUTE('Quantities Report'!$A923,"+","")),IF('Quantities Report'!$A923="","End of Project",$A924))</f>
        <v>End of Project</v>
      </c>
      <c r="B925" s="30" t="str">
        <f>IF(ISNUMBER('Quantities Report'!$A923), "", TRIM(CLEAN(SUBSTITUTE('Quantities Report'!$A923, CHAR(160), " "))))</f>
        <v/>
      </c>
      <c r="C925" s="30">
        <f>'Quantities Report'!F923</f>
        <v>0</v>
      </c>
      <c r="D925" s="32">
        <f>'Quantities Report'!G923</f>
        <v>0</v>
      </c>
    </row>
    <row r="926" spans="1:4">
      <c r="A926" s="15" t="str">
        <f>IF(ISNUMBER(VALUE(SUBSTITUTE('Quantities Report'!$A924,"+",""))), VALUE(SUBSTITUTE('Quantities Report'!$A924,"+","")),IF('Quantities Report'!$A924="","End of Project",$A925))</f>
        <v>End of Project</v>
      </c>
      <c r="B926" s="30" t="str">
        <f>IF(ISNUMBER('Quantities Report'!$A924), "", TRIM(CLEAN(SUBSTITUTE('Quantities Report'!$A924, CHAR(160), " "))))</f>
        <v/>
      </c>
      <c r="C926" s="30">
        <f>'Quantities Report'!F924</f>
        <v>0</v>
      </c>
      <c r="D926" s="32">
        <f>'Quantities Report'!G924</f>
        <v>0</v>
      </c>
    </row>
    <row r="927" spans="1:4">
      <c r="A927" s="15" t="str">
        <f>IF(ISNUMBER(VALUE(SUBSTITUTE('Quantities Report'!$A925,"+",""))), VALUE(SUBSTITUTE('Quantities Report'!$A925,"+","")),IF('Quantities Report'!$A925="","End of Project",$A926))</f>
        <v>End of Project</v>
      </c>
      <c r="B927" s="30" t="str">
        <f>IF(ISNUMBER('Quantities Report'!$A925), "", TRIM(CLEAN(SUBSTITUTE('Quantities Report'!$A925, CHAR(160), " "))))</f>
        <v/>
      </c>
      <c r="C927" s="30">
        <f>'Quantities Report'!F925</f>
        <v>0</v>
      </c>
      <c r="D927" s="32">
        <f>'Quantities Report'!G925</f>
        <v>0</v>
      </c>
    </row>
    <row r="928" spans="1:4">
      <c r="A928" s="15" t="str">
        <f>IF(ISNUMBER(VALUE(SUBSTITUTE('Quantities Report'!$A926,"+",""))), VALUE(SUBSTITUTE('Quantities Report'!$A926,"+","")),IF('Quantities Report'!$A926="","End of Project",$A927))</f>
        <v>End of Project</v>
      </c>
      <c r="B928" s="30" t="str">
        <f>IF(ISNUMBER('Quantities Report'!$A926), "", TRIM(CLEAN(SUBSTITUTE('Quantities Report'!$A926, CHAR(160), " "))))</f>
        <v/>
      </c>
      <c r="C928" s="30">
        <f>'Quantities Report'!F926</f>
        <v>0</v>
      </c>
      <c r="D928" s="32">
        <f>'Quantities Report'!G926</f>
        <v>0</v>
      </c>
    </row>
    <row r="929" spans="1:4">
      <c r="A929" s="15" t="str">
        <f>IF(ISNUMBER(VALUE(SUBSTITUTE('Quantities Report'!$A927,"+",""))), VALUE(SUBSTITUTE('Quantities Report'!$A927,"+","")),IF('Quantities Report'!$A927="","End of Project",$A928))</f>
        <v>End of Project</v>
      </c>
      <c r="B929" s="30" t="str">
        <f>IF(ISNUMBER('Quantities Report'!$A927), "", TRIM(CLEAN(SUBSTITUTE('Quantities Report'!$A927, CHAR(160), " "))))</f>
        <v/>
      </c>
      <c r="C929" s="30">
        <f>'Quantities Report'!F927</f>
        <v>0</v>
      </c>
      <c r="D929" s="32">
        <f>'Quantities Report'!G927</f>
        <v>0</v>
      </c>
    </row>
    <row r="930" spans="1:4">
      <c r="A930" s="15" t="str">
        <f>IF(ISNUMBER(VALUE(SUBSTITUTE('Quantities Report'!$A928,"+",""))), VALUE(SUBSTITUTE('Quantities Report'!$A928,"+","")),IF('Quantities Report'!$A928="","End of Project",$A929))</f>
        <v>End of Project</v>
      </c>
      <c r="B930" s="30" t="str">
        <f>IF(ISNUMBER('Quantities Report'!$A928), "", TRIM(CLEAN(SUBSTITUTE('Quantities Report'!$A928, CHAR(160), " "))))</f>
        <v/>
      </c>
      <c r="C930" s="30">
        <f>'Quantities Report'!F928</f>
        <v>0</v>
      </c>
      <c r="D930" s="32">
        <f>'Quantities Report'!G928</f>
        <v>0</v>
      </c>
    </row>
    <row r="931" spans="1:4">
      <c r="A931" s="15" t="str">
        <f>IF(ISNUMBER(VALUE(SUBSTITUTE('Quantities Report'!$A929,"+",""))), VALUE(SUBSTITUTE('Quantities Report'!$A929,"+","")),IF('Quantities Report'!$A929="","End of Project",$A930))</f>
        <v>End of Project</v>
      </c>
      <c r="B931" s="30" t="str">
        <f>IF(ISNUMBER('Quantities Report'!$A929), "", TRIM(CLEAN(SUBSTITUTE('Quantities Report'!$A929, CHAR(160), " "))))</f>
        <v/>
      </c>
      <c r="C931" s="30">
        <f>'Quantities Report'!F929</f>
        <v>0</v>
      </c>
      <c r="D931" s="32">
        <f>'Quantities Report'!G929</f>
        <v>0</v>
      </c>
    </row>
    <row r="932" spans="1:4">
      <c r="A932" s="15" t="str">
        <f>IF(ISNUMBER(VALUE(SUBSTITUTE('Quantities Report'!$A930,"+",""))), VALUE(SUBSTITUTE('Quantities Report'!$A930,"+","")),IF('Quantities Report'!$A930="","End of Project",$A931))</f>
        <v>End of Project</v>
      </c>
      <c r="B932" s="30" t="str">
        <f>IF(ISNUMBER('Quantities Report'!$A930), "", TRIM(CLEAN(SUBSTITUTE('Quantities Report'!$A930, CHAR(160), " "))))</f>
        <v/>
      </c>
      <c r="C932" s="30">
        <f>'Quantities Report'!F930</f>
        <v>0</v>
      </c>
      <c r="D932" s="32">
        <f>'Quantities Report'!G930</f>
        <v>0</v>
      </c>
    </row>
    <row r="933" spans="1:4">
      <c r="A933" s="15" t="str">
        <f>IF(ISNUMBER(VALUE(SUBSTITUTE('Quantities Report'!$A931,"+",""))), VALUE(SUBSTITUTE('Quantities Report'!$A931,"+","")),IF('Quantities Report'!$A931="","End of Project",$A932))</f>
        <v>End of Project</v>
      </c>
      <c r="B933" s="30" t="str">
        <f>IF(ISNUMBER('Quantities Report'!$A931), "", TRIM(CLEAN(SUBSTITUTE('Quantities Report'!$A931, CHAR(160), " "))))</f>
        <v/>
      </c>
      <c r="C933" s="30">
        <f>'Quantities Report'!F931</f>
        <v>0</v>
      </c>
      <c r="D933" s="32">
        <f>'Quantities Report'!G931</f>
        <v>0</v>
      </c>
    </row>
    <row r="934" spans="1:4">
      <c r="A934" s="15" t="str">
        <f>IF(ISNUMBER(VALUE(SUBSTITUTE('Quantities Report'!$A932,"+",""))), VALUE(SUBSTITUTE('Quantities Report'!$A932,"+","")),IF('Quantities Report'!$A932="","End of Project",$A933))</f>
        <v>End of Project</v>
      </c>
      <c r="B934" s="30" t="str">
        <f>IF(ISNUMBER('Quantities Report'!$A932), "", TRIM(CLEAN(SUBSTITUTE('Quantities Report'!$A932, CHAR(160), " "))))</f>
        <v/>
      </c>
      <c r="C934" s="30">
        <f>'Quantities Report'!F932</f>
        <v>0</v>
      </c>
      <c r="D934" s="32">
        <f>'Quantities Report'!G932</f>
        <v>0</v>
      </c>
    </row>
    <row r="935" spans="1:4">
      <c r="A935" s="15" t="str">
        <f>IF(ISNUMBER(VALUE(SUBSTITUTE('Quantities Report'!$A933,"+",""))), VALUE(SUBSTITUTE('Quantities Report'!$A933,"+","")),IF('Quantities Report'!$A933="","End of Project",$A934))</f>
        <v>End of Project</v>
      </c>
      <c r="B935" s="30" t="str">
        <f>IF(ISNUMBER('Quantities Report'!$A933), "", TRIM(CLEAN(SUBSTITUTE('Quantities Report'!$A933, CHAR(160), " "))))</f>
        <v/>
      </c>
      <c r="C935" s="30">
        <f>'Quantities Report'!F933</f>
        <v>0</v>
      </c>
      <c r="D935" s="32">
        <f>'Quantities Report'!G933</f>
        <v>0</v>
      </c>
    </row>
    <row r="936" spans="1:4">
      <c r="A936" s="15" t="str">
        <f>IF(ISNUMBER(VALUE(SUBSTITUTE('Quantities Report'!$A934,"+",""))), VALUE(SUBSTITUTE('Quantities Report'!$A934,"+","")),IF('Quantities Report'!$A934="","End of Project",$A935))</f>
        <v>End of Project</v>
      </c>
      <c r="B936" s="30" t="str">
        <f>IF(ISNUMBER('Quantities Report'!$A934), "", TRIM(CLEAN(SUBSTITUTE('Quantities Report'!$A934, CHAR(160), " "))))</f>
        <v/>
      </c>
      <c r="C936" s="30">
        <f>'Quantities Report'!F934</f>
        <v>0</v>
      </c>
      <c r="D936" s="32">
        <f>'Quantities Report'!G934</f>
        <v>0</v>
      </c>
    </row>
    <row r="937" spans="1:4">
      <c r="A937" s="15" t="str">
        <f>IF(ISNUMBER(VALUE(SUBSTITUTE('Quantities Report'!$A935,"+",""))), VALUE(SUBSTITUTE('Quantities Report'!$A935,"+","")),IF('Quantities Report'!$A935="","End of Project",$A936))</f>
        <v>End of Project</v>
      </c>
      <c r="B937" s="30" t="str">
        <f>IF(ISNUMBER('Quantities Report'!$A935), "", TRIM(CLEAN(SUBSTITUTE('Quantities Report'!$A935, CHAR(160), " "))))</f>
        <v/>
      </c>
      <c r="C937" s="30">
        <f>'Quantities Report'!F935</f>
        <v>0</v>
      </c>
      <c r="D937" s="32">
        <f>'Quantities Report'!G935</f>
        <v>0</v>
      </c>
    </row>
    <row r="938" spans="1:4">
      <c r="A938" s="15" t="str">
        <f>IF(ISNUMBER(VALUE(SUBSTITUTE('Quantities Report'!$A936,"+",""))), VALUE(SUBSTITUTE('Quantities Report'!$A936,"+","")),IF('Quantities Report'!$A936="","End of Project",$A937))</f>
        <v>End of Project</v>
      </c>
      <c r="B938" s="30" t="str">
        <f>IF(ISNUMBER('Quantities Report'!$A936), "", TRIM(CLEAN(SUBSTITUTE('Quantities Report'!$A936, CHAR(160), " "))))</f>
        <v/>
      </c>
      <c r="C938" s="30">
        <f>'Quantities Report'!F936</f>
        <v>0</v>
      </c>
      <c r="D938" s="32">
        <f>'Quantities Report'!G936</f>
        <v>0</v>
      </c>
    </row>
    <row r="939" spans="1:4">
      <c r="A939" s="15" t="str">
        <f>IF(ISNUMBER(VALUE(SUBSTITUTE('Quantities Report'!$A937,"+",""))), VALUE(SUBSTITUTE('Quantities Report'!$A937,"+","")),IF('Quantities Report'!$A937="","End of Project",$A938))</f>
        <v>End of Project</v>
      </c>
      <c r="B939" s="30" t="str">
        <f>IF(ISNUMBER('Quantities Report'!$A937), "", TRIM(CLEAN(SUBSTITUTE('Quantities Report'!$A937, CHAR(160), " "))))</f>
        <v/>
      </c>
      <c r="C939" s="30">
        <f>'Quantities Report'!F937</f>
        <v>0</v>
      </c>
      <c r="D939" s="32">
        <f>'Quantities Report'!G937</f>
        <v>0</v>
      </c>
    </row>
    <row r="940" spans="1:4">
      <c r="A940" s="15" t="str">
        <f>IF(ISNUMBER(VALUE(SUBSTITUTE('Quantities Report'!$A938,"+",""))), VALUE(SUBSTITUTE('Quantities Report'!$A938,"+","")),IF('Quantities Report'!$A938="","End of Project",$A939))</f>
        <v>End of Project</v>
      </c>
      <c r="B940" s="30" t="str">
        <f>IF(ISNUMBER('Quantities Report'!$A938), "", TRIM(CLEAN(SUBSTITUTE('Quantities Report'!$A938, CHAR(160), " "))))</f>
        <v/>
      </c>
      <c r="C940" s="30">
        <f>'Quantities Report'!F938</f>
        <v>0</v>
      </c>
      <c r="D940" s="32">
        <f>'Quantities Report'!G938</f>
        <v>0</v>
      </c>
    </row>
    <row r="941" spans="1:4">
      <c r="A941" s="15" t="str">
        <f>IF(ISNUMBER(VALUE(SUBSTITUTE('Quantities Report'!$A939,"+",""))), VALUE(SUBSTITUTE('Quantities Report'!$A939,"+","")),IF('Quantities Report'!$A939="","End of Project",$A940))</f>
        <v>End of Project</v>
      </c>
      <c r="B941" s="30" t="str">
        <f>IF(ISNUMBER('Quantities Report'!$A939), "", TRIM(CLEAN(SUBSTITUTE('Quantities Report'!$A939, CHAR(160), " "))))</f>
        <v/>
      </c>
      <c r="C941" s="30">
        <f>'Quantities Report'!F939</f>
        <v>0</v>
      </c>
      <c r="D941" s="32">
        <f>'Quantities Report'!G939</f>
        <v>0</v>
      </c>
    </row>
    <row r="942" spans="1:4">
      <c r="A942" s="15" t="str">
        <f>IF(ISNUMBER(VALUE(SUBSTITUTE('Quantities Report'!$A940,"+",""))), VALUE(SUBSTITUTE('Quantities Report'!$A940,"+","")),IF('Quantities Report'!$A940="","End of Project",$A941))</f>
        <v>End of Project</v>
      </c>
      <c r="B942" s="30" t="str">
        <f>IF(ISNUMBER('Quantities Report'!$A940), "", TRIM(CLEAN(SUBSTITUTE('Quantities Report'!$A940, CHAR(160), " "))))</f>
        <v/>
      </c>
      <c r="C942" s="30">
        <f>'Quantities Report'!F940</f>
        <v>0</v>
      </c>
      <c r="D942" s="32">
        <f>'Quantities Report'!G940</f>
        <v>0</v>
      </c>
    </row>
    <row r="943" spans="1:4">
      <c r="A943" s="15" t="str">
        <f>IF(ISNUMBER(VALUE(SUBSTITUTE('Quantities Report'!$A941,"+",""))), VALUE(SUBSTITUTE('Quantities Report'!$A941,"+","")),IF('Quantities Report'!$A941="","End of Project",$A942))</f>
        <v>End of Project</v>
      </c>
      <c r="B943" s="30" t="str">
        <f>IF(ISNUMBER('Quantities Report'!$A941), "", TRIM(CLEAN(SUBSTITUTE('Quantities Report'!$A941, CHAR(160), " "))))</f>
        <v/>
      </c>
      <c r="C943" s="30">
        <f>'Quantities Report'!F941</f>
        <v>0</v>
      </c>
      <c r="D943" s="32">
        <f>'Quantities Report'!G941</f>
        <v>0</v>
      </c>
    </row>
    <row r="944" spans="1:4">
      <c r="A944" s="15" t="str">
        <f>IF(ISNUMBER(VALUE(SUBSTITUTE('Quantities Report'!$A942,"+",""))), VALUE(SUBSTITUTE('Quantities Report'!$A942,"+","")),IF('Quantities Report'!$A942="","End of Project",$A943))</f>
        <v>End of Project</v>
      </c>
      <c r="B944" s="30" t="str">
        <f>IF(ISNUMBER('Quantities Report'!$A942), "", TRIM(CLEAN(SUBSTITUTE('Quantities Report'!$A942, CHAR(160), " "))))</f>
        <v/>
      </c>
      <c r="C944" s="30">
        <f>'Quantities Report'!F942</f>
        <v>0</v>
      </c>
      <c r="D944" s="32">
        <f>'Quantities Report'!G942</f>
        <v>0</v>
      </c>
    </row>
    <row r="945" spans="1:4">
      <c r="A945" s="15" t="str">
        <f>IF(ISNUMBER(VALUE(SUBSTITUTE('Quantities Report'!$A943,"+",""))), VALUE(SUBSTITUTE('Quantities Report'!$A943,"+","")),IF('Quantities Report'!$A943="","End of Project",$A944))</f>
        <v>End of Project</v>
      </c>
      <c r="B945" s="30" t="str">
        <f>IF(ISNUMBER('Quantities Report'!$A943), "", TRIM(CLEAN(SUBSTITUTE('Quantities Report'!$A943, CHAR(160), " "))))</f>
        <v/>
      </c>
      <c r="C945" s="30">
        <f>'Quantities Report'!F943</f>
        <v>0</v>
      </c>
      <c r="D945" s="32">
        <f>'Quantities Report'!G943</f>
        <v>0</v>
      </c>
    </row>
    <row r="946" spans="1:4">
      <c r="A946" s="15" t="str">
        <f>IF(ISNUMBER(VALUE(SUBSTITUTE('Quantities Report'!$A944,"+",""))), VALUE(SUBSTITUTE('Quantities Report'!$A944,"+","")),IF('Quantities Report'!$A944="","End of Project",$A945))</f>
        <v>End of Project</v>
      </c>
      <c r="B946" s="30" t="str">
        <f>IF(ISNUMBER('Quantities Report'!$A944), "", TRIM(CLEAN(SUBSTITUTE('Quantities Report'!$A944, CHAR(160), " "))))</f>
        <v/>
      </c>
      <c r="C946" s="30">
        <f>'Quantities Report'!F944</f>
        <v>0</v>
      </c>
      <c r="D946" s="32">
        <f>'Quantities Report'!G944</f>
        <v>0</v>
      </c>
    </row>
    <row r="947" spans="1:4">
      <c r="A947" s="15" t="str">
        <f>IF(ISNUMBER(VALUE(SUBSTITUTE('Quantities Report'!$A945,"+",""))), VALUE(SUBSTITUTE('Quantities Report'!$A945,"+","")),IF('Quantities Report'!$A945="","End of Project",$A946))</f>
        <v>End of Project</v>
      </c>
      <c r="B947" s="30" t="str">
        <f>IF(ISNUMBER('Quantities Report'!$A945), "", TRIM(CLEAN(SUBSTITUTE('Quantities Report'!$A945, CHAR(160), " "))))</f>
        <v/>
      </c>
      <c r="C947" s="30">
        <f>'Quantities Report'!F945</f>
        <v>0</v>
      </c>
      <c r="D947" s="32">
        <f>'Quantities Report'!G945</f>
        <v>0</v>
      </c>
    </row>
    <row r="948" spans="1:4">
      <c r="A948" s="15" t="str">
        <f>IF(ISNUMBER(VALUE(SUBSTITUTE('Quantities Report'!$A946,"+",""))), VALUE(SUBSTITUTE('Quantities Report'!$A946,"+","")),IF('Quantities Report'!$A946="","End of Project",$A947))</f>
        <v>End of Project</v>
      </c>
      <c r="B948" s="30" t="str">
        <f>IF(ISNUMBER('Quantities Report'!$A946), "", TRIM(CLEAN(SUBSTITUTE('Quantities Report'!$A946, CHAR(160), " "))))</f>
        <v/>
      </c>
      <c r="C948" s="30">
        <f>'Quantities Report'!F946</f>
        <v>0</v>
      </c>
      <c r="D948" s="32">
        <f>'Quantities Report'!G946</f>
        <v>0</v>
      </c>
    </row>
    <row r="949" spans="1:4">
      <c r="A949" s="15" t="str">
        <f>IF(ISNUMBER(VALUE(SUBSTITUTE('Quantities Report'!$A947,"+",""))), VALUE(SUBSTITUTE('Quantities Report'!$A947,"+","")),IF('Quantities Report'!$A947="","End of Project",$A948))</f>
        <v>End of Project</v>
      </c>
      <c r="B949" s="30" t="str">
        <f>IF(ISNUMBER('Quantities Report'!$A947), "", TRIM(CLEAN(SUBSTITUTE('Quantities Report'!$A947, CHAR(160), " "))))</f>
        <v/>
      </c>
      <c r="C949" s="30">
        <f>'Quantities Report'!F947</f>
        <v>0</v>
      </c>
      <c r="D949" s="32">
        <f>'Quantities Report'!G947</f>
        <v>0</v>
      </c>
    </row>
    <row r="950" spans="1:4">
      <c r="A950" s="15" t="str">
        <f>IF(ISNUMBER(VALUE(SUBSTITUTE('Quantities Report'!$A948,"+",""))), VALUE(SUBSTITUTE('Quantities Report'!$A948,"+","")),IF('Quantities Report'!$A948="","End of Project",$A949))</f>
        <v>End of Project</v>
      </c>
      <c r="B950" s="30" t="str">
        <f>IF(ISNUMBER('Quantities Report'!$A948), "", TRIM(CLEAN(SUBSTITUTE('Quantities Report'!$A948, CHAR(160), " "))))</f>
        <v/>
      </c>
      <c r="C950" s="30">
        <f>'Quantities Report'!F948</f>
        <v>0</v>
      </c>
      <c r="D950" s="32">
        <f>'Quantities Report'!G948</f>
        <v>0</v>
      </c>
    </row>
    <row r="951" spans="1:4">
      <c r="A951" s="15" t="str">
        <f>IF(ISNUMBER(VALUE(SUBSTITUTE('Quantities Report'!$A949,"+",""))), VALUE(SUBSTITUTE('Quantities Report'!$A949,"+","")),IF('Quantities Report'!$A949="","End of Project",$A950))</f>
        <v>End of Project</v>
      </c>
      <c r="B951" s="30" t="str">
        <f>IF(ISNUMBER('Quantities Report'!$A949), "", TRIM(CLEAN(SUBSTITUTE('Quantities Report'!$A949, CHAR(160), " "))))</f>
        <v/>
      </c>
      <c r="C951" s="30">
        <f>'Quantities Report'!F949</f>
        <v>0</v>
      </c>
      <c r="D951" s="32">
        <f>'Quantities Report'!G949</f>
        <v>0</v>
      </c>
    </row>
    <row r="952" spans="1:4">
      <c r="A952" s="15" t="str">
        <f>IF(ISNUMBER(VALUE(SUBSTITUTE('Quantities Report'!$A950,"+",""))), VALUE(SUBSTITUTE('Quantities Report'!$A950,"+","")),IF('Quantities Report'!$A950="","End of Project",$A951))</f>
        <v>End of Project</v>
      </c>
      <c r="B952" s="30" t="str">
        <f>IF(ISNUMBER('Quantities Report'!$A950), "", TRIM(CLEAN(SUBSTITUTE('Quantities Report'!$A950, CHAR(160), " "))))</f>
        <v/>
      </c>
      <c r="C952" s="30">
        <f>'Quantities Report'!F950</f>
        <v>0</v>
      </c>
      <c r="D952" s="32">
        <f>'Quantities Report'!G950</f>
        <v>0</v>
      </c>
    </row>
    <row r="953" spans="1:4">
      <c r="A953" s="15" t="str">
        <f>IF(ISNUMBER(VALUE(SUBSTITUTE('Quantities Report'!$A951,"+",""))), VALUE(SUBSTITUTE('Quantities Report'!$A951,"+","")),IF('Quantities Report'!$A951="","End of Project",$A952))</f>
        <v>End of Project</v>
      </c>
      <c r="B953" s="30" t="str">
        <f>IF(ISNUMBER('Quantities Report'!$A951), "", TRIM(CLEAN(SUBSTITUTE('Quantities Report'!$A951, CHAR(160), " "))))</f>
        <v/>
      </c>
      <c r="C953" s="30">
        <f>'Quantities Report'!F951</f>
        <v>0</v>
      </c>
      <c r="D953" s="32">
        <f>'Quantities Report'!G951</f>
        <v>0</v>
      </c>
    </row>
    <row r="954" spans="1:4">
      <c r="A954" s="15" t="str">
        <f>IF(ISNUMBER(VALUE(SUBSTITUTE('Quantities Report'!$A952,"+",""))), VALUE(SUBSTITUTE('Quantities Report'!$A952,"+","")),IF('Quantities Report'!$A952="","End of Project",$A953))</f>
        <v>End of Project</v>
      </c>
      <c r="B954" s="30" t="str">
        <f>IF(ISNUMBER('Quantities Report'!$A952), "", TRIM(CLEAN(SUBSTITUTE('Quantities Report'!$A952, CHAR(160), " "))))</f>
        <v/>
      </c>
      <c r="C954" s="30">
        <f>'Quantities Report'!F952</f>
        <v>0</v>
      </c>
      <c r="D954" s="32">
        <f>'Quantities Report'!G952</f>
        <v>0</v>
      </c>
    </row>
    <row r="955" spans="1:4">
      <c r="A955" s="15" t="str">
        <f>IF(ISNUMBER(VALUE(SUBSTITUTE('Quantities Report'!$A953,"+",""))), VALUE(SUBSTITUTE('Quantities Report'!$A953,"+","")),IF('Quantities Report'!$A953="","End of Project",$A954))</f>
        <v>End of Project</v>
      </c>
      <c r="B955" s="30" t="str">
        <f>IF(ISNUMBER('Quantities Report'!$A953), "", TRIM(CLEAN(SUBSTITUTE('Quantities Report'!$A953, CHAR(160), " "))))</f>
        <v/>
      </c>
      <c r="C955" s="30">
        <f>'Quantities Report'!F953</f>
        <v>0</v>
      </c>
      <c r="D955" s="32">
        <f>'Quantities Report'!G953</f>
        <v>0</v>
      </c>
    </row>
    <row r="956" spans="1:4">
      <c r="A956" s="15" t="str">
        <f>IF(ISNUMBER(VALUE(SUBSTITUTE('Quantities Report'!$A954,"+",""))), VALUE(SUBSTITUTE('Quantities Report'!$A954,"+","")),IF('Quantities Report'!$A954="","End of Project",$A955))</f>
        <v>End of Project</v>
      </c>
      <c r="B956" s="30" t="str">
        <f>IF(ISNUMBER('Quantities Report'!$A954), "", TRIM(CLEAN(SUBSTITUTE('Quantities Report'!$A954, CHAR(160), " "))))</f>
        <v/>
      </c>
      <c r="C956" s="30">
        <f>'Quantities Report'!F954</f>
        <v>0</v>
      </c>
      <c r="D956" s="32">
        <f>'Quantities Report'!G954</f>
        <v>0</v>
      </c>
    </row>
    <row r="957" spans="1:4">
      <c r="A957" s="15" t="str">
        <f>IF(ISNUMBER(VALUE(SUBSTITUTE('Quantities Report'!$A955,"+",""))), VALUE(SUBSTITUTE('Quantities Report'!$A955,"+","")),IF('Quantities Report'!$A955="","End of Project",$A956))</f>
        <v>End of Project</v>
      </c>
      <c r="B957" s="30" t="str">
        <f>IF(ISNUMBER('Quantities Report'!$A955), "", TRIM(CLEAN(SUBSTITUTE('Quantities Report'!$A955, CHAR(160), " "))))</f>
        <v/>
      </c>
      <c r="C957" s="30">
        <f>'Quantities Report'!F955</f>
        <v>0</v>
      </c>
      <c r="D957" s="32">
        <f>'Quantities Report'!G955</f>
        <v>0</v>
      </c>
    </row>
    <row r="958" spans="1:4">
      <c r="A958" s="15" t="str">
        <f>IF(ISNUMBER(VALUE(SUBSTITUTE('Quantities Report'!$A956,"+",""))), VALUE(SUBSTITUTE('Quantities Report'!$A956,"+","")),IF('Quantities Report'!$A956="","End of Project",$A957))</f>
        <v>End of Project</v>
      </c>
      <c r="B958" s="30" t="str">
        <f>IF(ISNUMBER('Quantities Report'!$A956), "", TRIM(CLEAN(SUBSTITUTE('Quantities Report'!$A956, CHAR(160), " "))))</f>
        <v/>
      </c>
      <c r="C958" s="30">
        <f>'Quantities Report'!F956</f>
        <v>0</v>
      </c>
      <c r="D958" s="32">
        <f>'Quantities Report'!G956</f>
        <v>0</v>
      </c>
    </row>
    <row r="959" spans="1:4">
      <c r="A959" s="15" t="str">
        <f>IF(ISNUMBER(VALUE(SUBSTITUTE('Quantities Report'!$A957,"+",""))), VALUE(SUBSTITUTE('Quantities Report'!$A957,"+","")),IF('Quantities Report'!$A957="","End of Project",$A958))</f>
        <v>End of Project</v>
      </c>
      <c r="B959" s="30" t="str">
        <f>IF(ISNUMBER('Quantities Report'!$A957), "", TRIM(CLEAN(SUBSTITUTE('Quantities Report'!$A957, CHAR(160), " "))))</f>
        <v/>
      </c>
      <c r="C959" s="30">
        <f>'Quantities Report'!F957</f>
        <v>0</v>
      </c>
      <c r="D959" s="32">
        <f>'Quantities Report'!G957</f>
        <v>0</v>
      </c>
    </row>
    <row r="960" spans="1:4">
      <c r="A960" s="15" t="str">
        <f>IF(ISNUMBER(VALUE(SUBSTITUTE('Quantities Report'!$A958,"+",""))), VALUE(SUBSTITUTE('Quantities Report'!$A958,"+","")),IF('Quantities Report'!$A958="","End of Project",$A959))</f>
        <v>End of Project</v>
      </c>
      <c r="B960" s="30" t="str">
        <f>IF(ISNUMBER('Quantities Report'!$A958), "", TRIM(CLEAN(SUBSTITUTE('Quantities Report'!$A958, CHAR(160), " "))))</f>
        <v/>
      </c>
      <c r="C960" s="30">
        <f>'Quantities Report'!F958</f>
        <v>0</v>
      </c>
      <c r="D960" s="32">
        <f>'Quantities Report'!G958</f>
        <v>0</v>
      </c>
    </row>
    <row r="961" spans="1:4">
      <c r="A961" s="15" t="str">
        <f>IF(ISNUMBER(VALUE(SUBSTITUTE('Quantities Report'!$A959,"+",""))), VALUE(SUBSTITUTE('Quantities Report'!$A959,"+","")),IF('Quantities Report'!$A959="","End of Project",$A960))</f>
        <v>End of Project</v>
      </c>
      <c r="B961" s="30" t="str">
        <f>IF(ISNUMBER('Quantities Report'!$A959), "", TRIM(CLEAN(SUBSTITUTE('Quantities Report'!$A959, CHAR(160), " "))))</f>
        <v/>
      </c>
      <c r="C961" s="30">
        <f>'Quantities Report'!F959</f>
        <v>0</v>
      </c>
      <c r="D961" s="32">
        <f>'Quantities Report'!G959</f>
        <v>0</v>
      </c>
    </row>
    <row r="962" spans="1:4">
      <c r="A962" s="15" t="str">
        <f>IF(ISNUMBER(VALUE(SUBSTITUTE('Quantities Report'!$A960,"+",""))), VALUE(SUBSTITUTE('Quantities Report'!$A960,"+","")),IF('Quantities Report'!$A960="","End of Project",$A961))</f>
        <v>End of Project</v>
      </c>
      <c r="B962" s="30" t="str">
        <f>IF(ISNUMBER('Quantities Report'!$A960), "", TRIM(CLEAN(SUBSTITUTE('Quantities Report'!$A960, CHAR(160), " "))))</f>
        <v/>
      </c>
      <c r="C962" s="30">
        <f>'Quantities Report'!F960</f>
        <v>0</v>
      </c>
      <c r="D962" s="32">
        <f>'Quantities Report'!G960</f>
        <v>0</v>
      </c>
    </row>
    <row r="963" spans="1:4">
      <c r="A963" s="15" t="str">
        <f>IF(ISNUMBER(VALUE(SUBSTITUTE('Quantities Report'!$A961,"+",""))), VALUE(SUBSTITUTE('Quantities Report'!$A961,"+","")),IF('Quantities Report'!$A961="","End of Project",$A962))</f>
        <v>End of Project</v>
      </c>
      <c r="B963" s="30" t="str">
        <f>IF(ISNUMBER('Quantities Report'!$A961), "", TRIM(CLEAN(SUBSTITUTE('Quantities Report'!$A961, CHAR(160), " "))))</f>
        <v/>
      </c>
      <c r="C963" s="30">
        <f>'Quantities Report'!F961</f>
        <v>0</v>
      </c>
      <c r="D963" s="32">
        <f>'Quantities Report'!G961</f>
        <v>0</v>
      </c>
    </row>
    <row r="964" spans="1:4">
      <c r="A964" s="15" t="str">
        <f>IF(ISNUMBER(VALUE(SUBSTITUTE('Quantities Report'!$A962,"+",""))), VALUE(SUBSTITUTE('Quantities Report'!$A962,"+","")),IF('Quantities Report'!$A962="","End of Project",$A963))</f>
        <v>End of Project</v>
      </c>
      <c r="B964" s="30" t="str">
        <f>IF(ISNUMBER('Quantities Report'!$A962), "", TRIM(CLEAN(SUBSTITUTE('Quantities Report'!$A962, CHAR(160), " "))))</f>
        <v/>
      </c>
      <c r="C964" s="30">
        <f>'Quantities Report'!F962</f>
        <v>0</v>
      </c>
      <c r="D964" s="32">
        <f>'Quantities Report'!G962</f>
        <v>0</v>
      </c>
    </row>
    <row r="965" spans="1:4">
      <c r="A965" s="15" t="str">
        <f>IF(ISNUMBER(VALUE(SUBSTITUTE('Quantities Report'!$A963,"+",""))), VALUE(SUBSTITUTE('Quantities Report'!$A963,"+","")),IF('Quantities Report'!$A963="","End of Project",$A964))</f>
        <v>End of Project</v>
      </c>
      <c r="B965" s="30" t="str">
        <f>IF(ISNUMBER('Quantities Report'!$A963), "", TRIM(CLEAN(SUBSTITUTE('Quantities Report'!$A963, CHAR(160), " "))))</f>
        <v/>
      </c>
      <c r="C965" s="30">
        <f>'Quantities Report'!F963</f>
        <v>0</v>
      </c>
      <c r="D965" s="32">
        <f>'Quantities Report'!G963</f>
        <v>0</v>
      </c>
    </row>
    <row r="966" spans="1:4">
      <c r="A966" s="15" t="str">
        <f>IF(ISNUMBER(VALUE(SUBSTITUTE('Quantities Report'!$A964,"+",""))), VALUE(SUBSTITUTE('Quantities Report'!$A964,"+","")),IF('Quantities Report'!$A964="","End of Project",$A965))</f>
        <v>End of Project</v>
      </c>
      <c r="B966" s="30" t="str">
        <f>IF(ISNUMBER('Quantities Report'!$A964), "", TRIM(CLEAN(SUBSTITUTE('Quantities Report'!$A964, CHAR(160), " "))))</f>
        <v/>
      </c>
      <c r="C966" s="30">
        <f>'Quantities Report'!F964</f>
        <v>0</v>
      </c>
      <c r="D966" s="32">
        <f>'Quantities Report'!G964</f>
        <v>0</v>
      </c>
    </row>
    <row r="967" spans="1:4">
      <c r="A967" s="15" t="str">
        <f>IF(ISNUMBER(VALUE(SUBSTITUTE('Quantities Report'!$A965,"+",""))), VALUE(SUBSTITUTE('Quantities Report'!$A965,"+","")),IF('Quantities Report'!$A965="","End of Project",$A966))</f>
        <v>End of Project</v>
      </c>
      <c r="B967" s="30" t="str">
        <f>IF(ISNUMBER('Quantities Report'!$A965), "", TRIM(CLEAN(SUBSTITUTE('Quantities Report'!$A965, CHAR(160), " "))))</f>
        <v/>
      </c>
      <c r="C967" s="30">
        <f>'Quantities Report'!F965</f>
        <v>0</v>
      </c>
      <c r="D967" s="32">
        <f>'Quantities Report'!G965</f>
        <v>0</v>
      </c>
    </row>
    <row r="968" spans="1:4">
      <c r="A968" s="15" t="str">
        <f>IF(ISNUMBER(VALUE(SUBSTITUTE('Quantities Report'!$A966,"+",""))), VALUE(SUBSTITUTE('Quantities Report'!$A966,"+","")),IF('Quantities Report'!$A966="","End of Project",$A967))</f>
        <v>End of Project</v>
      </c>
      <c r="B968" s="30" t="str">
        <f>IF(ISNUMBER('Quantities Report'!$A966), "", TRIM(CLEAN(SUBSTITUTE('Quantities Report'!$A966, CHAR(160), " "))))</f>
        <v/>
      </c>
      <c r="C968" s="30">
        <f>'Quantities Report'!F966</f>
        <v>0</v>
      </c>
      <c r="D968" s="32">
        <f>'Quantities Report'!G966</f>
        <v>0</v>
      </c>
    </row>
    <row r="969" spans="1:4">
      <c r="A969" s="15" t="str">
        <f>IF(ISNUMBER(VALUE(SUBSTITUTE('Quantities Report'!$A967,"+",""))), VALUE(SUBSTITUTE('Quantities Report'!$A967,"+","")),IF('Quantities Report'!$A967="","End of Project",$A968))</f>
        <v>End of Project</v>
      </c>
      <c r="B969" s="30" t="str">
        <f>IF(ISNUMBER('Quantities Report'!$A967), "", TRIM(CLEAN(SUBSTITUTE('Quantities Report'!$A967, CHAR(160), " "))))</f>
        <v/>
      </c>
      <c r="C969" s="30">
        <f>'Quantities Report'!F967</f>
        <v>0</v>
      </c>
      <c r="D969" s="32">
        <f>'Quantities Report'!G967</f>
        <v>0</v>
      </c>
    </row>
    <row r="970" spans="1:4">
      <c r="A970" s="15" t="str">
        <f>IF(ISNUMBER(VALUE(SUBSTITUTE('Quantities Report'!$A968,"+",""))), VALUE(SUBSTITUTE('Quantities Report'!$A968,"+","")),IF('Quantities Report'!$A968="","End of Project",$A969))</f>
        <v>End of Project</v>
      </c>
      <c r="B970" s="30" t="str">
        <f>IF(ISNUMBER('Quantities Report'!$A968), "", TRIM(CLEAN(SUBSTITUTE('Quantities Report'!$A968, CHAR(160), " "))))</f>
        <v/>
      </c>
      <c r="C970" s="30">
        <f>'Quantities Report'!F968</f>
        <v>0</v>
      </c>
      <c r="D970" s="32">
        <f>'Quantities Report'!G968</f>
        <v>0</v>
      </c>
    </row>
    <row r="971" spans="1:4">
      <c r="A971" s="15" t="str">
        <f>IF(ISNUMBER(VALUE(SUBSTITUTE('Quantities Report'!$A969,"+",""))), VALUE(SUBSTITUTE('Quantities Report'!$A969,"+","")),IF('Quantities Report'!$A969="","End of Project",$A970))</f>
        <v>End of Project</v>
      </c>
      <c r="B971" s="30" t="str">
        <f>IF(ISNUMBER('Quantities Report'!$A969), "", TRIM(CLEAN(SUBSTITUTE('Quantities Report'!$A969, CHAR(160), " "))))</f>
        <v/>
      </c>
      <c r="C971" s="30">
        <f>'Quantities Report'!F969</f>
        <v>0</v>
      </c>
      <c r="D971" s="32">
        <f>'Quantities Report'!G969</f>
        <v>0</v>
      </c>
    </row>
    <row r="972" spans="1:4">
      <c r="A972" s="15" t="str">
        <f>IF(ISNUMBER(VALUE(SUBSTITUTE('Quantities Report'!$A970,"+",""))), VALUE(SUBSTITUTE('Quantities Report'!$A970,"+","")),IF('Quantities Report'!$A970="","End of Project",$A971))</f>
        <v>End of Project</v>
      </c>
      <c r="B972" s="30" t="str">
        <f>IF(ISNUMBER('Quantities Report'!$A970), "", TRIM(CLEAN(SUBSTITUTE('Quantities Report'!$A970, CHAR(160), " "))))</f>
        <v/>
      </c>
      <c r="C972" s="30">
        <f>'Quantities Report'!F970</f>
        <v>0</v>
      </c>
      <c r="D972" s="32">
        <f>'Quantities Report'!G970</f>
        <v>0</v>
      </c>
    </row>
    <row r="973" spans="1:4">
      <c r="A973" s="15" t="str">
        <f>IF(ISNUMBER(VALUE(SUBSTITUTE('Quantities Report'!$A971,"+",""))), VALUE(SUBSTITUTE('Quantities Report'!$A971,"+","")),IF('Quantities Report'!$A971="","End of Project",$A972))</f>
        <v>End of Project</v>
      </c>
      <c r="B973" s="30" t="str">
        <f>IF(ISNUMBER('Quantities Report'!$A971), "", TRIM(CLEAN(SUBSTITUTE('Quantities Report'!$A971, CHAR(160), " "))))</f>
        <v/>
      </c>
      <c r="C973" s="30">
        <f>'Quantities Report'!F971</f>
        <v>0</v>
      </c>
      <c r="D973" s="32">
        <f>'Quantities Report'!G971</f>
        <v>0</v>
      </c>
    </row>
    <row r="974" spans="1:4">
      <c r="A974" s="15" t="str">
        <f>IF(ISNUMBER(VALUE(SUBSTITUTE('Quantities Report'!$A972,"+",""))), VALUE(SUBSTITUTE('Quantities Report'!$A972,"+","")),IF('Quantities Report'!$A972="","End of Project",$A973))</f>
        <v>End of Project</v>
      </c>
      <c r="B974" s="30" t="str">
        <f>IF(ISNUMBER('Quantities Report'!$A972), "", TRIM(CLEAN(SUBSTITUTE('Quantities Report'!$A972, CHAR(160), " "))))</f>
        <v/>
      </c>
      <c r="C974" s="30">
        <f>'Quantities Report'!F972</f>
        <v>0</v>
      </c>
      <c r="D974" s="32">
        <f>'Quantities Report'!G972</f>
        <v>0</v>
      </c>
    </row>
    <row r="975" spans="1:4">
      <c r="A975" s="15" t="str">
        <f>IF(ISNUMBER(VALUE(SUBSTITUTE('Quantities Report'!$A973,"+",""))), VALUE(SUBSTITUTE('Quantities Report'!$A973,"+","")),IF('Quantities Report'!$A973="","End of Project",$A974))</f>
        <v>End of Project</v>
      </c>
      <c r="B975" s="30" t="str">
        <f>IF(ISNUMBER('Quantities Report'!$A973), "", TRIM(CLEAN(SUBSTITUTE('Quantities Report'!$A973, CHAR(160), " "))))</f>
        <v/>
      </c>
      <c r="C975" s="30">
        <f>'Quantities Report'!F973</f>
        <v>0</v>
      </c>
      <c r="D975" s="32">
        <f>'Quantities Report'!G973</f>
        <v>0</v>
      </c>
    </row>
    <row r="976" spans="1:4">
      <c r="A976" s="15" t="str">
        <f>IF(ISNUMBER(VALUE(SUBSTITUTE('Quantities Report'!$A974,"+",""))), VALUE(SUBSTITUTE('Quantities Report'!$A974,"+","")),IF('Quantities Report'!$A974="","End of Project",$A975))</f>
        <v>End of Project</v>
      </c>
      <c r="B976" s="30" t="str">
        <f>IF(ISNUMBER('Quantities Report'!$A974), "", TRIM(CLEAN(SUBSTITUTE('Quantities Report'!$A974, CHAR(160), " "))))</f>
        <v/>
      </c>
      <c r="C976" s="30">
        <f>'Quantities Report'!F974</f>
        <v>0</v>
      </c>
      <c r="D976" s="32">
        <f>'Quantities Report'!G974</f>
        <v>0</v>
      </c>
    </row>
    <row r="977" spans="1:4">
      <c r="A977" s="15" t="str">
        <f>IF(ISNUMBER(VALUE(SUBSTITUTE('Quantities Report'!$A975,"+",""))), VALUE(SUBSTITUTE('Quantities Report'!$A975,"+","")),IF('Quantities Report'!$A975="","End of Project",$A976))</f>
        <v>End of Project</v>
      </c>
      <c r="B977" s="30" t="str">
        <f>IF(ISNUMBER('Quantities Report'!$A975), "", TRIM(CLEAN(SUBSTITUTE('Quantities Report'!$A975, CHAR(160), " "))))</f>
        <v/>
      </c>
      <c r="C977" s="30">
        <f>'Quantities Report'!F975</f>
        <v>0</v>
      </c>
      <c r="D977" s="32">
        <f>'Quantities Report'!G975</f>
        <v>0</v>
      </c>
    </row>
    <row r="978" spans="1:4">
      <c r="A978" s="15" t="str">
        <f>IF(ISNUMBER(VALUE(SUBSTITUTE('Quantities Report'!$A976,"+",""))), VALUE(SUBSTITUTE('Quantities Report'!$A976,"+","")),IF('Quantities Report'!$A976="","End of Project",$A977))</f>
        <v>End of Project</v>
      </c>
      <c r="B978" s="30" t="str">
        <f>IF(ISNUMBER('Quantities Report'!$A976), "", TRIM(CLEAN(SUBSTITUTE('Quantities Report'!$A976, CHAR(160), " "))))</f>
        <v/>
      </c>
      <c r="C978" s="30">
        <f>'Quantities Report'!F976</f>
        <v>0</v>
      </c>
      <c r="D978" s="32">
        <f>'Quantities Report'!G976</f>
        <v>0</v>
      </c>
    </row>
    <row r="979" spans="1:4">
      <c r="A979" s="15" t="str">
        <f>IF(ISNUMBER(VALUE(SUBSTITUTE('Quantities Report'!$A977,"+",""))), VALUE(SUBSTITUTE('Quantities Report'!$A977,"+","")),IF('Quantities Report'!$A977="","End of Project",$A978))</f>
        <v>End of Project</v>
      </c>
      <c r="B979" s="30" t="str">
        <f>IF(ISNUMBER('Quantities Report'!$A977), "", TRIM(CLEAN(SUBSTITUTE('Quantities Report'!$A977, CHAR(160), " "))))</f>
        <v/>
      </c>
      <c r="C979" s="30">
        <f>'Quantities Report'!F977</f>
        <v>0</v>
      </c>
      <c r="D979" s="32">
        <f>'Quantities Report'!G977</f>
        <v>0</v>
      </c>
    </row>
    <row r="980" spans="1:4">
      <c r="A980" s="15" t="str">
        <f>IF(ISNUMBER(VALUE(SUBSTITUTE('Quantities Report'!$A978,"+",""))), VALUE(SUBSTITUTE('Quantities Report'!$A978,"+","")),IF('Quantities Report'!$A978="","End of Project",$A979))</f>
        <v>End of Project</v>
      </c>
      <c r="B980" s="30" t="str">
        <f>IF(ISNUMBER('Quantities Report'!$A978), "", TRIM(CLEAN(SUBSTITUTE('Quantities Report'!$A978, CHAR(160), " "))))</f>
        <v/>
      </c>
      <c r="C980" s="30">
        <f>'Quantities Report'!F978</f>
        <v>0</v>
      </c>
      <c r="D980" s="32">
        <f>'Quantities Report'!G978</f>
        <v>0</v>
      </c>
    </row>
    <row r="981" spans="1:4">
      <c r="A981" s="15" t="str">
        <f>IF(ISNUMBER(VALUE(SUBSTITUTE('Quantities Report'!$A979,"+",""))), VALUE(SUBSTITUTE('Quantities Report'!$A979,"+","")),IF('Quantities Report'!$A979="","End of Project",$A980))</f>
        <v>End of Project</v>
      </c>
      <c r="B981" s="30" t="str">
        <f>IF(ISNUMBER('Quantities Report'!$A979), "", TRIM(CLEAN(SUBSTITUTE('Quantities Report'!$A979, CHAR(160), " "))))</f>
        <v/>
      </c>
      <c r="C981" s="30">
        <f>'Quantities Report'!F979</f>
        <v>0</v>
      </c>
      <c r="D981" s="32">
        <f>'Quantities Report'!G979</f>
        <v>0</v>
      </c>
    </row>
    <row r="982" spans="1:4">
      <c r="A982" s="15" t="str">
        <f>IF(ISNUMBER(VALUE(SUBSTITUTE('Quantities Report'!$A980,"+",""))), VALUE(SUBSTITUTE('Quantities Report'!$A980,"+","")),IF('Quantities Report'!$A980="","End of Project",$A981))</f>
        <v>End of Project</v>
      </c>
      <c r="B982" s="30" t="str">
        <f>IF(ISNUMBER('Quantities Report'!$A980), "", TRIM(CLEAN(SUBSTITUTE('Quantities Report'!$A980, CHAR(160), " "))))</f>
        <v/>
      </c>
      <c r="C982" s="30">
        <f>'Quantities Report'!F980</f>
        <v>0</v>
      </c>
      <c r="D982" s="32">
        <f>'Quantities Report'!G980</f>
        <v>0</v>
      </c>
    </row>
    <row r="983" spans="1:4">
      <c r="A983" s="15" t="str">
        <f>IF(ISNUMBER(VALUE(SUBSTITUTE('Quantities Report'!$A981,"+",""))), VALUE(SUBSTITUTE('Quantities Report'!$A981,"+","")),IF('Quantities Report'!$A981="","End of Project",$A982))</f>
        <v>End of Project</v>
      </c>
      <c r="B983" s="30" t="str">
        <f>IF(ISNUMBER('Quantities Report'!$A981), "", TRIM(CLEAN(SUBSTITUTE('Quantities Report'!$A981, CHAR(160), " "))))</f>
        <v/>
      </c>
      <c r="C983" s="30">
        <f>'Quantities Report'!F981</f>
        <v>0</v>
      </c>
      <c r="D983" s="32">
        <f>'Quantities Report'!G981</f>
        <v>0</v>
      </c>
    </row>
    <row r="984" spans="1:4">
      <c r="A984" s="15" t="str">
        <f>IF(ISNUMBER(VALUE(SUBSTITUTE('Quantities Report'!$A982,"+",""))), VALUE(SUBSTITUTE('Quantities Report'!$A982,"+","")),IF('Quantities Report'!$A982="","End of Project",$A983))</f>
        <v>End of Project</v>
      </c>
      <c r="B984" s="30" t="str">
        <f>IF(ISNUMBER('Quantities Report'!$A982), "", TRIM(CLEAN(SUBSTITUTE('Quantities Report'!$A982, CHAR(160), " "))))</f>
        <v/>
      </c>
      <c r="C984" s="30">
        <f>'Quantities Report'!F982</f>
        <v>0</v>
      </c>
      <c r="D984" s="32">
        <f>'Quantities Report'!G982</f>
        <v>0</v>
      </c>
    </row>
    <row r="985" spans="1:4">
      <c r="A985" s="15" t="str">
        <f>IF(ISNUMBER(VALUE(SUBSTITUTE('Quantities Report'!$A983,"+",""))), VALUE(SUBSTITUTE('Quantities Report'!$A983,"+","")),IF('Quantities Report'!$A983="","End of Project",$A984))</f>
        <v>End of Project</v>
      </c>
      <c r="B985" s="30" t="str">
        <f>IF(ISNUMBER('Quantities Report'!$A983), "", TRIM(CLEAN(SUBSTITUTE('Quantities Report'!$A983, CHAR(160), " "))))</f>
        <v/>
      </c>
      <c r="C985" s="30">
        <f>'Quantities Report'!F983</f>
        <v>0</v>
      </c>
      <c r="D985" s="32">
        <f>'Quantities Report'!G983</f>
        <v>0</v>
      </c>
    </row>
    <row r="986" spans="1:4">
      <c r="A986" s="15" t="str">
        <f>IF(ISNUMBER(VALUE(SUBSTITUTE('Quantities Report'!$A984,"+",""))), VALUE(SUBSTITUTE('Quantities Report'!$A984,"+","")),IF('Quantities Report'!$A984="","End of Project",$A985))</f>
        <v>End of Project</v>
      </c>
      <c r="B986" s="30" t="str">
        <f>IF(ISNUMBER('Quantities Report'!$A984), "", TRIM(CLEAN(SUBSTITUTE('Quantities Report'!$A984, CHAR(160), " "))))</f>
        <v/>
      </c>
      <c r="C986" s="30">
        <f>'Quantities Report'!F984</f>
        <v>0</v>
      </c>
      <c r="D986" s="32">
        <f>'Quantities Report'!G984</f>
        <v>0</v>
      </c>
    </row>
    <row r="987" spans="1:4">
      <c r="A987" s="15" t="str">
        <f>IF(ISNUMBER(VALUE(SUBSTITUTE('Quantities Report'!$A985,"+",""))), VALUE(SUBSTITUTE('Quantities Report'!$A985,"+","")),IF('Quantities Report'!$A985="","End of Project",$A986))</f>
        <v>End of Project</v>
      </c>
      <c r="B987" s="30" t="str">
        <f>IF(ISNUMBER('Quantities Report'!$A985), "", TRIM(CLEAN(SUBSTITUTE('Quantities Report'!$A985, CHAR(160), " "))))</f>
        <v/>
      </c>
      <c r="C987" s="30">
        <f>'Quantities Report'!F985</f>
        <v>0</v>
      </c>
      <c r="D987" s="32">
        <f>'Quantities Report'!G985</f>
        <v>0</v>
      </c>
    </row>
    <row r="988" spans="1:4">
      <c r="A988" s="15" t="str">
        <f>IF(ISNUMBER(VALUE(SUBSTITUTE('Quantities Report'!$A986,"+",""))), VALUE(SUBSTITUTE('Quantities Report'!$A986,"+","")),IF('Quantities Report'!$A986="","End of Project",$A987))</f>
        <v>End of Project</v>
      </c>
      <c r="B988" s="30" t="str">
        <f>IF(ISNUMBER('Quantities Report'!$A986), "", TRIM(CLEAN(SUBSTITUTE('Quantities Report'!$A986, CHAR(160), " "))))</f>
        <v/>
      </c>
      <c r="C988" s="30">
        <f>'Quantities Report'!F986</f>
        <v>0</v>
      </c>
      <c r="D988" s="32">
        <f>'Quantities Report'!G986</f>
        <v>0</v>
      </c>
    </row>
    <row r="989" spans="1:4">
      <c r="A989" s="15" t="str">
        <f>IF(ISNUMBER(VALUE(SUBSTITUTE('Quantities Report'!$A987,"+",""))), VALUE(SUBSTITUTE('Quantities Report'!$A987,"+","")),IF('Quantities Report'!$A987="","End of Project",$A988))</f>
        <v>End of Project</v>
      </c>
      <c r="B989" s="30" t="str">
        <f>IF(ISNUMBER('Quantities Report'!$A987), "", TRIM(CLEAN(SUBSTITUTE('Quantities Report'!$A987, CHAR(160), " "))))</f>
        <v/>
      </c>
      <c r="C989" s="30">
        <f>'Quantities Report'!F987</f>
        <v>0</v>
      </c>
      <c r="D989" s="32">
        <f>'Quantities Report'!G987</f>
        <v>0</v>
      </c>
    </row>
    <row r="990" spans="1:4">
      <c r="A990" s="15" t="str">
        <f>IF(ISNUMBER(VALUE(SUBSTITUTE('Quantities Report'!$A988,"+",""))), VALUE(SUBSTITUTE('Quantities Report'!$A988,"+","")),IF('Quantities Report'!$A988="","End of Project",$A989))</f>
        <v>End of Project</v>
      </c>
      <c r="B990" s="30" t="str">
        <f>IF(ISNUMBER('Quantities Report'!$A988), "", TRIM(CLEAN(SUBSTITUTE('Quantities Report'!$A988, CHAR(160), " "))))</f>
        <v/>
      </c>
      <c r="C990" s="30">
        <f>'Quantities Report'!F988</f>
        <v>0</v>
      </c>
      <c r="D990" s="32">
        <f>'Quantities Report'!G988</f>
        <v>0</v>
      </c>
    </row>
    <row r="991" spans="1:4">
      <c r="A991" s="15" t="str">
        <f>IF(ISNUMBER(VALUE(SUBSTITUTE('Quantities Report'!$A989,"+",""))), VALUE(SUBSTITUTE('Quantities Report'!$A989,"+","")),IF('Quantities Report'!$A989="","End of Project",$A990))</f>
        <v>End of Project</v>
      </c>
      <c r="B991" s="30" t="str">
        <f>IF(ISNUMBER('Quantities Report'!$A989), "", TRIM(CLEAN(SUBSTITUTE('Quantities Report'!$A989, CHAR(160), " "))))</f>
        <v/>
      </c>
      <c r="C991" s="30">
        <f>'Quantities Report'!F989</f>
        <v>0</v>
      </c>
      <c r="D991" s="32">
        <f>'Quantities Report'!G989</f>
        <v>0</v>
      </c>
    </row>
    <row r="992" spans="1:4">
      <c r="A992" s="15" t="str">
        <f>IF(ISNUMBER(VALUE(SUBSTITUTE('Quantities Report'!$A990,"+",""))), VALUE(SUBSTITUTE('Quantities Report'!$A990,"+","")),IF('Quantities Report'!$A990="","End of Project",$A991))</f>
        <v>End of Project</v>
      </c>
      <c r="B992" s="30" t="str">
        <f>IF(ISNUMBER('Quantities Report'!$A990), "", TRIM(CLEAN(SUBSTITUTE('Quantities Report'!$A990, CHAR(160), " "))))</f>
        <v/>
      </c>
      <c r="C992" s="30">
        <f>'Quantities Report'!F990</f>
        <v>0</v>
      </c>
      <c r="D992" s="32">
        <f>'Quantities Report'!G990</f>
        <v>0</v>
      </c>
    </row>
    <row r="993" spans="1:4">
      <c r="A993" s="15" t="str">
        <f>IF(ISNUMBER(VALUE(SUBSTITUTE('Quantities Report'!$A991,"+",""))), VALUE(SUBSTITUTE('Quantities Report'!$A991,"+","")),IF('Quantities Report'!$A991="","End of Project",$A992))</f>
        <v>End of Project</v>
      </c>
      <c r="B993" s="30" t="str">
        <f>IF(ISNUMBER('Quantities Report'!$A991), "", TRIM(CLEAN(SUBSTITUTE('Quantities Report'!$A991, CHAR(160), " "))))</f>
        <v/>
      </c>
      <c r="C993" s="30">
        <f>'Quantities Report'!F991</f>
        <v>0</v>
      </c>
      <c r="D993" s="32">
        <f>'Quantities Report'!G991</f>
        <v>0</v>
      </c>
    </row>
    <row r="994" spans="1:4">
      <c r="A994" s="15" t="str">
        <f>IF(ISNUMBER(VALUE(SUBSTITUTE('Quantities Report'!$A992,"+",""))), VALUE(SUBSTITUTE('Quantities Report'!$A992,"+","")),IF('Quantities Report'!$A992="","End of Project",$A993))</f>
        <v>End of Project</v>
      </c>
      <c r="B994" s="30" t="str">
        <f>IF(ISNUMBER('Quantities Report'!$A992), "", TRIM(CLEAN(SUBSTITUTE('Quantities Report'!$A992, CHAR(160), " "))))</f>
        <v/>
      </c>
      <c r="C994" s="30">
        <f>'Quantities Report'!F992</f>
        <v>0</v>
      </c>
      <c r="D994" s="32">
        <f>'Quantities Report'!G992</f>
        <v>0</v>
      </c>
    </row>
    <row r="995" spans="1:4">
      <c r="A995" s="15" t="str">
        <f>IF(ISNUMBER(VALUE(SUBSTITUTE('Quantities Report'!$A993,"+",""))), VALUE(SUBSTITUTE('Quantities Report'!$A993,"+","")),IF('Quantities Report'!$A993="","End of Project",$A994))</f>
        <v>End of Project</v>
      </c>
      <c r="B995" s="30" t="str">
        <f>IF(ISNUMBER('Quantities Report'!$A993), "", TRIM(CLEAN(SUBSTITUTE('Quantities Report'!$A993, CHAR(160), " "))))</f>
        <v/>
      </c>
      <c r="C995" s="30">
        <f>'Quantities Report'!F993</f>
        <v>0</v>
      </c>
      <c r="D995" s="32">
        <f>'Quantities Report'!G993</f>
        <v>0</v>
      </c>
    </row>
    <row r="996" spans="1:4">
      <c r="A996" s="15" t="str">
        <f>IF(ISNUMBER(VALUE(SUBSTITUTE('Quantities Report'!$A994,"+",""))), VALUE(SUBSTITUTE('Quantities Report'!$A994,"+","")),IF('Quantities Report'!$A994="","End of Project",$A995))</f>
        <v>End of Project</v>
      </c>
      <c r="B996" s="30" t="str">
        <f>IF(ISNUMBER('Quantities Report'!$A994), "", TRIM(CLEAN(SUBSTITUTE('Quantities Report'!$A994, CHAR(160), " "))))</f>
        <v/>
      </c>
      <c r="C996" s="30">
        <f>'Quantities Report'!F994</f>
        <v>0</v>
      </c>
      <c r="D996" s="32">
        <f>'Quantities Report'!G994</f>
        <v>0</v>
      </c>
    </row>
    <row r="997" spans="1:4">
      <c r="A997" s="15" t="str">
        <f>IF(ISNUMBER(VALUE(SUBSTITUTE('Quantities Report'!$A995,"+",""))), VALUE(SUBSTITUTE('Quantities Report'!$A995,"+","")),IF('Quantities Report'!$A995="","End of Project",$A996))</f>
        <v>End of Project</v>
      </c>
      <c r="B997" s="30" t="str">
        <f>IF(ISNUMBER('Quantities Report'!$A995), "", TRIM(CLEAN(SUBSTITUTE('Quantities Report'!$A995, CHAR(160), " "))))</f>
        <v/>
      </c>
      <c r="C997" s="30">
        <f>'Quantities Report'!F995</f>
        <v>0</v>
      </c>
      <c r="D997" s="32">
        <f>'Quantities Report'!G995</f>
        <v>0</v>
      </c>
    </row>
    <row r="998" spans="1:4">
      <c r="A998" s="15" t="str">
        <f>IF(ISNUMBER(VALUE(SUBSTITUTE('Quantities Report'!$A996,"+",""))), VALUE(SUBSTITUTE('Quantities Report'!$A996,"+","")),IF('Quantities Report'!$A996="","End of Project",$A997))</f>
        <v>End of Project</v>
      </c>
      <c r="B998" s="30" t="str">
        <f>IF(ISNUMBER('Quantities Report'!$A996), "", TRIM(CLEAN(SUBSTITUTE('Quantities Report'!$A996, CHAR(160), " "))))</f>
        <v/>
      </c>
      <c r="C998" s="30">
        <f>'Quantities Report'!F996</f>
        <v>0</v>
      </c>
      <c r="D998" s="32">
        <f>'Quantities Report'!G996</f>
        <v>0</v>
      </c>
    </row>
    <row r="999" spans="1:4">
      <c r="A999" s="15" t="str">
        <f>IF(ISNUMBER(VALUE(SUBSTITUTE('Quantities Report'!$A997,"+",""))), VALUE(SUBSTITUTE('Quantities Report'!$A997,"+","")),IF('Quantities Report'!$A997="","End of Project",$A998))</f>
        <v>End of Project</v>
      </c>
      <c r="B999" s="30" t="str">
        <f>IF(ISNUMBER('Quantities Report'!$A997), "", TRIM(CLEAN(SUBSTITUTE('Quantities Report'!$A997, CHAR(160), " "))))</f>
        <v/>
      </c>
      <c r="C999" s="30">
        <f>'Quantities Report'!F997</f>
        <v>0</v>
      </c>
      <c r="D999" s="32">
        <f>'Quantities Report'!G997</f>
        <v>0</v>
      </c>
    </row>
    <row r="1000" spans="1:4">
      <c r="A1000" s="15" t="str">
        <f>IF(ISNUMBER(VALUE(SUBSTITUTE('Quantities Report'!$A998,"+",""))), VALUE(SUBSTITUTE('Quantities Report'!$A998,"+","")),IF('Quantities Report'!$A998="","End of Project",$A999))</f>
        <v>End of Project</v>
      </c>
      <c r="B1000" s="30" t="str">
        <f>IF(ISNUMBER('Quantities Report'!$A998), "", TRIM(CLEAN(SUBSTITUTE('Quantities Report'!$A998, CHAR(160), " "))))</f>
        <v/>
      </c>
      <c r="C1000" s="30">
        <f>'Quantities Report'!F998</f>
        <v>0</v>
      </c>
      <c r="D1000" s="32">
        <f>'Quantities Report'!G998</f>
        <v>0</v>
      </c>
    </row>
    <row r="1001" spans="1:4">
      <c r="A1001" s="15" t="str">
        <f>IF(ISNUMBER(VALUE(SUBSTITUTE('Quantities Report'!$A999,"+",""))), VALUE(SUBSTITUTE('Quantities Report'!$A999,"+","")),IF('Quantities Report'!$A999="","End of Project",$A1000))</f>
        <v>End of Project</v>
      </c>
      <c r="B1001" s="30" t="str">
        <f>IF(ISNUMBER('Quantities Report'!$A999), "", TRIM(CLEAN(SUBSTITUTE('Quantities Report'!$A999, CHAR(160), " "))))</f>
        <v/>
      </c>
      <c r="C1001" s="30">
        <f>'Quantities Report'!F999</f>
        <v>0</v>
      </c>
      <c r="D1001" s="32">
        <f>'Quantities Report'!G999</f>
        <v>0</v>
      </c>
    </row>
    <row r="1002" spans="1:4">
      <c r="A1002" s="15" t="str">
        <f>IF(ISNUMBER(VALUE(SUBSTITUTE('Quantities Report'!$A1000,"+",""))), VALUE(SUBSTITUTE('Quantities Report'!$A1000,"+","")),IF('Quantities Report'!$A1000="","End of Project",$A1001))</f>
        <v>End of Project</v>
      </c>
      <c r="B1002" s="30" t="str">
        <f>IF(ISNUMBER('Quantities Report'!$A1000), "", TRIM(CLEAN(SUBSTITUTE('Quantities Report'!$A1000, CHAR(160), " "))))</f>
        <v/>
      </c>
      <c r="C1002" s="30">
        <f>'Quantities Report'!F1000</f>
        <v>0</v>
      </c>
      <c r="D1002" s="32">
        <f>'Quantities Report'!G1000</f>
        <v>0</v>
      </c>
    </row>
    <row r="1003" spans="1:4">
      <c r="A1003" s="15" t="str">
        <f>IF(ISNUMBER(VALUE(SUBSTITUTE('Quantities Report'!$A1001,"+",""))), VALUE(SUBSTITUTE('Quantities Report'!$A1001,"+","")),IF('Quantities Report'!$A1001="","End of Project",$A1002))</f>
        <v>End of Project</v>
      </c>
      <c r="B1003" s="30" t="str">
        <f>IF(ISNUMBER('Quantities Report'!$A1001), "", TRIM(CLEAN(SUBSTITUTE('Quantities Report'!$A1001, CHAR(160), " "))))</f>
        <v/>
      </c>
      <c r="C1003" s="30">
        <f>'Quantities Report'!F1001</f>
        <v>0</v>
      </c>
      <c r="D1003" s="32">
        <f>'Quantities Report'!G1001</f>
        <v>0</v>
      </c>
    </row>
    <row r="1004" spans="1:4">
      <c r="A1004" s="15" t="str">
        <f>IF(ISNUMBER(VALUE(SUBSTITUTE('Quantities Report'!$A1002,"+",""))), VALUE(SUBSTITUTE('Quantities Report'!$A1002,"+","")),IF('Quantities Report'!$A1002="","End of Project",$A1003))</f>
        <v>End of Project</v>
      </c>
      <c r="B1004" s="30" t="str">
        <f>IF(ISNUMBER('Quantities Report'!$A1002), "", TRIM(CLEAN(SUBSTITUTE('Quantities Report'!$A1002, CHAR(160), " "))))</f>
        <v/>
      </c>
      <c r="C1004" s="30">
        <f>'Quantities Report'!F1002</f>
        <v>0</v>
      </c>
      <c r="D1004" s="32">
        <f>'Quantities Report'!G1002</f>
        <v>0</v>
      </c>
    </row>
    <row r="1005" spans="1:4">
      <c r="A1005" s="15" t="str">
        <f>IF(ISNUMBER(VALUE(SUBSTITUTE('Quantities Report'!$A1003,"+",""))), VALUE(SUBSTITUTE('Quantities Report'!$A1003,"+","")),IF('Quantities Report'!$A1003="","End of Project",$A1004))</f>
        <v>End of Project</v>
      </c>
      <c r="B1005" s="30" t="str">
        <f>IF(ISNUMBER('Quantities Report'!$A1003), "", TRIM(CLEAN(SUBSTITUTE('Quantities Report'!$A1003, CHAR(160), " "))))</f>
        <v/>
      </c>
      <c r="C1005" s="30">
        <f>'Quantities Report'!F1003</f>
        <v>0</v>
      </c>
      <c r="D1005" s="32">
        <f>'Quantities Report'!G1003</f>
        <v>0</v>
      </c>
    </row>
    <row r="1006" spans="1:4">
      <c r="A1006" s="15" t="str">
        <f>IF(ISNUMBER(VALUE(SUBSTITUTE('Quantities Report'!$A1004,"+",""))), VALUE(SUBSTITUTE('Quantities Report'!$A1004,"+","")),IF('Quantities Report'!$A1004="","End of Project",$A1005))</f>
        <v>End of Project</v>
      </c>
      <c r="B1006" s="30" t="str">
        <f>IF(ISNUMBER('Quantities Report'!$A1004), "", TRIM(CLEAN(SUBSTITUTE('Quantities Report'!$A1004, CHAR(160), " "))))</f>
        <v/>
      </c>
      <c r="C1006" s="30">
        <f>'Quantities Report'!F1004</f>
        <v>0</v>
      </c>
      <c r="D1006" s="32">
        <f>'Quantities Report'!G1004</f>
        <v>0</v>
      </c>
    </row>
    <row r="1007" spans="1:4">
      <c r="A1007" s="15" t="str">
        <f>IF(ISNUMBER(VALUE(SUBSTITUTE('Quantities Report'!$A1005,"+",""))), VALUE(SUBSTITUTE('Quantities Report'!$A1005,"+","")),IF('Quantities Report'!$A1005="","End of Project",$A1006))</f>
        <v>End of Project</v>
      </c>
      <c r="B1007" s="30" t="str">
        <f>IF(ISNUMBER('Quantities Report'!$A1005), "", TRIM(CLEAN(SUBSTITUTE('Quantities Report'!$A1005, CHAR(160), " "))))</f>
        <v/>
      </c>
      <c r="C1007" s="30">
        <f>'Quantities Report'!F1005</f>
        <v>0</v>
      </c>
      <c r="D1007" s="32">
        <f>'Quantities Report'!G1005</f>
        <v>0</v>
      </c>
    </row>
    <row r="1008" spans="1:4">
      <c r="A1008" s="15" t="str">
        <f>IF(ISNUMBER(VALUE(SUBSTITUTE('Quantities Report'!$A1006,"+",""))), VALUE(SUBSTITUTE('Quantities Report'!$A1006,"+","")),IF('Quantities Report'!$A1006="","End of Project",$A1007))</f>
        <v>End of Project</v>
      </c>
      <c r="B1008" s="30" t="str">
        <f>IF(ISNUMBER('Quantities Report'!$A1006), "", TRIM(CLEAN(SUBSTITUTE('Quantities Report'!$A1006, CHAR(160), " "))))</f>
        <v/>
      </c>
      <c r="C1008" s="30">
        <f>'Quantities Report'!F1006</f>
        <v>0</v>
      </c>
      <c r="D1008" s="32">
        <f>'Quantities Report'!G1006</f>
        <v>0</v>
      </c>
    </row>
    <row r="1009" spans="1:4">
      <c r="A1009" s="15" t="str">
        <f>IF(ISNUMBER(VALUE(SUBSTITUTE('Quantities Report'!$A1007,"+",""))), VALUE(SUBSTITUTE('Quantities Report'!$A1007,"+","")),IF('Quantities Report'!$A1007="","End of Project",$A1008))</f>
        <v>End of Project</v>
      </c>
      <c r="B1009" s="30" t="str">
        <f>IF(ISNUMBER('Quantities Report'!$A1007), "", TRIM(CLEAN(SUBSTITUTE('Quantities Report'!$A1007, CHAR(160), " "))))</f>
        <v/>
      </c>
      <c r="C1009" s="30">
        <f>'Quantities Report'!F1007</f>
        <v>0</v>
      </c>
      <c r="D1009" s="32">
        <f>'Quantities Report'!G1007</f>
        <v>0</v>
      </c>
    </row>
    <row r="1010" spans="1:4">
      <c r="A1010" s="15" t="str">
        <f>IF(ISNUMBER(VALUE(SUBSTITUTE('Quantities Report'!$A1008,"+",""))), VALUE(SUBSTITUTE('Quantities Report'!$A1008,"+","")),IF('Quantities Report'!$A1008="","End of Project",$A1009))</f>
        <v>End of Project</v>
      </c>
      <c r="B1010" s="30" t="str">
        <f>IF(ISNUMBER('Quantities Report'!$A1008), "", TRIM(CLEAN(SUBSTITUTE('Quantities Report'!$A1008, CHAR(160), " "))))</f>
        <v/>
      </c>
      <c r="C1010" s="30">
        <f>'Quantities Report'!F1008</f>
        <v>0</v>
      </c>
      <c r="D1010" s="32">
        <f>'Quantities Report'!G1008</f>
        <v>0</v>
      </c>
    </row>
    <row r="1011" spans="1:4">
      <c r="A1011" s="15" t="str">
        <f>IF(ISNUMBER(VALUE(SUBSTITUTE('Quantities Report'!$A1009,"+",""))), VALUE(SUBSTITUTE('Quantities Report'!$A1009,"+","")),IF('Quantities Report'!$A1009="","End of Project",$A1010))</f>
        <v>End of Project</v>
      </c>
      <c r="B1011" s="30" t="str">
        <f>IF(ISNUMBER('Quantities Report'!$A1009), "", TRIM(CLEAN(SUBSTITUTE('Quantities Report'!$A1009, CHAR(160), " "))))</f>
        <v/>
      </c>
      <c r="C1011" s="30">
        <f>'Quantities Report'!F1009</f>
        <v>0</v>
      </c>
      <c r="D1011" s="32">
        <f>'Quantities Report'!G1009</f>
        <v>0</v>
      </c>
    </row>
    <row r="1012" spans="1:4">
      <c r="A1012" s="15" t="str">
        <f>IF(ISNUMBER(VALUE(SUBSTITUTE('Quantities Report'!$A1010,"+",""))), VALUE(SUBSTITUTE('Quantities Report'!$A1010,"+","")),IF('Quantities Report'!$A1010="","End of Project",$A1011))</f>
        <v>End of Project</v>
      </c>
      <c r="B1012" s="30" t="str">
        <f>IF(ISNUMBER('Quantities Report'!$A1010), "", TRIM(CLEAN(SUBSTITUTE('Quantities Report'!$A1010, CHAR(160), " "))))</f>
        <v/>
      </c>
      <c r="C1012" s="30">
        <f>'Quantities Report'!F1010</f>
        <v>0</v>
      </c>
      <c r="D1012" s="32">
        <f>'Quantities Report'!G1010</f>
        <v>0</v>
      </c>
    </row>
    <row r="1013" spans="1:4">
      <c r="A1013" s="15" t="str">
        <f>IF(ISNUMBER(VALUE(SUBSTITUTE('Quantities Report'!$A1011,"+",""))), VALUE(SUBSTITUTE('Quantities Report'!$A1011,"+","")),IF('Quantities Report'!$A1011="","End of Project",$A1012))</f>
        <v>End of Project</v>
      </c>
      <c r="B1013" s="30" t="str">
        <f>IF(ISNUMBER('Quantities Report'!$A1011), "", TRIM(CLEAN(SUBSTITUTE('Quantities Report'!$A1011, CHAR(160), " "))))</f>
        <v/>
      </c>
      <c r="C1013" s="30">
        <f>'Quantities Report'!F1011</f>
        <v>0</v>
      </c>
      <c r="D1013" s="32">
        <f>'Quantities Report'!G1011</f>
        <v>0</v>
      </c>
    </row>
    <row r="1014" spans="1:4">
      <c r="A1014" s="15" t="str">
        <f>IF(ISNUMBER(VALUE(SUBSTITUTE('Quantities Report'!$A1012,"+",""))), VALUE(SUBSTITUTE('Quantities Report'!$A1012,"+","")),IF('Quantities Report'!$A1012="","End of Project",$A1013))</f>
        <v>End of Project</v>
      </c>
      <c r="B1014" s="30" t="str">
        <f>IF(ISNUMBER('Quantities Report'!$A1012), "", TRIM(CLEAN(SUBSTITUTE('Quantities Report'!$A1012, CHAR(160), " "))))</f>
        <v/>
      </c>
      <c r="C1014" s="30">
        <f>'Quantities Report'!F1012</f>
        <v>0</v>
      </c>
      <c r="D1014" s="32">
        <f>'Quantities Report'!G1012</f>
        <v>0</v>
      </c>
    </row>
    <row r="1015" spans="1:4">
      <c r="A1015" s="15" t="str">
        <f>IF(ISNUMBER(VALUE(SUBSTITUTE('Quantities Report'!$A1013,"+",""))), VALUE(SUBSTITUTE('Quantities Report'!$A1013,"+","")),IF('Quantities Report'!$A1013="","End of Project",$A1014))</f>
        <v>End of Project</v>
      </c>
      <c r="B1015" s="30" t="str">
        <f>IF(ISNUMBER('Quantities Report'!$A1013), "", TRIM(CLEAN(SUBSTITUTE('Quantities Report'!$A1013, CHAR(160), " "))))</f>
        <v/>
      </c>
      <c r="C1015" s="30">
        <f>'Quantities Report'!F1013</f>
        <v>0</v>
      </c>
      <c r="D1015" s="32">
        <f>'Quantities Report'!G1013</f>
        <v>0</v>
      </c>
    </row>
    <row r="1016" spans="1:4">
      <c r="A1016" s="15" t="str">
        <f>IF(ISNUMBER(VALUE(SUBSTITUTE('Quantities Report'!$A1014,"+",""))), VALUE(SUBSTITUTE('Quantities Report'!$A1014,"+","")),IF('Quantities Report'!$A1014="","End of Project",$A1015))</f>
        <v>End of Project</v>
      </c>
      <c r="B1016" s="30" t="str">
        <f>IF(ISNUMBER('Quantities Report'!$A1014), "", TRIM(CLEAN(SUBSTITUTE('Quantities Report'!$A1014, CHAR(160), " "))))</f>
        <v/>
      </c>
      <c r="C1016" s="30">
        <f>'Quantities Report'!F1014</f>
        <v>0</v>
      </c>
      <c r="D1016" s="32">
        <f>'Quantities Report'!G1014</f>
        <v>0</v>
      </c>
    </row>
    <row r="1017" spans="1:4">
      <c r="A1017" s="15" t="str">
        <f>IF(ISNUMBER(VALUE(SUBSTITUTE('Quantities Report'!$A1015,"+",""))), VALUE(SUBSTITUTE('Quantities Report'!$A1015,"+","")),IF('Quantities Report'!$A1015="","End of Project",$A1016))</f>
        <v>End of Project</v>
      </c>
      <c r="B1017" s="30" t="str">
        <f>IF(ISNUMBER('Quantities Report'!$A1015), "", TRIM(CLEAN(SUBSTITUTE('Quantities Report'!$A1015, CHAR(160), " "))))</f>
        <v/>
      </c>
      <c r="C1017" s="30">
        <f>'Quantities Report'!F1015</f>
        <v>0</v>
      </c>
      <c r="D1017" s="32">
        <f>'Quantities Report'!G1015</f>
        <v>0</v>
      </c>
    </row>
    <row r="1018" spans="1:4">
      <c r="A1018" s="15" t="str">
        <f>IF(ISNUMBER(VALUE(SUBSTITUTE('Quantities Report'!$A1016,"+",""))), VALUE(SUBSTITUTE('Quantities Report'!$A1016,"+","")),IF('Quantities Report'!$A1016="","End of Project",$A1017))</f>
        <v>End of Project</v>
      </c>
      <c r="B1018" s="30" t="str">
        <f>IF(ISNUMBER('Quantities Report'!$A1016), "", TRIM(CLEAN(SUBSTITUTE('Quantities Report'!$A1016, CHAR(160), " "))))</f>
        <v/>
      </c>
      <c r="C1018" s="30">
        <f>'Quantities Report'!F1016</f>
        <v>0</v>
      </c>
      <c r="D1018" s="32">
        <f>'Quantities Report'!G1016</f>
        <v>0</v>
      </c>
    </row>
    <row r="1019" spans="1:4">
      <c r="A1019" s="15" t="str">
        <f>IF(ISNUMBER(VALUE(SUBSTITUTE('Quantities Report'!$A1017,"+",""))), VALUE(SUBSTITUTE('Quantities Report'!$A1017,"+","")),IF('Quantities Report'!$A1017="","End of Project",$A1018))</f>
        <v>End of Project</v>
      </c>
      <c r="B1019" s="30" t="str">
        <f>IF(ISNUMBER('Quantities Report'!$A1017), "", TRIM(CLEAN(SUBSTITUTE('Quantities Report'!$A1017, CHAR(160), " "))))</f>
        <v/>
      </c>
      <c r="C1019" s="30">
        <f>'Quantities Report'!F1017</f>
        <v>0</v>
      </c>
      <c r="D1019" s="32">
        <f>'Quantities Report'!G1017</f>
        <v>0</v>
      </c>
    </row>
    <row r="1020" spans="1:4">
      <c r="A1020" s="15" t="str">
        <f>IF(ISNUMBER(VALUE(SUBSTITUTE('Quantities Report'!$A1018,"+",""))), VALUE(SUBSTITUTE('Quantities Report'!$A1018,"+","")),IF('Quantities Report'!$A1018="","End of Project",$A1019))</f>
        <v>End of Project</v>
      </c>
      <c r="B1020" s="30" t="str">
        <f>IF(ISNUMBER('Quantities Report'!$A1018), "", TRIM(CLEAN(SUBSTITUTE('Quantities Report'!$A1018, CHAR(160), " "))))</f>
        <v/>
      </c>
      <c r="C1020" s="30">
        <f>'Quantities Report'!F1018</f>
        <v>0</v>
      </c>
      <c r="D1020" s="32">
        <f>'Quantities Report'!G1018</f>
        <v>0</v>
      </c>
    </row>
    <row r="1021" spans="1:4">
      <c r="A1021" s="15" t="str">
        <f>IF(ISNUMBER(VALUE(SUBSTITUTE('Quantities Report'!$A1019,"+",""))), VALUE(SUBSTITUTE('Quantities Report'!$A1019,"+","")),IF('Quantities Report'!$A1019="","End of Project",$A1020))</f>
        <v>End of Project</v>
      </c>
      <c r="B1021" s="30" t="str">
        <f>IF(ISNUMBER('Quantities Report'!$A1019), "", TRIM(CLEAN(SUBSTITUTE('Quantities Report'!$A1019, CHAR(160), " "))))</f>
        <v/>
      </c>
      <c r="C1021" s="30">
        <f>'Quantities Report'!F1019</f>
        <v>0</v>
      </c>
      <c r="D1021" s="32">
        <f>'Quantities Report'!G1019</f>
        <v>0</v>
      </c>
    </row>
    <row r="1022" spans="1:4">
      <c r="A1022" s="15" t="str">
        <f>IF(ISNUMBER(VALUE(SUBSTITUTE('Quantities Report'!$A1020,"+",""))), VALUE(SUBSTITUTE('Quantities Report'!$A1020,"+","")),IF('Quantities Report'!$A1020="","End of Project",$A1021))</f>
        <v>End of Project</v>
      </c>
      <c r="B1022" s="30" t="str">
        <f>IF(ISNUMBER('Quantities Report'!$A1020), "", TRIM(CLEAN(SUBSTITUTE('Quantities Report'!$A1020, CHAR(160), " "))))</f>
        <v/>
      </c>
      <c r="C1022" s="30">
        <f>'Quantities Report'!F1020</f>
        <v>0</v>
      </c>
      <c r="D1022" s="32">
        <f>'Quantities Report'!G1020</f>
        <v>0</v>
      </c>
    </row>
    <row r="1023" spans="1:4">
      <c r="A1023" s="15" t="str">
        <f>IF(ISNUMBER(VALUE(SUBSTITUTE('Quantities Report'!$A1021,"+",""))), VALUE(SUBSTITUTE('Quantities Report'!$A1021,"+","")),IF('Quantities Report'!$A1021="","End of Project",$A1022))</f>
        <v>End of Project</v>
      </c>
      <c r="B1023" s="30" t="str">
        <f>IF(ISNUMBER('Quantities Report'!$A1021), "", TRIM(CLEAN(SUBSTITUTE('Quantities Report'!$A1021, CHAR(160), " "))))</f>
        <v/>
      </c>
      <c r="C1023" s="30">
        <f>'Quantities Report'!F1021</f>
        <v>0</v>
      </c>
      <c r="D1023" s="32">
        <f>'Quantities Report'!G1021</f>
        <v>0</v>
      </c>
    </row>
    <row r="1024" spans="1:4">
      <c r="A1024" s="15" t="str">
        <f>IF(ISNUMBER(VALUE(SUBSTITUTE('Quantities Report'!$A1022,"+",""))), VALUE(SUBSTITUTE('Quantities Report'!$A1022,"+","")),IF('Quantities Report'!$A1022="","End of Project",$A1023))</f>
        <v>End of Project</v>
      </c>
      <c r="B1024" s="30" t="str">
        <f>IF(ISNUMBER('Quantities Report'!$A1022), "", TRIM(CLEAN(SUBSTITUTE('Quantities Report'!$A1022, CHAR(160), " "))))</f>
        <v/>
      </c>
      <c r="C1024" s="30">
        <f>'Quantities Report'!F1022</f>
        <v>0</v>
      </c>
      <c r="D1024" s="32">
        <f>'Quantities Report'!G1022</f>
        <v>0</v>
      </c>
    </row>
    <row r="1025" spans="1:4">
      <c r="A1025" s="15" t="str">
        <f>IF(ISNUMBER(VALUE(SUBSTITUTE('Quantities Report'!$A1023,"+",""))), VALUE(SUBSTITUTE('Quantities Report'!$A1023,"+","")),IF('Quantities Report'!$A1023="","End of Project",$A1024))</f>
        <v>End of Project</v>
      </c>
      <c r="B1025" s="30" t="str">
        <f>IF(ISNUMBER('Quantities Report'!$A1023), "", TRIM(CLEAN(SUBSTITUTE('Quantities Report'!$A1023, CHAR(160), " "))))</f>
        <v/>
      </c>
      <c r="C1025" s="30">
        <f>'Quantities Report'!F1023</f>
        <v>0</v>
      </c>
      <c r="D1025" s="32">
        <f>'Quantities Report'!G1023</f>
        <v>0</v>
      </c>
    </row>
    <row r="1026" spans="1:4">
      <c r="A1026" s="15" t="str">
        <f>IF(ISNUMBER(VALUE(SUBSTITUTE('Quantities Report'!$A1024,"+",""))), VALUE(SUBSTITUTE('Quantities Report'!$A1024,"+","")),IF('Quantities Report'!$A1024="","End of Project",$A1025))</f>
        <v>End of Project</v>
      </c>
      <c r="B1026" s="30" t="str">
        <f>IF(ISNUMBER('Quantities Report'!$A1024), "", TRIM(CLEAN(SUBSTITUTE('Quantities Report'!$A1024, CHAR(160), " "))))</f>
        <v/>
      </c>
      <c r="C1026" s="30">
        <f>'Quantities Report'!F1024</f>
        <v>0</v>
      </c>
      <c r="D1026" s="32">
        <f>'Quantities Report'!G1024</f>
        <v>0</v>
      </c>
    </row>
    <row r="1027" spans="1:4">
      <c r="A1027" s="15" t="str">
        <f>IF(ISNUMBER(VALUE(SUBSTITUTE('Quantities Report'!$A1025,"+",""))), VALUE(SUBSTITUTE('Quantities Report'!$A1025,"+","")),IF('Quantities Report'!$A1025="","End of Project",$A1026))</f>
        <v>End of Project</v>
      </c>
      <c r="B1027" s="30" t="str">
        <f>IF(ISNUMBER('Quantities Report'!$A1025), "", TRIM(CLEAN(SUBSTITUTE('Quantities Report'!$A1025, CHAR(160), " "))))</f>
        <v/>
      </c>
      <c r="C1027" s="30">
        <f>'Quantities Report'!F1025</f>
        <v>0</v>
      </c>
      <c r="D1027" s="32">
        <f>'Quantities Report'!G1025</f>
        <v>0</v>
      </c>
    </row>
    <row r="1028" spans="1:4">
      <c r="A1028" s="15" t="str">
        <f>IF(ISNUMBER(VALUE(SUBSTITUTE('Quantities Report'!$A1026,"+",""))), VALUE(SUBSTITUTE('Quantities Report'!$A1026,"+","")),IF('Quantities Report'!$A1026="","End of Project",$A1027))</f>
        <v>End of Project</v>
      </c>
      <c r="B1028" s="30" t="str">
        <f>IF(ISNUMBER('Quantities Report'!$A1026), "", TRIM(CLEAN(SUBSTITUTE('Quantities Report'!$A1026, CHAR(160), " "))))</f>
        <v/>
      </c>
      <c r="C1028" s="30">
        <f>'Quantities Report'!F1026</f>
        <v>0</v>
      </c>
      <c r="D1028" s="32">
        <f>'Quantities Report'!G1026</f>
        <v>0</v>
      </c>
    </row>
    <row r="1029" spans="1:4">
      <c r="A1029" s="15" t="str">
        <f>IF(ISNUMBER(VALUE(SUBSTITUTE('Quantities Report'!$A1027,"+",""))), VALUE(SUBSTITUTE('Quantities Report'!$A1027,"+","")),IF('Quantities Report'!$A1027="","End of Project",$A1028))</f>
        <v>End of Project</v>
      </c>
      <c r="B1029" s="30" t="str">
        <f>IF(ISNUMBER('Quantities Report'!$A1027), "", TRIM(CLEAN(SUBSTITUTE('Quantities Report'!$A1027, CHAR(160), " "))))</f>
        <v/>
      </c>
      <c r="C1029" s="30">
        <f>'Quantities Report'!F1027</f>
        <v>0</v>
      </c>
      <c r="D1029" s="32">
        <f>'Quantities Report'!G1027</f>
        <v>0</v>
      </c>
    </row>
    <row r="1030" spans="1:4">
      <c r="A1030" s="15" t="str">
        <f>IF(ISNUMBER(VALUE(SUBSTITUTE('Quantities Report'!$A1028,"+",""))), VALUE(SUBSTITUTE('Quantities Report'!$A1028,"+","")),IF('Quantities Report'!$A1028="","End of Project",$A1029))</f>
        <v>End of Project</v>
      </c>
      <c r="B1030" s="30" t="str">
        <f>IF(ISNUMBER('Quantities Report'!$A1028), "", TRIM(CLEAN(SUBSTITUTE('Quantities Report'!$A1028, CHAR(160), " "))))</f>
        <v/>
      </c>
      <c r="C1030" s="30">
        <f>'Quantities Report'!F1028</f>
        <v>0</v>
      </c>
      <c r="D1030" s="32">
        <f>'Quantities Report'!G1028</f>
        <v>0</v>
      </c>
    </row>
    <row r="1031" spans="1:4">
      <c r="A1031" s="15" t="str">
        <f>IF(ISNUMBER(VALUE(SUBSTITUTE('Quantities Report'!$A1029,"+",""))), VALUE(SUBSTITUTE('Quantities Report'!$A1029,"+","")),IF('Quantities Report'!$A1029="","End of Project",$A1030))</f>
        <v>End of Project</v>
      </c>
      <c r="B1031" s="30" t="str">
        <f>IF(ISNUMBER('Quantities Report'!$A1029), "", TRIM(CLEAN(SUBSTITUTE('Quantities Report'!$A1029, CHAR(160), " "))))</f>
        <v/>
      </c>
      <c r="C1031" s="30">
        <f>'Quantities Report'!F1029</f>
        <v>0</v>
      </c>
      <c r="D1031" s="32">
        <f>'Quantities Report'!G1029</f>
        <v>0</v>
      </c>
    </row>
    <row r="1032" spans="1:4">
      <c r="A1032" s="15" t="str">
        <f>IF(ISNUMBER(VALUE(SUBSTITUTE('Quantities Report'!$A1030,"+",""))), VALUE(SUBSTITUTE('Quantities Report'!$A1030,"+","")),IF('Quantities Report'!$A1030="","End of Project",$A1031))</f>
        <v>End of Project</v>
      </c>
      <c r="B1032" s="30" t="str">
        <f>IF(ISNUMBER('Quantities Report'!$A1030), "", TRIM(CLEAN(SUBSTITUTE('Quantities Report'!$A1030, CHAR(160), " "))))</f>
        <v/>
      </c>
      <c r="C1032" s="30">
        <f>'Quantities Report'!F1030</f>
        <v>0</v>
      </c>
      <c r="D1032" s="32">
        <f>'Quantities Report'!G1030</f>
        <v>0</v>
      </c>
    </row>
    <row r="1033" spans="1:4">
      <c r="A1033" s="15" t="str">
        <f>IF(ISNUMBER(VALUE(SUBSTITUTE('Quantities Report'!$A1031,"+",""))), VALUE(SUBSTITUTE('Quantities Report'!$A1031,"+","")),IF('Quantities Report'!$A1031="","End of Project",$A1032))</f>
        <v>End of Project</v>
      </c>
      <c r="B1033" s="30" t="str">
        <f>IF(ISNUMBER('Quantities Report'!$A1031), "", TRIM(CLEAN(SUBSTITUTE('Quantities Report'!$A1031, CHAR(160), " "))))</f>
        <v/>
      </c>
      <c r="C1033" s="30">
        <f>'Quantities Report'!F1031</f>
        <v>0</v>
      </c>
      <c r="D1033" s="32">
        <f>'Quantities Report'!G1031</f>
        <v>0</v>
      </c>
    </row>
    <row r="1034" spans="1:4">
      <c r="A1034" s="15" t="str">
        <f>IF(ISNUMBER(VALUE(SUBSTITUTE('Quantities Report'!$A1032,"+",""))), VALUE(SUBSTITUTE('Quantities Report'!$A1032,"+","")),IF('Quantities Report'!$A1032="","End of Project",$A1033))</f>
        <v>End of Project</v>
      </c>
      <c r="B1034" s="30" t="str">
        <f>IF(ISNUMBER('Quantities Report'!$A1032), "", TRIM(CLEAN(SUBSTITUTE('Quantities Report'!$A1032, CHAR(160), " "))))</f>
        <v/>
      </c>
      <c r="C1034" s="30">
        <f>'Quantities Report'!F1032</f>
        <v>0</v>
      </c>
      <c r="D1034" s="32">
        <f>'Quantities Report'!G1032</f>
        <v>0</v>
      </c>
    </row>
    <row r="1035" spans="1:4">
      <c r="A1035" s="15" t="str">
        <f>IF(ISNUMBER(VALUE(SUBSTITUTE('Quantities Report'!$A1033,"+",""))), VALUE(SUBSTITUTE('Quantities Report'!$A1033,"+","")),IF('Quantities Report'!$A1033="","End of Project",$A1034))</f>
        <v>End of Project</v>
      </c>
      <c r="B1035" s="30" t="str">
        <f>IF(ISNUMBER('Quantities Report'!$A1033), "", TRIM(CLEAN(SUBSTITUTE('Quantities Report'!$A1033, CHAR(160), " "))))</f>
        <v/>
      </c>
      <c r="C1035" s="30">
        <f>'Quantities Report'!F1033</f>
        <v>0</v>
      </c>
      <c r="D1035" s="32">
        <f>'Quantities Report'!G1033</f>
        <v>0</v>
      </c>
    </row>
    <row r="1036" spans="1:4">
      <c r="A1036" s="15" t="str">
        <f>IF(ISNUMBER(VALUE(SUBSTITUTE('Quantities Report'!$A1034,"+",""))), VALUE(SUBSTITUTE('Quantities Report'!$A1034,"+","")),IF('Quantities Report'!$A1034="","End of Project",$A1035))</f>
        <v>End of Project</v>
      </c>
      <c r="B1036" s="30" t="str">
        <f>IF(ISNUMBER('Quantities Report'!$A1034), "", TRIM(CLEAN(SUBSTITUTE('Quantities Report'!$A1034, CHAR(160), " "))))</f>
        <v/>
      </c>
      <c r="C1036" s="30">
        <f>'Quantities Report'!F1034</f>
        <v>0</v>
      </c>
      <c r="D1036" s="32">
        <f>'Quantities Report'!G1034</f>
        <v>0</v>
      </c>
    </row>
    <row r="1037" spans="1:4">
      <c r="A1037" s="15" t="str">
        <f>IF(ISNUMBER(VALUE(SUBSTITUTE('Quantities Report'!$A1035,"+",""))), VALUE(SUBSTITUTE('Quantities Report'!$A1035,"+","")),IF('Quantities Report'!$A1035="","End of Project",$A1036))</f>
        <v>End of Project</v>
      </c>
      <c r="B1037" s="30" t="str">
        <f>IF(ISNUMBER('Quantities Report'!$A1035), "", TRIM(CLEAN(SUBSTITUTE('Quantities Report'!$A1035, CHAR(160), " "))))</f>
        <v/>
      </c>
      <c r="C1037" s="30">
        <f>'Quantities Report'!F1035</f>
        <v>0</v>
      </c>
      <c r="D1037" s="32">
        <f>'Quantities Report'!G1035</f>
        <v>0</v>
      </c>
    </row>
    <row r="1038" spans="1:4">
      <c r="A1038" s="15" t="str">
        <f>IF(ISNUMBER(VALUE(SUBSTITUTE('Quantities Report'!$A1036,"+",""))), VALUE(SUBSTITUTE('Quantities Report'!$A1036,"+","")),IF('Quantities Report'!$A1036="","End of Project",$A1037))</f>
        <v>End of Project</v>
      </c>
      <c r="B1038" s="30" t="str">
        <f>IF(ISNUMBER('Quantities Report'!$A1036), "", TRIM(CLEAN(SUBSTITUTE('Quantities Report'!$A1036, CHAR(160), " "))))</f>
        <v/>
      </c>
      <c r="C1038" s="30">
        <f>'Quantities Report'!F1036</f>
        <v>0</v>
      </c>
      <c r="D1038" s="32">
        <f>'Quantities Report'!G1036</f>
        <v>0</v>
      </c>
    </row>
    <row r="1039" spans="1:4">
      <c r="A1039" s="15" t="str">
        <f>IF(ISNUMBER(VALUE(SUBSTITUTE('Quantities Report'!$A1037,"+",""))), VALUE(SUBSTITUTE('Quantities Report'!$A1037,"+","")),IF('Quantities Report'!$A1037="","End of Project",$A1038))</f>
        <v>End of Project</v>
      </c>
      <c r="B1039" s="30" t="str">
        <f>IF(ISNUMBER('Quantities Report'!$A1037), "", TRIM(CLEAN(SUBSTITUTE('Quantities Report'!$A1037, CHAR(160), " "))))</f>
        <v/>
      </c>
      <c r="C1039" s="30">
        <f>'Quantities Report'!F1037</f>
        <v>0</v>
      </c>
      <c r="D1039" s="32">
        <f>'Quantities Report'!G1037</f>
        <v>0</v>
      </c>
    </row>
    <row r="1040" spans="1:4">
      <c r="A1040" s="15" t="str">
        <f>IF(ISNUMBER(VALUE(SUBSTITUTE('Quantities Report'!$A1038,"+",""))), VALUE(SUBSTITUTE('Quantities Report'!$A1038,"+","")),IF('Quantities Report'!$A1038="","End of Project",$A1039))</f>
        <v>End of Project</v>
      </c>
      <c r="B1040" s="30" t="str">
        <f>IF(ISNUMBER('Quantities Report'!$A1038), "", TRIM(CLEAN(SUBSTITUTE('Quantities Report'!$A1038, CHAR(160), " "))))</f>
        <v/>
      </c>
      <c r="C1040" s="30">
        <f>'Quantities Report'!F1038</f>
        <v>0</v>
      </c>
      <c r="D1040" s="32">
        <f>'Quantities Report'!G1038</f>
        <v>0</v>
      </c>
    </row>
    <row r="1041" spans="1:4">
      <c r="A1041" s="15" t="str">
        <f>IF(ISNUMBER(VALUE(SUBSTITUTE('Quantities Report'!$A1039,"+",""))), VALUE(SUBSTITUTE('Quantities Report'!$A1039,"+","")),IF('Quantities Report'!$A1039="","End of Project",$A1040))</f>
        <v>End of Project</v>
      </c>
      <c r="B1041" s="30" t="str">
        <f>IF(ISNUMBER('Quantities Report'!$A1039), "", TRIM(CLEAN(SUBSTITUTE('Quantities Report'!$A1039, CHAR(160), " "))))</f>
        <v/>
      </c>
      <c r="C1041" s="30">
        <f>'Quantities Report'!F1039</f>
        <v>0</v>
      </c>
      <c r="D1041" s="32">
        <f>'Quantities Report'!G1039</f>
        <v>0</v>
      </c>
    </row>
    <row r="1042" spans="1:4">
      <c r="A1042" s="15" t="str">
        <f>IF(ISNUMBER(VALUE(SUBSTITUTE('Quantities Report'!$A1040,"+",""))), VALUE(SUBSTITUTE('Quantities Report'!$A1040,"+","")),IF('Quantities Report'!$A1040="","End of Project",$A1041))</f>
        <v>End of Project</v>
      </c>
      <c r="B1042" s="30" t="str">
        <f>IF(ISNUMBER('Quantities Report'!$A1040), "", TRIM(CLEAN(SUBSTITUTE('Quantities Report'!$A1040, CHAR(160), " "))))</f>
        <v/>
      </c>
      <c r="C1042" s="30">
        <f>'Quantities Report'!F1040</f>
        <v>0</v>
      </c>
      <c r="D1042" s="32">
        <f>'Quantities Report'!G1040</f>
        <v>0</v>
      </c>
    </row>
    <row r="1043" spans="1:4">
      <c r="A1043" s="15" t="str">
        <f>IF(ISNUMBER(VALUE(SUBSTITUTE('Quantities Report'!$A1041,"+",""))), VALUE(SUBSTITUTE('Quantities Report'!$A1041,"+","")),IF('Quantities Report'!$A1041="","End of Project",$A1042))</f>
        <v>End of Project</v>
      </c>
      <c r="B1043" s="30" t="str">
        <f>IF(ISNUMBER('Quantities Report'!$A1041), "", TRIM(CLEAN(SUBSTITUTE('Quantities Report'!$A1041, CHAR(160), " "))))</f>
        <v/>
      </c>
      <c r="C1043" s="30">
        <f>'Quantities Report'!F1041</f>
        <v>0</v>
      </c>
      <c r="D1043" s="32">
        <f>'Quantities Report'!G1041</f>
        <v>0</v>
      </c>
    </row>
    <row r="1044" spans="1:4">
      <c r="A1044" s="15" t="str">
        <f>IF(ISNUMBER(VALUE(SUBSTITUTE('Quantities Report'!$A1042,"+",""))), VALUE(SUBSTITUTE('Quantities Report'!$A1042,"+","")),IF('Quantities Report'!$A1042="","End of Project",$A1043))</f>
        <v>End of Project</v>
      </c>
      <c r="B1044" s="30" t="str">
        <f>IF(ISNUMBER('Quantities Report'!$A1042), "", TRIM(CLEAN(SUBSTITUTE('Quantities Report'!$A1042, CHAR(160), " "))))</f>
        <v/>
      </c>
      <c r="C1044" s="30">
        <f>'Quantities Report'!F1042</f>
        <v>0</v>
      </c>
      <c r="D1044" s="32">
        <f>'Quantities Report'!G1042</f>
        <v>0</v>
      </c>
    </row>
    <row r="1045" spans="1:4">
      <c r="A1045" s="15" t="str">
        <f>IF(ISNUMBER(VALUE(SUBSTITUTE('Quantities Report'!$A1043,"+",""))), VALUE(SUBSTITUTE('Quantities Report'!$A1043,"+","")),IF('Quantities Report'!$A1043="","End of Project",$A1044))</f>
        <v>End of Project</v>
      </c>
      <c r="B1045" s="30" t="str">
        <f>IF(ISNUMBER('Quantities Report'!$A1043), "", TRIM(CLEAN(SUBSTITUTE('Quantities Report'!$A1043, CHAR(160), " "))))</f>
        <v/>
      </c>
      <c r="C1045" s="30">
        <f>'Quantities Report'!F1043</f>
        <v>0</v>
      </c>
      <c r="D1045" s="32">
        <f>'Quantities Report'!G1043</f>
        <v>0</v>
      </c>
    </row>
    <row r="1046" spans="1:4">
      <c r="A1046" s="15" t="str">
        <f>IF(ISNUMBER(VALUE(SUBSTITUTE('Quantities Report'!$A1044,"+",""))), VALUE(SUBSTITUTE('Quantities Report'!$A1044,"+","")),IF('Quantities Report'!$A1044="","End of Project",$A1045))</f>
        <v>End of Project</v>
      </c>
      <c r="B1046" s="30" t="str">
        <f>IF(ISNUMBER('Quantities Report'!$A1044), "", TRIM(CLEAN(SUBSTITUTE('Quantities Report'!$A1044, CHAR(160), " "))))</f>
        <v/>
      </c>
      <c r="C1046" s="30">
        <f>'Quantities Report'!F1044</f>
        <v>0</v>
      </c>
      <c r="D1046" s="32">
        <f>'Quantities Report'!G1044</f>
        <v>0</v>
      </c>
    </row>
    <row r="1047" spans="1:4">
      <c r="A1047" s="15" t="str">
        <f>IF(ISNUMBER(VALUE(SUBSTITUTE('Quantities Report'!$A1045,"+",""))), VALUE(SUBSTITUTE('Quantities Report'!$A1045,"+","")),IF('Quantities Report'!$A1045="","End of Project",$A1046))</f>
        <v>End of Project</v>
      </c>
      <c r="B1047" s="30" t="str">
        <f>IF(ISNUMBER('Quantities Report'!$A1045), "", TRIM(CLEAN(SUBSTITUTE('Quantities Report'!$A1045, CHAR(160), " "))))</f>
        <v/>
      </c>
      <c r="C1047" s="30">
        <f>'Quantities Report'!F1045</f>
        <v>0</v>
      </c>
      <c r="D1047" s="32">
        <f>'Quantities Report'!G1045</f>
        <v>0</v>
      </c>
    </row>
    <row r="1048" spans="1:4">
      <c r="A1048" s="15" t="str">
        <f>IF(ISNUMBER(VALUE(SUBSTITUTE('Quantities Report'!$A1046,"+",""))), VALUE(SUBSTITUTE('Quantities Report'!$A1046,"+","")),IF('Quantities Report'!$A1046="","End of Project",$A1047))</f>
        <v>End of Project</v>
      </c>
      <c r="B1048" s="30" t="str">
        <f>IF(ISNUMBER('Quantities Report'!$A1046), "", TRIM(CLEAN(SUBSTITUTE('Quantities Report'!$A1046, CHAR(160), " "))))</f>
        <v/>
      </c>
      <c r="C1048" s="30">
        <f>'Quantities Report'!F1046</f>
        <v>0</v>
      </c>
      <c r="D1048" s="32">
        <f>'Quantities Report'!G1046</f>
        <v>0</v>
      </c>
    </row>
    <row r="1049" spans="1:4">
      <c r="A1049" s="15" t="str">
        <f>IF(ISNUMBER(VALUE(SUBSTITUTE('Quantities Report'!$A1047,"+",""))), VALUE(SUBSTITUTE('Quantities Report'!$A1047,"+","")),IF('Quantities Report'!$A1047="","End of Project",$A1048))</f>
        <v>End of Project</v>
      </c>
      <c r="B1049" s="30" t="str">
        <f>IF(ISNUMBER('Quantities Report'!$A1047), "", TRIM(CLEAN(SUBSTITUTE('Quantities Report'!$A1047, CHAR(160), " "))))</f>
        <v/>
      </c>
      <c r="C1049" s="30">
        <f>'Quantities Report'!F1047</f>
        <v>0</v>
      </c>
      <c r="D1049" s="32">
        <f>'Quantities Report'!G1047</f>
        <v>0</v>
      </c>
    </row>
    <row r="1050" spans="1:4">
      <c r="A1050" s="15" t="str">
        <f>IF(ISNUMBER(VALUE(SUBSTITUTE('Quantities Report'!$A1048,"+",""))), VALUE(SUBSTITUTE('Quantities Report'!$A1048,"+","")),IF('Quantities Report'!$A1048="","End of Project",$A1049))</f>
        <v>End of Project</v>
      </c>
      <c r="B1050" s="30" t="str">
        <f>IF(ISNUMBER('Quantities Report'!$A1048), "", TRIM(CLEAN(SUBSTITUTE('Quantities Report'!$A1048, CHAR(160), " "))))</f>
        <v/>
      </c>
      <c r="C1050" s="30">
        <f>'Quantities Report'!F1048</f>
        <v>0</v>
      </c>
      <c r="D1050" s="32">
        <f>'Quantities Report'!G1048</f>
        <v>0</v>
      </c>
    </row>
    <row r="1051" spans="1:4">
      <c r="A1051" s="15" t="str">
        <f>IF(ISNUMBER(VALUE(SUBSTITUTE('Quantities Report'!$A1049,"+",""))), VALUE(SUBSTITUTE('Quantities Report'!$A1049,"+","")),IF('Quantities Report'!$A1049="","End of Project",$A1050))</f>
        <v>End of Project</v>
      </c>
      <c r="B1051" s="30" t="str">
        <f>IF(ISNUMBER('Quantities Report'!$A1049), "", TRIM(CLEAN(SUBSTITUTE('Quantities Report'!$A1049, CHAR(160), " "))))</f>
        <v/>
      </c>
      <c r="C1051" s="30">
        <f>'Quantities Report'!F1049</f>
        <v>0</v>
      </c>
      <c r="D1051" s="32">
        <f>'Quantities Report'!G1049</f>
        <v>0</v>
      </c>
    </row>
    <row r="1052" spans="1:4">
      <c r="A1052" s="15" t="str">
        <f>IF(ISNUMBER(VALUE(SUBSTITUTE('Quantities Report'!$A1050,"+",""))), VALUE(SUBSTITUTE('Quantities Report'!$A1050,"+","")),IF('Quantities Report'!$A1050="","End of Project",$A1051))</f>
        <v>End of Project</v>
      </c>
      <c r="B1052" s="30" t="str">
        <f>IF(ISNUMBER('Quantities Report'!$A1050), "", TRIM(CLEAN(SUBSTITUTE('Quantities Report'!$A1050, CHAR(160), " "))))</f>
        <v/>
      </c>
      <c r="C1052" s="30">
        <f>'Quantities Report'!F1050</f>
        <v>0</v>
      </c>
      <c r="D1052" s="32">
        <f>'Quantities Report'!G1050</f>
        <v>0</v>
      </c>
    </row>
    <row r="1053" spans="1:4">
      <c r="A1053" s="15" t="str">
        <f>IF(ISNUMBER(VALUE(SUBSTITUTE('Quantities Report'!$A1051,"+",""))), VALUE(SUBSTITUTE('Quantities Report'!$A1051,"+","")),IF('Quantities Report'!$A1051="","End of Project",$A1052))</f>
        <v>End of Project</v>
      </c>
      <c r="B1053" s="30" t="str">
        <f>IF(ISNUMBER('Quantities Report'!$A1051), "", TRIM(CLEAN(SUBSTITUTE('Quantities Report'!$A1051, CHAR(160), " "))))</f>
        <v/>
      </c>
      <c r="C1053" s="30">
        <f>'Quantities Report'!F1051</f>
        <v>0</v>
      </c>
      <c r="D1053" s="32">
        <f>'Quantities Report'!G1051</f>
        <v>0</v>
      </c>
    </row>
    <row r="1054" spans="1:4">
      <c r="A1054" s="15" t="str">
        <f>IF(ISNUMBER(VALUE(SUBSTITUTE('Quantities Report'!$A1052,"+",""))), VALUE(SUBSTITUTE('Quantities Report'!$A1052,"+","")),IF('Quantities Report'!$A1052="","End of Project",$A1053))</f>
        <v>End of Project</v>
      </c>
      <c r="B1054" s="30" t="str">
        <f>IF(ISNUMBER('Quantities Report'!$A1052), "", TRIM(CLEAN(SUBSTITUTE('Quantities Report'!$A1052, CHAR(160), " "))))</f>
        <v/>
      </c>
      <c r="C1054" s="30">
        <f>'Quantities Report'!F1052</f>
        <v>0</v>
      </c>
      <c r="D1054" s="32">
        <f>'Quantities Report'!G1052</f>
        <v>0</v>
      </c>
    </row>
    <row r="1055" spans="1:4">
      <c r="A1055" s="15" t="str">
        <f>IF(ISNUMBER(VALUE(SUBSTITUTE('Quantities Report'!$A1053,"+",""))), VALUE(SUBSTITUTE('Quantities Report'!$A1053,"+","")),IF('Quantities Report'!$A1053="","End of Project",$A1054))</f>
        <v>End of Project</v>
      </c>
      <c r="B1055" s="30" t="str">
        <f>IF(ISNUMBER('Quantities Report'!$A1053), "", TRIM(CLEAN(SUBSTITUTE('Quantities Report'!$A1053, CHAR(160), " "))))</f>
        <v/>
      </c>
      <c r="C1055" s="30">
        <f>'Quantities Report'!F1053</f>
        <v>0</v>
      </c>
      <c r="D1055" s="32">
        <f>'Quantities Report'!G1053</f>
        <v>0</v>
      </c>
    </row>
    <row r="1056" spans="1:4">
      <c r="A1056" s="15" t="str">
        <f>IF(ISNUMBER(VALUE(SUBSTITUTE('Quantities Report'!$A1054,"+",""))), VALUE(SUBSTITUTE('Quantities Report'!$A1054,"+","")),IF('Quantities Report'!$A1054="","End of Project",$A1055))</f>
        <v>End of Project</v>
      </c>
      <c r="B1056" s="30" t="str">
        <f>IF(ISNUMBER('Quantities Report'!$A1054), "", TRIM(CLEAN(SUBSTITUTE('Quantities Report'!$A1054, CHAR(160), " "))))</f>
        <v/>
      </c>
      <c r="C1056" s="30">
        <f>'Quantities Report'!F1054</f>
        <v>0</v>
      </c>
      <c r="D1056" s="32">
        <f>'Quantities Report'!G1054</f>
        <v>0</v>
      </c>
    </row>
    <row r="1057" spans="1:4">
      <c r="A1057" s="15" t="str">
        <f>IF(ISNUMBER(VALUE(SUBSTITUTE('Quantities Report'!$A1055,"+",""))), VALUE(SUBSTITUTE('Quantities Report'!$A1055,"+","")),IF('Quantities Report'!$A1055="","End of Project",$A1056))</f>
        <v>End of Project</v>
      </c>
      <c r="B1057" s="30" t="str">
        <f>IF(ISNUMBER('Quantities Report'!$A1055), "", TRIM(CLEAN(SUBSTITUTE('Quantities Report'!$A1055, CHAR(160), " "))))</f>
        <v/>
      </c>
      <c r="C1057" s="30">
        <f>'Quantities Report'!F1055</f>
        <v>0</v>
      </c>
      <c r="D1057" s="32">
        <f>'Quantities Report'!G1055</f>
        <v>0</v>
      </c>
    </row>
    <row r="1058" spans="1:4">
      <c r="A1058" s="15" t="str">
        <f>IF(ISNUMBER(VALUE(SUBSTITUTE('Quantities Report'!$A1056,"+",""))), VALUE(SUBSTITUTE('Quantities Report'!$A1056,"+","")),IF('Quantities Report'!$A1056="","End of Project",$A1057))</f>
        <v>End of Project</v>
      </c>
      <c r="B1058" s="30" t="str">
        <f>IF(ISNUMBER('Quantities Report'!$A1056), "", TRIM(CLEAN(SUBSTITUTE('Quantities Report'!$A1056, CHAR(160), " "))))</f>
        <v/>
      </c>
      <c r="C1058" s="30">
        <f>'Quantities Report'!F1056</f>
        <v>0</v>
      </c>
      <c r="D1058" s="32">
        <f>'Quantities Report'!G1056</f>
        <v>0</v>
      </c>
    </row>
    <row r="1059" spans="1:4">
      <c r="A1059" s="15" t="str">
        <f>IF(ISNUMBER(VALUE(SUBSTITUTE('Quantities Report'!$A1057,"+",""))), VALUE(SUBSTITUTE('Quantities Report'!$A1057,"+","")),IF('Quantities Report'!$A1057="","End of Project",$A1058))</f>
        <v>End of Project</v>
      </c>
      <c r="B1059" s="30" t="str">
        <f>IF(ISNUMBER('Quantities Report'!$A1057), "", TRIM(CLEAN(SUBSTITUTE('Quantities Report'!$A1057, CHAR(160), " "))))</f>
        <v/>
      </c>
      <c r="C1059" s="30">
        <f>'Quantities Report'!F1057</f>
        <v>0</v>
      </c>
      <c r="D1059" s="32">
        <f>'Quantities Report'!G1057</f>
        <v>0</v>
      </c>
    </row>
    <row r="1060" spans="1:4">
      <c r="A1060" s="15" t="str">
        <f>IF(ISNUMBER(VALUE(SUBSTITUTE('Quantities Report'!$A1058,"+",""))), VALUE(SUBSTITUTE('Quantities Report'!$A1058,"+","")),IF('Quantities Report'!$A1058="","End of Project",$A1059))</f>
        <v>End of Project</v>
      </c>
      <c r="B1060" s="30" t="str">
        <f>IF(ISNUMBER('Quantities Report'!$A1058), "", TRIM(CLEAN(SUBSTITUTE('Quantities Report'!$A1058, CHAR(160), " "))))</f>
        <v/>
      </c>
      <c r="C1060" s="30">
        <f>'Quantities Report'!F1058</f>
        <v>0</v>
      </c>
      <c r="D1060" s="32">
        <f>'Quantities Report'!G1058</f>
        <v>0</v>
      </c>
    </row>
    <row r="1061" spans="1:4">
      <c r="A1061" s="15" t="str">
        <f>IF(ISNUMBER(VALUE(SUBSTITUTE('Quantities Report'!$A1059,"+",""))), VALUE(SUBSTITUTE('Quantities Report'!$A1059,"+","")),IF('Quantities Report'!$A1059="","End of Project",$A1060))</f>
        <v>End of Project</v>
      </c>
      <c r="B1061" s="30" t="str">
        <f>IF(ISNUMBER('Quantities Report'!$A1059), "", TRIM(CLEAN(SUBSTITUTE('Quantities Report'!$A1059, CHAR(160), " "))))</f>
        <v/>
      </c>
      <c r="C1061" s="30">
        <f>'Quantities Report'!F1059</f>
        <v>0</v>
      </c>
      <c r="D1061" s="32">
        <f>'Quantities Report'!G1059</f>
        <v>0</v>
      </c>
    </row>
    <row r="1062" spans="1:4">
      <c r="A1062" s="15" t="str">
        <f>IF(ISNUMBER(VALUE(SUBSTITUTE('Quantities Report'!$A1060,"+",""))), VALUE(SUBSTITUTE('Quantities Report'!$A1060,"+","")),IF('Quantities Report'!$A1060="","End of Project",$A1061))</f>
        <v>End of Project</v>
      </c>
      <c r="B1062" s="30" t="str">
        <f>IF(ISNUMBER('Quantities Report'!$A1060), "", TRIM(CLEAN(SUBSTITUTE('Quantities Report'!$A1060, CHAR(160), " "))))</f>
        <v/>
      </c>
      <c r="C1062" s="30">
        <f>'Quantities Report'!F1060</f>
        <v>0</v>
      </c>
      <c r="D1062" s="32">
        <f>'Quantities Report'!G1060</f>
        <v>0</v>
      </c>
    </row>
    <row r="1063" spans="1:4">
      <c r="A1063" s="15" t="str">
        <f>IF(ISNUMBER(VALUE(SUBSTITUTE('Quantities Report'!$A1061,"+",""))), VALUE(SUBSTITUTE('Quantities Report'!$A1061,"+","")),IF('Quantities Report'!$A1061="","End of Project",$A1062))</f>
        <v>End of Project</v>
      </c>
      <c r="B1063" s="30" t="str">
        <f>IF(ISNUMBER('Quantities Report'!$A1061), "", TRIM(CLEAN(SUBSTITUTE('Quantities Report'!$A1061, CHAR(160), " "))))</f>
        <v/>
      </c>
      <c r="C1063" s="30">
        <f>'Quantities Report'!F1061</f>
        <v>0</v>
      </c>
      <c r="D1063" s="32">
        <f>'Quantities Report'!G1061</f>
        <v>0</v>
      </c>
    </row>
    <row r="1064" spans="1:4">
      <c r="A1064" s="15" t="str">
        <f>IF(ISNUMBER(VALUE(SUBSTITUTE('Quantities Report'!$A1062,"+",""))), VALUE(SUBSTITUTE('Quantities Report'!$A1062,"+","")),IF('Quantities Report'!$A1062="","End of Project",$A1063))</f>
        <v>End of Project</v>
      </c>
      <c r="B1064" s="30" t="str">
        <f>IF(ISNUMBER('Quantities Report'!$A1062), "", TRIM(CLEAN(SUBSTITUTE('Quantities Report'!$A1062, CHAR(160), " "))))</f>
        <v/>
      </c>
      <c r="C1064" s="30">
        <f>'Quantities Report'!F1062</f>
        <v>0</v>
      </c>
      <c r="D1064" s="32">
        <f>'Quantities Report'!G1062</f>
        <v>0</v>
      </c>
    </row>
    <row r="1065" spans="1:4">
      <c r="A1065" s="15" t="str">
        <f>IF(ISNUMBER(VALUE(SUBSTITUTE('Quantities Report'!$A1063,"+",""))), VALUE(SUBSTITUTE('Quantities Report'!$A1063,"+","")),IF('Quantities Report'!$A1063="","End of Project",$A1064))</f>
        <v>End of Project</v>
      </c>
      <c r="B1065" s="30" t="str">
        <f>IF(ISNUMBER('Quantities Report'!$A1063), "", TRIM(CLEAN(SUBSTITUTE('Quantities Report'!$A1063, CHAR(160), " "))))</f>
        <v/>
      </c>
      <c r="C1065" s="30">
        <f>'Quantities Report'!F1063</f>
        <v>0</v>
      </c>
      <c r="D1065" s="32">
        <f>'Quantities Report'!G1063</f>
        <v>0</v>
      </c>
    </row>
    <row r="1066" spans="1:4">
      <c r="A1066" s="15" t="str">
        <f>IF(ISNUMBER(VALUE(SUBSTITUTE('Quantities Report'!$A1064,"+",""))), VALUE(SUBSTITUTE('Quantities Report'!$A1064,"+","")),IF('Quantities Report'!$A1064="","End of Project",$A1065))</f>
        <v>End of Project</v>
      </c>
      <c r="B1066" s="30" t="str">
        <f>IF(ISNUMBER('Quantities Report'!$A1064), "", TRIM(CLEAN(SUBSTITUTE('Quantities Report'!$A1064, CHAR(160), " "))))</f>
        <v/>
      </c>
      <c r="C1066" s="30">
        <f>'Quantities Report'!F1064</f>
        <v>0</v>
      </c>
      <c r="D1066" s="32">
        <f>'Quantities Report'!G1064</f>
        <v>0</v>
      </c>
    </row>
    <row r="1067" spans="1:4">
      <c r="A1067" s="15" t="str">
        <f>IF(ISNUMBER(VALUE(SUBSTITUTE('Quantities Report'!$A1065,"+",""))), VALUE(SUBSTITUTE('Quantities Report'!$A1065,"+","")),IF('Quantities Report'!$A1065="","End of Project",$A1066))</f>
        <v>End of Project</v>
      </c>
      <c r="B1067" s="30" t="str">
        <f>IF(ISNUMBER('Quantities Report'!$A1065), "", TRIM(CLEAN(SUBSTITUTE('Quantities Report'!$A1065, CHAR(160), " "))))</f>
        <v/>
      </c>
      <c r="C1067" s="30">
        <f>'Quantities Report'!F1065</f>
        <v>0</v>
      </c>
      <c r="D1067" s="32">
        <f>'Quantities Report'!G1065</f>
        <v>0</v>
      </c>
    </row>
    <row r="1068" spans="1:4">
      <c r="A1068" s="15" t="str">
        <f>IF(ISNUMBER(VALUE(SUBSTITUTE('Quantities Report'!$A1066,"+",""))), VALUE(SUBSTITUTE('Quantities Report'!$A1066,"+","")),IF('Quantities Report'!$A1066="","End of Project",$A1067))</f>
        <v>End of Project</v>
      </c>
      <c r="B1068" s="30" t="str">
        <f>IF(ISNUMBER('Quantities Report'!$A1066), "", TRIM(CLEAN(SUBSTITUTE('Quantities Report'!$A1066, CHAR(160), " "))))</f>
        <v/>
      </c>
      <c r="C1068" s="30">
        <f>'Quantities Report'!F1066</f>
        <v>0</v>
      </c>
      <c r="D1068" s="32">
        <f>'Quantities Report'!G1066</f>
        <v>0</v>
      </c>
    </row>
    <row r="1069" spans="1:4">
      <c r="A1069" s="15" t="str">
        <f>IF(ISNUMBER(VALUE(SUBSTITUTE('Quantities Report'!$A1067,"+",""))), VALUE(SUBSTITUTE('Quantities Report'!$A1067,"+","")),IF('Quantities Report'!$A1067="","End of Project",$A1068))</f>
        <v>End of Project</v>
      </c>
      <c r="B1069" s="30" t="str">
        <f>IF(ISNUMBER('Quantities Report'!$A1067), "", TRIM(CLEAN(SUBSTITUTE('Quantities Report'!$A1067, CHAR(160), " "))))</f>
        <v/>
      </c>
      <c r="C1069" s="30">
        <f>'Quantities Report'!F1067</f>
        <v>0</v>
      </c>
      <c r="D1069" s="32">
        <f>'Quantities Report'!G1067</f>
        <v>0</v>
      </c>
    </row>
    <row r="1070" spans="1:4">
      <c r="A1070" s="15" t="str">
        <f>IF(ISNUMBER(VALUE(SUBSTITUTE('Quantities Report'!$A1068,"+",""))), VALUE(SUBSTITUTE('Quantities Report'!$A1068,"+","")),IF('Quantities Report'!$A1068="","End of Project",$A1069))</f>
        <v>End of Project</v>
      </c>
      <c r="B1070" s="30" t="str">
        <f>IF(ISNUMBER('Quantities Report'!$A1068), "", TRIM(CLEAN(SUBSTITUTE('Quantities Report'!$A1068, CHAR(160), " "))))</f>
        <v/>
      </c>
      <c r="C1070" s="30">
        <f>'Quantities Report'!F1068</f>
        <v>0</v>
      </c>
      <c r="D1070" s="32">
        <f>'Quantities Report'!G1068</f>
        <v>0</v>
      </c>
    </row>
    <row r="1071" spans="1:4">
      <c r="A1071" s="15" t="str">
        <f>IF(ISNUMBER(VALUE(SUBSTITUTE('Quantities Report'!$A1069,"+",""))), VALUE(SUBSTITUTE('Quantities Report'!$A1069,"+","")),IF('Quantities Report'!$A1069="","End of Project",$A1070))</f>
        <v>End of Project</v>
      </c>
      <c r="B1071" s="30" t="str">
        <f>IF(ISNUMBER('Quantities Report'!$A1069), "", TRIM(CLEAN(SUBSTITUTE('Quantities Report'!$A1069, CHAR(160), " "))))</f>
        <v/>
      </c>
      <c r="C1071" s="30">
        <f>'Quantities Report'!F1069</f>
        <v>0</v>
      </c>
      <c r="D1071" s="32">
        <f>'Quantities Report'!G1069</f>
        <v>0</v>
      </c>
    </row>
    <row r="1072" spans="1:4">
      <c r="A1072" s="15" t="str">
        <f>IF(ISNUMBER(VALUE(SUBSTITUTE('Quantities Report'!$A1070,"+",""))), VALUE(SUBSTITUTE('Quantities Report'!$A1070,"+","")),IF('Quantities Report'!$A1070="","End of Project",$A1071))</f>
        <v>End of Project</v>
      </c>
      <c r="B1072" s="30" t="str">
        <f>IF(ISNUMBER('Quantities Report'!$A1070), "", TRIM(CLEAN(SUBSTITUTE('Quantities Report'!$A1070, CHAR(160), " "))))</f>
        <v/>
      </c>
      <c r="C1072" s="30">
        <f>'Quantities Report'!F1070</f>
        <v>0</v>
      </c>
      <c r="D1072" s="32">
        <f>'Quantities Report'!G1070</f>
        <v>0</v>
      </c>
    </row>
    <row r="1073" spans="1:4">
      <c r="A1073" s="15" t="str">
        <f>IF(ISNUMBER(VALUE(SUBSTITUTE('Quantities Report'!$A1071,"+",""))), VALUE(SUBSTITUTE('Quantities Report'!$A1071,"+","")),IF('Quantities Report'!$A1071="","End of Project",$A1072))</f>
        <v>End of Project</v>
      </c>
      <c r="B1073" s="30" t="str">
        <f>IF(ISNUMBER('Quantities Report'!$A1071), "", TRIM(CLEAN(SUBSTITUTE('Quantities Report'!$A1071, CHAR(160), " "))))</f>
        <v/>
      </c>
      <c r="C1073" s="30">
        <f>'Quantities Report'!F1071</f>
        <v>0</v>
      </c>
      <c r="D1073" s="32">
        <f>'Quantities Report'!G1071</f>
        <v>0</v>
      </c>
    </row>
    <row r="1074" spans="1:4">
      <c r="A1074" s="15" t="str">
        <f>IF(ISNUMBER(VALUE(SUBSTITUTE('Quantities Report'!$A1072,"+",""))), VALUE(SUBSTITUTE('Quantities Report'!$A1072,"+","")),IF('Quantities Report'!$A1072="","End of Project",$A1073))</f>
        <v>End of Project</v>
      </c>
      <c r="B1074" s="30" t="str">
        <f>IF(ISNUMBER('Quantities Report'!$A1072), "", TRIM(CLEAN(SUBSTITUTE('Quantities Report'!$A1072, CHAR(160), " "))))</f>
        <v/>
      </c>
      <c r="C1074" s="30">
        <f>'Quantities Report'!F1072</f>
        <v>0</v>
      </c>
      <c r="D1074" s="32">
        <f>'Quantities Report'!G1072</f>
        <v>0</v>
      </c>
    </row>
    <row r="1075" spans="1:4">
      <c r="A1075" s="15" t="str">
        <f>IF(ISNUMBER(VALUE(SUBSTITUTE('Quantities Report'!$A1073,"+",""))), VALUE(SUBSTITUTE('Quantities Report'!$A1073,"+","")),IF('Quantities Report'!$A1073="","End of Project",$A1074))</f>
        <v>End of Project</v>
      </c>
      <c r="B1075" s="30" t="str">
        <f>IF(ISNUMBER('Quantities Report'!$A1073), "", TRIM(CLEAN(SUBSTITUTE('Quantities Report'!$A1073, CHAR(160), " "))))</f>
        <v/>
      </c>
      <c r="C1075" s="30">
        <f>'Quantities Report'!F1073</f>
        <v>0</v>
      </c>
      <c r="D1075" s="32">
        <f>'Quantities Report'!G1073</f>
        <v>0</v>
      </c>
    </row>
    <row r="1076" spans="1:4">
      <c r="A1076" s="15" t="str">
        <f>IF(ISNUMBER(VALUE(SUBSTITUTE('Quantities Report'!$A1074,"+",""))), VALUE(SUBSTITUTE('Quantities Report'!$A1074,"+","")),IF('Quantities Report'!$A1074="","End of Project",$A1075))</f>
        <v>End of Project</v>
      </c>
      <c r="B1076" s="30" t="str">
        <f>IF(ISNUMBER('Quantities Report'!$A1074), "", TRIM(CLEAN(SUBSTITUTE('Quantities Report'!$A1074, CHAR(160), " "))))</f>
        <v/>
      </c>
      <c r="C1076" s="30">
        <f>'Quantities Report'!F1074</f>
        <v>0</v>
      </c>
      <c r="D1076" s="32">
        <f>'Quantities Report'!G1074</f>
        <v>0</v>
      </c>
    </row>
    <row r="1077" spans="1:4">
      <c r="A1077" s="15" t="str">
        <f>IF(ISNUMBER(VALUE(SUBSTITUTE('Quantities Report'!$A1075,"+",""))), VALUE(SUBSTITUTE('Quantities Report'!$A1075,"+","")),IF('Quantities Report'!$A1075="","End of Project",$A1076))</f>
        <v>End of Project</v>
      </c>
      <c r="B1077" s="30" t="str">
        <f>IF(ISNUMBER('Quantities Report'!$A1075), "", TRIM(CLEAN(SUBSTITUTE('Quantities Report'!$A1075, CHAR(160), " "))))</f>
        <v/>
      </c>
      <c r="C1077" s="30">
        <f>'Quantities Report'!F1075</f>
        <v>0</v>
      </c>
      <c r="D1077" s="32">
        <f>'Quantities Report'!G1075</f>
        <v>0</v>
      </c>
    </row>
    <row r="1078" spans="1:4">
      <c r="A1078" s="15" t="str">
        <f>IF(ISNUMBER(VALUE(SUBSTITUTE('Quantities Report'!$A1076,"+",""))), VALUE(SUBSTITUTE('Quantities Report'!$A1076,"+","")),IF('Quantities Report'!$A1076="","End of Project",$A1077))</f>
        <v>End of Project</v>
      </c>
      <c r="B1078" s="30" t="str">
        <f>IF(ISNUMBER('Quantities Report'!$A1076), "", TRIM(CLEAN(SUBSTITUTE('Quantities Report'!$A1076, CHAR(160), " "))))</f>
        <v/>
      </c>
      <c r="C1078" s="30">
        <f>'Quantities Report'!F1076</f>
        <v>0</v>
      </c>
      <c r="D1078" s="32">
        <f>'Quantities Report'!G1076</f>
        <v>0</v>
      </c>
    </row>
    <row r="1079" spans="1:4">
      <c r="A1079" s="15" t="str">
        <f>IF(ISNUMBER(VALUE(SUBSTITUTE('Quantities Report'!$A1077,"+",""))), VALUE(SUBSTITUTE('Quantities Report'!$A1077,"+","")),IF('Quantities Report'!$A1077="","End of Project",$A1078))</f>
        <v>End of Project</v>
      </c>
      <c r="B1079" s="30" t="str">
        <f>IF(ISNUMBER('Quantities Report'!$A1077), "", TRIM(CLEAN(SUBSTITUTE('Quantities Report'!$A1077, CHAR(160), " "))))</f>
        <v/>
      </c>
      <c r="C1079" s="30">
        <f>'Quantities Report'!F1077</f>
        <v>0</v>
      </c>
      <c r="D1079" s="32">
        <f>'Quantities Report'!G1077</f>
        <v>0</v>
      </c>
    </row>
    <row r="1080" spans="1:4">
      <c r="A1080" s="15" t="str">
        <f>IF(ISNUMBER(VALUE(SUBSTITUTE('Quantities Report'!$A1078,"+",""))), VALUE(SUBSTITUTE('Quantities Report'!$A1078,"+","")),IF('Quantities Report'!$A1078="","End of Project",$A1079))</f>
        <v>End of Project</v>
      </c>
      <c r="B1080" s="30" t="str">
        <f>IF(ISNUMBER('Quantities Report'!$A1078), "", TRIM(CLEAN(SUBSTITUTE('Quantities Report'!$A1078, CHAR(160), " "))))</f>
        <v/>
      </c>
      <c r="C1080" s="30">
        <f>'Quantities Report'!F1078</f>
        <v>0</v>
      </c>
      <c r="D1080" s="32">
        <f>'Quantities Report'!G1078</f>
        <v>0</v>
      </c>
    </row>
    <row r="1081" spans="1:4">
      <c r="A1081" s="15" t="str">
        <f>IF(ISNUMBER(VALUE(SUBSTITUTE('Quantities Report'!$A1079,"+",""))), VALUE(SUBSTITUTE('Quantities Report'!$A1079,"+","")),IF('Quantities Report'!$A1079="","End of Project",$A1080))</f>
        <v>End of Project</v>
      </c>
      <c r="B1081" s="30" t="str">
        <f>IF(ISNUMBER('Quantities Report'!$A1079), "", TRIM(CLEAN(SUBSTITUTE('Quantities Report'!$A1079, CHAR(160), " "))))</f>
        <v/>
      </c>
      <c r="C1081" s="30">
        <f>'Quantities Report'!F1079</f>
        <v>0</v>
      </c>
      <c r="D1081" s="32">
        <f>'Quantities Report'!G1079</f>
        <v>0</v>
      </c>
    </row>
    <row r="1082" spans="1:4">
      <c r="A1082" s="15" t="str">
        <f>IF(ISNUMBER(VALUE(SUBSTITUTE('Quantities Report'!$A1080,"+",""))), VALUE(SUBSTITUTE('Quantities Report'!$A1080,"+","")),IF('Quantities Report'!$A1080="","End of Project",$A1081))</f>
        <v>End of Project</v>
      </c>
      <c r="B1082" s="30" t="str">
        <f>IF(ISNUMBER('Quantities Report'!$A1080), "", TRIM(CLEAN(SUBSTITUTE('Quantities Report'!$A1080, CHAR(160), " "))))</f>
        <v/>
      </c>
      <c r="C1082" s="30">
        <f>'Quantities Report'!F1080</f>
        <v>0</v>
      </c>
      <c r="D1082" s="32">
        <f>'Quantities Report'!G1080</f>
        <v>0</v>
      </c>
    </row>
    <row r="1083" spans="1:4">
      <c r="A1083" s="15" t="str">
        <f>IF(ISNUMBER(VALUE(SUBSTITUTE('Quantities Report'!$A1081,"+",""))), VALUE(SUBSTITUTE('Quantities Report'!$A1081,"+","")),IF('Quantities Report'!$A1081="","End of Project",$A1082))</f>
        <v>End of Project</v>
      </c>
      <c r="B1083" s="30" t="str">
        <f>IF(ISNUMBER('Quantities Report'!$A1081), "", TRIM(CLEAN(SUBSTITUTE('Quantities Report'!$A1081, CHAR(160), " "))))</f>
        <v/>
      </c>
      <c r="C1083" s="30">
        <f>'Quantities Report'!F1081</f>
        <v>0</v>
      </c>
      <c r="D1083" s="32">
        <f>'Quantities Report'!G1081</f>
        <v>0</v>
      </c>
    </row>
    <row r="1084" spans="1:4">
      <c r="A1084" s="15" t="str">
        <f>IF(ISNUMBER(VALUE(SUBSTITUTE('Quantities Report'!$A1082,"+",""))), VALUE(SUBSTITUTE('Quantities Report'!$A1082,"+","")),IF('Quantities Report'!$A1082="","End of Project",$A1083))</f>
        <v>End of Project</v>
      </c>
      <c r="B1084" s="30" t="str">
        <f>IF(ISNUMBER('Quantities Report'!$A1082), "", TRIM(CLEAN(SUBSTITUTE('Quantities Report'!$A1082, CHAR(160), " "))))</f>
        <v/>
      </c>
      <c r="C1084" s="30">
        <f>'Quantities Report'!F1082</f>
        <v>0</v>
      </c>
      <c r="D1084" s="32">
        <f>'Quantities Report'!G1082</f>
        <v>0</v>
      </c>
    </row>
    <row r="1085" spans="1:4">
      <c r="A1085" s="15" t="str">
        <f>IF(ISNUMBER(VALUE(SUBSTITUTE('Quantities Report'!$A1083,"+",""))), VALUE(SUBSTITUTE('Quantities Report'!$A1083,"+","")),IF('Quantities Report'!$A1083="","End of Project",$A1084))</f>
        <v>End of Project</v>
      </c>
      <c r="B1085" s="30" t="str">
        <f>IF(ISNUMBER('Quantities Report'!$A1083), "", TRIM(CLEAN(SUBSTITUTE('Quantities Report'!$A1083, CHAR(160), " "))))</f>
        <v/>
      </c>
      <c r="C1085" s="30">
        <f>'Quantities Report'!F1083</f>
        <v>0</v>
      </c>
      <c r="D1085" s="32">
        <f>'Quantities Report'!G1083</f>
        <v>0</v>
      </c>
    </row>
    <row r="1086" spans="1:4">
      <c r="A1086" s="15" t="str">
        <f>IF(ISNUMBER(VALUE(SUBSTITUTE('Quantities Report'!$A1084,"+",""))), VALUE(SUBSTITUTE('Quantities Report'!$A1084,"+","")),IF('Quantities Report'!$A1084="","End of Project",$A1085))</f>
        <v>End of Project</v>
      </c>
      <c r="B1086" s="30" t="str">
        <f>IF(ISNUMBER('Quantities Report'!$A1084), "", TRIM(CLEAN(SUBSTITUTE('Quantities Report'!$A1084, CHAR(160), " "))))</f>
        <v/>
      </c>
      <c r="C1086" s="30">
        <f>'Quantities Report'!F1084</f>
        <v>0</v>
      </c>
      <c r="D1086" s="32">
        <f>'Quantities Report'!G1084</f>
        <v>0</v>
      </c>
    </row>
    <row r="1087" spans="1:4">
      <c r="A1087" s="15" t="str">
        <f>IF(ISNUMBER(VALUE(SUBSTITUTE('Quantities Report'!$A1085,"+",""))), VALUE(SUBSTITUTE('Quantities Report'!$A1085,"+","")),IF('Quantities Report'!$A1085="","End of Project",$A1086))</f>
        <v>End of Project</v>
      </c>
      <c r="B1087" s="30" t="str">
        <f>IF(ISNUMBER('Quantities Report'!$A1085), "", TRIM(CLEAN(SUBSTITUTE('Quantities Report'!$A1085, CHAR(160), " "))))</f>
        <v/>
      </c>
      <c r="C1087" s="30">
        <f>'Quantities Report'!F1085</f>
        <v>0</v>
      </c>
      <c r="D1087" s="32">
        <f>'Quantities Report'!G1085</f>
        <v>0</v>
      </c>
    </row>
    <row r="1088" spans="1:4">
      <c r="A1088" s="15" t="str">
        <f>IF(ISNUMBER(VALUE(SUBSTITUTE('Quantities Report'!$A1086,"+",""))), VALUE(SUBSTITUTE('Quantities Report'!$A1086,"+","")),IF('Quantities Report'!$A1086="","End of Project",$A1087))</f>
        <v>End of Project</v>
      </c>
      <c r="B1088" s="30" t="str">
        <f>IF(ISNUMBER('Quantities Report'!$A1086), "", TRIM(CLEAN(SUBSTITUTE('Quantities Report'!$A1086, CHAR(160), " "))))</f>
        <v/>
      </c>
      <c r="C1088" s="30">
        <f>'Quantities Report'!F1086</f>
        <v>0</v>
      </c>
      <c r="D1088" s="32">
        <f>'Quantities Report'!G1086</f>
        <v>0</v>
      </c>
    </row>
    <row r="1089" spans="1:4">
      <c r="A1089" s="15" t="str">
        <f>IF(ISNUMBER(VALUE(SUBSTITUTE('Quantities Report'!$A1087,"+",""))), VALUE(SUBSTITUTE('Quantities Report'!$A1087,"+","")),IF('Quantities Report'!$A1087="","End of Project",$A1088))</f>
        <v>End of Project</v>
      </c>
      <c r="B1089" s="30" t="str">
        <f>IF(ISNUMBER('Quantities Report'!$A1087), "", TRIM(CLEAN(SUBSTITUTE('Quantities Report'!$A1087, CHAR(160), " "))))</f>
        <v/>
      </c>
      <c r="C1089" s="30">
        <f>'Quantities Report'!F1087</f>
        <v>0</v>
      </c>
      <c r="D1089" s="32">
        <f>'Quantities Report'!G1087</f>
        <v>0</v>
      </c>
    </row>
    <row r="1090" spans="1:4">
      <c r="A1090" s="15" t="str">
        <f>IF(ISNUMBER(VALUE(SUBSTITUTE('Quantities Report'!$A1088,"+",""))), VALUE(SUBSTITUTE('Quantities Report'!$A1088,"+","")),IF('Quantities Report'!$A1088="","End of Project",$A1089))</f>
        <v>End of Project</v>
      </c>
      <c r="B1090" s="30" t="str">
        <f>IF(ISNUMBER('Quantities Report'!$A1088), "", TRIM(CLEAN(SUBSTITUTE('Quantities Report'!$A1088, CHAR(160), " "))))</f>
        <v/>
      </c>
      <c r="C1090" s="30">
        <f>'Quantities Report'!F1088</f>
        <v>0</v>
      </c>
      <c r="D1090" s="32">
        <f>'Quantities Report'!G1088</f>
        <v>0</v>
      </c>
    </row>
    <row r="1091" spans="1:4">
      <c r="A1091" s="15" t="str">
        <f>IF(ISNUMBER(VALUE(SUBSTITUTE('Quantities Report'!$A1089,"+",""))), VALUE(SUBSTITUTE('Quantities Report'!$A1089,"+","")),IF('Quantities Report'!$A1089="","End of Project",$A1090))</f>
        <v>End of Project</v>
      </c>
      <c r="B1091" s="30" t="str">
        <f>IF(ISNUMBER('Quantities Report'!$A1089), "", TRIM(CLEAN(SUBSTITUTE('Quantities Report'!$A1089, CHAR(160), " "))))</f>
        <v/>
      </c>
      <c r="C1091" s="30">
        <f>'Quantities Report'!F1089</f>
        <v>0</v>
      </c>
      <c r="D1091" s="32">
        <f>'Quantities Report'!G1089</f>
        <v>0</v>
      </c>
    </row>
    <row r="1092" spans="1:4">
      <c r="A1092" s="15" t="str">
        <f>IF(ISNUMBER(VALUE(SUBSTITUTE('Quantities Report'!$A1090,"+",""))), VALUE(SUBSTITUTE('Quantities Report'!$A1090,"+","")),IF('Quantities Report'!$A1090="","End of Project",$A1091))</f>
        <v>End of Project</v>
      </c>
      <c r="B1092" s="30" t="str">
        <f>IF(ISNUMBER('Quantities Report'!$A1090), "", TRIM(CLEAN(SUBSTITUTE('Quantities Report'!$A1090, CHAR(160), " "))))</f>
        <v/>
      </c>
      <c r="C1092" s="30">
        <f>'Quantities Report'!F1090</f>
        <v>0</v>
      </c>
      <c r="D1092" s="32">
        <f>'Quantities Report'!G1090</f>
        <v>0</v>
      </c>
    </row>
    <row r="1093" spans="1:4">
      <c r="A1093" s="15" t="str">
        <f>IF(ISNUMBER(VALUE(SUBSTITUTE('Quantities Report'!$A1091,"+",""))), VALUE(SUBSTITUTE('Quantities Report'!$A1091,"+","")),IF('Quantities Report'!$A1091="","End of Project",$A1092))</f>
        <v>End of Project</v>
      </c>
      <c r="B1093" s="30" t="str">
        <f>IF(ISNUMBER('Quantities Report'!$A1091), "", TRIM(CLEAN(SUBSTITUTE('Quantities Report'!$A1091, CHAR(160), " "))))</f>
        <v/>
      </c>
      <c r="C1093" s="30">
        <f>'Quantities Report'!F1091</f>
        <v>0</v>
      </c>
      <c r="D1093" s="32">
        <f>'Quantities Report'!G1091</f>
        <v>0</v>
      </c>
    </row>
    <row r="1094" spans="1:4">
      <c r="A1094" s="15" t="str">
        <f>IF(ISNUMBER(VALUE(SUBSTITUTE('Quantities Report'!$A1092,"+",""))), VALUE(SUBSTITUTE('Quantities Report'!$A1092,"+","")),IF('Quantities Report'!$A1092="","End of Project",$A1093))</f>
        <v>End of Project</v>
      </c>
      <c r="B1094" s="30" t="str">
        <f>IF(ISNUMBER('Quantities Report'!$A1092), "", TRIM(CLEAN(SUBSTITUTE('Quantities Report'!$A1092, CHAR(160), " "))))</f>
        <v/>
      </c>
      <c r="C1094" s="30">
        <f>'Quantities Report'!F1092</f>
        <v>0</v>
      </c>
      <c r="D1094" s="32">
        <f>'Quantities Report'!G1092</f>
        <v>0</v>
      </c>
    </row>
    <row r="1095" spans="1:4">
      <c r="A1095" s="15" t="str">
        <f>IF(ISNUMBER(VALUE(SUBSTITUTE('Quantities Report'!$A1093,"+",""))), VALUE(SUBSTITUTE('Quantities Report'!$A1093,"+","")),IF('Quantities Report'!$A1093="","End of Project",$A1094))</f>
        <v>End of Project</v>
      </c>
      <c r="B1095" s="30" t="str">
        <f>IF(ISNUMBER('Quantities Report'!$A1093), "", TRIM(CLEAN(SUBSTITUTE('Quantities Report'!$A1093, CHAR(160), " "))))</f>
        <v/>
      </c>
      <c r="C1095" s="30">
        <f>'Quantities Report'!F1093</f>
        <v>0</v>
      </c>
      <c r="D1095" s="32">
        <f>'Quantities Report'!G1093</f>
        <v>0</v>
      </c>
    </row>
    <row r="1096" spans="1:4">
      <c r="A1096" s="15" t="str">
        <f>IF(ISNUMBER(VALUE(SUBSTITUTE('Quantities Report'!$A1094,"+",""))), VALUE(SUBSTITUTE('Quantities Report'!$A1094,"+","")),IF('Quantities Report'!$A1094="","End of Project",$A1095))</f>
        <v>End of Project</v>
      </c>
      <c r="B1096" s="30" t="str">
        <f>IF(ISNUMBER('Quantities Report'!$A1094), "", TRIM(CLEAN(SUBSTITUTE('Quantities Report'!$A1094, CHAR(160), " "))))</f>
        <v/>
      </c>
      <c r="C1096" s="30">
        <f>'Quantities Report'!F1094</f>
        <v>0</v>
      </c>
      <c r="D1096" s="32">
        <f>'Quantities Report'!G1094</f>
        <v>0</v>
      </c>
    </row>
    <row r="1097" spans="1:4">
      <c r="A1097" s="15" t="str">
        <f>IF(ISNUMBER(VALUE(SUBSTITUTE('Quantities Report'!$A1095,"+",""))), VALUE(SUBSTITUTE('Quantities Report'!$A1095,"+","")),IF('Quantities Report'!$A1095="","End of Project",$A1096))</f>
        <v>End of Project</v>
      </c>
      <c r="B1097" s="30" t="str">
        <f>IF(ISNUMBER('Quantities Report'!$A1095), "", TRIM(CLEAN(SUBSTITUTE('Quantities Report'!$A1095, CHAR(160), " "))))</f>
        <v/>
      </c>
      <c r="C1097" s="30">
        <f>'Quantities Report'!F1095</f>
        <v>0</v>
      </c>
      <c r="D1097" s="32">
        <f>'Quantities Report'!G1095</f>
        <v>0</v>
      </c>
    </row>
    <row r="1098" spans="1:4">
      <c r="A1098" s="15" t="str">
        <f>IF(ISNUMBER(VALUE(SUBSTITUTE('Quantities Report'!$A1096,"+",""))), VALUE(SUBSTITUTE('Quantities Report'!$A1096,"+","")),IF('Quantities Report'!$A1096="","End of Project",$A1097))</f>
        <v>End of Project</v>
      </c>
      <c r="B1098" s="30" t="str">
        <f>IF(ISNUMBER('Quantities Report'!$A1096), "", TRIM(CLEAN(SUBSTITUTE('Quantities Report'!$A1096, CHAR(160), " "))))</f>
        <v/>
      </c>
      <c r="C1098" s="30">
        <f>'Quantities Report'!F1096</f>
        <v>0</v>
      </c>
      <c r="D1098" s="32">
        <f>'Quantities Report'!G1096</f>
        <v>0</v>
      </c>
    </row>
    <row r="1099" spans="1:4">
      <c r="A1099" s="15" t="str">
        <f>IF(ISNUMBER(VALUE(SUBSTITUTE('Quantities Report'!$A1097,"+",""))), VALUE(SUBSTITUTE('Quantities Report'!$A1097,"+","")),IF('Quantities Report'!$A1097="","End of Project",$A1098))</f>
        <v>End of Project</v>
      </c>
      <c r="B1099" s="30" t="str">
        <f>IF(ISNUMBER('Quantities Report'!$A1097), "", TRIM(CLEAN(SUBSTITUTE('Quantities Report'!$A1097, CHAR(160), " "))))</f>
        <v/>
      </c>
      <c r="C1099" s="30">
        <f>'Quantities Report'!F1097</f>
        <v>0</v>
      </c>
      <c r="D1099" s="32">
        <f>'Quantities Report'!G1097</f>
        <v>0</v>
      </c>
    </row>
    <row r="1100" spans="1:4">
      <c r="A1100" s="15" t="str">
        <f>IF(ISNUMBER(VALUE(SUBSTITUTE('Quantities Report'!$A1098,"+",""))), VALUE(SUBSTITUTE('Quantities Report'!$A1098,"+","")),IF('Quantities Report'!$A1098="","End of Project",$A1099))</f>
        <v>End of Project</v>
      </c>
      <c r="B1100" s="30" t="str">
        <f>IF(ISNUMBER('Quantities Report'!$A1098), "", TRIM(CLEAN(SUBSTITUTE('Quantities Report'!$A1098, CHAR(160), " "))))</f>
        <v/>
      </c>
      <c r="C1100" s="30">
        <f>'Quantities Report'!F1098</f>
        <v>0</v>
      </c>
      <c r="D1100" s="32">
        <f>'Quantities Report'!G1098</f>
        <v>0</v>
      </c>
    </row>
    <row r="1101" spans="1:4">
      <c r="A1101" s="15" t="str">
        <f>IF(ISNUMBER(VALUE(SUBSTITUTE('Quantities Report'!$A1099,"+",""))), VALUE(SUBSTITUTE('Quantities Report'!$A1099,"+","")),IF('Quantities Report'!$A1099="","End of Project",$A1100))</f>
        <v>End of Project</v>
      </c>
      <c r="B1101" s="30" t="str">
        <f>IF(ISNUMBER('Quantities Report'!$A1099), "", TRIM(CLEAN(SUBSTITUTE('Quantities Report'!$A1099, CHAR(160), " "))))</f>
        <v/>
      </c>
      <c r="C1101" s="30">
        <f>'Quantities Report'!F1099</f>
        <v>0</v>
      </c>
      <c r="D1101" s="32">
        <f>'Quantities Report'!G1099</f>
        <v>0</v>
      </c>
    </row>
    <row r="1102" spans="1:4">
      <c r="A1102" s="15" t="str">
        <f>IF(ISNUMBER(VALUE(SUBSTITUTE('Quantities Report'!$A1100,"+",""))), VALUE(SUBSTITUTE('Quantities Report'!$A1100,"+","")),IF('Quantities Report'!$A1100="","End of Project",$A1101))</f>
        <v>End of Project</v>
      </c>
      <c r="B1102" s="30" t="str">
        <f>IF(ISNUMBER('Quantities Report'!$A1100), "", TRIM(CLEAN(SUBSTITUTE('Quantities Report'!$A1100, CHAR(160), " "))))</f>
        <v/>
      </c>
      <c r="C1102" s="30">
        <f>'Quantities Report'!F1100</f>
        <v>0</v>
      </c>
      <c r="D1102" s="32">
        <f>'Quantities Report'!G1100</f>
        <v>0</v>
      </c>
    </row>
    <row r="1103" spans="1:4">
      <c r="A1103" s="15" t="str">
        <f>IF(ISNUMBER(VALUE(SUBSTITUTE('Quantities Report'!$A1101,"+",""))), VALUE(SUBSTITUTE('Quantities Report'!$A1101,"+","")),IF('Quantities Report'!$A1101="","End of Project",$A1102))</f>
        <v>End of Project</v>
      </c>
      <c r="B1103" s="30" t="str">
        <f>IF(ISNUMBER('Quantities Report'!$A1101), "", TRIM(CLEAN(SUBSTITUTE('Quantities Report'!$A1101, CHAR(160), " "))))</f>
        <v/>
      </c>
      <c r="C1103" s="30">
        <f>'Quantities Report'!F1101</f>
        <v>0</v>
      </c>
      <c r="D1103" s="32">
        <f>'Quantities Report'!G1101</f>
        <v>0</v>
      </c>
    </row>
    <row r="1104" spans="1:4">
      <c r="A1104" s="15" t="str">
        <f>IF(ISNUMBER(VALUE(SUBSTITUTE('Quantities Report'!$A1102,"+",""))), VALUE(SUBSTITUTE('Quantities Report'!$A1102,"+","")),IF('Quantities Report'!$A1102="","End of Project",$A1103))</f>
        <v>End of Project</v>
      </c>
      <c r="B1104" s="30" t="str">
        <f>IF(ISNUMBER('Quantities Report'!$A1102), "", TRIM(CLEAN(SUBSTITUTE('Quantities Report'!$A1102, CHAR(160), " "))))</f>
        <v/>
      </c>
      <c r="C1104" s="30">
        <f>'Quantities Report'!F1102</f>
        <v>0</v>
      </c>
      <c r="D1104" s="32">
        <f>'Quantities Report'!G1102</f>
        <v>0</v>
      </c>
    </row>
    <row r="1105" spans="1:4">
      <c r="A1105" s="15" t="str">
        <f>IF(ISNUMBER(VALUE(SUBSTITUTE('Quantities Report'!$A1103,"+",""))), VALUE(SUBSTITUTE('Quantities Report'!$A1103,"+","")),IF('Quantities Report'!$A1103="","End of Project",$A1104))</f>
        <v>End of Project</v>
      </c>
      <c r="B1105" s="30" t="str">
        <f>IF(ISNUMBER('Quantities Report'!$A1103), "", TRIM(CLEAN(SUBSTITUTE('Quantities Report'!$A1103, CHAR(160), " "))))</f>
        <v/>
      </c>
      <c r="C1105" s="30">
        <f>'Quantities Report'!F1103</f>
        <v>0</v>
      </c>
      <c r="D1105" s="32">
        <f>'Quantities Report'!G1103</f>
        <v>0</v>
      </c>
    </row>
    <row r="1106" spans="1:4">
      <c r="A1106" s="15" t="str">
        <f>IF(ISNUMBER(VALUE(SUBSTITUTE('Quantities Report'!$A1104,"+",""))), VALUE(SUBSTITUTE('Quantities Report'!$A1104,"+","")),IF('Quantities Report'!$A1104="","End of Project",$A1105))</f>
        <v>End of Project</v>
      </c>
      <c r="B1106" s="30" t="str">
        <f>IF(ISNUMBER('Quantities Report'!$A1104), "", TRIM(CLEAN(SUBSTITUTE('Quantities Report'!$A1104, CHAR(160), " "))))</f>
        <v/>
      </c>
      <c r="C1106" s="30">
        <f>'Quantities Report'!F1104</f>
        <v>0</v>
      </c>
      <c r="D1106" s="32">
        <f>'Quantities Report'!G1104</f>
        <v>0</v>
      </c>
    </row>
    <row r="1107" spans="1:4">
      <c r="A1107" s="15" t="str">
        <f>IF(ISNUMBER(VALUE(SUBSTITUTE('Quantities Report'!$A1105,"+",""))), VALUE(SUBSTITUTE('Quantities Report'!$A1105,"+","")),IF('Quantities Report'!$A1105="","End of Project",$A1106))</f>
        <v>End of Project</v>
      </c>
      <c r="B1107" s="30" t="str">
        <f>IF(ISNUMBER('Quantities Report'!$A1105), "", TRIM(CLEAN(SUBSTITUTE('Quantities Report'!$A1105, CHAR(160), " "))))</f>
        <v/>
      </c>
      <c r="C1107" s="30">
        <f>'Quantities Report'!F1105</f>
        <v>0</v>
      </c>
      <c r="D1107" s="32">
        <f>'Quantities Report'!G1105</f>
        <v>0</v>
      </c>
    </row>
    <row r="1108" spans="1:4">
      <c r="A1108" s="15" t="str">
        <f>IF(ISNUMBER(VALUE(SUBSTITUTE('Quantities Report'!$A1106,"+",""))), VALUE(SUBSTITUTE('Quantities Report'!$A1106,"+","")),IF('Quantities Report'!$A1106="","End of Project",$A1107))</f>
        <v>End of Project</v>
      </c>
      <c r="B1108" s="30" t="str">
        <f>IF(ISNUMBER('Quantities Report'!$A1106), "", TRIM(CLEAN(SUBSTITUTE('Quantities Report'!$A1106, CHAR(160), " "))))</f>
        <v/>
      </c>
      <c r="C1108" s="30">
        <f>'Quantities Report'!F1106</f>
        <v>0</v>
      </c>
      <c r="D1108" s="32">
        <f>'Quantities Report'!G1106</f>
        <v>0</v>
      </c>
    </row>
    <row r="1109" spans="1:4">
      <c r="A1109" s="15" t="str">
        <f>IF(ISNUMBER(VALUE(SUBSTITUTE('Quantities Report'!$A1107,"+",""))), VALUE(SUBSTITUTE('Quantities Report'!$A1107,"+","")),IF('Quantities Report'!$A1107="","End of Project",$A1108))</f>
        <v>End of Project</v>
      </c>
      <c r="B1109" s="30" t="str">
        <f>IF(ISNUMBER('Quantities Report'!$A1107), "", TRIM(CLEAN(SUBSTITUTE('Quantities Report'!$A1107, CHAR(160), " "))))</f>
        <v/>
      </c>
      <c r="C1109" s="30">
        <f>'Quantities Report'!F1107</f>
        <v>0</v>
      </c>
      <c r="D1109" s="32">
        <f>'Quantities Report'!G1107</f>
        <v>0</v>
      </c>
    </row>
    <row r="1110" spans="1:4">
      <c r="A1110" s="15" t="str">
        <f>IF(ISNUMBER(VALUE(SUBSTITUTE('Quantities Report'!$A1108,"+",""))), VALUE(SUBSTITUTE('Quantities Report'!$A1108,"+","")),IF('Quantities Report'!$A1108="","End of Project",$A1109))</f>
        <v>End of Project</v>
      </c>
      <c r="B1110" s="30" t="str">
        <f>IF(ISNUMBER('Quantities Report'!$A1108), "", TRIM(CLEAN(SUBSTITUTE('Quantities Report'!$A1108, CHAR(160), " "))))</f>
        <v/>
      </c>
      <c r="C1110" s="30">
        <f>'Quantities Report'!F1108</f>
        <v>0</v>
      </c>
      <c r="D1110" s="32">
        <f>'Quantities Report'!G1108</f>
        <v>0</v>
      </c>
    </row>
    <row r="1111" spans="1:4">
      <c r="A1111" s="15" t="str">
        <f>IF(ISNUMBER(VALUE(SUBSTITUTE('Quantities Report'!$A1109,"+",""))), VALUE(SUBSTITUTE('Quantities Report'!$A1109,"+","")),IF('Quantities Report'!$A1109="","End of Project",$A1110))</f>
        <v>End of Project</v>
      </c>
      <c r="B1111" s="30" t="str">
        <f>IF(ISNUMBER('Quantities Report'!$A1109), "", TRIM(CLEAN(SUBSTITUTE('Quantities Report'!$A1109, CHAR(160), " "))))</f>
        <v/>
      </c>
      <c r="C1111" s="30">
        <f>'Quantities Report'!F1109</f>
        <v>0</v>
      </c>
      <c r="D1111" s="32">
        <f>'Quantities Report'!G1109</f>
        <v>0</v>
      </c>
    </row>
    <row r="1112" spans="1:4">
      <c r="A1112" s="15" t="str">
        <f>IF(ISNUMBER(VALUE(SUBSTITUTE('Quantities Report'!$A1110,"+",""))), VALUE(SUBSTITUTE('Quantities Report'!$A1110,"+","")),IF('Quantities Report'!$A1110="","End of Project",$A1111))</f>
        <v>End of Project</v>
      </c>
      <c r="B1112" s="30" t="str">
        <f>IF(ISNUMBER('Quantities Report'!$A1110), "", TRIM(CLEAN(SUBSTITUTE('Quantities Report'!$A1110, CHAR(160), " "))))</f>
        <v/>
      </c>
      <c r="C1112" s="30">
        <f>'Quantities Report'!F1110</f>
        <v>0</v>
      </c>
      <c r="D1112" s="32">
        <f>'Quantities Report'!G1110</f>
        <v>0</v>
      </c>
    </row>
    <row r="1113" spans="1:4">
      <c r="A1113" s="15" t="str">
        <f>IF(ISNUMBER(VALUE(SUBSTITUTE('Quantities Report'!$A1111,"+",""))), VALUE(SUBSTITUTE('Quantities Report'!$A1111,"+","")),IF('Quantities Report'!$A1111="","End of Project",$A1112))</f>
        <v>End of Project</v>
      </c>
      <c r="B1113" s="30" t="str">
        <f>IF(ISNUMBER('Quantities Report'!$A1111), "", TRIM(CLEAN(SUBSTITUTE('Quantities Report'!$A1111, CHAR(160), " "))))</f>
        <v/>
      </c>
      <c r="C1113" s="30">
        <f>'Quantities Report'!F1111</f>
        <v>0</v>
      </c>
      <c r="D1113" s="32">
        <f>'Quantities Report'!G1111</f>
        <v>0</v>
      </c>
    </row>
    <row r="1114" spans="1:4">
      <c r="A1114" s="15" t="str">
        <f>IF(ISNUMBER(VALUE(SUBSTITUTE('Quantities Report'!$A1112,"+",""))), VALUE(SUBSTITUTE('Quantities Report'!$A1112,"+","")),IF('Quantities Report'!$A1112="","End of Project",$A1113))</f>
        <v>End of Project</v>
      </c>
      <c r="B1114" s="30" t="str">
        <f>IF(ISNUMBER('Quantities Report'!$A1112), "", TRIM(CLEAN(SUBSTITUTE('Quantities Report'!$A1112, CHAR(160), " "))))</f>
        <v/>
      </c>
      <c r="C1114" s="30">
        <f>'Quantities Report'!F1112</f>
        <v>0</v>
      </c>
      <c r="D1114" s="32">
        <f>'Quantities Report'!G1112</f>
        <v>0</v>
      </c>
    </row>
    <row r="1115" spans="1:4">
      <c r="A1115" s="15" t="str">
        <f>IF(ISNUMBER(VALUE(SUBSTITUTE('Quantities Report'!$A1113,"+",""))), VALUE(SUBSTITUTE('Quantities Report'!$A1113,"+","")),IF('Quantities Report'!$A1113="","End of Project",$A1114))</f>
        <v>End of Project</v>
      </c>
      <c r="B1115" s="30" t="str">
        <f>IF(ISNUMBER('Quantities Report'!$A1113), "", TRIM(CLEAN(SUBSTITUTE('Quantities Report'!$A1113, CHAR(160), " "))))</f>
        <v/>
      </c>
      <c r="C1115" s="30">
        <f>'Quantities Report'!F1113</f>
        <v>0</v>
      </c>
      <c r="D1115" s="32">
        <f>'Quantities Report'!G1113</f>
        <v>0</v>
      </c>
    </row>
    <row r="1116" spans="1:4">
      <c r="A1116" s="15" t="str">
        <f>IF(ISNUMBER(VALUE(SUBSTITUTE('Quantities Report'!$A1114,"+",""))), VALUE(SUBSTITUTE('Quantities Report'!$A1114,"+","")),IF('Quantities Report'!$A1114="","End of Project",$A1115))</f>
        <v>End of Project</v>
      </c>
      <c r="B1116" s="30" t="str">
        <f>IF(ISNUMBER('Quantities Report'!$A1114), "", TRIM(CLEAN(SUBSTITUTE('Quantities Report'!$A1114, CHAR(160), " "))))</f>
        <v/>
      </c>
      <c r="C1116" s="30">
        <f>'Quantities Report'!F1114</f>
        <v>0</v>
      </c>
      <c r="D1116" s="32">
        <f>'Quantities Report'!G1114</f>
        <v>0</v>
      </c>
    </row>
    <row r="1117" spans="1:4">
      <c r="A1117" s="15" t="str">
        <f>IF(ISNUMBER(VALUE(SUBSTITUTE('Quantities Report'!$A1115,"+",""))), VALUE(SUBSTITUTE('Quantities Report'!$A1115,"+","")),IF('Quantities Report'!$A1115="","End of Project",$A1116))</f>
        <v>End of Project</v>
      </c>
      <c r="B1117" s="30" t="str">
        <f>IF(ISNUMBER('Quantities Report'!$A1115), "", TRIM(CLEAN(SUBSTITUTE('Quantities Report'!$A1115, CHAR(160), " "))))</f>
        <v/>
      </c>
      <c r="C1117" s="30">
        <f>'Quantities Report'!F1115</f>
        <v>0</v>
      </c>
      <c r="D1117" s="32">
        <f>'Quantities Report'!G1115</f>
        <v>0</v>
      </c>
    </row>
    <row r="1118" spans="1:4">
      <c r="A1118" s="15" t="str">
        <f>IF(ISNUMBER(VALUE(SUBSTITUTE('Quantities Report'!$A1116,"+",""))), VALUE(SUBSTITUTE('Quantities Report'!$A1116,"+","")),IF('Quantities Report'!$A1116="","End of Project",$A1117))</f>
        <v>End of Project</v>
      </c>
      <c r="B1118" s="30" t="str">
        <f>IF(ISNUMBER('Quantities Report'!$A1116), "", TRIM(CLEAN(SUBSTITUTE('Quantities Report'!$A1116, CHAR(160), " "))))</f>
        <v/>
      </c>
      <c r="C1118" s="30">
        <f>'Quantities Report'!F1116</f>
        <v>0</v>
      </c>
      <c r="D1118" s="32">
        <f>'Quantities Report'!G1116</f>
        <v>0</v>
      </c>
    </row>
    <row r="1119" spans="1:4">
      <c r="A1119" s="15" t="str">
        <f>IF(ISNUMBER(VALUE(SUBSTITUTE('Quantities Report'!$A1117,"+",""))), VALUE(SUBSTITUTE('Quantities Report'!$A1117,"+","")),IF('Quantities Report'!$A1117="","End of Project",$A1118))</f>
        <v>End of Project</v>
      </c>
      <c r="B1119" s="30" t="str">
        <f>IF(ISNUMBER('Quantities Report'!$A1117), "", TRIM(CLEAN(SUBSTITUTE('Quantities Report'!$A1117, CHAR(160), " "))))</f>
        <v/>
      </c>
      <c r="C1119" s="30">
        <f>'Quantities Report'!F1117</f>
        <v>0</v>
      </c>
      <c r="D1119" s="32">
        <f>'Quantities Report'!G1117</f>
        <v>0</v>
      </c>
    </row>
    <row r="1120" spans="1:4">
      <c r="A1120" s="15" t="str">
        <f>IF(ISNUMBER(VALUE(SUBSTITUTE('Quantities Report'!$A1118,"+",""))), VALUE(SUBSTITUTE('Quantities Report'!$A1118,"+","")),IF('Quantities Report'!$A1118="","End of Project",$A1119))</f>
        <v>End of Project</v>
      </c>
      <c r="B1120" s="30" t="str">
        <f>IF(ISNUMBER('Quantities Report'!$A1118), "", TRIM(CLEAN(SUBSTITUTE('Quantities Report'!$A1118, CHAR(160), " "))))</f>
        <v/>
      </c>
      <c r="C1120" s="30">
        <f>'Quantities Report'!F1118</f>
        <v>0</v>
      </c>
      <c r="D1120" s="32">
        <f>'Quantities Report'!G1118</f>
        <v>0</v>
      </c>
    </row>
    <row r="1121" spans="1:4">
      <c r="A1121" s="15" t="str">
        <f>IF(ISNUMBER(VALUE(SUBSTITUTE('Quantities Report'!$A1119,"+",""))), VALUE(SUBSTITUTE('Quantities Report'!$A1119,"+","")),IF('Quantities Report'!$A1119="","End of Project",$A1120))</f>
        <v>End of Project</v>
      </c>
      <c r="B1121" s="30" t="str">
        <f>IF(ISNUMBER('Quantities Report'!$A1119), "", TRIM(CLEAN(SUBSTITUTE('Quantities Report'!$A1119, CHAR(160), " "))))</f>
        <v/>
      </c>
      <c r="C1121" s="30">
        <f>'Quantities Report'!F1119</f>
        <v>0</v>
      </c>
      <c r="D1121" s="32">
        <f>'Quantities Report'!G1119</f>
        <v>0</v>
      </c>
    </row>
    <row r="1122" spans="1:4">
      <c r="A1122" s="15" t="str">
        <f>IF(ISNUMBER(VALUE(SUBSTITUTE('Quantities Report'!$A1120,"+",""))), VALUE(SUBSTITUTE('Quantities Report'!$A1120,"+","")),IF('Quantities Report'!$A1120="","End of Project",$A1121))</f>
        <v>End of Project</v>
      </c>
      <c r="B1122" s="30" t="str">
        <f>IF(ISNUMBER('Quantities Report'!$A1120), "", TRIM(CLEAN(SUBSTITUTE('Quantities Report'!$A1120, CHAR(160), " "))))</f>
        <v/>
      </c>
      <c r="C1122" s="30">
        <f>'Quantities Report'!F1120</f>
        <v>0</v>
      </c>
      <c r="D1122" s="32">
        <f>'Quantities Report'!G1120</f>
        <v>0</v>
      </c>
    </row>
    <row r="1123" spans="1:4">
      <c r="A1123" s="15" t="str">
        <f>IF(ISNUMBER(VALUE(SUBSTITUTE('Quantities Report'!$A1121,"+",""))), VALUE(SUBSTITUTE('Quantities Report'!$A1121,"+","")),IF('Quantities Report'!$A1121="","End of Project",$A1122))</f>
        <v>End of Project</v>
      </c>
      <c r="B1123" s="30" t="str">
        <f>IF(ISNUMBER('Quantities Report'!$A1121), "", TRIM(CLEAN(SUBSTITUTE('Quantities Report'!$A1121, CHAR(160), " "))))</f>
        <v/>
      </c>
      <c r="C1123" s="30">
        <f>'Quantities Report'!F1121</f>
        <v>0</v>
      </c>
      <c r="D1123" s="32">
        <f>'Quantities Report'!G1121</f>
        <v>0</v>
      </c>
    </row>
    <row r="1124" spans="1:4">
      <c r="A1124" s="15" t="str">
        <f>IF(ISNUMBER(VALUE(SUBSTITUTE('Quantities Report'!$A1122,"+",""))), VALUE(SUBSTITUTE('Quantities Report'!$A1122,"+","")),IF('Quantities Report'!$A1122="","End of Project",$A1123))</f>
        <v>End of Project</v>
      </c>
      <c r="B1124" s="30" t="str">
        <f>IF(ISNUMBER('Quantities Report'!$A1122), "", TRIM(CLEAN(SUBSTITUTE('Quantities Report'!$A1122, CHAR(160), " "))))</f>
        <v/>
      </c>
      <c r="C1124" s="30">
        <f>'Quantities Report'!F1122</f>
        <v>0</v>
      </c>
      <c r="D1124" s="32">
        <f>'Quantities Report'!G1122</f>
        <v>0</v>
      </c>
    </row>
    <row r="1125" spans="1:4">
      <c r="A1125" s="15" t="str">
        <f>IF(ISNUMBER(VALUE(SUBSTITUTE('Quantities Report'!$A1123,"+",""))), VALUE(SUBSTITUTE('Quantities Report'!$A1123,"+","")),IF('Quantities Report'!$A1123="","End of Project",$A1124))</f>
        <v>End of Project</v>
      </c>
      <c r="B1125" s="30" t="str">
        <f>IF(ISNUMBER('Quantities Report'!$A1123), "", TRIM(CLEAN(SUBSTITUTE('Quantities Report'!$A1123, CHAR(160), " "))))</f>
        <v/>
      </c>
      <c r="C1125" s="30">
        <f>'Quantities Report'!F1123</f>
        <v>0</v>
      </c>
      <c r="D1125" s="32">
        <f>'Quantities Report'!G1123</f>
        <v>0</v>
      </c>
    </row>
    <row r="1126" spans="1:4">
      <c r="A1126" s="15" t="str">
        <f>IF(ISNUMBER(VALUE(SUBSTITUTE('Quantities Report'!$A1124,"+",""))), VALUE(SUBSTITUTE('Quantities Report'!$A1124,"+","")),IF('Quantities Report'!$A1124="","End of Project",$A1125))</f>
        <v>End of Project</v>
      </c>
      <c r="B1126" s="30" t="str">
        <f>IF(ISNUMBER('Quantities Report'!$A1124), "", TRIM(CLEAN(SUBSTITUTE('Quantities Report'!$A1124, CHAR(160), " "))))</f>
        <v/>
      </c>
      <c r="C1126" s="30">
        <f>'Quantities Report'!F1124</f>
        <v>0</v>
      </c>
      <c r="D1126" s="32">
        <f>'Quantities Report'!G1124</f>
        <v>0</v>
      </c>
    </row>
    <row r="1127" spans="1:4">
      <c r="A1127" s="15" t="str">
        <f>IF(ISNUMBER(VALUE(SUBSTITUTE('Quantities Report'!$A1125,"+",""))), VALUE(SUBSTITUTE('Quantities Report'!$A1125,"+","")),IF('Quantities Report'!$A1125="","End of Project",$A1126))</f>
        <v>End of Project</v>
      </c>
      <c r="B1127" s="30" t="str">
        <f>IF(ISNUMBER('Quantities Report'!$A1125), "", TRIM(CLEAN(SUBSTITUTE('Quantities Report'!$A1125, CHAR(160), " "))))</f>
        <v/>
      </c>
      <c r="C1127" s="30">
        <f>'Quantities Report'!F1125</f>
        <v>0</v>
      </c>
      <c r="D1127" s="32">
        <f>'Quantities Report'!G1125</f>
        <v>0</v>
      </c>
    </row>
    <row r="1128" spans="1:4">
      <c r="A1128" s="15" t="str">
        <f>IF(ISNUMBER(VALUE(SUBSTITUTE('Quantities Report'!$A1126,"+",""))), VALUE(SUBSTITUTE('Quantities Report'!$A1126,"+","")),IF('Quantities Report'!$A1126="","End of Project",$A1127))</f>
        <v>End of Project</v>
      </c>
      <c r="B1128" s="30" t="str">
        <f>IF(ISNUMBER('Quantities Report'!$A1126), "", TRIM(CLEAN(SUBSTITUTE('Quantities Report'!$A1126, CHAR(160), " "))))</f>
        <v/>
      </c>
      <c r="C1128" s="30">
        <f>'Quantities Report'!F1126</f>
        <v>0</v>
      </c>
      <c r="D1128" s="32">
        <f>'Quantities Report'!G1126</f>
        <v>0</v>
      </c>
    </row>
    <row r="1129" spans="1:4">
      <c r="A1129" s="15" t="str">
        <f>IF(ISNUMBER(VALUE(SUBSTITUTE('Quantities Report'!$A1127,"+",""))), VALUE(SUBSTITUTE('Quantities Report'!$A1127,"+","")),IF('Quantities Report'!$A1127="","End of Project",$A1128))</f>
        <v>End of Project</v>
      </c>
      <c r="B1129" s="30" t="str">
        <f>IF(ISNUMBER('Quantities Report'!$A1127), "", TRIM(CLEAN(SUBSTITUTE('Quantities Report'!$A1127, CHAR(160), " "))))</f>
        <v/>
      </c>
      <c r="C1129" s="30">
        <f>'Quantities Report'!F1127</f>
        <v>0</v>
      </c>
      <c r="D1129" s="32">
        <f>'Quantities Report'!G1127</f>
        <v>0</v>
      </c>
    </row>
    <row r="1130" spans="1:4">
      <c r="A1130" s="15" t="str">
        <f>IF(ISNUMBER(VALUE(SUBSTITUTE('Quantities Report'!$A1128,"+",""))), VALUE(SUBSTITUTE('Quantities Report'!$A1128,"+","")),IF('Quantities Report'!$A1128="","End of Project",$A1129))</f>
        <v>End of Project</v>
      </c>
      <c r="B1130" s="30" t="str">
        <f>IF(ISNUMBER('Quantities Report'!$A1128), "", TRIM(CLEAN(SUBSTITUTE('Quantities Report'!$A1128, CHAR(160), " "))))</f>
        <v/>
      </c>
      <c r="C1130" s="30">
        <f>'Quantities Report'!F1128</f>
        <v>0</v>
      </c>
      <c r="D1130" s="32">
        <f>'Quantities Report'!G1128</f>
        <v>0</v>
      </c>
    </row>
    <row r="1131" spans="1:4">
      <c r="A1131" s="15" t="str">
        <f>IF(ISNUMBER(VALUE(SUBSTITUTE('Quantities Report'!$A1129,"+",""))), VALUE(SUBSTITUTE('Quantities Report'!$A1129,"+","")),IF('Quantities Report'!$A1129="","End of Project",$A1130))</f>
        <v>End of Project</v>
      </c>
      <c r="B1131" s="30" t="str">
        <f>IF(ISNUMBER('Quantities Report'!$A1129), "", TRIM(CLEAN(SUBSTITUTE('Quantities Report'!$A1129, CHAR(160), " "))))</f>
        <v/>
      </c>
      <c r="C1131" s="30">
        <f>'Quantities Report'!F1129</f>
        <v>0</v>
      </c>
      <c r="D1131" s="32">
        <f>'Quantities Report'!G1129</f>
        <v>0</v>
      </c>
    </row>
    <row r="1132" spans="1:4">
      <c r="A1132" s="15" t="str">
        <f>IF(ISNUMBER(VALUE(SUBSTITUTE('Quantities Report'!$A1130,"+",""))), VALUE(SUBSTITUTE('Quantities Report'!$A1130,"+","")),IF('Quantities Report'!$A1130="","End of Project",$A1131))</f>
        <v>End of Project</v>
      </c>
      <c r="B1132" s="30" t="str">
        <f>IF(ISNUMBER('Quantities Report'!$A1130), "", TRIM(CLEAN(SUBSTITUTE('Quantities Report'!$A1130, CHAR(160), " "))))</f>
        <v/>
      </c>
      <c r="C1132" s="30">
        <f>'Quantities Report'!F1130</f>
        <v>0</v>
      </c>
      <c r="D1132" s="32">
        <f>'Quantities Report'!G1130</f>
        <v>0</v>
      </c>
    </row>
    <row r="1133" spans="1:4">
      <c r="A1133" s="15" t="str">
        <f>IF(ISNUMBER(VALUE(SUBSTITUTE('Quantities Report'!$A1131,"+",""))), VALUE(SUBSTITUTE('Quantities Report'!$A1131,"+","")),IF('Quantities Report'!$A1131="","End of Project",$A1132))</f>
        <v>End of Project</v>
      </c>
      <c r="B1133" s="30" t="str">
        <f>IF(ISNUMBER('Quantities Report'!$A1131), "", TRIM(CLEAN(SUBSTITUTE('Quantities Report'!$A1131, CHAR(160), " "))))</f>
        <v/>
      </c>
      <c r="C1133" s="30">
        <f>'Quantities Report'!F1131</f>
        <v>0</v>
      </c>
      <c r="D1133" s="32">
        <f>'Quantities Report'!G1131</f>
        <v>0</v>
      </c>
    </row>
    <row r="1134" spans="1:4">
      <c r="A1134" s="15" t="str">
        <f>IF(ISNUMBER(VALUE(SUBSTITUTE('Quantities Report'!$A1132,"+",""))), VALUE(SUBSTITUTE('Quantities Report'!$A1132,"+","")),IF('Quantities Report'!$A1132="","End of Project",$A1133))</f>
        <v>End of Project</v>
      </c>
      <c r="B1134" s="30" t="str">
        <f>IF(ISNUMBER('Quantities Report'!$A1132), "", TRIM(CLEAN(SUBSTITUTE('Quantities Report'!$A1132, CHAR(160), " "))))</f>
        <v/>
      </c>
      <c r="C1134" s="30">
        <f>'Quantities Report'!F1132</f>
        <v>0</v>
      </c>
      <c r="D1134" s="32">
        <f>'Quantities Report'!G1132</f>
        <v>0</v>
      </c>
    </row>
    <row r="1135" spans="1:4">
      <c r="A1135" s="15" t="str">
        <f>IF(ISNUMBER(VALUE(SUBSTITUTE('Quantities Report'!$A1133,"+",""))), VALUE(SUBSTITUTE('Quantities Report'!$A1133,"+","")),IF('Quantities Report'!$A1133="","End of Project",$A1134))</f>
        <v>End of Project</v>
      </c>
      <c r="B1135" s="30" t="str">
        <f>IF(ISNUMBER('Quantities Report'!$A1133), "", TRIM(CLEAN(SUBSTITUTE('Quantities Report'!$A1133, CHAR(160), " "))))</f>
        <v/>
      </c>
      <c r="C1135" s="30">
        <f>'Quantities Report'!F1133</f>
        <v>0</v>
      </c>
      <c r="D1135" s="32">
        <f>'Quantities Report'!G1133</f>
        <v>0</v>
      </c>
    </row>
    <row r="1136" spans="1:4">
      <c r="A1136" s="15" t="str">
        <f>IF(ISNUMBER(VALUE(SUBSTITUTE('Quantities Report'!$A1134,"+",""))), VALUE(SUBSTITUTE('Quantities Report'!$A1134,"+","")),IF('Quantities Report'!$A1134="","End of Project",$A1135))</f>
        <v>End of Project</v>
      </c>
      <c r="B1136" s="30" t="str">
        <f>IF(ISNUMBER('Quantities Report'!$A1134), "", TRIM(CLEAN(SUBSTITUTE('Quantities Report'!$A1134, CHAR(160), " "))))</f>
        <v/>
      </c>
      <c r="C1136" s="30">
        <f>'Quantities Report'!F1134</f>
        <v>0</v>
      </c>
      <c r="D1136" s="32">
        <f>'Quantities Report'!G1134</f>
        <v>0</v>
      </c>
    </row>
    <row r="1137" spans="1:4">
      <c r="A1137" s="15" t="str">
        <f>IF(ISNUMBER(VALUE(SUBSTITUTE('Quantities Report'!$A1135,"+",""))), VALUE(SUBSTITUTE('Quantities Report'!$A1135,"+","")),IF('Quantities Report'!$A1135="","End of Project",$A1136))</f>
        <v>End of Project</v>
      </c>
      <c r="B1137" s="30" t="str">
        <f>IF(ISNUMBER('Quantities Report'!$A1135), "", TRIM(CLEAN(SUBSTITUTE('Quantities Report'!$A1135, CHAR(160), " "))))</f>
        <v/>
      </c>
      <c r="C1137" s="30">
        <f>'Quantities Report'!F1135</f>
        <v>0</v>
      </c>
      <c r="D1137" s="32">
        <f>'Quantities Report'!G1135</f>
        <v>0</v>
      </c>
    </row>
    <row r="1138" spans="1:4">
      <c r="A1138" s="15" t="str">
        <f>IF(ISNUMBER(VALUE(SUBSTITUTE('Quantities Report'!$A1136,"+",""))), VALUE(SUBSTITUTE('Quantities Report'!$A1136,"+","")),IF('Quantities Report'!$A1136="","End of Project",$A1137))</f>
        <v>End of Project</v>
      </c>
      <c r="B1138" s="30" t="str">
        <f>IF(ISNUMBER('Quantities Report'!$A1136), "", TRIM(CLEAN(SUBSTITUTE('Quantities Report'!$A1136, CHAR(160), " "))))</f>
        <v/>
      </c>
      <c r="C1138" s="30">
        <f>'Quantities Report'!F1136</f>
        <v>0</v>
      </c>
      <c r="D1138" s="32">
        <f>'Quantities Report'!G1136</f>
        <v>0</v>
      </c>
    </row>
    <row r="1139" spans="1:4">
      <c r="A1139" s="15" t="str">
        <f>IF(ISNUMBER(VALUE(SUBSTITUTE('Quantities Report'!$A1137,"+",""))), VALUE(SUBSTITUTE('Quantities Report'!$A1137,"+","")),IF('Quantities Report'!$A1137="","End of Project",$A1138))</f>
        <v>End of Project</v>
      </c>
      <c r="B1139" s="30" t="str">
        <f>IF(ISNUMBER('Quantities Report'!$A1137), "", TRIM(CLEAN(SUBSTITUTE('Quantities Report'!$A1137, CHAR(160), " "))))</f>
        <v/>
      </c>
      <c r="C1139" s="30">
        <f>'Quantities Report'!F1137</f>
        <v>0</v>
      </c>
      <c r="D1139" s="32">
        <f>'Quantities Report'!G1137</f>
        <v>0</v>
      </c>
    </row>
    <row r="1140" spans="1:4">
      <c r="A1140" s="15" t="str">
        <f>IF(ISNUMBER(VALUE(SUBSTITUTE('Quantities Report'!$A1138,"+",""))), VALUE(SUBSTITUTE('Quantities Report'!$A1138,"+","")),IF('Quantities Report'!$A1138="","End of Project",$A1139))</f>
        <v>End of Project</v>
      </c>
      <c r="B1140" s="30" t="str">
        <f>IF(ISNUMBER('Quantities Report'!$A1138), "", TRIM(CLEAN(SUBSTITUTE('Quantities Report'!$A1138, CHAR(160), " "))))</f>
        <v/>
      </c>
      <c r="C1140" s="30">
        <f>'Quantities Report'!F1138</f>
        <v>0</v>
      </c>
      <c r="D1140" s="32">
        <f>'Quantities Report'!G1138</f>
        <v>0</v>
      </c>
    </row>
    <row r="1141" spans="1:4">
      <c r="A1141" s="15" t="str">
        <f>IF(ISNUMBER(VALUE(SUBSTITUTE('Quantities Report'!$A1139,"+",""))), VALUE(SUBSTITUTE('Quantities Report'!$A1139,"+","")),IF('Quantities Report'!$A1139="","End of Project",$A1140))</f>
        <v>End of Project</v>
      </c>
      <c r="B1141" s="30" t="str">
        <f>IF(ISNUMBER('Quantities Report'!$A1139), "", TRIM(CLEAN(SUBSTITUTE('Quantities Report'!$A1139, CHAR(160), " "))))</f>
        <v/>
      </c>
      <c r="C1141" s="30">
        <f>'Quantities Report'!F1139</f>
        <v>0</v>
      </c>
      <c r="D1141" s="32">
        <f>'Quantities Report'!G1139</f>
        <v>0</v>
      </c>
    </row>
    <row r="1142" spans="1:4">
      <c r="A1142" s="15" t="str">
        <f>IF(ISNUMBER(VALUE(SUBSTITUTE('Quantities Report'!$A1140,"+",""))), VALUE(SUBSTITUTE('Quantities Report'!$A1140,"+","")),IF('Quantities Report'!$A1140="","End of Project",$A1141))</f>
        <v>End of Project</v>
      </c>
      <c r="B1142" s="30" t="str">
        <f>IF(ISNUMBER('Quantities Report'!$A1140), "", TRIM(CLEAN(SUBSTITUTE('Quantities Report'!$A1140, CHAR(160), " "))))</f>
        <v/>
      </c>
      <c r="C1142" s="30">
        <f>'Quantities Report'!F1140</f>
        <v>0</v>
      </c>
      <c r="D1142" s="32">
        <f>'Quantities Report'!G1140</f>
        <v>0</v>
      </c>
    </row>
    <row r="1143" spans="1:4">
      <c r="A1143" s="15" t="str">
        <f>IF(ISNUMBER(VALUE(SUBSTITUTE('Quantities Report'!$A1141,"+",""))), VALUE(SUBSTITUTE('Quantities Report'!$A1141,"+","")),IF('Quantities Report'!$A1141="","End of Project",$A1142))</f>
        <v>End of Project</v>
      </c>
      <c r="B1143" s="30" t="str">
        <f>IF(ISNUMBER('Quantities Report'!$A1141), "", TRIM(CLEAN(SUBSTITUTE('Quantities Report'!$A1141, CHAR(160), " "))))</f>
        <v/>
      </c>
      <c r="C1143" s="30">
        <f>'Quantities Report'!F1141</f>
        <v>0</v>
      </c>
      <c r="D1143" s="32">
        <f>'Quantities Report'!G1141</f>
        <v>0</v>
      </c>
    </row>
    <row r="1144" spans="1:4">
      <c r="A1144" s="15" t="str">
        <f>IF(ISNUMBER(VALUE(SUBSTITUTE('Quantities Report'!$A1142,"+",""))), VALUE(SUBSTITUTE('Quantities Report'!$A1142,"+","")),IF('Quantities Report'!$A1142="","End of Project",$A1143))</f>
        <v>End of Project</v>
      </c>
      <c r="B1144" s="30" t="str">
        <f>IF(ISNUMBER('Quantities Report'!$A1142), "", TRIM(CLEAN(SUBSTITUTE('Quantities Report'!$A1142, CHAR(160), " "))))</f>
        <v/>
      </c>
      <c r="C1144" s="30">
        <f>'Quantities Report'!F1142</f>
        <v>0</v>
      </c>
      <c r="D1144" s="32">
        <f>'Quantities Report'!G1142</f>
        <v>0</v>
      </c>
    </row>
    <row r="1145" spans="1:4">
      <c r="A1145" s="15" t="str">
        <f>IF(ISNUMBER(VALUE(SUBSTITUTE('Quantities Report'!$A1143,"+",""))), VALUE(SUBSTITUTE('Quantities Report'!$A1143,"+","")),IF('Quantities Report'!$A1143="","End of Project",$A1144))</f>
        <v>End of Project</v>
      </c>
      <c r="B1145" s="30" t="str">
        <f>IF(ISNUMBER('Quantities Report'!$A1143), "", TRIM(CLEAN(SUBSTITUTE('Quantities Report'!$A1143, CHAR(160), " "))))</f>
        <v/>
      </c>
      <c r="C1145" s="30">
        <f>'Quantities Report'!F1143</f>
        <v>0</v>
      </c>
      <c r="D1145" s="32">
        <f>'Quantities Report'!G1143</f>
        <v>0</v>
      </c>
    </row>
    <row r="1146" spans="1:4">
      <c r="A1146" s="15" t="str">
        <f>IF(ISNUMBER(VALUE(SUBSTITUTE('Quantities Report'!$A1144,"+",""))), VALUE(SUBSTITUTE('Quantities Report'!$A1144,"+","")),IF('Quantities Report'!$A1144="","End of Project",$A1145))</f>
        <v>End of Project</v>
      </c>
      <c r="B1146" s="30" t="str">
        <f>IF(ISNUMBER('Quantities Report'!$A1144), "", TRIM(CLEAN(SUBSTITUTE('Quantities Report'!$A1144, CHAR(160), " "))))</f>
        <v/>
      </c>
      <c r="C1146" s="30">
        <f>'Quantities Report'!F1144</f>
        <v>0</v>
      </c>
      <c r="D1146" s="32">
        <f>'Quantities Report'!G1144</f>
        <v>0</v>
      </c>
    </row>
    <row r="1147" spans="1:4">
      <c r="A1147" s="15" t="str">
        <f>IF(ISNUMBER(VALUE(SUBSTITUTE('Quantities Report'!$A1145,"+",""))), VALUE(SUBSTITUTE('Quantities Report'!$A1145,"+","")),IF('Quantities Report'!$A1145="","End of Project",$A1146))</f>
        <v>End of Project</v>
      </c>
      <c r="B1147" s="30" t="str">
        <f>IF(ISNUMBER('Quantities Report'!$A1145), "", TRIM(CLEAN(SUBSTITUTE('Quantities Report'!$A1145, CHAR(160), " "))))</f>
        <v/>
      </c>
      <c r="C1147" s="30">
        <f>'Quantities Report'!F1145</f>
        <v>0</v>
      </c>
      <c r="D1147" s="32">
        <f>'Quantities Report'!G1145</f>
        <v>0</v>
      </c>
    </row>
    <row r="1148" spans="1:4">
      <c r="A1148" s="15" t="str">
        <f>IF(ISNUMBER(VALUE(SUBSTITUTE('Quantities Report'!$A1146,"+",""))), VALUE(SUBSTITUTE('Quantities Report'!$A1146,"+","")),IF('Quantities Report'!$A1146="","End of Project",$A1147))</f>
        <v>End of Project</v>
      </c>
      <c r="B1148" s="30" t="str">
        <f>IF(ISNUMBER('Quantities Report'!$A1146), "", TRIM(CLEAN(SUBSTITUTE('Quantities Report'!$A1146, CHAR(160), " "))))</f>
        <v/>
      </c>
      <c r="C1148" s="30">
        <f>'Quantities Report'!F1146</f>
        <v>0</v>
      </c>
      <c r="D1148" s="32">
        <f>'Quantities Report'!G1146</f>
        <v>0</v>
      </c>
    </row>
    <row r="1149" spans="1:4">
      <c r="A1149" s="15" t="str">
        <f>IF(ISNUMBER(VALUE(SUBSTITUTE('Quantities Report'!$A1147,"+",""))), VALUE(SUBSTITUTE('Quantities Report'!$A1147,"+","")),IF('Quantities Report'!$A1147="","End of Project",$A1148))</f>
        <v>End of Project</v>
      </c>
      <c r="B1149" s="30" t="str">
        <f>IF(ISNUMBER('Quantities Report'!$A1147), "", TRIM(CLEAN(SUBSTITUTE('Quantities Report'!$A1147, CHAR(160), " "))))</f>
        <v/>
      </c>
      <c r="C1149" s="30">
        <f>'Quantities Report'!F1147</f>
        <v>0</v>
      </c>
      <c r="D1149" s="32">
        <f>'Quantities Report'!G1147</f>
        <v>0</v>
      </c>
    </row>
    <row r="1150" spans="1:4">
      <c r="A1150" s="15" t="str">
        <f>IF(ISNUMBER(VALUE(SUBSTITUTE('Quantities Report'!$A1148,"+",""))), VALUE(SUBSTITUTE('Quantities Report'!$A1148,"+","")),IF('Quantities Report'!$A1148="","End of Project",$A1149))</f>
        <v>End of Project</v>
      </c>
      <c r="B1150" s="30" t="str">
        <f>IF(ISNUMBER('Quantities Report'!$A1148), "", TRIM(CLEAN(SUBSTITUTE('Quantities Report'!$A1148, CHAR(160), " "))))</f>
        <v/>
      </c>
      <c r="C1150" s="30">
        <f>'Quantities Report'!F1148</f>
        <v>0</v>
      </c>
      <c r="D1150" s="32">
        <f>'Quantities Report'!G1148</f>
        <v>0</v>
      </c>
    </row>
    <row r="1151" spans="1:4">
      <c r="A1151" s="15" t="str">
        <f>IF(ISNUMBER(VALUE(SUBSTITUTE('Quantities Report'!$A1149,"+",""))), VALUE(SUBSTITUTE('Quantities Report'!$A1149,"+","")),IF('Quantities Report'!$A1149="","End of Project",$A1150))</f>
        <v>End of Project</v>
      </c>
      <c r="B1151" s="30" t="str">
        <f>IF(ISNUMBER('Quantities Report'!$A1149), "", TRIM(CLEAN(SUBSTITUTE('Quantities Report'!$A1149, CHAR(160), " "))))</f>
        <v/>
      </c>
      <c r="C1151" s="30">
        <f>'Quantities Report'!F1149</f>
        <v>0</v>
      </c>
      <c r="D1151" s="32">
        <f>'Quantities Report'!G1149</f>
        <v>0</v>
      </c>
    </row>
    <row r="1152" spans="1:4">
      <c r="A1152" s="15" t="str">
        <f>IF(ISNUMBER(VALUE(SUBSTITUTE('Quantities Report'!$A1150,"+",""))), VALUE(SUBSTITUTE('Quantities Report'!$A1150,"+","")),IF('Quantities Report'!$A1150="","End of Project",$A1151))</f>
        <v>End of Project</v>
      </c>
      <c r="B1152" s="30" t="str">
        <f>IF(ISNUMBER('Quantities Report'!$A1150), "", TRIM(CLEAN(SUBSTITUTE('Quantities Report'!$A1150, CHAR(160), " "))))</f>
        <v/>
      </c>
      <c r="C1152" s="30">
        <f>'Quantities Report'!F1150</f>
        <v>0</v>
      </c>
      <c r="D1152" s="32">
        <f>'Quantities Report'!G1150</f>
        <v>0</v>
      </c>
    </row>
    <row r="1153" spans="1:4">
      <c r="A1153" s="15" t="str">
        <f>IF(ISNUMBER(VALUE(SUBSTITUTE('Quantities Report'!$A1151,"+",""))), VALUE(SUBSTITUTE('Quantities Report'!$A1151,"+","")),IF('Quantities Report'!$A1151="","End of Project",$A1152))</f>
        <v>End of Project</v>
      </c>
      <c r="B1153" s="30" t="str">
        <f>IF(ISNUMBER('Quantities Report'!$A1151), "", TRIM(CLEAN(SUBSTITUTE('Quantities Report'!$A1151, CHAR(160), " "))))</f>
        <v/>
      </c>
      <c r="C1153" s="30">
        <f>'Quantities Report'!F1151</f>
        <v>0</v>
      </c>
      <c r="D1153" s="32">
        <f>'Quantities Report'!G1151</f>
        <v>0</v>
      </c>
    </row>
    <row r="1154" spans="1:4">
      <c r="A1154" s="15" t="str">
        <f>IF(ISNUMBER(VALUE(SUBSTITUTE('Quantities Report'!$A1152,"+",""))), VALUE(SUBSTITUTE('Quantities Report'!$A1152,"+","")),IF('Quantities Report'!$A1152="","End of Project",$A1153))</f>
        <v>End of Project</v>
      </c>
      <c r="B1154" s="30" t="str">
        <f>IF(ISNUMBER('Quantities Report'!$A1152), "", TRIM(CLEAN(SUBSTITUTE('Quantities Report'!$A1152, CHAR(160), " "))))</f>
        <v/>
      </c>
      <c r="C1154" s="30">
        <f>'Quantities Report'!F1152</f>
        <v>0</v>
      </c>
      <c r="D1154" s="32">
        <f>'Quantities Report'!G1152</f>
        <v>0</v>
      </c>
    </row>
    <row r="1155" spans="1:4">
      <c r="A1155" s="15" t="str">
        <f>IF(ISNUMBER(VALUE(SUBSTITUTE('Quantities Report'!$A1153,"+",""))), VALUE(SUBSTITUTE('Quantities Report'!$A1153,"+","")),IF('Quantities Report'!$A1153="","End of Project",$A1154))</f>
        <v>End of Project</v>
      </c>
      <c r="B1155" s="30" t="str">
        <f>IF(ISNUMBER('Quantities Report'!$A1153), "", TRIM(CLEAN(SUBSTITUTE('Quantities Report'!$A1153, CHAR(160), " "))))</f>
        <v/>
      </c>
      <c r="C1155" s="30">
        <f>'Quantities Report'!F1153</f>
        <v>0</v>
      </c>
      <c r="D1155" s="32">
        <f>'Quantities Report'!G1153</f>
        <v>0</v>
      </c>
    </row>
    <row r="1156" spans="1:4">
      <c r="A1156" s="15" t="str">
        <f>IF(ISNUMBER(VALUE(SUBSTITUTE('Quantities Report'!$A1154,"+",""))), VALUE(SUBSTITUTE('Quantities Report'!$A1154,"+","")),IF('Quantities Report'!$A1154="","End of Project",$A1155))</f>
        <v>End of Project</v>
      </c>
      <c r="B1156" s="30" t="str">
        <f>IF(ISNUMBER('Quantities Report'!$A1154), "", TRIM(CLEAN(SUBSTITUTE('Quantities Report'!$A1154, CHAR(160), " "))))</f>
        <v/>
      </c>
      <c r="C1156" s="30">
        <f>'Quantities Report'!F1154</f>
        <v>0</v>
      </c>
      <c r="D1156" s="32">
        <f>'Quantities Report'!G1154</f>
        <v>0</v>
      </c>
    </row>
    <row r="1157" spans="1:4">
      <c r="A1157" s="15" t="str">
        <f>IF(ISNUMBER(VALUE(SUBSTITUTE('Quantities Report'!$A1155,"+",""))), VALUE(SUBSTITUTE('Quantities Report'!$A1155,"+","")),IF('Quantities Report'!$A1155="","End of Project",$A1156))</f>
        <v>End of Project</v>
      </c>
      <c r="B1157" s="30" t="str">
        <f>IF(ISNUMBER('Quantities Report'!$A1155), "", TRIM(CLEAN(SUBSTITUTE('Quantities Report'!$A1155, CHAR(160), " "))))</f>
        <v/>
      </c>
      <c r="C1157" s="30">
        <f>'Quantities Report'!F1155</f>
        <v>0</v>
      </c>
      <c r="D1157" s="32">
        <f>'Quantities Report'!G1155</f>
        <v>0</v>
      </c>
    </row>
    <row r="1158" spans="1:4">
      <c r="A1158" s="15" t="str">
        <f>IF(ISNUMBER(VALUE(SUBSTITUTE('Quantities Report'!$A1156,"+",""))), VALUE(SUBSTITUTE('Quantities Report'!$A1156,"+","")),IF('Quantities Report'!$A1156="","End of Project",$A1157))</f>
        <v>End of Project</v>
      </c>
      <c r="B1158" s="30" t="str">
        <f>IF(ISNUMBER('Quantities Report'!$A1156), "", TRIM(CLEAN(SUBSTITUTE('Quantities Report'!$A1156, CHAR(160), " "))))</f>
        <v/>
      </c>
      <c r="C1158" s="30">
        <f>'Quantities Report'!F1156</f>
        <v>0</v>
      </c>
      <c r="D1158" s="32">
        <f>'Quantities Report'!G1156</f>
        <v>0</v>
      </c>
    </row>
    <row r="1159" spans="1:4">
      <c r="A1159" s="15" t="str">
        <f>IF(ISNUMBER(VALUE(SUBSTITUTE('Quantities Report'!$A1157,"+",""))), VALUE(SUBSTITUTE('Quantities Report'!$A1157,"+","")),IF('Quantities Report'!$A1157="","End of Project",$A1158))</f>
        <v>End of Project</v>
      </c>
      <c r="B1159" s="30" t="str">
        <f>IF(ISNUMBER('Quantities Report'!$A1157), "", TRIM(CLEAN(SUBSTITUTE('Quantities Report'!$A1157, CHAR(160), " "))))</f>
        <v/>
      </c>
      <c r="C1159" s="30">
        <f>'Quantities Report'!F1157</f>
        <v>0</v>
      </c>
      <c r="D1159" s="32">
        <f>'Quantities Report'!G1157</f>
        <v>0</v>
      </c>
    </row>
    <row r="1160" spans="1:4">
      <c r="A1160" s="15" t="str">
        <f>IF(ISNUMBER(VALUE(SUBSTITUTE('Quantities Report'!$A1158,"+",""))), VALUE(SUBSTITUTE('Quantities Report'!$A1158,"+","")),IF('Quantities Report'!$A1158="","End of Project",$A1159))</f>
        <v>End of Project</v>
      </c>
      <c r="B1160" s="30" t="str">
        <f>IF(ISNUMBER('Quantities Report'!$A1158), "", TRIM(CLEAN(SUBSTITUTE('Quantities Report'!$A1158, CHAR(160), " "))))</f>
        <v/>
      </c>
      <c r="C1160" s="30">
        <f>'Quantities Report'!F1158</f>
        <v>0</v>
      </c>
      <c r="D1160" s="32">
        <f>'Quantities Report'!G1158</f>
        <v>0</v>
      </c>
    </row>
    <row r="1161" spans="1:4">
      <c r="A1161" s="15" t="str">
        <f>IF(ISNUMBER(VALUE(SUBSTITUTE('Quantities Report'!$A1159,"+",""))), VALUE(SUBSTITUTE('Quantities Report'!$A1159,"+","")),IF('Quantities Report'!$A1159="","End of Project",$A1160))</f>
        <v>End of Project</v>
      </c>
      <c r="B1161" s="30" t="str">
        <f>IF(ISNUMBER('Quantities Report'!$A1159), "", TRIM(CLEAN(SUBSTITUTE('Quantities Report'!$A1159, CHAR(160), " "))))</f>
        <v/>
      </c>
      <c r="C1161" s="30">
        <f>'Quantities Report'!F1159</f>
        <v>0</v>
      </c>
      <c r="D1161" s="32">
        <f>'Quantities Report'!G1159</f>
        <v>0</v>
      </c>
    </row>
    <row r="1162" spans="1:4">
      <c r="A1162" s="15" t="str">
        <f>IF(ISNUMBER(VALUE(SUBSTITUTE('Quantities Report'!$A1160,"+",""))), VALUE(SUBSTITUTE('Quantities Report'!$A1160,"+","")),IF('Quantities Report'!$A1160="","End of Project",$A1161))</f>
        <v>End of Project</v>
      </c>
      <c r="B1162" s="30" t="str">
        <f>IF(ISNUMBER('Quantities Report'!$A1160), "", TRIM(CLEAN(SUBSTITUTE('Quantities Report'!$A1160, CHAR(160), " "))))</f>
        <v/>
      </c>
      <c r="C1162" s="30">
        <f>'Quantities Report'!F1160</f>
        <v>0</v>
      </c>
      <c r="D1162" s="32">
        <f>'Quantities Report'!G1160</f>
        <v>0</v>
      </c>
    </row>
    <row r="1163" spans="1:4">
      <c r="A1163" s="15" t="str">
        <f>IF(ISNUMBER(VALUE(SUBSTITUTE('Quantities Report'!$A1161,"+",""))), VALUE(SUBSTITUTE('Quantities Report'!$A1161,"+","")),IF('Quantities Report'!$A1161="","End of Project",$A1162))</f>
        <v>End of Project</v>
      </c>
      <c r="B1163" s="30" t="str">
        <f>IF(ISNUMBER('Quantities Report'!$A1161), "", TRIM(CLEAN(SUBSTITUTE('Quantities Report'!$A1161, CHAR(160), " "))))</f>
        <v/>
      </c>
      <c r="C1163" s="30">
        <f>'Quantities Report'!F1161</f>
        <v>0</v>
      </c>
      <c r="D1163" s="32">
        <f>'Quantities Report'!G1161</f>
        <v>0</v>
      </c>
    </row>
    <row r="1164" spans="1:4">
      <c r="A1164" s="15" t="str">
        <f>IF(ISNUMBER(VALUE(SUBSTITUTE('Quantities Report'!$A1162,"+",""))), VALUE(SUBSTITUTE('Quantities Report'!$A1162,"+","")),IF('Quantities Report'!$A1162="","End of Project",$A1163))</f>
        <v>End of Project</v>
      </c>
      <c r="B1164" s="30" t="str">
        <f>IF(ISNUMBER('Quantities Report'!$A1162), "", TRIM(CLEAN(SUBSTITUTE('Quantities Report'!$A1162, CHAR(160), " "))))</f>
        <v/>
      </c>
      <c r="C1164" s="30">
        <f>'Quantities Report'!F1162</f>
        <v>0</v>
      </c>
      <c r="D1164" s="32">
        <f>'Quantities Report'!G1162</f>
        <v>0</v>
      </c>
    </row>
    <row r="1165" spans="1:4">
      <c r="A1165" s="15" t="str">
        <f>IF(ISNUMBER(VALUE(SUBSTITUTE('Quantities Report'!$A1163,"+",""))), VALUE(SUBSTITUTE('Quantities Report'!$A1163,"+","")),IF('Quantities Report'!$A1163="","End of Project",$A1164))</f>
        <v>End of Project</v>
      </c>
      <c r="B1165" s="30" t="str">
        <f>IF(ISNUMBER('Quantities Report'!$A1163), "", TRIM(CLEAN(SUBSTITUTE('Quantities Report'!$A1163, CHAR(160), " "))))</f>
        <v/>
      </c>
      <c r="C1165" s="30">
        <f>'Quantities Report'!F1163</f>
        <v>0</v>
      </c>
      <c r="D1165" s="32">
        <f>'Quantities Report'!G1163</f>
        <v>0</v>
      </c>
    </row>
    <row r="1166" spans="1:4">
      <c r="A1166" s="15" t="str">
        <f>IF(ISNUMBER(VALUE(SUBSTITUTE('Quantities Report'!$A1164,"+",""))), VALUE(SUBSTITUTE('Quantities Report'!$A1164,"+","")),IF('Quantities Report'!$A1164="","End of Project",$A1165))</f>
        <v>End of Project</v>
      </c>
      <c r="B1166" s="30" t="str">
        <f>IF(ISNUMBER('Quantities Report'!$A1164), "", TRIM(CLEAN(SUBSTITUTE('Quantities Report'!$A1164, CHAR(160), " "))))</f>
        <v/>
      </c>
      <c r="C1166" s="30">
        <f>'Quantities Report'!F1164</f>
        <v>0</v>
      </c>
      <c r="D1166" s="32">
        <f>'Quantities Report'!G1164</f>
        <v>0</v>
      </c>
    </row>
    <row r="1167" spans="1:4">
      <c r="A1167" s="15" t="str">
        <f>IF(ISNUMBER(VALUE(SUBSTITUTE('Quantities Report'!$A1165,"+",""))), VALUE(SUBSTITUTE('Quantities Report'!$A1165,"+","")),IF('Quantities Report'!$A1165="","End of Project",$A1166))</f>
        <v>End of Project</v>
      </c>
      <c r="B1167" s="30" t="str">
        <f>IF(ISNUMBER('Quantities Report'!$A1165), "", TRIM(CLEAN(SUBSTITUTE('Quantities Report'!$A1165, CHAR(160), " "))))</f>
        <v/>
      </c>
      <c r="C1167" s="30">
        <f>'Quantities Report'!F1165</f>
        <v>0</v>
      </c>
      <c r="D1167" s="32">
        <f>'Quantities Report'!G1165</f>
        <v>0</v>
      </c>
    </row>
    <row r="1168" spans="1:4">
      <c r="A1168" s="15" t="str">
        <f>IF(ISNUMBER(VALUE(SUBSTITUTE('Quantities Report'!$A1166,"+",""))), VALUE(SUBSTITUTE('Quantities Report'!$A1166,"+","")),IF('Quantities Report'!$A1166="","End of Project",$A1167))</f>
        <v>End of Project</v>
      </c>
      <c r="B1168" s="30" t="str">
        <f>IF(ISNUMBER('Quantities Report'!$A1166), "", TRIM(CLEAN(SUBSTITUTE('Quantities Report'!$A1166, CHAR(160), " "))))</f>
        <v/>
      </c>
      <c r="C1168" s="30">
        <f>'Quantities Report'!F1166</f>
        <v>0</v>
      </c>
      <c r="D1168" s="32">
        <f>'Quantities Report'!G1166</f>
        <v>0</v>
      </c>
    </row>
    <row r="1169" spans="1:4">
      <c r="A1169" s="15" t="str">
        <f>IF(ISNUMBER(VALUE(SUBSTITUTE('Quantities Report'!$A1167,"+",""))), VALUE(SUBSTITUTE('Quantities Report'!$A1167,"+","")),IF('Quantities Report'!$A1167="","End of Project",$A1168))</f>
        <v>End of Project</v>
      </c>
      <c r="B1169" s="30" t="str">
        <f>IF(ISNUMBER('Quantities Report'!$A1167), "", TRIM(CLEAN(SUBSTITUTE('Quantities Report'!$A1167, CHAR(160), " "))))</f>
        <v/>
      </c>
      <c r="C1169" s="30">
        <f>'Quantities Report'!F1167</f>
        <v>0</v>
      </c>
      <c r="D1169" s="32">
        <f>'Quantities Report'!G1167</f>
        <v>0</v>
      </c>
    </row>
    <row r="1170" spans="1:4">
      <c r="A1170" s="15" t="str">
        <f>IF(ISNUMBER(VALUE(SUBSTITUTE('Quantities Report'!$A1168,"+",""))), VALUE(SUBSTITUTE('Quantities Report'!$A1168,"+","")),IF('Quantities Report'!$A1168="","End of Project",$A1169))</f>
        <v>End of Project</v>
      </c>
      <c r="B1170" s="30" t="str">
        <f>IF(ISNUMBER('Quantities Report'!$A1168), "", TRIM(CLEAN(SUBSTITUTE('Quantities Report'!$A1168, CHAR(160), " "))))</f>
        <v/>
      </c>
      <c r="C1170" s="30">
        <f>'Quantities Report'!F1168</f>
        <v>0</v>
      </c>
      <c r="D1170" s="32">
        <f>'Quantities Report'!G1168</f>
        <v>0</v>
      </c>
    </row>
    <row r="1171" spans="1:4">
      <c r="A1171" s="15" t="str">
        <f>IF(ISNUMBER(VALUE(SUBSTITUTE('Quantities Report'!$A1169,"+",""))), VALUE(SUBSTITUTE('Quantities Report'!$A1169,"+","")),IF('Quantities Report'!$A1169="","End of Project",$A1170))</f>
        <v>End of Project</v>
      </c>
      <c r="B1171" s="30" t="str">
        <f>IF(ISNUMBER('Quantities Report'!$A1169), "", TRIM(CLEAN(SUBSTITUTE('Quantities Report'!$A1169, CHAR(160), " "))))</f>
        <v/>
      </c>
      <c r="C1171" s="30">
        <f>'Quantities Report'!F1169</f>
        <v>0</v>
      </c>
      <c r="D1171" s="32">
        <f>'Quantities Report'!G1169</f>
        <v>0</v>
      </c>
    </row>
    <row r="1172" spans="1:4">
      <c r="A1172" s="15" t="str">
        <f>IF(ISNUMBER(VALUE(SUBSTITUTE('Quantities Report'!$A1170,"+",""))), VALUE(SUBSTITUTE('Quantities Report'!$A1170,"+","")),IF('Quantities Report'!$A1170="","End of Project",$A1171))</f>
        <v>End of Project</v>
      </c>
      <c r="B1172" s="30" t="str">
        <f>IF(ISNUMBER('Quantities Report'!$A1170), "", TRIM(CLEAN(SUBSTITUTE('Quantities Report'!$A1170, CHAR(160), " "))))</f>
        <v/>
      </c>
      <c r="C1172" s="30">
        <f>'Quantities Report'!F1170</f>
        <v>0</v>
      </c>
      <c r="D1172" s="32">
        <f>'Quantities Report'!G1170</f>
        <v>0</v>
      </c>
    </row>
    <row r="1173" spans="1:4">
      <c r="A1173" s="15" t="str">
        <f>IF(ISNUMBER(VALUE(SUBSTITUTE('Quantities Report'!$A1171,"+",""))), VALUE(SUBSTITUTE('Quantities Report'!$A1171,"+","")),IF('Quantities Report'!$A1171="","End of Project",$A1172))</f>
        <v>End of Project</v>
      </c>
      <c r="B1173" s="30" t="str">
        <f>IF(ISNUMBER('Quantities Report'!$A1171), "", TRIM(CLEAN(SUBSTITUTE('Quantities Report'!$A1171, CHAR(160), " "))))</f>
        <v/>
      </c>
      <c r="C1173" s="30">
        <f>'Quantities Report'!F1171</f>
        <v>0</v>
      </c>
      <c r="D1173" s="32">
        <f>'Quantities Report'!G1171</f>
        <v>0</v>
      </c>
    </row>
    <row r="1174" spans="1:4">
      <c r="A1174" s="15" t="str">
        <f>IF(ISNUMBER(VALUE(SUBSTITUTE('Quantities Report'!$A1172,"+",""))), VALUE(SUBSTITUTE('Quantities Report'!$A1172,"+","")),IF('Quantities Report'!$A1172="","End of Project",$A1173))</f>
        <v>End of Project</v>
      </c>
      <c r="B1174" s="30" t="str">
        <f>IF(ISNUMBER('Quantities Report'!$A1172), "", TRIM(CLEAN(SUBSTITUTE('Quantities Report'!$A1172, CHAR(160), " "))))</f>
        <v/>
      </c>
      <c r="C1174" s="30">
        <f>'Quantities Report'!F1172</f>
        <v>0</v>
      </c>
      <c r="D1174" s="32">
        <f>'Quantities Report'!G1172</f>
        <v>0</v>
      </c>
    </row>
    <row r="1175" spans="1:4">
      <c r="A1175" s="15" t="str">
        <f>IF(ISNUMBER(VALUE(SUBSTITUTE('Quantities Report'!$A1173,"+",""))), VALUE(SUBSTITUTE('Quantities Report'!$A1173,"+","")),IF('Quantities Report'!$A1173="","End of Project",$A1174))</f>
        <v>End of Project</v>
      </c>
      <c r="B1175" s="30" t="str">
        <f>IF(ISNUMBER('Quantities Report'!$A1173), "", TRIM(CLEAN(SUBSTITUTE('Quantities Report'!$A1173, CHAR(160), " "))))</f>
        <v/>
      </c>
      <c r="C1175" s="30">
        <f>'Quantities Report'!F1173</f>
        <v>0</v>
      </c>
      <c r="D1175" s="32">
        <f>'Quantities Report'!G1173</f>
        <v>0</v>
      </c>
    </row>
    <row r="1176" spans="1:4">
      <c r="A1176" s="15" t="str">
        <f>IF(ISNUMBER(VALUE(SUBSTITUTE('Quantities Report'!$A1174,"+",""))), VALUE(SUBSTITUTE('Quantities Report'!$A1174,"+","")),IF('Quantities Report'!$A1174="","End of Project",$A1175))</f>
        <v>End of Project</v>
      </c>
      <c r="B1176" s="30" t="str">
        <f>IF(ISNUMBER('Quantities Report'!$A1174), "", TRIM(CLEAN(SUBSTITUTE('Quantities Report'!$A1174, CHAR(160), " "))))</f>
        <v/>
      </c>
      <c r="C1176" s="30">
        <f>'Quantities Report'!F1174</f>
        <v>0</v>
      </c>
      <c r="D1176" s="32">
        <f>'Quantities Report'!G1174</f>
        <v>0</v>
      </c>
    </row>
    <row r="1177" spans="1:4">
      <c r="A1177" s="15" t="str">
        <f>IF(ISNUMBER(VALUE(SUBSTITUTE('Quantities Report'!$A1175,"+",""))), VALUE(SUBSTITUTE('Quantities Report'!$A1175,"+","")),IF('Quantities Report'!$A1175="","End of Project",$A1176))</f>
        <v>End of Project</v>
      </c>
      <c r="B1177" s="30" t="str">
        <f>IF(ISNUMBER('Quantities Report'!$A1175), "", TRIM(CLEAN(SUBSTITUTE('Quantities Report'!$A1175, CHAR(160), " "))))</f>
        <v/>
      </c>
      <c r="C1177" s="30">
        <f>'Quantities Report'!F1175</f>
        <v>0</v>
      </c>
      <c r="D1177" s="32">
        <f>'Quantities Report'!G1175</f>
        <v>0</v>
      </c>
    </row>
    <row r="1178" spans="1:4">
      <c r="A1178" s="15" t="str">
        <f>IF(ISNUMBER(VALUE(SUBSTITUTE('Quantities Report'!$A1176,"+",""))), VALUE(SUBSTITUTE('Quantities Report'!$A1176,"+","")),IF('Quantities Report'!$A1176="","End of Project",$A1177))</f>
        <v>End of Project</v>
      </c>
      <c r="B1178" s="30" t="str">
        <f>IF(ISNUMBER('Quantities Report'!$A1176), "", TRIM(CLEAN(SUBSTITUTE('Quantities Report'!$A1176, CHAR(160), " "))))</f>
        <v/>
      </c>
      <c r="C1178" s="30">
        <f>'Quantities Report'!F1176</f>
        <v>0</v>
      </c>
      <c r="D1178" s="32">
        <f>'Quantities Report'!G1176</f>
        <v>0</v>
      </c>
    </row>
    <row r="1179" spans="1:4">
      <c r="A1179" s="15" t="str">
        <f>IF(ISNUMBER(VALUE(SUBSTITUTE('Quantities Report'!$A1177,"+",""))), VALUE(SUBSTITUTE('Quantities Report'!$A1177,"+","")),IF('Quantities Report'!$A1177="","End of Project",$A1178))</f>
        <v>End of Project</v>
      </c>
      <c r="B1179" s="30" t="str">
        <f>IF(ISNUMBER('Quantities Report'!$A1177), "", TRIM(CLEAN(SUBSTITUTE('Quantities Report'!$A1177, CHAR(160), " "))))</f>
        <v/>
      </c>
      <c r="C1179" s="30">
        <f>'Quantities Report'!F1177</f>
        <v>0</v>
      </c>
      <c r="D1179" s="32">
        <f>'Quantities Report'!G1177</f>
        <v>0</v>
      </c>
    </row>
    <row r="1180" spans="1:4">
      <c r="A1180" s="15" t="str">
        <f>IF(ISNUMBER(VALUE(SUBSTITUTE('Quantities Report'!$A1178,"+",""))), VALUE(SUBSTITUTE('Quantities Report'!$A1178,"+","")),IF('Quantities Report'!$A1178="","End of Project",$A1179))</f>
        <v>End of Project</v>
      </c>
      <c r="B1180" s="30" t="str">
        <f>IF(ISNUMBER('Quantities Report'!$A1178), "", TRIM(CLEAN(SUBSTITUTE('Quantities Report'!$A1178, CHAR(160), " "))))</f>
        <v/>
      </c>
      <c r="C1180" s="30">
        <f>'Quantities Report'!F1178</f>
        <v>0</v>
      </c>
      <c r="D1180" s="32">
        <f>'Quantities Report'!G1178</f>
        <v>0</v>
      </c>
    </row>
    <row r="1181" spans="1:4">
      <c r="A1181" s="15" t="str">
        <f>IF(ISNUMBER(VALUE(SUBSTITUTE('Quantities Report'!$A1179,"+",""))), VALUE(SUBSTITUTE('Quantities Report'!$A1179,"+","")),IF('Quantities Report'!$A1179="","End of Project",$A1180))</f>
        <v>End of Project</v>
      </c>
      <c r="B1181" s="30" t="str">
        <f>IF(ISNUMBER('Quantities Report'!$A1179), "", TRIM(CLEAN(SUBSTITUTE('Quantities Report'!$A1179, CHAR(160), " "))))</f>
        <v/>
      </c>
      <c r="C1181" s="30">
        <f>'Quantities Report'!F1179</f>
        <v>0</v>
      </c>
      <c r="D1181" s="32">
        <f>'Quantities Report'!G1179</f>
        <v>0</v>
      </c>
    </row>
    <row r="1182" spans="1:4">
      <c r="A1182" s="15" t="str">
        <f>IF(ISNUMBER(VALUE(SUBSTITUTE('Quantities Report'!$A1180,"+",""))), VALUE(SUBSTITUTE('Quantities Report'!$A1180,"+","")),IF('Quantities Report'!$A1180="","End of Project",$A1181))</f>
        <v>End of Project</v>
      </c>
      <c r="B1182" s="30" t="str">
        <f>IF(ISNUMBER('Quantities Report'!$A1180), "", TRIM(CLEAN(SUBSTITUTE('Quantities Report'!$A1180, CHAR(160), " "))))</f>
        <v/>
      </c>
      <c r="C1182" s="30">
        <f>'Quantities Report'!F1180</f>
        <v>0</v>
      </c>
      <c r="D1182" s="32">
        <f>'Quantities Report'!G1180</f>
        <v>0</v>
      </c>
    </row>
    <row r="1183" spans="1:4">
      <c r="A1183" s="15" t="str">
        <f>IF(ISNUMBER(VALUE(SUBSTITUTE('Quantities Report'!$A1181,"+",""))), VALUE(SUBSTITUTE('Quantities Report'!$A1181,"+","")),IF('Quantities Report'!$A1181="","End of Project",$A1182))</f>
        <v>End of Project</v>
      </c>
      <c r="B1183" s="30" t="str">
        <f>IF(ISNUMBER('Quantities Report'!$A1181), "", TRIM(CLEAN(SUBSTITUTE('Quantities Report'!$A1181, CHAR(160), " "))))</f>
        <v/>
      </c>
      <c r="C1183" s="30">
        <f>'Quantities Report'!F1181</f>
        <v>0</v>
      </c>
      <c r="D1183" s="32">
        <f>'Quantities Report'!G1181</f>
        <v>0</v>
      </c>
    </row>
    <row r="1184" spans="1:4">
      <c r="A1184" s="15" t="str">
        <f>IF(ISNUMBER(VALUE(SUBSTITUTE('Quantities Report'!$A1182,"+",""))), VALUE(SUBSTITUTE('Quantities Report'!$A1182,"+","")),IF('Quantities Report'!$A1182="","End of Project",$A1183))</f>
        <v>End of Project</v>
      </c>
      <c r="B1184" s="30" t="str">
        <f>IF(ISNUMBER('Quantities Report'!$A1182), "", TRIM(CLEAN(SUBSTITUTE('Quantities Report'!$A1182, CHAR(160), " "))))</f>
        <v/>
      </c>
      <c r="C1184" s="30">
        <f>'Quantities Report'!F1182</f>
        <v>0</v>
      </c>
      <c r="D1184" s="32">
        <f>'Quantities Report'!G1182</f>
        <v>0</v>
      </c>
    </row>
    <row r="1185" spans="1:4">
      <c r="A1185" s="15" t="str">
        <f>IF(ISNUMBER(VALUE(SUBSTITUTE('Quantities Report'!$A1183,"+",""))), VALUE(SUBSTITUTE('Quantities Report'!$A1183,"+","")),IF('Quantities Report'!$A1183="","End of Project",$A1184))</f>
        <v>End of Project</v>
      </c>
      <c r="B1185" s="30" t="str">
        <f>IF(ISNUMBER('Quantities Report'!$A1183), "", TRIM(CLEAN(SUBSTITUTE('Quantities Report'!$A1183, CHAR(160), " "))))</f>
        <v/>
      </c>
      <c r="C1185" s="30">
        <f>'Quantities Report'!F1183</f>
        <v>0</v>
      </c>
      <c r="D1185" s="32">
        <f>'Quantities Report'!G1183</f>
        <v>0</v>
      </c>
    </row>
    <row r="1186" spans="1:4">
      <c r="A1186" s="15" t="str">
        <f>IF(ISNUMBER(VALUE(SUBSTITUTE('Quantities Report'!$A1184,"+",""))), VALUE(SUBSTITUTE('Quantities Report'!$A1184,"+","")),IF('Quantities Report'!$A1184="","End of Project",$A1185))</f>
        <v>End of Project</v>
      </c>
      <c r="B1186" s="30" t="str">
        <f>IF(ISNUMBER('Quantities Report'!$A1184), "", TRIM(CLEAN(SUBSTITUTE('Quantities Report'!$A1184, CHAR(160), " "))))</f>
        <v/>
      </c>
      <c r="C1186" s="30">
        <f>'Quantities Report'!F1184</f>
        <v>0</v>
      </c>
      <c r="D1186" s="32">
        <f>'Quantities Report'!G1184</f>
        <v>0</v>
      </c>
    </row>
    <row r="1187" spans="1:4">
      <c r="A1187" s="15" t="str">
        <f>IF(ISNUMBER(VALUE(SUBSTITUTE('Quantities Report'!$A1185,"+",""))), VALUE(SUBSTITUTE('Quantities Report'!$A1185,"+","")),IF('Quantities Report'!$A1185="","End of Project",$A1186))</f>
        <v>End of Project</v>
      </c>
      <c r="B1187" s="30" t="str">
        <f>IF(ISNUMBER('Quantities Report'!$A1185), "", TRIM(CLEAN(SUBSTITUTE('Quantities Report'!$A1185, CHAR(160), " "))))</f>
        <v/>
      </c>
      <c r="C1187" s="30">
        <f>'Quantities Report'!F1185</f>
        <v>0</v>
      </c>
      <c r="D1187" s="32">
        <f>'Quantities Report'!G1185</f>
        <v>0</v>
      </c>
    </row>
    <row r="1188" spans="1:4">
      <c r="A1188" s="15" t="str">
        <f>IF(ISNUMBER(VALUE(SUBSTITUTE('Quantities Report'!$A1186,"+",""))), VALUE(SUBSTITUTE('Quantities Report'!$A1186,"+","")),IF('Quantities Report'!$A1186="","End of Project",$A1187))</f>
        <v>End of Project</v>
      </c>
      <c r="B1188" s="30" t="str">
        <f>IF(ISNUMBER('Quantities Report'!$A1186), "", TRIM(CLEAN(SUBSTITUTE('Quantities Report'!$A1186, CHAR(160), " "))))</f>
        <v/>
      </c>
      <c r="C1188" s="30">
        <f>'Quantities Report'!F1186</f>
        <v>0</v>
      </c>
      <c r="D1188" s="32">
        <f>'Quantities Report'!G1186</f>
        <v>0</v>
      </c>
    </row>
    <row r="1189" spans="1:4">
      <c r="A1189" s="15" t="str">
        <f>IF(ISNUMBER(VALUE(SUBSTITUTE('Quantities Report'!$A1187,"+",""))), VALUE(SUBSTITUTE('Quantities Report'!$A1187,"+","")),IF('Quantities Report'!$A1187="","End of Project",$A1188))</f>
        <v>End of Project</v>
      </c>
      <c r="B1189" s="30" t="str">
        <f>IF(ISNUMBER('Quantities Report'!$A1187), "", TRIM(CLEAN(SUBSTITUTE('Quantities Report'!$A1187, CHAR(160), " "))))</f>
        <v/>
      </c>
      <c r="C1189" s="30">
        <f>'Quantities Report'!F1187</f>
        <v>0</v>
      </c>
      <c r="D1189" s="32">
        <f>'Quantities Report'!G1187</f>
        <v>0</v>
      </c>
    </row>
    <row r="1190" spans="1:4">
      <c r="A1190" s="15" t="str">
        <f>IF(ISNUMBER(VALUE(SUBSTITUTE('Quantities Report'!$A1188,"+",""))), VALUE(SUBSTITUTE('Quantities Report'!$A1188,"+","")),IF('Quantities Report'!$A1188="","End of Project",$A1189))</f>
        <v>End of Project</v>
      </c>
      <c r="B1190" s="30" t="str">
        <f>IF(ISNUMBER('Quantities Report'!$A1188), "", TRIM(CLEAN(SUBSTITUTE('Quantities Report'!$A1188, CHAR(160), " "))))</f>
        <v/>
      </c>
      <c r="C1190" s="30">
        <f>'Quantities Report'!F1188</f>
        <v>0</v>
      </c>
      <c r="D1190" s="32">
        <f>'Quantities Report'!G1188</f>
        <v>0</v>
      </c>
    </row>
    <row r="1191" spans="1:4">
      <c r="A1191" s="15" t="str">
        <f>IF(ISNUMBER(VALUE(SUBSTITUTE('Quantities Report'!$A1189,"+",""))), VALUE(SUBSTITUTE('Quantities Report'!$A1189,"+","")),IF('Quantities Report'!$A1189="","End of Project",$A1190))</f>
        <v>End of Project</v>
      </c>
      <c r="B1191" s="30" t="str">
        <f>IF(ISNUMBER('Quantities Report'!$A1189), "", TRIM(CLEAN(SUBSTITUTE('Quantities Report'!$A1189, CHAR(160), " "))))</f>
        <v/>
      </c>
      <c r="C1191" s="30">
        <f>'Quantities Report'!F1189</f>
        <v>0</v>
      </c>
      <c r="D1191" s="32">
        <f>'Quantities Report'!G1189</f>
        <v>0</v>
      </c>
    </row>
    <row r="1192" spans="1:4">
      <c r="A1192" s="15" t="str">
        <f>IF(ISNUMBER(VALUE(SUBSTITUTE('Quantities Report'!$A1190,"+",""))), VALUE(SUBSTITUTE('Quantities Report'!$A1190,"+","")),IF('Quantities Report'!$A1190="","End of Project",$A1191))</f>
        <v>End of Project</v>
      </c>
      <c r="B1192" s="30" t="str">
        <f>IF(ISNUMBER('Quantities Report'!$A1190), "", TRIM(CLEAN(SUBSTITUTE('Quantities Report'!$A1190, CHAR(160), " "))))</f>
        <v/>
      </c>
      <c r="C1192" s="30">
        <f>'Quantities Report'!F1190</f>
        <v>0</v>
      </c>
      <c r="D1192" s="32">
        <f>'Quantities Report'!G1190</f>
        <v>0</v>
      </c>
    </row>
    <row r="1193" spans="1:4">
      <c r="A1193" s="15" t="str">
        <f>IF(ISNUMBER(VALUE(SUBSTITUTE('Quantities Report'!$A1191,"+",""))), VALUE(SUBSTITUTE('Quantities Report'!$A1191,"+","")),IF('Quantities Report'!$A1191="","End of Project",$A1192))</f>
        <v>End of Project</v>
      </c>
      <c r="B1193" s="30" t="str">
        <f>IF(ISNUMBER('Quantities Report'!$A1191), "", TRIM(CLEAN(SUBSTITUTE('Quantities Report'!$A1191, CHAR(160), " "))))</f>
        <v/>
      </c>
      <c r="C1193" s="30">
        <f>'Quantities Report'!F1191</f>
        <v>0</v>
      </c>
      <c r="D1193" s="32">
        <f>'Quantities Report'!G1191</f>
        <v>0</v>
      </c>
    </row>
    <row r="1194" spans="1:4">
      <c r="A1194" s="15" t="str">
        <f>IF(ISNUMBER(VALUE(SUBSTITUTE('Quantities Report'!$A1192,"+",""))), VALUE(SUBSTITUTE('Quantities Report'!$A1192,"+","")),IF('Quantities Report'!$A1192="","End of Project",$A1193))</f>
        <v>End of Project</v>
      </c>
      <c r="B1194" s="30" t="str">
        <f>IF(ISNUMBER('Quantities Report'!$A1192), "", TRIM(CLEAN(SUBSTITUTE('Quantities Report'!$A1192, CHAR(160), " "))))</f>
        <v/>
      </c>
      <c r="C1194" s="30">
        <f>'Quantities Report'!F1192</f>
        <v>0</v>
      </c>
      <c r="D1194" s="32">
        <f>'Quantities Report'!G1192</f>
        <v>0</v>
      </c>
    </row>
    <row r="1195" spans="1:4">
      <c r="A1195" s="15" t="str">
        <f>IF(ISNUMBER(VALUE(SUBSTITUTE('Quantities Report'!$A1193,"+",""))), VALUE(SUBSTITUTE('Quantities Report'!$A1193,"+","")),IF('Quantities Report'!$A1193="","End of Project",$A1194))</f>
        <v>End of Project</v>
      </c>
      <c r="B1195" s="30" t="str">
        <f>IF(ISNUMBER('Quantities Report'!$A1193), "", TRIM(CLEAN(SUBSTITUTE('Quantities Report'!$A1193, CHAR(160), " "))))</f>
        <v/>
      </c>
      <c r="C1195" s="30">
        <f>'Quantities Report'!F1193</f>
        <v>0</v>
      </c>
      <c r="D1195" s="32">
        <f>'Quantities Report'!G1193</f>
        <v>0</v>
      </c>
    </row>
    <row r="1196" spans="1:4">
      <c r="A1196" s="15" t="str">
        <f>IF(ISNUMBER(VALUE(SUBSTITUTE('Quantities Report'!$A1194,"+",""))), VALUE(SUBSTITUTE('Quantities Report'!$A1194,"+","")),IF('Quantities Report'!$A1194="","End of Project",$A1195))</f>
        <v>End of Project</v>
      </c>
      <c r="B1196" s="30" t="str">
        <f>IF(ISNUMBER('Quantities Report'!$A1194), "", TRIM(CLEAN(SUBSTITUTE('Quantities Report'!$A1194, CHAR(160), " "))))</f>
        <v/>
      </c>
      <c r="C1196" s="30">
        <f>'Quantities Report'!F1194</f>
        <v>0</v>
      </c>
      <c r="D1196" s="32">
        <f>'Quantities Report'!G1194</f>
        <v>0</v>
      </c>
    </row>
    <row r="1197" spans="1:4">
      <c r="A1197" s="15" t="str">
        <f>IF(ISNUMBER(VALUE(SUBSTITUTE('Quantities Report'!$A1195,"+",""))), VALUE(SUBSTITUTE('Quantities Report'!$A1195,"+","")),IF('Quantities Report'!$A1195="","End of Project",$A1196))</f>
        <v>End of Project</v>
      </c>
      <c r="B1197" s="30" t="str">
        <f>IF(ISNUMBER('Quantities Report'!$A1195), "", TRIM(CLEAN(SUBSTITUTE('Quantities Report'!$A1195, CHAR(160), " "))))</f>
        <v/>
      </c>
      <c r="C1197" s="30">
        <f>'Quantities Report'!F1195</f>
        <v>0</v>
      </c>
      <c r="D1197" s="32">
        <f>'Quantities Report'!G1195</f>
        <v>0</v>
      </c>
    </row>
    <row r="1198" spans="1:4">
      <c r="A1198" s="15" t="str">
        <f>IF(ISNUMBER(VALUE(SUBSTITUTE('Quantities Report'!$A1196,"+",""))), VALUE(SUBSTITUTE('Quantities Report'!$A1196,"+","")),IF('Quantities Report'!$A1196="","End of Project",$A1197))</f>
        <v>End of Project</v>
      </c>
      <c r="B1198" s="30" t="str">
        <f>IF(ISNUMBER('Quantities Report'!$A1196), "", TRIM(CLEAN(SUBSTITUTE('Quantities Report'!$A1196, CHAR(160), " "))))</f>
        <v/>
      </c>
      <c r="C1198" s="30">
        <f>'Quantities Report'!F1196</f>
        <v>0</v>
      </c>
      <c r="D1198" s="32">
        <f>'Quantities Report'!G1196</f>
        <v>0</v>
      </c>
    </row>
    <row r="1199" spans="1:4">
      <c r="A1199" s="15" t="str">
        <f>IF(ISNUMBER(VALUE(SUBSTITUTE('Quantities Report'!$A1197,"+",""))), VALUE(SUBSTITUTE('Quantities Report'!$A1197,"+","")),IF('Quantities Report'!$A1197="","End of Project",$A1198))</f>
        <v>End of Project</v>
      </c>
      <c r="B1199" s="30" t="str">
        <f>IF(ISNUMBER('Quantities Report'!$A1197), "", TRIM(CLEAN(SUBSTITUTE('Quantities Report'!$A1197, CHAR(160), " "))))</f>
        <v/>
      </c>
      <c r="C1199" s="30">
        <f>'Quantities Report'!F1197</f>
        <v>0</v>
      </c>
      <c r="D1199" s="32">
        <f>'Quantities Report'!G1197</f>
        <v>0</v>
      </c>
    </row>
    <row r="1200" spans="1:4">
      <c r="A1200" s="15" t="str">
        <f>IF(ISNUMBER(VALUE(SUBSTITUTE('Quantities Report'!$A1198,"+",""))), VALUE(SUBSTITUTE('Quantities Report'!$A1198,"+","")),IF('Quantities Report'!$A1198="","End of Project",$A1199))</f>
        <v>End of Project</v>
      </c>
      <c r="B1200" s="30" t="str">
        <f>IF(ISNUMBER('Quantities Report'!$A1198), "", TRIM(CLEAN(SUBSTITUTE('Quantities Report'!$A1198, CHAR(160), " "))))</f>
        <v/>
      </c>
      <c r="C1200" s="30">
        <f>'Quantities Report'!F1198</f>
        <v>0</v>
      </c>
      <c r="D1200" s="32">
        <f>'Quantities Report'!G1198</f>
        <v>0</v>
      </c>
    </row>
    <row r="1201" spans="1:4">
      <c r="A1201" s="15" t="str">
        <f>IF(ISNUMBER(VALUE(SUBSTITUTE('Quantities Report'!$A1199,"+",""))), VALUE(SUBSTITUTE('Quantities Report'!$A1199,"+","")),IF('Quantities Report'!$A1199="","End of Project",$A1200))</f>
        <v>End of Project</v>
      </c>
      <c r="B1201" s="30" t="str">
        <f>IF(ISNUMBER('Quantities Report'!$A1199), "", TRIM(CLEAN(SUBSTITUTE('Quantities Report'!$A1199, CHAR(160), " "))))</f>
        <v/>
      </c>
      <c r="C1201" s="30">
        <f>'Quantities Report'!F1199</f>
        <v>0</v>
      </c>
      <c r="D1201" s="32">
        <f>'Quantities Report'!G1199</f>
        <v>0</v>
      </c>
    </row>
    <row r="1202" spans="1:4">
      <c r="A1202" s="15" t="str">
        <f>IF(ISNUMBER(VALUE(SUBSTITUTE('Quantities Report'!$A1200,"+",""))), VALUE(SUBSTITUTE('Quantities Report'!$A1200,"+","")),IF('Quantities Report'!$A1200="","End of Project",$A1201))</f>
        <v>End of Project</v>
      </c>
      <c r="B1202" s="30" t="str">
        <f>IF(ISNUMBER('Quantities Report'!$A1200), "", TRIM(CLEAN(SUBSTITUTE('Quantities Report'!$A1200, CHAR(160), " "))))</f>
        <v/>
      </c>
      <c r="C1202" s="30">
        <f>'Quantities Report'!F1200</f>
        <v>0</v>
      </c>
      <c r="D1202" s="32">
        <f>'Quantities Report'!G1200</f>
        <v>0</v>
      </c>
    </row>
    <row r="1203" spans="1:4">
      <c r="A1203" s="15" t="str">
        <f>IF(ISNUMBER(VALUE(SUBSTITUTE('Quantities Report'!$A1201,"+",""))), VALUE(SUBSTITUTE('Quantities Report'!$A1201,"+","")),IF('Quantities Report'!$A1201="","End of Project",$A1202))</f>
        <v>End of Project</v>
      </c>
      <c r="B1203" s="30" t="str">
        <f>IF(ISNUMBER('Quantities Report'!$A1201), "", TRIM(CLEAN(SUBSTITUTE('Quantities Report'!$A1201, CHAR(160), " "))))</f>
        <v/>
      </c>
      <c r="C1203" s="30">
        <f>'Quantities Report'!F1201</f>
        <v>0</v>
      </c>
      <c r="D1203" s="32">
        <f>'Quantities Report'!G1201</f>
        <v>0</v>
      </c>
    </row>
    <row r="1204" spans="1:4">
      <c r="A1204" s="15" t="str">
        <f>IF(ISNUMBER(VALUE(SUBSTITUTE('Quantities Report'!$A1202,"+",""))), VALUE(SUBSTITUTE('Quantities Report'!$A1202,"+","")),IF('Quantities Report'!$A1202="","End of Project",$A1203))</f>
        <v>End of Project</v>
      </c>
      <c r="B1204" s="30" t="str">
        <f>IF(ISNUMBER('Quantities Report'!$A1202), "", TRIM(CLEAN(SUBSTITUTE('Quantities Report'!$A1202, CHAR(160), " "))))</f>
        <v/>
      </c>
      <c r="C1204" s="30">
        <f>'Quantities Report'!F1202</f>
        <v>0</v>
      </c>
      <c r="D1204" s="32">
        <f>'Quantities Report'!G1202</f>
        <v>0</v>
      </c>
    </row>
    <row r="1205" spans="1:4">
      <c r="A1205" s="15" t="str">
        <f>IF(ISNUMBER(VALUE(SUBSTITUTE('Quantities Report'!$A1203,"+",""))), VALUE(SUBSTITUTE('Quantities Report'!$A1203,"+","")),IF('Quantities Report'!$A1203="","End of Project",$A1204))</f>
        <v>End of Project</v>
      </c>
      <c r="B1205" s="30" t="str">
        <f>IF(ISNUMBER('Quantities Report'!$A1203), "", TRIM(CLEAN(SUBSTITUTE('Quantities Report'!$A1203, CHAR(160), " "))))</f>
        <v/>
      </c>
      <c r="C1205" s="30">
        <f>'Quantities Report'!F1203</f>
        <v>0</v>
      </c>
      <c r="D1205" s="32">
        <f>'Quantities Report'!G1203</f>
        <v>0</v>
      </c>
    </row>
    <row r="1206" spans="1:4">
      <c r="A1206" s="15" t="str">
        <f>IF(ISNUMBER(VALUE(SUBSTITUTE('Quantities Report'!$A1204,"+",""))), VALUE(SUBSTITUTE('Quantities Report'!$A1204,"+","")),IF('Quantities Report'!$A1204="","End of Project",$A1205))</f>
        <v>End of Project</v>
      </c>
      <c r="B1206" s="30" t="str">
        <f>IF(ISNUMBER('Quantities Report'!$A1204), "", TRIM(CLEAN(SUBSTITUTE('Quantities Report'!$A1204, CHAR(160), " "))))</f>
        <v/>
      </c>
      <c r="C1206" s="30">
        <f>'Quantities Report'!F1204</f>
        <v>0</v>
      </c>
      <c r="D1206" s="32">
        <f>'Quantities Report'!G1204</f>
        <v>0</v>
      </c>
    </row>
    <row r="1207" spans="1:4">
      <c r="A1207" s="15" t="str">
        <f>IF(ISNUMBER(VALUE(SUBSTITUTE('Quantities Report'!$A1205,"+",""))), VALUE(SUBSTITUTE('Quantities Report'!$A1205,"+","")),IF('Quantities Report'!$A1205="","End of Project",$A1206))</f>
        <v>End of Project</v>
      </c>
      <c r="B1207" s="30" t="str">
        <f>IF(ISNUMBER('Quantities Report'!$A1205), "", TRIM(CLEAN(SUBSTITUTE('Quantities Report'!$A1205, CHAR(160), " "))))</f>
        <v/>
      </c>
      <c r="C1207" s="30">
        <f>'Quantities Report'!F1205</f>
        <v>0</v>
      </c>
      <c r="D1207" s="32">
        <f>'Quantities Report'!G1205</f>
        <v>0</v>
      </c>
    </row>
    <row r="1208" spans="1:4">
      <c r="A1208" s="15" t="str">
        <f>IF(ISNUMBER(VALUE(SUBSTITUTE('Quantities Report'!$A1206,"+",""))), VALUE(SUBSTITUTE('Quantities Report'!$A1206,"+","")),IF('Quantities Report'!$A1206="","End of Project",$A1207))</f>
        <v>End of Project</v>
      </c>
      <c r="B1208" s="30" t="str">
        <f>IF(ISNUMBER('Quantities Report'!$A1206), "", TRIM(CLEAN(SUBSTITUTE('Quantities Report'!$A1206, CHAR(160), " "))))</f>
        <v/>
      </c>
      <c r="C1208" s="30">
        <f>'Quantities Report'!F1206</f>
        <v>0</v>
      </c>
      <c r="D1208" s="32">
        <f>'Quantities Report'!G1206</f>
        <v>0</v>
      </c>
    </row>
    <row r="1209" spans="1:4">
      <c r="A1209" s="15" t="str">
        <f>IF(ISNUMBER(VALUE(SUBSTITUTE('Quantities Report'!$A1207,"+",""))), VALUE(SUBSTITUTE('Quantities Report'!$A1207,"+","")),IF('Quantities Report'!$A1207="","End of Project",$A1208))</f>
        <v>End of Project</v>
      </c>
      <c r="B1209" s="30" t="str">
        <f>IF(ISNUMBER('Quantities Report'!$A1207), "", TRIM(CLEAN(SUBSTITUTE('Quantities Report'!$A1207, CHAR(160), " "))))</f>
        <v/>
      </c>
      <c r="C1209" s="30">
        <f>'Quantities Report'!F1207</f>
        <v>0</v>
      </c>
      <c r="D1209" s="32">
        <f>'Quantities Report'!G1207</f>
        <v>0</v>
      </c>
    </row>
    <row r="1210" spans="1:4">
      <c r="A1210" s="15" t="str">
        <f>IF(ISNUMBER(VALUE(SUBSTITUTE('Quantities Report'!$A1208,"+",""))), VALUE(SUBSTITUTE('Quantities Report'!$A1208,"+","")),IF('Quantities Report'!$A1208="","End of Project",$A1209))</f>
        <v>End of Project</v>
      </c>
      <c r="B1210" s="30" t="str">
        <f>IF(ISNUMBER('Quantities Report'!$A1208), "", TRIM(CLEAN(SUBSTITUTE('Quantities Report'!$A1208, CHAR(160), " "))))</f>
        <v/>
      </c>
      <c r="C1210" s="30">
        <f>'Quantities Report'!F1208</f>
        <v>0</v>
      </c>
      <c r="D1210" s="32">
        <f>'Quantities Report'!G1208</f>
        <v>0</v>
      </c>
    </row>
    <row r="1211" spans="1:4">
      <c r="A1211" s="15" t="str">
        <f>IF(ISNUMBER(VALUE(SUBSTITUTE('Quantities Report'!$A1209,"+",""))), VALUE(SUBSTITUTE('Quantities Report'!$A1209,"+","")),IF('Quantities Report'!$A1209="","End of Project",$A1210))</f>
        <v>End of Project</v>
      </c>
      <c r="B1211" s="30" t="str">
        <f>IF(ISNUMBER('Quantities Report'!$A1209), "", TRIM(CLEAN(SUBSTITUTE('Quantities Report'!$A1209, CHAR(160), " "))))</f>
        <v/>
      </c>
      <c r="C1211" s="30">
        <f>'Quantities Report'!F1209</f>
        <v>0</v>
      </c>
      <c r="D1211" s="32">
        <f>'Quantities Report'!G1209</f>
        <v>0</v>
      </c>
    </row>
    <row r="1212" spans="1:4">
      <c r="A1212" s="15" t="str">
        <f>IF(ISNUMBER(VALUE(SUBSTITUTE('Quantities Report'!$A1210,"+",""))), VALUE(SUBSTITUTE('Quantities Report'!$A1210,"+","")),IF('Quantities Report'!$A1210="","End of Project",$A1211))</f>
        <v>End of Project</v>
      </c>
      <c r="B1212" s="30" t="str">
        <f>IF(ISNUMBER('Quantities Report'!$A1210), "", TRIM(CLEAN(SUBSTITUTE('Quantities Report'!$A1210, CHAR(160), " "))))</f>
        <v/>
      </c>
      <c r="C1212" s="30">
        <f>'Quantities Report'!F1210</f>
        <v>0</v>
      </c>
      <c r="D1212" s="32">
        <f>'Quantities Report'!G1210</f>
        <v>0</v>
      </c>
    </row>
    <row r="1213" spans="1:4">
      <c r="A1213" s="15" t="str">
        <f>IF(ISNUMBER(VALUE(SUBSTITUTE('Quantities Report'!$A1211,"+",""))), VALUE(SUBSTITUTE('Quantities Report'!$A1211,"+","")),IF('Quantities Report'!$A1211="","End of Project",$A1212))</f>
        <v>End of Project</v>
      </c>
      <c r="B1213" s="30" t="str">
        <f>IF(ISNUMBER('Quantities Report'!$A1211), "", TRIM(CLEAN(SUBSTITUTE('Quantities Report'!$A1211, CHAR(160), " "))))</f>
        <v/>
      </c>
      <c r="C1213" s="30">
        <f>'Quantities Report'!F1211</f>
        <v>0</v>
      </c>
      <c r="D1213" s="32">
        <f>'Quantities Report'!G1211</f>
        <v>0</v>
      </c>
    </row>
    <row r="1214" spans="1:4">
      <c r="A1214" s="15" t="str">
        <f>IF(ISNUMBER(VALUE(SUBSTITUTE('Quantities Report'!$A1212,"+",""))), VALUE(SUBSTITUTE('Quantities Report'!$A1212,"+","")),IF('Quantities Report'!$A1212="","End of Project",$A1213))</f>
        <v>End of Project</v>
      </c>
      <c r="B1214" s="30" t="str">
        <f>IF(ISNUMBER('Quantities Report'!$A1212), "", TRIM(CLEAN(SUBSTITUTE('Quantities Report'!$A1212, CHAR(160), " "))))</f>
        <v/>
      </c>
      <c r="C1214" s="30">
        <f>'Quantities Report'!F1212</f>
        <v>0</v>
      </c>
      <c r="D1214" s="32">
        <f>'Quantities Report'!G1212</f>
        <v>0</v>
      </c>
    </row>
    <row r="1215" spans="1:4">
      <c r="A1215" s="15" t="str">
        <f>IF(ISNUMBER(VALUE(SUBSTITUTE('Quantities Report'!$A1213,"+",""))), VALUE(SUBSTITUTE('Quantities Report'!$A1213,"+","")),IF('Quantities Report'!$A1213="","End of Project",$A1214))</f>
        <v>End of Project</v>
      </c>
      <c r="B1215" s="30" t="str">
        <f>IF(ISNUMBER('Quantities Report'!$A1213), "", TRIM(CLEAN(SUBSTITUTE('Quantities Report'!$A1213, CHAR(160), " "))))</f>
        <v/>
      </c>
      <c r="C1215" s="30">
        <f>'Quantities Report'!F1213</f>
        <v>0</v>
      </c>
      <c r="D1215" s="32">
        <f>'Quantities Report'!G1213</f>
        <v>0</v>
      </c>
    </row>
    <row r="1216" spans="1:4">
      <c r="A1216" s="15" t="str">
        <f>IF(ISNUMBER(VALUE(SUBSTITUTE('Quantities Report'!$A1214,"+",""))), VALUE(SUBSTITUTE('Quantities Report'!$A1214,"+","")),IF('Quantities Report'!$A1214="","End of Project",$A1215))</f>
        <v>End of Project</v>
      </c>
      <c r="B1216" s="30" t="str">
        <f>IF(ISNUMBER('Quantities Report'!$A1214), "", TRIM(CLEAN(SUBSTITUTE('Quantities Report'!$A1214, CHAR(160), " "))))</f>
        <v/>
      </c>
      <c r="C1216" s="30">
        <f>'Quantities Report'!F1214</f>
        <v>0</v>
      </c>
      <c r="D1216" s="32">
        <f>'Quantities Report'!G1214</f>
        <v>0</v>
      </c>
    </row>
    <row r="1217" spans="1:4">
      <c r="A1217" s="15" t="str">
        <f>IF(ISNUMBER(VALUE(SUBSTITUTE('Quantities Report'!$A1215,"+",""))), VALUE(SUBSTITUTE('Quantities Report'!$A1215,"+","")),IF('Quantities Report'!$A1215="","End of Project",$A1216))</f>
        <v>End of Project</v>
      </c>
      <c r="B1217" s="30" t="str">
        <f>IF(ISNUMBER('Quantities Report'!$A1215), "", TRIM(CLEAN(SUBSTITUTE('Quantities Report'!$A1215, CHAR(160), " "))))</f>
        <v/>
      </c>
      <c r="C1217" s="30">
        <f>'Quantities Report'!F1215</f>
        <v>0</v>
      </c>
      <c r="D1217" s="32">
        <f>'Quantities Report'!G1215</f>
        <v>0</v>
      </c>
    </row>
    <row r="1218" spans="1:4">
      <c r="A1218" s="15" t="str">
        <f>IF(ISNUMBER(VALUE(SUBSTITUTE('Quantities Report'!$A1216,"+",""))), VALUE(SUBSTITUTE('Quantities Report'!$A1216,"+","")),IF('Quantities Report'!$A1216="","End of Project",$A1217))</f>
        <v>End of Project</v>
      </c>
      <c r="B1218" s="30" t="str">
        <f>IF(ISNUMBER('Quantities Report'!$A1216), "", TRIM(CLEAN(SUBSTITUTE('Quantities Report'!$A1216, CHAR(160), " "))))</f>
        <v/>
      </c>
      <c r="C1218" s="30">
        <f>'Quantities Report'!F1216</f>
        <v>0</v>
      </c>
      <c r="D1218" s="32">
        <f>'Quantities Report'!G1216</f>
        <v>0</v>
      </c>
    </row>
    <row r="1219" spans="1:4">
      <c r="A1219" s="15" t="str">
        <f>IF(ISNUMBER(VALUE(SUBSTITUTE('Quantities Report'!$A1217,"+",""))), VALUE(SUBSTITUTE('Quantities Report'!$A1217,"+","")),IF('Quantities Report'!$A1217="","End of Project",$A1218))</f>
        <v>End of Project</v>
      </c>
      <c r="B1219" s="30" t="str">
        <f>IF(ISNUMBER('Quantities Report'!$A1217), "", TRIM(CLEAN(SUBSTITUTE('Quantities Report'!$A1217, CHAR(160), " "))))</f>
        <v/>
      </c>
      <c r="C1219" s="30">
        <f>'Quantities Report'!F1217</f>
        <v>0</v>
      </c>
      <c r="D1219" s="32">
        <f>'Quantities Report'!G1217</f>
        <v>0</v>
      </c>
    </row>
    <row r="1220" spans="1:4">
      <c r="A1220" s="15" t="str">
        <f>IF(ISNUMBER(VALUE(SUBSTITUTE('Quantities Report'!$A1218,"+",""))), VALUE(SUBSTITUTE('Quantities Report'!$A1218,"+","")),IF('Quantities Report'!$A1218="","End of Project",$A1219))</f>
        <v>End of Project</v>
      </c>
      <c r="B1220" s="30" t="str">
        <f>IF(ISNUMBER('Quantities Report'!$A1218), "", TRIM(CLEAN(SUBSTITUTE('Quantities Report'!$A1218, CHAR(160), " "))))</f>
        <v/>
      </c>
      <c r="C1220" s="30">
        <f>'Quantities Report'!F1218</f>
        <v>0</v>
      </c>
      <c r="D1220" s="32">
        <f>'Quantities Report'!G1218</f>
        <v>0</v>
      </c>
    </row>
    <row r="1221" spans="1:4">
      <c r="A1221" s="15" t="str">
        <f>IF(ISNUMBER(VALUE(SUBSTITUTE('Quantities Report'!$A1219,"+",""))), VALUE(SUBSTITUTE('Quantities Report'!$A1219,"+","")),IF('Quantities Report'!$A1219="","End of Project",$A1220))</f>
        <v>End of Project</v>
      </c>
      <c r="B1221" s="30" t="str">
        <f>IF(ISNUMBER('Quantities Report'!$A1219), "", TRIM(CLEAN(SUBSTITUTE('Quantities Report'!$A1219, CHAR(160), " "))))</f>
        <v/>
      </c>
      <c r="C1221" s="30">
        <f>'Quantities Report'!F1219</f>
        <v>0</v>
      </c>
      <c r="D1221" s="32">
        <f>'Quantities Report'!G1219</f>
        <v>0</v>
      </c>
    </row>
    <row r="1222" spans="1:4">
      <c r="A1222" s="15" t="str">
        <f>IF(ISNUMBER(VALUE(SUBSTITUTE('Quantities Report'!$A1220,"+",""))), VALUE(SUBSTITUTE('Quantities Report'!$A1220,"+","")),IF('Quantities Report'!$A1220="","End of Project",$A1221))</f>
        <v>End of Project</v>
      </c>
      <c r="B1222" s="30" t="str">
        <f>IF(ISNUMBER('Quantities Report'!$A1220), "", TRIM(CLEAN(SUBSTITUTE('Quantities Report'!$A1220, CHAR(160), " "))))</f>
        <v/>
      </c>
      <c r="C1222" s="30">
        <f>'Quantities Report'!F1220</f>
        <v>0</v>
      </c>
      <c r="D1222" s="32">
        <f>'Quantities Report'!G1220</f>
        <v>0</v>
      </c>
    </row>
    <row r="1223" spans="1:4">
      <c r="A1223" s="15" t="str">
        <f>IF(ISNUMBER(VALUE(SUBSTITUTE('Quantities Report'!$A1221,"+",""))), VALUE(SUBSTITUTE('Quantities Report'!$A1221,"+","")),IF('Quantities Report'!$A1221="","End of Project",$A1222))</f>
        <v>End of Project</v>
      </c>
      <c r="B1223" s="30" t="str">
        <f>IF(ISNUMBER('Quantities Report'!$A1221), "", TRIM(CLEAN(SUBSTITUTE('Quantities Report'!$A1221, CHAR(160), " "))))</f>
        <v/>
      </c>
      <c r="C1223" s="30">
        <f>'Quantities Report'!F1221</f>
        <v>0</v>
      </c>
      <c r="D1223" s="32">
        <f>'Quantities Report'!G1221</f>
        <v>0</v>
      </c>
    </row>
    <row r="1224" spans="1:4">
      <c r="A1224" s="15" t="str">
        <f>IF(ISNUMBER(VALUE(SUBSTITUTE('Quantities Report'!$A1222,"+",""))), VALUE(SUBSTITUTE('Quantities Report'!$A1222,"+","")),IF('Quantities Report'!$A1222="","End of Project",$A1223))</f>
        <v>End of Project</v>
      </c>
      <c r="B1224" s="30" t="str">
        <f>IF(ISNUMBER('Quantities Report'!$A1222), "", TRIM(CLEAN(SUBSTITUTE('Quantities Report'!$A1222, CHAR(160), " "))))</f>
        <v/>
      </c>
      <c r="C1224" s="30">
        <f>'Quantities Report'!F1222</f>
        <v>0</v>
      </c>
      <c r="D1224" s="32">
        <f>'Quantities Report'!G1222</f>
        <v>0</v>
      </c>
    </row>
    <row r="1225" spans="1:4">
      <c r="A1225" s="15" t="str">
        <f>IF(ISNUMBER(VALUE(SUBSTITUTE('Quantities Report'!$A1223,"+",""))), VALUE(SUBSTITUTE('Quantities Report'!$A1223,"+","")),IF('Quantities Report'!$A1223="","End of Project",$A1224))</f>
        <v>End of Project</v>
      </c>
      <c r="B1225" s="30" t="str">
        <f>IF(ISNUMBER('Quantities Report'!$A1223), "", TRIM(CLEAN(SUBSTITUTE('Quantities Report'!$A1223, CHAR(160), " "))))</f>
        <v/>
      </c>
      <c r="C1225" s="30">
        <f>'Quantities Report'!F1223</f>
        <v>0</v>
      </c>
      <c r="D1225" s="32">
        <f>'Quantities Report'!G1223</f>
        <v>0</v>
      </c>
    </row>
    <row r="1226" spans="1:4">
      <c r="A1226" s="15" t="str">
        <f>IF(ISNUMBER(VALUE(SUBSTITUTE('Quantities Report'!$A1224,"+",""))), VALUE(SUBSTITUTE('Quantities Report'!$A1224,"+","")),IF('Quantities Report'!$A1224="","End of Project",$A1225))</f>
        <v>End of Project</v>
      </c>
      <c r="B1226" s="30" t="str">
        <f>IF(ISNUMBER('Quantities Report'!$A1224), "", TRIM(CLEAN(SUBSTITUTE('Quantities Report'!$A1224, CHAR(160), " "))))</f>
        <v/>
      </c>
      <c r="C1226" s="30">
        <f>'Quantities Report'!F1224</f>
        <v>0</v>
      </c>
      <c r="D1226" s="32">
        <f>'Quantities Report'!G1224</f>
        <v>0</v>
      </c>
    </row>
    <row r="1227" spans="1:4">
      <c r="A1227" s="15" t="str">
        <f>IF(ISNUMBER(VALUE(SUBSTITUTE('Quantities Report'!$A1225,"+",""))), VALUE(SUBSTITUTE('Quantities Report'!$A1225,"+","")),IF('Quantities Report'!$A1225="","End of Project",$A1226))</f>
        <v>End of Project</v>
      </c>
      <c r="B1227" s="30" t="str">
        <f>IF(ISNUMBER('Quantities Report'!$A1225), "", TRIM(CLEAN(SUBSTITUTE('Quantities Report'!$A1225, CHAR(160), " "))))</f>
        <v/>
      </c>
      <c r="C1227" s="30">
        <f>'Quantities Report'!F1225</f>
        <v>0</v>
      </c>
      <c r="D1227" s="32">
        <f>'Quantities Report'!G1225</f>
        <v>0</v>
      </c>
    </row>
    <row r="1228" spans="1:4">
      <c r="A1228" s="15" t="str">
        <f>IF(ISNUMBER(VALUE(SUBSTITUTE('Quantities Report'!$A1226,"+",""))), VALUE(SUBSTITUTE('Quantities Report'!$A1226,"+","")),IF('Quantities Report'!$A1226="","End of Project",$A1227))</f>
        <v>End of Project</v>
      </c>
      <c r="B1228" s="30" t="str">
        <f>IF(ISNUMBER('Quantities Report'!$A1226), "", TRIM(CLEAN(SUBSTITUTE('Quantities Report'!$A1226, CHAR(160), " "))))</f>
        <v/>
      </c>
      <c r="C1228" s="30">
        <f>'Quantities Report'!F1226</f>
        <v>0</v>
      </c>
      <c r="D1228" s="32">
        <f>'Quantities Report'!G1226</f>
        <v>0</v>
      </c>
    </row>
    <row r="1229" spans="1:4">
      <c r="A1229" s="15" t="str">
        <f>IF(ISNUMBER(VALUE(SUBSTITUTE('Quantities Report'!$A1227,"+",""))), VALUE(SUBSTITUTE('Quantities Report'!$A1227,"+","")),IF('Quantities Report'!$A1227="","End of Project",$A1228))</f>
        <v>End of Project</v>
      </c>
      <c r="B1229" s="30" t="str">
        <f>IF(ISNUMBER('Quantities Report'!$A1227), "", TRIM(CLEAN(SUBSTITUTE('Quantities Report'!$A1227, CHAR(160), " "))))</f>
        <v/>
      </c>
      <c r="C1229" s="30">
        <f>'Quantities Report'!F1227</f>
        <v>0</v>
      </c>
      <c r="D1229" s="32">
        <f>'Quantities Report'!G1227</f>
        <v>0</v>
      </c>
    </row>
    <row r="1230" spans="1:4">
      <c r="A1230" s="15" t="str">
        <f>IF(ISNUMBER(VALUE(SUBSTITUTE('Quantities Report'!$A1228,"+",""))), VALUE(SUBSTITUTE('Quantities Report'!$A1228,"+","")),IF('Quantities Report'!$A1228="","End of Project",$A1229))</f>
        <v>End of Project</v>
      </c>
      <c r="B1230" s="30" t="str">
        <f>IF(ISNUMBER('Quantities Report'!$A1228), "", TRIM(CLEAN(SUBSTITUTE('Quantities Report'!$A1228, CHAR(160), " "))))</f>
        <v/>
      </c>
      <c r="C1230" s="30">
        <f>'Quantities Report'!F1228</f>
        <v>0</v>
      </c>
      <c r="D1230" s="32">
        <f>'Quantities Report'!G1228</f>
        <v>0</v>
      </c>
    </row>
    <row r="1231" spans="1:4">
      <c r="A1231" s="15" t="str">
        <f>IF(ISNUMBER(VALUE(SUBSTITUTE('Quantities Report'!$A1229,"+",""))), VALUE(SUBSTITUTE('Quantities Report'!$A1229,"+","")),IF('Quantities Report'!$A1229="","End of Project",$A1230))</f>
        <v>End of Project</v>
      </c>
      <c r="B1231" s="30" t="str">
        <f>IF(ISNUMBER('Quantities Report'!$A1229), "", TRIM(CLEAN(SUBSTITUTE('Quantities Report'!$A1229, CHAR(160), " "))))</f>
        <v/>
      </c>
      <c r="C1231" s="30">
        <f>'Quantities Report'!F1229</f>
        <v>0</v>
      </c>
      <c r="D1231" s="32">
        <f>'Quantities Report'!G1229</f>
        <v>0</v>
      </c>
    </row>
    <row r="1232" spans="1:4">
      <c r="A1232" s="15" t="str">
        <f>IF(ISNUMBER(VALUE(SUBSTITUTE('Quantities Report'!$A1230,"+",""))), VALUE(SUBSTITUTE('Quantities Report'!$A1230,"+","")),IF('Quantities Report'!$A1230="","End of Project",$A1231))</f>
        <v>End of Project</v>
      </c>
      <c r="B1232" s="30" t="str">
        <f>IF(ISNUMBER('Quantities Report'!$A1230), "", TRIM(CLEAN(SUBSTITUTE('Quantities Report'!$A1230, CHAR(160), " "))))</f>
        <v/>
      </c>
      <c r="C1232" s="30">
        <f>'Quantities Report'!F1230</f>
        <v>0</v>
      </c>
      <c r="D1232" s="32">
        <f>'Quantities Report'!G1230</f>
        <v>0</v>
      </c>
    </row>
    <row r="1233" spans="1:4">
      <c r="A1233" s="15" t="str">
        <f>IF(ISNUMBER(VALUE(SUBSTITUTE('Quantities Report'!$A1231,"+",""))), VALUE(SUBSTITUTE('Quantities Report'!$A1231,"+","")),IF('Quantities Report'!$A1231="","End of Project",$A1232))</f>
        <v>End of Project</v>
      </c>
      <c r="B1233" s="30" t="str">
        <f>IF(ISNUMBER('Quantities Report'!$A1231), "", TRIM(CLEAN(SUBSTITUTE('Quantities Report'!$A1231, CHAR(160), " "))))</f>
        <v/>
      </c>
      <c r="C1233" s="30">
        <f>'Quantities Report'!F1231</f>
        <v>0</v>
      </c>
      <c r="D1233" s="32">
        <f>'Quantities Report'!G1231</f>
        <v>0</v>
      </c>
    </row>
    <row r="1234" spans="1:4">
      <c r="A1234" s="15" t="str">
        <f>IF(ISNUMBER(VALUE(SUBSTITUTE('Quantities Report'!$A1232,"+",""))), VALUE(SUBSTITUTE('Quantities Report'!$A1232,"+","")),IF('Quantities Report'!$A1232="","End of Project",$A1233))</f>
        <v>End of Project</v>
      </c>
      <c r="B1234" s="30" t="str">
        <f>IF(ISNUMBER('Quantities Report'!$A1232), "", TRIM(CLEAN(SUBSTITUTE('Quantities Report'!$A1232, CHAR(160), " "))))</f>
        <v/>
      </c>
      <c r="C1234" s="30">
        <f>'Quantities Report'!F1232</f>
        <v>0</v>
      </c>
      <c r="D1234" s="32">
        <f>'Quantities Report'!G1232</f>
        <v>0</v>
      </c>
    </row>
    <row r="1235" spans="1:4">
      <c r="A1235" s="15" t="str">
        <f>IF(ISNUMBER(VALUE(SUBSTITUTE('Quantities Report'!$A1233,"+",""))), VALUE(SUBSTITUTE('Quantities Report'!$A1233,"+","")),IF('Quantities Report'!$A1233="","End of Project",$A1234))</f>
        <v>End of Project</v>
      </c>
      <c r="B1235" s="30" t="str">
        <f>IF(ISNUMBER('Quantities Report'!$A1233), "", TRIM(CLEAN(SUBSTITUTE('Quantities Report'!$A1233, CHAR(160), " "))))</f>
        <v/>
      </c>
      <c r="C1235" s="30">
        <f>'Quantities Report'!F1233</f>
        <v>0</v>
      </c>
      <c r="D1235" s="32">
        <f>'Quantities Report'!G1233</f>
        <v>0</v>
      </c>
    </row>
    <row r="1236" spans="1:4">
      <c r="A1236" s="15" t="str">
        <f>IF(ISNUMBER(VALUE(SUBSTITUTE('Quantities Report'!$A1234,"+",""))), VALUE(SUBSTITUTE('Quantities Report'!$A1234,"+","")),IF('Quantities Report'!$A1234="","End of Project",$A1235))</f>
        <v>End of Project</v>
      </c>
      <c r="B1236" s="30" t="str">
        <f>IF(ISNUMBER('Quantities Report'!$A1234), "", TRIM(CLEAN(SUBSTITUTE('Quantities Report'!$A1234, CHAR(160), " "))))</f>
        <v/>
      </c>
      <c r="C1236" s="30">
        <f>'Quantities Report'!F1234</f>
        <v>0</v>
      </c>
      <c r="D1236" s="32">
        <f>'Quantities Report'!G1234</f>
        <v>0</v>
      </c>
    </row>
    <row r="1237" spans="1:4">
      <c r="A1237" s="15" t="str">
        <f>IF(ISNUMBER(VALUE(SUBSTITUTE('Quantities Report'!$A1235,"+",""))), VALUE(SUBSTITUTE('Quantities Report'!$A1235,"+","")),IF('Quantities Report'!$A1235="","End of Project",$A1236))</f>
        <v>End of Project</v>
      </c>
      <c r="B1237" s="30" t="str">
        <f>IF(ISNUMBER('Quantities Report'!$A1235), "", TRIM(CLEAN(SUBSTITUTE('Quantities Report'!$A1235, CHAR(160), " "))))</f>
        <v/>
      </c>
      <c r="C1237" s="30">
        <f>'Quantities Report'!F1235</f>
        <v>0</v>
      </c>
      <c r="D1237" s="32">
        <f>'Quantities Report'!G1235</f>
        <v>0</v>
      </c>
    </row>
    <row r="1238" spans="1:4">
      <c r="A1238" s="15" t="str">
        <f>IF(ISNUMBER(VALUE(SUBSTITUTE('Quantities Report'!$A1236,"+",""))), VALUE(SUBSTITUTE('Quantities Report'!$A1236,"+","")),IF('Quantities Report'!$A1236="","End of Project",$A1237))</f>
        <v>End of Project</v>
      </c>
      <c r="B1238" s="30" t="str">
        <f>IF(ISNUMBER('Quantities Report'!$A1236), "", TRIM(CLEAN(SUBSTITUTE('Quantities Report'!$A1236, CHAR(160), " "))))</f>
        <v/>
      </c>
      <c r="C1238" s="30">
        <f>'Quantities Report'!F1236</f>
        <v>0</v>
      </c>
      <c r="D1238" s="32">
        <f>'Quantities Report'!G1236</f>
        <v>0</v>
      </c>
    </row>
    <row r="1239" spans="1:4">
      <c r="A1239" s="15" t="str">
        <f>IF(ISNUMBER(VALUE(SUBSTITUTE('Quantities Report'!$A1237,"+",""))), VALUE(SUBSTITUTE('Quantities Report'!$A1237,"+","")),IF('Quantities Report'!$A1237="","End of Project",$A1238))</f>
        <v>End of Project</v>
      </c>
      <c r="B1239" s="30" t="str">
        <f>IF(ISNUMBER('Quantities Report'!$A1237), "", TRIM(CLEAN(SUBSTITUTE('Quantities Report'!$A1237, CHAR(160), " "))))</f>
        <v/>
      </c>
      <c r="C1239" s="30">
        <f>'Quantities Report'!F1237</f>
        <v>0</v>
      </c>
      <c r="D1239" s="32">
        <f>'Quantities Report'!G1237</f>
        <v>0</v>
      </c>
    </row>
    <row r="1240" spans="1:4">
      <c r="A1240" s="15" t="str">
        <f>IF(ISNUMBER(VALUE(SUBSTITUTE('Quantities Report'!$A1238,"+",""))), VALUE(SUBSTITUTE('Quantities Report'!$A1238,"+","")),IF('Quantities Report'!$A1238="","End of Project",$A1239))</f>
        <v>End of Project</v>
      </c>
      <c r="B1240" s="30" t="str">
        <f>IF(ISNUMBER('Quantities Report'!$A1238), "", TRIM(CLEAN(SUBSTITUTE('Quantities Report'!$A1238, CHAR(160), " "))))</f>
        <v/>
      </c>
      <c r="C1240" s="30">
        <f>'Quantities Report'!F1238</f>
        <v>0</v>
      </c>
      <c r="D1240" s="32">
        <f>'Quantities Report'!G1238</f>
        <v>0</v>
      </c>
    </row>
    <row r="1241" spans="1:4">
      <c r="A1241" s="15" t="str">
        <f>IF(ISNUMBER(VALUE(SUBSTITUTE('Quantities Report'!$A1239,"+",""))), VALUE(SUBSTITUTE('Quantities Report'!$A1239,"+","")),IF('Quantities Report'!$A1239="","End of Project",$A1240))</f>
        <v>End of Project</v>
      </c>
      <c r="B1241" s="30" t="str">
        <f>IF(ISNUMBER('Quantities Report'!$A1239), "", TRIM(CLEAN(SUBSTITUTE('Quantities Report'!$A1239, CHAR(160), " "))))</f>
        <v/>
      </c>
      <c r="C1241" s="30">
        <f>'Quantities Report'!F1239</f>
        <v>0</v>
      </c>
      <c r="D1241" s="32">
        <f>'Quantities Report'!G1239</f>
        <v>0</v>
      </c>
    </row>
    <row r="1242" spans="1:4">
      <c r="A1242" s="15" t="str">
        <f>IF(ISNUMBER(VALUE(SUBSTITUTE('Quantities Report'!$A1240,"+",""))), VALUE(SUBSTITUTE('Quantities Report'!$A1240,"+","")),IF('Quantities Report'!$A1240="","End of Project",$A1241))</f>
        <v>End of Project</v>
      </c>
      <c r="B1242" s="30" t="str">
        <f>IF(ISNUMBER('Quantities Report'!$A1240), "", TRIM(CLEAN(SUBSTITUTE('Quantities Report'!$A1240, CHAR(160), " "))))</f>
        <v/>
      </c>
      <c r="C1242" s="30">
        <f>'Quantities Report'!F1240</f>
        <v>0</v>
      </c>
      <c r="D1242" s="32">
        <f>'Quantities Report'!G1240</f>
        <v>0</v>
      </c>
    </row>
    <row r="1243" spans="1:4">
      <c r="A1243" s="15" t="str">
        <f>IF(ISNUMBER(VALUE(SUBSTITUTE('Quantities Report'!$A1241,"+",""))), VALUE(SUBSTITUTE('Quantities Report'!$A1241,"+","")),IF('Quantities Report'!$A1241="","End of Project",$A1242))</f>
        <v>End of Project</v>
      </c>
      <c r="B1243" s="30" t="str">
        <f>IF(ISNUMBER('Quantities Report'!$A1241), "", TRIM(CLEAN(SUBSTITUTE('Quantities Report'!$A1241, CHAR(160), " "))))</f>
        <v/>
      </c>
      <c r="C1243" s="30">
        <f>'Quantities Report'!F1241</f>
        <v>0</v>
      </c>
      <c r="D1243" s="32">
        <f>'Quantities Report'!G1241</f>
        <v>0</v>
      </c>
    </row>
    <row r="1244" spans="1:4">
      <c r="A1244" s="15" t="str">
        <f>IF(ISNUMBER(VALUE(SUBSTITUTE('Quantities Report'!$A1242,"+",""))), VALUE(SUBSTITUTE('Quantities Report'!$A1242,"+","")),IF('Quantities Report'!$A1242="","End of Project",$A1243))</f>
        <v>End of Project</v>
      </c>
      <c r="B1244" s="30" t="str">
        <f>IF(ISNUMBER('Quantities Report'!$A1242), "", TRIM(CLEAN(SUBSTITUTE('Quantities Report'!$A1242, CHAR(160), " "))))</f>
        <v/>
      </c>
      <c r="C1244" s="30">
        <f>'Quantities Report'!F1242</f>
        <v>0</v>
      </c>
      <c r="D1244" s="32">
        <f>'Quantities Report'!G1242</f>
        <v>0</v>
      </c>
    </row>
    <row r="1245" spans="1:4">
      <c r="A1245" s="15" t="str">
        <f>IF(ISNUMBER(VALUE(SUBSTITUTE('Quantities Report'!$A1243,"+",""))), VALUE(SUBSTITUTE('Quantities Report'!$A1243,"+","")),IF('Quantities Report'!$A1243="","End of Project",$A1244))</f>
        <v>End of Project</v>
      </c>
      <c r="B1245" s="30" t="str">
        <f>IF(ISNUMBER('Quantities Report'!$A1243), "", TRIM(CLEAN(SUBSTITUTE('Quantities Report'!$A1243, CHAR(160), " "))))</f>
        <v/>
      </c>
      <c r="C1245" s="30">
        <f>'Quantities Report'!F1243</f>
        <v>0</v>
      </c>
      <c r="D1245" s="32">
        <f>'Quantities Report'!G1243</f>
        <v>0</v>
      </c>
    </row>
    <row r="1246" spans="1:4">
      <c r="A1246" s="15" t="str">
        <f>IF(ISNUMBER(VALUE(SUBSTITUTE('Quantities Report'!$A1244,"+",""))), VALUE(SUBSTITUTE('Quantities Report'!$A1244,"+","")),IF('Quantities Report'!$A1244="","End of Project",$A1245))</f>
        <v>End of Project</v>
      </c>
      <c r="B1246" s="30" t="str">
        <f>IF(ISNUMBER('Quantities Report'!$A1244), "", TRIM(CLEAN(SUBSTITUTE('Quantities Report'!$A1244, CHAR(160), " "))))</f>
        <v/>
      </c>
      <c r="C1246" s="30">
        <f>'Quantities Report'!F1244</f>
        <v>0</v>
      </c>
      <c r="D1246" s="32">
        <f>'Quantities Report'!G1244</f>
        <v>0</v>
      </c>
    </row>
    <row r="1247" spans="1:4">
      <c r="A1247" s="15" t="str">
        <f>IF(ISNUMBER(VALUE(SUBSTITUTE('Quantities Report'!$A1245,"+",""))), VALUE(SUBSTITUTE('Quantities Report'!$A1245,"+","")),IF('Quantities Report'!$A1245="","End of Project",$A1246))</f>
        <v>End of Project</v>
      </c>
      <c r="B1247" s="30" t="str">
        <f>IF(ISNUMBER('Quantities Report'!$A1245), "", TRIM(CLEAN(SUBSTITUTE('Quantities Report'!$A1245, CHAR(160), " "))))</f>
        <v/>
      </c>
      <c r="C1247" s="30">
        <f>'Quantities Report'!F1245</f>
        <v>0</v>
      </c>
      <c r="D1247" s="32">
        <f>'Quantities Report'!G1245</f>
        <v>0</v>
      </c>
    </row>
    <row r="1248" spans="1:4">
      <c r="A1248" s="15" t="str">
        <f>IF(ISNUMBER(VALUE(SUBSTITUTE('Quantities Report'!$A1246,"+",""))), VALUE(SUBSTITUTE('Quantities Report'!$A1246,"+","")),IF('Quantities Report'!$A1246="","End of Project",$A1247))</f>
        <v>End of Project</v>
      </c>
      <c r="B1248" s="30" t="str">
        <f>IF(ISNUMBER('Quantities Report'!$A1246), "", TRIM(CLEAN(SUBSTITUTE('Quantities Report'!$A1246, CHAR(160), " "))))</f>
        <v/>
      </c>
      <c r="C1248" s="30">
        <f>'Quantities Report'!F1246</f>
        <v>0</v>
      </c>
      <c r="D1248" s="32">
        <f>'Quantities Report'!G1246</f>
        <v>0</v>
      </c>
    </row>
    <row r="1249" spans="1:4">
      <c r="A1249" s="15" t="str">
        <f>IF(ISNUMBER(VALUE(SUBSTITUTE('Quantities Report'!$A1247,"+",""))), VALUE(SUBSTITUTE('Quantities Report'!$A1247,"+","")),IF('Quantities Report'!$A1247="","End of Project",$A1248))</f>
        <v>End of Project</v>
      </c>
      <c r="B1249" s="30" t="str">
        <f>IF(ISNUMBER('Quantities Report'!$A1247), "", TRIM(CLEAN(SUBSTITUTE('Quantities Report'!$A1247, CHAR(160), " "))))</f>
        <v/>
      </c>
      <c r="C1249" s="30">
        <f>'Quantities Report'!F1247</f>
        <v>0</v>
      </c>
      <c r="D1249" s="32">
        <f>'Quantities Report'!G1247</f>
        <v>0</v>
      </c>
    </row>
    <row r="1250" spans="1:4">
      <c r="A1250" s="15" t="str">
        <f>IF(ISNUMBER(VALUE(SUBSTITUTE('Quantities Report'!$A1248,"+",""))), VALUE(SUBSTITUTE('Quantities Report'!$A1248,"+","")),IF('Quantities Report'!$A1248="","End of Project",$A1249))</f>
        <v>End of Project</v>
      </c>
      <c r="B1250" s="30" t="str">
        <f>IF(ISNUMBER('Quantities Report'!$A1248), "", TRIM(CLEAN(SUBSTITUTE('Quantities Report'!$A1248, CHAR(160), " "))))</f>
        <v/>
      </c>
      <c r="C1250" s="30">
        <f>'Quantities Report'!F1248</f>
        <v>0</v>
      </c>
      <c r="D1250" s="32">
        <f>'Quantities Report'!G1248</f>
        <v>0</v>
      </c>
    </row>
    <row r="1251" spans="1:4">
      <c r="A1251" s="15" t="str">
        <f>IF(ISNUMBER(VALUE(SUBSTITUTE('Quantities Report'!$A1249,"+",""))), VALUE(SUBSTITUTE('Quantities Report'!$A1249,"+","")),IF('Quantities Report'!$A1249="","End of Project",$A1250))</f>
        <v>End of Project</v>
      </c>
      <c r="B1251" s="30" t="str">
        <f>IF(ISNUMBER('Quantities Report'!$A1249), "", TRIM(CLEAN(SUBSTITUTE('Quantities Report'!$A1249, CHAR(160), " "))))</f>
        <v/>
      </c>
      <c r="C1251" s="30">
        <f>'Quantities Report'!F1249</f>
        <v>0</v>
      </c>
      <c r="D1251" s="32">
        <f>'Quantities Report'!G1249</f>
        <v>0</v>
      </c>
    </row>
    <row r="1252" spans="1:4">
      <c r="A1252" s="15" t="str">
        <f>IF(ISNUMBER(VALUE(SUBSTITUTE('Quantities Report'!$A1250,"+",""))), VALUE(SUBSTITUTE('Quantities Report'!$A1250,"+","")),IF('Quantities Report'!$A1250="","End of Project",$A1251))</f>
        <v>End of Project</v>
      </c>
      <c r="B1252" s="30" t="str">
        <f>IF(ISNUMBER('Quantities Report'!$A1250), "", TRIM(CLEAN(SUBSTITUTE('Quantities Report'!$A1250, CHAR(160), " "))))</f>
        <v/>
      </c>
      <c r="C1252" s="30">
        <f>'Quantities Report'!F1250</f>
        <v>0</v>
      </c>
      <c r="D1252" s="32">
        <f>'Quantities Report'!G1250</f>
        <v>0</v>
      </c>
    </row>
    <row r="1253" spans="1:4">
      <c r="A1253" s="15" t="str">
        <f>IF(ISNUMBER(VALUE(SUBSTITUTE('Quantities Report'!$A1251,"+",""))), VALUE(SUBSTITUTE('Quantities Report'!$A1251,"+","")),IF('Quantities Report'!$A1251="","End of Project",$A1252))</f>
        <v>End of Project</v>
      </c>
      <c r="B1253" s="30" t="str">
        <f>IF(ISNUMBER('Quantities Report'!$A1251), "", TRIM(CLEAN(SUBSTITUTE('Quantities Report'!$A1251, CHAR(160), " "))))</f>
        <v/>
      </c>
      <c r="C1253" s="30">
        <f>'Quantities Report'!F1251</f>
        <v>0</v>
      </c>
      <c r="D1253" s="32">
        <f>'Quantities Report'!G1251</f>
        <v>0</v>
      </c>
    </row>
    <row r="1254" spans="1:4">
      <c r="A1254" s="15" t="str">
        <f>IF(ISNUMBER(VALUE(SUBSTITUTE('Quantities Report'!$A1252,"+",""))), VALUE(SUBSTITUTE('Quantities Report'!$A1252,"+","")),IF('Quantities Report'!$A1252="","End of Project",$A1253))</f>
        <v>End of Project</v>
      </c>
      <c r="B1254" s="30" t="str">
        <f>IF(ISNUMBER('Quantities Report'!$A1252), "", TRIM(CLEAN(SUBSTITUTE('Quantities Report'!$A1252, CHAR(160), " "))))</f>
        <v/>
      </c>
      <c r="C1254" s="30">
        <f>'Quantities Report'!F1252</f>
        <v>0</v>
      </c>
      <c r="D1254" s="32">
        <f>'Quantities Report'!G1252</f>
        <v>0</v>
      </c>
    </row>
    <row r="1255" spans="1:4">
      <c r="A1255" s="15" t="str">
        <f>IF(ISNUMBER(VALUE(SUBSTITUTE('Quantities Report'!$A1253,"+",""))), VALUE(SUBSTITUTE('Quantities Report'!$A1253,"+","")),IF('Quantities Report'!$A1253="","End of Project",$A1254))</f>
        <v>End of Project</v>
      </c>
      <c r="B1255" s="30" t="str">
        <f>IF(ISNUMBER('Quantities Report'!$A1253), "", TRIM(CLEAN(SUBSTITUTE('Quantities Report'!$A1253, CHAR(160), " "))))</f>
        <v/>
      </c>
      <c r="C1255" s="30">
        <f>'Quantities Report'!F1253</f>
        <v>0</v>
      </c>
      <c r="D1255" s="32">
        <f>'Quantities Report'!G1253</f>
        <v>0</v>
      </c>
    </row>
    <row r="1256" spans="1:4">
      <c r="A1256" s="15" t="str">
        <f>IF(ISNUMBER(VALUE(SUBSTITUTE('Quantities Report'!$A1254,"+",""))), VALUE(SUBSTITUTE('Quantities Report'!$A1254,"+","")),IF('Quantities Report'!$A1254="","End of Project",$A1255))</f>
        <v>End of Project</v>
      </c>
      <c r="B1256" s="30" t="str">
        <f>IF(ISNUMBER('Quantities Report'!$A1254), "", TRIM(CLEAN(SUBSTITUTE('Quantities Report'!$A1254, CHAR(160), " "))))</f>
        <v/>
      </c>
      <c r="C1256" s="30">
        <f>'Quantities Report'!F1254</f>
        <v>0</v>
      </c>
      <c r="D1256" s="32">
        <f>'Quantities Report'!G1254</f>
        <v>0</v>
      </c>
    </row>
    <row r="1257" spans="1:4">
      <c r="A1257" s="15" t="str">
        <f>IF(ISNUMBER(VALUE(SUBSTITUTE('Quantities Report'!$A1255,"+",""))), VALUE(SUBSTITUTE('Quantities Report'!$A1255,"+","")),IF('Quantities Report'!$A1255="","End of Project",$A1256))</f>
        <v>End of Project</v>
      </c>
      <c r="B1257" s="30" t="str">
        <f>IF(ISNUMBER('Quantities Report'!$A1255), "", TRIM(CLEAN(SUBSTITUTE('Quantities Report'!$A1255, CHAR(160), " "))))</f>
        <v/>
      </c>
      <c r="C1257" s="30">
        <f>'Quantities Report'!F1255</f>
        <v>0</v>
      </c>
      <c r="D1257" s="32">
        <f>'Quantities Report'!G1255</f>
        <v>0</v>
      </c>
    </row>
    <row r="1258" spans="1:4">
      <c r="A1258" s="15" t="str">
        <f>IF(ISNUMBER(VALUE(SUBSTITUTE('Quantities Report'!$A1256,"+",""))), VALUE(SUBSTITUTE('Quantities Report'!$A1256,"+","")),IF('Quantities Report'!$A1256="","End of Project",$A1257))</f>
        <v>End of Project</v>
      </c>
      <c r="B1258" s="30" t="str">
        <f>IF(ISNUMBER('Quantities Report'!$A1256), "", TRIM(CLEAN(SUBSTITUTE('Quantities Report'!$A1256, CHAR(160), " "))))</f>
        <v/>
      </c>
      <c r="C1258" s="30">
        <f>'Quantities Report'!F1256</f>
        <v>0</v>
      </c>
      <c r="D1258" s="32">
        <f>'Quantities Report'!G1256</f>
        <v>0</v>
      </c>
    </row>
    <row r="1259" spans="1:4">
      <c r="A1259" s="15" t="str">
        <f>IF(ISNUMBER(VALUE(SUBSTITUTE('Quantities Report'!$A1257,"+",""))), VALUE(SUBSTITUTE('Quantities Report'!$A1257,"+","")),IF('Quantities Report'!$A1257="","End of Project",$A1258))</f>
        <v>End of Project</v>
      </c>
      <c r="B1259" s="30" t="str">
        <f>IF(ISNUMBER('Quantities Report'!$A1257), "", TRIM(CLEAN(SUBSTITUTE('Quantities Report'!$A1257, CHAR(160), " "))))</f>
        <v/>
      </c>
      <c r="C1259" s="30">
        <f>'Quantities Report'!F1257</f>
        <v>0</v>
      </c>
      <c r="D1259" s="32">
        <f>'Quantities Report'!G1257</f>
        <v>0</v>
      </c>
    </row>
    <row r="1260" spans="1:4">
      <c r="A1260" s="15" t="str">
        <f>IF(ISNUMBER(VALUE(SUBSTITUTE('Quantities Report'!$A1258,"+",""))), VALUE(SUBSTITUTE('Quantities Report'!$A1258,"+","")),IF('Quantities Report'!$A1258="","End of Project",$A1259))</f>
        <v>End of Project</v>
      </c>
      <c r="B1260" s="30" t="str">
        <f>IF(ISNUMBER('Quantities Report'!$A1258), "", TRIM(CLEAN(SUBSTITUTE('Quantities Report'!$A1258, CHAR(160), " "))))</f>
        <v/>
      </c>
      <c r="C1260" s="30">
        <f>'Quantities Report'!F1258</f>
        <v>0</v>
      </c>
      <c r="D1260" s="32">
        <f>'Quantities Report'!G1258</f>
        <v>0</v>
      </c>
    </row>
    <row r="1261" spans="1:4">
      <c r="A1261" s="15" t="str">
        <f>IF(ISNUMBER(VALUE(SUBSTITUTE('Quantities Report'!$A1259,"+",""))), VALUE(SUBSTITUTE('Quantities Report'!$A1259,"+","")),IF('Quantities Report'!$A1259="","End of Project",$A1260))</f>
        <v>End of Project</v>
      </c>
      <c r="B1261" s="30" t="str">
        <f>IF(ISNUMBER('Quantities Report'!$A1259), "", TRIM(CLEAN(SUBSTITUTE('Quantities Report'!$A1259, CHAR(160), " "))))</f>
        <v/>
      </c>
      <c r="C1261" s="30">
        <f>'Quantities Report'!F1259</f>
        <v>0</v>
      </c>
      <c r="D1261" s="32">
        <f>'Quantities Report'!G1259</f>
        <v>0</v>
      </c>
    </row>
    <row r="1262" spans="1:4">
      <c r="A1262" s="15" t="str">
        <f>IF(ISNUMBER(VALUE(SUBSTITUTE('Quantities Report'!$A1260,"+",""))), VALUE(SUBSTITUTE('Quantities Report'!$A1260,"+","")),IF('Quantities Report'!$A1260="","End of Project",$A1261))</f>
        <v>End of Project</v>
      </c>
      <c r="B1262" s="30" t="str">
        <f>IF(ISNUMBER('Quantities Report'!$A1260), "", TRIM(CLEAN(SUBSTITUTE('Quantities Report'!$A1260, CHAR(160), " "))))</f>
        <v/>
      </c>
      <c r="C1262" s="30">
        <f>'Quantities Report'!F1260</f>
        <v>0</v>
      </c>
      <c r="D1262" s="32">
        <f>'Quantities Report'!G1260</f>
        <v>0</v>
      </c>
    </row>
    <row r="1263" spans="1:4">
      <c r="A1263" s="15" t="str">
        <f>IF(ISNUMBER(VALUE(SUBSTITUTE('Quantities Report'!$A1261,"+",""))), VALUE(SUBSTITUTE('Quantities Report'!$A1261,"+","")),IF('Quantities Report'!$A1261="","End of Project",$A1262))</f>
        <v>End of Project</v>
      </c>
      <c r="B1263" s="30" t="str">
        <f>IF(ISNUMBER('Quantities Report'!$A1261), "", TRIM(CLEAN(SUBSTITUTE('Quantities Report'!$A1261, CHAR(160), " "))))</f>
        <v/>
      </c>
      <c r="C1263" s="30">
        <f>'Quantities Report'!F1261</f>
        <v>0</v>
      </c>
      <c r="D1263" s="32">
        <f>'Quantities Report'!G1261</f>
        <v>0</v>
      </c>
    </row>
    <row r="1264" spans="1:4">
      <c r="A1264" s="15" t="str">
        <f>IF(ISNUMBER(VALUE(SUBSTITUTE('Quantities Report'!$A1262,"+",""))), VALUE(SUBSTITUTE('Quantities Report'!$A1262,"+","")),IF('Quantities Report'!$A1262="","End of Project",$A1263))</f>
        <v>End of Project</v>
      </c>
      <c r="B1264" s="30" t="str">
        <f>IF(ISNUMBER('Quantities Report'!$A1262), "", TRIM(CLEAN(SUBSTITUTE('Quantities Report'!$A1262, CHAR(160), " "))))</f>
        <v/>
      </c>
      <c r="C1264" s="30">
        <f>'Quantities Report'!F1262</f>
        <v>0</v>
      </c>
      <c r="D1264" s="32">
        <f>'Quantities Report'!G1262</f>
        <v>0</v>
      </c>
    </row>
    <row r="1265" spans="1:4">
      <c r="A1265" s="15" t="str">
        <f>IF(ISNUMBER(VALUE(SUBSTITUTE('Quantities Report'!$A1263,"+",""))), VALUE(SUBSTITUTE('Quantities Report'!$A1263,"+","")),IF('Quantities Report'!$A1263="","End of Project",$A1264))</f>
        <v>End of Project</v>
      </c>
      <c r="B1265" s="30" t="str">
        <f>IF(ISNUMBER('Quantities Report'!$A1263), "", TRIM(CLEAN(SUBSTITUTE('Quantities Report'!$A1263, CHAR(160), " "))))</f>
        <v/>
      </c>
      <c r="C1265" s="30">
        <f>'Quantities Report'!F1263</f>
        <v>0</v>
      </c>
      <c r="D1265" s="32">
        <f>'Quantities Report'!G1263</f>
        <v>0</v>
      </c>
    </row>
    <row r="1266" spans="1:4">
      <c r="A1266" s="15" t="str">
        <f>IF(ISNUMBER(VALUE(SUBSTITUTE('Quantities Report'!$A1264,"+",""))), VALUE(SUBSTITUTE('Quantities Report'!$A1264,"+","")),IF('Quantities Report'!$A1264="","End of Project",$A1265))</f>
        <v>End of Project</v>
      </c>
      <c r="B1266" s="30" t="str">
        <f>IF(ISNUMBER('Quantities Report'!$A1264), "", TRIM(CLEAN(SUBSTITUTE('Quantities Report'!$A1264, CHAR(160), " "))))</f>
        <v/>
      </c>
      <c r="C1266" s="30">
        <f>'Quantities Report'!F1264</f>
        <v>0</v>
      </c>
      <c r="D1266" s="32">
        <f>'Quantities Report'!G1264</f>
        <v>0</v>
      </c>
    </row>
    <row r="1267" spans="1:4">
      <c r="A1267" s="15" t="str">
        <f>IF(ISNUMBER(VALUE(SUBSTITUTE('Quantities Report'!$A1265,"+",""))), VALUE(SUBSTITUTE('Quantities Report'!$A1265,"+","")),IF('Quantities Report'!$A1265="","End of Project",$A1266))</f>
        <v>End of Project</v>
      </c>
      <c r="B1267" s="30" t="str">
        <f>IF(ISNUMBER('Quantities Report'!$A1265), "", TRIM(CLEAN(SUBSTITUTE('Quantities Report'!$A1265, CHAR(160), " "))))</f>
        <v/>
      </c>
      <c r="C1267" s="30">
        <f>'Quantities Report'!F1265</f>
        <v>0</v>
      </c>
      <c r="D1267" s="32">
        <f>'Quantities Report'!G1265</f>
        <v>0</v>
      </c>
    </row>
    <row r="1268" spans="1:4">
      <c r="A1268" s="15" t="str">
        <f>IF(ISNUMBER(VALUE(SUBSTITUTE('Quantities Report'!$A1266,"+",""))), VALUE(SUBSTITUTE('Quantities Report'!$A1266,"+","")),IF('Quantities Report'!$A1266="","End of Project",$A1267))</f>
        <v>End of Project</v>
      </c>
      <c r="B1268" s="30" t="str">
        <f>IF(ISNUMBER('Quantities Report'!$A1266), "", TRIM(CLEAN(SUBSTITUTE('Quantities Report'!$A1266, CHAR(160), " "))))</f>
        <v/>
      </c>
      <c r="C1268" s="30">
        <f>'Quantities Report'!F1266</f>
        <v>0</v>
      </c>
      <c r="D1268" s="32">
        <f>'Quantities Report'!G1266</f>
        <v>0</v>
      </c>
    </row>
    <row r="1269" spans="1:4">
      <c r="A1269" s="15" t="str">
        <f>IF(ISNUMBER(VALUE(SUBSTITUTE('Quantities Report'!$A1267,"+",""))), VALUE(SUBSTITUTE('Quantities Report'!$A1267,"+","")),IF('Quantities Report'!$A1267="","End of Project",$A1268))</f>
        <v>End of Project</v>
      </c>
      <c r="B1269" s="30" t="str">
        <f>IF(ISNUMBER('Quantities Report'!$A1267), "", TRIM(CLEAN(SUBSTITUTE('Quantities Report'!$A1267, CHAR(160), " "))))</f>
        <v/>
      </c>
      <c r="C1269" s="30">
        <f>'Quantities Report'!F1267</f>
        <v>0</v>
      </c>
      <c r="D1269" s="32">
        <f>'Quantities Report'!G1267</f>
        <v>0</v>
      </c>
    </row>
    <row r="1270" spans="1:4">
      <c r="A1270" s="15" t="str">
        <f>IF(ISNUMBER(VALUE(SUBSTITUTE('Quantities Report'!$A1268,"+",""))), VALUE(SUBSTITUTE('Quantities Report'!$A1268,"+","")),IF('Quantities Report'!$A1268="","End of Project",$A1269))</f>
        <v>End of Project</v>
      </c>
      <c r="B1270" s="30" t="str">
        <f>IF(ISNUMBER('Quantities Report'!$A1268), "", TRIM(CLEAN(SUBSTITUTE('Quantities Report'!$A1268, CHAR(160), " "))))</f>
        <v/>
      </c>
      <c r="C1270" s="30">
        <f>'Quantities Report'!F1268</f>
        <v>0</v>
      </c>
      <c r="D1270" s="32">
        <f>'Quantities Report'!G1268</f>
        <v>0</v>
      </c>
    </row>
    <row r="1271" spans="1:4">
      <c r="A1271" s="15" t="str">
        <f>IF(ISNUMBER(VALUE(SUBSTITUTE('Quantities Report'!$A1269,"+",""))), VALUE(SUBSTITUTE('Quantities Report'!$A1269,"+","")),IF('Quantities Report'!$A1269="","End of Project",$A1270))</f>
        <v>End of Project</v>
      </c>
      <c r="B1271" s="30" t="str">
        <f>IF(ISNUMBER('Quantities Report'!$A1269), "", TRIM(CLEAN(SUBSTITUTE('Quantities Report'!$A1269, CHAR(160), " "))))</f>
        <v/>
      </c>
      <c r="C1271" s="30">
        <f>'Quantities Report'!F1269</f>
        <v>0</v>
      </c>
      <c r="D1271" s="32">
        <f>'Quantities Report'!G1269</f>
        <v>0</v>
      </c>
    </row>
    <row r="1272" spans="1:4">
      <c r="A1272" s="15" t="str">
        <f>IF(ISNUMBER(VALUE(SUBSTITUTE('Quantities Report'!$A1270,"+",""))), VALUE(SUBSTITUTE('Quantities Report'!$A1270,"+","")),IF('Quantities Report'!$A1270="","End of Project",$A1271))</f>
        <v>End of Project</v>
      </c>
      <c r="B1272" s="30" t="str">
        <f>IF(ISNUMBER('Quantities Report'!$A1270), "", TRIM(CLEAN(SUBSTITUTE('Quantities Report'!$A1270, CHAR(160), " "))))</f>
        <v/>
      </c>
      <c r="C1272" s="30">
        <f>'Quantities Report'!F1270</f>
        <v>0</v>
      </c>
      <c r="D1272" s="32">
        <f>'Quantities Report'!G1270</f>
        <v>0</v>
      </c>
    </row>
    <row r="1273" spans="1:4">
      <c r="A1273" s="15" t="str">
        <f>IF(ISNUMBER(VALUE(SUBSTITUTE('Quantities Report'!$A1271,"+",""))), VALUE(SUBSTITUTE('Quantities Report'!$A1271,"+","")),IF('Quantities Report'!$A1271="","End of Project",$A1272))</f>
        <v>End of Project</v>
      </c>
      <c r="B1273" s="30" t="str">
        <f>IF(ISNUMBER('Quantities Report'!$A1271), "", TRIM(CLEAN(SUBSTITUTE('Quantities Report'!$A1271, CHAR(160), " "))))</f>
        <v/>
      </c>
      <c r="C1273" s="30">
        <f>'Quantities Report'!F1271</f>
        <v>0</v>
      </c>
      <c r="D1273" s="32">
        <f>'Quantities Report'!G1271</f>
        <v>0</v>
      </c>
    </row>
    <row r="1274" spans="1:4">
      <c r="A1274" s="15" t="str">
        <f>IF(ISNUMBER(VALUE(SUBSTITUTE('Quantities Report'!$A1272,"+",""))), VALUE(SUBSTITUTE('Quantities Report'!$A1272,"+","")),IF('Quantities Report'!$A1272="","End of Project",$A1273))</f>
        <v>End of Project</v>
      </c>
      <c r="B1274" s="30" t="str">
        <f>IF(ISNUMBER('Quantities Report'!$A1272), "", TRIM(CLEAN(SUBSTITUTE('Quantities Report'!$A1272, CHAR(160), " "))))</f>
        <v/>
      </c>
      <c r="C1274" s="30">
        <f>'Quantities Report'!F1272</f>
        <v>0</v>
      </c>
      <c r="D1274" s="32">
        <f>'Quantities Report'!G1272</f>
        <v>0</v>
      </c>
    </row>
    <row r="1275" spans="1:4">
      <c r="A1275" s="15" t="str">
        <f>IF(ISNUMBER(VALUE(SUBSTITUTE('Quantities Report'!$A1273,"+",""))), VALUE(SUBSTITUTE('Quantities Report'!$A1273,"+","")),IF('Quantities Report'!$A1273="","End of Project",$A1274))</f>
        <v>End of Project</v>
      </c>
      <c r="B1275" s="30" t="str">
        <f>IF(ISNUMBER('Quantities Report'!$A1273), "", TRIM(CLEAN(SUBSTITUTE('Quantities Report'!$A1273, CHAR(160), " "))))</f>
        <v/>
      </c>
      <c r="C1275" s="30">
        <f>'Quantities Report'!F1273</f>
        <v>0</v>
      </c>
      <c r="D1275" s="32">
        <f>'Quantities Report'!G1273</f>
        <v>0</v>
      </c>
    </row>
    <row r="1276" spans="1:4">
      <c r="A1276" s="15" t="str">
        <f>IF(ISNUMBER(VALUE(SUBSTITUTE('Quantities Report'!$A1274,"+",""))), VALUE(SUBSTITUTE('Quantities Report'!$A1274,"+","")),IF('Quantities Report'!$A1274="","End of Project",$A1275))</f>
        <v>End of Project</v>
      </c>
      <c r="B1276" s="30" t="str">
        <f>IF(ISNUMBER('Quantities Report'!$A1274), "", TRIM(CLEAN(SUBSTITUTE('Quantities Report'!$A1274, CHAR(160), " "))))</f>
        <v/>
      </c>
      <c r="C1276" s="30">
        <f>'Quantities Report'!F1274</f>
        <v>0</v>
      </c>
      <c r="D1276" s="32">
        <f>'Quantities Report'!G1274</f>
        <v>0</v>
      </c>
    </row>
    <row r="1277" spans="1:4">
      <c r="A1277" s="15" t="str">
        <f>IF(ISNUMBER(VALUE(SUBSTITUTE('Quantities Report'!$A1275,"+",""))), VALUE(SUBSTITUTE('Quantities Report'!$A1275,"+","")),IF('Quantities Report'!$A1275="","End of Project",$A1276))</f>
        <v>End of Project</v>
      </c>
      <c r="B1277" s="30" t="str">
        <f>IF(ISNUMBER('Quantities Report'!$A1275), "", TRIM(CLEAN(SUBSTITUTE('Quantities Report'!$A1275, CHAR(160), " "))))</f>
        <v/>
      </c>
      <c r="C1277" s="30">
        <f>'Quantities Report'!F1275</f>
        <v>0</v>
      </c>
      <c r="D1277" s="32">
        <f>'Quantities Report'!G1275</f>
        <v>0</v>
      </c>
    </row>
    <row r="1278" spans="1:4">
      <c r="A1278" s="15" t="str">
        <f>IF(ISNUMBER(VALUE(SUBSTITUTE('Quantities Report'!$A1276,"+",""))), VALUE(SUBSTITUTE('Quantities Report'!$A1276,"+","")),IF('Quantities Report'!$A1276="","End of Project",$A1277))</f>
        <v>End of Project</v>
      </c>
      <c r="B1278" s="30" t="str">
        <f>IF(ISNUMBER('Quantities Report'!$A1276), "", TRIM(CLEAN(SUBSTITUTE('Quantities Report'!$A1276, CHAR(160), " "))))</f>
        <v/>
      </c>
      <c r="C1278" s="30">
        <f>'Quantities Report'!F1276</f>
        <v>0</v>
      </c>
      <c r="D1278" s="32">
        <f>'Quantities Report'!G1276</f>
        <v>0</v>
      </c>
    </row>
    <row r="1279" spans="1:4">
      <c r="A1279" s="15" t="str">
        <f>IF(ISNUMBER(VALUE(SUBSTITUTE('Quantities Report'!$A1277,"+",""))), VALUE(SUBSTITUTE('Quantities Report'!$A1277,"+","")),IF('Quantities Report'!$A1277="","End of Project",$A1278))</f>
        <v>End of Project</v>
      </c>
      <c r="B1279" s="30" t="str">
        <f>IF(ISNUMBER('Quantities Report'!$A1277), "", TRIM(CLEAN(SUBSTITUTE('Quantities Report'!$A1277, CHAR(160), " "))))</f>
        <v/>
      </c>
      <c r="C1279" s="30">
        <f>'Quantities Report'!F1277</f>
        <v>0</v>
      </c>
      <c r="D1279" s="32">
        <f>'Quantities Report'!G1277</f>
        <v>0</v>
      </c>
    </row>
    <row r="1280" spans="1:4">
      <c r="A1280" s="15" t="str">
        <f>IF(ISNUMBER(VALUE(SUBSTITUTE('Quantities Report'!$A1278,"+",""))), VALUE(SUBSTITUTE('Quantities Report'!$A1278,"+","")),IF('Quantities Report'!$A1278="","End of Project",$A1279))</f>
        <v>End of Project</v>
      </c>
      <c r="B1280" s="30" t="str">
        <f>IF(ISNUMBER('Quantities Report'!$A1278), "", TRIM(CLEAN(SUBSTITUTE('Quantities Report'!$A1278, CHAR(160), " "))))</f>
        <v/>
      </c>
      <c r="C1280" s="30">
        <f>'Quantities Report'!F1278</f>
        <v>0</v>
      </c>
      <c r="D1280" s="32">
        <f>'Quantities Report'!G1278</f>
        <v>0</v>
      </c>
    </row>
    <row r="1281" spans="1:4">
      <c r="A1281" s="15" t="str">
        <f>IF(ISNUMBER(VALUE(SUBSTITUTE('Quantities Report'!$A1279,"+",""))), VALUE(SUBSTITUTE('Quantities Report'!$A1279,"+","")),IF('Quantities Report'!$A1279="","End of Project",$A1280))</f>
        <v>End of Project</v>
      </c>
      <c r="B1281" s="30" t="str">
        <f>IF(ISNUMBER('Quantities Report'!$A1279), "", TRIM(CLEAN(SUBSTITUTE('Quantities Report'!$A1279, CHAR(160), " "))))</f>
        <v/>
      </c>
      <c r="C1281" s="30">
        <f>'Quantities Report'!F1279</f>
        <v>0</v>
      </c>
      <c r="D1281" s="32">
        <f>'Quantities Report'!G1279</f>
        <v>0</v>
      </c>
    </row>
    <row r="1282" spans="1:4">
      <c r="A1282" s="15" t="str">
        <f>IF(ISNUMBER(VALUE(SUBSTITUTE('Quantities Report'!$A1280,"+",""))), VALUE(SUBSTITUTE('Quantities Report'!$A1280,"+","")),IF('Quantities Report'!$A1280="","End of Project",$A1281))</f>
        <v>End of Project</v>
      </c>
      <c r="B1282" s="30" t="str">
        <f>IF(ISNUMBER('Quantities Report'!$A1280), "", TRIM(CLEAN(SUBSTITUTE('Quantities Report'!$A1280, CHAR(160), " "))))</f>
        <v/>
      </c>
      <c r="C1282" s="30">
        <f>'Quantities Report'!F1280</f>
        <v>0</v>
      </c>
      <c r="D1282" s="32">
        <f>'Quantities Report'!G1280</f>
        <v>0</v>
      </c>
    </row>
    <row r="1283" spans="1:4">
      <c r="A1283" s="15" t="str">
        <f>IF(ISNUMBER(VALUE(SUBSTITUTE('Quantities Report'!$A1281,"+",""))), VALUE(SUBSTITUTE('Quantities Report'!$A1281,"+","")),IF('Quantities Report'!$A1281="","End of Project",$A1282))</f>
        <v>End of Project</v>
      </c>
      <c r="B1283" s="30" t="str">
        <f>IF(ISNUMBER('Quantities Report'!$A1281), "", TRIM(CLEAN(SUBSTITUTE('Quantities Report'!$A1281, CHAR(160), " "))))</f>
        <v/>
      </c>
      <c r="C1283" s="30">
        <f>'Quantities Report'!F1281</f>
        <v>0</v>
      </c>
      <c r="D1283" s="32">
        <f>'Quantities Report'!G1281</f>
        <v>0</v>
      </c>
    </row>
    <row r="1284" spans="1:4">
      <c r="A1284" s="15" t="str">
        <f>IF(ISNUMBER(VALUE(SUBSTITUTE('Quantities Report'!$A1282,"+",""))), VALUE(SUBSTITUTE('Quantities Report'!$A1282,"+","")),IF('Quantities Report'!$A1282="","End of Project",$A1283))</f>
        <v>End of Project</v>
      </c>
      <c r="B1284" s="30" t="str">
        <f>IF(ISNUMBER('Quantities Report'!$A1282), "", TRIM(CLEAN(SUBSTITUTE('Quantities Report'!$A1282, CHAR(160), " "))))</f>
        <v/>
      </c>
      <c r="C1284" s="30">
        <f>'Quantities Report'!F1282</f>
        <v>0</v>
      </c>
      <c r="D1284" s="32">
        <f>'Quantities Report'!G1282</f>
        <v>0</v>
      </c>
    </row>
    <row r="1285" spans="1:4">
      <c r="A1285" s="15" t="str">
        <f>IF(ISNUMBER(VALUE(SUBSTITUTE('Quantities Report'!$A1283,"+",""))), VALUE(SUBSTITUTE('Quantities Report'!$A1283,"+","")),IF('Quantities Report'!$A1283="","End of Project",$A1284))</f>
        <v>End of Project</v>
      </c>
      <c r="B1285" s="30" t="str">
        <f>IF(ISNUMBER('Quantities Report'!$A1283), "", TRIM(CLEAN(SUBSTITUTE('Quantities Report'!$A1283, CHAR(160), " "))))</f>
        <v/>
      </c>
      <c r="C1285" s="30">
        <f>'Quantities Report'!F1283</f>
        <v>0</v>
      </c>
      <c r="D1285" s="32">
        <f>'Quantities Report'!G1283</f>
        <v>0</v>
      </c>
    </row>
    <row r="1286" spans="1:4">
      <c r="A1286" s="15" t="str">
        <f>IF(ISNUMBER(VALUE(SUBSTITUTE('Quantities Report'!$A1284,"+",""))), VALUE(SUBSTITUTE('Quantities Report'!$A1284,"+","")),IF('Quantities Report'!$A1284="","End of Project",$A1285))</f>
        <v>End of Project</v>
      </c>
      <c r="B1286" s="30" t="str">
        <f>IF(ISNUMBER('Quantities Report'!$A1284), "", TRIM(CLEAN(SUBSTITUTE('Quantities Report'!$A1284, CHAR(160), " "))))</f>
        <v/>
      </c>
      <c r="C1286" s="30">
        <f>'Quantities Report'!F1284</f>
        <v>0</v>
      </c>
      <c r="D1286" s="32">
        <f>'Quantities Report'!G1284</f>
        <v>0</v>
      </c>
    </row>
    <row r="1287" spans="1:4">
      <c r="A1287" s="15" t="str">
        <f>IF(ISNUMBER(VALUE(SUBSTITUTE('Quantities Report'!$A1285,"+",""))), VALUE(SUBSTITUTE('Quantities Report'!$A1285,"+","")),IF('Quantities Report'!$A1285="","End of Project",$A1286))</f>
        <v>End of Project</v>
      </c>
      <c r="B1287" s="30" t="str">
        <f>IF(ISNUMBER('Quantities Report'!$A1285), "", TRIM(CLEAN(SUBSTITUTE('Quantities Report'!$A1285, CHAR(160), " "))))</f>
        <v/>
      </c>
      <c r="C1287" s="30">
        <f>'Quantities Report'!F1285</f>
        <v>0</v>
      </c>
      <c r="D1287" s="32">
        <f>'Quantities Report'!G1285</f>
        <v>0</v>
      </c>
    </row>
    <row r="1288" spans="1:4">
      <c r="A1288" s="15" t="str">
        <f>IF(ISNUMBER(VALUE(SUBSTITUTE('Quantities Report'!$A1286,"+",""))), VALUE(SUBSTITUTE('Quantities Report'!$A1286,"+","")),IF('Quantities Report'!$A1286="","End of Project",$A1287))</f>
        <v>End of Project</v>
      </c>
      <c r="B1288" s="30" t="str">
        <f>IF(ISNUMBER('Quantities Report'!$A1286), "", TRIM(CLEAN(SUBSTITUTE('Quantities Report'!$A1286, CHAR(160), " "))))</f>
        <v/>
      </c>
      <c r="C1288" s="30">
        <f>'Quantities Report'!F1286</f>
        <v>0</v>
      </c>
      <c r="D1288" s="32">
        <f>'Quantities Report'!G1286</f>
        <v>0</v>
      </c>
    </row>
    <row r="1289" spans="1:4">
      <c r="A1289" s="15" t="str">
        <f>IF(ISNUMBER(VALUE(SUBSTITUTE('Quantities Report'!$A1287,"+",""))), VALUE(SUBSTITUTE('Quantities Report'!$A1287,"+","")),IF('Quantities Report'!$A1287="","End of Project",$A1288))</f>
        <v>End of Project</v>
      </c>
      <c r="B1289" s="30" t="str">
        <f>IF(ISNUMBER('Quantities Report'!$A1287), "", TRIM(CLEAN(SUBSTITUTE('Quantities Report'!$A1287, CHAR(160), " "))))</f>
        <v/>
      </c>
      <c r="C1289" s="30">
        <f>'Quantities Report'!F1287</f>
        <v>0</v>
      </c>
      <c r="D1289" s="32">
        <f>'Quantities Report'!G1287</f>
        <v>0</v>
      </c>
    </row>
    <row r="1290" spans="1:4">
      <c r="A1290" s="15" t="str">
        <f>IF(ISNUMBER(VALUE(SUBSTITUTE('Quantities Report'!$A1288,"+",""))), VALUE(SUBSTITUTE('Quantities Report'!$A1288,"+","")),IF('Quantities Report'!$A1288="","End of Project",$A1289))</f>
        <v>End of Project</v>
      </c>
      <c r="B1290" s="30" t="str">
        <f>IF(ISNUMBER('Quantities Report'!$A1288), "", TRIM(CLEAN(SUBSTITUTE('Quantities Report'!$A1288, CHAR(160), " "))))</f>
        <v/>
      </c>
      <c r="C1290" s="30">
        <f>'Quantities Report'!F1288</f>
        <v>0</v>
      </c>
      <c r="D1290" s="32">
        <f>'Quantities Report'!G1288</f>
        <v>0</v>
      </c>
    </row>
    <row r="1291" spans="1:4">
      <c r="A1291" s="15" t="str">
        <f>IF(ISNUMBER(VALUE(SUBSTITUTE('Quantities Report'!$A1289,"+",""))), VALUE(SUBSTITUTE('Quantities Report'!$A1289,"+","")),IF('Quantities Report'!$A1289="","End of Project",$A1290))</f>
        <v>End of Project</v>
      </c>
      <c r="B1291" s="30" t="str">
        <f>IF(ISNUMBER('Quantities Report'!$A1289), "", TRIM(CLEAN(SUBSTITUTE('Quantities Report'!$A1289, CHAR(160), " "))))</f>
        <v/>
      </c>
      <c r="C1291" s="30">
        <f>'Quantities Report'!F1289</f>
        <v>0</v>
      </c>
      <c r="D1291" s="32">
        <f>'Quantities Report'!G1289</f>
        <v>0</v>
      </c>
    </row>
    <row r="1292" spans="1:4">
      <c r="A1292" s="15" t="str">
        <f>IF(ISNUMBER(VALUE(SUBSTITUTE('Quantities Report'!$A1290,"+",""))), VALUE(SUBSTITUTE('Quantities Report'!$A1290,"+","")),IF('Quantities Report'!$A1290="","End of Project",$A1291))</f>
        <v>End of Project</v>
      </c>
      <c r="B1292" s="30" t="str">
        <f>IF(ISNUMBER('Quantities Report'!$A1290), "", TRIM(CLEAN(SUBSTITUTE('Quantities Report'!$A1290, CHAR(160), " "))))</f>
        <v/>
      </c>
      <c r="C1292" s="30">
        <f>'Quantities Report'!F1290</f>
        <v>0</v>
      </c>
      <c r="D1292" s="32">
        <f>'Quantities Report'!G1290</f>
        <v>0</v>
      </c>
    </row>
    <row r="1293" spans="1:4">
      <c r="A1293" s="15" t="str">
        <f>IF(ISNUMBER(VALUE(SUBSTITUTE('Quantities Report'!$A1291,"+",""))), VALUE(SUBSTITUTE('Quantities Report'!$A1291,"+","")),IF('Quantities Report'!$A1291="","End of Project",$A1292))</f>
        <v>End of Project</v>
      </c>
      <c r="B1293" s="30" t="str">
        <f>IF(ISNUMBER('Quantities Report'!$A1291), "", TRIM(CLEAN(SUBSTITUTE('Quantities Report'!$A1291, CHAR(160), " "))))</f>
        <v/>
      </c>
      <c r="C1293" s="30">
        <f>'Quantities Report'!F1291</f>
        <v>0</v>
      </c>
      <c r="D1293" s="32">
        <f>'Quantities Report'!G1291</f>
        <v>0</v>
      </c>
    </row>
    <row r="1294" spans="1:4">
      <c r="A1294" s="15" t="str">
        <f>IF(ISNUMBER(VALUE(SUBSTITUTE('Quantities Report'!$A1292,"+",""))), VALUE(SUBSTITUTE('Quantities Report'!$A1292,"+","")),IF('Quantities Report'!$A1292="","End of Project",$A1293))</f>
        <v>End of Project</v>
      </c>
      <c r="B1294" s="30" t="str">
        <f>IF(ISNUMBER('Quantities Report'!$A1292), "", TRIM(CLEAN(SUBSTITUTE('Quantities Report'!$A1292, CHAR(160), " "))))</f>
        <v/>
      </c>
      <c r="C1294" s="30">
        <f>'Quantities Report'!F1292</f>
        <v>0</v>
      </c>
      <c r="D1294" s="32">
        <f>'Quantities Report'!G1292</f>
        <v>0</v>
      </c>
    </row>
    <row r="1295" spans="1:4">
      <c r="A1295" s="15" t="str">
        <f>IF(ISNUMBER(VALUE(SUBSTITUTE('Quantities Report'!$A1293,"+",""))), VALUE(SUBSTITUTE('Quantities Report'!$A1293,"+","")),IF('Quantities Report'!$A1293="","End of Project",$A1294))</f>
        <v>End of Project</v>
      </c>
      <c r="B1295" s="30" t="str">
        <f>IF(ISNUMBER('Quantities Report'!$A1293), "", TRIM(CLEAN(SUBSTITUTE('Quantities Report'!$A1293, CHAR(160), " "))))</f>
        <v/>
      </c>
      <c r="C1295" s="30">
        <f>'Quantities Report'!F1293</f>
        <v>0</v>
      </c>
      <c r="D1295" s="32">
        <f>'Quantities Report'!G1293</f>
        <v>0</v>
      </c>
    </row>
    <row r="1296" spans="1:4">
      <c r="A1296" s="15" t="str">
        <f>IF(ISNUMBER(VALUE(SUBSTITUTE('Quantities Report'!$A1294,"+",""))), VALUE(SUBSTITUTE('Quantities Report'!$A1294,"+","")),IF('Quantities Report'!$A1294="","End of Project",$A1295))</f>
        <v>End of Project</v>
      </c>
      <c r="B1296" s="30" t="str">
        <f>IF(ISNUMBER('Quantities Report'!$A1294), "", TRIM(CLEAN(SUBSTITUTE('Quantities Report'!$A1294, CHAR(160), " "))))</f>
        <v/>
      </c>
      <c r="C1296" s="30">
        <f>'Quantities Report'!F1294</f>
        <v>0</v>
      </c>
      <c r="D1296" s="32">
        <f>'Quantities Report'!G1294</f>
        <v>0</v>
      </c>
    </row>
    <row r="1297" spans="1:4">
      <c r="A1297" s="15" t="str">
        <f>IF(ISNUMBER(VALUE(SUBSTITUTE('Quantities Report'!$A1295,"+",""))), VALUE(SUBSTITUTE('Quantities Report'!$A1295,"+","")),IF('Quantities Report'!$A1295="","End of Project",$A1296))</f>
        <v>End of Project</v>
      </c>
      <c r="B1297" s="30" t="str">
        <f>IF(ISNUMBER('Quantities Report'!$A1295), "", TRIM(CLEAN(SUBSTITUTE('Quantities Report'!$A1295, CHAR(160), " "))))</f>
        <v/>
      </c>
      <c r="C1297" s="30">
        <f>'Quantities Report'!F1295</f>
        <v>0</v>
      </c>
      <c r="D1297" s="32">
        <f>'Quantities Report'!G1295</f>
        <v>0</v>
      </c>
    </row>
    <row r="1298" spans="1:4">
      <c r="A1298" s="15" t="str">
        <f>IF(ISNUMBER(VALUE(SUBSTITUTE('Quantities Report'!$A1296,"+",""))), VALUE(SUBSTITUTE('Quantities Report'!$A1296,"+","")),IF('Quantities Report'!$A1296="","End of Project",$A1297))</f>
        <v>End of Project</v>
      </c>
      <c r="B1298" s="30" t="str">
        <f>IF(ISNUMBER('Quantities Report'!$A1296), "", TRIM(CLEAN(SUBSTITUTE('Quantities Report'!$A1296, CHAR(160), " "))))</f>
        <v/>
      </c>
      <c r="C1298" s="30">
        <f>'Quantities Report'!F1296</f>
        <v>0</v>
      </c>
      <c r="D1298" s="32">
        <f>'Quantities Report'!G1296</f>
        <v>0</v>
      </c>
    </row>
    <row r="1299" spans="1:4">
      <c r="A1299" s="15" t="str">
        <f>IF(ISNUMBER(VALUE(SUBSTITUTE('Quantities Report'!$A1297,"+",""))), VALUE(SUBSTITUTE('Quantities Report'!$A1297,"+","")),IF('Quantities Report'!$A1297="","End of Project",$A1298))</f>
        <v>End of Project</v>
      </c>
      <c r="B1299" s="30" t="str">
        <f>IF(ISNUMBER('Quantities Report'!$A1297), "", TRIM(CLEAN(SUBSTITUTE('Quantities Report'!$A1297, CHAR(160), " "))))</f>
        <v/>
      </c>
      <c r="C1299" s="30">
        <f>'Quantities Report'!F1297</f>
        <v>0</v>
      </c>
      <c r="D1299" s="32">
        <f>'Quantities Report'!G1297</f>
        <v>0</v>
      </c>
    </row>
    <row r="1300" spans="1:4">
      <c r="A1300" s="15" t="str">
        <f>IF(ISNUMBER(VALUE(SUBSTITUTE('Quantities Report'!$A1298,"+",""))), VALUE(SUBSTITUTE('Quantities Report'!$A1298,"+","")),IF('Quantities Report'!$A1298="","End of Project",$A1299))</f>
        <v>End of Project</v>
      </c>
      <c r="B1300" s="30" t="str">
        <f>IF(ISNUMBER('Quantities Report'!$A1298), "", TRIM(CLEAN(SUBSTITUTE('Quantities Report'!$A1298, CHAR(160), " "))))</f>
        <v/>
      </c>
      <c r="C1300" s="30">
        <f>'Quantities Report'!F1298</f>
        <v>0</v>
      </c>
      <c r="D1300" s="32">
        <f>'Quantities Report'!G1298</f>
        <v>0</v>
      </c>
    </row>
    <row r="1301" spans="1:4">
      <c r="A1301" s="15" t="str">
        <f>IF(ISNUMBER(VALUE(SUBSTITUTE('Quantities Report'!$A1299,"+",""))), VALUE(SUBSTITUTE('Quantities Report'!$A1299,"+","")),IF('Quantities Report'!$A1299="","End of Project",$A1300))</f>
        <v>End of Project</v>
      </c>
      <c r="B1301" s="30" t="str">
        <f>IF(ISNUMBER('Quantities Report'!$A1299), "", TRIM(CLEAN(SUBSTITUTE('Quantities Report'!$A1299, CHAR(160), " "))))</f>
        <v/>
      </c>
      <c r="C1301" s="30">
        <f>'Quantities Report'!F1299</f>
        <v>0</v>
      </c>
      <c r="D1301" s="32">
        <f>'Quantities Report'!G1299</f>
        <v>0</v>
      </c>
    </row>
    <row r="1302" spans="1:4">
      <c r="A1302" s="15" t="str">
        <f>IF(ISNUMBER(VALUE(SUBSTITUTE('Quantities Report'!$A1300,"+",""))), VALUE(SUBSTITUTE('Quantities Report'!$A1300,"+","")),IF('Quantities Report'!$A1300="","End of Project",$A1301))</f>
        <v>End of Project</v>
      </c>
      <c r="B1302" s="30" t="str">
        <f>IF(ISNUMBER('Quantities Report'!$A1300), "", TRIM(CLEAN(SUBSTITUTE('Quantities Report'!$A1300, CHAR(160), " "))))</f>
        <v/>
      </c>
      <c r="C1302" s="30">
        <f>'Quantities Report'!F1300</f>
        <v>0</v>
      </c>
      <c r="D1302" s="32">
        <f>'Quantities Report'!G1300</f>
        <v>0</v>
      </c>
    </row>
    <row r="1303" spans="1:4">
      <c r="A1303" s="15" t="str">
        <f>IF(ISNUMBER(VALUE(SUBSTITUTE('Quantities Report'!$A1301,"+",""))), VALUE(SUBSTITUTE('Quantities Report'!$A1301,"+","")),IF('Quantities Report'!$A1301="","End of Project",$A1302))</f>
        <v>End of Project</v>
      </c>
      <c r="B1303" s="30" t="str">
        <f>IF(ISNUMBER('Quantities Report'!$A1301), "", TRIM(CLEAN(SUBSTITUTE('Quantities Report'!$A1301, CHAR(160), " "))))</f>
        <v/>
      </c>
      <c r="C1303" s="30">
        <f>'Quantities Report'!F1301</f>
        <v>0</v>
      </c>
      <c r="D1303" s="32">
        <f>'Quantities Report'!G1301</f>
        <v>0</v>
      </c>
    </row>
    <row r="1304" spans="1:4">
      <c r="A1304" s="15" t="str">
        <f>IF(ISNUMBER(VALUE(SUBSTITUTE('Quantities Report'!$A1302,"+",""))), VALUE(SUBSTITUTE('Quantities Report'!$A1302,"+","")),IF('Quantities Report'!$A1302="","End of Project",$A1303))</f>
        <v>End of Project</v>
      </c>
      <c r="B1304" s="30" t="str">
        <f>IF(ISNUMBER('Quantities Report'!$A1302), "", TRIM(CLEAN(SUBSTITUTE('Quantities Report'!$A1302, CHAR(160), " "))))</f>
        <v/>
      </c>
      <c r="C1304" s="30">
        <f>'Quantities Report'!F1302</f>
        <v>0</v>
      </c>
      <c r="D1304" s="32">
        <f>'Quantities Report'!G1302</f>
        <v>0</v>
      </c>
    </row>
    <row r="1305" spans="1:4">
      <c r="A1305" s="15" t="str">
        <f>IF(ISNUMBER(VALUE(SUBSTITUTE('Quantities Report'!$A1303,"+",""))), VALUE(SUBSTITUTE('Quantities Report'!$A1303,"+","")),IF('Quantities Report'!$A1303="","End of Project",$A1304))</f>
        <v>End of Project</v>
      </c>
      <c r="B1305" s="30" t="str">
        <f>IF(ISNUMBER('Quantities Report'!$A1303), "", TRIM(CLEAN(SUBSTITUTE('Quantities Report'!$A1303, CHAR(160), " "))))</f>
        <v/>
      </c>
      <c r="C1305" s="30">
        <f>'Quantities Report'!F1303</f>
        <v>0</v>
      </c>
      <c r="D1305" s="32">
        <f>'Quantities Report'!G1303</f>
        <v>0</v>
      </c>
    </row>
    <row r="1306" spans="1:4">
      <c r="A1306" s="15" t="str">
        <f>IF(ISNUMBER(VALUE(SUBSTITUTE('Quantities Report'!$A1304,"+",""))), VALUE(SUBSTITUTE('Quantities Report'!$A1304,"+","")),IF('Quantities Report'!$A1304="","End of Project",$A1305))</f>
        <v>End of Project</v>
      </c>
      <c r="B1306" s="30" t="str">
        <f>IF(ISNUMBER('Quantities Report'!$A1304), "", TRIM(CLEAN(SUBSTITUTE('Quantities Report'!$A1304, CHAR(160), " "))))</f>
        <v/>
      </c>
      <c r="C1306" s="30">
        <f>'Quantities Report'!F1304</f>
        <v>0</v>
      </c>
      <c r="D1306" s="32">
        <f>'Quantities Report'!G1304</f>
        <v>0</v>
      </c>
    </row>
    <row r="1307" spans="1:4">
      <c r="A1307" s="15" t="str">
        <f>IF(ISNUMBER(VALUE(SUBSTITUTE('Quantities Report'!$A1305,"+",""))), VALUE(SUBSTITUTE('Quantities Report'!$A1305,"+","")),IF('Quantities Report'!$A1305="","End of Project",$A1306))</f>
        <v>End of Project</v>
      </c>
      <c r="B1307" s="30" t="str">
        <f>IF(ISNUMBER('Quantities Report'!$A1305), "", TRIM(CLEAN(SUBSTITUTE('Quantities Report'!$A1305, CHAR(160), " "))))</f>
        <v/>
      </c>
      <c r="C1307" s="30">
        <f>'Quantities Report'!F1305</f>
        <v>0</v>
      </c>
      <c r="D1307" s="32">
        <f>'Quantities Report'!G1305</f>
        <v>0</v>
      </c>
    </row>
    <row r="1308" spans="1:4">
      <c r="A1308" s="15" t="str">
        <f>IF(ISNUMBER(VALUE(SUBSTITUTE('Quantities Report'!$A1306,"+",""))), VALUE(SUBSTITUTE('Quantities Report'!$A1306,"+","")),IF('Quantities Report'!$A1306="","End of Project",$A1307))</f>
        <v>End of Project</v>
      </c>
      <c r="B1308" s="30" t="str">
        <f>IF(ISNUMBER('Quantities Report'!$A1306), "", TRIM(CLEAN(SUBSTITUTE('Quantities Report'!$A1306, CHAR(160), " "))))</f>
        <v/>
      </c>
      <c r="C1308" s="30">
        <f>'Quantities Report'!F1306</f>
        <v>0</v>
      </c>
      <c r="D1308" s="32">
        <f>'Quantities Report'!G1306</f>
        <v>0</v>
      </c>
    </row>
    <row r="1309" spans="1:4">
      <c r="A1309" s="15" t="str">
        <f>IF(ISNUMBER(VALUE(SUBSTITUTE('Quantities Report'!$A1307,"+",""))), VALUE(SUBSTITUTE('Quantities Report'!$A1307,"+","")),IF('Quantities Report'!$A1307="","End of Project",$A1308))</f>
        <v>End of Project</v>
      </c>
      <c r="B1309" s="30" t="str">
        <f>IF(ISNUMBER('Quantities Report'!$A1307), "", TRIM(CLEAN(SUBSTITUTE('Quantities Report'!$A1307, CHAR(160), " "))))</f>
        <v/>
      </c>
      <c r="C1309" s="30">
        <f>'Quantities Report'!F1307</f>
        <v>0</v>
      </c>
      <c r="D1309" s="32">
        <f>'Quantities Report'!G1307</f>
        <v>0</v>
      </c>
    </row>
    <row r="1310" spans="1:4">
      <c r="A1310" s="15" t="str">
        <f>IF(ISNUMBER(VALUE(SUBSTITUTE('Quantities Report'!$A1308,"+",""))), VALUE(SUBSTITUTE('Quantities Report'!$A1308,"+","")),IF('Quantities Report'!$A1308="","End of Project",$A1309))</f>
        <v>End of Project</v>
      </c>
      <c r="B1310" s="30" t="str">
        <f>IF(ISNUMBER('Quantities Report'!$A1308), "", TRIM(CLEAN(SUBSTITUTE('Quantities Report'!$A1308, CHAR(160), " "))))</f>
        <v/>
      </c>
      <c r="C1310" s="30">
        <f>'Quantities Report'!F1308</f>
        <v>0</v>
      </c>
      <c r="D1310" s="32">
        <f>'Quantities Report'!G1308</f>
        <v>0</v>
      </c>
    </row>
    <row r="1311" spans="1:4">
      <c r="A1311" s="15" t="str">
        <f>IF(ISNUMBER(VALUE(SUBSTITUTE('Quantities Report'!$A1309,"+",""))), VALUE(SUBSTITUTE('Quantities Report'!$A1309,"+","")),IF('Quantities Report'!$A1309="","End of Project",$A1310))</f>
        <v>End of Project</v>
      </c>
      <c r="B1311" s="30" t="str">
        <f>IF(ISNUMBER('Quantities Report'!$A1309), "", TRIM(CLEAN(SUBSTITUTE('Quantities Report'!$A1309, CHAR(160), " "))))</f>
        <v/>
      </c>
      <c r="C1311" s="30">
        <f>'Quantities Report'!F1309</f>
        <v>0</v>
      </c>
      <c r="D1311" s="32">
        <f>'Quantities Report'!G1309</f>
        <v>0</v>
      </c>
    </row>
    <row r="1312" spans="1:4">
      <c r="A1312" s="15" t="str">
        <f>IF(ISNUMBER(VALUE(SUBSTITUTE('Quantities Report'!$A1310,"+",""))), VALUE(SUBSTITUTE('Quantities Report'!$A1310,"+","")),IF('Quantities Report'!$A1310="","End of Project",$A1311))</f>
        <v>End of Project</v>
      </c>
      <c r="B1312" s="30" t="str">
        <f>IF(ISNUMBER('Quantities Report'!$A1310), "", TRIM(CLEAN(SUBSTITUTE('Quantities Report'!$A1310, CHAR(160), " "))))</f>
        <v/>
      </c>
      <c r="C1312" s="30">
        <f>'Quantities Report'!F1310</f>
        <v>0</v>
      </c>
      <c r="D1312" s="32">
        <f>'Quantities Report'!G1310</f>
        <v>0</v>
      </c>
    </row>
    <row r="1313" spans="1:4">
      <c r="A1313" s="15" t="str">
        <f>IF(ISNUMBER(VALUE(SUBSTITUTE('Quantities Report'!$A1311,"+",""))), VALUE(SUBSTITUTE('Quantities Report'!$A1311,"+","")),IF('Quantities Report'!$A1311="","End of Project",$A1312))</f>
        <v>End of Project</v>
      </c>
      <c r="B1313" s="30" t="str">
        <f>IF(ISNUMBER('Quantities Report'!$A1311), "", TRIM(CLEAN(SUBSTITUTE('Quantities Report'!$A1311, CHAR(160), " "))))</f>
        <v/>
      </c>
      <c r="C1313" s="30">
        <f>'Quantities Report'!F1311</f>
        <v>0</v>
      </c>
      <c r="D1313" s="32">
        <f>'Quantities Report'!G1311</f>
        <v>0</v>
      </c>
    </row>
    <row r="1314" spans="1:4">
      <c r="A1314" s="15" t="str">
        <f>IF(ISNUMBER(VALUE(SUBSTITUTE('Quantities Report'!$A1312,"+",""))), VALUE(SUBSTITUTE('Quantities Report'!$A1312,"+","")),IF('Quantities Report'!$A1312="","End of Project",$A1313))</f>
        <v>End of Project</v>
      </c>
      <c r="B1314" s="30" t="str">
        <f>IF(ISNUMBER('Quantities Report'!$A1312), "", TRIM(CLEAN(SUBSTITUTE('Quantities Report'!$A1312, CHAR(160), " "))))</f>
        <v/>
      </c>
      <c r="C1314" s="30">
        <f>'Quantities Report'!F1312</f>
        <v>0</v>
      </c>
      <c r="D1314" s="32">
        <f>'Quantities Report'!G1312</f>
        <v>0</v>
      </c>
    </row>
    <row r="1315" spans="1:4">
      <c r="A1315" s="15" t="str">
        <f>IF(ISNUMBER(VALUE(SUBSTITUTE('Quantities Report'!$A1313,"+",""))), VALUE(SUBSTITUTE('Quantities Report'!$A1313,"+","")),IF('Quantities Report'!$A1313="","End of Project",$A1314))</f>
        <v>End of Project</v>
      </c>
      <c r="B1315" s="30" t="str">
        <f>IF(ISNUMBER('Quantities Report'!$A1313), "", TRIM(CLEAN(SUBSTITUTE('Quantities Report'!$A1313, CHAR(160), " "))))</f>
        <v/>
      </c>
      <c r="C1315" s="30">
        <f>'Quantities Report'!F1313</f>
        <v>0</v>
      </c>
      <c r="D1315" s="32">
        <f>'Quantities Report'!G1313</f>
        <v>0</v>
      </c>
    </row>
    <row r="1316" spans="1:4">
      <c r="A1316" s="15" t="str">
        <f>IF(ISNUMBER(VALUE(SUBSTITUTE('Quantities Report'!$A1314,"+",""))), VALUE(SUBSTITUTE('Quantities Report'!$A1314,"+","")),IF('Quantities Report'!$A1314="","End of Project",$A1315))</f>
        <v>End of Project</v>
      </c>
      <c r="B1316" s="30" t="str">
        <f>IF(ISNUMBER('Quantities Report'!$A1314), "", TRIM(CLEAN(SUBSTITUTE('Quantities Report'!$A1314, CHAR(160), " "))))</f>
        <v/>
      </c>
      <c r="C1316" s="30">
        <f>'Quantities Report'!F1314</f>
        <v>0</v>
      </c>
      <c r="D1316" s="32">
        <f>'Quantities Report'!G1314</f>
        <v>0</v>
      </c>
    </row>
    <row r="1317" spans="1:4">
      <c r="A1317" s="15" t="str">
        <f>IF(ISNUMBER(VALUE(SUBSTITUTE('Quantities Report'!$A1315,"+",""))), VALUE(SUBSTITUTE('Quantities Report'!$A1315,"+","")),IF('Quantities Report'!$A1315="","End of Project",$A1316))</f>
        <v>End of Project</v>
      </c>
      <c r="B1317" s="30" t="str">
        <f>IF(ISNUMBER('Quantities Report'!$A1315), "", TRIM(CLEAN(SUBSTITUTE('Quantities Report'!$A1315, CHAR(160), " "))))</f>
        <v/>
      </c>
      <c r="C1317" s="30">
        <f>'Quantities Report'!F1315</f>
        <v>0</v>
      </c>
      <c r="D1317" s="32">
        <f>'Quantities Report'!G1315</f>
        <v>0</v>
      </c>
    </row>
    <row r="1318" spans="1:4">
      <c r="A1318" s="15" t="str">
        <f>IF(ISNUMBER(VALUE(SUBSTITUTE('Quantities Report'!$A1316,"+",""))), VALUE(SUBSTITUTE('Quantities Report'!$A1316,"+","")),IF('Quantities Report'!$A1316="","End of Project",$A1317))</f>
        <v>End of Project</v>
      </c>
      <c r="B1318" s="30" t="str">
        <f>IF(ISNUMBER('Quantities Report'!$A1316), "", TRIM(CLEAN(SUBSTITUTE('Quantities Report'!$A1316, CHAR(160), " "))))</f>
        <v/>
      </c>
      <c r="C1318" s="30">
        <f>'Quantities Report'!F1316</f>
        <v>0</v>
      </c>
      <c r="D1318" s="32">
        <f>'Quantities Report'!G1316</f>
        <v>0</v>
      </c>
    </row>
    <row r="1319" spans="1:4">
      <c r="A1319" s="15" t="str">
        <f>IF(ISNUMBER(VALUE(SUBSTITUTE('Quantities Report'!$A1317,"+",""))), VALUE(SUBSTITUTE('Quantities Report'!$A1317,"+","")),IF('Quantities Report'!$A1317="","End of Project",$A1318))</f>
        <v>End of Project</v>
      </c>
      <c r="B1319" s="30" t="str">
        <f>IF(ISNUMBER('Quantities Report'!$A1317), "", TRIM(CLEAN(SUBSTITUTE('Quantities Report'!$A1317, CHAR(160), " "))))</f>
        <v/>
      </c>
      <c r="C1319" s="30">
        <f>'Quantities Report'!F1317</f>
        <v>0</v>
      </c>
      <c r="D1319" s="32">
        <f>'Quantities Report'!G1317</f>
        <v>0</v>
      </c>
    </row>
    <row r="1320" spans="1:4">
      <c r="A1320" s="15" t="str">
        <f>IF(ISNUMBER(VALUE(SUBSTITUTE('Quantities Report'!$A1318,"+",""))), VALUE(SUBSTITUTE('Quantities Report'!$A1318,"+","")),IF('Quantities Report'!$A1318="","End of Project",$A1319))</f>
        <v>End of Project</v>
      </c>
      <c r="B1320" s="30" t="str">
        <f>IF(ISNUMBER('Quantities Report'!$A1318), "", TRIM(CLEAN(SUBSTITUTE('Quantities Report'!$A1318, CHAR(160), " "))))</f>
        <v/>
      </c>
      <c r="C1320" s="30">
        <f>'Quantities Report'!F1318</f>
        <v>0</v>
      </c>
      <c r="D1320" s="32">
        <f>'Quantities Report'!G1318</f>
        <v>0</v>
      </c>
    </row>
    <row r="1321" spans="1:4">
      <c r="A1321" s="15" t="str">
        <f>IF(ISNUMBER(VALUE(SUBSTITUTE('Quantities Report'!$A1319,"+",""))), VALUE(SUBSTITUTE('Quantities Report'!$A1319,"+","")),IF('Quantities Report'!$A1319="","End of Project",$A1320))</f>
        <v>End of Project</v>
      </c>
      <c r="B1321" s="30" t="str">
        <f>IF(ISNUMBER('Quantities Report'!$A1319), "", TRIM(CLEAN(SUBSTITUTE('Quantities Report'!$A1319, CHAR(160), " "))))</f>
        <v/>
      </c>
      <c r="C1321" s="30">
        <f>'Quantities Report'!F1319</f>
        <v>0</v>
      </c>
      <c r="D1321" s="32">
        <f>'Quantities Report'!G1319</f>
        <v>0</v>
      </c>
    </row>
    <row r="1322" spans="1:4">
      <c r="A1322" s="15" t="str">
        <f>IF(ISNUMBER(VALUE(SUBSTITUTE('Quantities Report'!$A1320,"+",""))), VALUE(SUBSTITUTE('Quantities Report'!$A1320,"+","")),IF('Quantities Report'!$A1320="","End of Project",$A1321))</f>
        <v>End of Project</v>
      </c>
      <c r="B1322" s="30" t="str">
        <f>IF(ISNUMBER('Quantities Report'!$A1320), "", TRIM(CLEAN(SUBSTITUTE('Quantities Report'!$A1320, CHAR(160), " "))))</f>
        <v/>
      </c>
      <c r="C1322" s="30">
        <f>'Quantities Report'!F1320</f>
        <v>0</v>
      </c>
      <c r="D1322" s="32">
        <f>'Quantities Report'!G1320</f>
        <v>0</v>
      </c>
    </row>
    <row r="1323" spans="1:4">
      <c r="A1323" s="15" t="str">
        <f>IF(ISNUMBER(VALUE(SUBSTITUTE('Quantities Report'!$A1321,"+",""))), VALUE(SUBSTITUTE('Quantities Report'!$A1321,"+","")),IF('Quantities Report'!$A1321="","End of Project",$A1322))</f>
        <v>End of Project</v>
      </c>
      <c r="B1323" s="30" t="str">
        <f>IF(ISNUMBER('Quantities Report'!$A1321), "", TRIM(CLEAN(SUBSTITUTE('Quantities Report'!$A1321, CHAR(160), " "))))</f>
        <v/>
      </c>
      <c r="C1323" s="30">
        <f>'Quantities Report'!F1321</f>
        <v>0</v>
      </c>
      <c r="D1323" s="32">
        <f>'Quantities Report'!G1321</f>
        <v>0</v>
      </c>
    </row>
    <row r="1324" spans="1:4">
      <c r="A1324" s="15" t="str">
        <f>IF(ISNUMBER(VALUE(SUBSTITUTE('Quantities Report'!$A1322,"+",""))), VALUE(SUBSTITUTE('Quantities Report'!$A1322,"+","")),IF('Quantities Report'!$A1322="","End of Project",$A1323))</f>
        <v>End of Project</v>
      </c>
      <c r="B1324" s="30" t="str">
        <f>IF(ISNUMBER('Quantities Report'!$A1322), "", TRIM(CLEAN(SUBSTITUTE('Quantities Report'!$A1322, CHAR(160), " "))))</f>
        <v/>
      </c>
      <c r="C1324" s="30">
        <f>'Quantities Report'!F1322</f>
        <v>0</v>
      </c>
      <c r="D1324" s="32">
        <f>'Quantities Report'!G1322</f>
        <v>0</v>
      </c>
    </row>
    <row r="1325" spans="1:4">
      <c r="A1325" s="15" t="str">
        <f>IF(ISNUMBER(VALUE(SUBSTITUTE('Quantities Report'!$A1323,"+",""))), VALUE(SUBSTITUTE('Quantities Report'!$A1323,"+","")),IF('Quantities Report'!$A1323="","End of Project",$A1324))</f>
        <v>End of Project</v>
      </c>
      <c r="B1325" s="30" t="str">
        <f>IF(ISNUMBER('Quantities Report'!$A1323), "", TRIM(CLEAN(SUBSTITUTE('Quantities Report'!$A1323, CHAR(160), " "))))</f>
        <v/>
      </c>
      <c r="C1325" s="30">
        <f>'Quantities Report'!F1323</f>
        <v>0</v>
      </c>
      <c r="D1325" s="32">
        <f>'Quantities Report'!G1323</f>
        <v>0</v>
      </c>
    </row>
    <row r="1326" spans="1:4">
      <c r="A1326" s="15" t="str">
        <f>IF(ISNUMBER(VALUE(SUBSTITUTE('Quantities Report'!$A1324,"+",""))), VALUE(SUBSTITUTE('Quantities Report'!$A1324,"+","")),IF('Quantities Report'!$A1324="","End of Project",$A1325))</f>
        <v>End of Project</v>
      </c>
      <c r="B1326" s="30" t="str">
        <f>IF(ISNUMBER('Quantities Report'!$A1324), "", TRIM(CLEAN(SUBSTITUTE('Quantities Report'!$A1324, CHAR(160), " "))))</f>
        <v/>
      </c>
      <c r="C1326" s="30">
        <f>'Quantities Report'!F1324</f>
        <v>0</v>
      </c>
      <c r="D1326" s="32">
        <f>'Quantities Report'!G1324</f>
        <v>0</v>
      </c>
    </row>
    <row r="1327" spans="1:4">
      <c r="A1327" s="15" t="str">
        <f>IF(ISNUMBER(VALUE(SUBSTITUTE('Quantities Report'!$A1325,"+",""))), VALUE(SUBSTITUTE('Quantities Report'!$A1325,"+","")),IF('Quantities Report'!$A1325="","End of Project",$A1326))</f>
        <v>End of Project</v>
      </c>
      <c r="B1327" s="30" t="str">
        <f>IF(ISNUMBER('Quantities Report'!$A1325), "", TRIM(CLEAN(SUBSTITUTE('Quantities Report'!$A1325, CHAR(160), " "))))</f>
        <v/>
      </c>
      <c r="C1327" s="30">
        <f>'Quantities Report'!F1325</f>
        <v>0</v>
      </c>
      <c r="D1327" s="32">
        <f>'Quantities Report'!G1325</f>
        <v>0</v>
      </c>
    </row>
    <row r="1328" spans="1:4">
      <c r="A1328" s="15" t="str">
        <f>IF(ISNUMBER(VALUE(SUBSTITUTE('Quantities Report'!$A1326,"+",""))), VALUE(SUBSTITUTE('Quantities Report'!$A1326,"+","")),IF('Quantities Report'!$A1326="","End of Project",$A1327))</f>
        <v>End of Project</v>
      </c>
      <c r="B1328" s="30" t="str">
        <f>IF(ISNUMBER('Quantities Report'!$A1326), "", TRIM(CLEAN(SUBSTITUTE('Quantities Report'!$A1326, CHAR(160), " "))))</f>
        <v/>
      </c>
      <c r="C1328" s="30">
        <f>'Quantities Report'!F1326</f>
        <v>0</v>
      </c>
      <c r="D1328" s="32">
        <f>'Quantities Report'!G1326</f>
        <v>0</v>
      </c>
    </row>
    <row r="1329" spans="1:4">
      <c r="A1329" s="15" t="str">
        <f>IF(ISNUMBER(VALUE(SUBSTITUTE('Quantities Report'!$A1327,"+",""))), VALUE(SUBSTITUTE('Quantities Report'!$A1327,"+","")),IF('Quantities Report'!$A1327="","End of Project",$A1328))</f>
        <v>End of Project</v>
      </c>
      <c r="B1329" s="30" t="str">
        <f>IF(ISNUMBER('Quantities Report'!$A1327), "", TRIM(CLEAN(SUBSTITUTE('Quantities Report'!$A1327, CHAR(160), " "))))</f>
        <v/>
      </c>
      <c r="C1329" s="30">
        <f>'Quantities Report'!F1327</f>
        <v>0</v>
      </c>
      <c r="D1329" s="32">
        <f>'Quantities Report'!G1327</f>
        <v>0</v>
      </c>
    </row>
    <row r="1330" spans="1:4">
      <c r="A1330" s="15" t="str">
        <f>IF(ISNUMBER(VALUE(SUBSTITUTE('Quantities Report'!$A1328,"+",""))), VALUE(SUBSTITUTE('Quantities Report'!$A1328,"+","")),IF('Quantities Report'!$A1328="","End of Project",$A1329))</f>
        <v>End of Project</v>
      </c>
      <c r="B1330" s="30" t="str">
        <f>IF(ISNUMBER('Quantities Report'!$A1328), "", TRIM(CLEAN(SUBSTITUTE('Quantities Report'!$A1328, CHAR(160), " "))))</f>
        <v/>
      </c>
      <c r="C1330" s="30">
        <f>'Quantities Report'!F1328</f>
        <v>0</v>
      </c>
      <c r="D1330" s="32">
        <f>'Quantities Report'!G1328</f>
        <v>0</v>
      </c>
    </row>
    <row r="1331" spans="1:4">
      <c r="A1331" s="15" t="str">
        <f>IF(ISNUMBER(VALUE(SUBSTITUTE('Quantities Report'!$A1329,"+",""))), VALUE(SUBSTITUTE('Quantities Report'!$A1329,"+","")),IF('Quantities Report'!$A1329="","End of Project",$A1330))</f>
        <v>End of Project</v>
      </c>
      <c r="B1331" s="30" t="str">
        <f>IF(ISNUMBER('Quantities Report'!$A1329), "", TRIM(CLEAN(SUBSTITUTE('Quantities Report'!$A1329, CHAR(160), " "))))</f>
        <v/>
      </c>
      <c r="C1331" s="30">
        <f>'Quantities Report'!F1329</f>
        <v>0</v>
      </c>
      <c r="D1331" s="32">
        <f>'Quantities Report'!G1329</f>
        <v>0</v>
      </c>
    </row>
    <row r="1332" spans="1:4">
      <c r="A1332" s="15" t="str">
        <f>IF(ISNUMBER(VALUE(SUBSTITUTE('Quantities Report'!$A1330,"+",""))), VALUE(SUBSTITUTE('Quantities Report'!$A1330,"+","")),IF('Quantities Report'!$A1330="","End of Project",$A1331))</f>
        <v>End of Project</v>
      </c>
      <c r="B1332" s="30" t="str">
        <f>IF(ISNUMBER('Quantities Report'!$A1330), "", TRIM(CLEAN(SUBSTITUTE('Quantities Report'!$A1330, CHAR(160), " "))))</f>
        <v/>
      </c>
      <c r="C1332" s="30">
        <f>'Quantities Report'!F1330</f>
        <v>0</v>
      </c>
      <c r="D1332" s="32">
        <f>'Quantities Report'!G1330</f>
        <v>0</v>
      </c>
    </row>
    <row r="1333" spans="1:4">
      <c r="A1333" s="15" t="str">
        <f>IF(ISNUMBER(VALUE(SUBSTITUTE('Quantities Report'!$A1331,"+",""))), VALUE(SUBSTITUTE('Quantities Report'!$A1331,"+","")),IF('Quantities Report'!$A1331="","End of Project",$A1332))</f>
        <v>End of Project</v>
      </c>
      <c r="B1333" s="30" t="str">
        <f>IF(ISNUMBER('Quantities Report'!$A1331), "", TRIM(CLEAN(SUBSTITUTE('Quantities Report'!$A1331, CHAR(160), " "))))</f>
        <v/>
      </c>
      <c r="C1333" s="30">
        <f>'Quantities Report'!F1331</f>
        <v>0</v>
      </c>
      <c r="D1333" s="32">
        <f>'Quantities Report'!G1331</f>
        <v>0</v>
      </c>
    </row>
    <row r="1334" spans="1:4">
      <c r="A1334" s="15" t="str">
        <f>IF(ISNUMBER(VALUE(SUBSTITUTE('Quantities Report'!$A1332,"+",""))), VALUE(SUBSTITUTE('Quantities Report'!$A1332,"+","")),IF('Quantities Report'!$A1332="","End of Project",$A1333))</f>
        <v>End of Project</v>
      </c>
      <c r="B1334" s="30" t="str">
        <f>IF(ISNUMBER('Quantities Report'!$A1332), "", TRIM(CLEAN(SUBSTITUTE('Quantities Report'!$A1332, CHAR(160), " "))))</f>
        <v/>
      </c>
      <c r="C1334" s="30">
        <f>'Quantities Report'!F1332</f>
        <v>0</v>
      </c>
      <c r="D1334" s="32">
        <f>'Quantities Report'!G1332</f>
        <v>0</v>
      </c>
    </row>
    <row r="1335" spans="1:4">
      <c r="A1335" s="15" t="str">
        <f>IF(ISNUMBER(VALUE(SUBSTITUTE('Quantities Report'!$A1333,"+",""))), VALUE(SUBSTITUTE('Quantities Report'!$A1333,"+","")),IF('Quantities Report'!$A1333="","End of Project",$A1334))</f>
        <v>End of Project</v>
      </c>
      <c r="B1335" s="30" t="str">
        <f>IF(ISNUMBER('Quantities Report'!$A1333), "", TRIM(CLEAN(SUBSTITUTE('Quantities Report'!$A1333, CHAR(160), " "))))</f>
        <v/>
      </c>
      <c r="C1335" s="30">
        <f>'Quantities Report'!F1333</f>
        <v>0</v>
      </c>
      <c r="D1335" s="32">
        <f>'Quantities Report'!G1333</f>
        <v>0</v>
      </c>
    </row>
    <row r="1336" spans="1:4">
      <c r="A1336" s="15" t="str">
        <f>IF(ISNUMBER(VALUE(SUBSTITUTE('Quantities Report'!$A1334,"+",""))), VALUE(SUBSTITUTE('Quantities Report'!$A1334,"+","")),IF('Quantities Report'!$A1334="","End of Project",$A1335))</f>
        <v>End of Project</v>
      </c>
      <c r="B1336" s="30" t="str">
        <f>IF(ISNUMBER('Quantities Report'!$A1334), "", TRIM(CLEAN(SUBSTITUTE('Quantities Report'!$A1334, CHAR(160), " "))))</f>
        <v/>
      </c>
      <c r="C1336" s="30">
        <f>'Quantities Report'!F1334</f>
        <v>0</v>
      </c>
      <c r="D1336" s="32">
        <f>'Quantities Report'!G1334</f>
        <v>0</v>
      </c>
    </row>
    <row r="1337" spans="1:4">
      <c r="A1337" s="15" t="str">
        <f>IF(ISNUMBER(VALUE(SUBSTITUTE('Quantities Report'!$A1335,"+",""))), VALUE(SUBSTITUTE('Quantities Report'!$A1335,"+","")),IF('Quantities Report'!$A1335="","End of Project",$A1336))</f>
        <v>End of Project</v>
      </c>
      <c r="B1337" s="30" t="str">
        <f>IF(ISNUMBER('Quantities Report'!$A1335), "", TRIM(CLEAN(SUBSTITUTE('Quantities Report'!$A1335, CHAR(160), " "))))</f>
        <v/>
      </c>
      <c r="C1337" s="30">
        <f>'Quantities Report'!F1335</f>
        <v>0</v>
      </c>
      <c r="D1337" s="32">
        <f>'Quantities Report'!G1335</f>
        <v>0</v>
      </c>
    </row>
    <row r="1338" spans="1:4">
      <c r="A1338" s="15" t="str">
        <f>IF(ISNUMBER(VALUE(SUBSTITUTE('Quantities Report'!$A1336,"+",""))), VALUE(SUBSTITUTE('Quantities Report'!$A1336,"+","")),IF('Quantities Report'!$A1336="","End of Project",$A1337))</f>
        <v>End of Project</v>
      </c>
      <c r="B1338" s="30" t="str">
        <f>IF(ISNUMBER('Quantities Report'!$A1336), "", TRIM(CLEAN(SUBSTITUTE('Quantities Report'!$A1336, CHAR(160), " "))))</f>
        <v/>
      </c>
      <c r="C1338" s="30">
        <f>'Quantities Report'!F1336</f>
        <v>0</v>
      </c>
      <c r="D1338" s="32">
        <f>'Quantities Report'!G1336</f>
        <v>0</v>
      </c>
    </row>
    <row r="1339" spans="1:4">
      <c r="A1339" s="15" t="str">
        <f>IF(ISNUMBER(VALUE(SUBSTITUTE('Quantities Report'!$A1337,"+",""))), VALUE(SUBSTITUTE('Quantities Report'!$A1337,"+","")),IF('Quantities Report'!$A1337="","End of Project",$A1338))</f>
        <v>End of Project</v>
      </c>
      <c r="B1339" s="30" t="str">
        <f>IF(ISNUMBER('Quantities Report'!$A1337), "", TRIM(CLEAN(SUBSTITUTE('Quantities Report'!$A1337, CHAR(160), " "))))</f>
        <v/>
      </c>
      <c r="C1339" s="30">
        <f>'Quantities Report'!F1337</f>
        <v>0</v>
      </c>
      <c r="D1339" s="32">
        <f>'Quantities Report'!G1337</f>
        <v>0</v>
      </c>
    </row>
    <row r="1340" spans="1:4">
      <c r="A1340" s="15" t="str">
        <f>IF(ISNUMBER(VALUE(SUBSTITUTE('Quantities Report'!$A1338,"+",""))), VALUE(SUBSTITUTE('Quantities Report'!$A1338,"+","")),IF('Quantities Report'!$A1338="","End of Project",$A1339))</f>
        <v>End of Project</v>
      </c>
      <c r="B1340" s="30" t="str">
        <f>IF(ISNUMBER('Quantities Report'!$A1338), "", TRIM(CLEAN(SUBSTITUTE('Quantities Report'!$A1338, CHAR(160), " "))))</f>
        <v/>
      </c>
      <c r="C1340" s="30">
        <f>'Quantities Report'!F1338</f>
        <v>0</v>
      </c>
      <c r="D1340" s="32">
        <f>'Quantities Report'!G1338</f>
        <v>0</v>
      </c>
    </row>
    <row r="1341" spans="1:4">
      <c r="A1341" s="15" t="str">
        <f>IF(ISNUMBER(VALUE(SUBSTITUTE('Quantities Report'!$A1339,"+",""))), VALUE(SUBSTITUTE('Quantities Report'!$A1339,"+","")),IF('Quantities Report'!$A1339="","End of Project",$A1340))</f>
        <v>End of Project</v>
      </c>
      <c r="B1341" s="30" t="str">
        <f>IF(ISNUMBER('Quantities Report'!$A1339), "", TRIM(CLEAN(SUBSTITUTE('Quantities Report'!$A1339, CHAR(160), " "))))</f>
        <v/>
      </c>
      <c r="C1341" s="30">
        <f>'Quantities Report'!F1339</f>
        <v>0</v>
      </c>
      <c r="D1341" s="32">
        <f>'Quantities Report'!G1339</f>
        <v>0</v>
      </c>
    </row>
    <row r="1342" spans="1:4">
      <c r="A1342" s="15" t="str">
        <f>IF(ISNUMBER(VALUE(SUBSTITUTE('Quantities Report'!$A1340,"+",""))), VALUE(SUBSTITUTE('Quantities Report'!$A1340,"+","")),IF('Quantities Report'!$A1340="","End of Project",$A1341))</f>
        <v>End of Project</v>
      </c>
      <c r="B1342" s="30" t="str">
        <f>IF(ISNUMBER('Quantities Report'!$A1340), "", TRIM(CLEAN(SUBSTITUTE('Quantities Report'!$A1340, CHAR(160), " "))))</f>
        <v/>
      </c>
      <c r="C1342" s="30">
        <f>'Quantities Report'!F1340</f>
        <v>0</v>
      </c>
      <c r="D1342" s="32">
        <f>'Quantities Report'!G1340</f>
        <v>0</v>
      </c>
    </row>
    <row r="1343" spans="1:4">
      <c r="A1343" s="15" t="str">
        <f>IF(ISNUMBER(VALUE(SUBSTITUTE('Quantities Report'!$A1341,"+",""))), VALUE(SUBSTITUTE('Quantities Report'!$A1341,"+","")),IF('Quantities Report'!$A1341="","End of Project",$A1342))</f>
        <v>End of Project</v>
      </c>
      <c r="B1343" s="30" t="str">
        <f>IF(ISNUMBER('Quantities Report'!$A1341), "", TRIM(CLEAN(SUBSTITUTE('Quantities Report'!$A1341, CHAR(160), " "))))</f>
        <v/>
      </c>
      <c r="C1343" s="30">
        <f>'Quantities Report'!F1341</f>
        <v>0</v>
      </c>
      <c r="D1343" s="32">
        <f>'Quantities Report'!G1341</f>
        <v>0</v>
      </c>
    </row>
    <row r="1344" spans="1:4">
      <c r="A1344" s="15" t="str">
        <f>IF(ISNUMBER(VALUE(SUBSTITUTE('Quantities Report'!$A1342,"+",""))), VALUE(SUBSTITUTE('Quantities Report'!$A1342,"+","")),IF('Quantities Report'!$A1342="","End of Project",$A1343))</f>
        <v>End of Project</v>
      </c>
      <c r="B1344" s="30" t="str">
        <f>IF(ISNUMBER('Quantities Report'!$A1342), "", TRIM(CLEAN(SUBSTITUTE('Quantities Report'!$A1342, CHAR(160), " "))))</f>
        <v/>
      </c>
      <c r="C1344" s="30">
        <f>'Quantities Report'!F1342</f>
        <v>0</v>
      </c>
      <c r="D1344" s="32">
        <f>'Quantities Report'!G1342</f>
        <v>0</v>
      </c>
    </row>
    <row r="1345" spans="1:4">
      <c r="A1345" s="15" t="str">
        <f>IF(ISNUMBER(VALUE(SUBSTITUTE('Quantities Report'!$A1343,"+",""))), VALUE(SUBSTITUTE('Quantities Report'!$A1343,"+","")),IF('Quantities Report'!$A1343="","End of Project",$A1344))</f>
        <v>End of Project</v>
      </c>
      <c r="B1345" s="30" t="str">
        <f>IF(ISNUMBER('Quantities Report'!$A1343), "", TRIM(CLEAN(SUBSTITUTE('Quantities Report'!$A1343, CHAR(160), " "))))</f>
        <v/>
      </c>
      <c r="C1345" s="30">
        <f>'Quantities Report'!F1343</f>
        <v>0</v>
      </c>
      <c r="D1345" s="32">
        <f>'Quantities Report'!G1343</f>
        <v>0</v>
      </c>
    </row>
    <row r="1346" spans="1:4">
      <c r="A1346" s="15" t="str">
        <f>IF(ISNUMBER(VALUE(SUBSTITUTE('Quantities Report'!$A1344,"+",""))), VALUE(SUBSTITUTE('Quantities Report'!$A1344,"+","")),IF('Quantities Report'!$A1344="","End of Project",$A1345))</f>
        <v>End of Project</v>
      </c>
      <c r="B1346" s="30" t="str">
        <f>IF(ISNUMBER('Quantities Report'!$A1344), "", TRIM(CLEAN(SUBSTITUTE('Quantities Report'!$A1344, CHAR(160), " "))))</f>
        <v/>
      </c>
      <c r="C1346" s="30">
        <f>'Quantities Report'!F1344</f>
        <v>0</v>
      </c>
      <c r="D1346" s="32">
        <f>'Quantities Report'!G1344</f>
        <v>0</v>
      </c>
    </row>
    <row r="1347" spans="1:4">
      <c r="A1347" s="15" t="str">
        <f>IF(ISNUMBER(VALUE(SUBSTITUTE('Quantities Report'!$A1345,"+",""))), VALUE(SUBSTITUTE('Quantities Report'!$A1345,"+","")),IF('Quantities Report'!$A1345="","End of Project",$A1346))</f>
        <v>End of Project</v>
      </c>
      <c r="B1347" s="30" t="str">
        <f>IF(ISNUMBER('Quantities Report'!$A1345), "", TRIM(CLEAN(SUBSTITUTE('Quantities Report'!$A1345, CHAR(160), " "))))</f>
        <v/>
      </c>
      <c r="C1347" s="30">
        <f>'Quantities Report'!F1345</f>
        <v>0</v>
      </c>
      <c r="D1347" s="32">
        <f>'Quantities Report'!G1345</f>
        <v>0</v>
      </c>
    </row>
    <row r="1348" spans="1:4">
      <c r="A1348" s="15" t="str">
        <f>IF(ISNUMBER(VALUE(SUBSTITUTE('Quantities Report'!$A1346,"+",""))), VALUE(SUBSTITUTE('Quantities Report'!$A1346,"+","")),IF('Quantities Report'!$A1346="","End of Project",$A1347))</f>
        <v>End of Project</v>
      </c>
      <c r="B1348" s="30" t="str">
        <f>IF(ISNUMBER('Quantities Report'!$A1346), "", TRIM(CLEAN(SUBSTITUTE('Quantities Report'!$A1346, CHAR(160), " "))))</f>
        <v/>
      </c>
      <c r="C1348" s="30">
        <f>'Quantities Report'!F1346</f>
        <v>0</v>
      </c>
      <c r="D1348" s="32">
        <f>'Quantities Report'!G1346</f>
        <v>0</v>
      </c>
    </row>
    <row r="1349" spans="1:4">
      <c r="A1349" s="15" t="str">
        <f>IF(ISNUMBER(VALUE(SUBSTITUTE('Quantities Report'!$A1347,"+",""))), VALUE(SUBSTITUTE('Quantities Report'!$A1347,"+","")),IF('Quantities Report'!$A1347="","End of Project",$A1348))</f>
        <v>End of Project</v>
      </c>
      <c r="B1349" s="30" t="str">
        <f>IF(ISNUMBER('Quantities Report'!$A1347), "", TRIM(CLEAN(SUBSTITUTE('Quantities Report'!$A1347, CHAR(160), " "))))</f>
        <v/>
      </c>
      <c r="C1349" s="30">
        <f>'Quantities Report'!F1347</f>
        <v>0</v>
      </c>
      <c r="D1349" s="32">
        <f>'Quantities Report'!G1347</f>
        <v>0</v>
      </c>
    </row>
    <row r="1350" spans="1:4">
      <c r="A1350" s="15" t="str">
        <f>IF(ISNUMBER(VALUE(SUBSTITUTE('Quantities Report'!$A1348,"+",""))), VALUE(SUBSTITUTE('Quantities Report'!$A1348,"+","")),IF('Quantities Report'!$A1348="","End of Project",$A1349))</f>
        <v>End of Project</v>
      </c>
      <c r="B1350" s="30" t="str">
        <f>IF(ISNUMBER('Quantities Report'!$A1348), "", TRIM(CLEAN(SUBSTITUTE('Quantities Report'!$A1348, CHAR(160), " "))))</f>
        <v/>
      </c>
      <c r="C1350" s="30">
        <f>'Quantities Report'!F1348</f>
        <v>0</v>
      </c>
      <c r="D1350" s="32">
        <f>'Quantities Report'!G1348</f>
        <v>0</v>
      </c>
    </row>
    <row r="1351" spans="1:4">
      <c r="A1351" s="15" t="str">
        <f>IF(ISNUMBER(VALUE(SUBSTITUTE('Quantities Report'!$A1349,"+",""))), VALUE(SUBSTITUTE('Quantities Report'!$A1349,"+","")),IF('Quantities Report'!$A1349="","End of Project",$A1350))</f>
        <v>End of Project</v>
      </c>
      <c r="B1351" s="30" t="str">
        <f>IF(ISNUMBER('Quantities Report'!$A1349), "", TRIM(CLEAN(SUBSTITUTE('Quantities Report'!$A1349, CHAR(160), " "))))</f>
        <v/>
      </c>
      <c r="C1351" s="30">
        <f>'Quantities Report'!F1349</f>
        <v>0</v>
      </c>
      <c r="D1351" s="32">
        <f>'Quantities Report'!G1349</f>
        <v>0</v>
      </c>
    </row>
    <row r="1352" spans="1:4">
      <c r="A1352" s="15" t="str">
        <f>IF(ISNUMBER(VALUE(SUBSTITUTE('Quantities Report'!$A1350,"+",""))), VALUE(SUBSTITUTE('Quantities Report'!$A1350,"+","")),IF('Quantities Report'!$A1350="","End of Project",$A1351))</f>
        <v>End of Project</v>
      </c>
      <c r="B1352" s="30" t="str">
        <f>IF(ISNUMBER('Quantities Report'!$A1350), "", TRIM(CLEAN(SUBSTITUTE('Quantities Report'!$A1350, CHAR(160), " "))))</f>
        <v/>
      </c>
      <c r="C1352" s="30">
        <f>'Quantities Report'!F1350</f>
        <v>0</v>
      </c>
      <c r="D1352" s="32">
        <f>'Quantities Report'!G1350</f>
        <v>0</v>
      </c>
    </row>
    <row r="1353" spans="1:4">
      <c r="A1353" s="15" t="str">
        <f>IF(ISNUMBER(VALUE(SUBSTITUTE('Quantities Report'!$A1351,"+",""))), VALUE(SUBSTITUTE('Quantities Report'!$A1351,"+","")),IF('Quantities Report'!$A1351="","End of Project",$A1352))</f>
        <v>End of Project</v>
      </c>
      <c r="B1353" s="30" t="str">
        <f>IF(ISNUMBER('Quantities Report'!$A1351), "", TRIM(CLEAN(SUBSTITUTE('Quantities Report'!$A1351, CHAR(160), " "))))</f>
        <v/>
      </c>
      <c r="C1353" s="30">
        <f>'Quantities Report'!F1351</f>
        <v>0</v>
      </c>
      <c r="D1353" s="32">
        <f>'Quantities Report'!G1351</f>
        <v>0</v>
      </c>
    </row>
    <row r="1354" spans="1:4">
      <c r="A1354" s="15" t="str">
        <f>IF(ISNUMBER(VALUE(SUBSTITUTE('Quantities Report'!$A1352,"+",""))), VALUE(SUBSTITUTE('Quantities Report'!$A1352,"+","")),IF('Quantities Report'!$A1352="","End of Project",$A1353))</f>
        <v>End of Project</v>
      </c>
      <c r="B1354" s="30" t="str">
        <f>IF(ISNUMBER('Quantities Report'!$A1352), "", TRIM(CLEAN(SUBSTITUTE('Quantities Report'!$A1352, CHAR(160), " "))))</f>
        <v/>
      </c>
      <c r="C1354" s="30">
        <f>'Quantities Report'!F1352</f>
        <v>0</v>
      </c>
      <c r="D1354" s="32">
        <f>'Quantities Report'!G1352</f>
        <v>0</v>
      </c>
    </row>
    <row r="1355" spans="1:4">
      <c r="A1355" s="15" t="str">
        <f>IF(ISNUMBER(VALUE(SUBSTITUTE('Quantities Report'!$A1353,"+",""))), VALUE(SUBSTITUTE('Quantities Report'!$A1353,"+","")),IF('Quantities Report'!$A1353="","End of Project",$A1354))</f>
        <v>End of Project</v>
      </c>
      <c r="B1355" s="30" t="str">
        <f>IF(ISNUMBER('Quantities Report'!$A1353), "", TRIM(CLEAN(SUBSTITUTE('Quantities Report'!$A1353, CHAR(160), " "))))</f>
        <v/>
      </c>
      <c r="C1355" s="30">
        <f>'Quantities Report'!F1353</f>
        <v>0</v>
      </c>
      <c r="D1355" s="32">
        <f>'Quantities Report'!G1353</f>
        <v>0</v>
      </c>
    </row>
    <row r="1356" spans="1:4">
      <c r="A1356" s="15" t="str">
        <f>IF(ISNUMBER(VALUE(SUBSTITUTE('Quantities Report'!$A1354,"+",""))), VALUE(SUBSTITUTE('Quantities Report'!$A1354,"+","")),IF('Quantities Report'!$A1354="","End of Project",$A1355))</f>
        <v>End of Project</v>
      </c>
      <c r="B1356" s="30" t="str">
        <f>IF(ISNUMBER('Quantities Report'!$A1354), "", TRIM(CLEAN(SUBSTITUTE('Quantities Report'!$A1354, CHAR(160), " "))))</f>
        <v/>
      </c>
      <c r="C1356" s="30">
        <f>'Quantities Report'!F1354</f>
        <v>0</v>
      </c>
      <c r="D1356" s="32">
        <f>'Quantities Report'!G1354</f>
        <v>0</v>
      </c>
    </row>
    <row r="1357" spans="1:4">
      <c r="A1357" s="15" t="str">
        <f>IF(ISNUMBER(VALUE(SUBSTITUTE('Quantities Report'!$A1355,"+",""))), VALUE(SUBSTITUTE('Quantities Report'!$A1355,"+","")),IF('Quantities Report'!$A1355="","End of Project",$A1356))</f>
        <v>End of Project</v>
      </c>
      <c r="B1357" s="30" t="str">
        <f>IF(ISNUMBER('Quantities Report'!$A1355), "", TRIM(CLEAN(SUBSTITUTE('Quantities Report'!$A1355, CHAR(160), " "))))</f>
        <v/>
      </c>
      <c r="C1357" s="30">
        <f>'Quantities Report'!F1355</f>
        <v>0</v>
      </c>
      <c r="D1357" s="32">
        <f>'Quantities Report'!G1355</f>
        <v>0</v>
      </c>
    </row>
    <row r="1358" spans="1:4">
      <c r="A1358" s="15" t="str">
        <f>IF(ISNUMBER(VALUE(SUBSTITUTE('Quantities Report'!$A1356,"+",""))), VALUE(SUBSTITUTE('Quantities Report'!$A1356,"+","")),IF('Quantities Report'!$A1356="","End of Project",$A1357))</f>
        <v>End of Project</v>
      </c>
      <c r="B1358" s="30" t="str">
        <f>IF(ISNUMBER('Quantities Report'!$A1356), "", TRIM(CLEAN(SUBSTITUTE('Quantities Report'!$A1356, CHAR(160), " "))))</f>
        <v/>
      </c>
      <c r="C1358" s="30">
        <f>'Quantities Report'!F1356</f>
        <v>0</v>
      </c>
      <c r="D1358" s="32">
        <f>'Quantities Report'!G1356</f>
        <v>0</v>
      </c>
    </row>
    <row r="1359" spans="1:4">
      <c r="A1359" s="15" t="str">
        <f>IF(ISNUMBER(VALUE(SUBSTITUTE('Quantities Report'!$A1357,"+",""))), VALUE(SUBSTITUTE('Quantities Report'!$A1357,"+","")),IF('Quantities Report'!$A1357="","End of Project",$A1358))</f>
        <v>End of Project</v>
      </c>
      <c r="B1359" s="30" t="str">
        <f>IF(ISNUMBER('Quantities Report'!$A1357), "", TRIM(CLEAN(SUBSTITUTE('Quantities Report'!$A1357, CHAR(160), " "))))</f>
        <v/>
      </c>
      <c r="C1359" s="30">
        <f>'Quantities Report'!F1357</f>
        <v>0</v>
      </c>
      <c r="D1359" s="32">
        <f>'Quantities Report'!G1357</f>
        <v>0</v>
      </c>
    </row>
    <row r="1360" spans="1:4">
      <c r="A1360" s="15" t="str">
        <f>IF(ISNUMBER(VALUE(SUBSTITUTE('Quantities Report'!$A1358,"+",""))), VALUE(SUBSTITUTE('Quantities Report'!$A1358,"+","")),IF('Quantities Report'!$A1358="","End of Project",$A1359))</f>
        <v>End of Project</v>
      </c>
      <c r="B1360" s="30" t="str">
        <f>IF(ISNUMBER('Quantities Report'!$A1358), "", TRIM(CLEAN(SUBSTITUTE('Quantities Report'!$A1358, CHAR(160), " "))))</f>
        <v/>
      </c>
      <c r="C1360" s="30">
        <f>'Quantities Report'!F1358</f>
        <v>0</v>
      </c>
      <c r="D1360" s="32">
        <f>'Quantities Report'!G1358</f>
        <v>0</v>
      </c>
    </row>
    <row r="1361" spans="1:4">
      <c r="A1361" s="15" t="str">
        <f>IF(ISNUMBER(VALUE(SUBSTITUTE('Quantities Report'!$A1359,"+",""))), VALUE(SUBSTITUTE('Quantities Report'!$A1359,"+","")),IF('Quantities Report'!$A1359="","End of Project",$A1360))</f>
        <v>End of Project</v>
      </c>
      <c r="B1361" s="30" t="str">
        <f>IF(ISNUMBER('Quantities Report'!$A1359), "", TRIM(CLEAN(SUBSTITUTE('Quantities Report'!$A1359, CHAR(160), " "))))</f>
        <v/>
      </c>
      <c r="C1361" s="30">
        <f>'Quantities Report'!F1359</f>
        <v>0</v>
      </c>
      <c r="D1361" s="32">
        <f>'Quantities Report'!G1359</f>
        <v>0</v>
      </c>
    </row>
    <row r="1362" spans="1:4">
      <c r="A1362" s="15" t="str">
        <f>IF(ISNUMBER(VALUE(SUBSTITUTE('Quantities Report'!$A1360,"+",""))), VALUE(SUBSTITUTE('Quantities Report'!$A1360,"+","")),IF('Quantities Report'!$A1360="","End of Project",$A1361))</f>
        <v>End of Project</v>
      </c>
      <c r="B1362" s="30" t="str">
        <f>IF(ISNUMBER('Quantities Report'!$A1360), "", TRIM(CLEAN(SUBSTITUTE('Quantities Report'!$A1360, CHAR(160), " "))))</f>
        <v/>
      </c>
      <c r="C1362" s="30">
        <f>'Quantities Report'!F1360</f>
        <v>0</v>
      </c>
      <c r="D1362" s="32">
        <f>'Quantities Report'!G1360</f>
        <v>0</v>
      </c>
    </row>
    <row r="1363" spans="1:4">
      <c r="A1363" s="15" t="str">
        <f>IF(ISNUMBER(VALUE(SUBSTITUTE('Quantities Report'!$A1361,"+",""))), VALUE(SUBSTITUTE('Quantities Report'!$A1361,"+","")),IF('Quantities Report'!$A1361="","End of Project",$A1362))</f>
        <v>End of Project</v>
      </c>
      <c r="B1363" s="30" t="str">
        <f>IF(ISNUMBER('Quantities Report'!$A1361), "", TRIM(CLEAN(SUBSTITUTE('Quantities Report'!$A1361, CHAR(160), " "))))</f>
        <v/>
      </c>
      <c r="C1363" s="30">
        <f>'Quantities Report'!F1361</f>
        <v>0</v>
      </c>
      <c r="D1363" s="32">
        <f>'Quantities Report'!G1361</f>
        <v>0</v>
      </c>
    </row>
    <row r="1364" spans="1:4">
      <c r="A1364" s="15" t="str">
        <f>IF(ISNUMBER(VALUE(SUBSTITUTE('Quantities Report'!$A1362,"+",""))), VALUE(SUBSTITUTE('Quantities Report'!$A1362,"+","")),IF('Quantities Report'!$A1362="","End of Project",$A1363))</f>
        <v>End of Project</v>
      </c>
      <c r="B1364" s="30" t="str">
        <f>IF(ISNUMBER('Quantities Report'!$A1362), "", TRIM(CLEAN(SUBSTITUTE('Quantities Report'!$A1362, CHAR(160), " "))))</f>
        <v/>
      </c>
      <c r="C1364" s="30">
        <f>'Quantities Report'!F1362</f>
        <v>0</v>
      </c>
      <c r="D1364" s="32">
        <f>'Quantities Report'!G1362</f>
        <v>0</v>
      </c>
    </row>
    <row r="1365" spans="1:4">
      <c r="A1365" s="15" t="str">
        <f>IF(ISNUMBER(VALUE(SUBSTITUTE('Quantities Report'!$A1363,"+",""))), VALUE(SUBSTITUTE('Quantities Report'!$A1363,"+","")),IF('Quantities Report'!$A1363="","End of Project",$A1364))</f>
        <v>End of Project</v>
      </c>
      <c r="B1365" s="30" t="str">
        <f>IF(ISNUMBER('Quantities Report'!$A1363), "", TRIM(CLEAN(SUBSTITUTE('Quantities Report'!$A1363, CHAR(160), " "))))</f>
        <v/>
      </c>
      <c r="C1365" s="30">
        <f>'Quantities Report'!F1363</f>
        <v>0</v>
      </c>
      <c r="D1365" s="32">
        <f>'Quantities Report'!G1363</f>
        <v>0</v>
      </c>
    </row>
    <row r="1366" spans="1:4">
      <c r="A1366" s="15" t="str">
        <f>IF(ISNUMBER(VALUE(SUBSTITUTE('Quantities Report'!$A1364,"+",""))), VALUE(SUBSTITUTE('Quantities Report'!$A1364,"+","")),IF('Quantities Report'!$A1364="","End of Project",$A1365))</f>
        <v>End of Project</v>
      </c>
      <c r="B1366" s="30" t="str">
        <f>IF(ISNUMBER('Quantities Report'!$A1364), "", TRIM(CLEAN(SUBSTITUTE('Quantities Report'!$A1364, CHAR(160), " "))))</f>
        <v/>
      </c>
      <c r="C1366" s="30">
        <f>'Quantities Report'!F1364</f>
        <v>0</v>
      </c>
      <c r="D1366" s="32">
        <f>'Quantities Report'!G1364</f>
        <v>0</v>
      </c>
    </row>
    <row r="1367" spans="1:4">
      <c r="A1367" s="15" t="str">
        <f>IF(ISNUMBER(VALUE(SUBSTITUTE('Quantities Report'!$A1365,"+",""))), VALUE(SUBSTITUTE('Quantities Report'!$A1365,"+","")),IF('Quantities Report'!$A1365="","End of Project",$A1366))</f>
        <v>End of Project</v>
      </c>
      <c r="B1367" s="30" t="str">
        <f>IF(ISNUMBER('Quantities Report'!$A1365), "", TRIM(CLEAN(SUBSTITUTE('Quantities Report'!$A1365, CHAR(160), " "))))</f>
        <v/>
      </c>
      <c r="C1367" s="30">
        <f>'Quantities Report'!F1365</f>
        <v>0</v>
      </c>
      <c r="D1367" s="32">
        <f>'Quantities Report'!G1365</f>
        <v>0</v>
      </c>
    </row>
    <row r="1368" spans="1:4">
      <c r="A1368" s="15" t="str">
        <f>IF(ISNUMBER(VALUE(SUBSTITUTE('Quantities Report'!$A1366,"+",""))), VALUE(SUBSTITUTE('Quantities Report'!$A1366,"+","")),IF('Quantities Report'!$A1366="","End of Project",$A1367))</f>
        <v>End of Project</v>
      </c>
      <c r="B1368" s="30" t="str">
        <f>IF(ISNUMBER('Quantities Report'!$A1366), "", TRIM(CLEAN(SUBSTITUTE('Quantities Report'!$A1366, CHAR(160), " "))))</f>
        <v/>
      </c>
      <c r="C1368" s="30">
        <f>'Quantities Report'!F1366</f>
        <v>0</v>
      </c>
      <c r="D1368" s="32">
        <f>'Quantities Report'!G1366</f>
        <v>0</v>
      </c>
    </row>
    <row r="1369" spans="1:4">
      <c r="A1369" s="15" t="str">
        <f>IF(ISNUMBER(VALUE(SUBSTITUTE('Quantities Report'!$A1367,"+",""))), VALUE(SUBSTITUTE('Quantities Report'!$A1367,"+","")),IF('Quantities Report'!$A1367="","End of Project",$A1368))</f>
        <v>End of Project</v>
      </c>
      <c r="B1369" s="30" t="str">
        <f>IF(ISNUMBER('Quantities Report'!$A1367), "", TRIM(CLEAN(SUBSTITUTE('Quantities Report'!$A1367, CHAR(160), " "))))</f>
        <v/>
      </c>
      <c r="C1369" s="30">
        <f>'Quantities Report'!F1367</f>
        <v>0</v>
      </c>
      <c r="D1369" s="32">
        <f>'Quantities Report'!G1367</f>
        <v>0</v>
      </c>
    </row>
    <row r="1370" spans="1:4">
      <c r="A1370" s="15" t="str">
        <f>IF(ISNUMBER(VALUE(SUBSTITUTE('Quantities Report'!$A1368,"+",""))), VALUE(SUBSTITUTE('Quantities Report'!$A1368,"+","")),IF('Quantities Report'!$A1368="","End of Project",$A1369))</f>
        <v>End of Project</v>
      </c>
      <c r="B1370" s="30" t="str">
        <f>IF(ISNUMBER('Quantities Report'!$A1368), "", TRIM(CLEAN(SUBSTITUTE('Quantities Report'!$A1368, CHAR(160), " "))))</f>
        <v/>
      </c>
      <c r="C1370" s="30">
        <f>'Quantities Report'!F1368</f>
        <v>0</v>
      </c>
      <c r="D1370" s="32">
        <f>'Quantities Report'!G1368</f>
        <v>0</v>
      </c>
    </row>
    <row r="1371" spans="1:4">
      <c r="A1371" s="15" t="str">
        <f>IF(ISNUMBER(VALUE(SUBSTITUTE('Quantities Report'!$A1369,"+",""))), VALUE(SUBSTITUTE('Quantities Report'!$A1369,"+","")),IF('Quantities Report'!$A1369="","End of Project",$A1370))</f>
        <v>End of Project</v>
      </c>
      <c r="B1371" s="30" t="str">
        <f>IF(ISNUMBER('Quantities Report'!$A1369), "", TRIM(CLEAN(SUBSTITUTE('Quantities Report'!$A1369, CHAR(160), " "))))</f>
        <v/>
      </c>
      <c r="C1371" s="30">
        <f>'Quantities Report'!F1369</f>
        <v>0</v>
      </c>
      <c r="D1371" s="32">
        <f>'Quantities Report'!G1369</f>
        <v>0</v>
      </c>
    </row>
    <row r="1372" spans="1:4">
      <c r="A1372" s="15" t="str">
        <f>IF(ISNUMBER(VALUE(SUBSTITUTE('Quantities Report'!$A1370,"+",""))), VALUE(SUBSTITUTE('Quantities Report'!$A1370,"+","")),IF('Quantities Report'!$A1370="","End of Project",$A1371))</f>
        <v>End of Project</v>
      </c>
      <c r="B1372" s="30" t="str">
        <f>IF(ISNUMBER('Quantities Report'!$A1370), "", TRIM(CLEAN(SUBSTITUTE('Quantities Report'!$A1370, CHAR(160), " "))))</f>
        <v/>
      </c>
      <c r="C1372" s="30">
        <f>'Quantities Report'!F1370</f>
        <v>0</v>
      </c>
      <c r="D1372" s="32">
        <f>'Quantities Report'!G1370</f>
        <v>0</v>
      </c>
    </row>
    <row r="1373" spans="1:4">
      <c r="A1373" s="15" t="str">
        <f>IF(ISNUMBER(VALUE(SUBSTITUTE('Quantities Report'!$A1371,"+",""))), VALUE(SUBSTITUTE('Quantities Report'!$A1371,"+","")),IF('Quantities Report'!$A1371="","End of Project",$A1372))</f>
        <v>End of Project</v>
      </c>
      <c r="B1373" s="30" t="str">
        <f>IF(ISNUMBER('Quantities Report'!$A1371), "", TRIM(CLEAN(SUBSTITUTE('Quantities Report'!$A1371, CHAR(160), " "))))</f>
        <v/>
      </c>
      <c r="C1373" s="30">
        <f>'Quantities Report'!F1371</f>
        <v>0</v>
      </c>
      <c r="D1373" s="32">
        <f>'Quantities Report'!G1371</f>
        <v>0</v>
      </c>
    </row>
    <row r="1374" spans="1:4">
      <c r="A1374" s="15" t="str">
        <f>IF(ISNUMBER(VALUE(SUBSTITUTE('Quantities Report'!$A1372,"+",""))), VALUE(SUBSTITUTE('Quantities Report'!$A1372,"+","")),IF('Quantities Report'!$A1372="","End of Project",$A1373))</f>
        <v>End of Project</v>
      </c>
      <c r="B1374" s="30" t="str">
        <f>IF(ISNUMBER('Quantities Report'!$A1372), "", TRIM(CLEAN(SUBSTITUTE('Quantities Report'!$A1372, CHAR(160), " "))))</f>
        <v/>
      </c>
      <c r="C1374" s="30">
        <f>'Quantities Report'!F1372</f>
        <v>0</v>
      </c>
      <c r="D1374" s="32">
        <f>'Quantities Report'!G1372</f>
        <v>0</v>
      </c>
    </row>
    <row r="1375" spans="1:4">
      <c r="A1375" s="15" t="str">
        <f>IF(ISNUMBER(VALUE(SUBSTITUTE('Quantities Report'!$A1373,"+",""))), VALUE(SUBSTITUTE('Quantities Report'!$A1373,"+","")),IF('Quantities Report'!$A1373="","End of Project",$A1374))</f>
        <v>End of Project</v>
      </c>
      <c r="B1375" s="30" t="str">
        <f>IF(ISNUMBER('Quantities Report'!$A1373), "", TRIM(CLEAN(SUBSTITUTE('Quantities Report'!$A1373, CHAR(160), " "))))</f>
        <v/>
      </c>
      <c r="C1375" s="30">
        <f>'Quantities Report'!F1373</f>
        <v>0</v>
      </c>
      <c r="D1375" s="32">
        <f>'Quantities Report'!G1373</f>
        <v>0</v>
      </c>
    </row>
    <row r="1376" spans="1:4">
      <c r="A1376" s="15" t="str">
        <f>IF(ISNUMBER(VALUE(SUBSTITUTE('Quantities Report'!$A1374,"+",""))), VALUE(SUBSTITUTE('Quantities Report'!$A1374,"+","")),IF('Quantities Report'!$A1374="","End of Project",$A1375))</f>
        <v>End of Project</v>
      </c>
      <c r="B1376" s="30" t="str">
        <f>IF(ISNUMBER('Quantities Report'!$A1374), "", TRIM(CLEAN(SUBSTITUTE('Quantities Report'!$A1374, CHAR(160), " "))))</f>
        <v/>
      </c>
      <c r="C1376" s="30">
        <f>'Quantities Report'!F1374</f>
        <v>0</v>
      </c>
      <c r="D1376" s="32">
        <f>'Quantities Report'!G1374</f>
        <v>0</v>
      </c>
    </row>
    <row r="1377" spans="1:4">
      <c r="A1377" s="15" t="str">
        <f>IF(ISNUMBER(VALUE(SUBSTITUTE('Quantities Report'!$A1375,"+",""))), VALUE(SUBSTITUTE('Quantities Report'!$A1375,"+","")),IF('Quantities Report'!$A1375="","End of Project",$A1376))</f>
        <v>End of Project</v>
      </c>
      <c r="B1377" s="30" t="str">
        <f>IF(ISNUMBER('Quantities Report'!$A1375), "", TRIM(CLEAN(SUBSTITUTE('Quantities Report'!$A1375, CHAR(160), " "))))</f>
        <v/>
      </c>
      <c r="C1377" s="30">
        <f>'Quantities Report'!F1375</f>
        <v>0</v>
      </c>
      <c r="D1377" s="32">
        <f>'Quantities Report'!G1375</f>
        <v>0</v>
      </c>
    </row>
    <row r="1378" spans="1:4">
      <c r="A1378" s="15" t="str">
        <f>IF(ISNUMBER(VALUE(SUBSTITUTE('Quantities Report'!$A1376,"+",""))), VALUE(SUBSTITUTE('Quantities Report'!$A1376,"+","")),IF('Quantities Report'!$A1376="","End of Project",$A1377))</f>
        <v>End of Project</v>
      </c>
      <c r="B1378" s="30" t="str">
        <f>IF(ISNUMBER('Quantities Report'!$A1376), "", TRIM(CLEAN(SUBSTITUTE('Quantities Report'!$A1376, CHAR(160), " "))))</f>
        <v/>
      </c>
      <c r="C1378" s="30">
        <f>'Quantities Report'!F1376</f>
        <v>0</v>
      </c>
      <c r="D1378" s="32">
        <f>'Quantities Report'!G1376</f>
        <v>0</v>
      </c>
    </row>
    <row r="1379" spans="1:4">
      <c r="A1379" s="15" t="str">
        <f>IF(ISNUMBER(VALUE(SUBSTITUTE('Quantities Report'!$A1377,"+",""))), VALUE(SUBSTITUTE('Quantities Report'!$A1377,"+","")),IF('Quantities Report'!$A1377="","End of Project",$A1378))</f>
        <v>End of Project</v>
      </c>
      <c r="B1379" s="30" t="str">
        <f>IF(ISNUMBER('Quantities Report'!$A1377), "", TRIM(CLEAN(SUBSTITUTE('Quantities Report'!$A1377, CHAR(160), " "))))</f>
        <v/>
      </c>
      <c r="C1379" s="30">
        <f>'Quantities Report'!F1377</f>
        <v>0</v>
      </c>
      <c r="D1379" s="32">
        <f>'Quantities Report'!G1377</f>
        <v>0</v>
      </c>
    </row>
    <row r="1380" spans="1:4">
      <c r="A1380" s="15" t="str">
        <f>IF(ISNUMBER(VALUE(SUBSTITUTE('Quantities Report'!$A1378,"+",""))), VALUE(SUBSTITUTE('Quantities Report'!$A1378,"+","")),IF('Quantities Report'!$A1378="","End of Project",$A1379))</f>
        <v>End of Project</v>
      </c>
      <c r="B1380" s="30" t="str">
        <f>IF(ISNUMBER('Quantities Report'!$A1378), "", TRIM(CLEAN(SUBSTITUTE('Quantities Report'!$A1378, CHAR(160), " "))))</f>
        <v/>
      </c>
      <c r="C1380" s="30">
        <f>'Quantities Report'!F1378</f>
        <v>0</v>
      </c>
      <c r="D1380" s="32">
        <f>'Quantities Report'!G1378</f>
        <v>0</v>
      </c>
    </row>
    <row r="1381" spans="1:4">
      <c r="A1381" s="15" t="str">
        <f>IF(ISNUMBER(VALUE(SUBSTITUTE('Quantities Report'!$A1379,"+",""))), VALUE(SUBSTITUTE('Quantities Report'!$A1379,"+","")),IF('Quantities Report'!$A1379="","End of Project",$A1380))</f>
        <v>End of Project</v>
      </c>
      <c r="B1381" s="30" t="str">
        <f>IF(ISNUMBER('Quantities Report'!$A1379), "", TRIM(CLEAN(SUBSTITUTE('Quantities Report'!$A1379, CHAR(160), " "))))</f>
        <v/>
      </c>
      <c r="C1381" s="30">
        <f>'Quantities Report'!F1379</f>
        <v>0</v>
      </c>
      <c r="D1381" s="32">
        <f>'Quantities Report'!G1379</f>
        <v>0</v>
      </c>
    </row>
    <row r="1382" spans="1:4">
      <c r="A1382" s="15" t="str">
        <f>IF(ISNUMBER(VALUE(SUBSTITUTE('Quantities Report'!$A1380,"+",""))), VALUE(SUBSTITUTE('Quantities Report'!$A1380,"+","")),IF('Quantities Report'!$A1380="","End of Project",$A1381))</f>
        <v>End of Project</v>
      </c>
      <c r="B1382" s="30" t="str">
        <f>IF(ISNUMBER('Quantities Report'!$A1380), "", TRIM(CLEAN(SUBSTITUTE('Quantities Report'!$A1380, CHAR(160), " "))))</f>
        <v/>
      </c>
      <c r="C1382" s="30">
        <f>'Quantities Report'!F1380</f>
        <v>0</v>
      </c>
      <c r="D1382" s="32">
        <f>'Quantities Report'!G1380</f>
        <v>0</v>
      </c>
    </row>
    <row r="1383" spans="1:4">
      <c r="A1383" s="15" t="str">
        <f>IF(ISNUMBER(VALUE(SUBSTITUTE('Quantities Report'!$A1381,"+",""))), VALUE(SUBSTITUTE('Quantities Report'!$A1381,"+","")),IF('Quantities Report'!$A1381="","End of Project",$A1382))</f>
        <v>End of Project</v>
      </c>
      <c r="B1383" s="30" t="str">
        <f>IF(ISNUMBER('Quantities Report'!$A1381), "", TRIM(CLEAN(SUBSTITUTE('Quantities Report'!$A1381, CHAR(160), " "))))</f>
        <v/>
      </c>
      <c r="C1383" s="30">
        <f>'Quantities Report'!F1381</f>
        <v>0</v>
      </c>
      <c r="D1383" s="32">
        <f>'Quantities Report'!G1381</f>
        <v>0</v>
      </c>
    </row>
    <row r="1384" spans="1:4">
      <c r="A1384" s="15" t="str">
        <f>IF(ISNUMBER(VALUE(SUBSTITUTE('Quantities Report'!$A1382,"+",""))), VALUE(SUBSTITUTE('Quantities Report'!$A1382,"+","")),IF('Quantities Report'!$A1382="","End of Project",$A1383))</f>
        <v>End of Project</v>
      </c>
      <c r="B1384" s="30" t="str">
        <f>IF(ISNUMBER('Quantities Report'!$A1382), "", TRIM(CLEAN(SUBSTITUTE('Quantities Report'!$A1382, CHAR(160), " "))))</f>
        <v/>
      </c>
      <c r="C1384" s="30">
        <f>'Quantities Report'!F1382</f>
        <v>0</v>
      </c>
      <c r="D1384" s="32">
        <f>'Quantities Report'!G1382</f>
        <v>0</v>
      </c>
    </row>
    <row r="1385" spans="1:4">
      <c r="A1385" s="15" t="str">
        <f>IF(ISNUMBER(VALUE(SUBSTITUTE('Quantities Report'!$A1383,"+",""))), VALUE(SUBSTITUTE('Quantities Report'!$A1383,"+","")),IF('Quantities Report'!$A1383="","End of Project",$A1384))</f>
        <v>End of Project</v>
      </c>
      <c r="B1385" s="30" t="str">
        <f>IF(ISNUMBER('Quantities Report'!$A1383), "", TRIM(CLEAN(SUBSTITUTE('Quantities Report'!$A1383, CHAR(160), " "))))</f>
        <v/>
      </c>
      <c r="C1385" s="30">
        <f>'Quantities Report'!F1383</f>
        <v>0</v>
      </c>
      <c r="D1385" s="32">
        <f>'Quantities Report'!G1383</f>
        <v>0</v>
      </c>
    </row>
    <row r="1386" spans="1:4">
      <c r="A1386" s="15" t="str">
        <f>IF(ISNUMBER(VALUE(SUBSTITUTE('Quantities Report'!$A1384,"+",""))), VALUE(SUBSTITUTE('Quantities Report'!$A1384,"+","")),IF('Quantities Report'!$A1384="","End of Project",$A1385))</f>
        <v>End of Project</v>
      </c>
      <c r="B1386" s="30" t="str">
        <f>IF(ISNUMBER('Quantities Report'!$A1384), "", TRIM(CLEAN(SUBSTITUTE('Quantities Report'!$A1384, CHAR(160), " "))))</f>
        <v/>
      </c>
      <c r="C1386" s="30">
        <f>'Quantities Report'!F1384</f>
        <v>0</v>
      </c>
      <c r="D1386" s="32">
        <f>'Quantities Report'!G1384</f>
        <v>0</v>
      </c>
    </row>
    <row r="1387" spans="1:4">
      <c r="A1387" s="15" t="str">
        <f>IF(ISNUMBER(VALUE(SUBSTITUTE('Quantities Report'!$A1385,"+",""))), VALUE(SUBSTITUTE('Quantities Report'!$A1385,"+","")),IF('Quantities Report'!$A1385="","End of Project",$A1386))</f>
        <v>End of Project</v>
      </c>
      <c r="B1387" s="30" t="str">
        <f>IF(ISNUMBER('Quantities Report'!$A1385), "", TRIM(CLEAN(SUBSTITUTE('Quantities Report'!$A1385, CHAR(160), " "))))</f>
        <v/>
      </c>
      <c r="C1387" s="30">
        <f>'Quantities Report'!F1385</f>
        <v>0</v>
      </c>
      <c r="D1387" s="32">
        <f>'Quantities Report'!G1385</f>
        <v>0</v>
      </c>
    </row>
    <row r="1388" spans="1:4">
      <c r="A1388" s="15" t="str">
        <f>IF(ISNUMBER(VALUE(SUBSTITUTE('Quantities Report'!$A1386,"+",""))), VALUE(SUBSTITUTE('Quantities Report'!$A1386,"+","")),IF('Quantities Report'!$A1386="","End of Project",$A1387))</f>
        <v>End of Project</v>
      </c>
      <c r="B1388" s="30" t="str">
        <f>IF(ISNUMBER('Quantities Report'!$A1386), "", TRIM(CLEAN(SUBSTITUTE('Quantities Report'!$A1386, CHAR(160), " "))))</f>
        <v/>
      </c>
      <c r="C1388" s="30">
        <f>'Quantities Report'!F1386</f>
        <v>0</v>
      </c>
      <c r="D1388" s="32">
        <f>'Quantities Report'!G1386</f>
        <v>0</v>
      </c>
    </row>
    <row r="1389" spans="1:4">
      <c r="A1389" s="15" t="str">
        <f>IF(ISNUMBER(VALUE(SUBSTITUTE('Quantities Report'!$A1387,"+",""))), VALUE(SUBSTITUTE('Quantities Report'!$A1387,"+","")),IF('Quantities Report'!$A1387="","End of Project",$A1388))</f>
        <v>End of Project</v>
      </c>
      <c r="B1389" s="30" t="str">
        <f>IF(ISNUMBER('Quantities Report'!$A1387), "", TRIM(CLEAN(SUBSTITUTE('Quantities Report'!$A1387, CHAR(160), " "))))</f>
        <v/>
      </c>
      <c r="C1389" s="30">
        <f>'Quantities Report'!F1387</f>
        <v>0</v>
      </c>
      <c r="D1389" s="32">
        <f>'Quantities Report'!G1387</f>
        <v>0</v>
      </c>
    </row>
    <row r="1390" spans="1:4">
      <c r="A1390" s="15" t="str">
        <f>IF(ISNUMBER(VALUE(SUBSTITUTE('Quantities Report'!$A1388,"+",""))), VALUE(SUBSTITUTE('Quantities Report'!$A1388,"+","")),IF('Quantities Report'!$A1388="","End of Project",$A1389))</f>
        <v>End of Project</v>
      </c>
      <c r="B1390" s="30" t="str">
        <f>IF(ISNUMBER('Quantities Report'!$A1388), "", TRIM(CLEAN(SUBSTITUTE('Quantities Report'!$A1388, CHAR(160), " "))))</f>
        <v/>
      </c>
      <c r="C1390" s="30">
        <f>'Quantities Report'!F1388</f>
        <v>0</v>
      </c>
      <c r="D1390" s="32">
        <f>'Quantities Report'!G1388</f>
        <v>0</v>
      </c>
    </row>
    <row r="1391" spans="1:4">
      <c r="A1391" s="15" t="str">
        <f>IF(ISNUMBER(VALUE(SUBSTITUTE('Quantities Report'!$A1389,"+",""))), VALUE(SUBSTITUTE('Quantities Report'!$A1389,"+","")),IF('Quantities Report'!$A1389="","End of Project",$A1390))</f>
        <v>End of Project</v>
      </c>
      <c r="B1391" s="30" t="str">
        <f>IF(ISNUMBER('Quantities Report'!$A1389), "", TRIM(CLEAN(SUBSTITUTE('Quantities Report'!$A1389, CHAR(160), " "))))</f>
        <v/>
      </c>
      <c r="C1391" s="30">
        <f>'Quantities Report'!F1389</f>
        <v>0</v>
      </c>
      <c r="D1391" s="32">
        <f>'Quantities Report'!G1389</f>
        <v>0</v>
      </c>
    </row>
    <row r="1392" spans="1:4">
      <c r="A1392" s="15" t="str">
        <f>IF(ISNUMBER(VALUE(SUBSTITUTE('Quantities Report'!$A1390,"+",""))), VALUE(SUBSTITUTE('Quantities Report'!$A1390,"+","")),IF('Quantities Report'!$A1390="","End of Project",$A1391))</f>
        <v>End of Project</v>
      </c>
      <c r="B1392" s="30" t="str">
        <f>IF(ISNUMBER('Quantities Report'!$A1390), "", TRIM(CLEAN(SUBSTITUTE('Quantities Report'!$A1390, CHAR(160), " "))))</f>
        <v/>
      </c>
      <c r="C1392" s="30">
        <f>'Quantities Report'!F1390</f>
        <v>0</v>
      </c>
      <c r="D1392" s="32">
        <f>'Quantities Report'!G1390</f>
        <v>0</v>
      </c>
    </row>
    <row r="1393" spans="1:4">
      <c r="A1393" s="15" t="str">
        <f>IF(ISNUMBER(VALUE(SUBSTITUTE('Quantities Report'!$A1391,"+",""))), VALUE(SUBSTITUTE('Quantities Report'!$A1391,"+","")),IF('Quantities Report'!$A1391="","End of Project",$A1392))</f>
        <v>End of Project</v>
      </c>
      <c r="B1393" s="30" t="str">
        <f>IF(ISNUMBER('Quantities Report'!$A1391), "", TRIM(CLEAN(SUBSTITUTE('Quantities Report'!$A1391, CHAR(160), " "))))</f>
        <v/>
      </c>
      <c r="C1393" s="30">
        <f>'Quantities Report'!F1391</f>
        <v>0</v>
      </c>
      <c r="D1393" s="32">
        <f>'Quantities Report'!G1391</f>
        <v>0</v>
      </c>
    </row>
    <row r="1394" spans="1:4">
      <c r="A1394" s="15" t="str">
        <f>IF(ISNUMBER(VALUE(SUBSTITUTE('Quantities Report'!$A1392,"+",""))), VALUE(SUBSTITUTE('Quantities Report'!$A1392,"+","")),IF('Quantities Report'!$A1392="","End of Project",$A1393))</f>
        <v>End of Project</v>
      </c>
      <c r="B1394" s="30" t="str">
        <f>IF(ISNUMBER('Quantities Report'!$A1392), "", TRIM(CLEAN(SUBSTITUTE('Quantities Report'!$A1392, CHAR(160), " "))))</f>
        <v/>
      </c>
      <c r="C1394" s="30">
        <f>'Quantities Report'!F1392</f>
        <v>0</v>
      </c>
      <c r="D1394" s="32">
        <f>'Quantities Report'!G1392</f>
        <v>0</v>
      </c>
    </row>
    <row r="1395" spans="1:4">
      <c r="A1395" s="15" t="str">
        <f>IF(ISNUMBER(VALUE(SUBSTITUTE('Quantities Report'!$A1393,"+",""))), VALUE(SUBSTITUTE('Quantities Report'!$A1393,"+","")),IF('Quantities Report'!$A1393="","End of Project",$A1394))</f>
        <v>End of Project</v>
      </c>
      <c r="B1395" s="30" t="str">
        <f>IF(ISNUMBER('Quantities Report'!$A1393), "", TRIM(CLEAN(SUBSTITUTE('Quantities Report'!$A1393, CHAR(160), " "))))</f>
        <v/>
      </c>
      <c r="C1395" s="30">
        <f>'Quantities Report'!F1393</f>
        <v>0</v>
      </c>
      <c r="D1395" s="32">
        <f>'Quantities Report'!G1393</f>
        <v>0</v>
      </c>
    </row>
    <row r="1396" spans="1:4">
      <c r="A1396" s="15" t="str">
        <f>IF(ISNUMBER(VALUE(SUBSTITUTE('Quantities Report'!$A1394,"+",""))), VALUE(SUBSTITUTE('Quantities Report'!$A1394,"+","")),IF('Quantities Report'!$A1394="","End of Project",$A1395))</f>
        <v>End of Project</v>
      </c>
      <c r="B1396" s="30" t="str">
        <f>IF(ISNUMBER('Quantities Report'!$A1394), "", TRIM(CLEAN(SUBSTITUTE('Quantities Report'!$A1394, CHAR(160), " "))))</f>
        <v/>
      </c>
      <c r="C1396" s="30">
        <f>'Quantities Report'!F1394</f>
        <v>0</v>
      </c>
      <c r="D1396" s="32">
        <f>'Quantities Report'!G1394</f>
        <v>0</v>
      </c>
    </row>
    <row r="1397" spans="1:4">
      <c r="A1397" s="15" t="str">
        <f>IF(ISNUMBER(VALUE(SUBSTITUTE('Quantities Report'!$A1395,"+",""))), VALUE(SUBSTITUTE('Quantities Report'!$A1395,"+","")),IF('Quantities Report'!$A1395="","End of Project",$A1396))</f>
        <v>End of Project</v>
      </c>
      <c r="B1397" s="30" t="str">
        <f>IF(ISNUMBER('Quantities Report'!$A1395), "", TRIM(CLEAN(SUBSTITUTE('Quantities Report'!$A1395, CHAR(160), " "))))</f>
        <v/>
      </c>
      <c r="C1397" s="30">
        <f>'Quantities Report'!F1395</f>
        <v>0</v>
      </c>
      <c r="D1397" s="32">
        <f>'Quantities Report'!G1395</f>
        <v>0</v>
      </c>
    </row>
    <row r="1398" spans="1:4">
      <c r="A1398" s="15" t="str">
        <f>IF(ISNUMBER(VALUE(SUBSTITUTE('Quantities Report'!$A1396,"+",""))), VALUE(SUBSTITUTE('Quantities Report'!$A1396,"+","")),IF('Quantities Report'!$A1396="","End of Project",$A1397))</f>
        <v>End of Project</v>
      </c>
      <c r="B1398" s="30" t="str">
        <f>IF(ISNUMBER('Quantities Report'!$A1396), "", TRIM(CLEAN(SUBSTITUTE('Quantities Report'!$A1396, CHAR(160), " "))))</f>
        <v/>
      </c>
      <c r="C1398" s="30">
        <f>'Quantities Report'!F1396</f>
        <v>0</v>
      </c>
      <c r="D1398" s="32">
        <f>'Quantities Report'!G1396</f>
        <v>0</v>
      </c>
    </row>
    <row r="1399" spans="1:4">
      <c r="A1399" s="15" t="str">
        <f>IF(ISNUMBER(VALUE(SUBSTITUTE('Quantities Report'!$A1397,"+",""))), VALUE(SUBSTITUTE('Quantities Report'!$A1397,"+","")),IF('Quantities Report'!$A1397="","End of Project",$A1398))</f>
        <v>End of Project</v>
      </c>
      <c r="B1399" s="30" t="str">
        <f>IF(ISNUMBER('Quantities Report'!$A1397), "", TRIM(CLEAN(SUBSTITUTE('Quantities Report'!$A1397, CHAR(160), " "))))</f>
        <v/>
      </c>
      <c r="C1399" s="30">
        <f>'Quantities Report'!F1397</f>
        <v>0</v>
      </c>
      <c r="D1399" s="32">
        <f>'Quantities Report'!G1397</f>
        <v>0</v>
      </c>
    </row>
    <row r="1400" spans="1:4">
      <c r="A1400" s="15" t="str">
        <f>IF(ISNUMBER(VALUE(SUBSTITUTE('Quantities Report'!$A1398,"+",""))), VALUE(SUBSTITUTE('Quantities Report'!$A1398,"+","")),IF('Quantities Report'!$A1398="","End of Project",$A1399))</f>
        <v>End of Project</v>
      </c>
      <c r="B1400" s="30" t="str">
        <f>IF(ISNUMBER('Quantities Report'!$A1398), "", TRIM(CLEAN(SUBSTITUTE('Quantities Report'!$A1398, CHAR(160), " "))))</f>
        <v/>
      </c>
      <c r="C1400" s="30">
        <f>'Quantities Report'!F1398</f>
        <v>0</v>
      </c>
      <c r="D1400" s="32">
        <f>'Quantities Report'!G1398</f>
        <v>0</v>
      </c>
    </row>
    <row r="1401" spans="1:4">
      <c r="A1401" s="15" t="str">
        <f>IF(ISNUMBER(VALUE(SUBSTITUTE('Quantities Report'!$A1399,"+",""))), VALUE(SUBSTITUTE('Quantities Report'!$A1399,"+","")),IF('Quantities Report'!$A1399="","End of Project",$A1400))</f>
        <v>End of Project</v>
      </c>
      <c r="B1401" s="30" t="str">
        <f>IF(ISNUMBER('Quantities Report'!$A1399), "", TRIM(CLEAN(SUBSTITUTE('Quantities Report'!$A1399, CHAR(160), " "))))</f>
        <v/>
      </c>
      <c r="C1401" s="30">
        <f>'Quantities Report'!F1399</f>
        <v>0</v>
      </c>
      <c r="D1401" s="32">
        <f>'Quantities Report'!G1399</f>
        <v>0</v>
      </c>
    </row>
    <row r="1402" spans="1:4">
      <c r="A1402" s="15" t="str">
        <f>IF(ISNUMBER(VALUE(SUBSTITUTE('Quantities Report'!$A1400,"+",""))), VALUE(SUBSTITUTE('Quantities Report'!$A1400,"+","")),IF('Quantities Report'!$A1400="","End of Project",$A1401))</f>
        <v>End of Project</v>
      </c>
      <c r="B1402" s="30" t="str">
        <f>IF(ISNUMBER('Quantities Report'!$A1400), "", TRIM(CLEAN(SUBSTITUTE('Quantities Report'!$A1400, CHAR(160), " "))))</f>
        <v/>
      </c>
      <c r="C1402" s="30">
        <f>'Quantities Report'!F1400</f>
        <v>0</v>
      </c>
      <c r="D1402" s="32">
        <f>'Quantities Report'!G1400</f>
        <v>0</v>
      </c>
    </row>
    <row r="1403" spans="1:4">
      <c r="A1403" s="15" t="str">
        <f>IF(ISNUMBER(VALUE(SUBSTITUTE('Quantities Report'!$A1401,"+",""))), VALUE(SUBSTITUTE('Quantities Report'!$A1401,"+","")),IF('Quantities Report'!$A1401="","End of Project",$A1402))</f>
        <v>End of Project</v>
      </c>
      <c r="B1403" s="30" t="str">
        <f>IF(ISNUMBER('Quantities Report'!$A1401), "", TRIM(CLEAN(SUBSTITUTE('Quantities Report'!$A1401, CHAR(160), " "))))</f>
        <v/>
      </c>
      <c r="C1403" s="30">
        <f>'Quantities Report'!F1401</f>
        <v>0</v>
      </c>
      <c r="D1403" s="32">
        <f>'Quantities Report'!G1401</f>
        <v>0</v>
      </c>
    </row>
    <row r="1404" spans="1:4">
      <c r="A1404" s="15" t="str">
        <f>IF(ISNUMBER(VALUE(SUBSTITUTE('Quantities Report'!$A1402,"+",""))), VALUE(SUBSTITUTE('Quantities Report'!$A1402,"+","")),IF('Quantities Report'!$A1402="","End of Project",$A1403))</f>
        <v>End of Project</v>
      </c>
      <c r="B1404" s="30" t="str">
        <f>IF(ISNUMBER('Quantities Report'!$A1402), "", TRIM(CLEAN(SUBSTITUTE('Quantities Report'!$A1402, CHAR(160), " "))))</f>
        <v/>
      </c>
      <c r="C1404" s="30">
        <f>'Quantities Report'!F1402</f>
        <v>0</v>
      </c>
      <c r="D1404" s="32">
        <f>'Quantities Report'!G1402</f>
        <v>0</v>
      </c>
    </row>
    <row r="1405" spans="1:4">
      <c r="A1405" s="15" t="str">
        <f>IF(ISNUMBER(VALUE(SUBSTITUTE('Quantities Report'!$A1403,"+",""))), VALUE(SUBSTITUTE('Quantities Report'!$A1403,"+","")),IF('Quantities Report'!$A1403="","End of Project",$A1404))</f>
        <v>End of Project</v>
      </c>
      <c r="B1405" s="30" t="str">
        <f>IF(ISNUMBER('Quantities Report'!$A1403), "", TRIM(CLEAN(SUBSTITUTE('Quantities Report'!$A1403, CHAR(160), " "))))</f>
        <v/>
      </c>
      <c r="C1405" s="30">
        <f>'Quantities Report'!F1403</f>
        <v>0</v>
      </c>
      <c r="D1405" s="32">
        <f>'Quantities Report'!G1403</f>
        <v>0</v>
      </c>
    </row>
    <row r="1406" spans="1:4">
      <c r="A1406" s="15" t="str">
        <f>IF(ISNUMBER(VALUE(SUBSTITUTE('Quantities Report'!$A1404,"+",""))), VALUE(SUBSTITUTE('Quantities Report'!$A1404,"+","")),IF('Quantities Report'!$A1404="","End of Project",$A1405))</f>
        <v>End of Project</v>
      </c>
      <c r="B1406" s="30" t="str">
        <f>IF(ISNUMBER('Quantities Report'!$A1404), "", TRIM(CLEAN(SUBSTITUTE('Quantities Report'!$A1404, CHAR(160), " "))))</f>
        <v/>
      </c>
      <c r="C1406" s="30">
        <f>'Quantities Report'!F1404</f>
        <v>0</v>
      </c>
      <c r="D1406" s="32">
        <f>'Quantities Report'!G1404</f>
        <v>0</v>
      </c>
    </row>
    <row r="1407" spans="1:4">
      <c r="A1407" s="15" t="str">
        <f>IF(ISNUMBER(VALUE(SUBSTITUTE('Quantities Report'!$A1405,"+",""))), VALUE(SUBSTITUTE('Quantities Report'!$A1405,"+","")),IF('Quantities Report'!$A1405="","End of Project",$A1406))</f>
        <v>End of Project</v>
      </c>
      <c r="B1407" s="30" t="str">
        <f>IF(ISNUMBER('Quantities Report'!$A1405), "", TRIM(CLEAN(SUBSTITUTE('Quantities Report'!$A1405, CHAR(160), " "))))</f>
        <v/>
      </c>
      <c r="C1407" s="30">
        <f>'Quantities Report'!F1405</f>
        <v>0</v>
      </c>
      <c r="D1407" s="32">
        <f>'Quantities Report'!G1405</f>
        <v>0</v>
      </c>
    </row>
    <row r="1408" spans="1:4">
      <c r="A1408" s="15" t="str">
        <f>IF(ISNUMBER(VALUE(SUBSTITUTE('Quantities Report'!$A1406,"+",""))), VALUE(SUBSTITUTE('Quantities Report'!$A1406,"+","")),IF('Quantities Report'!$A1406="","End of Project",$A1407))</f>
        <v>End of Project</v>
      </c>
      <c r="B1408" s="30" t="str">
        <f>IF(ISNUMBER('Quantities Report'!$A1406), "", TRIM(CLEAN(SUBSTITUTE('Quantities Report'!$A1406, CHAR(160), " "))))</f>
        <v/>
      </c>
      <c r="C1408" s="30">
        <f>'Quantities Report'!F1406</f>
        <v>0</v>
      </c>
      <c r="D1408" s="32">
        <f>'Quantities Report'!G1406</f>
        <v>0</v>
      </c>
    </row>
    <row r="1409" spans="1:4">
      <c r="A1409" s="15" t="str">
        <f>IF(ISNUMBER(VALUE(SUBSTITUTE('Quantities Report'!$A1407,"+",""))), VALUE(SUBSTITUTE('Quantities Report'!$A1407,"+","")),IF('Quantities Report'!$A1407="","End of Project",$A1408))</f>
        <v>End of Project</v>
      </c>
      <c r="B1409" s="30" t="str">
        <f>IF(ISNUMBER('Quantities Report'!$A1407), "", TRIM(CLEAN(SUBSTITUTE('Quantities Report'!$A1407, CHAR(160), " "))))</f>
        <v/>
      </c>
      <c r="C1409" s="30">
        <f>'Quantities Report'!F1407</f>
        <v>0</v>
      </c>
      <c r="D1409" s="32">
        <f>'Quantities Report'!G1407</f>
        <v>0</v>
      </c>
    </row>
    <row r="1410" spans="1:4">
      <c r="A1410" s="15" t="str">
        <f>IF(ISNUMBER(VALUE(SUBSTITUTE('Quantities Report'!$A1408,"+",""))), VALUE(SUBSTITUTE('Quantities Report'!$A1408,"+","")),IF('Quantities Report'!$A1408="","End of Project",$A1409))</f>
        <v>End of Project</v>
      </c>
      <c r="B1410" s="30" t="str">
        <f>IF(ISNUMBER('Quantities Report'!$A1408), "", TRIM(CLEAN(SUBSTITUTE('Quantities Report'!$A1408, CHAR(160), " "))))</f>
        <v/>
      </c>
      <c r="C1410" s="30">
        <f>'Quantities Report'!F1408</f>
        <v>0</v>
      </c>
      <c r="D1410" s="32">
        <f>'Quantities Report'!G1408</f>
        <v>0</v>
      </c>
    </row>
    <row r="1411" spans="1:4">
      <c r="A1411" s="15" t="str">
        <f>IF(ISNUMBER(VALUE(SUBSTITUTE('Quantities Report'!$A1409,"+",""))), VALUE(SUBSTITUTE('Quantities Report'!$A1409,"+","")),IF('Quantities Report'!$A1409="","End of Project",$A1410))</f>
        <v>End of Project</v>
      </c>
      <c r="B1411" s="30" t="str">
        <f>IF(ISNUMBER('Quantities Report'!$A1409), "", TRIM(CLEAN(SUBSTITUTE('Quantities Report'!$A1409, CHAR(160), " "))))</f>
        <v/>
      </c>
      <c r="C1411" s="30">
        <f>'Quantities Report'!F1409</f>
        <v>0</v>
      </c>
      <c r="D1411" s="32">
        <f>'Quantities Report'!G1409</f>
        <v>0</v>
      </c>
    </row>
    <row r="1412" spans="1:4">
      <c r="A1412" s="15" t="str">
        <f>IF(ISNUMBER(VALUE(SUBSTITUTE('Quantities Report'!$A1410,"+",""))), VALUE(SUBSTITUTE('Quantities Report'!$A1410,"+","")),IF('Quantities Report'!$A1410="","End of Project",$A1411))</f>
        <v>End of Project</v>
      </c>
      <c r="B1412" s="30" t="str">
        <f>IF(ISNUMBER('Quantities Report'!$A1410), "", TRIM(CLEAN(SUBSTITUTE('Quantities Report'!$A1410, CHAR(160), " "))))</f>
        <v/>
      </c>
      <c r="C1412" s="30">
        <f>'Quantities Report'!F1410</f>
        <v>0</v>
      </c>
      <c r="D1412" s="32">
        <f>'Quantities Report'!G1410</f>
        <v>0</v>
      </c>
    </row>
    <row r="1413" spans="1:4">
      <c r="A1413" s="15" t="str">
        <f>IF(ISNUMBER(VALUE(SUBSTITUTE('Quantities Report'!$A1411,"+",""))), VALUE(SUBSTITUTE('Quantities Report'!$A1411,"+","")),IF('Quantities Report'!$A1411="","End of Project",$A1412))</f>
        <v>End of Project</v>
      </c>
      <c r="B1413" s="30" t="str">
        <f>IF(ISNUMBER('Quantities Report'!$A1411), "", TRIM(CLEAN(SUBSTITUTE('Quantities Report'!$A1411, CHAR(160), " "))))</f>
        <v/>
      </c>
      <c r="C1413" s="30">
        <f>'Quantities Report'!F1411</f>
        <v>0</v>
      </c>
      <c r="D1413" s="32">
        <f>'Quantities Report'!G1411</f>
        <v>0</v>
      </c>
    </row>
    <row r="1414" spans="1:4">
      <c r="A1414" s="15" t="str">
        <f>IF(ISNUMBER(VALUE(SUBSTITUTE('Quantities Report'!$A1412,"+",""))), VALUE(SUBSTITUTE('Quantities Report'!$A1412,"+","")),IF('Quantities Report'!$A1412="","End of Project",$A1413))</f>
        <v>End of Project</v>
      </c>
      <c r="B1414" s="30" t="str">
        <f>IF(ISNUMBER('Quantities Report'!$A1412), "", TRIM(CLEAN(SUBSTITUTE('Quantities Report'!$A1412, CHAR(160), " "))))</f>
        <v/>
      </c>
      <c r="C1414" s="30">
        <f>'Quantities Report'!F1412</f>
        <v>0</v>
      </c>
      <c r="D1414" s="32">
        <f>'Quantities Report'!G1412</f>
        <v>0</v>
      </c>
    </row>
    <row r="1415" spans="1:4">
      <c r="A1415" s="15" t="str">
        <f>IF(ISNUMBER(VALUE(SUBSTITUTE('Quantities Report'!$A1413,"+",""))), VALUE(SUBSTITUTE('Quantities Report'!$A1413,"+","")),IF('Quantities Report'!$A1413="","End of Project",$A1414))</f>
        <v>End of Project</v>
      </c>
      <c r="B1415" s="30" t="str">
        <f>IF(ISNUMBER('Quantities Report'!$A1413), "", TRIM(CLEAN(SUBSTITUTE('Quantities Report'!$A1413, CHAR(160), " "))))</f>
        <v/>
      </c>
      <c r="C1415" s="30">
        <f>'Quantities Report'!F1413</f>
        <v>0</v>
      </c>
      <c r="D1415" s="32">
        <f>'Quantities Report'!G1413</f>
        <v>0</v>
      </c>
    </row>
    <row r="1416" spans="1:4">
      <c r="A1416" s="15" t="str">
        <f>IF(ISNUMBER(VALUE(SUBSTITUTE('Quantities Report'!$A1414,"+",""))), VALUE(SUBSTITUTE('Quantities Report'!$A1414,"+","")),IF('Quantities Report'!$A1414="","End of Project",$A1415))</f>
        <v>End of Project</v>
      </c>
      <c r="B1416" s="30" t="str">
        <f>IF(ISNUMBER('Quantities Report'!$A1414), "", TRIM(CLEAN(SUBSTITUTE('Quantities Report'!$A1414, CHAR(160), " "))))</f>
        <v/>
      </c>
      <c r="C1416" s="30">
        <f>'Quantities Report'!F1414</f>
        <v>0</v>
      </c>
      <c r="D1416" s="32">
        <f>'Quantities Report'!G1414</f>
        <v>0</v>
      </c>
    </row>
    <row r="1417" spans="1:4">
      <c r="A1417" s="15" t="str">
        <f>IF(ISNUMBER(VALUE(SUBSTITUTE('Quantities Report'!$A1415,"+",""))), VALUE(SUBSTITUTE('Quantities Report'!$A1415,"+","")),IF('Quantities Report'!$A1415="","End of Project",$A1416))</f>
        <v>End of Project</v>
      </c>
      <c r="B1417" s="30" t="str">
        <f>IF(ISNUMBER('Quantities Report'!$A1415), "", TRIM(CLEAN(SUBSTITUTE('Quantities Report'!$A1415, CHAR(160), " "))))</f>
        <v/>
      </c>
      <c r="C1417" s="30">
        <f>'Quantities Report'!F1415</f>
        <v>0</v>
      </c>
      <c r="D1417" s="32">
        <f>'Quantities Report'!G1415</f>
        <v>0</v>
      </c>
    </row>
    <row r="1418" spans="1:4">
      <c r="A1418" s="15" t="str">
        <f>IF(ISNUMBER(VALUE(SUBSTITUTE('Quantities Report'!$A1416,"+",""))), VALUE(SUBSTITUTE('Quantities Report'!$A1416,"+","")),IF('Quantities Report'!$A1416="","End of Project",$A1417))</f>
        <v>End of Project</v>
      </c>
      <c r="B1418" s="30" t="str">
        <f>IF(ISNUMBER('Quantities Report'!$A1416), "", TRIM(CLEAN(SUBSTITUTE('Quantities Report'!$A1416, CHAR(160), " "))))</f>
        <v/>
      </c>
      <c r="C1418" s="30">
        <f>'Quantities Report'!F1416</f>
        <v>0</v>
      </c>
      <c r="D1418" s="32">
        <f>'Quantities Report'!G1416</f>
        <v>0</v>
      </c>
    </row>
    <row r="1419" spans="1:4">
      <c r="A1419" s="15" t="str">
        <f>IF(ISNUMBER(VALUE(SUBSTITUTE('Quantities Report'!$A1417,"+",""))), VALUE(SUBSTITUTE('Quantities Report'!$A1417,"+","")),IF('Quantities Report'!$A1417="","End of Project",$A1418))</f>
        <v>End of Project</v>
      </c>
      <c r="B1419" s="30" t="str">
        <f>IF(ISNUMBER('Quantities Report'!$A1417), "", TRIM(CLEAN(SUBSTITUTE('Quantities Report'!$A1417, CHAR(160), " "))))</f>
        <v/>
      </c>
      <c r="C1419" s="30">
        <f>'Quantities Report'!F1417</f>
        <v>0</v>
      </c>
      <c r="D1419" s="32">
        <f>'Quantities Report'!G1417</f>
        <v>0</v>
      </c>
    </row>
    <row r="1420" spans="1:4">
      <c r="A1420" s="15" t="str">
        <f>IF(ISNUMBER(VALUE(SUBSTITUTE('Quantities Report'!$A1418,"+",""))), VALUE(SUBSTITUTE('Quantities Report'!$A1418,"+","")),IF('Quantities Report'!$A1418="","End of Project",$A1419))</f>
        <v>End of Project</v>
      </c>
      <c r="B1420" s="30" t="str">
        <f>IF(ISNUMBER('Quantities Report'!$A1418), "", TRIM(CLEAN(SUBSTITUTE('Quantities Report'!$A1418, CHAR(160), " "))))</f>
        <v/>
      </c>
      <c r="C1420" s="30">
        <f>'Quantities Report'!F1418</f>
        <v>0</v>
      </c>
      <c r="D1420" s="32">
        <f>'Quantities Report'!G1418</f>
        <v>0</v>
      </c>
    </row>
    <row r="1421" spans="1:4">
      <c r="A1421" s="15" t="str">
        <f>IF(ISNUMBER(VALUE(SUBSTITUTE('Quantities Report'!$A1419,"+",""))), VALUE(SUBSTITUTE('Quantities Report'!$A1419,"+","")),IF('Quantities Report'!$A1419="","End of Project",$A1420))</f>
        <v>End of Project</v>
      </c>
      <c r="B1421" s="30" t="str">
        <f>IF(ISNUMBER('Quantities Report'!$A1419), "", TRIM(CLEAN(SUBSTITUTE('Quantities Report'!$A1419, CHAR(160), " "))))</f>
        <v/>
      </c>
      <c r="C1421" s="30">
        <f>'Quantities Report'!F1419</f>
        <v>0</v>
      </c>
      <c r="D1421" s="32">
        <f>'Quantities Report'!G1419</f>
        <v>0</v>
      </c>
    </row>
    <row r="1422" spans="1:4">
      <c r="A1422" s="15" t="str">
        <f>IF(ISNUMBER(VALUE(SUBSTITUTE('Quantities Report'!$A1420,"+",""))), VALUE(SUBSTITUTE('Quantities Report'!$A1420,"+","")),IF('Quantities Report'!$A1420="","End of Project",$A1421))</f>
        <v>End of Project</v>
      </c>
      <c r="B1422" s="30" t="str">
        <f>IF(ISNUMBER('Quantities Report'!$A1420), "", TRIM(CLEAN(SUBSTITUTE('Quantities Report'!$A1420, CHAR(160), " "))))</f>
        <v/>
      </c>
      <c r="C1422" s="30">
        <f>'Quantities Report'!F1420</f>
        <v>0</v>
      </c>
      <c r="D1422" s="32">
        <f>'Quantities Report'!G1420</f>
        <v>0</v>
      </c>
    </row>
    <row r="1423" spans="1:4">
      <c r="A1423" s="15" t="str">
        <f>IF(ISNUMBER(VALUE(SUBSTITUTE('Quantities Report'!$A1421,"+",""))), VALUE(SUBSTITUTE('Quantities Report'!$A1421,"+","")),IF('Quantities Report'!$A1421="","End of Project",$A1422))</f>
        <v>End of Project</v>
      </c>
      <c r="B1423" s="30" t="str">
        <f>IF(ISNUMBER('Quantities Report'!$A1421), "", TRIM(CLEAN(SUBSTITUTE('Quantities Report'!$A1421, CHAR(160), " "))))</f>
        <v/>
      </c>
      <c r="C1423" s="30">
        <f>'Quantities Report'!F1421</f>
        <v>0</v>
      </c>
      <c r="D1423" s="32">
        <f>'Quantities Report'!G1421</f>
        <v>0</v>
      </c>
    </row>
    <row r="1424" spans="1:4">
      <c r="A1424" s="15" t="str">
        <f>IF(ISNUMBER(VALUE(SUBSTITUTE('Quantities Report'!$A1422,"+",""))), VALUE(SUBSTITUTE('Quantities Report'!$A1422,"+","")),IF('Quantities Report'!$A1422="","End of Project",$A1423))</f>
        <v>End of Project</v>
      </c>
      <c r="B1424" s="30" t="str">
        <f>IF(ISNUMBER('Quantities Report'!$A1422), "", TRIM(CLEAN(SUBSTITUTE('Quantities Report'!$A1422, CHAR(160), " "))))</f>
        <v/>
      </c>
      <c r="C1424" s="30">
        <f>'Quantities Report'!F1422</f>
        <v>0</v>
      </c>
      <c r="D1424" s="32">
        <f>'Quantities Report'!G1422</f>
        <v>0</v>
      </c>
    </row>
    <row r="1425" spans="1:4">
      <c r="A1425" s="15" t="str">
        <f>IF(ISNUMBER(VALUE(SUBSTITUTE('Quantities Report'!$A1423,"+",""))), VALUE(SUBSTITUTE('Quantities Report'!$A1423,"+","")),IF('Quantities Report'!$A1423="","End of Project",$A1424))</f>
        <v>End of Project</v>
      </c>
      <c r="B1425" s="30" t="str">
        <f>IF(ISNUMBER('Quantities Report'!$A1423), "", TRIM(CLEAN(SUBSTITUTE('Quantities Report'!$A1423, CHAR(160), " "))))</f>
        <v/>
      </c>
      <c r="C1425" s="30">
        <f>'Quantities Report'!F1423</f>
        <v>0</v>
      </c>
      <c r="D1425" s="32">
        <f>'Quantities Report'!G1423</f>
        <v>0</v>
      </c>
    </row>
    <row r="1426" spans="1:4">
      <c r="A1426" s="15" t="str">
        <f>IF(ISNUMBER(VALUE(SUBSTITUTE('Quantities Report'!$A1424,"+",""))), VALUE(SUBSTITUTE('Quantities Report'!$A1424,"+","")),IF('Quantities Report'!$A1424="","End of Project",$A1425))</f>
        <v>End of Project</v>
      </c>
      <c r="B1426" s="30" t="str">
        <f>IF(ISNUMBER('Quantities Report'!$A1424), "", TRIM(CLEAN(SUBSTITUTE('Quantities Report'!$A1424, CHAR(160), " "))))</f>
        <v/>
      </c>
      <c r="C1426" s="30">
        <f>'Quantities Report'!F1424</f>
        <v>0</v>
      </c>
      <c r="D1426" s="32">
        <f>'Quantities Report'!G1424</f>
        <v>0</v>
      </c>
    </row>
    <row r="1427" spans="1:4">
      <c r="A1427" s="15" t="str">
        <f>IF(ISNUMBER(VALUE(SUBSTITUTE('Quantities Report'!$A1425,"+",""))), VALUE(SUBSTITUTE('Quantities Report'!$A1425,"+","")),IF('Quantities Report'!$A1425="","End of Project",$A1426))</f>
        <v>End of Project</v>
      </c>
      <c r="B1427" s="30" t="str">
        <f>IF(ISNUMBER('Quantities Report'!$A1425), "", TRIM(CLEAN(SUBSTITUTE('Quantities Report'!$A1425, CHAR(160), " "))))</f>
        <v/>
      </c>
      <c r="C1427" s="30">
        <f>'Quantities Report'!F1425</f>
        <v>0</v>
      </c>
      <c r="D1427" s="32">
        <f>'Quantities Report'!G1425</f>
        <v>0</v>
      </c>
    </row>
    <row r="1428" spans="1:4">
      <c r="A1428" s="15" t="str">
        <f>IF(ISNUMBER(VALUE(SUBSTITUTE('Quantities Report'!$A1426,"+",""))), VALUE(SUBSTITUTE('Quantities Report'!$A1426,"+","")),IF('Quantities Report'!$A1426="","End of Project",$A1427))</f>
        <v>End of Project</v>
      </c>
      <c r="B1428" s="30" t="str">
        <f>IF(ISNUMBER('Quantities Report'!$A1426), "", TRIM(CLEAN(SUBSTITUTE('Quantities Report'!$A1426, CHAR(160), " "))))</f>
        <v/>
      </c>
      <c r="C1428" s="30">
        <f>'Quantities Report'!F1426</f>
        <v>0</v>
      </c>
      <c r="D1428" s="32">
        <f>'Quantities Report'!G1426</f>
        <v>0</v>
      </c>
    </row>
    <row r="1429" spans="1:4">
      <c r="A1429" s="15" t="str">
        <f>IF(ISNUMBER(VALUE(SUBSTITUTE('Quantities Report'!$A1427,"+",""))), VALUE(SUBSTITUTE('Quantities Report'!$A1427,"+","")),IF('Quantities Report'!$A1427="","End of Project",$A1428))</f>
        <v>End of Project</v>
      </c>
      <c r="B1429" s="30" t="str">
        <f>IF(ISNUMBER('Quantities Report'!$A1427), "", TRIM(CLEAN(SUBSTITUTE('Quantities Report'!$A1427, CHAR(160), " "))))</f>
        <v/>
      </c>
      <c r="C1429" s="30">
        <f>'Quantities Report'!F1427</f>
        <v>0</v>
      </c>
      <c r="D1429" s="32">
        <f>'Quantities Report'!G1427</f>
        <v>0</v>
      </c>
    </row>
    <row r="1430" spans="1:4">
      <c r="A1430" s="15" t="str">
        <f>IF(ISNUMBER(VALUE(SUBSTITUTE('Quantities Report'!$A1428,"+",""))), VALUE(SUBSTITUTE('Quantities Report'!$A1428,"+","")),IF('Quantities Report'!$A1428="","End of Project",$A1429))</f>
        <v>End of Project</v>
      </c>
      <c r="B1430" s="30" t="str">
        <f>IF(ISNUMBER('Quantities Report'!$A1428), "", TRIM(CLEAN(SUBSTITUTE('Quantities Report'!$A1428, CHAR(160), " "))))</f>
        <v/>
      </c>
      <c r="C1430" s="30">
        <f>'Quantities Report'!F1428</f>
        <v>0</v>
      </c>
      <c r="D1430" s="32">
        <f>'Quantities Report'!G1428</f>
        <v>0</v>
      </c>
    </row>
    <row r="1431" spans="1:4">
      <c r="A1431" s="15" t="str">
        <f>IF(ISNUMBER(VALUE(SUBSTITUTE('Quantities Report'!$A1429,"+",""))), VALUE(SUBSTITUTE('Quantities Report'!$A1429,"+","")),IF('Quantities Report'!$A1429="","End of Project",$A1430))</f>
        <v>End of Project</v>
      </c>
      <c r="B1431" s="30" t="str">
        <f>IF(ISNUMBER('Quantities Report'!$A1429), "", TRIM(CLEAN(SUBSTITUTE('Quantities Report'!$A1429, CHAR(160), " "))))</f>
        <v/>
      </c>
      <c r="C1431" s="30">
        <f>'Quantities Report'!F1429</f>
        <v>0</v>
      </c>
      <c r="D1431" s="32">
        <f>'Quantities Report'!G1429</f>
        <v>0</v>
      </c>
    </row>
    <row r="1432" spans="1:4">
      <c r="A1432" s="15" t="str">
        <f>IF(ISNUMBER(VALUE(SUBSTITUTE('Quantities Report'!$A1430,"+",""))), VALUE(SUBSTITUTE('Quantities Report'!$A1430,"+","")),IF('Quantities Report'!$A1430="","End of Project",$A1431))</f>
        <v>End of Project</v>
      </c>
      <c r="B1432" s="30" t="str">
        <f>IF(ISNUMBER('Quantities Report'!$A1430), "", TRIM(CLEAN(SUBSTITUTE('Quantities Report'!$A1430, CHAR(160), " "))))</f>
        <v/>
      </c>
      <c r="C1432" s="30">
        <f>'Quantities Report'!F1430</f>
        <v>0</v>
      </c>
      <c r="D1432" s="32">
        <f>'Quantities Report'!G1430</f>
        <v>0</v>
      </c>
    </row>
    <row r="1433" spans="1:4">
      <c r="A1433" s="15" t="str">
        <f>IF(ISNUMBER(VALUE(SUBSTITUTE('Quantities Report'!$A1431,"+",""))), VALUE(SUBSTITUTE('Quantities Report'!$A1431,"+","")),IF('Quantities Report'!$A1431="","End of Project",$A1432))</f>
        <v>End of Project</v>
      </c>
      <c r="B1433" s="30" t="str">
        <f>IF(ISNUMBER('Quantities Report'!$A1431), "", TRIM(CLEAN(SUBSTITUTE('Quantities Report'!$A1431, CHAR(160), " "))))</f>
        <v/>
      </c>
      <c r="C1433" s="30">
        <f>'Quantities Report'!F1431</f>
        <v>0</v>
      </c>
      <c r="D1433" s="32">
        <f>'Quantities Report'!G1431</f>
        <v>0</v>
      </c>
    </row>
    <row r="1434" spans="1:4">
      <c r="A1434" s="15" t="str">
        <f>IF(ISNUMBER(VALUE(SUBSTITUTE('Quantities Report'!$A1432,"+",""))), VALUE(SUBSTITUTE('Quantities Report'!$A1432,"+","")),IF('Quantities Report'!$A1432="","End of Project",$A1433))</f>
        <v>End of Project</v>
      </c>
      <c r="B1434" s="30" t="str">
        <f>IF(ISNUMBER('Quantities Report'!$A1432), "", TRIM(CLEAN(SUBSTITUTE('Quantities Report'!$A1432, CHAR(160), " "))))</f>
        <v/>
      </c>
      <c r="C1434" s="30">
        <f>'Quantities Report'!F1432</f>
        <v>0</v>
      </c>
      <c r="D1434" s="32">
        <f>'Quantities Report'!G1432</f>
        <v>0</v>
      </c>
    </row>
    <row r="1435" spans="1:4">
      <c r="A1435" s="15" t="str">
        <f>IF(ISNUMBER(VALUE(SUBSTITUTE('Quantities Report'!$A1433,"+",""))), VALUE(SUBSTITUTE('Quantities Report'!$A1433,"+","")),IF('Quantities Report'!$A1433="","End of Project",$A1434))</f>
        <v>End of Project</v>
      </c>
      <c r="B1435" s="30" t="str">
        <f>IF(ISNUMBER('Quantities Report'!$A1433), "", TRIM(CLEAN(SUBSTITUTE('Quantities Report'!$A1433, CHAR(160), " "))))</f>
        <v/>
      </c>
      <c r="C1435" s="30">
        <f>'Quantities Report'!F1433</f>
        <v>0</v>
      </c>
      <c r="D1435" s="32">
        <f>'Quantities Report'!G1433</f>
        <v>0</v>
      </c>
    </row>
    <row r="1436" spans="1:4">
      <c r="A1436" s="15" t="str">
        <f>IF(ISNUMBER(VALUE(SUBSTITUTE('Quantities Report'!$A1434,"+",""))), VALUE(SUBSTITUTE('Quantities Report'!$A1434,"+","")),IF('Quantities Report'!$A1434="","End of Project",$A1435))</f>
        <v>End of Project</v>
      </c>
      <c r="B1436" s="30" t="str">
        <f>IF(ISNUMBER('Quantities Report'!$A1434), "", TRIM(CLEAN(SUBSTITUTE('Quantities Report'!$A1434, CHAR(160), " "))))</f>
        <v/>
      </c>
      <c r="C1436" s="30">
        <f>'Quantities Report'!F1434</f>
        <v>0</v>
      </c>
      <c r="D1436" s="32">
        <f>'Quantities Report'!G1434</f>
        <v>0</v>
      </c>
    </row>
    <row r="1437" spans="1:4">
      <c r="A1437" s="15" t="str">
        <f>IF(ISNUMBER(VALUE(SUBSTITUTE('Quantities Report'!$A1435,"+",""))), VALUE(SUBSTITUTE('Quantities Report'!$A1435,"+","")),IF('Quantities Report'!$A1435="","End of Project",$A1436))</f>
        <v>End of Project</v>
      </c>
      <c r="B1437" s="30" t="str">
        <f>IF(ISNUMBER('Quantities Report'!$A1435), "", TRIM(CLEAN(SUBSTITUTE('Quantities Report'!$A1435, CHAR(160), " "))))</f>
        <v/>
      </c>
      <c r="C1437" s="30">
        <f>'Quantities Report'!F1435</f>
        <v>0</v>
      </c>
      <c r="D1437" s="32">
        <f>'Quantities Report'!G1435</f>
        <v>0</v>
      </c>
    </row>
    <row r="1438" spans="1:4">
      <c r="A1438" s="15" t="str">
        <f>IF(ISNUMBER(VALUE(SUBSTITUTE('Quantities Report'!$A1436,"+",""))), VALUE(SUBSTITUTE('Quantities Report'!$A1436,"+","")),IF('Quantities Report'!$A1436="","End of Project",$A1437))</f>
        <v>End of Project</v>
      </c>
      <c r="B1438" s="30" t="str">
        <f>IF(ISNUMBER('Quantities Report'!$A1436), "", TRIM(CLEAN(SUBSTITUTE('Quantities Report'!$A1436, CHAR(160), " "))))</f>
        <v/>
      </c>
      <c r="C1438" s="30">
        <f>'Quantities Report'!F1436</f>
        <v>0</v>
      </c>
      <c r="D1438" s="32">
        <f>'Quantities Report'!G1436</f>
        <v>0</v>
      </c>
    </row>
    <row r="1439" spans="1:4">
      <c r="A1439" s="15" t="str">
        <f>IF(ISNUMBER(VALUE(SUBSTITUTE('Quantities Report'!$A1437,"+",""))), VALUE(SUBSTITUTE('Quantities Report'!$A1437,"+","")),IF('Quantities Report'!$A1437="","End of Project",$A1438))</f>
        <v>End of Project</v>
      </c>
      <c r="B1439" s="30" t="str">
        <f>IF(ISNUMBER('Quantities Report'!$A1437), "", TRIM(CLEAN(SUBSTITUTE('Quantities Report'!$A1437, CHAR(160), " "))))</f>
        <v/>
      </c>
      <c r="C1439" s="30">
        <f>'Quantities Report'!F1437</f>
        <v>0</v>
      </c>
      <c r="D1439" s="32">
        <f>'Quantities Report'!G1437</f>
        <v>0</v>
      </c>
    </row>
    <row r="1440" spans="1:4">
      <c r="A1440" s="15" t="str">
        <f>IF(ISNUMBER(VALUE(SUBSTITUTE('Quantities Report'!$A1438,"+",""))), VALUE(SUBSTITUTE('Quantities Report'!$A1438,"+","")),IF('Quantities Report'!$A1438="","End of Project",$A1439))</f>
        <v>End of Project</v>
      </c>
      <c r="B1440" s="30" t="str">
        <f>IF(ISNUMBER('Quantities Report'!$A1438), "", TRIM(CLEAN(SUBSTITUTE('Quantities Report'!$A1438, CHAR(160), " "))))</f>
        <v/>
      </c>
      <c r="C1440" s="30">
        <f>'Quantities Report'!F1438</f>
        <v>0</v>
      </c>
      <c r="D1440" s="32">
        <f>'Quantities Report'!G1438</f>
        <v>0</v>
      </c>
    </row>
    <row r="1441" spans="1:4">
      <c r="A1441" s="15" t="str">
        <f>IF(ISNUMBER(VALUE(SUBSTITUTE('Quantities Report'!$A1439,"+",""))), VALUE(SUBSTITUTE('Quantities Report'!$A1439,"+","")),IF('Quantities Report'!$A1439="","End of Project",$A1440))</f>
        <v>End of Project</v>
      </c>
      <c r="B1441" s="30" t="str">
        <f>IF(ISNUMBER('Quantities Report'!$A1439), "", TRIM(CLEAN(SUBSTITUTE('Quantities Report'!$A1439, CHAR(160), " "))))</f>
        <v/>
      </c>
      <c r="C1441" s="30">
        <f>'Quantities Report'!F1439</f>
        <v>0</v>
      </c>
      <c r="D1441" s="32">
        <f>'Quantities Report'!G1439</f>
        <v>0</v>
      </c>
    </row>
    <row r="1442" spans="1:4">
      <c r="A1442" s="15" t="str">
        <f>IF(ISNUMBER(VALUE(SUBSTITUTE('Quantities Report'!$A1440,"+",""))), VALUE(SUBSTITUTE('Quantities Report'!$A1440,"+","")),IF('Quantities Report'!$A1440="","End of Project",$A1441))</f>
        <v>End of Project</v>
      </c>
      <c r="B1442" s="30" t="str">
        <f>IF(ISNUMBER('Quantities Report'!$A1440), "", TRIM(CLEAN(SUBSTITUTE('Quantities Report'!$A1440, CHAR(160), " "))))</f>
        <v/>
      </c>
      <c r="C1442" s="30">
        <f>'Quantities Report'!F1440</f>
        <v>0</v>
      </c>
      <c r="D1442" s="32">
        <f>'Quantities Report'!G1440</f>
        <v>0</v>
      </c>
    </row>
    <row r="1443" spans="1:4">
      <c r="A1443" s="15" t="str">
        <f>IF(ISNUMBER(VALUE(SUBSTITUTE('Quantities Report'!$A1441,"+",""))), VALUE(SUBSTITUTE('Quantities Report'!$A1441,"+","")),IF('Quantities Report'!$A1441="","End of Project",$A1442))</f>
        <v>End of Project</v>
      </c>
      <c r="B1443" s="30" t="str">
        <f>IF(ISNUMBER('Quantities Report'!$A1441), "", TRIM(CLEAN(SUBSTITUTE('Quantities Report'!$A1441, CHAR(160), " "))))</f>
        <v/>
      </c>
      <c r="C1443" s="30">
        <f>'Quantities Report'!F1441</f>
        <v>0</v>
      </c>
      <c r="D1443" s="32">
        <f>'Quantities Report'!G1441</f>
        <v>0</v>
      </c>
    </row>
    <row r="1444" spans="1:4">
      <c r="A1444" s="15" t="str">
        <f>IF(ISNUMBER(VALUE(SUBSTITUTE('Quantities Report'!$A1442,"+",""))), VALUE(SUBSTITUTE('Quantities Report'!$A1442,"+","")),IF('Quantities Report'!$A1442="","End of Project",$A1443))</f>
        <v>End of Project</v>
      </c>
      <c r="B1444" s="30" t="str">
        <f>IF(ISNUMBER('Quantities Report'!$A1442), "", TRIM(CLEAN(SUBSTITUTE('Quantities Report'!$A1442, CHAR(160), " "))))</f>
        <v/>
      </c>
      <c r="C1444" s="30">
        <f>'Quantities Report'!F1442</f>
        <v>0</v>
      </c>
      <c r="D1444" s="32">
        <f>'Quantities Report'!G1442</f>
        <v>0</v>
      </c>
    </row>
    <row r="1445" spans="1:4">
      <c r="A1445" s="15" t="str">
        <f>IF(ISNUMBER(VALUE(SUBSTITUTE('Quantities Report'!$A1443,"+",""))), VALUE(SUBSTITUTE('Quantities Report'!$A1443,"+","")),IF('Quantities Report'!$A1443="","End of Project",$A1444))</f>
        <v>End of Project</v>
      </c>
      <c r="B1445" s="30" t="str">
        <f>IF(ISNUMBER('Quantities Report'!$A1443), "", TRIM(CLEAN(SUBSTITUTE('Quantities Report'!$A1443, CHAR(160), " "))))</f>
        <v/>
      </c>
      <c r="C1445" s="30">
        <f>'Quantities Report'!F1443</f>
        <v>0</v>
      </c>
      <c r="D1445" s="32">
        <f>'Quantities Report'!G1443</f>
        <v>0</v>
      </c>
    </row>
    <row r="1446" spans="1:4">
      <c r="A1446" s="15" t="str">
        <f>IF(ISNUMBER(VALUE(SUBSTITUTE('Quantities Report'!$A1444,"+",""))), VALUE(SUBSTITUTE('Quantities Report'!$A1444,"+","")),IF('Quantities Report'!$A1444="","End of Project",$A1445))</f>
        <v>End of Project</v>
      </c>
      <c r="B1446" s="30" t="str">
        <f>IF(ISNUMBER('Quantities Report'!$A1444), "", TRIM(CLEAN(SUBSTITUTE('Quantities Report'!$A1444, CHAR(160), " "))))</f>
        <v/>
      </c>
      <c r="C1446" s="30">
        <f>'Quantities Report'!F1444</f>
        <v>0</v>
      </c>
      <c r="D1446" s="32">
        <f>'Quantities Report'!G1444</f>
        <v>0</v>
      </c>
    </row>
    <row r="1447" spans="1:4">
      <c r="A1447" s="15" t="str">
        <f>IF(ISNUMBER(VALUE(SUBSTITUTE('Quantities Report'!$A1445,"+",""))), VALUE(SUBSTITUTE('Quantities Report'!$A1445,"+","")),IF('Quantities Report'!$A1445="","End of Project",$A1446))</f>
        <v>End of Project</v>
      </c>
      <c r="B1447" s="30" t="str">
        <f>IF(ISNUMBER('Quantities Report'!$A1445), "", TRIM(CLEAN(SUBSTITUTE('Quantities Report'!$A1445, CHAR(160), " "))))</f>
        <v/>
      </c>
      <c r="C1447" s="30">
        <f>'Quantities Report'!F1445</f>
        <v>0</v>
      </c>
      <c r="D1447" s="32">
        <f>'Quantities Report'!G1445</f>
        <v>0</v>
      </c>
    </row>
    <row r="1448" spans="1:4">
      <c r="A1448" s="15" t="str">
        <f>IF(ISNUMBER(VALUE(SUBSTITUTE('Quantities Report'!$A1446,"+",""))), VALUE(SUBSTITUTE('Quantities Report'!$A1446,"+","")),IF('Quantities Report'!$A1446="","End of Project",$A1447))</f>
        <v>End of Project</v>
      </c>
      <c r="B1448" s="30" t="str">
        <f>IF(ISNUMBER('Quantities Report'!$A1446), "", TRIM(CLEAN(SUBSTITUTE('Quantities Report'!$A1446, CHAR(160), " "))))</f>
        <v/>
      </c>
      <c r="C1448" s="30">
        <f>'Quantities Report'!F1446</f>
        <v>0</v>
      </c>
      <c r="D1448" s="32">
        <f>'Quantities Report'!G1446</f>
        <v>0</v>
      </c>
    </row>
    <row r="1449" spans="1:4">
      <c r="A1449" s="15" t="str">
        <f>IF(ISNUMBER(VALUE(SUBSTITUTE('Quantities Report'!$A1447,"+",""))), VALUE(SUBSTITUTE('Quantities Report'!$A1447,"+","")),IF('Quantities Report'!$A1447="","End of Project",$A1448))</f>
        <v>End of Project</v>
      </c>
      <c r="B1449" s="30" t="str">
        <f>IF(ISNUMBER('Quantities Report'!$A1447), "", TRIM(CLEAN(SUBSTITUTE('Quantities Report'!$A1447, CHAR(160), " "))))</f>
        <v/>
      </c>
      <c r="C1449" s="30">
        <f>'Quantities Report'!F1447</f>
        <v>0</v>
      </c>
      <c r="D1449" s="32">
        <f>'Quantities Report'!G1447</f>
        <v>0</v>
      </c>
    </row>
    <row r="1450" spans="1:4">
      <c r="A1450" s="15" t="str">
        <f>IF(ISNUMBER(VALUE(SUBSTITUTE('Quantities Report'!$A1448,"+",""))), VALUE(SUBSTITUTE('Quantities Report'!$A1448,"+","")),IF('Quantities Report'!$A1448="","End of Project",$A1449))</f>
        <v>End of Project</v>
      </c>
      <c r="B1450" s="30" t="str">
        <f>IF(ISNUMBER('Quantities Report'!$A1448), "", TRIM(CLEAN(SUBSTITUTE('Quantities Report'!$A1448, CHAR(160), " "))))</f>
        <v/>
      </c>
      <c r="C1450" s="30">
        <f>'Quantities Report'!F1448</f>
        <v>0</v>
      </c>
      <c r="D1450" s="32">
        <f>'Quantities Report'!G1448</f>
        <v>0</v>
      </c>
    </row>
    <row r="1451" spans="1:4">
      <c r="A1451" s="15" t="str">
        <f>IF(ISNUMBER(VALUE(SUBSTITUTE('Quantities Report'!$A1449,"+",""))), VALUE(SUBSTITUTE('Quantities Report'!$A1449,"+","")),IF('Quantities Report'!$A1449="","End of Project",$A1450))</f>
        <v>End of Project</v>
      </c>
      <c r="B1451" s="30" t="str">
        <f>IF(ISNUMBER('Quantities Report'!$A1449), "", TRIM(CLEAN(SUBSTITUTE('Quantities Report'!$A1449, CHAR(160), " "))))</f>
        <v/>
      </c>
      <c r="C1451" s="30">
        <f>'Quantities Report'!F1449</f>
        <v>0</v>
      </c>
      <c r="D1451" s="32">
        <f>'Quantities Report'!G1449</f>
        <v>0</v>
      </c>
    </row>
    <row r="1452" spans="1:4">
      <c r="A1452" s="15" t="str">
        <f>IF(ISNUMBER(VALUE(SUBSTITUTE('Quantities Report'!$A1450,"+",""))), VALUE(SUBSTITUTE('Quantities Report'!$A1450,"+","")),IF('Quantities Report'!$A1450="","End of Project",$A1451))</f>
        <v>End of Project</v>
      </c>
      <c r="B1452" s="30" t="str">
        <f>IF(ISNUMBER('Quantities Report'!$A1450), "", TRIM(CLEAN(SUBSTITUTE('Quantities Report'!$A1450, CHAR(160), " "))))</f>
        <v/>
      </c>
      <c r="C1452" s="30">
        <f>'Quantities Report'!F1450</f>
        <v>0</v>
      </c>
      <c r="D1452" s="32">
        <f>'Quantities Report'!G1450</f>
        <v>0</v>
      </c>
    </row>
    <row r="1453" spans="1:4">
      <c r="A1453" s="15" t="str">
        <f>IF(ISNUMBER(VALUE(SUBSTITUTE('Quantities Report'!$A1451,"+",""))), VALUE(SUBSTITUTE('Quantities Report'!$A1451,"+","")),IF('Quantities Report'!$A1451="","End of Project",$A1452))</f>
        <v>End of Project</v>
      </c>
      <c r="B1453" s="30" t="str">
        <f>IF(ISNUMBER('Quantities Report'!$A1451), "", TRIM(CLEAN(SUBSTITUTE('Quantities Report'!$A1451, CHAR(160), " "))))</f>
        <v/>
      </c>
      <c r="C1453" s="30">
        <f>'Quantities Report'!F1451</f>
        <v>0</v>
      </c>
      <c r="D1453" s="32">
        <f>'Quantities Report'!G1451</f>
        <v>0</v>
      </c>
    </row>
    <row r="1454" spans="1:4">
      <c r="A1454" s="15" t="str">
        <f>IF(ISNUMBER(VALUE(SUBSTITUTE('Quantities Report'!$A1452,"+",""))), VALUE(SUBSTITUTE('Quantities Report'!$A1452,"+","")),IF('Quantities Report'!$A1452="","End of Project",$A1453))</f>
        <v>End of Project</v>
      </c>
      <c r="B1454" s="30" t="str">
        <f>IF(ISNUMBER('Quantities Report'!$A1452), "", TRIM(CLEAN(SUBSTITUTE('Quantities Report'!$A1452, CHAR(160), " "))))</f>
        <v/>
      </c>
      <c r="C1454" s="30">
        <f>'Quantities Report'!F1452</f>
        <v>0</v>
      </c>
      <c r="D1454" s="32">
        <f>'Quantities Report'!G1452</f>
        <v>0</v>
      </c>
    </row>
    <row r="1455" spans="1:4">
      <c r="A1455" s="15" t="str">
        <f>IF(ISNUMBER(VALUE(SUBSTITUTE('Quantities Report'!$A1453,"+",""))), VALUE(SUBSTITUTE('Quantities Report'!$A1453,"+","")),IF('Quantities Report'!$A1453="","End of Project",$A1454))</f>
        <v>End of Project</v>
      </c>
      <c r="B1455" s="30" t="str">
        <f>IF(ISNUMBER('Quantities Report'!$A1453), "", TRIM(CLEAN(SUBSTITUTE('Quantities Report'!$A1453, CHAR(160), " "))))</f>
        <v/>
      </c>
      <c r="C1455" s="30">
        <f>'Quantities Report'!F1453</f>
        <v>0</v>
      </c>
      <c r="D1455" s="32">
        <f>'Quantities Report'!G1453</f>
        <v>0</v>
      </c>
    </row>
    <row r="1456" spans="1:4">
      <c r="A1456" s="15" t="str">
        <f>IF(ISNUMBER(VALUE(SUBSTITUTE('Quantities Report'!$A1454,"+",""))), VALUE(SUBSTITUTE('Quantities Report'!$A1454,"+","")),IF('Quantities Report'!$A1454="","End of Project",$A1455))</f>
        <v>End of Project</v>
      </c>
      <c r="B1456" s="30" t="str">
        <f>IF(ISNUMBER('Quantities Report'!$A1454), "", TRIM(CLEAN(SUBSTITUTE('Quantities Report'!$A1454, CHAR(160), " "))))</f>
        <v/>
      </c>
      <c r="C1456" s="30">
        <f>'Quantities Report'!F1454</f>
        <v>0</v>
      </c>
      <c r="D1456" s="32">
        <f>'Quantities Report'!G1454</f>
        <v>0</v>
      </c>
    </row>
    <row r="1457" spans="1:4">
      <c r="A1457" s="15" t="str">
        <f>IF(ISNUMBER(VALUE(SUBSTITUTE('Quantities Report'!$A1455,"+",""))), VALUE(SUBSTITUTE('Quantities Report'!$A1455,"+","")),IF('Quantities Report'!$A1455="","End of Project",$A1456))</f>
        <v>End of Project</v>
      </c>
      <c r="B1457" s="30" t="str">
        <f>IF(ISNUMBER('Quantities Report'!$A1455), "", TRIM(CLEAN(SUBSTITUTE('Quantities Report'!$A1455, CHAR(160), " "))))</f>
        <v/>
      </c>
      <c r="C1457" s="30">
        <f>'Quantities Report'!F1455</f>
        <v>0</v>
      </c>
      <c r="D1457" s="32">
        <f>'Quantities Report'!G1455</f>
        <v>0</v>
      </c>
    </row>
    <row r="1458" spans="1:4">
      <c r="A1458" s="15" t="str">
        <f>IF(ISNUMBER(VALUE(SUBSTITUTE('Quantities Report'!$A1456,"+",""))), VALUE(SUBSTITUTE('Quantities Report'!$A1456,"+","")),IF('Quantities Report'!$A1456="","End of Project",$A1457))</f>
        <v>End of Project</v>
      </c>
      <c r="B1458" s="30" t="str">
        <f>IF(ISNUMBER('Quantities Report'!$A1456), "", TRIM(CLEAN(SUBSTITUTE('Quantities Report'!$A1456, CHAR(160), " "))))</f>
        <v/>
      </c>
      <c r="C1458" s="30">
        <f>'Quantities Report'!F1456</f>
        <v>0</v>
      </c>
      <c r="D1458" s="32">
        <f>'Quantities Report'!G1456</f>
        <v>0</v>
      </c>
    </row>
    <row r="1459" spans="1:4">
      <c r="A1459" s="15" t="str">
        <f>IF(ISNUMBER(VALUE(SUBSTITUTE('Quantities Report'!$A1457,"+",""))), VALUE(SUBSTITUTE('Quantities Report'!$A1457,"+","")),IF('Quantities Report'!$A1457="","End of Project",$A1458))</f>
        <v>End of Project</v>
      </c>
      <c r="B1459" s="30" t="str">
        <f>IF(ISNUMBER('Quantities Report'!$A1457), "", TRIM(CLEAN(SUBSTITUTE('Quantities Report'!$A1457, CHAR(160), " "))))</f>
        <v/>
      </c>
      <c r="C1459" s="30">
        <f>'Quantities Report'!F1457</f>
        <v>0</v>
      </c>
      <c r="D1459" s="32">
        <f>'Quantities Report'!G1457</f>
        <v>0</v>
      </c>
    </row>
    <row r="1460" spans="1:4">
      <c r="A1460" s="15" t="str">
        <f>IF(ISNUMBER(VALUE(SUBSTITUTE('Quantities Report'!$A1458,"+",""))), VALUE(SUBSTITUTE('Quantities Report'!$A1458,"+","")),IF('Quantities Report'!$A1458="","End of Project",$A1459))</f>
        <v>End of Project</v>
      </c>
      <c r="B1460" s="30" t="str">
        <f>IF(ISNUMBER('Quantities Report'!$A1458), "", TRIM(CLEAN(SUBSTITUTE('Quantities Report'!$A1458, CHAR(160), " "))))</f>
        <v/>
      </c>
      <c r="C1460" s="30">
        <f>'Quantities Report'!F1458</f>
        <v>0</v>
      </c>
      <c r="D1460" s="32">
        <f>'Quantities Report'!G1458</f>
        <v>0</v>
      </c>
    </row>
    <row r="1461" spans="1:4">
      <c r="A1461" s="15" t="str">
        <f>IF(ISNUMBER(VALUE(SUBSTITUTE('Quantities Report'!$A1459,"+",""))), VALUE(SUBSTITUTE('Quantities Report'!$A1459,"+","")),IF('Quantities Report'!$A1459="","End of Project",$A1460))</f>
        <v>End of Project</v>
      </c>
      <c r="B1461" s="30" t="str">
        <f>IF(ISNUMBER('Quantities Report'!$A1459), "", TRIM(CLEAN(SUBSTITUTE('Quantities Report'!$A1459, CHAR(160), " "))))</f>
        <v/>
      </c>
      <c r="C1461" s="30">
        <f>'Quantities Report'!F1459</f>
        <v>0</v>
      </c>
      <c r="D1461" s="32">
        <f>'Quantities Report'!G1459</f>
        <v>0</v>
      </c>
    </row>
    <row r="1462" spans="1:4">
      <c r="A1462" s="15" t="str">
        <f>IF(ISNUMBER(VALUE(SUBSTITUTE('Quantities Report'!$A1460,"+",""))), VALUE(SUBSTITUTE('Quantities Report'!$A1460,"+","")),IF('Quantities Report'!$A1460="","End of Project",$A1461))</f>
        <v>End of Project</v>
      </c>
      <c r="B1462" s="30" t="str">
        <f>IF(ISNUMBER('Quantities Report'!$A1460), "", TRIM(CLEAN(SUBSTITUTE('Quantities Report'!$A1460, CHAR(160), " "))))</f>
        <v/>
      </c>
      <c r="C1462" s="30">
        <f>'Quantities Report'!F1460</f>
        <v>0</v>
      </c>
      <c r="D1462" s="32">
        <f>'Quantities Report'!G1460</f>
        <v>0</v>
      </c>
    </row>
    <row r="1463" spans="1:4">
      <c r="A1463" s="15" t="str">
        <f>IF(ISNUMBER(VALUE(SUBSTITUTE('Quantities Report'!$A1461,"+",""))), VALUE(SUBSTITUTE('Quantities Report'!$A1461,"+","")),IF('Quantities Report'!$A1461="","End of Project",$A1462))</f>
        <v>End of Project</v>
      </c>
      <c r="B1463" s="30" t="str">
        <f>IF(ISNUMBER('Quantities Report'!$A1461), "", TRIM(CLEAN(SUBSTITUTE('Quantities Report'!$A1461, CHAR(160), " "))))</f>
        <v/>
      </c>
      <c r="C1463" s="30">
        <f>'Quantities Report'!F1461</f>
        <v>0</v>
      </c>
      <c r="D1463" s="32">
        <f>'Quantities Report'!G1461</f>
        <v>0</v>
      </c>
    </row>
    <row r="1464" spans="1:4">
      <c r="A1464" s="15" t="str">
        <f>IF(ISNUMBER(VALUE(SUBSTITUTE('Quantities Report'!$A1462,"+",""))), VALUE(SUBSTITUTE('Quantities Report'!$A1462,"+","")),IF('Quantities Report'!$A1462="","End of Project",$A1463))</f>
        <v>End of Project</v>
      </c>
      <c r="B1464" s="30" t="str">
        <f>IF(ISNUMBER('Quantities Report'!$A1462), "", TRIM(CLEAN(SUBSTITUTE('Quantities Report'!$A1462, CHAR(160), " "))))</f>
        <v/>
      </c>
      <c r="C1464" s="30">
        <f>'Quantities Report'!F1462</f>
        <v>0</v>
      </c>
      <c r="D1464" s="32">
        <f>'Quantities Report'!G1462</f>
        <v>0</v>
      </c>
    </row>
    <row r="1465" spans="1:4">
      <c r="A1465" s="15" t="str">
        <f>IF(ISNUMBER(VALUE(SUBSTITUTE('Quantities Report'!$A1463,"+",""))), VALUE(SUBSTITUTE('Quantities Report'!$A1463,"+","")),IF('Quantities Report'!$A1463="","End of Project",$A1464))</f>
        <v>End of Project</v>
      </c>
      <c r="B1465" s="30" t="str">
        <f>IF(ISNUMBER('Quantities Report'!$A1463), "", TRIM(CLEAN(SUBSTITUTE('Quantities Report'!$A1463, CHAR(160), " "))))</f>
        <v/>
      </c>
      <c r="C1465" s="30">
        <f>'Quantities Report'!F1463</f>
        <v>0</v>
      </c>
      <c r="D1465" s="32">
        <f>'Quantities Report'!G1463</f>
        <v>0</v>
      </c>
    </row>
    <row r="1466" spans="1:4">
      <c r="A1466" s="15" t="str">
        <f>IF(ISNUMBER(VALUE(SUBSTITUTE('Quantities Report'!$A1464,"+",""))), VALUE(SUBSTITUTE('Quantities Report'!$A1464,"+","")),IF('Quantities Report'!$A1464="","End of Project",$A1465))</f>
        <v>End of Project</v>
      </c>
      <c r="B1466" s="30" t="str">
        <f>IF(ISNUMBER('Quantities Report'!$A1464), "", TRIM(CLEAN(SUBSTITUTE('Quantities Report'!$A1464, CHAR(160), " "))))</f>
        <v/>
      </c>
      <c r="C1466" s="30">
        <f>'Quantities Report'!F1464</f>
        <v>0</v>
      </c>
      <c r="D1466" s="32">
        <f>'Quantities Report'!G1464</f>
        <v>0</v>
      </c>
    </row>
    <row r="1467" spans="1:4">
      <c r="A1467" s="15" t="str">
        <f>IF(ISNUMBER(VALUE(SUBSTITUTE('Quantities Report'!$A1465,"+",""))), VALUE(SUBSTITUTE('Quantities Report'!$A1465,"+","")),IF('Quantities Report'!$A1465="","End of Project",$A1466))</f>
        <v>End of Project</v>
      </c>
      <c r="B1467" s="30" t="str">
        <f>IF(ISNUMBER('Quantities Report'!$A1465), "", TRIM(CLEAN(SUBSTITUTE('Quantities Report'!$A1465, CHAR(160), " "))))</f>
        <v/>
      </c>
      <c r="C1467" s="30">
        <f>'Quantities Report'!F1465</f>
        <v>0</v>
      </c>
      <c r="D1467" s="32">
        <f>'Quantities Report'!G1465</f>
        <v>0</v>
      </c>
    </row>
    <row r="1468" spans="1:4">
      <c r="A1468" s="15" t="str">
        <f>IF(ISNUMBER(VALUE(SUBSTITUTE('Quantities Report'!$A1466,"+",""))), VALUE(SUBSTITUTE('Quantities Report'!$A1466,"+","")),IF('Quantities Report'!$A1466="","End of Project",$A1467))</f>
        <v>End of Project</v>
      </c>
      <c r="B1468" s="30" t="str">
        <f>IF(ISNUMBER('Quantities Report'!$A1466), "", TRIM(CLEAN(SUBSTITUTE('Quantities Report'!$A1466, CHAR(160), " "))))</f>
        <v/>
      </c>
      <c r="C1468" s="30">
        <f>'Quantities Report'!F1466</f>
        <v>0</v>
      </c>
      <c r="D1468" s="32">
        <f>'Quantities Report'!G1466</f>
        <v>0</v>
      </c>
    </row>
    <row r="1469" spans="1:4">
      <c r="A1469" s="15" t="str">
        <f>IF(ISNUMBER(VALUE(SUBSTITUTE('Quantities Report'!$A1467,"+",""))), VALUE(SUBSTITUTE('Quantities Report'!$A1467,"+","")),IF('Quantities Report'!$A1467="","End of Project",$A1468))</f>
        <v>End of Project</v>
      </c>
      <c r="B1469" s="30" t="str">
        <f>IF(ISNUMBER('Quantities Report'!$A1467), "", TRIM(CLEAN(SUBSTITUTE('Quantities Report'!$A1467, CHAR(160), " "))))</f>
        <v/>
      </c>
      <c r="C1469" s="30">
        <f>'Quantities Report'!F1467</f>
        <v>0</v>
      </c>
      <c r="D1469" s="32">
        <f>'Quantities Report'!G1467</f>
        <v>0</v>
      </c>
    </row>
    <row r="1470" spans="1:4">
      <c r="A1470" s="15" t="str">
        <f>IF(ISNUMBER(VALUE(SUBSTITUTE('Quantities Report'!$A1468,"+",""))), VALUE(SUBSTITUTE('Quantities Report'!$A1468,"+","")),IF('Quantities Report'!$A1468="","End of Project",$A1469))</f>
        <v>End of Project</v>
      </c>
      <c r="B1470" s="30" t="str">
        <f>IF(ISNUMBER('Quantities Report'!$A1468), "", TRIM(CLEAN(SUBSTITUTE('Quantities Report'!$A1468, CHAR(160), " "))))</f>
        <v/>
      </c>
      <c r="C1470" s="30">
        <f>'Quantities Report'!F1468</f>
        <v>0</v>
      </c>
      <c r="D1470" s="32">
        <f>'Quantities Report'!G1468</f>
        <v>0</v>
      </c>
    </row>
    <row r="1471" spans="1:4">
      <c r="A1471" s="15" t="str">
        <f>IF(ISNUMBER(VALUE(SUBSTITUTE('Quantities Report'!$A1469,"+",""))), VALUE(SUBSTITUTE('Quantities Report'!$A1469,"+","")),IF('Quantities Report'!$A1469="","End of Project",$A1470))</f>
        <v>End of Project</v>
      </c>
      <c r="B1471" s="30" t="str">
        <f>IF(ISNUMBER('Quantities Report'!$A1469), "", TRIM(CLEAN(SUBSTITUTE('Quantities Report'!$A1469, CHAR(160), " "))))</f>
        <v/>
      </c>
      <c r="C1471" s="30">
        <f>'Quantities Report'!F1469</f>
        <v>0</v>
      </c>
      <c r="D1471" s="32">
        <f>'Quantities Report'!G1469</f>
        <v>0</v>
      </c>
    </row>
    <row r="1472" spans="1:4">
      <c r="A1472" s="15" t="str">
        <f>IF(ISNUMBER(VALUE(SUBSTITUTE('Quantities Report'!$A1470,"+",""))), VALUE(SUBSTITUTE('Quantities Report'!$A1470,"+","")),IF('Quantities Report'!$A1470="","End of Project",$A1471))</f>
        <v>End of Project</v>
      </c>
      <c r="B1472" s="30" t="str">
        <f>IF(ISNUMBER('Quantities Report'!$A1470), "", TRIM(CLEAN(SUBSTITUTE('Quantities Report'!$A1470, CHAR(160), " "))))</f>
        <v/>
      </c>
      <c r="C1472" s="30">
        <f>'Quantities Report'!F1470</f>
        <v>0</v>
      </c>
      <c r="D1472" s="32">
        <f>'Quantities Report'!G1470</f>
        <v>0</v>
      </c>
    </row>
    <row r="1473" spans="1:4">
      <c r="A1473" s="15" t="str">
        <f>IF(ISNUMBER(VALUE(SUBSTITUTE('Quantities Report'!$A1471,"+",""))), VALUE(SUBSTITUTE('Quantities Report'!$A1471,"+","")),IF('Quantities Report'!$A1471="","End of Project",$A1472))</f>
        <v>End of Project</v>
      </c>
      <c r="B1473" s="30" t="str">
        <f>IF(ISNUMBER('Quantities Report'!$A1471), "", TRIM(CLEAN(SUBSTITUTE('Quantities Report'!$A1471, CHAR(160), " "))))</f>
        <v/>
      </c>
      <c r="C1473" s="30">
        <f>'Quantities Report'!F1471</f>
        <v>0</v>
      </c>
      <c r="D1473" s="32">
        <f>'Quantities Report'!G1471</f>
        <v>0</v>
      </c>
    </row>
    <row r="1474" spans="1:4">
      <c r="A1474" s="15" t="str">
        <f>IF(ISNUMBER(VALUE(SUBSTITUTE('Quantities Report'!$A1472,"+",""))), VALUE(SUBSTITUTE('Quantities Report'!$A1472,"+","")),IF('Quantities Report'!$A1472="","End of Project",$A1473))</f>
        <v>End of Project</v>
      </c>
      <c r="B1474" s="30" t="str">
        <f>IF(ISNUMBER('Quantities Report'!$A1472), "", TRIM(CLEAN(SUBSTITUTE('Quantities Report'!$A1472, CHAR(160), " "))))</f>
        <v/>
      </c>
      <c r="C1474" s="30">
        <f>'Quantities Report'!F1472</f>
        <v>0</v>
      </c>
      <c r="D1474" s="32">
        <f>'Quantities Report'!G1472</f>
        <v>0</v>
      </c>
    </row>
    <row r="1475" spans="1:4">
      <c r="A1475" s="15" t="str">
        <f>IF(ISNUMBER(VALUE(SUBSTITUTE('Quantities Report'!$A1473,"+",""))), VALUE(SUBSTITUTE('Quantities Report'!$A1473,"+","")),IF('Quantities Report'!$A1473="","End of Project",$A1474))</f>
        <v>End of Project</v>
      </c>
      <c r="B1475" s="30" t="str">
        <f>IF(ISNUMBER('Quantities Report'!$A1473), "", TRIM(CLEAN(SUBSTITUTE('Quantities Report'!$A1473, CHAR(160), " "))))</f>
        <v/>
      </c>
      <c r="C1475" s="30">
        <f>'Quantities Report'!F1473</f>
        <v>0</v>
      </c>
      <c r="D1475" s="32">
        <f>'Quantities Report'!G1473</f>
        <v>0</v>
      </c>
    </row>
    <row r="1476" spans="1:4">
      <c r="A1476" s="15" t="str">
        <f>IF(ISNUMBER(VALUE(SUBSTITUTE('Quantities Report'!$A1474,"+",""))), VALUE(SUBSTITUTE('Quantities Report'!$A1474,"+","")),IF('Quantities Report'!$A1474="","End of Project",$A1475))</f>
        <v>End of Project</v>
      </c>
      <c r="B1476" s="30" t="str">
        <f>IF(ISNUMBER('Quantities Report'!$A1474), "", TRIM(CLEAN(SUBSTITUTE('Quantities Report'!$A1474, CHAR(160), " "))))</f>
        <v/>
      </c>
      <c r="C1476" s="30">
        <f>'Quantities Report'!F1474</f>
        <v>0</v>
      </c>
      <c r="D1476" s="32">
        <f>'Quantities Report'!G1474</f>
        <v>0</v>
      </c>
    </row>
    <row r="1477" spans="1:4">
      <c r="A1477" s="15" t="str">
        <f>IF(ISNUMBER(VALUE(SUBSTITUTE('Quantities Report'!$A1475,"+",""))), VALUE(SUBSTITUTE('Quantities Report'!$A1475,"+","")),IF('Quantities Report'!$A1475="","End of Project",$A1476))</f>
        <v>End of Project</v>
      </c>
      <c r="B1477" s="30" t="str">
        <f>IF(ISNUMBER('Quantities Report'!$A1475), "", TRIM(CLEAN(SUBSTITUTE('Quantities Report'!$A1475, CHAR(160), " "))))</f>
        <v/>
      </c>
      <c r="C1477" s="30">
        <f>'Quantities Report'!F1475</f>
        <v>0</v>
      </c>
      <c r="D1477" s="32">
        <f>'Quantities Report'!G1475</f>
        <v>0</v>
      </c>
    </row>
    <row r="1478" spans="1:4">
      <c r="A1478" s="15" t="str">
        <f>IF(ISNUMBER(VALUE(SUBSTITUTE('Quantities Report'!$A1476,"+",""))), VALUE(SUBSTITUTE('Quantities Report'!$A1476,"+","")),IF('Quantities Report'!$A1476="","End of Project",$A1477))</f>
        <v>End of Project</v>
      </c>
      <c r="B1478" s="30" t="str">
        <f>IF(ISNUMBER('Quantities Report'!$A1476), "", TRIM(CLEAN(SUBSTITUTE('Quantities Report'!$A1476, CHAR(160), " "))))</f>
        <v/>
      </c>
      <c r="C1478" s="30">
        <f>'Quantities Report'!F1476</f>
        <v>0</v>
      </c>
      <c r="D1478" s="32">
        <f>'Quantities Report'!G1476</f>
        <v>0</v>
      </c>
    </row>
    <row r="1479" spans="1:4">
      <c r="A1479" s="15" t="str">
        <f>IF(ISNUMBER(VALUE(SUBSTITUTE('Quantities Report'!$A1477,"+",""))), VALUE(SUBSTITUTE('Quantities Report'!$A1477,"+","")),IF('Quantities Report'!$A1477="","End of Project",$A1478))</f>
        <v>End of Project</v>
      </c>
      <c r="B1479" s="30" t="str">
        <f>IF(ISNUMBER('Quantities Report'!$A1477), "", TRIM(CLEAN(SUBSTITUTE('Quantities Report'!$A1477, CHAR(160), " "))))</f>
        <v/>
      </c>
      <c r="C1479" s="30">
        <f>'Quantities Report'!F1477</f>
        <v>0</v>
      </c>
      <c r="D1479" s="32">
        <f>'Quantities Report'!G1477</f>
        <v>0</v>
      </c>
    </row>
    <row r="1480" spans="1:4">
      <c r="A1480" s="15" t="str">
        <f>IF(ISNUMBER(VALUE(SUBSTITUTE('Quantities Report'!$A1478,"+",""))), VALUE(SUBSTITUTE('Quantities Report'!$A1478,"+","")),IF('Quantities Report'!$A1478="","End of Project",$A1479))</f>
        <v>End of Project</v>
      </c>
      <c r="B1480" s="30" t="str">
        <f>IF(ISNUMBER('Quantities Report'!$A1478), "", TRIM(CLEAN(SUBSTITUTE('Quantities Report'!$A1478, CHAR(160), " "))))</f>
        <v/>
      </c>
      <c r="C1480" s="30">
        <f>'Quantities Report'!F1478</f>
        <v>0</v>
      </c>
      <c r="D1480" s="32">
        <f>'Quantities Report'!G1478</f>
        <v>0</v>
      </c>
    </row>
    <row r="1481" spans="1:4">
      <c r="A1481" s="15" t="str">
        <f>IF(ISNUMBER(VALUE(SUBSTITUTE('Quantities Report'!$A1479,"+",""))), VALUE(SUBSTITUTE('Quantities Report'!$A1479,"+","")),IF('Quantities Report'!$A1479="","End of Project",$A1480))</f>
        <v>End of Project</v>
      </c>
      <c r="B1481" s="30" t="str">
        <f>IF(ISNUMBER('Quantities Report'!$A1479), "", TRIM(CLEAN(SUBSTITUTE('Quantities Report'!$A1479, CHAR(160), " "))))</f>
        <v/>
      </c>
      <c r="C1481" s="30">
        <f>'Quantities Report'!F1479</f>
        <v>0</v>
      </c>
      <c r="D1481" s="32">
        <f>'Quantities Report'!G1479</f>
        <v>0</v>
      </c>
    </row>
    <row r="1482" spans="1:4">
      <c r="A1482" s="15" t="str">
        <f>IF(ISNUMBER(VALUE(SUBSTITUTE('Quantities Report'!$A1480,"+",""))), VALUE(SUBSTITUTE('Quantities Report'!$A1480,"+","")),IF('Quantities Report'!$A1480="","End of Project",$A1481))</f>
        <v>End of Project</v>
      </c>
      <c r="B1482" s="30" t="str">
        <f>IF(ISNUMBER('Quantities Report'!$A1480), "", TRIM(CLEAN(SUBSTITUTE('Quantities Report'!$A1480, CHAR(160), " "))))</f>
        <v/>
      </c>
      <c r="C1482" s="30">
        <f>'Quantities Report'!F1480</f>
        <v>0</v>
      </c>
      <c r="D1482" s="32">
        <f>'Quantities Report'!G1480</f>
        <v>0</v>
      </c>
    </row>
    <row r="1483" spans="1:4">
      <c r="A1483" s="15" t="str">
        <f>IF(ISNUMBER(VALUE(SUBSTITUTE('Quantities Report'!$A1481,"+",""))), VALUE(SUBSTITUTE('Quantities Report'!$A1481,"+","")),IF('Quantities Report'!$A1481="","End of Project",$A1482))</f>
        <v>End of Project</v>
      </c>
      <c r="B1483" s="30" t="str">
        <f>IF(ISNUMBER('Quantities Report'!$A1481), "", TRIM(CLEAN(SUBSTITUTE('Quantities Report'!$A1481, CHAR(160), " "))))</f>
        <v/>
      </c>
      <c r="C1483" s="30">
        <f>'Quantities Report'!F1481</f>
        <v>0</v>
      </c>
      <c r="D1483" s="32">
        <f>'Quantities Report'!G1481</f>
        <v>0</v>
      </c>
    </row>
    <row r="1484" spans="1:4">
      <c r="A1484" s="15" t="str">
        <f>IF(ISNUMBER(VALUE(SUBSTITUTE('Quantities Report'!$A1482,"+",""))), VALUE(SUBSTITUTE('Quantities Report'!$A1482,"+","")),IF('Quantities Report'!$A1482="","End of Project",$A1483))</f>
        <v>End of Project</v>
      </c>
      <c r="B1484" s="30" t="str">
        <f>IF(ISNUMBER('Quantities Report'!$A1482), "", TRIM(CLEAN(SUBSTITUTE('Quantities Report'!$A1482, CHAR(160), " "))))</f>
        <v/>
      </c>
      <c r="C1484" s="30">
        <f>'Quantities Report'!F1482</f>
        <v>0</v>
      </c>
      <c r="D1484" s="32">
        <f>'Quantities Report'!G1482</f>
        <v>0</v>
      </c>
    </row>
    <row r="1485" spans="1:4">
      <c r="A1485" s="15" t="str">
        <f>IF(ISNUMBER(VALUE(SUBSTITUTE('Quantities Report'!$A1483,"+",""))), VALUE(SUBSTITUTE('Quantities Report'!$A1483,"+","")),IF('Quantities Report'!$A1483="","End of Project",$A1484))</f>
        <v>End of Project</v>
      </c>
      <c r="B1485" s="30" t="str">
        <f>IF(ISNUMBER('Quantities Report'!$A1483), "", TRIM(CLEAN(SUBSTITUTE('Quantities Report'!$A1483, CHAR(160), " "))))</f>
        <v/>
      </c>
      <c r="C1485" s="30">
        <f>'Quantities Report'!F1483</f>
        <v>0</v>
      </c>
      <c r="D1485" s="32">
        <f>'Quantities Report'!G1483</f>
        <v>0</v>
      </c>
    </row>
    <row r="1486" spans="1:4">
      <c r="A1486" s="15" t="str">
        <f>IF(ISNUMBER(VALUE(SUBSTITUTE('Quantities Report'!$A1484,"+",""))), VALUE(SUBSTITUTE('Quantities Report'!$A1484,"+","")),IF('Quantities Report'!$A1484="","End of Project",$A1485))</f>
        <v>End of Project</v>
      </c>
      <c r="B1486" s="30" t="str">
        <f>IF(ISNUMBER('Quantities Report'!$A1484), "", TRIM(CLEAN(SUBSTITUTE('Quantities Report'!$A1484, CHAR(160), " "))))</f>
        <v/>
      </c>
      <c r="C1486" s="30">
        <f>'Quantities Report'!F1484</f>
        <v>0</v>
      </c>
      <c r="D1486" s="32">
        <f>'Quantities Report'!G1484</f>
        <v>0</v>
      </c>
    </row>
    <row r="1487" spans="1:4">
      <c r="A1487" s="15" t="str">
        <f>IF(ISNUMBER(VALUE(SUBSTITUTE('Quantities Report'!$A1485,"+",""))), VALUE(SUBSTITUTE('Quantities Report'!$A1485,"+","")),IF('Quantities Report'!$A1485="","End of Project",$A1486))</f>
        <v>End of Project</v>
      </c>
      <c r="B1487" s="30" t="str">
        <f>IF(ISNUMBER('Quantities Report'!$A1485), "", TRIM(CLEAN(SUBSTITUTE('Quantities Report'!$A1485, CHAR(160), " "))))</f>
        <v/>
      </c>
      <c r="C1487" s="30">
        <f>'Quantities Report'!F1485</f>
        <v>0</v>
      </c>
      <c r="D1487" s="32">
        <f>'Quantities Report'!G1485</f>
        <v>0</v>
      </c>
    </row>
    <row r="1488" spans="1:4">
      <c r="A1488" s="15" t="str">
        <f>IF(ISNUMBER(VALUE(SUBSTITUTE('Quantities Report'!$A1486,"+",""))), VALUE(SUBSTITUTE('Quantities Report'!$A1486,"+","")),IF('Quantities Report'!$A1486="","End of Project",$A1487))</f>
        <v>End of Project</v>
      </c>
      <c r="B1488" s="30" t="str">
        <f>IF(ISNUMBER('Quantities Report'!$A1486), "", TRIM(CLEAN(SUBSTITUTE('Quantities Report'!$A1486, CHAR(160), " "))))</f>
        <v/>
      </c>
      <c r="C1488" s="30">
        <f>'Quantities Report'!F1486</f>
        <v>0</v>
      </c>
      <c r="D1488" s="32">
        <f>'Quantities Report'!G1486</f>
        <v>0</v>
      </c>
    </row>
    <row r="1489" spans="1:4">
      <c r="A1489" s="15" t="str">
        <f>IF(ISNUMBER(VALUE(SUBSTITUTE('Quantities Report'!$A1487,"+",""))), VALUE(SUBSTITUTE('Quantities Report'!$A1487,"+","")),IF('Quantities Report'!$A1487="","End of Project",$A1488))</f>
        <v>End of Project</v>
      </c>
      <c r="B1489" s="30" t="str">
        <f>IF(ISNUMBER('Quantities Report'!$A1487), "", TRIM(CLEAN(SUBSTITUTE('Quantities Report'!$A1487, CHAR(160), " "))))</f>
        <v/>
      </c>
      <c r="C1489" s="30">
        <f>'Quantities Report'!F1487</f>
        <v>0</v>
      </c>
      <c r="D1489" s="32">
        <f>'Quantities Report'!G1487</f>
        <v>0</v>
      </c>
    </row>
    <row r="1490" spans="1:4">
      <c r="A1490" s="15" t="str">
        <f>IF(ISNUMBER(VALUE(SUBSTITUTE('Quantities Report'!$A1488,"+",""))), VALUE(SUBSTITUTE('Quantities Report'!$A1488,"+","")),IF('Quantities Report'!$A1488="","End of Project",$A1489))</f>
        <v>End of Project</v>
      </c>
      <c r="B1490" s="30" t="str">
        <f>IF(ISNUMBER('Quantities Report'!$A1488), "", TRIM(CLEAN(SUBSTITUTE('Quantities Report'!$A1488, CHAR(160), " "))))</f>
        <v/>
      </c>
      <c r="C1490" s="30">
        <f>'Quantities Report'!F1488</f>
        <v>0</v>
      </c>
      <c r="D1490" s="32">
        <f>'Quantities Report'!G1488</f>
        <v>0</v>
      </c>
    </row>
    <row r="1491" spans="1:4">
      <c r="A1491" s="15" t="str">
        <f>IF(ISNUMBER(VALUE(SUBSTITUTE('Quantities Report'!$A1489,"+",""))), VALUE(SUBSTITUTE('Quantities Report'!$A1489,"+","")),IF('Quantities Report'!$A1489="","End of Project",$A1490))</f>
        <v>End of Project</v>
      </c>
      <c r="B1491" s="30" t="str">
        <f>IF(ISNUMBER('Quantities Report'!$A1489), "", TRIM(CLEAN(SUBSTITUTE('Quantities Report'!$A1489, CHAR(160), " "))))</f>
        <v/>
      </c>
      <c r="C1491" s="30">
        <f>'Quantities Report'!F1489</f>
        <v>0</v>
      </c>
      <c r="D1491" s="32">
        <f>'Quantities Report'!G1489</f>
        <v>0</v>
      </c>
    </row>
    <row r="1492" spans="1:4">
      <c r="A1492" s="15" t="str">
        <f>IF(ISNUMBER(VALUE(SUBSTITUTE('Quantities Report'!$A1490,"+",""))), VALUE(SUBSTITUTE('Quantities Report'!$A1490,"+","")),IF('Quantities Report'!$A1490="","End of Project",$A1491))</f>
        <v>End of Project</v>
      </c>
      <c r="B1492" s="30" t="str">
        <f>IF(ISNUMBER('Quantities Report'!$A1490), "", TRIM(CLEAN(SUBSTITUTE('Quantities Report'!$A1490, CHAR(160), " "))))</f>
        <v/>
      </c>
      <c r="C1492" s="30">
        <f>'Quantities Report'!F1490</f>
        <v>0</v>
      </c>
      <c r="D1492" s="32">
        <f>'Quantities Report'!G1490</f>
        <v>0</v>
      </c>
    </row>
    <row r="1493" spans="1:4">
      <c r="A1493" s="15" t="str">
        <f>IF(ISNUMBER(VALUE(SUBSTITUTE('Quantities Report'!$A1491,"+",""))), VALUE(SUBSTITUTE('Quantities Report'!$A1491,"+","")),IF('Quantities Report'!$A1491="","End of Project",$A1492))</f>
        <v>End of Project</v>
      </c>
      <c r="B1493" s="30" t="str">
        <f>IF(ISNUMBER('Quantities Report'!$A1491), "", TRIM(CLEAN(SUBSTITUTE('Quantities Report'!$A1491, CHAR(160), " "))))</f>
        <v/>
      </c>
      <c r="C1493" s="30">
        <f>'Quantities Report'!F1491</f>
        <v>0</v>
      </c>
      <c r="D1493" s="32">
        <f>'Quantities Report'!G1491</f>
        <v>0</v>
      </c>
    </row>
    <row r="1494" spans="1:4">
      <c r="A1494" s="15" t="str">
        <f>IF(ISNUMBER(VALUE(SUBSTITUTE('Quantities Report'!$A1492,"+",""))), VALUE(SUBSTITUTE('Quantities Report'!$A1492,"+","")),IF('Quantities Report'!$A1492="","End of Project",$A1493))</f>
        <v>End of Project</v>
      </c>
      <c r="B1494" s="30" t="str">
        <f>IF(ISNUMBER('Quantities Report'!$A1492), "", TRIM(CLEAN(SUBSTITUTE('Quantities Report'!$A1492, CHAR(160), " "))))</f>
        <v/>
      </c>
      <c r="C1494" s="30">
        <f>'Quantities Report'!F1492</f>
        <v>0</v>
      </c>
      <c r="D1494" s="32">
        <f>'Quantities Report'!G1492</f>
        <v>0</v>
      </c>
    </row>
    <row r="1495" spans="1:4">
      <c r="A1495" s="15" t="str">
        <f>IF(ISNUMBER(VALUE(SUBSTITUTE('Quantities Report'!$A1493,"+",""))), VALUE(SUBSTITUTE('Quantities Report'!$A1493,"+","")),IF('Quantities Report'!$A1493="","End of Project",$A1494))</f>
        <v>End of Project</v>
      </c>
      <c r="B1495" s="30" t="str">
        <f>IF(ISNUMBER('Quantities Report'!$A1493), "", TRIM(CLEAN(SUBSTITUTE('Quantities Report'!$A1493, CHAR(160), " "))))</f>
        <v/>
      </c>
      <c r="C1495" s="30">
        <f>'Quantities Report'!F1493</f>
        <v>0</v>
      </c>
      <c r="D1495" s="32">
        <f>'Quantities Report'!G1493</f>
        <v>0</v>
      </c>
    </row>
    <row r="1496" spans="1:4">
      <c r="A1496" s="15" t="str">
        <f>IF(ISNUMBER(VALUE(SUBSTITUTE('Quantities Report'!$A1494,"+",""))), VALUE(SUBSTITUTE('Quantities Report'!$A1494,"+","")),IF('Quantities Report'!$A1494="","End of Project",$A1495))</f>
        <v>End of Project</v>
      </c>
      <c r="B1496" s="30" t="str">
        <f>IF(ISNUMBER('Quantities Report'!$A1494), "", TRIM(CLEAN(SUBSTITUTE('Quantities Report'!$A1494, CHAR(160), " "))))</f>
        <v/>
      </c>
      <c r="C1496" s="30">
        <f>'Quantities Report'!F1494</f>
        <v>0</v>
      </c>
      <c r="D1496" s="32">
        <f>'Quantities Report'!G1494</f>
        <v>0</v>
      </c>
    </row>
    <row r="1497" spans="1:4">
      <c r="A1497" s="15" t="str">
        <f>IF(ISNUMBER(VALUE(SUBSTITUTE('Quantities Report'!$A1495,"+",""))), VALUE(SUBSTITUTE('Quantities Report'!$A1495,"+","")),IF('Quantities Report'!$A1495="","End of Project",$A1496))</f>
        <v>End of Project</v>
      </c>
      <c r="B1497" s="30" t="str">
        <f>IF(ISNUMBER('Quantities Report'!$A1495), "", TRIM(CLEAN(SUBSTITUTE('Quantities Report'!$A1495, CHAR(160), " "))))</f>
        <v/>
      </c>
      <c r="C1497" s="30">
        <f>'Quantities Report'!F1495</f>
        <v>0</v>
      </c>
      <c r="D1497" s="32">
        <f>'Quantities Report'!G1495</f>
        <v>0</v>
      </c>
    </row>
    <row r="1498" spans="1:4">
      <c r="A1498" s="15" t="str">
        <f>IF(ISNUMBER(VALUE(SUBSTITUTE('Quantities Report'!$A1496,"+",""))), VALUE(SUBSTITUTE('Quantities Report'!$A1496,"+","")),IF('Quantities Report'!$A1496="","End of Project",$A1497))</f>
        <v>End of Project</v>
      </c>
      <c r="B1498" s="30" t="str">
        <f>IF(ISNUMBER('Quantities Report'!$A1496), "", TRIM(CLEAN(SUBSTITUTE('Quantities Report'!$A1496, CHAR(160), " "))))</f>
        <v/>
      </c>
      <c r="C1498" s="30">
        <f>'Quantities Report'!F1496</f>
        <v>0</v>
      </c>
      <c r="D1498" s="32">
        <f>'Quantities Report'!G1496</f>
        <v>0</v>
      </c>
    </row>
    <row r="1499" spans="1:4">
      <c r="A1499" s="15" t="str">
        <f>IF(ISNUMBER(VALUE(SUBSTITUTE('Quantities Report'!$A1497,"+",""))), VALUE(SUBSTITUTE('Quantities Report'!$A1497,"+","")),IF('Quantities Report'!$A1497="","End of Project",$A1498))</f>
        <v>End of Project</v>
      </c>
      <c r="B1499" s="30" t="str">
        <f>IF(ISNUMBER('Quantities Report'!$A1497), "", TRIM(CLEAN(SUBSTITUTE('Quantities Report'!$A1497, CHAR(160), " "))))</f>
        <v/>
      </c>
      <c r="C1499" s="30">
        <f>'Quantities Report'!F1497</f>
        <v>0</v>
      </c>
      <c r="D1499" s="32">
        <f>'Quantities Report'!G1497</f>
        <v>0</v>
      </c>
    </row>
    <row r="1500" spans="1:4">
      <c r="A1500" s="15" t="str">
        <f>IF(ISNUMBER(VALUE(SUBSTITUTE('Quantities Report'!$A1498,"+",""))), VALUE(SUBSTITUTE('Quantities Report'!$A1498,"+","")),IF('Quantities Report'!$A1498="","End of Project",$A1499))</f>
        <v>End of Project</v>
      </c>
      <c r="B1500" s="30" t="str">
        <f>IF(ISNUMBER('Quantities Report'!$A1498), "", TRIM(CLEAN(SUBSTITUTE('Quantities Report'!$A1498, CHAR(160), " "))))</f>
        <v/>
      </c>
      <c r="C1500" s="30">
        <f>'Quantities Report'!F1498</f>
        <v>0</v>
      </c>
      <c r="D1500" s="32">
        <f>'Quantities Report'!G1498</f>
        <v>0</v>
      </c>
    </row>
    <row r="1501" spans="1:4">
      <c r="A1501" s="15" t="str">
        <f>IF(ISNUMBER(VALUE(SUBSTITUTE('Quantities Report'!$A1499,"+",""))), VALUE(SUBSTITUTE('Quantities Report'!$A1499,"+","")),IF('Quantities Report'!$A1499="","End of Project",$A1500))</f>
        <v>End of Project</v>
      </c>
      <c r="B1501" s="30" t="str">
        <f>IF(ISNUMBER('Quantities Report'!$A1499), "", TRIM(CLEAN(SUBSTITUTE('Quantities Report'!$A1499, CHAR(160), " "))))</f>
        <v/>
      </c>
      <c r="C1501" s="30">
        <f>'Quantities Report'!F1499</f>
        <v>0</v>
      </c>
      <c r="D1501" s="32">
        <f>'Quantities Report'!G1499</f>
        <v>0</v>
      </c>
    </row>
    <row r="1502" spans="1:4">
      <c r="A1502" s="15" t="str">
        <f>IF(ISNUMBER(VALUE(SUBSTITUTE('Quantities Report'!$A1500,"+",""))), VALUE(SUBSTITUTE('Quantities Report'!$A1500,"+","")),IF('Quantities Report'!$A1500="","End of Project",$A1501))</f>
        <v>End of Project</v>
      </c>
      <c r="B1502" s="30" t="str">
        <f>IF(ISNUMBER('Quantities Report'!$A1500), "", TRIM(CLEAN(SUBSTITUTE('Quantities Report'!$A1500, CHAR(160), " "))))</f>
        <v/>
      </c>
      <c r="C1502" s="30">
        <f>'Quantities Report'!F1500</f>
        <v>0</v>
      </c>
      <c r="D1502" s="32">
        <f>'Quantities Report'!G1500</f>
        <v>0</v>
      </c>
    </row>
    <row r="1503" spans="1:4">
      <c r="A1503" s="15" t="str">
        <f>IF(ISNUMBER(VALUE(SUBSTITUTE('Quantities Report'!$A1501,"+",""))), VALUE(SUBSTITUTE('Quantities Report'!$A1501,"+","")),IF('Quantities Report'!$A1501="","End of Project",$A1502))</f>
        <v>End of Project</v>
      </c>
      <c r="B1503" s="30" t="str">
        <f>IF(ISNUMBER('Quantities Report'!$A1501), "", TRIM(CLEAN(SUBSTITUTE('Quantities Report'!$A1501, CHAR(160), " "))))</f>
        <v/>
      </c>
      <c r="C1503" s="30">
        <f>'Quantities Report'!F1501</f>
        <v>0</v>
      </c>
      <c r="D1503" s="32">
        <f>'Quantities Report'!G1501</f>
        <v>0</v>
      </c>
    </row>
    <row r="1504" spans="1:4">
      <c r="A1504" s="15" t="str">
        <f>IF(ISNUMBER(VALUE(SUBSTITUTE('Quantities Report'!$A1502,"+",""))), VALUE(SUBSTITUTE('Quantities Report'!$A1502,"+","")),IF('Quantities Report'!$A1502="","End of Project",$A1503))</f>
        <v>End of Project</v>
      </c>
      <c r="B1504" s="30" t="str">
        <f>IF(ISNUMBER('Quantities Report'!$A1502), "", TRIM(CLEAN(SUBSTITUTE('Quantities Report'!$A1502, CHAR(160), " "))))</f>
        <v/>
      </c>
      <c r="C1504" s="30">
        <f>'Quantities Report'!F1502</f>
        <v>0</v>
      </c>
      <c r="D1504" s="32">
        <f>'Quantities Report'!G1502</f>
        <v>0</v>
      </c>
    </row>
    <row r="1505" spans="1:4">
      <c r="A1505" s="15" t="str">
        <f>IF(ISNUMBER(VALUE(SUBSTITUTE('Quantities Report'!$A1503,"+",""))), VALUE(SUBSTITUTE('Quantities Report'!$A1503,"+","")),IF('Quantities Report'!$A1503="","End of Project",$A1504))</f>
        <v>End of Project</v>
      </c>
      <c r="B1505" s="30" t="str">
        <f>IF(ISNUMBER('Quantities Report'!$A1503), "", TRIM(CLEAN(SUBSTITUTE('Quantities Report'!$A1503, CHAR(160), " "))))</f>
        <v/>
      </c>
      <c r="C1505" s="30">
        <f>'Quantities Report'!F1503</f>
        <v>0</v>
      </c>
      <c r="D1505" s="32">
        <f>'Quantities Report'!G1503</f>
        <v>0</v>
      </c>
    </row>
    <row r="1506" spans="1:4">
      <c r="A1506" s="15" t="str">
        <f>IF(ISNUMBER(VALUE(SUBSTITUTE('Quantities Report'!$A1504,"+",""))), VALUE(SUBSTITUTE('Quantities Report'!$A1504,"+","")),IF('Quantities Report'!$A1504="","End of Project",$A1505))</f>
        <v>End of Project</v>
      </c>
      <c r="B1506" s="30" t="str">
        <f>IF(ISNUMBER('Quantities Report'!$A1504), "", TRIM(CLEAN(SUBSTITUTE('Quantities Report'!$A1504, CHAR(160), " "))))</f>
        <v/>
      </c>
      <c r="C1506" s="30">
        <f>'Quantities Report'!F1504</f>
        <v>0</v>
      </c>
      <c r="D1506" s="32">
        <f>'Quantities Report'!G1504</f>
        <v>0</v>
      </c>
    </row>
    <row r="1507" spans="1:4">
      <c r="A1507" s="15" t="str">
        <f>IF(ISNUMBER(VALUE(SUBSTITUTE('Quantities Report'!$A1505,"+",""))), VALUE(SUBSTITUTE('Quantities Report'!$A1505,"+","")),IF('Quantities Report'!$A1505="","End of Project",$A1506))</f>
        <v>End of Project</v>
      </c>
      <c r="B1507" s="30" t="str">
        <f>IF(ISNUMBER('Quantities Report'!$A1505), "", TRIM(CLEAN(SUBSTITUTE('Quantities Report'!$A1505, CHAR(160), " "))))</f>
        <v/>
      </c>
      <c r="C1507" s="30">
        <f>'Quantities Report'!F1505</f>
        <v>0</v>
      </c>
      <c r="D1507" s="32">
        <f>'Quantities Report'!G1505</f>
        <v>0</v>
      </c>
    </row>
    <row r="1508" spans="1:4">
      <c r="A1508" s="15" t="str">
        <f>IF(ISNUMBER(VALUE(SUBSTITUTE('Quantities Report'!$A1506,"+",""))), VALUE(SUBSTITUTE('Quantities Report'!$A1506,"+","")),IF('Quantities Report'!$A1506="","End of Project",$A1507))</f>
        <v>End of Project</v>
      </c>
      <c r="B1508" s="30" t="str">
        <f>IF(ISNUMBER('Quantities Report'!$A1506), "", TRIM(CLEAN(SUBSTITUTE('Quantities Report'!$A1506, CHAR(160), " "))))</f>
        <v/>
      </c>
      <c r="C1508" s="30">
        <f>'Quantities Report'!F1506</f>
        <v>0</v>
      </c>
      <c r="D1508" s="32">
        <f>'Quantities Report'!G1506</f>
        <v>0</v>
      </c>
    </row>
    <row r="1509" spans="1:4">
      <c r="A1509" s="15" t="str">
        <f>IF(ISNUMBER(VALUE(SUBSTITUTE('Quantities Report'!$A1507,"+",""))), VALUE(SUBSTITUTE('Quantities Report'!$A1507,"+","")),IF('Quantities Report'!$A1507="","End of Project",$A1508))</f>
        <v>End of Project</v>
      </c>
      <c r="B1509" s="30" t="str">
        <f>IF(ISNUMBER('Quantities Report'!$A1507), "", TRIM(CLEAN(SUBSTITUTE('Quantities Report'!$A1507, CHAR(160), " "))))</f>
        <v/>
      </c>
      <c r="C1509" s="30">
        <f>'Quantities Report'!F1507</f>
        <v>0</v>
      </c>
      <c r="D1509" s="32">
        <f>'Quantities Report'!G1507</f>
        <v>0</v>
      </c>
    </row>
    <row r="1510" spans="1:4">
      <c r="A1510" s="15" t="str">
        <f>IF(ISNUMBER(VALUE(SUBSTITUTE('Quantities Report'!$A1508,"+",""))), VALUE(SUBSTITUTE('Quantities Report'!$A1508,"+","")),IF('Quantities Report'!$A1508="","End of Project",$A1509))</f>
        <v>End of Project</v>
      </c>
      <c r="B1510" s="30" t="str">
        <f>IF(ISNUMBER('Quantities Report'!$A1508), "", TRIM(CLEAN(SUBSTITUTE('Quantities Report'!$A1508, CHAR(160), " "))))</f>
        <v/>
      </c>
      <c r="C1510" s="30">
        <f>'Quantities Report'!F1508</f>
        <v>0</v>
      </c>
      <c r="D1510" s="32">
        <f>'Quantities Report'!G1508</f>
        <v>0</v>
      </c>
    </row>
    <row r="1511" spans="1:4">
      <c r="A1511" s="15" t="str">
        <f>IF(ISNUMBER(VALUE(SUBSTITUTE('Quantities Report'!$A1509,"+",""))), VALUE(SUBSTITUTE('Quantities Report'!$A1509,"+","")),IF('Quantities Report'!$A1509="","End of Project",$A1510))</f>
        <v>End of Project</v>
      </c>
      <c r="B1511" s="30" t="str">
        <f>IF(ISNUMBER('Quantities Report'!$A1509), "", TRIM(CLEAN(SUBSTITUTE('Quantities Report'!$A1509, CHAR(160), " "))))</f>
        <v/>
      </c>
      <c r="C1511" s="30">
        <f>'Quantities Report'!F1509</f>
        <v>0</v>
      </c>
      <c r="D1511" s="32">
        <f>'Quantities Report'!G1509</f>
        <v>0</v>
      </c>
    </row>
    <row r="1512" spans="1:4">
      <c r="A1512" s="15" t="str">
        <f>IF(ISNUMBER(VALUE(SUBSTITUTE('Quantities Report'!$A1510,"+",""))), VALUE(SUBSTITUTE('Quantities Report'!$A1510,"+","")),IF('Quantities Report'!$A1510="","End of Project",$A1511))</f>
        <v>End of Project</v>
      </c>
      <c r="B1512" s="30" t="str">
        <f>IF(ISNUMBER('Quantities Report'!$A1510), "", TRIM(CLEAN(SUBSTITUTE('Quantities Report'!$A1510, CHAR(160), " "))))</f>
        <v/>
      </c>
      <c r="C1512" s="30">
        <f>'Quantities Report'!F1510</f>
        <v>0</v>
      </c>
      <c r="D1512" s="32">
        <f>'Quantities Report'!G1510</f>
        <v>0</v>
      </c>
    </row>
    <row r="1513" spans="1:4">
      <c r="A1513" s="15" t="str">
        <f>IF(ISNUMBER(VALUE(SUBSTITUTE('Quantities Report'!$A1511,"+",""))), VALUE(SUBSTITUTE('Quantities Report'!$A1511,"+","")),IF('Quantities Report'!$A1511="","End of Project",$A1512))</f>
        <v>End of Project</v>
      </c>
      <c r="B1513" s="30" t="str">
        <f>IF(ISNUMBER('Quantities Report'!$A1511), "", TRIM(CLEAN(SUBSTITUTE('Quantities Report'!$A1511, CHAR(160), " "))))</f>
        <v/>
      </c>
      <c r="C1513" s="30">
        <f>'Quantities Report'!F1511</f>
        <v>0</v>
      </c>
      <c r="D1513" s="32">
        <f>'Quantities Report'!G1511</f>
        <v>0</v>
      </c>
    </row>
    <row r="1514" spans="1:4">
      <c r="A1514" s="15" t="str">
        <f>IF(ISNUMBER(VALUE(SUBSTITUTE('Quantities Report'!$A1512,"+",""))), VALUE(SUBSTITUTE('Quantities Report'!$A1512,"+","")),IF('Quantities Report'!$A1512="","End of Project",$A1513))</f>
        <v>End of Project</v>
      </c>
      <c r="B1514" s="30" t="str">
        <f>IF(ISNUMBER('Quantities Report'!$A1512), "", TRIM(CLEAN(SUBSTITUTE('Quantities Report'!$A1512, CHAR(160), " "))))</f>
        <v/>
      </c>
      <c r="C1514" s="30">
        <f>'Quantities Report'!F1512</f>
        <v>0</v>
      </c>
      <c r="D1514" s="32">
        <f>'Quantities Report'!G1512</f>
        <v>0</v>
      </c>
    </row>
    <row r="1515" spans="1:4">
      <c r="A1515" s="15" t="str">
        <f>IF(ISNUMBER(VALUE(SUBSTITUTE('Quantities Report'!$A1513,"+",""))), VALUE(SUBSTITUTE('Quantities Report'!$A1513,"+","")),IF('Quantities Report'!$A1513="","End of Project",$A1514))</f>
        <v>End of Project</v>
      </c>
      <c r="B1515" s="30" t="str">
        <f>IF(ISNUMBER('Quantities Report'!$A1513), "", TRIM(CLEAN(SUBSTITUTE('Quantities Report'!$A1513, CHAR(160), " "))))</f>
        <v/>
      </c>
      <c r="C1515" s="30">
        <f>'Quantities Report'!F1513</f>
        <v>0</v>
      </c>
      <c r="D1515" s="32">
        <f>'Quantities Report'!G1513</f>
        <v>0</v>
      </c>
    </row>
    <row r="1516" spans="1:4">
      <c r="A1516" s="15" t="str">
        <f>IF(ISNUMBER(VALUE(SUBSTITUTE('Quantities Report'!$A1514,"+",""))), VALUE(SUBSTITUTE('Quantities Report'!$A1514,"+","")),IF('Quantities Report'!$A1514="","End of Project",$A1515))</f>
        <v>End of Project</v>
      </c>
      <c r="B1516" s="30" t="str">
        <f>IF(ISNUMBER('Quantities Report'!$A1514), "", TRIM(CLEAN(SUBSTITUTE('Quantities Report'!$A1514, CHAR(160), " "))))</f>
        <v/>
      </c>
      <c r="C1516" s="30">
        <f>'Quantities Report'!F1514</f>
        <v>0</v>
      </c>
      <c r="D1516" s="32">
        <f>'Quantities Report'!G1514</f>
        <v>0</v>
      </c>
    </row>
    <row r="1517" spans="1:4">
      <c r="A1517" s="15" t="str">
        <f>IF(ISNUMBER(VALUE(SUBSTITUTE('Quantities Report'!$A1515,"+",""))), VALUE(SUBSTITUTE('Quantities Report'!$A1515,"+","")),IF('Quantities Report'!$A1515="","End of Project",$A1516))</f>
        <v>End of Project</v>
      </c>
      <c r="B1517" s="30" t="str">
        <f>IF(ISNUMBER('Quantities Report'!$A1515), "", TRIM(CLEAN(SUBSTITUTE('Quantities Report'!$A1515, CHAR(160), " "))))</f>
        <v/>
      </c>
      <c r="C1517" s="30">
        <f>'Quantities Report'!F1515</f>
        <v>0</v>
      </c>
      <c r="D1517" s="32">
        <f>'Quantities Report'!G1515</f>
        <v>0</v>
      </c>
    </row>
    <row r="1518" spans="1:4">
      <c r="A1518" s="15" t="str">
        <f>IF(ISNUMBER(VALUE(SUBSTITUTE('Quantities Report'!$A1516,"+",""))), VALUE(SUBSTITUTE('Quantities Report'!$A1516,"+","")),IF('Quantities Report'!$A1516="","End of Project",$A1517))</f>
        <v>End of Project</v>
      </c>
      <c r="B1518" s="30" t="str">
        <f>IF(ISNUMBER('Quantities Report'!$A1516), "", TRIM(CLEAN(SUBSTITUTE('Quantities Report'!$A1516, CHAR(160), " "))))</f>
        <v/>
      </c>
      <c r="C1518" s="30">
        <f>'Quantities Report'!F1516</f>
        <v>0</v>
      </c>
      <c r="D1518" s="32">
        <f>'Quantities Report'!G1516</f>
        <v>0</v>
      </c>
    </row>
    <row r="1519" spans="1:4">
      <c r="A1519" s="15" t="str">
        <f>IF(ISNUMBER(VALUE(SUBSTITUTE('Quantities Report'!$A1517,"+",""))), VALUE(SUBSTITUTE('Quantities Report'!$A1517,"+","")),IF('Quantities Report'!$A1517="","End of Project",$A1518))</f>
        <v>End of Project</v>
      </c>
      <c r="B1519" s="30" t="str">
        <f>IF(ISNUMBER('Quantities Report'!$A1517), "", TRIM(CLEAN(SUBSTITUTE('Quantities Report'!$A1517, CHAR(160), " "))))</f>
        <v/>
      </c>
      <c r="C1519" s="30">
        <f>'Quantities Report'!F1517</f>
        <v>0</v>
      </c>
      <c r="D1519" s="32">
        <f>'Quantities Report'!G1517</f>
        <v>0</v>
      </c>
    </row>
    <row r="1520" spans="1:4">
      <c r="A1520" s="15" t="str">
        <f>IF(ISNUMBER(VALUE(SUBSTITUTE('Quantities Report'!$A1518,"+",""))), VALUE(SUBSTITUTE('Quantities Report'!$A1518,"+","")),IF('Quantities Report'!$A1518="","End of Project",$A1519))</f>
        <v>End of Project</v>
      </c>
      <c r="B1520" s="30" t="str">
        <f>IF(ISNUMBER('Quantities Report'!$A1518), "", TRIM(CLEAN(SUBSTITUTE('Quantities Report'!$A1518, CHAR(160), " "))))</f>
        <v/>
      </c>
      <c r="C1520" s="30">
        <f>'Quantities Report'!F1518</f>
        <v>0</v>
      </c>
      <c r="D1520" s="32">
        <f>'Quantities Report'!G1518</f>
        <v>0</v>
      </c>
    </row>
    <row r="1521" spans="1:4">
      <c r="A1521" s="15" t="str">
        <f>IF(ISNUMBER(VALUE(SUBSTITUTE('Quantities Report'!$A1519,"+",""))), VALUE(SUBSTITUTE('Quantities Report'!$A1519,"+","")),IF('Quantities Report'!$A1519="","End of Project",$A1520))</f>
        <v>End of Project</v>
      </c>
      <c r="B1521" s="30" t="str">
        <f>IF(ISNUMBER('Quantities Report'!$A1519), "", TRIM(CLEAN(SUBSTITUTE('Quantities Report'!$A1519, CHAR(160), " "))))</f>
        <v/>
      </c>
      <c r="C1521" s="30">
        <f>'Quantities Report'!F1519</f>
        <v>0</v>
      </c>
      <c r="D1521" s="32">
        <f>'Quantities Report'!G1519</f>
        <v>0</v>
      </c>
    </row>
    <row r="1522" spans="1:4">
      <c r="A1522" s="15" t="str">
        <f>IF(ISNUMBER(VALUE(SUBSTITUTE('Quantities Report'!$A1520,"+",""))), VALUE(SUBSTITUTE('Quantities Report'!$A1520,"+","")),IF('Quantities Report'!$A1520="","End of Project",$A1521))</f>
        <v>End of Project</v>
      </c>
      <c r="B1522" s="30" t="str">
        <f>IF(ISNUMBER('Quantities Report'!$A1520), "", TRIM(CLEAN(SUBSTITUTE('Quantities Report'!$A1520, CHAR(160), " "))))</f>
        <v/>
      </c>
      <c r="C1522" s="30">
        <f>'Quantities Report'!F1520</f>
        <v>0</v>
      </c>
      <c r="D1522" s="32">
        <f>'Quantities Report'!G1520</f>
        <v>0</v>
      </c>
    </row>
    <row r="1523" spans="1:4">
      <c r="A1523" s="15" t="str">
        <f>IF(ISNUMBER(VALUE(SUBSTITUTE('Quantities Report'!$A1521,"+",""))), VALUE(SUBSTITUTE('Quantities Report'!$A1521,"+","")),IF('Quantities Report'!$A1521="","End of Project",$A1522))</f>
        <v>End of Project</v>
      </c>
      <c r="B1523" s="30" t="str">
        <f>IF(ISNUMBER('Quantities Report'!$A1521), "", TRIM(CLEAN(SUBSTITUTE('Quantities Report'!$A1521, CHAR(160), " "))))</f>
        <v/>
      </c>
      <c r="C1523" s="30">
        <f>'Quantities Report'!F1521</f>
        <v>0</v>
      </c>
      <c r="D1523" s="32">
        <f>'Quantities Report'!G1521</f>
        <v>0</v>
      </c>
    </row>
    <row r="1524" spans="1:4">
      <c r="A1524" s="15" t="str">
        <f>IF(ISNUMBER(VALUE(SUBSTITUTE('Quantities Report'!$A1522,"+",""))), VALUE(SUBSTITUTE('Quantities Report'!$A1522,"+","")),IF('Quantities Report'!$A1522="","End of Project",$A1523))</f>
        <v>End of Project</v>
      </c>
      <c r="B1524" s="30" t="str">
        <f>IF(ISNUMBER('Quantities Report'!$A1522), "", TRIM(CLEAN(SUBSTITUTE('Quantities Report'!$A1522, CHAR(160), " "))))</f>
        <v/>
      </c>
      <c r="C1524" s="30">
        <f>'Quantities Report'!F1522</f>
        <v>0</v>
      </c>
      <c r="D1524" s="32">
        <f>'Quantities Report'!G1522</f>
        <v>0</v>
      </c>
    </row>
    <row r="1525" spans="1:4">
      <c r="A1525" s="15" t="str">
        <f>IF(ISNUMBER(VALUE(SUBSTITUTE('Quantities Report'!$A1523,"+",""))), VALUE(SUBSTITUTE('Quantities Report'!$A1523,"+","")),IF('Quantities Report'!$A1523="","End of Project",$A1524))</f>
        <v>End of Project</v>
      </c>
      <c r="B1525" s="30" t="str">
        <f>IF(ISNUMBER('Quantities Report'!$A1523), "", TRIM(CLEAN(SUBSTITUTE('Quantities Report'!$A1523, CHAR(160), " "))))</f>
        <v/>
      </c>
      <c r="C1525" s="30">
        <f>'Quantities Report'!F1523</f>
        <v>0</v>
      </c>
      <c r="D1525" s="32">
        <f>'Quantities Report'!G1523</f>
        <v>0</v>
      </c>
    </row>
    <row r="1526" spans="1:4">
      <c r="A1526" s="15" t="str">
        <f>IF(ISNUMBER(VALUE(SUBSTITUTE('Quantities Report'!$A1524,"+",""))), VALUE(SUBSTITUTE('Quantities Report'!$A1524,"+","")),IF('Quantities Report'!$A1524="","End of Project",$A1525))</f>
        <v>End of Project</v>
      </c>
      <c r="B1526" s="30" t="str">
        <f>IF(ISNUMBER('Quantities Report'!$A1524), "", TRIM(CLEAN(SUBSTITUTE('Quantities Report'!$A1524, CHAR(160), " "))))</f>
        <v/>
      </c>
      <c r="C1526" s="30">
        <f>'Quantities Report'!F1524</f>
        <v>0</v>
      </c>
      <c r="D1526" s="32">
        <f>'Quantities Report'!G1524</f>
        <v>0</v>
      </c>
    </row>
    <row r="1527" spans="1:4">
      <c r="A1527" s="15" t="str">
        <f>IF(ISNUMBER(VALUE(SUBSTITUTE('Quantities Report'!$A1525,"+",""))), VALUE(SUBSTITUTE('Quantities Report'!$A1525,"+","")),IF('Quantities Report'!$A1525="","End of Project",$A1526))</f>
        <v>End of Project</v>
      </c>
      <c r="B1527" s="30" t="str">
        <f>IF(ISNUMBER('Quantities Report'!$A1525), "", TRIM(CLEAN(SUBSTITUTE('Quantities Report'!$A1525, CHAR(160), " "))))</f>
        <v/>
      </c>
      <c r="C1527" s="30">
        <f>'Quantities Report'!F1525</f>
        <v>0</v>
      </c>
      <c r="D1527" s="32">
        <f>'Quantities Report'!G1525</f>
        <v>0</v>
      </c>
    </row>
    <row r="1528" spans="1:4">
      <c r="A1528" s="15" t="str">
        <f>IF(ISNUMBER(VALUE(SUBSTITUTE('Quantities Report'!$A1526,"+",""))), VALUE(SUBSTITUTE('Quantities Report'!$A1526,"+","")),IF('Quantities Report'!$A1526="","End of Project",$A1527))</f>
        <v>End of Project</v>
      </c>
      <c r="B1528" s="30" t="str">
        <f>IF(ISNUMBER('Quantities Report'!$A1526), "", TRIM(CLEAN(SUBSTITUTE('Quantities Report'!$A1526, CHAR(160), " "))))</f>
        <v/>
      </c>
      <c r="C1528" s="30">
        <f>'Quantities Report'!F1526</f>
        <v>0</v>
      </c>
      <c r="D1528" s="32">
        <f>'Quantities Report'!G1526</f>
        <v>0</v>
      </c>
    </row>
    <row r="1529" spans="1:4">
      <c r="A1529" s="15" t="str">
        <f>IF(ISNUMBER(VALUE(SUBSTITUTE('Quantities Report'!$A1527,"+",""))), VALUE(SUBSTITUTE('Quantities Report'!$A1527,"+","")),IF('Quantities Report'!$A1527="","End of Project",$A1528))</f>
        <v>End of Project</v>
      </c>
      <c r="B1529" s="30" t="str">
        <f>IF(ISNUMBER('Quantities Report'!$A1527), "", TRIM(CLEAN(SUBSTITUTE('Quantities Report'!$A1527, CHAR(160), " "))))</f>
        <v/>
      </c>
      <c r="C1529" s="30">
        <f>'Quantities Report'!F1527</f>
        <v>0</v>
      </c>
      <c r="D1529" s="32">
        <f>'Quantities Report'!G1527</f>
        <v>0</v>
      </c>
    </row>
    <row r="1530" spans="1:4">
      <c r="A1530" s="15" t="str">
        <f>IF(ISNUMBER(VALUE(SUBSTITUTE('Quantities Report'!$A1528,"+",""))), VALUE(SUBSTITUTE('Quantities Report'!$A1528,"+","")),IF('Quantities Report'!$A1528="","End of Project",$A1529))</f>
        <v>End of Project</v>
      </c>
      <c r="B1530" s="30" t="str">
        <f>IF(ISNUMBER('Quantities Report'!$A1528), "", TRIM(CLEAN(SUBSTITUTE('Quantities Report'!$A1528, CHAR(160), " "))))</f>
        <v/>
      </c>
      <c r="C1530" s="30">
        <f>'Quantities Report'!F1528</f>
        <v>0</v>
      </c>
      <c r="D1530" s="32">
        <f>'Quantities Report'!G1528</f>
        <v>0</v>
      </c>
    </row>
    <row r="1531" spans="1:4">
      <c r="A1531" s="15" t="str">
        <f>IF(ISNUMBER(VALUE(SUBSTITUTE('Quantities Report'!$A1529,"+",""))), VALUE(SUBSTITUTE('Quantities Report'!$A1529,"+","")),IF('Quantities Report'!$A1529="","End of Project",$A1530))</f>
        <v>End of Project</v>
      </c>
      <c r="B1531" s="30" t="str">
        <f>IF(ISNUMBER('Quantities Report'!$A1529), "", TRIM(CLEAN(SUBSTITUTE('Quantities Report'!$A1529, CHAR(160), " "))))</f>
        <v/>
      </c>
      <c r="C1531" s="30">
        <f>'Quantities Report'!F1529</f>
        <v>0</v>
      </c>
      <c r="D1531" s="32">
        <f>'Quantities Report'!G1529</f>
        <v>0</v>
      </c>
    </row>
    <row r="1532" spans="1:4">
      <c r="A1532" s="15" t="str">
        <f>IF(ISNUMBER(VALUE(SUBSTITUTE('Quantities Report'!$A1530,"+",""))), VALUE(SUBSTITUTE('Quantities Report'!$A1530,"+","")),IF('Quantities Report'!$A1530="","End of Project",$A1531))</f>
        <v>End of Project</v>
      </c>
      <c r="B1532" s="30" t="str">
        <f>IF(ISNUMBER('Quantities Report'!$A1530), "", TRIM(CLEAN(SUBSTITUTE('Quantities Report'!$A1530, CHAR(160), " "))))</f>
        <v/>
      </c>
      <c r="C1532" s="30">
        <f>'Quantities Report'!F1530</f>
        <v>0</v>
      </c>
      <c r="D1532" s="32">
        <f>'Quantities Report'!G1530</f>
        <v>0</v>
      </c>
    </row>
    <row r="1533" spans="1:4">
      <c r="A1533" s="15" t="str">
        <f>IF(ISNUMBER(VALUE(SUBSTITUTE('Quantities Report'!$A1531,"+",""))), VALUE(SUBSTITUTE('Quantities Report'!$A1531,"+","")),IF('Quantities Report'!$A1531="","End of Project",$A1532))</f>
        <v>End of Project</v>
      </c>
      <c r="B1533" s="30" t="str">
        <f>IF(ISNUMBER('Quantities Report'!$A1531), "", TRIM(CLEAN(SUBSTITUTE('Quantities Report'!$A1531, CHAR(160), " "))))</f>
        <v/>
      </c>
      <c r="C1533" s="30">
        <f>'Quantities Report'!F1531</f>
        <v>0</v>
      </c>
      <c r="D1533" s="32">
        <f>'Quantities Report'!G1531</f>
        <v>0</v>
      </c>
    </row>
    <row r="1534" spans="1:4">
      <c r="A1534" s="15" t="str">
        <f>IF(ISNUMBER(VALUE(SUBSTITUTE('Quantities Report'!$A1532,"+",""))), VALUE(SUBSTITUTE('Quantities Report'!$A1532,"+","")),IF('Quantities Report'!$A1532="","End of Project",$A1533))</f>
        <v>End of Project</v>
      </c>
      <c r="B1534" s="30" t="str">
        <f>IF(ISNUMBER('Quantities Report'!$A1532), "", TRIM(CLEAN(SUBSTITUTE('Quantities Report'!$A1532, CHAR(160), " "))))</f>
        <v/>
      </c>
      <c r="C1534" s="30">
        <f>'Quantities Report'!F1532</f>
        <v>0</v>
      </c>
      <c r="D1534" s="32">
        <f>'Quantities Report'!G1532</f>
        <v>0</v>
      </c>
    </row>
    <row r="1535" spans="1:4">
      <c r="A1535" s="15" t="str">
        <f>IF(ISNUMBER(VALUE(SUBSTITUTE('Quantities Report'!$A1533,"+",""))), VALUE(SUBSTITUTE('Quantities Report'!$A1533,"+","")),IF('Quantities Report'!$A1533="","End of Project",$A1534))</f>
        <v>End of Project</v>
      </c>
      <c r="B1535" s="30" t="str">
        <f>IF(ISNUMBER('Quantities Report'!$A1533), "", TRIM(CLEAN(SUBSTITUTE('Quantities Report'!$A1533, CHAR(160), " "))))</f>
        <v/>
      </c>
      <c r="C1535" s="30">
        <f>'Quantities Report'!F1533</f>
        <v>0</v>
      </c>
      <c r="D1535" s="32">
        <f>'Quantities Report'!G1533</f>
        <v>0</v>
      </c>
    </row>
    <row r="1536" spans="1:4">
      <c r="A1536" s="15" t="str">
        <f>IF(ISNUMBER(VALUE(SUBSTITUTE('Quantities Report'!$A1534,"+",""))), VALUE(SUBSTITUTE('Quantities Report'!$A1534,"+","")),IF('Quantities Report'!$A1534="","End of Project",$A1535))</f>
        <v>End of Project</v>
      </c>
      <c r="B1536" s="30" t="str">
        <f>IF(ISNUMBER('Quantities Report'!$A1534), "", TRIM(CLEAN(SUBSTITUTE('Quantities Report'!$A1534, CHAR(160), " "))))</f>
        <v/>
      </c>
      <c r="C1536" s="30">
        <f>'Quantities Report'!F1534</f>
        <v>0</v>
      </c>
      <c r="D1536" s="32">
        <f>'Quantities Report'!G1534</f>
        <v>0</v>
      </c>
    </row>
    <row r="1537" spans="1:4">
      <c r="A1537" s="15" t="str">
        <f>IF(ISNUMBER(VALUE(SUBSTITUTE('Quantities Report'!$A1535,"+",""))), VALUE(SUBSTITUTE('Quantities Report'!$A1535,"+","")),IF('Quantities Report'!$A1535="","End of Project",$A1536))</f>
        <v>End of Project</v>
      </c>
      <c r="B1537" s="30" t="str">
        <f>IF(ISNUMBER('Quantities Report'!$A1535), "", TRIM(CLEAN(SUBSTITUTE('Quantities Report'!$A1535, CHAR(160), " "))))</f>
        <v/>
      </c>
      <c r="C1537" s="30">
        <f>'Quantities Report'!F1535</f>
        <v>0</v>
      </c>
      <c r="D1537" s="32">
        <f>'Quantities Report'!G1535</f>
        <v>0</v>
      </c>
    </row>
    <row r="1538" spans="1:4">
      <c r="A1538" s="15" t="str">
        <f>IF(ISNUMBER(VALUE(SUBSTITUTE('Quantities Report'!$A1536,"+",""))), VALUE(SUBSTITUTE('Quantities Report'!$A1536,"+","")),IF('Quantities Report'!$A1536="","End of Project",$A1537))</f>
        <v>End of Project</v>
      </c>
      <c r="B1538" s="30" t="str">
        <f>IF(ISNUMBER('Quantities Report'!$A1536), "", TRIM(CLEAN(SUBSTITUTE('Quantities Report'!$A1536, CHAR(160), " "))))</f>
        <v/>
      </c>
      <c r="C1538" s="30">
        <f>'Quantities Report'!F1536</f>
        <v>0</v>
      </c>
      <c r="D1538" s="32">
        <f>'Quantities Report'!G1536</f>
        <v>0</v>
      </c>
    </row>
    <row r="1539" spans="1:4">
      <c r="A1539" s="15" t="str">
        <f>IF(ISNUMBER(VALUE(SUBSTITUTE('Quantities Report'!$A1537,"+",""))), VALUE(SUBSTITUTE('Quantities Report'!$A1537,"+","")),IF('Quantities Report'!$A1537="","End of Project",$A1538))</f>
        <v>End of Project</v>
      </c>
      <c r="B1539" s="30" t="str">
        <f>IF(ISNUMBER('Quantities Report'!$A1537), "", TRIM(CLEAN(SUBSTITUTE('Quantities Report'!$A1537, CHAR(160), " "))))</f>
        <v/>
      </c>
      <c r="C1539" s="30">
        <f>'Quantities Report'!F1537</f>
        <v>0</v>
      </c>
      <c r="D1539" s="32">
        <f>'Quantities Report'!G1537</f>
        <v>0</v>
      </c>
    </row>
    <row r="1540" spans="1:4">
      <c r="A1540" s="15" t="str">
        <f>IF(ISNUMBER(VALUE(SUBSTITUTE('Quantities Report'!$A1538,"+",""))), VALUE(SUBSTITUTE('Quantities Report'!$A1538,"+","")),IF('Quantities Report'!$A1538="","End of Project",$A1539))</f>
        <v>End of Project</v>
      </c>
      <c r="B1540" s="30" t="str">
        <f>IF(ISNUMBER('Quantities Report'!$A1538), "", TRIM(CLEAN(SUBSTITUTE('Quantities Report'!$A1538, CHAR(160), " "))))</f>
        <v/>
      </c>
      <c r="C1540" s="30">
        <f>'Quantities Report'!F1538</f>
        <v>0</v>
      </c>
      <c r="D1540" s="32">
        <f>'Quantities Report'!G1538</f>
        <v>0</v>
      </c>
    </row>
    <row r="1541" spans="1:4">
      <c r="A1541" s="15" t="str">
        <f>IF(ISNUMBER(VALUE(SUBSTITUTE('Quantities Report'!$A1539,"+",""))), VALUE(SUBSTITUTE('Quantities Report'!$A1539,"+","")),IF('Quantities Report'!$A1539="","End of Project",$A1540))</f>
        <v>End of Project</v>
      </c>
      <c r="B1541" s="30" t="str">
        <f>IF(ISNUMBER('Quantities Report'!$A1539), "", TRIM(CLEAN(SUBSTITUTE('Quantities Report'!$A1539, CHAR(160), " "))))</f>
        <v/>
      </c>
      <c r="C1541" s="30">
        <f>'Quantities Report'!F1539</f>
        <v>0</v>
      </c>
      <c r="D1541" s="32">
        <f>'Quantities Report'!G1539</f>
        <v>0</v>
      </c>
    </row>
    <row r="1542" spans="1:4">
      <c r="A1542" s="15" t="str">
        <f>IF(ISNUMBER(VALUE(SUBSTITUTE('Quantities Report'!$A1540,"+",""))), VALUE(SUBSTITUTE('Quantities Report'!$A1540,"+","")),IF('Quantities Report'!$A1540="","End of Project",$A1541))</f>
        <v>End of Project</v>
      </c>
      <c r="B1542" s="30" t="str">
        <f>IF(ISNUMBER('Quantities Report'!$A1540), "", TRIM(CLEAN(SUBSTITUTE('Quantities Report'!$A1540, CHAR(160), " "))))</f>
        <v/>
      </c>
      <c r="C1542" s="30">
        <f>'Quantities Report'!F1540</f>
        <v>0</v>
      </c>
      <c r="D1542" s="32">
        <f>'Quantities Report'!G1540</f>
        <v>0</v>
      </c>
    </row>
    <row r="1543" spans="1:4">
      <c r="A1543" s="15" t="str">
        <f>IF(ISNUMBER(VALUE(SUBSTITUTE('Quantities Report'!$A1541,"+",""))), VALUE(SUBSTITUTE('Quantities Report'!$A1541,"+","")),IF('Quantities Report'!$A1541="","End of Project",$A1542))</f>
        <v>End of Project</v>
      </c>
      <c r="B1543" s="30" t="str">
        <f>IF(ISNUMBER('Quantities Report'!$A1541), "", TRIM(CLEAN(SUBSTITUTE('Quantities Report'!$A1541, CHAR(160), " "))))</f>
        <v/>
      </c>
      <c r="C1543" s="30">
        <f>'Quantities Report'!F1541</f>
        <v>0</v>
      </c>
      <c r="D1543" s="32">
        <f>'Quantities Report'!G1541</f>
        <v>0</v>
      </c>
    </row>
    <row r="1544" spans="1:4">
      <c r="A1544" s="15" t="str">
        <f>IF(ISNUMBER(VALUE(SUBSTITUTE('Quantities Report'!$A1542,"+",""))), VALUE(SUBSTITUTE('Quantities Report'!$A1542,"+","")),IF('Quantities Report'!$A1542="","End of Project",$A1543))</f>
        <v>End of Project</v>
      </c>
      <c r="B1544" s="30" t="str">
        <f>IF(ISNUMBER('Quantities Report'!$A1542), "", TRIM(CLEAN(SUBSTITUTE('Quantities Report'!$A1542, CHAR(160), " "))))</f>
        <v/>
      </c>
      <c r="C1544" s="30">
        <f>'Quantities Report'!F1542</f>
        <v>0</v>
      </c>
      <c r="D1544" s="32">
        <f>'Quantities Report'!G1542</f>
        <v>0</v>
      </c>
    </row>
    <row r="1545" spans="1:4">
      <c r="A1545" s="15" t="str">
        <f>IF(ISNUMBER(VALUE(SUBSTITUTE('Quantities Report'!$A1543,"+",""))), VALUE(SUBSTITUTE('Quantities Report'!$A1543,"+","")),IF('Quantities Report'!$A1543="","End of Project",$A1544))</f>
        <v>End of Project</v>
      </c>
      <c r="B1545" s="30" t="str">
        <f>IF(ISNUMBER('Quantities Report'!$A1543), "", TRIM(CLEAN(SUBSTITUTE('Quantities Report'!$A1543, CHAR(160), " "))))</f>
        <v/>
      </c>
      <c r="C1545" s="30">
        <f>'Quantities Report'!F1543</f>
        <v>0</v>
      </c>
      <c r="D1545" s="32">
        <f>'Quantities Report'!G1543</f>
        <v>0</v>
      </c>
    </row>
    <row r="1546" spans="1:4">
      <c r="A1546" s="15" t="str">
        <f>IF(ISNUMBER(VALUE(SUBSTITUTE('Quantities Report'!$A1544,"+",""))), VALUE(SUBSTITUTE('Quantities Report'!$A1544,"+","")),IF('Quantities Report'!$A1544="","End of Project",$A1545))</f>
        <v>End of Project</v>
      </c>
      <c r="B1546" s="30" t="str">
        <f>IF(ISNUMBER('Quantities Report'!$A1544), "", TRIM(CLEAN(SUBSTITUTE('Quantities Report'!$A1544, CHAR(160), " "))))</f>
        <v/>
      </c>
      <c r="C1546" s="30">
        <f>'Quantities Report'!F1544</f>
        <v>0</v>
      </c>
      <c r="D1546" s="32">
        <f>'Quantities Report'!G1544</f>
        <v>0</v>
      </c>
    </row>
    <row r="1547" spans="1:4">
      <c r="A1547" s="15" t="str">
        <f>IF(ISNUMBER(VALUE(SUBSTITUTE('Quantities Report'!$A1545,"+",""))), VALUE(SUBSTITUTE('Quantities Report'!$A1545,"+","")),IF('Quantities Report'!$A1545="","End of Project",$A1546))</f>
        <v>End of Project</v>
      </c>
      <c r="B1547" s="30" t="str">
        <f>IF(ISNUMBER('Quantities Report'!$A1545), "", TRIM(CLEAN(SUBSTITUTE('Quantities Report'!$A1545, CHAR(160), " "))))</f>
        <v/>
      </c>
      <c r="C1547" s="30">
        <f>'Quantities Report'!F1545</f>
        <v>0</v>
      </c>
      <c r="D1547" s="32">
        <f>'Quantities Report'!G1545</f>
        <v>0</v>
      </c>
    </row>
    <row r="1548" spans="1:4">
      <c r="A1548" s="15" t="str">
        <f>IF(ISNUMBER(VALUE(SUBSTITUTE('Quantities Report'!$A1546,"+",""))), VALUE(SUBSTITUTE('Quantities Report'!$A1546,"+","")),IF('Quantities Report'!$A1546="","End of Project",$A1547))</f>
        <v>End of Project</v>
      </c>
      <c r="B1548" s="30" t="str">
        <f>IF(ISNUMBER('Quantities Report'!$A1546), "", TRIM(CLEAN(SUBSTITUTE('Quantities Report'!$A1546, CHAR(160), " "))))</f>
        <v/>
      </c>
      <c r="C1548" s="30">
        <f>'Quantities Report'!F1546</f>
        <v>0</v>
      </c>
      <c r="D1548" s="32">
        <f>'Quantities Report'!G1546</f>
        <v>0</v>
      </c>
    </row>
    <row r="1549" spans="1:4">
      <c r="A1549" s="15" t="str">
        <f>IF(ISNUMBER(VALUE(SUBSTITUTE('Quantities Report'!$A1547,"+",""))), VALUE(SUBSTITUTE('Quantities Report'!$A1547,"+","")),IF('Quantities Report'!$A1547="","End of Project",$A1548))</f>
        <v>End of Project</v>
      </c>
      <c r="B1549" s="30" t="str">
        <f>IF(ISNUMBER('Quantities Report'!$A1547), "", TRIM(CLEAN(SUBSTITUTE('Quantities Report'!$A1547, CHAR(160), " "))))</f>
        <v/>
      </c>
      <c r="C1549" s="30">
        <f>'Quantities Report'!F1547</f>
        <v>0</v>
      </c>
      <c r="D1549" s="32">
        <f>'Quantities Report'!G1547</f>
        <v>0</v>
      </c>
    </row>
    <row r="1550" spans="1:4">
      <c r="A1550" s="15" t="str">
        <f>IF(ISNUMBER(VALUE(SUBSTITUTE('Quantities Report'!$A1548,"+",""))), VALUE(SUBSTITUTE('Quantities Report'!$A1548,"+","")),IF('Quantities Report'!$A1548="","End of Project",$A1549))</f>
        <v>End of Project</v>
      </c>
      <c r="B1550" s="30" t="str">
        <f>IF(ISNUMBER('Quantities Report'!$A1548), "", TRIM(CLEAN(SUBSTITUTE('Quantities Report'!$A1548, CHAR(160), " "))))</f>
        <v/>
      </c>
      <c r="C1550" s="30">
        <f>'Quantities Report'!F1548</f>
        <v>0</v>
      </c>
      <c r="D1550" s="32">
        <f>'Quantities Report'!G1548</f>
        <v>0</v>
      </c>
    </row>
    <row r="1551" spans="1:4">
      <c r="A1551" s="15" t="str">
        <f>IF(ISNUMBER(VALUE(SUBSTITUTE('Quantities Report'!$A1549,"+",""))), VALUE(SUBSTITUTE('Quantities Report'!$A1549,"+","")),IF('Quantities Report'!$A1549="","End of Project",$A1550))</f>
        <v>End of Project</v>
      </c>
      <c r="B1551" s="30" t="str">
        <f>IF(ISNUMBER('Quantities Report'!$A1549), "", TRIM(CLEAN(SUBSTITUTE('Quantities Report'!$A1549, CHAR(160), " "))))</f>
        <v/>
      </c>
      <c r="C1551" s="30">
        <f>'Quantities Report'!F1549</f>
        <v>0</v>
      </c>
      <c r="D1551" s="32">
        <f>'Quantities Report'!G1549</f>
        <v>0</v>
      </c>
    </row>
    <row r="1552" spans="1:4">
      <c r="A1552" s="15" t="str">
        <f>IF(ISNUMBER(VALUE(SUBSTITUTE('Quantities Report'!$A1550,"+",""))), VALUE(SUBSTITUTE('Quantities Report'!$A1550,"+","")),IF('Quantities Report'!$A1550="","End of Project",$A1551))</f>
        <v>End of Project</v>
      </c>
      <c r="B1552" s="30" t="str">
        <f>IF(ISNUMBER('Quantities Report'!$A1550), "", TRIM(CLEAN(SUBSTITUTE('Quantities Report'!$A1550, CHAR(160), " "))))</f>
        <v/>
      </c>
      <c r="C1552" s="30">
        <f>'Quantities Report'!F1550</f>
        <v>0</v>
      </c>
      <c r="D1552" s="32">
        <f>'Quantities Report'!G1550</f>
        <v>0</v>
      </c>
    </row>
    <row r="1553" spans="1:4">
      <c r="A1553" s="15" t="str">
        <f>IF(ISNUMBER(VALUE(SUBSTITUTE('Quantities Report'!$A1551,"+",""))), VALUE(SUBSTITUTE('Quantities Report'!$A1551,"+","")),IF('Quantities Report'!$A1551="","End of Project",$A1552))</f>
        <v>End of Project</v>
      </c>
      <c r="B1553" s="30" t="str">
        <f>IF(ISNUMBER('Quantities Report'!$A1551), "", TRIM(CLEAN(SUBSTITUTE('Quantities Report'!$A1551, CHAR(160), " "))))</f>
        <v/>
      </c>
      <c r="C1553" s="30">
        <f>'Quantities Report'!F1551</f>
        <v>0</v>
      </c>
      <c r="D1553" s="32">
        <f>'Quantities Report'!G1551</f>
        <v>0</v>
      </c>
    </row>
    <row r="1554" spans="1:4">
      <c r="A1554" s="15" t="str">
        <f>IF(ISNUMBER(VALUE(SUBSTITUTE('Quantities Report'!$A1552,"+",""))), VALUE(SUBSTITUTE('Quantities Report'!$A1552,"+","")),IF('Quantities Report'!$A1552="","End of Project",$A1553))</f>
        <v>End of Project</v>
      </c>
      <c r="B1554" s="30" t="str">
        <f>IF(ISNUMBER('Quantities Report'!$A1552), "", TRIM(CLEAN(SUBSTITUTE('Quantities Report'!$A1552, CHAR(160), " "))))</f>
        <v/>
      </c>
      <c r="C1554" s="30">
        <f>'Quantities Report'!F1552</f>
        <v>0</v>
      </c>
      <c r="D1554" s="32">
        <f>'Quantities Report'!G1552</f>
        <v>0</v>
      </c>
    </row>
    <row r="1555" spans="1:4">
      <c r="A1555" s="15" t="str">
        <f>IF(ISNUMBER(VALUE(SUBSTITUTE('Quantities Report'!$A1553,"+",""))), VALUE(SUBSTITUTE('Quantities Report'!$A1553,"+","")),IF('Quantities Report'!$A1553="","End of Project",$A1554))</f>
        <v>End of Project</v>
      </c>
      <c r="B1555" s="30" t="str">
        <f>IF(ISNUMBER('Quantities Report'!$A1553), "", TRIM(CLEAN(SUBSTITUTE('Quantities Report'!$A1553, CHAR(160), " "))))</f>
        <v/>
      </c>
      <c r="C1555" s="30">
        <f>'Quantities Report'!F1553</f>
        <v>0</v>
      </c>
      <c r="D1555" s="32">
        <f>'Quantities Report'!G1553</f>
        <v>0</v>
      </c>
    </row>
    <row r="1556" spans="1:4">
      <c r="A1556" s="15" t="str">
        <f>IF(ISNUMBER(VALUE(SUBSTITUTE('Quantities Report'!$A1554,"+",""))), VALUE(SUBSTITUTE('Quantities Report'!$A1554,"+","")),IF('Quantities Report'!$A1554="","End of Project",$A1555))</f>
        <v>End of Project</v>
      </c>
      <c r="B1556" s="30" t="str">
        <f>IF(ISNUMBER('Quantities Report'!$A1554), "", TRIM(CLEAN(SUBSTITUTE('Quantities Report'!$A1554, CHAR(160), " "))))</f>
        <v/>
      </c>
      <c r="C1556" s="30">
        <f>'Quantities Report'!F1554</f>
        <v>0</v>
      </c>
      <c r="D1556" s="32">
        <f>'Quantities Report'!G1554</f>
        <v>0</v>
      </c>
    </row>
    <row r="1557" spans="1:4">
      <c r="A1557" s="15" t="str">
        <f>IF(ISNUMBER(VALUE(SUBSTITUTE('Quantities Report'!$A1555,"+",""))), VALUE(SUBSTITUTE('Quantities Report'!$A1555,"+","")),IF('Quantities Report'!$A1555="","End of Project",$A1556))</f>
        <v>End of Project</v>
      </c>
      <c r="B1557" s="30" t="str">
        <f>IF(ISNUMBER('Quantities Report'!$A1555), "", TRIM(CLEAN(SUBSTITUTE('Quantities Report'!$A1555, CHAR(160), " "))))</f>
        <v/>
      </c>
      <c r="C1557" s="30">
        <f>'Quantities Report'!F1555</f>
        <v>0</v>
      </c>
      <c r="D1557" s="32">
        <f>'Quantities Report'!G1555</f>
        <v>0</v>
      </c>
    </row>
    <row r="1558" spans="1:4">
      <c r="A1558" s="15" t="str">
        <f>IF(ISNUMBER(VALUE(SUBSTITUTE('Quantities Report'!$A1556,"+",""))), VALUE(SUBSTITUTE('Quantities Report'!$A1556,"+","")),IF('Quantities Report'!$A1556="","End of Project",$A1557))</f>
        <v>End of Project</v>
      </c>
      <c r="B1558" s="30" t="str">
        <f>IF(ISNUMBER('Quantities Report'!$A1556), "", TRIM(CLEAN(SUBSTITUTE('Quantities Report'!$A1556, CHAR(160), " "))))</f>
        <v/>
      </c>
      <c r="C1558" s="30">
        <f>'Quantities Report'!F1556</f>
        <v>0</v>
      </c>
      <c r="D1558" s="32">
        <f>'Quantities Report'!G1556</f>
        <v>0</v>
      </c>
    </row>
    <row r="1559" spans="1:4">
      <c r="A1559" s="15" t="str">
        <f>IF(ISNUMBER(VALUE(SUBSTITUTE('Quantities Report'!$A1557,"+",""))), VALUE(SUBSTITUTE('Quantities Report'!$A1557,"+","")),IF('Quantities Report'!$A1557="","End of Project",$A1558))</f>
        <v>End of Project</v>
      </c>
      <c r="B1559" s="30" t="str">
        <f>IF(ISNUMBER('Quantities Report'!$A1557), "", TRIM(CLEAN(SUBSTITUTE('Quantities Report'!$A1557, CHAR(160), " "))))</f>
        <v/>
      </c>
      <c r="C1559" s="30">
        <f>'Quantities Report'!F1557</f>
        <v>0</v>
      </c>
      <c r="D1559" s="32">
        <f>'Quantities Report'!G1557</f>
        <v>0</v>
      </c>
    </row>
    <row r="1560" spans="1:4">
      <c r="A1560" s="15" t="str">
        <f>IF(ISNUMBER(VALUE(SUBSTITUTE('Quantities Report'!$A1558,"+",""))), VALUE(SUBSTITUTE('Quantities Report'!$A1558,"+","")),IF('Quantities Report'!$A1558="","End of Project",$A1559))</f>
        <v>End of Project</v>
      </c>
      <c r="B1560" s="30" t="str">
        <f>IF(ISNUMBER('Quantities Report'!$A1558), "", TRIM(CLEAN(SUBSTITUTE('Quantities Report'!$A1558, CHAR(160), " "))))</f>
        <v/>
      </c>
      <c r="C1560" s="30">
        <f>'Quantities Report'!F1558</f>
        <v>0</v>
      </c>
      <c r="D1560" s="32">
        <f>'Quantities Report'!G1558</f>
        <v>0</v>
      </c>
    </row>
    <row r="1561" spans="1:4">
      <c r="A1561" s="15" t="str">
        <f>IF(ISNUMBER(VALUE(SUBSTITUTE('Quantities Report'!$A1559,"+",""))), VALUE(SUBSTITUTE('Quantities Report'!$A1559,"+","")),IF('Quantities Report'!$A1559="","End of Project",$A1560))</f>
        <v>End of Project</v>
      </c>
      <c r="B1561" s="30" t="str">
        <f>IF(ISNUMBER('Quantities Report'!$A1559), "", TRIM(CLEAN(SUBSTITUTE('Quantities Report'!$A1559, CHAR(160), " "))))</f>
        <v/>
      </c>
      <c r="C1561" s="30">
        <f>'Quantities Report'!F1559</f>
        <v>0</v>
      </c>
      <c r="D1561" s="32">
        <f>'Quantities Report'!G1559</f>
        <v>0</v>
      </c>
    </row>
    <row r="1562" spans="1:4">
      <c r="A1562" s="15" t="str">
        <f>IF(ISNUMBER(VALUE(SUBSTITUTE('Quantities Report'!$A1560,"+",""))), VALUE(SUBSTITUTE('Quantities Report'!$A1560,"+","")),IF('Quantities Report'!$A1560="","End of Project",$A1561))</f>
        <v>End of Project</v>
      </c>
      <c r="B1562" s="30" t="str">
        <f>IF(ISNUMBER('Quantities Report'!$A1560), "", TRIM(CLEAN(SUBSTITUTE('Quantities Report'!$A1560, CHAR(160), " "))))</f>
        <v/>
      </c>
      <c r="C1562" s="30">
        <f>'Quantities Report'!F1560</f>
        <v>0</v>
      </c>
      <c r="D1562" s="32">
        <f>'Quantities Report'!G1560</f>
        <v>0</v>
      </c>
    </row>
    <row r="1563" spans="1:4">
      <c r="A1563" s="15" t="str">
        <f>IF(ISNUMBER(VALUE(SUBSTITUTE('Quantities Report'!$A1561,"+",""))), VALUE(SUBSTITUTE('Quantities Report'!$A1561,"+","")),IF('Quantities Report'!$A1561="","End of Project",$A1562))</f>
        <v>End of Project</v>
      </c>
      <c r="B1563" s="30" t="str">
        <f>IF(ISNUMBER('Quantities Report'!$A1561), "", TRIM(CLEAN(SUBSTITUTE('Quantities Report'!$A1561, CHAR(160), " "))))</f>
        <v/>
      </c>
      <c r="C1563" s="30">
        <f>'Quantities Report'!F1561</f>
        <v>0</v>
      </c>
      <c r="D1563" s="32">
        <f>'Quantities Report'!G1561</f>
        <v>0</v>
      </c>
    </row>
    <row r="1564" spans="1:4">
      <c r="A1564" s="15" t="str">
        <f>IF(ISNUMBER(VALUE(SUBSTITUTE('Quantities Report'!$A1562,"+",""))), VALUE(SUBSTITUTE('Quantities Report'!$A1562,"+","")),IF('Quantities Report'!$A1562="","End of Project",$A1563))</f>
        <v>End of Project</v>
      </c>
      <c r="B1564" s="30" t="str">
        <f>IF(ISNUMBER('Quantities Report'!$A1562), "", TRIM(CLEAN(SUBSTITUTE('Quantities Report'!$A1562, CHAR(160), " "))))</f>
        <v/>
      </c>
      <c r="C1564" s="30">
        <f>'Quantities Report'!F1562</f>
        <v>0</v>
      </c>
      <c r="D1564" s="32">
        <f>'Quantities Report'!G1562</f>
        <v>0</v>
      </c>
    </row>
    <row r="1565" spans="1:4">
      <c r="A1565" s="15" t="str">
        <f>IF(ISNUMBER(VALUE(SUBSTITUTE('Quantities Report'!$A1563,"+",""))), VALUE(SUBSTITUTE('Quantities Report'!$A1563,"+","")),IF('Quantities Report'!$A1563="","End of Project",$A1564))</f>
        <v>End of Project</v>
      </c>
      <c r="B1565" s="30" t="str">
        <f>IF(ISNUMBER('Quantities Report'!$A1563), "", TRIM(CLEAN(SUBSTITUTE('Quantities Report'!$A1563, CHAR(160), " "))))</f>
        <v/>
      </c>
      <c r="C1565" s="30">
        <f>'Quantities Report'!F1563</f>
        <v>0</v>
      </c>
      <c r="D1565" s="32">
        <f>'Quantities Report'!G1563</f>
        <v>0</v>
      </c>
    </row>
    <row r="1566" spans="1:4">
      <c r="A1566" s="15" t="str">
        <f>IF(ISNUMBER(VALUE(SUBSTITUTE('Quantities Report'!$A1564,"+",""))), VALUE(SUBSTITUTE('Quantities Report'!$A1564,"+","")),IF('Quantities Report'!$A1564="","End of Project",$A1565))</f>
        <v>End of Project</v>
      </c>
      <c r="B1566" s="30" t="str">
        <f>IF(ISNUMBER('Quantities Report'!$A1564), "", TRIM(CLEAN(SUBSTITUTE('Quantities Report'!$A1564, CHAR(160), " "))))</f>
        <v/>
      </c>
      <c r="C1566" s="30">
        <f>'Quantities Report'!F1564</f>
        <v>0</v>
      </c>
      <c r="D1566" s="32">
        <f>'Quantities Report'!G1564</f>
        <v>0</v>
      </c>
    </row>
    <row r="1567" spans="1:4">
      <c r="A1567" s="15" t="str">
        <f>IF(ISNUMBER(VALUE(SUBSTITUTE('Quantities Report'!$A1565,"+",""))), VALUE(SUBSTITUTE('Quantities Report'!$A1565,"+","")),IF('Quantities Report'!$A1565="","End of Project",$A1566))</f>
        <v>End of Project</v>
      </c>
      <c r="B1567" s="30" t="str">
        <f>IF(ISNUMBER('Quantities Report'!$A1565), "", TRIM(CLEAN(SUBSTITUTE('Quantities Report'!$A1565, CHAR(160), " "))))</f>
        <v/>
      </c>
      <c r="C1567" s="30">
        <f>'Quantities Report'!F1565</f>
        <v>0</v>
      </c>
      <c r="D1567" s="32">
        <f>'Quantities Report'!G1565</f>
        <v>0</v>
      </c>
    </row>
    <row r="1568" spans="1:4">
      <c r="A1568" s="15" t="str">
        <f>IF(ISNUMBER(VALUE(SUBSTITUTE('Quantities Report'!$A1566,"+",""))), VALUE(SUBSTITUTE('Quantities Report'!$A1566,"+","")),IF('Quantities Report'!$A1566="","End of Project",$A1567))</f>
        <v>End of Project</v>
      </c>
      <c r="B1568" s="30" t="str">
        <f>IF(ISNUMBER('Quantities Report'!$A1566), "", TRIM(CLEAN(SUBSTITUTE('Quantities Report'!$A1566, CHAR(160), " "))))</f>
        <v/>
      </c>
      <c r="C1568" s="30">
        <f>'Quantities Report'!F1566</f>
        <v>0</v>
      </c>
      <c r="D1568" s="32">
        <f>'Quantities Report'!G1566</f>
        <v>0</v>
      </c>
    </row>
    <row r="1569" spans="1:4">
      <c r="A1569" s="15" t="str">
        <f>IF(ISNUMBER(VALUE(SUBSTITUTE('Quantities Report'!$A1567,"+",""))), VALUE(SUBSTITUTE('Quantities Report'!$A1567,"+","")),IF('Quantities Report'!$A1567="","End of Project",$A1568))</f>
        <v>End of Project</v>
      </c>
      <c r="B1569" s="30" t="str">
        <f>IF(ISNUMBER('Quantities Report'!$A1567), "", TRIM(CLEAN(SUBSTITUTE('Quantities Report'!$A1567, CHAR(160), " "))))</f>
        <v/>
      </c>
      <c r="C1569" s="30">
        <f>'Quantities Report'!F1567</f>
        <v>0</v>
      </c>
      <c r="D1569" s="32">
        <f>'Quantities Report'!G1567</f>
        <v>0</v>
      </c>
    </row>
    <row r="1570" spans="1:4">
      <c r="A1570" s="15" t="str">
        <f>IF(ISNUMBER(VALUE(SUBSTITUTE('Quantities Report'!$A1568,"+",""))), VALUE(SUBSTITUTE('Quantities Report'!$A1568,"+","")),IF('Quantities Report'!$A1568="","End of Project",$A1569))</f>
        <v>End of Project</v>
      </c>
      <c r="B1570" s="30" t="str">
        <f>IF(ISNUMBER('Quantities Report'!$A1568), "", TRIM(CLEAN(SUBSTITUTE('Quantities Report'!$A1568, CHAR(160), " "))))</f>
        <v/>
      </c>
      <c r="C1570" s="30">
        <f>'Quantities Report'!F1568</f>
        <v>0</v>
      </c>
      <c r="D1570" s="32">
        <f>'Quantities Report'!G1568</f>
        <v>0</v>
      </c>
    </row>
    <row r="1571" spans="1:4">
      <c r="A1571" s="15" t="str">
        <f>IF(ISNUMBER(VALUE(SUBSTITUTE('Quantities Report'!$A1569,"+",""))), VALUE(SUBSTITUTE('Quantities Report'!$A1569,"+","")),IF('Quantities Report'!$A1569="","End of Project",$A1570))</f>
        <v>End of Project</v>
      </c>
      <c r="B1571" s="30" t="str">
        <f>IF(ISNUMBER('Quantities Report'!$A1569), "", TRIM(CLEAN(SUBSTITUTE('Quantities Report'!$A1569, CHAR(160), " "))))</f>
        <v/>
      </c>
      <c r="C1571" s="30">
        <f>'Quantities Report'!F1569</f>
        <v>0</v>
      </c>
      <c r="D1571" s="32">
        <f>'Quantities Report'!G1569</f>
        <v>0</v>
      </c>
    </row>
    <row r="1572" spans="1:4">
      <c r="A1572" s="15" t="str">
        <f>IF(ISNUMBER(VALUE(SUBSTITUTE('Quantities Report'!$A1570,"+",""))), VALUE(SUBSTITUTE('Quantities Report'!$A1570,"+","")),IF('Quantities Report'!$A1570="","End of Project",$A1571))</f>
        <v>End of Project</v>
      </c>
      <c r="B1572" s="30" t="str">
        <f>IF(ISNUMBER('Quantities Report'!$A1570), "", TRIM(CLEAN(SUBSTITUTE('Quantities Report'!$A1570, CHAR(160), " "))))</f>
        <v/>
      </c>
      <c r="C1572" s="30">
        <f>'Quantities Report'!F1570</f>
        <v>0</v>
      </c>
      <c r="D1572" s="32">
        <f>'Quantities Report'!G1570</f>
        <v>0</v>
      </c>
    </row>
    <row r="1573" spans="1:4">
      <c r="A1573" s="15" t="str">
        <f>IF(ISNUMBER(VALUE(SUBSTITUTE('Quantities Report'!$A1571,"+",""))), VALUE(SUBSTITUTE('Quantities Report'!$A1571,"+","")),IF('Quantities Report'!$A1571="","End of Project",$A1572))</f>
        <v>End of Project</v>
      </c>
      <c r="B1573" s="30" t="str">
        <f>IF(ISNUMBER('Quantities Report'!$A1571), "", TRIM(CLEAN(SUBSTITUTE('Quantities Report'!$A1571, CHAR(160), " "))))</f>
        <v/>
      </c>
      <c r="C1573" s="30">
        <f>'Quantities Report'!F1571</f>
        <v>0</v>
      </c>
      <c r="D1573" s="32">
        <f>'Quantities Report'!G1571</f>
        <v>0</v>
      </c>
    </row>
    <row r="1574" spans="1:4">
      <c r="A1574" s="15" t="str">
        <f>IF(ISNUMBER(VALUE(SUBSTITUTE('Quantities Report'!$A1572,"+",""))), VALUE(SUBSTITUTE('Quantities Report'!$A1572,"+","")),IF('Quantities Report'!$A1572="","End of Project",$A1573))</f>
        <v>End of Project</v>
      </c>
      <c r="B1574" s="30" t="str">
        <f>IF(ISNUMBER('Quantities Report'!$A1572), "", TRIM(CLEAN(SUBSTITUTE('Quantities Report'!$A1572, CHAR(160), " "))))</f>
        <v/>
      </c>
      <c r="C1574" s="30">
        <f>'Quantities Report'!F1572</f>
        <v>0</v>
      </c>
      <c r="D1574" s="32">
        <f>'Quantities Report'!G1572</f>
        <v>0</v>
      </c>
    </row>
    <row r="1575" spans="1:4">
      <c r="A1575" s="15" t="str">
        <f>IF(ISNUMBER(VALUE(SUBSTITUTE('Quantities Report'!$A1573,"+",""))), VALUE(SUBSTITUTE('Quantities Report'!$A1573,"+","")),IF('Quantities Report'!$A1573="","End of Project",$A1574))</f>
        <v>End of Project</v>
      </c>
      <c r="B1575" s="30" t="str">
        <f>IF(ISNUMBER('Quantities Report'!$A1573), "", TRIM(CLEAN(SUBSTITUTE('Quantities Report'!$A1573, CHAR(160), " "))))</f>
        <v/>
      </c>
      <c r="C1575" s="30">
        <f>'Quantities Report'!F1573</f>
        <v>0</v>
      </c>
      <c r="D1575" s="32">
        <f>'Quantities Report'!G1573</f>
        <v>0</v>
      </c>
    </row>
    <row r="1576" spans="1:4">
      <c r="A1576" s="15" t="str">
        <f>IF(ISNUMBER(VALUE(SUBSTITUTE('Quantities Report'!$A1574,"+",""))), VALUE(SUBSTITUTE('Quantities Report'!$A1574,"+","")),IF('Quantities Report'!$A1574="","End of Project",$A1575))</f>
        <v>End of Project</v>
      </c>
      <c r="B1576" s="30" t="str">
        <f>IF(ISNUMBER('Quantities Report'!$A1574), "", TRIM(CLEAN(SUBSTITUTE('Quantities Report'!$A1574, CHAR(160), " "))))</f>
        <v/>
      </c>
      <c r="C1576" s="30">
        <f>'Quantities Report'!F1574</f>
        <v>0</v>
      </c>
      <c r="D1576" s="32">
        <f>'Quantities Report'!G1574</f>
        <v>0</v>
      </c>
    </row>
    <row r="1577" spans="1:4">
      <c r="A1577" s="15" t="str">
        <f>IF(ISNUMBER(VALUE(SUBSTITUTE('Quantities Report'!$A1575,"+",""))), VALUE(SUBSTITUTE('Quantities Report'!$A1575,"+","")),IF('Quantities Report'!$A1575="","End of Project",$A1576))</f>
        <v>End of Project</v>
      </c>
      <c r="B1577" s="30" t="str">
        <f>IF(ISNUMBER('Quantities Report'!$A1575), "", TRIM(CLEAN(SUBSTITUTE('Quantities Report'!$A1575, CHAR(160), " "))))</f>
        <v/>
      </c>
      <c r="C1577" s="30">
        <f>'Quantities Report'!F1575</f>
        <v>0</v>
      </c>
      <c r="D1577" s="32">
        <f>'Quantities Report'!G1575</f>
        <v>0</v>
      </c>
    </row>
    <row r="1578" spans="1:4">
      <c r="A1578" s="15" t="str">
        <f>IF(ISNUMBER(VALUE(SUBSTITUTE('Quantities Report'!$A1576,"+",""))), VALUE(SUBSTITUTE('Quantities Report'!$A1576,"+","")),IF('Quantities Report'!$A1576="","End of Project",$A1577))</f>
        <v>End of Project</v>
      </c>
      <c r="B1578" s="30" t="str">
        <f>IF(ISNUMBER('Quantities Report'!$A1576), "", TRIM(CLEAN(SUBSTITUTE('Quantities Report'!$A1576, CHAR(160), " "))))</f>
        <v/>
      </c>
      <c r="C1578" s="30">
        <f>'Quantities Report'!F1576</f>
        <v>0</v>
      </c>
      <c r="D1578" s="32">
        <f>'Quantities Report'!G1576</f>
        <v>0</v>
      </c>
    </row>
    <row r="1579" spans="1:4">
      <c r="A1579" s="15" t="str">
        <f>IF(ISNUMBER(VALUE(SUBSTITUTE('Quantities Report'!$A1577,"+",""))), VALUE(SUBSTITUTE('Quantities Report'!$A1577,"+","")),IF('Quantities Report'!$A1577="","End of Project",$A1578))</f>
        <v>End of Project</v>
      </c>
      <c r="B1579" s="30" t="str">
        <f>IF(ISNUMBER('Quantities Report'!$A1577), "", TRIM(CLEAN(SUBSTITUTE('Quantities Report'!$A1577, CHAR(160), " "))))</f>
        <v/>
      </c>
      <c r="C1579" s="30">
        <f>'Quantities Report'!F1577</f>
        <v>0</v>
      </c>
      <c r="D1579" s="32">
        <f>'Quantities Report'!G1577</f>
        <v>0</v>
      </c>
    </row>
    <row r="1580" spans="1:4">
      <c r="A1580" s="15" t="str">
        <f>IF(ISNUMBER(VALUE(SUBSTITUTE('Quantities Report'!$A1578,"+",""))), VALUE(SUBSTITUTE('Quantities Report'!$A1578,"+","")),IF('Quantities Report'!$A1578="","End of Project",$A1579))</f>
        <v>End of Project</v>
      </c>
      <c r="B1580" s="30" t="str">
        <f>IF(ISNUMBER('Quantities Report'!$A1578), "", TRIM(CLEAN(SUBSTITUTE('Quantities Report'!$A1578, CHAR(160), " "))))</f>
        <v/>
      </c>
      <c r="C1580" s="30">
        <f>'Quantities Report'!F1578</f>
        <v>0</v>
      </c>
      <c r="D1580" s="32">
        <f>'Quantities Report'!G1578</f>
        <v>0</v>
      </c>
    </row>
    <row r="1581" spans="1:4">
      <c r="A1581" s="15" t="str">
        <f>IF(ISNUMBER(VALUE(SUBSTITUTE('Quantities Report'!$A1579,"+",""))), VALUE(SUBSTITUTE('Quantities Report'!$A1579,"+","")),IF('Quantities Report'!$A1579="","End of Project",$A1580))</f>
        <v>End of Project</v>
      </c>
      <c r="B1581" s="30" t="str">
        <f>IF(ISNUMBER('Quantities Report'!$A1579), "", TRIM(CLEAN(SUBSTITUTE('Quantities Report'!$A1579, CHAR(160), " "))))</f>
        <v/>
      </c>
      <c r="C1581" s="30">
        <f>'Quantities Report'!F1579</f>
        <v>0</v>
      </c>
      <c r="D1581" s="32">
        <f>'Quantities Report'!G1579</f>
        <v>0</v>
      </c>
    </row>
    <row r="1582" spans="1:4">
      <c r="A1582" s="15" t="str">
        <f>IF(ISNUMBER(VALUE(SUBSTITUTE('Quantities Report'!$A1580,"+",""))), VALUE(SUBSTITUTE('Quantities Report'!$A1580,"+","")),IF('Quantities Report'!$A1580="","End of Project",$A1581))</f>
        <v>End of Project</v>
      </c>
      <c r="B1582" s="30" t="str">
        <f>IF(ISNUMBER('Quantities Report'!$A1580), "", TRIM(CLEAN(SUBSTITUTE('Quantities Report'!$A1580, CHAR(160), " "))))</f>
        <v/>
      </c>
      <c r="C1582" s="30">
        <f>'Quantities Report'!F1580</f>
        <v>0</v>
      </c>
      <c r="D1582" s="32">
        <f>'Quantities Report'!G1580</f>
        <v>0</v>
      </c>
    </row>
    <row r="1583" spans="1:4">
      <c r="A1583" s="15" t="str">
        <f>IF(ISNUMBER(VALUE(SUBSTITUTE('Quantities Report'!$A1581,"+",""))), VALUE(SUBSTITUTE('Quantities Report'!$A1581,"+","")),IF('Quantities Report'!$A1581="","End of Project",$A1582))</f>
        <v>End of Project</v>
      </c>
      <c r="B1583" s="30" t="str">
        <f>IF(ISNUMBER('Quantities Report'!$A1581), "", TRIM(CLEAN(SUBSTITUTE('Quantities Report'!$A1581, CHAR(160), " "))))</f>
        <v/>
      </c>
      <c r="C1583" s="30">
        <f>'Quantities Report'!F1581</f>
        <v>0</v>
      </c>
      <c r="D1583" s="32">
        <f>'Quantities Report'!G1581</f>
        <v>0</v>
      </c>
    </row>
    <row r="1584" spans="1:4">
      <c r="A1584" s="15" t="str">
        <f>IF(ISNUMBER(VALUE(SUBSTITUTE('Quantities Report'!$A1582,"+",""))), VALUE(SUBSTITUTE('Quantities Report'!$A1582,"+","")),IF('Quantities Report'!$A1582="","End of Project",$A1583))</f>
        <v>End of Project</v>
      </c>
      <c r="B1584" s="30" t="str">
        <f>IF(ISNUMBER('Quantities Report'!$A1582), "", TRIM(CLEAN(SUBSTITUTE('Quantities Report'!$A1582, CHAR(160), " "))))</f>
        <v/>
      </c>
      <c r="C1584" s="30">
        <f>'Quantities Report'!F1582</f>
        <v>0</v>
      </c>
      <c r="D1584" s="32">
        <f>'Quantities Report'!G1582</f>
        <v>0</v>
      </c>
    </row>
    <row r="1585" spans="1:4">
      <c r="A1585" s="15" t="str">
        <f>IF(ISNUMBER(VALUE(SUBSTITUTE('Quantities Report'!$A1583,"+",""))), VALUE(SUBSTITUTE('Quantities Report'!$A1583,"+","")),IF('Quantities Report'!$A1583="","End of Project",$A1584))</f>
        <v>End of Project</v>
      </c>
      <c r="B1585" s="30" t="str">
        <f>IF(ISNUMBER('Quantities Report'!$A1583), "", TRIM(CLEAN(SUBSTITUTE('Quantities Report'!$A1583, CHAR(160), " "))))</f>
        <v/>
      </c>
      <c r="C1585" s="30">
        <f>'Quantities Report'!F1583</f>
        <v>0</v>
      </c>
      <c r="D1585" s="32">
        <f>'Quantities Report'!G1583</f>
        <v>0</v>
      </c>
    </row>
    <row r="1586" spans="1:4">
      <c r="A1586" s="15" t="str">
        <f>IF(ISNUMBER(VALUE(SUBSTITUTE('Quantities Report'!$A1584,"+",""))), VALUE(SUBSTITUTE('Quantities Report'!$A1584,"+","")),IF('Quantities Report'!$A1584="","End of Project",$A1585))</f>
        <v>End of Project</v>
      </c>
      <c r="B1586" s="30" t="str">
        <f>IF(ISNUMBER('Quantities Report'!$A1584), "", TRIM(CLEAN(SUBSTITUTE('Quantities Report'!$A1584, CHAR(160), " "))))</f>
        <v/>
      </c>
      <c r="C1586" s="30">
        <f>'Quantities Report'!F1584</f>
        <v>0</v>
      </c>
      <c r="D1586" s="32">
        <f>'Quantities Report'!G1584</f>
        <v>0</v>
      </c>
    </row>
    <row r="1587" spans="1:4">
      <c r="A1587" s="15" t="str">
        <f>IF(ISNUMBER(VALUE(SUBSTITUTE('Quantities Report'!$A1585,"+",""))), VALUE(SUBSTITUTE('Quantities Report'!$A1585,"+","")),IF('Quantities Report'!$A1585="","End of Project",$A1586))</f>
        <v>End of Project</v>
      </c>
      <c r="B1587" s="30" t="str">
        <f>IF(ISNUMBER('Quantities Report'!$A1585), "", TRIM(CLEAN(SUBSTITUTE('Quantities Report'!$A1585, CHAR(160), " "))))</f>
        <v/>
      </c>
      <c r="C1587" s="30">
        <f>'Quantities Report'!F1585</f>
        <v>0</v>
      </c>
      <c r="D1587" s="32">
        <f>'Quantities Report'!G1585</f>
        <v>0</v>
      </c>
    </row>
    <row r="1588" spans="1:4">
      <c r="A1588" s="15" t="str">
        <f>IF(ISNUMBER(VALUE(SUBSTITUTE('Quantities Report'!$A1586,"+",""))), VALUE(SUBSTITUTE('Quantities Report'!$A1586,"+","")),IF('Quantities Report'!$A1586="","End of Project",$A1587))</f>
        <v>End of Project</v>
      </c>
      <c r="B1588" s="30" t="str">
        <f>IF(ISNUMBER('Quantities Report'!$A1586), "", TRIM(CLEAN(SUBSTITUTE('Quantities Report'!$A1586, CHAR(160), " "))))</f>
        <v/>
      </c>
      <c r="C1588" s="30">
        <f>'Quantities Report'!F1586</f>
        <v>0</v>
      </c>
      <c r="D1588" s="32">
        <f>'Quantities Report'!G1586</f>
        <v>0</v>
      </c>
    </row>
    <row r="1589" spans="1:4">
      <c r="A1589" s="15" t="str">
        <f>IF(ISNUMBER(VALUE(SUBSTITUTE('Quantities Report'!$A1587,"+",""))), VALUE(SUBSTITUTE('Quantities Report'!$A1587,"+","")),IF('Quantities Report'!$A1587="","End of Project",$A1588))</f>
        <v>End of Project</v>
      </c>
      <c r="B1589" s="30" t="str">
        <f>IF(ISNUMBER('Quantities Report'!$A1587), "", TRIM(CLEAN(SUBSTITUTE('Quantities Report'!$A1587, CHAR(160), " "))))</f>
        <v/>
      </c>
      <c r="C1589" s="30">
        <f>'Quantities Report'!F1587</f>
        <v>0</v>
      </c>
      <c r="D1589" s="32">
        <f>'Quantities Report'!G1587</f>
        <v>0</v>
      </c>
    </row>
    <row r="1590" spans="1:4">
      <c r="A1590" s="15" t="str">
        <f>IF(ISNUMBER(VALUE(SUBSTITUTE('Quantities Report'!$A1588,"+",""))), VALUE(SUBSTITUTE('Quantities Report'!$A1588,"+","")),IF('Quantities Report'!$A1588="","End of Project",$A1589))</f>
        <v>End of Project</v>
      </c>
      <c r="B1590" s="30" t="str">
        <f>IF(ISNUMBER('Quantities Report'!$A1588), "", TRIM(CLEAN(SUBSTITUTE('Quantities Report'!$A1588, CHAR(160), " "))))</f>
        <v/>
      </c>
      <c r="C1590" s="30">
        <f>'Quantities Report'!F1588</f>
        <v>0</v>
      </c>
      <c r="D1590" s="32">
        <f>'Quantities Report'!G1588</f>
        <v>0</v>
      </c>
    </row>
    <row r="1591" spans="1:4">
      <c r="A1591" s="15" t="str">
        <f>IF(ISNUMBER(VALUE(SUBSTITUTE('Quantities Report'!$A1589,"+",""))), VALUE(SUBSTITUTE('Quantities Report'!$A1589,"+","")),IF('Quantities Report'!$A1589="","End of Project",$A1590))</f>
        <v>End of Project</v>
      </c>
      <c r="B1591" s="30" t="str">
        <f>IF(ISNUMBER('Quantities Report'!$A1589), "", TRIM(CLEAN(SUBSTITUTE('Quantities Report'!$A1589, CHAR(160), " "))))</f>
        <v/>
      </c>
      <c r="C1591" s="30">
        <f>'Quantities Report'!F1589</f>
        <v>0</v>
      </c>
      <c r="D1591" s="32">
        <f>'Quantities Report'!G1589</f>
        <v>0</v>
      </c>
    </row>
    <row r="1592" spans="1:4">
      <c r="A1592" s="15" t="str">
        <f>IF(ISNUMBER(VALUE(SUBSTITUTE('Quantities Report'!$A1590,"+",""))), VALUE(SUBSTITUTE('Quantities Report'!$A1590,"+","")),IF('Quantities Report'!$A1590="","End of Project",$A1591))</f>
        <v>End of Project</v>
      </c>
      <c r="B1592" s="30" t="str">
        <f>IF(ISNUMBER('Quantities Report'!$A1590), "", TRIM(CLEAN(SUBSTITUTE('Quantities Report'!$A1590, CHAR(160), " "))))</f>
        <v/>
      </c>
      <c r="C1592" s="30">
        <f>'Quantities Report'!F1590</f>
        <v>0</v>
      </c>
      <c r="D1592" s="32">
        <f>'Quantities Report'!G1590</f>
        <v>0</v>
      </c>
    </row>
    <row r="1593" spans="1:4">
      <c r="A1593" s="15" t="str">
        <f>IF(ISNUMBER(VALUE(SUBSTITUTE('Quantities Report'!$A1591,"+",""))), VALUE(SUBSTITUTE('Quantities Report'!$A1591,"+","")),IF('Quantities Report'!$A1591="","End of Project",$A1592))</f>
        <v>End of Project</v>
      </c>
      <c r="B1593" s="30" t="str">
        <f>IF(ISNUMBER('Quantities Report'!$A1591), "", TRIM(CLEAN(SUBSTITUTE('Quantities Report'!$A1591, CHAR(160), " "))))</f>
        <v/>
      </c>
      <c r="C1593" s="30">
        <f>'Quantities Report'!F1591</f>
        <v>0</v>
      </c>
      <c r="D1593" s="32">
        <f>'Quantities Report'!G1591</f>
        <v>0</v>
      </c>
    </row>
    <row r="1594" spans="1:4">
      <c r="A1594" s="15" t="str">
        <f>IF(ISNUMBER(VALUE(SUBSTITUTE('Quantities Report'!$A1592,"+",""))), VALUE(SUBSTITUTE('Quantities Report'!$A1592,"+","")),IF('Quantities Report'!$A1592="","End of Project",$A1593))</f>
        <v>End of Project</v>
      </c>
      <c r="B1594" s="30" t="str">
        <f>IF(ISNUMBER('Quantities Report'!$A1592), "", TRIM(CLEAN(SUBSTITUTE('Quantities Report'!$A1592, CHAR(160), " "))))</f>
        <v/>
      </c>
      <c r="C1594" s="30">
        <f>'Quantities Report'!F1592</f>
        <v>0</v>
      </c>
      <c r="D1594" s="32">
        <f>'Quantities Report'!G1592</f>
        <v>0</v>
      </c>
    </row>
    <row r="1595" spans="1:4">
      <c r="A1595" s="15" t="str">
        <f>IF(ISNUMBER(VALUE(SUBSTITUTE('Quantities Report'!$A1593,"+",""))), VALUE(SUBSTITUTE('Quantities Report'!$A1593,"+","")),IF('Quantities Report'!$A1593="","End of Project",$A1594))</f>
        <v>End of Project</v>
      </c>
      <c r="B1595" s="30" t="str">
        <f>IF(ISNUMBER('Quantities Report'!$A1593), "", TRIM(CLEAN(SUBSTITUTE('Quantities Report'!$A1593, CHAR(160), " "))))</f>
        <v/>
      </c>
      <c r="C1595" s="30">
        <f>'Quantities Report'!F1593</f>
        <v>0</v>
      </c>
      <c r="D1595" s="32">
        <f>'Quantities Report'!G1593</f>
        <v>0</v>
      </c>
    </row>
    <row r="1596" spans="1:4">
      <c r="A1596" s="15" t="str">
        <f>IF(ISNUMBER(VALUE(SUBSTITUTE('Quantities Report'!$A1594,"+",""))), VALUE(SUBSTITUTE('Quantities Report'!$A1594,"+","")),IF('Quantities Report'!$A1594="","End of Project",$A1595))</f>
        <v>End of Project</v>
      </c>
      <c r="B1596" s="30" t="str">
        <f>IF(ISNUMBER('Quantities Report'!$A1594), "", TRIM(CLEAN(SUBSTITUTE('Quantities Report'!$A1594, CHAR(160), " "))))</f>
        <v/>
      </c>
      <c r="C1596" s="30">
        <f>'Quantities Report'!F1594</f>
        <v>0</v>
      </c>
      <c r="D1596" s="32">
        <f>'Quantities Report'!G1594</f>
        <v>0</v>
      </c>
    </row>
    <row r="1597" spans="1:4">
      <c r="A1597" s="15" t="str">
        <f>IF(ISNUMBER(VALUE(SUBSTITUTE('Quantities Report'!$A1595,"+",""))), VALUE(SUBSTITUTE('Quantities Report'!$A1595,"+","")),IF('Quantities Report'!$A1595="","End of Project",$A1596))</f>
        <v>End of Project</v>
      </c>
      <c r="B1597" s="30" t="str">
        <f>IF(ISNUMBER('Quantities Report'!$A1595), "", TRIM(CLEAN(SUBSTITUTE('Quantities Report'!$A1595, CHAR(160), " "))))</f>
        <v/>
      </c>
      <c r="C1597" s="30">
        <f>'Quantities Report'!F1595</f>
        <v>0</v>
      </c>
      <c r="D1597" s="32">
        <f>'Quantities Report'!G1595</f>
        <v>0</v>
      </c>
    </row>
    <row r="1598" spans="1:4">
      <c r="A1598" s="15" t="str">
        <f>IF(ISNUMBER(VALUE(SUBSTITUTE('Quantities Report'!$A1596,"+",""))), VALUE(SUBSTITUTE('Quantities Report'!$A1596,"+","")),IF('Quantities Report'!$A1596="","End of Project",$A1597))</f>
        <v>End of Project</v>
      </c>
      <c r="B1598" s="30" t="str">
        <f>IF(ISNUMBER('Quantities Report'!$A1596), "", TRIM(CLEAN(SUBSTITUTE('Quantities Report'!$A1596, CHAR(160), " "))))</f>
        <v/>
      </c>
      <c r="C1598" s="30">
        <f>'Quantities Report'!F1596</f>
        <v>0</v>
      </c>
      <c r="D1598" s="32">
        <f>'Quantities Report'!G1596</f>
        <v>0</v>
      </c>
    </row>
    <row r="1599" spans="1:4">
      <c r="A1599" s="15" t="str">
        <f>IF(ISNUMBER(VALUE(SUBSTITUTE('Quantities Report'!$A1597,"+",""))), VALUE(SUBSTITUTE('Quantities Report'!$A1597,"+","")),IF('Quantities Report'!$A1597="","End of Project",$A1598))</f>
        <v>End of Project</v>
      </c>
      <c r="B1599" s="30" t="str">
        <f>IF(ISNUMBER('Quantities Report'!$A1597), "", TRIM(CLEAN(SUBSTITUTE('Quantities Report'!$A1597, CHAR(160), " "))))</f>
        <v/>
      </c>
      <c r="C1599" s="30">
        <f>'Quantities Report'!F1597</f>
        <v>0</v>
      </c>
      <c r="D1599" s="32">
        <f>'Quantities Report'!G1597</f>
        <v>0</v>
      </c>
    </row>
    <row r="1600" spans="1:4">
      <c r="A1600" s="15" t="str">
        <f>IF(ISNUMBER(VALUE(SUBSTITUTE('Quantities Report'!$A1598,"+",""))), VALUE(SUBSTITUTE('Quantities Report'!$A1598,"+","")),IF('Quantities Report'!$A1598="","End of Project",$A1599))</f>
        <v>End of Project</v>
      </c>
      <c r="B1600" s="30" t="str">
        <f>IF(ISNUMBER('Quantities Report'!$A1598), "", TRIM(CLEAN(SUBSTITUTE('Quantities Report'!$A1598, CHAR(160), " "))))</f>
        <v/>
      </c>
      <c r="C1600" s="30">
        <f>'Quantities Report'!F1598</f>
        <v>0</v>
      </c>
      <c r="D1600" s="32">
        <f>'Quantities Report'!G1598</f>
        <v>0</v>
      </c>
    </row>
    <row r="1601" spans="1:4">
      <c r="A1601" s="15" t="str">
        <f>IF(ISNUMBER(VALUE(SUBSTITUTE('Quantities Report'!$A1599,"+",""))), VALUE(SUBSTITUTE('Quantities Report'!$A1599,"+","")),IF('Quantities Report'!$A1599="","End of Project",$A1600))</f>
        <v>End of Project</v>
      </c>
      <c r="B1601" s="30" t="str">
        <f>IF(ISNUMBER('Quantities Report'!$A1599), "", TRIM(CLEAN(SUBSTITUTE('Quantities Report'!$A1599, CHAR(160), " "))))</f>
        <v/>
      </c>
      <c r="C1601" s="30">
        <f>'Quantities Report'!F1599</f>
        <v>0</v>
      </c>
      <c r="D1601" s="32">
        <f>'Quantities Report'!G1599</f>
        <v>0</v>
      </c>
    </row>
    <row r="1602" spans="1:4">
      <c r="A1602" s="15" t="str">
        <f>IF(ISNUMBER(VALUE(SUBSTITUTE('Quantities Report'!$A1600,"+",""))), VALUE(SUBSTITUTE('Quantities Report'!$A1600,"+","")),IF('Quantities Report'!$A1600="","End of Project",$A1601))</f>
        <v>End of Project</v>
      </c>
      <c r="B1602" s="30" t="str">
        <f>IF(ISNUMBER('Quantities Report'!$A1600), "", TRIM(CLEAN(SUBSTITUTE('Quantities Report'!$A1600, CHAR(160), " "))))</f>
        <v/>
      </c>
      <c r="C1602" s="30">
        <f>'Quantities Report'!F1600</f>
        <v>0</v>
      </c>
      <c r="D1602" s="32">
        <f>'Quantities Report'!G1600</f>
        <v>0</v>
      </c>
    </row>
    <row r="1603" spans="1:4">
      <c r="A1603" s="15" t="str">
        <f>IF(ISNUMBER(VALUE(SUBSTITUTE('Quantities Report'!$A1601,"+",""))), VALUE(SUBSTITUTE('Quantities Report'!$A1601,"+","")),IF('Quantities Report'!$A1601="","End of Project",$A1602))</f>
        <v>End of Project</v>
      </c>
      <c r="B1603" s="30" t="str">
        <f>IF(ISNUMBER('Quantities Report'!$A1601), "", TRIM(CLEAN(SUBSTITUTE('Quantities Report'!$A1601, CHAR(160), " "))))</f>
        <v/>
      </c>
      <c r="C1603" s="30">
        <f>'Quantities Report'!F1601</f>
        <v>0</v>
      </c>
      <c r="D1603" s="32">
        <f>'Quantities Report'!G1601</f>
        <v>0</v>
      </c>
    </row>
    <row r="1604" spans="1:4">
      <c r="A1604" s="15" t="str">
        <f>IF(ISNUMBER(VALUE(SUBSTITUTE('Quantities Report'!$A1602,"+",""))), VALUE(SUBSTITUTE('Quantities Report'!$A1602,"+","")),IF('Quantities Report'!$A1602="","End of Project",$A1603))</f>
        <v>End of Project</v>
      </c>
      <c r="B1604" s="30" t="str">
        <f>IF(ISNUMBER('Quantities Report'!$A1602), "", TRIM(CLEAN(SUBSTITUTE('Quantities Report'!$A1602, CHAR(160), " "))))</f>
        <v/>
      </c>
      <c r="C1604" s="30">
        <f>'Quantities Report'!F1602</f>
        <v>0</v>
      </c>
      <c r="D1604" s="32">
        <f>'Quantities Report'!G1602</f>
        <v>0</v>
      </c>
    </row>
    <row r="1605" spans="1:4">
      <c r="A1605" s="15" t="str">
        <f>IF(ISNUMBER(VALUE(SUBSTITUTE('Quantities Report'!$A1603,"+",""))), VALUE(SUBSTITUTE('Quantities Report'!$A1603,"+","")),IF('Quantities Report'!$A1603="","End of Project",$A1604))</f>
        <v>End of Project</v>
      </c>
      <c r="B1605" s="30" t="str">
        <f>IF(ISNUMBER('Quantities Report'!$A1603), "", TRIM(CLEAN(SUBSTITUTE('Quantities Report'!$A1603, CHAR(160), " "))))</f>
        <v/>
      </c>
      <c r="C1605" s="30">
        <f>'Quantities Report'!F1603</f>
        <v>0</v>
      </c>
      <c r="D1605" s="32">
        <f>'Quantities Report'!G1603</f>
        <v>0</v>
      </c>
    </row>
    <row r="1606" spans="1:4">
      <c r="A1606" s="15" t="str">
        <f>IF(ISNUMBER(VALUE(SUBSTITUTE('Quantities Report'!$A1604,"+",""))), VALUE(SUBSTITUTE('Quantities Report'!$A1604,"+","")),IF('Quantities Report'!$A1604="","End of Project",$A1605))</f>
        <v>End of Project</v>
      </c>
      <c r="B1606" s="30" t="str">
        <f>IF(ISNUMBER('Quantities Report'!$A1604), "", TRIM(CLEAN(SUBSTITUTE('Quantities Report'!$A1604, CHAR(160), " "))))</f>
        <v/>
      </c>
      <c r="C1606" s="30">
        <f>'Quantities Report'!F1604</f>
        <v>0</v>
      </c>
      <c r="D1606" s="32">
        <f>'Quantities Report'!G1604</f>
        <v>0</v>
      </c>
    </row>
    <row r="1607" spans="1:4">
      <c r="A1607" s="15" t="str">
        <f>IF(ISNUMBER(VALUE(SUBSTITUTE('Quantities Report'!$A1605,"+",""))), VALUE(SUBSTITUTE('Quantities Report'!$A1605,"+","")),IF('Quantities Report'!$A1605="","End of Project",$A1606))</f>
        <v>End of Project</v>
      </c>
      <c r="B1607" s="30" t="str">
        <f>IF(ISNUMBER('Quantities Report'!$A1605), "", TRIM(CLEAN(SUBSTITUTE('Quantities Report'!$A1605, CHAR(160), " "))))</f>
        <v/>
      </c>
      <c r="C1607" s="30">
        <f>'Quantities Report'!F1605</f>
        <v>0</v>
      </c>
      <c r="D1607" s="32">
        <f>'Quantities Report'!G1605</f>
        <v>0</v>
      </c>
    </row>
    <row r="1608" spans="1:4">
      <c r="A1608" s="15" t="str">
        <f>IF(ISNUMBER(VALUE(SUBSTITUTE('Quantities Report'!$A1606,"+",""))), VALUE(SUBSTITUTE('Quantities Report'!$A1606,"+","")),IF('Quantities Report'!$A1606="","End of Project",$A1607))</f>
        <v>End of Project</v>
      </c>
      <c r="B1608" s="30" t="str">
        <f>IF(ISNUMBER('Quantities Report'!$A1606), "", TRIM(CLEAN(SUBSTITUTE('Quantities Report'!$A1606, CHAR(160), " "))))</f>
        <v/>
      </c>
      <c r="C1608" s="30">
        <f>'Quantities Report'!F1606</f>
        <v>0</v>
      </c>
      <c r="D1608" s="32">
        <f>'Quantities Report'!G1606</f>
        <v>0</v>
      </c>
    </row>
    <row r="1609" spans="1:4">
      <c r="A1609" s="15" t="str">
        <f>IF(ISNUMBER(VALUE(SUBSTITUTE('Quantities Report'!$A1607,"+",""))), VALUE(SUBSTITUTE('Quantities Report'!$A1607,"+","")),IF('Quantities Report'!$A1607="","End of Project",$A1608))</f>
        <v>End of Project</v>
      </c>
      <c r="B1609" s="30" t="str">
        <f>IF(ISNUMBER('Quantities Report'!$A1607), "", TRIM(CLEAN(SUBSTITUTE('Quantities Report'!$A1607, CHAR(160), " "))))</f>
        <v/>
      </c>
      <c r="C1609" s="30">
        <f>'Quantities Report'!F1607</f>
        <v>0</v>
      </c>
      <c r="D1609" s="32">
        <f>'Quantities Report'!G1607</f>
        <v>0</v>
      </c>
    </row>
    <row r="1610" spans="1:4">
      <c r="A1610" s="15" t="str">
        <f>IF(ISNUMBER(VALUE(SUBSTITUTE('Quantities Report'!$A1608,"+",""))), VALUE(SUBSTITUTE('Quantities Report'!$A1608,"+","")),IF('Quantities Report'!$A1608="","End of Project",$A1609))</f>
        <v>End of Project</v>
      </c>
      <c r="B1610" s="30" t="str">
        <f>IF(ISNUMBER('Quantities Report'!$A1608), "", TRIM(CLEAN(SUBSTITUTE('Quantities Report'!$A1608, CHAR(160), " "))))</f>
        <v/>
      </c>
      <c r="C1610" s="30">
        <f>'Quantities Report'!F1608</f>
        <v>0</v>
      </c>
      <c r="D1610" s="32">
        <f>'Quantities Report'!G1608</f>
        <v>0</v>
      </c>
    </row>
    <row r="1611" spans="1:4">
      <c r="A1611" s="15" t="str">
        <f>IF(ISNUMBER(VALUE(SUBSTITUTE('Quantities Report'!$A1609,"+",""))), VALUE(SUBSTITUTE('Quantities Report'!$A1609,"+","")),IF('Quantities Report'!$A1609="","End of Project",$A1610))</f>
        <v>End of Project</v>
      </c>
      <c r="B1611" s="30" t="str">
        <f>IF(ISNUMBER('Quantities Report'!$A1609), "", TRIM(CLEAN(SUBSTITUTE('Quantities Report'!$A1609, CHAR(160), " "))))</f>
        <v/>
      </c>
      <c r="C1611" s="30">
        <f>'Quantities Report'!F1609</f>
        <v>0</v>
      </c>
      <c r="D1611" s="32">
        <f>'Quantities Report'!G1609</f>
        <v>0</v>
      </c>
    </row>
    <row r="1612" spans="1:4">
      <c r="A1612" s="15" t="str">
        <f>IF(ISNUMBER(VALUE(SUBSTITUTE('Quantities Report'!$A1610,"+",""))), VALUE(SUBSTITUTE('Quantities Report'!$A1610,"+","")),IF('Quantities Report'!$A1610="","End of Project",$A1611))</f>
        <v>End of Project</v>
      </c>
      <c r="B1612" s="30" t="str">
        <f>IF(ISNUMBER('Quantities Report'!$A1610), "", TRIM(CLEAN(SUBSTITUTE('Quantities Report'!$A1610, CHAR(160), " "))))</f>
        <v/>
      </c>
      <c r="C1612" s="30">
        <f>'Quantities Report'!F1610</f>
        <v>0</v>
      </c>
      <c r="D1612" s="32">
        <f>'Quantities Report'!G1610</f>
        <v>0</v>
      </c>
    </row>
    <row r="1613" spans="1:4">
      <c r="A1613" s="15" t="str">
        <f>IF(ISNUMBER(VALUE(SUBSTITUTE('Quantities Report'!$A1611,"+",""))), VALUE(SUBSTITUTE('Quantities Report'!$A1611,"+","")),IF('Quantities Report'!$A1611="","End of Project",$A1612))</f>
        <v>End of Project</v>
      </c>
      <c r="B1613" s="30" t="str">
        <f>IF(ISNUMBER('Quantities Report'!$A1611), "", TRIM(CLEAN(SUBSTITUTE('Quantities Report'!$A1611, CHAR(160), " "))))</f>
        <v/>
      </c>
      <c r="C1613" s="30">
        <f>'Quantities Report'!F1611</f>
        <v>0</v>
      </c>
      <c r="D1613" s="32">
        <f>'Quantities Report'!G1611</f>
        <v>0</v>
      </c>
    </row>
    <row r="1614" spans="1:4">
      <c r="A1614" s="15" t="str">
        <f>IF(ISNUMBER(VALUE(SUBSTITUTE('Quantities Report'!$A1612,"+",""))), VALUE(SUBSTITUTE('Quantities Report'!$A1612,"+","")),IF('Quantities Report'!$A1612="","End of Project",$A1613))</f>
        <v>End of Project</v>
      </c>
      <c r="B1614" s="30" t="str">
        <f>IF(ISNUMBER('Quantities Report'!$A1612), "", TRIM(CLEAN(SUBSTITUTE('Quantities Report'!$A1612, CHAR(160), " "))))</f>
        <v/>
      </c>
      <c r="C1614" s="30">
        <f>'Quantities Report'!F1612</f>
        <v>0</v>
      </c>
      <c r="D1614" s="32">
        <f>'Quantities Report'!G1612</f>
        <v>0</v>
      </c>
    </row>
    <row r="1615" spans="1:4">
      <c r="A1615" s="15" t="str">
        <f>IF(ISNUMBER(VALUE(SUBSTITUTE('Quantities Report'!$A1613,"+",""))), VALUE(SUBSTITUTE('Quantities Report'!$A1613,"+","")),IF('Quantities Report'!$A1613="","End of Project",$A1614))</f>
        <v>End of Project</v>
      </c>
      <c r="B1615" s="30" t="str">
        <f>IF(ISNUMBER('Quantities Report'!$A1613), "", TRIM(CLEAN(SUBSTITUTE('Quantities Report'!$A1613, CHAR(160), " "))))</f>
        <v/>
      </c>
      <c r="C1615" s="30">
        <f>'Quantities Report'!F1613</f>
        <v>0</v>
      </c>
      <c r="D1615" s="32">
        <f>'Quantities Report'!G1613</f>
        <v>0</v>
      </c>
    </row>
    <row r="1616" spans="1:4">
      <c r="A1616" s="15" t="str">
        <f>IF(ISNUMBER(VALUE(SUBSTITUTE('Quantities Report'!$A1614,"+",""))), VALUE(SUBSTITUTE('Quantities Report'!$A1614,"+","")),IF('Quantities Report'!$A1614="","End of Project",$A1615))</f>
        <v>End of Project</v>
      </c>
      <c r="B1616" s="30" t="str">
        <f>IF(ISNUMBER('Quantities Report'!$A1614), "", TRIM(CLEAN(SUBSTITUTE('Quantities Report'!$A1614, CHAR(160), " "))))</f>
        <v/>
      </c>
      <c r="C1616" s="30">
        <f>'Quantities Report'!F1614</f>
        <v>0</v>
      </c>
      <c r="D1616" s="32">
        <f>'Quantities Report'!G1614</f>
        <v>0</v>
      </c>
    </row>
    <row r="1617" spans="1:4">
      <c r="A1617" s="15" t="str">
        <f>IF(ISNUMBER(VALUE(SUBSTITUTE('Quantities Report'!$A1615,"+",""))), VALUE(SUBSTITUTE('Quantities Report'!$A1615,"+","")),IF('Quantities Report'!$A1615="","End of Project",$A1616))</f>
        <v>End of Project</v>
      </c>
      <c r="B1617" s="30" t="str">
        <f>IF(ISNUMBER('Quantities Report'!$A1615), "", TRIM(CLEAN(SUBSTITUTE('Quantities Report'!$A1615, CHAR(160), " "))))</f>
        <v/>
      </c>
      <c r="C1617" s="30">
        <f>'Quantities Report'!F1615</f>
        <v>0</v>
      </c>
      <c r="D1617" s="32">
        <f>'Quantities Report'!G1615</f>
        <v>0</v>
      </c>
    </row>
    <row r="1618" spans="1:4">
      <c r="A1618" s="15" t="str">
        <f>IF(ISNUMBER(VALUE(SUBSTITUTE('Quantities Report'!$A1616,"+",""))), VALUE(SUBSTITUTE('Quantities Report'!$A1616,"+","")),IF('Quantities Report'!$A1616="","End of Project",$A1617))</f>
        <v>End of Project</v>
      </c>
      <c r="B1618" s="30" t="str">
        <f>IF(ISNUMBER('Quantities Report'!$A1616), "", TRIM(CLEAN(SUBSTITUTE('Quantities Report'!$A1616, CHAR(160), " "))))</f>
        <v/>
      </c>
      <c r="C1618" s="30">
        <f>'Quantities Report'!F1616</f>
        <v>0</v>
      </c>
      <c r="D1618" s="32">
        <f>'Quantities Report'!G1616</f>
        <v>0</v>
      </c>
    </row>
    <row r="1619" spans="1:4">
      <c r="A1619" s="15" t="str">
        <f>IF(ISNUMBER(VALUE(SUBSTITUTE('Quantities Report'!$A1617,"+",""))), VALUE(SUBSTITUTE('Quantities Report'!$A1617,"+","")),IF('Quantities Report'!$A1617="","End of Project",$A1618))</f>
        <v>End of Project</v>
      </c>
      <c r="B1619" s="30" t="str">
        <f>IF(ISNUMBER('Quantities Report'!$A1617), "", TRIM(CLEAN(SUBSTITUTE('Quantities Report'!$A1617, CHAR(160), " "))))</f>
        <v/>
      </c>
      <c r="C1619" s="30">
        <f>'Quantities Report'!F1617</f>
        <v>0</v>
      </c>
      <c r="D1619" s="32">
        <f>'Quantities Report'!G1617</f>
        <v>0</v>
      </c>
    </row>
    <row r="1620" spans="1:4">
      <c r="A1620" s="15" t="str">
        <f>IF(ISNUMBER(VALUE(SUBSTITUTE('Quantities Report'!$A1618,"+",""))), VALUE(SUBSTITUTE('Quantities Report'!$A1618,"+","")),IF('Quantities Report'!$A1618="","End of Project",$A1619))</f>
        <v>End of Project</v>
      </c>
      <c r="B1620" s="30" t="str">
        <f>IF(ISNUMBER('Quantities Report'!$A1618), "", TRIM(CLEAN(SUBSTITUTE('Quantities Report'!$A1618, CHAR(160), " "))))</f>
        <v/>
      </c>
      <c r="C1620" s="30">
        <f>'Quantities Report'!F1618</f>
        <v>0</v>
      </c>
      <c r="D1620" s="32">
        <f>'Quantities Report'!G1618</f>
        <v>0</v>
      </c>
    </row>
    <row r="1621" spans="1:4">
      <c r="A1621" s="15" t="str">
        <f>IF(ISNUMBER(VALUE(SUBSTITUTE('Quantities Report'!$A1619,"+",""))), VALUE(SUBSTITUTE('Quantities Report'!$A1619,"+","")),IF('Quantities Report'!$A1619="","End of Project",$A1620))</f>
        <v>End of Project</v>
      </c>
      <c r="B1621" s="30" t="str">
        <f>IF(ISNUMBER('Quantities Report'!$A1619), "", TRIM(CLEAN(SUBSTITUTE('Quantities Report'!$A1619, CHAR(160), " "))))</f>
        <v/>
      </c>
      <c r="C1621" s="30">
        <f>'Quantities Report'!F1619</f>
        <v>0</v>
      </c>
      <c r="D1621" s="32">
        <f>'Quantities Report'!G1619</f>
        <v>0</v>
      </c>
    </row>
    <row r="1622" spans="1:4">
      <c r="A1622" s="15" t="str">
        <f>IF(ISNUMBER(VALUE(SUBSTITUTE('Quantities Report'!$A1620,"+",""))), VALUE(SUBSTITUTE('Quantities Report'!$A1620,"+","")),IF('Quantities Report'!$A1620="","End of Project",$A1621))</f>
        <v>End of Project</v>
      </c>
      <c r="B1622" s="30" t="str">
        <f>IF(ISNUMBER('Quantities Report'!$A1620), "", TRIM(CLEAN(SUBSTITUTE('Quantities Report'!$A1620, CHAR(160), " "))))</f>
        <v/>
      </c>
      <c r="C1622" s="30">
        <f>'Quantities Report'!F1620</f>
        <v>0</v>
      </c>
      <c r="D1622" s="32">
        <f>'Quantities Report'!G1620</f>
        <v>0</v>
      </c>
    </row>
    <row r="1623" spans="1:4">
      <c r="A1623" s="15" t="str">
        <f>IF(ISNUMBER(VALUE(SUBSTITUTE('Quantities Report'!$A1621,"+",""))), VALUE(SUBSTITUTE('Quantities Report'!$A1621,"+","")),IF('Quantities Report'!$A1621="","End of Project",$A1622))</f>
        <v>End of Project</v>
      </c>
      <c r="B1623" s="30" t="str">
        <f>IF(ISNUMBER('Quantities Report'!$A1621), "", TRIM(CLEAN(SUBSTITUTE('Quantities Report'!$A1621, CHAR(160), " "))))</f>
        <v/>
      </c>
      <c r="C1623" s="30">
        <f>'Quantities Report'!F1621</f>
        <v>0</v>
      </c>
      <c r="D1623" s="32">
        <f>'Quantities Report'!G1621</f>
        <v>0</v>
      </c>
    </row>
    <row r="1624" spans="1:4">
      <c r="A1624" s="15" t="str">
        <f>IF(ISNUMBER(VALUE(SUBSTITUTE('Quantities Report'!$A1622,"+",""))), VALUE(SUBSTITUTE('Quantities Report'!$A1622,"+","")),IF('Quantities Report'!$A1622="","End of Project",$A1623))</f>
        <v>End of Project</v>
      </c>
      <c r="B1624" s="30" t="str">
        <f>IF(ISNUMBER('Quantities Report'!$A1622), "", TRIM(CLEAN(SUBSTITUTE('Quantities Report'!$A1622, CHAR(160), " "))))</f>
        <v/>
      </c>
      <c r="C1624" s="30">
        <f>'Quantities Report'!F1622</f>
        <v>0</v>
      </c>
      <c r="D1624" s="32">
        <f>'Quantities Report'!G1622</f>
        <v>0</v>
      </c>
    </row>
    <row r="1625" spans="1:4">
      <c r="A1625" s="15" t="str">
        <f>IF(ISNUMBER(VALUE(SUBSTITUTE('Quantities Report'!$A1623,"+",""))), VALUE(SUBSTITUTE('Quantities Report'!$A1623,"+","")),IF('Quantities Report'!$A1623="","End of Project",$A1624))</f>
        <v>End of Project</v>
      </c>
      <c r="B1625" s="30" t="str">
        <f>IF(ISNUMBER('Quantities Report'!$A1623), "", TRIM(CLEAN(SUBSTITUTE('Quantities Report'!$A1623, CHAR(160), " "))))</f>
        <v/>
      </c>
      <c r="C1625" s="30">
        <f>'Quantities Report'!F1623</f>
        <v>0</v>
      </c>
      <c r="D1625" s="32">
        <f>'Quantities Report'!G1623</f>
        <v>0</v>
      </c>
    </row>
    <row r="1626" spans="1:4">
      <c r="A1626" s="15" t="str">
        <f>IF(ISNUMBER(VALUE(SUBSTITUTE('Quantities Report'!$A1624,"+",""))), VALUE(SUBSTITUTE('Quantities Report'!$A1624,"+","")),IF('Quantities Report'!$A1624="","End of Project",$A1625))</f>
        <v>End of Project</v>
      </c>
      <c r="B1626" s="30" t="str">
        <f>IF(ISNUMBER('Quantities Report'!$A1624), "", TRIM(CLEAN(SUBSTITUTE('Quantities Report'!$A1624, CHAR(160), " "))))</f>
        <v/>
      </c>
      <c r="C1626" s="30">
        <f>'Quantities Report'!F1624</f>
        <v>0</v>
      </c>
      <c r="D1626" s="32">
        <f>'Quantities Report'!G1624</f>
        <v>0</v>
      </c>
    </row>
    <row r="1627" spans="1:4">
      <c r="A1627" s="15" t="str">
        <f>IF(ISNUMBER(VALUE(SUBSTITUTE('Quantities Report'!$A1625,"+",""))), VALUE(SUBSTITUTE('Quantities Report'!$A1625,"+","")),IF('Quantities Report'!$A1625="","End of Project",$A1626))</f>
        <v>End of Project</v>
      </c>
      <c r="B1627" s="30" t="str">
        <f>IF(ISNUMBER('Quantities Report'!$A1625), "", TRIM(CLEAN(SUBSTITUTE('Quantities Report'!$A1625, CHAR(160), " "))))</f>
        <v/>
      </c>
      <c r="C1627" s="30">
        <f>'Quantities Report'!F1625</f>
        <v>0</v>
      </c>
      <c r="D1627" s="32">
        <f>'Quantities Report'!G1625</f>
        <v>0</v>
      </c>
    </row>
    <row r="1628" spans="1:4">
      <c r="A1628" s="15" t="str">
        <f>IF(ISNUMBER(VALUE(SUBSTITUTE('Quantities Report'!$A1626,"+",""))), VALUE(SUBSTITUTE('Quantities Report'!$A1626,"+","")),IF('Quantities Report'!$A1626="","End of Project",$A1627))</f>
        <v>End of Project</v>
      </c>
      <c r="B1628" s="30" t="str">
        <f>IF(ISNUMBER('Quantities Report'!$A1626), "", TRIM(CLEAN(SUBSTITUTE('Quantities Report'!$A1626, CHAR(160), " "))))</f>
        <v/>
      </c>
      <c r="C1628" s="30">
        <f>'Quantities Report'!F1626</f>
        <v>0</v>
      </c>
      <c r="D1628" s="32">
        <f>'Quantities Report'!G1626</f>
        <v>0</v>
      </c>
    </row>
    <row r="1629" spans="1:4">
      <c r="A1629" s="15" t="str">
        <f>IF(ISNUMBER(VALUE(SUBSTITUTE('Quantities Report'!$A1627,"+",""))), VALUE(SUBSTITUTE('Quantities Report'!$A1627,"+","")),IF('Quantities Report'!$A1627="","End of Project",$A1628))</f>
        <v>End of Project</v>
      </c>
      <c r="B1629" s="30" t="str">
        <f>IF(ISNUMBER('Quantities Report'!$A1627), "", TRIM(CLEAN(SUBSTITUTE('Quantities Report'!$A1627, CHAR(160), " "))))</f>
        <v/>
      </c>
      <c r="C1629" s="30">
        <f>'Quantities Report'!F1627</f>
        <v>0</v>
      </c>
      <c r="D1629" s="32">
        <f>'Quantities Report'!G1627</f>
        <v>0</v>
      </c>
    </row>
    <row r="1630" spans="1:4">
      <c r="A1630" s="15" t="str">
        <f>IF(ISNUMBER(VALUE(SUBSTITUTE('Quantities Report'!$A1628,"+",""))), VALUE(SUBSTITUTE('Quantities Report'!$A1628,"+","")),IF('Quantities Report'!$A1628="","End of Project",$A1629))</f>
        <v>End of Project</v>
      </c>
      <c r="B1630" s="30" t="str">
        <f>IF(ISNUMBER('Quantities Report'!$A1628), "", TRIM(CLEAN(SUBSTITUTE('Quantities Report'!$A1628, CHAR(160), " "))))</f>
        <v/>
      </c>
      <c r="C1630" s="30">
        <f>'Quantities Report'!F1628</f>
        <v>0</v>
      </c>
      <c r="D1630" s="32">
        <f>'Quantities Report'!G1628</f>
        <v>0</v>
      </c>
    </row>
    <row r="1631" spans="1:4">
      <c r="A1631" s="15" t="str">
        <f>IF(ISNUMBER(VALUE(SUBSTITUTE('Quantities Report'!$A1629,"+",""))), VALUE(SUBSTITUTE('Quantities Report'!$A1629,"+","")),IF('Quantities Report'!$A1629="","End of Project",$A1630))</f>
        <v>End of Project</v>
      </c>
      <c r="B1631" s="30" t="str">
        <f>IF(ISNUMBER('Quantities Report'!$A1629), "", TRIM(CLEAN(SUBSTITUTE('Quantities Report'!$A1629, CHAR(160), " "))))</f>
        <v/>
      </c>
      <c r="C1631" s="30">
        <f>'Quantities Report'!F1629</f>
        <v>0</v>
      </c>
      <c r="D1631" s="32">
        <f>'Quantities Report'!G1629</f>
        <v>0</v>
      </c>
    </row>
    <row r="1632" spans="1:4">
      <c r="A1632" s="15" t="str">
        <f>IF(ISNUMBER(VALUE(SUBSTITUTE('Quantities Report'!$A1630,"+",""))), VALUE(SUBSTITUTE('Quantities Report'!$A1630,"+","")),IF('Quantities Report'!$A1630="","End of Project",$A1631))</f>
        <v>End of Project</v>
      </c>
      <c r="B1632" s="30" t="str">
        <f>IF(ISNUMBER('Quantities Report'!$A1630), "", TRIM(CLEAN(SUBSTITUTE('Quantities Report'!$A1630, CHAR(160), " "))))</f>
        <v/>
      </c>
      <c r="C1632" s="30">
        <f>'Quantities Report'!F1630</f>
        <v>0</v>
      </c>
      <c r="D1632" s="32">
        <f>'Quantities Report'!G1630</f>
        <v>0</v>
      </c>
    </row>
    <row r="1633" spans="1:4">
      <c r="A1633" s="15" t="str">
        <f>IF(ISNUMBER(VALUE(SUBSTITUTE('Quantities Report'!$A1631,"+",""))), VALUE(SUBSTITUTE('Quantities Report'!$A1631,"+","")),IF('Quantities Report'!$A1631="","End of Project",$A1632))</f>
        <v>End of Project</v>
      </c>
      <c r="B1633" s="30" t="str">
        <f>IF(ISNUMBER('Quantities Report'!$A1631), "", TRIM(CLEAN(SUBSTITUTE('Quantities Report'!$A1631, CHAR(160), " "))))</f>
        <v/>
      </c>
      <c r="C1633" s="30">
        <f>'Quantities Report'!F1631</f>
        <v>0</v>
      </c>
      <c r="D1633" s="32">
        <f>'Quantities Report'!G1631</f>
        <v>0</v>
      </c>
    </row>
    <row r="1634" spans="1:4">
      <c r="A1634" s="15" t="str">
        <f>IF(ISNUMBER(VALUE(SUBSTITUTE('Quantities Report'!$A1632,"+",""))), VALUE(SUBSTITUTE('Quantities Report'!$A1632,"+","")),IF('Quantities Report'!$A1632="","End of Project",$A1633))</f>
        <v>End of Project</v>
      </c>
      <c r="B1634" s="30" t="str">
        <f>IF(ISNUMBER('Quantities Report'!$A1632), "", TRIM(CLEAN(SUBSTITUTE('Quantities Report'!$A1632, CHAR(160), " "))))</f>
        <v/>
      </c>
      <c r="C1634" s="30">
        <f>'Quantities Report'!F1632</f>
        <v>0</v>
      </c>
      <c r="D1634" s="32">
        <f>'Quantities Report'!G1632</f>
        <v>0</v>
      </c>
    </row>
    <row r="1635" spans="1:4">
      <c r="A1635" s="15" t="str">
        <f>IF(ISNUMBER(VALUE(SUBSTITUTE('Quantities Report'!$A1633,"+",""))), VALUE(SUBSTITUTE('Quantities Report'!$A1633,"+","")),IF('Quantities Report'!$A1633="","End of Project",$A1634))</f>
        <v>End of Project</v>
      </c>
      <c r="B1635" s="30" t="str">
        <f>IF(ISNUMBER('Quantities Report'!$A1633), "", TRIM(CLEAN(SUBSTITUTE('Quantities Report'!$A1633, CHAR(160), " "))))</f>
        <v/>
      </c>
      <c r="C1635" s="30">
        <f>'Quantities Report'!F1633</f>
        <v>0</v>
      </c>
      <c r="D1635" s="32">
        <f>'Quantities Report'!G1633</f>
        <v>0</v>
      </c>
    </row>
    <row r="1636" spans="1:4">
      <c r="A1636" s="15" t="str">
        <f>IF(ISNUMBER(VALUE(SUBSTITUTE('Quantities Report'!$A1634,"+",""))), VALUE(SUBSTITUTE('Quantities Report'!$A1634,"+","")),IF('Quantities Report'!$A1634="","End of Project",$A1635))</f>
        <v>End of Project</v>
      </c>
      <c r="B1636" s="30" t="str">
        <f>IF(ISNUMBER('Quantities Report'!$A1634), "", TRIM(CLEAN(SUBSTITUTE('Quantities Report'!$A1634, CHAR(160), " "))))</f>
        <v/>
      </c>
      <c r="C1636" s="30">
        <f>'Quantities Report'!F1634</f>
        <v>0</v>
      </c>
      <c r="D1636" s="32">
        <f>'Quantities Report'!G1634</f>
        <v>0</v>
      </c>
    </row>
    <row r="1637" spans="1:4">
      <c r="A1637" s="15" t="str">
        <f>IF(ISNUMBER(VALUE(SUBSTITUTE('Quantities Report'!$A1635,"+",""))), VALUE(SUBSTITUTE('Quantities Report'!$A1635,"+","")),IF('Quantities Report'!$A1635="","End of Project",$A1636))</f>
        <v>End of Project</v>
      </c>
      <c r="B1637" s="30" t="str">
        <f>IF(ISNUMBER('Quantities Report'!$A1635), "", TRIM(CLEAN(SUBSTITUTE('Quantities Report'!$A1635, CHAR(160), " "))))</f>
        <v/>
      </c>
      <c r="C1637" s="30">
        <f>'Quantities Report'!F1635</f>
        <v>0</v>
      </c>
      <c r="D1637" s="32">
        <f>'Quantities Report'!G1635</f>
        <v>0</v>
      </c>
    </row>
    <row r="1638" spans="1:4">
      <c r="A1638" s="15" t="str">
        <f>IF(ISNUMBER(VALUE(SUBSTITUTE('Quantities Report'!$A1636,"+",""))), VALUE(SUBSTITUTE('Quantities Report'!$A1636,"+","")),IF('Quantities Report'!$A1636="","End of Project",$A1637))</f>
        <v>End of Project</v>
      </c>
      <c r="B1638" s="30" t="str">
        <f>IF(ISNUMBER('Quantities Report'!$A1636), "", TRIM(CLEAN(SUBSTITUTE('Quantities Report'!$A1636, CHAR(160), " "))))</f>
        <v/>
      </c>
      <c r="C1638" s="30">
        <f>'Quantities Report'!F1636</f>
        <v>0</v>
      </c>
      <c r="D1638" s="32">
        <f>'Quantities Report'!G1636</f>
        <v>0</v>
      </c>
    </row>
    <row r="1639" spans="1:4">
      <c r="A1639" s="15" t="str">
        <f>IF(ISNUMBER(VALUE(SUBSTITUTE('Quantities Report'!$A1637,"+",""))), VALUE(SUBSTITUTE('Quantities Report'!$A1637,"+","")),IF('Quantities Report'!$A1637="","End of Project",$A1638))</f>
        <v>End of Project</v>
      </c>
      <c r="B1639" s="30" t="str">
        <f>IF(ISNUMBER('Quantities Report'!$A1637), "", TRIM(CLEAN(SUBSTITUTE('Quantities Report'!$A1637, CHAR(160), " "))))</f>
        <v/>
      </c>
      <c r="C1639" s="30">
        <f>'Quantities Report'!F1637</f>
        <v>0</v>
      </c>
      <c r="D1639" s="32">
        <f>'Quantities Report'!G1637</f>
        <v>0</v>
      </c>
    </row>
    <row r="1640" spans="1:4">
      <c r="A1640" s="15" t="str">
        <f>IF(ISNUMBER(VALUE(SUBSTITUTE('Quantities Report'!$A1638,"+",""))), VALUE(SUBSTITUTE('Quantities Report'!$A1638,"+","")),IF('Quantities Report'!$A1638="","End of Project",$A1639))</f>
        <v>End of Project</v>
      </c>
      <c r="B1640" s="30" t="str">
        <f>IF(ISNUMBER('Quantities Report'!$A1638), "", TRIM(CLEAN(SUBSTITUTE('Quantities Report'!$A1638, CHAR(160), " "))))</f>
        <v/>
      </c>
      <c r="C1640" s="30">
        <f>'Quantities Report'!F1638</f>
        <v>0</v>
      </c>
      <c r="D1640" s="32">
        <f>'Quantities Report'!G1638</f>
        <v>0</v>
      </c>
    </row>
    <row r="1641" spans="1:4">
      <c r="A1641" s="15" t="str">
        <f>IF(ISNUMBER(VALUE(SUBSTITUTE('Quantities Report'!$A1639,"+",""))), VALUE(SUBSTITUTE('Quantities Report'!$A1639,"+","")),IF('Quantities Report'!$A1639="","End of Project",$A1640))</f>
        <v>End of Project</v>
      </c>
      <c r="B1641" s="30" t="str">
        <f>IF(ISNUMBER('Quantities Report'!$A1639), "", TRIM(CLEAN(SUBSTITUTE('Quantities Report'!$A1639, CHAR(160), " "))))</f>
        <v/>
      </c>
      <c r="C1641" s="30">
        <f>'Quantities Report'!F1639</f>
        <v>0</v>
      </c>
      <c r="D1641" s="32">
        <f>'Quantities Report'!G1639</f>
        <v>0</v>
      </c>
    </row>
    <row r="1642" spans="1:4">
      <c r="A1642" s="15" t="str">
        <f>IF(ISNUMBER(VALUE(SUBSTITUTE('Quantities Report'!$A1640,"+",""))), VALUE(SUBSTITUTE('Quantities Report'!$A1640,"+","")),IF('Quantities Report'!$A1640="","End of Project",$A1641))</f>
        <v>End of Project</v>
      </c>
      <c r="B1642" s="30" t="str">
        <f>IF(ISNUMBER('Quantities Report'!$A1640), "", TRIM(CLEAN(SUBSTITUTE('Quantities Report'!$A1640, CHAR(160), " "))))</f>
        <v/>
      </c>
      <c r="C1642" s="30">
        <f>'Quantities Report'!F1640</f>
        <v>0</v>
      </c>
      <c r="D1642" s="32">
        <f>'Quantities Report'!G1640</f>
        <v>0</v>
      </c>
    </row>
    <row r="1643" spans="1:4">
      <c r="A1643" s="15" t="str">
        <f>IF(ISNUMBER(VALUE(SUBSTITUTE('Quantities Report'!$A1641,"+",""))), VALUE(SUBSTITUTE('Quantities Report'!$A1641,"+","")),IF('Quantities Report'!$A1641="","End of Project",$A1642))</f>
        <v>End of Project</v>
      </c>
      <c r="B1643" s="30" t="str">
        <f>IF(ISNUMBER('Quantities Report'!$A1641), "", TRIM(CLEAN(SUBSTITUTE('Quantities Report'!$A1641, CHAR(160), " "))))</f>
        <v/>
      </c>
      <c r="C1643" s="30">
        <f>'Quantities Report'!F1641</f>
        <v>0</v>
      </c>
      <c r="D1643" s="32">
        <f>'Quantities Report'!G1641</f>
        <v>0</v>
      </c>
    </row>
    <row r="1644" spans="1:4">
      <c r="A1644" s="15" t="str">
        <f>IF(ISNUMBER(VALUE(SUBSTITUTE('Quantities Report'!$A1642,"+",""))), VALUE(SUBSTITUTE('Quantities Report'!$A1642,"+","")),IF('Quantities Report'!$A1642="","End of Project",$A1643))</f>
        <v>End of Project</v>
      </c>
      <c r="B1644" s="30" t="str">
        <f>IF(ISNUMBER('Quantities Report'!$A1642), "", TRIM(CLEAN(SUBSTITUTE('Quantities Report'!$A1642, CHAR(160), " "))))</f>
        <v/>
      </c>
      <c r="C1644" s="30">
        <f>'Quantities Report'!F1642</f>
        <v>0</v>
      </c>
      <c r="D1644" s="32">
        <f>'Quantities Report'!G1642</f>
        <v>0</v>
      </c>
    </row>
    <row r="1645" spans="1:4">
      <c r="A1645" s="15" t="str">
        <f>IF(ISNUMBER(VALUE(SUBSTITUTE('Quantities Report'!$A1643,"+",""))), VALUE(SUBSTITUTE('Quantities Report'!$A1643,"+","")),IF('Quantities Report'!$A1643="","End of Project",$A1644))</f>
        <v>End of Project</v>
      </c>
      <c r="B1645" s="30" t="str">
        <f>IF(ISNUMBER('Quantities Report'!$A1643), "", TRIM(CLEAN(SUBSTITUTE('Quantities Report'!$A1643, CHAR(160), " "))))</f>
        <v/>
      </c>
      <c r="C1645" s="30">
        <f>'Quantities Report'!F1643</f>
        <v>0</v>
      </c>
      <c r="D1645" s="32">
        <f>'Quantities Report'!G1643</f>
        <v>0</v>
      </c>
    </row>
    <row r="1646" spans="1:4">
      <c r="A1646" s="15" t="str">
        <f>IF(ISNUMBER(VALUE(SUBSTITUTE('Quantities Report'!$A1644,"+",""))), VALUE(SUBSTITUTE('Quantities Report'!$A1644,"+","")),IF('Quantities Report'!$A1644="","End of Project",$A1645))</f>
        <v>End of Project</v>
      </c>
      <c r="B1646" s="30" t="str">
        <f>IF(ISNUMBER('Quantities Report'!$A1644), "", TRIM(CLEAN(SUBSTITUTE('Quantities Report'!$A1644, CHAR(160), " "))))</f>
        <v/>
      </c>
      <c r="C1646" s="30">
        <f>'Quantities Report'!F1644</f>
        <v>0</v>
      </c>
      <c r="D1646" s="32">
        <f>'Quantities Report'!G1644</f>
        <v>0</v>
      </c>
    </row>
    <row r="1647" spans="1:4">
      <c r="A1647" s="15" t="str">
        <f>IF(ISNUMBER(VALUE(SUBSTITUTE('Quantities Report'!$A1645,"+",""))), VALUE(SUBSTITUTE('Quantities Report'!$A1645,"+","")),IF('Quantities Report'!$A1645="","End of Project",$A1646))</f>
        <v>End of Project</v>
      </c>
      <c r="B1647" s="30" t="str">
        <f>IF(ISNUMBER('Quantities Report'!$A1645), "", TRIM(CLEAN(SUBSTITUTE('Quantities Report'!$A1645, CHAR(160), " "))))</f>
        <v/>
      </c>
      <c r="C1647" s="30">
        <f>'Quantities Report'!F1645</f>
        <v>0</v>
      </c>
      <c r="D1647" s="32">
        <f>'Quantities Report'!G1645</f>
        <v>0</v>
      </c>
    </row>
    <row r="1648" spans="1:4">
      <c r="A1648" s="15" t="str">
        <f>IF(ISNUMBER(VALUE(SUBSTITUTE('Quantities Report'!$A1646,"+",""))), VALUE(SUBSTITUTE('Quantities Report'!$A1646,"+","")),IF('Quantities Report'!$A1646="","End of Project",$A1647))</f>
        <v>End of Project</v>
      </c>
      <c r="B1648" s="30" t="str">
        <f>IF(ISNUMBER('Quantities Report'!$A1646), "", TRIM(CLEAN(SUBSTITUTE('Quantities Report'!$A1646, CHAR(160), " "))))</f>
        <v/>
      </c>
      <c r="C1648" s="30">
        <f>'Quantities Report'!F1646</f>
        <v>0</v>
      </c>
      <c r="D1648" s="32">
        <f>'Quantities Report'!G1646</f>
        <v>0</v>
      </c>
    </row>
    <row r="1649" spans="1:4">
      <c r="A1649" s="15" t="str">
        <f>IF(ISNUMBER(VALUE(SUBSTITUTE('Quantities Report'!$A1647,"+",""))), VALUE(SUBSTITUTE('Quantities Report'!$A1647,"+","")),IF('Quantities Report'!$A1647="","End of Project",$A1648))</f>
        <v>End of Project</v>
      </c>
      <c r="B1649" s="30" t="str">
        <f>IF(ISNUMBER('Quantities Report'!$A1647), "", TRIM(CLEAN(SUBSTITUTE('Quantities Report'!$A1647, CHAR(160), " "))))</f>
        <v/>
      </c>
      <c r="C1649" s="30">
        <f>'Quantities Report'!F1647</f>
        <v>0</v>
      </c>
      <c r="D1649" s="32">
        <f>'Quantities Report'!G1647</f>
        <v>0</v>
      </c>
    </row>
    <row r="1650" spans="1:4">
      <c r="A1650" s="15" t="str">
        <f>IF(ISNUMBER(VALUE(SUBSTITUTE('Quantities Report'!$A1648,"+",""))), VALUE(SUBSTITUTE('Quantities Report'!$A1648,"+","")),IF('Quantities Report'!$A1648="","End of Project",$A1649))</f>
        <v>End of Project</v>
      </c>
      <c r="B1650" s="30" t="str">
        <f>IF(ISNUMBER('Quantities Report'!$A1648), "", TRIM(CLEAN(SUBSTITUTE('Quantities Report'!$A1648, CHAR(160), " "))))</f>
        <v/>
      </c>
      <c r="C1650" s="30">
        <f>'Quantities Report'!F1648</f>
        <v>0</v>
      </c>
      <c r="D1650" s="32">
        <f>'Quantities Report'!G1648</f>
        <v>0</v>
      </c>
    </row>
    <row r="1651" spans="1:4">
      <c r="A1651" s="15" t="str">
        <f>IF(ISNUMBER(VALUE(SUBSTITUTE('Quantities Report'!$A1649,"+",""))), VALUE(SUBSTITUTE('Quantities Report'!$A1649,"+","")),IF('Quantities Report'!$A1649="","End of Project",$A1650))</f>
        <v>End of Project</v>
      </c>
      <c r="B1651" s="30" t="str">
        <f>IF(ISNUMBER('Quantities Report'!$A1649), "", TRIM(CLEAN(SUBSTITUTE('Quantities Report'!$A1649, CHAR(160), " "))))</f>
        <v/>
      </c>
      <c r="C1651" s="30">
        <f>'Quantities Report'!F1649</f>
        <v>0</v>
      </c>
      <c r="D1651" s="32">
        <f>'Quantities Report'!G1649</f>
        <v>0</v>
      </c>
    </row>
    <row r="1652" spans="1:4">
      <c r="A1652" s="15" t="str">
        <f>IF(ISNUMBER(VALUE(SUBSTITUTE('Quantities Report'!$A1650,"+",""))), VALUE(SUBSTITUTE('Quantities Report'!$A1650,"+","")),IF('Quantities Report'!$A1650="","End of Project",$A1651))</f>
        <v>End of Project</v>
      </c>
      <c r="B1652" s="30" t="str">
        <f>IF(ISNUMBER('Quantities Report'!$A1650), "", TRIM(CLEAN(SUBSTITUTE('Quantities Report'!$A1650, CHAR(160), " "))))</f>
        <v/>
      </c>
      <c r="C1652" s="30">
        <f>'Quantities Report'!F1650</f>
        <v>0</v>
      </c>
      <c r="D1652" s="32">
        <f>'Quantities Report'!G1650</f>
        <v>0</v>
      </c>
    </row>
    <row r="1653" spans="1:4">
      <c r="A1653" s="15" t="str">
        <f>IF(ISNUMBER(VALUE(SUBSTITUTE('Quantities Report'!$A1651,"+",""))), VALUE(SUBSTITUTE('Quantities Report'!$A1651,"+","")),IF('Quantities Report'!$A1651="","End of Project",$A1652))</f>
        <v>End of Project</v>
      </c>
      <c r="B1653" s="30" t="str">
        <f>IF(ISNUMBER('Quantities Report'!$A1651), "", TRIM(CLEAN(SUBSTITUTE('Quantities Report'!$A1651, CHAR(160), " "))))</f>
        <v/>
      </c>
      <c r="C1653" s="30">
        <f>'Quantities Report'!F1651</f>
        <v>0</v>
      </c>
      <c r="D1653" s="32">
        <f>'Quantities Report'!G1651</f>
        <v>0</v>
      </c>
    </row>
    <row r="1654" spans="1:4">
      <c r="A1654" s="15" t="str">
        <f>IF(ISNUMBER(VALUE(SUBSTITUTE('Quantities Report'!$A1652,"+",""))), VALUE(SUBSTITUTE('Quantities Report'!$A1652,"+","")),IF('Quantities Report'!$A1652="","End of Project",$A1653))</f>
        <v>End of Project</v>
      </c>
      <c r="B1654" s="30" t="str">
        <f>IF(ISNUMBER('Quantities Report'!$A1652), "", TRIM(CLEAN(SUBSTITUTE('Quantities Report'!$A1652, CHAR(160), " "))))</f>
        <v/>
      </c>
      <c r="C1654" s="30">
        <f>'Quantities Report'!F1652</f>
        <v>0</v>
      </c>
      <c r="D1654" s="32">
        <f>'Quantities Report'!G1652</f>
        <v>0</v>
      </c>
    </row>
    <row r="1655" spans="1:4">
      <c r="A1655" s="15" t="str">
        <f>IF(ISNUMBER(VALUE(SUBSTITUTE('Quantities Report'!$A1653,"+",""))), VALUE(SUBSTITUTE('Quantities Report'!$A1653,"+","")),IF('Quantities Report'!$A1653="","End of Project",$A1654))</f>
        <v>End of Project</v>
      </c>
      <c r="B1655" s="30" t="str">
        <f>IF(ISNUMBER('Quantities Report'!$A1653), "", TRIM(CLEAN(SUBSTITUTE('Quantities Report'!$A1653, CHAR(160), " "))))</f>
        <v/>
      </c>
      <c r="C1655" s="30">
        <f>'Quantities Report'!F1653</f>
        <v>0</v>
      </c>
      <c r="D1655" s="32">
        <f>'Quantities Report'!G1653</f>
        <v>0</v>
      </c>
    </row>
    <row r="1656" spans="1:4">
      <c r="A1656" s="15" t="str">
        <f>IF(ISNUMBER(VALUE(SUBSTITUTE('Quantities Report'!$A1654,"+",""))), VALUE(SUBSTITUTE('Quantities Report'!$A1654,"+","")),IF('Quantities Report'!$A1654="","End of Project",$A1655))</f>
        <v>End of Project</v>
      </c>
      <c r="B1656" s="30" t="str">
        <f>IF(ISNUMBER('Quantities Report'!$A1654), "", TRIM(CLEAN(SUBSTITUTE('Quantities Report'!$A1654, CHAR(160), " "))))</f>
        <v/>
      </c>
      <c r="C1656" s="30">
        <f>'Quantities Report'!F1654</f>
        <v>0</v>
      </c>
      <c r="D1656" s="32">
        <f>'Quantities Report'!G1654</f>
        <v>0</v>
      </c>
    </row>
    <row r="1657" spans="1:4">
      <c r="A1657" s="15" t="str">
        <f>IF(ISNUMBER(VALUE(SUBSTITUTE('Quantities Report'!$A1655,"+",""))), VALUE(SUBSTITUTE('Quantities Report'!$A1655,"+","")),IF('Quantities Report'!$A1655="","End of Project",$A1656))</f>
        <v>End of Project</v>
      </c>
      <c r="B1657" s="30" t="str">
        <f>IF(ISNUMBER('Quantities Report'!$A1655), "", TRIM(CLEAN(SUBSTITUTE('Quantities Report'!$A1655, CHAR(160), " "))))</f>
        <v/>
      </c>
      <c r="C1657" s="30">
        <f>'Quantities Report'!F1655</f>
        <v>0</v>
      </c>
      <c r="D1657" s="32">
        <f>'Quantities Report'!G1655</f>
        <v>0</v>
      </c>
    </row>
    <row r="1658" spans="1:4">
      <c r="A1658" s="15" t="str">
        <f>IF(ISNUMBER(VALUE(SUBSTITUTE('Quantities Report'!$A1656,"+",""))), VALUE(SUBSTITUTE('Quantities Report'!$A1656,"+","")),IF('Quantities Report'!$A1656="","End of Project",$A1657))</f>
        <v>End of Project</v>
      </c>
      <c r="B1658" s="30" t="str">
        <f>IF(ISNUMBER('Quantities Report'!$A1656), "", TRIM(CLEAN(SUBSTITUTE('Quantities Report'!$A1656, CHAR(160), " "))))</f>
        <v/>
      </c>
      <c r="C1658" s="30">
        <f>'Quantities Report'!F1656</f>
        <v>0</v>
      </c>
      <c r="D1658" s="32">
        <f>'Quantities Report'!G1656</f>
        <v>0</v>
      </c>
    </row>
    <row r="1659" spans="1:4">
      <c r="A1659" s="15" t="str">
        <f>IF(ISNUMBER(VALUE(SUBSTITUTE('Quantities Report'!$A1657,"+",""))), VALUE(SUBSTITUTE('Quantities Report'!$A1657,"+","")),IF('Quantities Report'!$A1657="","End of Project",$A1658))</f>
        <v>End of Project</v>
      </c>
      <c r="B1659" s="30" t="str">
        <f>IF(ISNUMBER('Quantities Report'!$A1657), "", TRIM(CLEAN(SUBSTITUTE('Quantities Report'!$A1657, CHAR(160), " "))))</f>
        <v/>
      </c>
      <c r="C1659" s="30">
        <f>'Quantities Report'!F1657</f>
        <v>0</v>
      </c>
      <c r="D1659" s="32">
        <f>'Quantities Report'!G1657</f>
        <v>0</v>
      </c>
    </row>
    <row r="1660" spans="1:4">
      <c r="A1660" s="15" t="str">
        <f>IF(ISNUMBER(VALUE(SUBSTITUTE('Quantities Report'!$A1658,"+",""))), VALUE(SUBSTITUTE('Quantities Report'!$A1658,"+","")),IF('Quantities Report'!$A1658="","End of Project",$A1659))</f>
        <v>End of Project</v>
      </c>
      <c r="B1660" s="30" t="str">
        <f>IF(ISNUMBER('Quantities Report'!$A1658), "", TRIM(CLEAN(SUBSTITUTE('Quantities Report'!$A1658, CHAR(160), " "))))</f>
        <v/>
      </c>
      <c r="C1660" s="30">
        <f>'Quantities Report'!F1658</f>
        <v>0</v>
      </c>
      <c r="D1660" s="32">
        <f>'Quantities Report'!G1658</f>
        <v>0</v>
      </c>
    </row>
    <row r="1661" spans="1:4">
      <c r="A1661" s="15" t="str">
        <f>IF(ISNUMBER(VALUE(SUBSTITUTE('Quantities Report'!$A1659,"+",""))), VALUE(SUBSTITUTE('Quantities Report'!$A1659,"+","")),IF('Quantities Report'!$A1659="","End of Project",$A1660))</f>
        <v>End of Project</v>
      </c>
      <c r="B1661" s="30" t="str">
        <f>IF(ISNUMBER('Quantities Report'!$A1659), "", TRIM(CLEAN(SUBSTITUTE('Quantities Report'!$A1659, CHAR(160), " "))))</f>
        <v/>
      </c>
      <c r="C1661" s="30">
        <f>'Quantities Report'!F1659</f>
        <v>0</v>
      </c>
      <c r="D1661" s="32">
        <f>'Quantities Report'!G1659</f>
        <v>0</v>
      </c>
    </row>
    <row r="1662" spans="1:4">
      <c r="A1662" s="15" t="str">
        <f>IF(ISNUMBER(VALUE(SUBSTITUTE('Quantities Report'!$A1660,"+",""))), VALUE(SUBSTITUTE('Quantities Report'!$A1660,"+","")),IF('Quantities Report'!$A1660="","End of Project",$A1661))</f>
        <v>End of Project</v>
      </c>
      <c r="B1662" s="30" t="str">
        <f>IF(ISNUMBER('Quantities Report'!$A1660), "", TRIM(CLEAN(SUBSTITUTE('Quantities Report'!$A1660, CHAR(160), " "))))</f>
        <v/>
      </c>
      <c r="C1662" s="30">
        <f>'Quantities Report'!F1660</f>
        <v>0</v>
      </c>
      <c r="D1662" s="32">
        <f>'Quantities Report'!G1660</f>
        <v>0</v>
      </c>
    </row>
    <row r="1663" spans="1:4">
      <c r="A1663" s="15" t="str">
        <f>IF(ISNUMBER(VALUE(SUBSTITUTE('Quantities Report'!$A1661,"+",""))), VALUE(SUBSTITUTE('Quantities Report'!$A1661,"+","")),IF('Quantities Report'!$A1661="","End of Project",$A1662))</f>
        <v>End of Project</v>
      </c>
      <c r="B1663" s="30" t="str">
        <f>IF(ISNUMBER('Quantities Report'!$A1661), "", TRIM(CLEAN(SUBSTITUTE('Quantities Report'!$A1661, CHAR(160), " "))))</f>
        <v/>
      </c>
      <c r="C1663" s="30">
        <f>'Quantities Report'!F1661</f>
        <v>0</v>
      </c>
      <c r="D1663" s="32">
        <f>'Quantities Report'!G1661</f>
        <v>0</v>
      </c>
    </row>
    <row r="1664" spans="1:4">
      <c r="A1664" s="15" t="str">
        <f>IF(ISNUMBER(VALUE(SUBSTITUTE('Quantities Report'!$A1662,"+",""))), VALUE(SUBSTITUTE('Quantities Report'!$A1662,"+","")),IF('Quantities Report'!$A1662="","End of Project",$A1663))</f>
        <v>End of Project</v>
      </c>
      <c r="B1664" s="30" t="str">
        <f>IF(ISNUMBER('Quantities Report'!$A1662), "", TRIM(CLEAN(SUBSTITUTE('Quantities Report'!$A1662, CHAR(160), " "))))</f>
        <v/>
      </c>
      <c r="C1664" s="30">
        <f>'Quantities Report'!F1662</f>
        <v>0</v>
      </c>
      <c r="D1664" s="32">
        <f>'Quantities Report'!G1662</f>
        <v>0</v>
      </c>
    </row>
    <row r="1665" spans="1:4">
      <c r="A1665" s="15" t="str">
        <f>IF(ISNUMBER(VALUE(SUBSTITUTE('Quantities Report'!$A1663,"+",""))), VALUE(SUBSTITUTE('Quantities Report'!$A1663,"+","")),IF('Quantities Report'!$A1663="","End of Project",$A1664))</f>
        <v>End of Project</v>
      </c>
      <c r="B1665" s="30" t="str">
        <f>IF(ISNUMBER('Quantities Report'!$A1663), "", TRIM(CLEAN(SUBSTITUTE('Quantities Report'!$A1663, CHAR(160), " "))))</f>
        <v/>
      </c>
      <c r="C1665" s="30">
        <f>'Quantities Report'!F1663</f>
        <v>0</v>
      </c>
      <c r="D1665" s="32">
        <f>'Quantities Report'!G1663</f>
        <v>0</v>
      </c>
    </row>
    <row r="1666" spans="1:4">
      <c r="A1666" s="15" t="str">
        <f>IF(ISNUMBER(VALUE(SUBSTITUTE('Quantities Report'!$A1664,"+",""))), VALUE(SUBSTITUTE('Quantities Report'!$A1664,"+","")),IF('Quantities Report'!$A1664="","End of Project",$A1665))</f>
        <v>End of Project</v>
      </c>
      <c r="B1666" s="30" t="str">
        <f>IF(ISNUMBER('Quantities Report'!$A1664), "", TRIM(CLEAN(SUBSTITUTE('Quantities Report'!$A1664, CHAR(160), " "))))</f>
        <v/>
      </c>
      <c r="C1666" s="30">
        <f>'Quantities Report'!F1664</f>
        <v>0</v>
      </c>
      <c r="D1666" s="32">
        <f>'Quantities Report'!G1664</f>
        <v>0</v>
      </c>
    </row>
    <row r="1667" spans="1:4">
      <c r="A1667" s="15" t="str">
        <f>IF(ISNUMBER(VALUE(SUBSTITUTE('Quantities Report'!$A1665,"+",""))), VALUE(SUBSTITUTE('Quantities Report'!$A1665,"+","")),IF('Quantities Report'!$A1665="","End of Project",$A1666))</f>
        <v>End of Project</v>
      </c>
      <c r="B1667" s="30" t="str">
        <f>IF(ISNUMBER('Quantities Report'!$A1665), "", TRIM(CLEAN(SUBSTITUTE('Quantities Report'!$A1665, CHAR(160), " "))))</f>
        <v/>
      </c>
      <c r="C1667" s="30">
        <f>'Quantities Report'!F1665</f>
        <v>0</v>
      </c>
      <c r="D1667" s="32">
        <f>'Quantities Report'!G1665</f>
        <v>0</v>
      </c>
    </row>
    <row r="1668" spans="1:4">
      <c r="A1668" s="15" t="str">
        <f>IF(ISNUMBER(VALUE(SUBSTITUTE('Quantities Report'!$A1666,"+",""))), VALUE(SUBSTITUTE('Quantities Report'!$A1666,"+","")),IF('Quantities Report'!$A1666="","End of Project",$A1667))</f>
        <v>End of Project</v>
      </c>
      <c r="B1668" s="30" t="str">
        <f>IF(ISNUMBER('Quantities Report'!$A1666), "", TRIM(CLEAN(SUBSTITUTE('Quantities Report'!$A1666, CHAR(160), " "))))</f>
        <v/>
      </c>
      <c r="C1668" s="30">
        <f>'Quantities Report'!F1666</f>
        <v>0</v>
      </c>
      <c r="D1668" s="32">
        <f>'Quantities Report'!G1666</f>
        <v>0</v>
      </c>
    </row>
    <row r="1669" spans="1:4">
      <c r="A1669" s="15" t="str">
        <f>IF(ISNUMBER(VALUE(SUBSTITUTE('Quantities Report'!$A1667,"+",""))), VALUE(SUBSTITUTE('Quantities Report'!$A1667,"+","")),IF('Quantities Report'!$A1667="","End of Project",$A1668))</f>
        <v>End of Project</v>
      </c>
      <c r="B1669" s="30" t="str">
        <f>IF(ISNUMBER('Quantities Report'!$A1667), "", TRIM(CLEAN(SUBSTITUTE('Quantities Report'!$A1667, CHAR(160), " "))))</f>
        <v/>
      </c>
      <c r="C1669" s="30">
        <f>'Quantities Report'!F1667</f>
        <v>0</v>
      </c>
      <c r="D1669" s="32">
        <f>'Quantities Report'!G1667</f>
        <v>0</v>
      </c>
    </row>
    <row r="1670" spans="1:4">
      <c r="A1670" s="15" t="str">
        <f>IF(ISNUMBER(VALUE(SUBSTITUTE('Quantities Report'!$A1668,"+",""))), VALUE(SUBSTITUTE('Quantities Report'!$A1668,"+","")),IF('Quantities Report'!$A1668="","End of Project",$A1669))</f>
        <v>End of Project</v>
      </c>
      <c r="B1670" s="30" t="str">
        <f>IF(ISNUMBER('Quantities Report'!$A1668), "", TRIM(CLEAN(SUBSTITUTE('Quantities Report'!$A1668, CHAR(160), " "))))</f>
        <v/>
      </c>
      <c r="C1670" s="30">
        <f>'Quantities Report'!F1668</f>
        <v>0</v>
      </c>
      <c r="D1670" s="32">
        <f>'Quantities Report'!G1668</f>
        <v>0</v>
      </c>
    </row>
    <row r="1671" spans="1:4">
      <c r="A1671" s="15" t="str">
        <f>IF(ISNUMBER(VALUE(SUBSTITUTE('Quantities Report'!$A1669,"+",""))), VALUE(SUBSTITUTE('Quantities Report'!$A1669,"+","")),IF('Quantities Report'!$A1669="","End of Project",$A1670))</f>
        <v>End of Project</v>
      </c>
      <c r="B1671" s="30" t="str">
        <f>IF(ISNUMBER('Quantities Report'!$A1669), "", TRIM(CLEAN(SUBSTITUTE('Quantities Report'!$A1669, CHAR(160), " "))))</f>
        <v/>
      </c>
      <c r="C1671" s="30">
        <f>'Quantities Report'!F1669</f>
        <v>0</v>
      </c>
      <c r="D1671" s="32">
        <f>'Quantities Report'!G1669</f>
        <v>0</v>
      </c>
    </row>
    <row r="1672" spans="1:4">
      <c r="A1672" s="15" t="str">
        <f>IF(ISNUMBER(VALUE(SUBSTITUTE('Quantities Report'!$A1670,"+",""))), VALUE(SUBSTITUTE('Quantities Report'!$A1670,"+","")),IF('Quantities Report'!$A1670="","End of Project",$A1671))</f>
        <v>End of Project</v>
      </c>
      <c r="B1672" s="30" t="str">
        <f>IF(ISNUMBER('Quantities Report'!$A1670), "", TRIM(CLEAN(SUBSTITUTE('Quantities Report'!$A1670, CHAR(160), " "))))</f>
        <v/>
      </c>
      <c r="C1672" s="30">
        <f>'Quantities Report'!F1670</f>
        <v>0</v>
      </c>
      <c r="D1672" s="32">
        <f>'Quantities Report'!G1670</f>
        <v>0</v>
      </c>
    </row>
    <row r="1673" spans="1:4">
      <c r="A1673" s="15" t="str">
        <f>IF(ISNUMBER(VALUE(SUBSTITUTE('Quantities Report'!$A1671,"+",""))), VALUE(SUBSTITUTE('Quantities Report'!$A1671,"+","")),IF('Quantities Report'!$A1671="","End of Project",$A1672))</f>
        <v>End of Project</v>
      </c>
      <c r="B1673" s="30" t="str">
        <f>IF(ISNUMBER('Quantities Report'!$A1671), "", TRIM(CLEAN(SUBSTITUTE('Quantities Report'!$A1671, CHAR(160), " "))))</f>
        <v/>
      </c>
      <c r="C1673" s="30">
        <f>'Quantities Report'!F1671</f>
        <v>0</v>
      </c>
      <c r="D1673" s="32">
        <f>'Quantities Report'!G1671</f>
        <v>0</v>
      </c>
    </row>
    <row r="1674" spans="1:4">
      <c r="A1674" s="15" t="str">
        <f>IF(ISNUMBER(VALUE(SUBSTITUTE('Quantities Report'!$A1672,"+",""))), VALUE(SUBSTITUTE('Quantities Report'!$A1672,"+","")),IF('Quantities Report'!$A1672="","End of Project",$A1673))</f>
        <v>End of Project</v>
      </c>
      <c r="B1674" s="30" t="str">
        <f>IF(ISNUMBER('Quantities Report'!$A1672), "", TRIM(CLEAN(SUBSTITUTE('Quantities Report'!$A1672, CHAR(160), " "))))</f>
        <v/>
      </c>
      <c r="C1674" s="30">
        <f>'Quantities Report'!F1672</f>
        <v>0</v>
      </c>
      <c r="D1674" s="32">
        <f>'Quantities Report'!G1672</f>
        <v>0</v>
      </c>
    </row>
    <row r="1675" spans="1:4">
      <c r="A1675" s="15" t="str">
        <f>IF(ISNUMBER(VALUE(SUBSTITUTE('Quantities Report'!$A1673,"+",""))), VALUE(SUBSTITUTE('Quantities Report'!$A1673,"+","")),IF('Quantities Report'!$A1673="","End of Project",$A1674))</f>
        <v>End of Project</v>
      </c>
      <c r="B1675" s="30" t="str">
        <f>IF(ISNUMBER('Quantities Report'!$A1673), "", TRIM(CLEAN(SUBSTITUTE('Quantities Report'!$A1673, CHAR(160), " "))))</f>
        <v/>
      </c>
      <c r="C1675" s="30">
        <f>'Quantities Report'!F1673</f>
        <v>0</v>
      </c>
      <c r="D1675" s="32">
        <f>'Quantities Report'!G1673</f>
        <v>0</v>
      </c>
    </row>
    <row r="1676" spans="1:4">
      <c r="A1676" s="15" t="str">
        <f>IF(ISNUMBER(VALUE(SUBSTITUTE('Quantities Report'!$A1674,"+",""))), VALUE(SUBSTITUTE('Quantities Report'!$A1674,"+","")),IF('Quantities Report'!$A1674="","End of Project",$A1675))</f>
        <v>End of Project</v>
      </c>
      <c r="B1676" s="30" t="str">
        <f>IF(ISNUMBER('Quantities Report'!$A1674), "", TRIM(CLEAN(SUBSTITUTE('Quantities Report'!$A1674, CHAR(160), " "))))</f>
        <v/>
      </c>
      <c r="C1676" s="30">
        <f>'Quantities Report'!F1674</f>
        <v>0</v>
      </c>
      <c r="D1676" s="32">
        <f>'Quantities Report'!G1674</f>
        <v>0</v>
      </c>
    </row>
    <row r="1677" spans="1:4">
      <c r="A1677" s="15" t="str">
        <f>IF(ISNUMBER(VALUE(SUBSTITUTE('Quantities Report'!$A1675,"+",""))), VALUE(SUBSTITUTE('Quantities Report'!$A1675,"+","")),IF('Quantities Report'!$A1675="","End of Project",$A1676))</f>
        <v>End of Project</v>
      </c>
      <c r="B1677" s="30" t="str">
        <f>IF(ISNUMBER('Quantities Report'!$A1675), "", TRIM(CLEAN(SUBSTITUTE('Quantities Report'!$A1675, CHAR(160), " "))))</f>
        <v/>
      </c>
      <c r="C1677" s="30">
        <f>'Quantities Report'!F1675</f>
        <v>0</v>
      </c>
      <c r="D1677" s="32">
        <f>'Quantities Report'!G1675</f>
        <v>0</v>
      </c>
    </row>
    <row r="1678" spans="1:4">
      <c r="A1678" s="15" t="str">
        <f>IF(ISNUMBER(VALUE(SUBSTITUTE('Quantities Report'!$A1676,"+",""))), VALUE(SUBSTITUTE('Quantities Report'!$A1676,"+","")),IF('Quantities Report'!$A1676="","End of Project",$A1677))</f>
        <v>End of Project</v>
      </c>
      <c r="B1678" s="30" t="str">
        <f>IF(ISNUMBER('Quantities Report'!$A1676), "", TRIM(CLEAN(SUBSTITUTE('Quantities Report'!$A1676, CHAR(160), " "))))</f>
        <v/>
      </c>
      <c r="C1678" s="30">
        <f>'Quantities Report'!F1676</f>
        <v>0</v>
      </c>
      <c r="D1678" s="32">
        <f>'Quantities Report'!G1676</f>
        <v>0</v>
      </c>
    </row>
    <row r="1679" spans="1:4">
      <c r="A1679" s="15" t="str">
        <f>IF(ISNUMBER(VALUE(SUBSTITUTE('Quantities Report'!$A1677,"+",""))), VALUE(SUBSTITUTE('Quantities Report'!$A1677,"+","")),IF('Quantities Report'!$A1677="","End of Project",$A1678))</f>
        <v>End of Project</v>
      </c>
      <c r="B1679" s="30" t="str">
        <f>IF(ISNUMBER('Quantities Report'!$A1677), "", TRIM(CLEAN(SUBSTITUTE('Quantities Report'!$A1677, CHAR(160), " "))))</f>
        <v/>
      </c>
      <c r="C1679" s="30">
        <f>'Quantities Report'!F1677</f>
        <v>0</v>
      </c>
      <c r="D1679" s="32">
        <f>'Quantities Report'!G1677</f>
        <v>0</v>
      </c>
    </row>
    <row r="1680" spans="1:4">
      <c r="A1680" s="15" t="str">
        <f>IF(ISNUMBER(VALUE(SUBSTITUTE('Quantities Report'!$A1678,"+",""))), VALUE(SUBSTITUTE('Quantities Report'!$A1678,"+","")),IF('Quantities Report'!$A1678="","End of Project",$A1679))</f>
        <v>End of Project</v>
      </c>
      <c r="B1680" s="30" t="str">
        <f>IF(ISNUMBER('Quantities Report'!$A1678), "", TRIM(CLEAN(SUBSTITUTE('Quantities Report'!$A1678, CHAR(160), " "))))</f>
        <v/>
      </c>
      <c r="C1680" s="30">
        <f>'Quantities Report'!F1678</f>
        <v>0</v>
      </c>
      <c r="D1680" s="32">
        <f>'Quantities Report'!G1678</f>
        <v>0</v>
      </c>
    </row>
    <row r="1681" spans="1:4">
      <c r="A1681" s="15" t="str">
        <f>IF(ISNUMBER(VALUE(SUBSTITUTE('Quantities Report'!$A1679,"+",""))), VALUE(SUBSTITUTE('Quantities Report'!$A1679,"+","")),IF('Quantities Report'!$A1679="","End of Project",$A1680))</f>
        <v>End of Project</v>
      </c>
      <c r="B1681" s="30" t="str">
        <f>IF(ISNUMBER('Quantities Report'!$A1679), "", TRIM(CLEAN(SUBSTITUTE('Quantities Report'!$A1679, CHAR(160), " "))))</f>
        <v/>
      </c>
      <c r="C1681" s="30">
        <f>'Quantities Report'!F1679</f>
        <v>0</v>
      </c>
      <c r="D1681" s="32">
        <f>'Quantities Report'!G1679</f>
        <v>0</v>
      </c>
    </row>
    <row r="1682" spans="1:4">
      <c r="A1682" s="15" t="str">
        <f>IF(ISNUMBER(VALUE(SUBSTITUTE('Quantities Report'!$A1680,"+",""))), VALUE(SUBSTITUTE('Quantities Report'!$A1680,"+","")),IF('Quantities Report'!$A1680="","End of Project",$A1681))</f>
        <v>End of Project</v>
      </c>
      <c r="B1682" s="30" t="str">
        <f>IF(ISNUMBER('Quantities Report'!$A1680), "", TRIM(CLEAN(SUBSTITUTE('Quantities Report'!$A1680, CHAR(160), " "))))</f>
        <v/>
      </c>
      <c r="C1682" s="30">
        <f>'Quantities Report'!F1680</f>
        <v>0</v>
      </c>
      <c r="D1682" s="32">
        <f>'Quantities Report'!G1680</f>
        <v>0</v>
      </c>
    </row>
    <row r="1683" spans="1:4">
      <c r="A1683" s="15" t="str">
        <f>IF(ISNUMBER(VALUE(SUBSTITUTE('Quantities Report'!$A1681,"+",""))), VALUE(SUBSTITUTE('Quantities Report'!$A1681,"+","")),IF('Quantities Report'!$A1681="","End of Project",$A1682))</f>
        <v>End of Project</v>
      </c>
      <c r="B1683" s="30" t="str">
        <f>IF(ISNUMBER('Quantities Report'!$A1681), "", TRIM(CLEAN(SUBSTITUTE('Quantities Report'!$A1681, CHAR(160), " "))))</f>
        <v/>
      </c>
      <c r="C1683" s="30">
        <f>'Quantities Report'!F1681</f>
        <v>0</v>
      </c>
      <c r="D1683" s="32">
        <f>'Quantities Report'!G1681</f>
        <v>0</v>
      </c>
    </row>
    <row r="1684" spans="1:4">
      <c r="A1684" s="15" t="str">
        <f>IF(ISNUMBER(VALUE(SUBSTITUTE('Quantities Report'!$A1682,"+",""))), VALUE(SUBSTITUTE('Quantities Report'!$A1682,"+","")),IF('Quantities Report'!$A1682="","End of Project",$A1683))</f>
        <v>End of Project</v>
      </c>
      <c r="B1684" s="30" t="str">
        <f>IF(ISNUMBER('Quantities Report'!$A1682), "", TRIM(CLEAN(SUBSTITUTE('Quantities Report'!$A1682, CHAR(160), " "))))</f>
        <v/>
      </c>
      <c r="C1684" s="30">
        <f>'Quantities Report'!F1682</f>
        <v>0</v>
      </c>
      <c r="D1684" s="32">
        <f>'Quantities Report'!G1682</f>
        <v>0</v>
      </c>
    </row>
    <row r="1685" spans="1:4">
      <c r="A1685" s="15" t="str">
        <f>IF(ISNUMBER(VALUE(SUBSTITUTE('Quantities Report'!$A1683,"+",""))), VALUE(SUBSTITUTE('Quantities Report'!$A1683,"+","")),IF('Quantities Report'!$A1683="","End of Project",$A1684))</f>
        <v>End of Project</v>
      </c>
      <c r="B1685" s="30" t="str">
        <f>IF(ISNUMBER('Quantities Report'!$A1683), "", TRIM(CLEAN(SUBSTITUTE('Quantities Report'!$A1683, CHAR(160), " "))))</f>
        <v/>
      </c>
      <c r="C1685" s="30">
        <f>'Quantities Report'!F1683</f>
        <v>0</v>
      </c>
      <c r="D1685" s="32">
        <f>'Quantities Report'!G1683</f>
        <v>0</v>
      </c>
    </row>
    <row r="1686" spans="1:4">
      <c r="A1686" s="15" t="str">
        <f>IF(ISNUMBER(VALUE(SUBSTITUTE('Quantities Report'!$A1684,"+",""))), VALUE(SUBSTITUTE('Quantities Report'!$A1684,"+","")),IF('Quantities Report'!$A1684="","End of Project",$A1685))</f>
        <v>End of Project</v>
      </c>
      <c r="B1686" s="30" t="str">
        <f>IF(ISNUMBER('Quantities Report'!$A1684), "", TRIM(CLEAN(SUBSTITUTE('Quantities Report'!$A1684, CHAR(160), " "))))</f>
        <v/>
      </c>
      <c r="C1686" s="30">
        <f>'Quantities Report'!F1684</f>
        <v>0</v>
      </c>
      <c r="D1686" s="32">
        <f>'Quantities Report'!G1684</f>
        <v>0</v>
      </c>
    </row>
    <row r="1687" spans="1:4">
      <c r="A1687" s="15" t="str">
        <f>IF(ISNUMBER(VALUE(SUBSTITUTE('Quantities Report'!$A1685,"+",""))), VALUE(SUBSTITUTE('Quantities Report'!$A1685,"+","")),IF('Quantities Report'!$A1685="","End of Project",$A1686))</f>
        <v>End of Project</v>
      </c>
      <c r="B1687" s="30" t="str">
        <f>IF(ISNUMBER('Quantities Report'!$A1685), "", TRIM(CLEAN(SUBSTITUTE('Quantities Report'!$A1685, CHAR(160), " "))))</f>
        <v/>
      </c>
      <c r="C1687" s="30">
        <f>'Quantities Report'!F1685</f>
        <v>0</v>
      </c>
      <c r="D1687" s="32">
        <f>'Quantities Report'!G1685</f>
        <v>0</v>
      </c>
    </row>
    <row r="1688" spans="1:4">
      <c r="A1688" s="15" t="str">
        <f>IF(ISNUMBER(VALUE(SUBSTITUTE('Quantities Report'!$A1686,"+",""))), VALUE(SUBSTITUTE('Quantities Report'!$A1686,"+","")),IF('Quantities Report'!$A1686="","End of Project",$A1687))</f>
        <v>End of Project</v>
      </c>
      <c r="B1688" s="30" t="str">
        <f>IF(ISNUMBER('Quantities Report'!$A1686), "", TRIM(CLEAN(SUBSTITUTE('Quantities Report'!$A1686, CHAR(160), " "))))</f>
        <v/>
      </c>
      <c r="C1688" s="30">
        <f>'Quantities Report'!F1686</f>
        <v>0</v>
      </c>
      <c r="D1688" s="32">
        <f>'Quantities Report'!G1686</f>
        <v>0</v>
      </c>
    </row>
    <row r="1689" spans="1:4">
      <c r="A1689" s="15" t="str">
        <f>IF(ISNUMBER(VALUE(SUBSTITUTE('Quantities Report'!$A1687,"+",""))), VALUE(SUBSTITUTE('Quantities Report'!$A1687,"+","")),IF('Quantities Report'!$A1687="","End of Project",$A1688))</f>
        <v>End of Project</v>
      </c>
      <c r="B1689" s="30" t="str">
        <f>IF(ISNUMBER('Quantities Report'!$A1687), "", TRIM(CLEAN(SUBSTITUTE('Quantities Report'!$A1687, CHAR(160), " "))))</f>
        <v/>
      </c>
      <c r="C1689" s="30">
        <f>'Quantities Report'!F1687</f>
        <v>0</v>
      </c>
      <c r="D1689" s="32">
        <f>'Quantities Report'!G1687</f>
        <v>0</v>
      </c>
    </row>
    <row r="1690" spans="1:4">
      <c r="A1690" s="15" t="str">
        <f>IF(ISNUMBER(VALUE(SUBSTITUTE('Quantities Report'!$A1688,"+",""))), VALUE(SUBSTITUTE('Quantities Report'!$A1688,"+","")),IF('Quantities Report'!$A1688="","End of Project",$A1689))</f>
        <v>End of Project</v>
      </c>
      <c r="B1690" s="30" t="str">
        <f>IF(ISNUMBER('Quantities Report'!$A1688), "", TRIM(CLEAN(SUBSTITUTE('Quantities Report'!$A1688, CHAR(160), " "))))</f>
        <v/>
      </c>
      <c r="C1690" s="30">
        <f>'Quantities Report'!F1688</f>
        <v>0</v>
      </c>
      <c r="D1690" s="32">
        <f>'Quantities Report'!G1688</f>
        <v>0</v>
      </c>
    </row>
    <row r="1691" spans="1:4">
      <c r="A1691" s="15" t="str">
        <f>IF(ISNUMBER(VALUE(SUBSTITUTE('Quantities Report'!$A1689,"+",""))), VALUE(SUBSTITUTE('Quantities Report'!$A1689,"+","")),IF('Quantities Report'!$A1689="","End of Project",$A1690))</f>
        <v>End of Project</v>
      </c>
      <c r="B1691" s="30" t="str">
        <f>IF(ISNUMBER('Quantities Report'!$A1689), "", TRIM(CLEAN(SUBSTITUTE('Quantities Report'!$A1689, CHAR(160), " "))))</f>
        <v/>
      </c>
      <c r="C1691" s="30">
        <f>'Quantities Report'!F1689</f>
        <v>0</v>
      </c>
      <c r="D1691" s="32">
        <f>'Quantities Report'!G1689</f>
        <v>0</v>
      </c>
    </row>
    <row r="1692" spans="1:4">
      <c r="A1692" s="15" t="str">
        <f>IF(ISNUMBER(VALUE(SUBSTITUTE('Quantities Report'!$A1690,"+",""))), VALUE(SUBSTITUTE('Quantities Report'!$A1690,"+","")),IF('Quantities Report'!$A1690="","End of Project",$A1691))</f>
        <v>End of Project</v>
      </c>
      <c r="B1692" s="30" t="str">
        <f>IF(ISNUMBER('Quantities Report'!$A1690), "", TRIM(CLEAN(SUBSTITUTE('Quantities Report'!$A1690, CHAR(160), " "))))</f>
        <v/>
      </c>
      <c r="C1692" s="30">
        <f>'Quantities Report'!F1690</f>
        <v>0</v>
      </c>
      <c r="D1692" s="32">
        <f>'Quantities Report'!G1690</f>
        <v>0</v>
      </c>
    </row>
    <row r="1693" spans="1:4">
      <c r="A1693" s="15" t="str">
        <f>IF(ISNUMBER(VALUE(SUBSTITUTE('Quantities Report'!$A1691,"+",""))), VALUE(SUBSTITUTE('Quantities Report'!$A1691,"+","")),IF('Quantities Report'!$A1691="","End of Project",$A1692))</f>
        <v>End of Project</v>
      </c>
      <c r="B1693" s="30" t="str">
        <f>IF(ISNUMBER('Quantities Report'!$A1691), "", TRIM(CLEAN(SUBSTITUTE('Quantities Report'!$A1691, CHAR(160), " "))))</f>
        <v/>
      </c>
      <c r="C1693" s="30">
        <f>'Quantities Report'!F1691</f>
        <v>0</v>
      </c>
      <c r="D1693" s="32">
        <f>'Quantities Report'!G1691</f>
        <v>0</v>
      </c>
    </row>
    <row r="1694" spans="1:4">
      <c r="A1694" s="15" t="str">
        <f>IF(ISNUMBER(VALUE(SUBSTITUTE('Quantities Report'!$A1692,"+",""))), VALUE(SUBSTITUTE('Quantities Report'!$A1692,"+","")),IF('Quantities Report'!$A1692="","End of Project",$A1693))</f>
        <v>End of Project</v>
      </c>
      <c r="B1694" s="30" t="str">
        <f>IF(ISNUMBER('Quantities Report'!$A1692), "", TRIM(CLEAN(SUBSTITUTE('Quantities Report'!$A1692, CHAR(160), " "))))</f>
        <v/>
      </c>
      <c r="C1694" s="30">
        <f>'Quantities Report'!F1692</f>
        <v>0</v>
      </c>
      <c r="D1694" s="32">
        <f>'Quantities Report'!G1692</f>
        <v>0</v>
      </c>
    </row>
    <row r="1695" spans="1:4">
      <c r="A1695" s="15" t="str">
        <f>IF(ISNUMBER(VALUE(SUBSTITUTE('Quantities Report'!$A1693,"+",""))), VALUE(SUBSTITUTE('Quantities Report'!$A1693,"+","")),IF('Quantities Report'!$A1693="","End of Project",$A1694))</f>
        <v>End of Project</v>
      </c>
      <c r="B1695" s="30" t="str">
        <f>IF(ISNUMBER('Quantities Report'!$A1693), "", TRIM(CLEAN(SUBSTITUTE('Quantities Report'!$A1693, CHAR(160), " "))))</f>
        <v/>
      </c>
      <c r="C1695" s="30">
        <f>'Quantities Report'!F1693</f>
        <v>0</v>
      </c>
      <c r="D1695" s="32">
        <f>'Quantities Report'!G1693</f>
        <v>0</v>
      </c>
    </row>
    <row r="1696" spans="1:4">
      <c r="A1696" s="15" t="str">
        <f>IF(ISNUMBER(VALUE(SUBSTITUTE('Quantities Report'!$A1694,"+",""))), VALUE(SUBSTITUTE('Quantities Report'!$A1694,"+","")),IF('Quantities Report'!$A1694="","End of Project",$A1695))</f>
        <v>End of Project</v>
      </c>
      <c r="B1696" s="30" t="str">
        <f>IF(ISNUMBER('Quantities Report'!$A1694), "", TRIM(CLEAN(SUBSTITUTE('Quantities Report'!$A1694, CHAR(160), " "))))</f>
        <v/>
      </c>
      <c r="C1696" s="30">
        <f>'Quantities Report'!F1694</f>
        <v>0</v>
      </c>
      <c r="D1696" s="32">
        <f>'Quantities Report'!G1694</f>
        <v>0</v>
      </c>
    </row>
    <row r="1697" spans="1:4">
      <c r="A1697" s="15" t="str">
        <f>IF(ISNUMBER(VALUE(SUBSTITUTE('Quantities Report'!$A1695,"+",""))), VALUE(SUBSTITUTE('Quantities Report'!$A1695,"+","")),IF('Quantities Report'!$A1695="","End of Project",$A1696))</f>
        <v>End of Project</v>
      </c>
      <c r="B1697" s="30" t="str">
        <f>IF(ISNUMBER('Quantities Report'!$A1695), "", TRIM(CLEAN(SUBSTITUTE('Quantities Report'!$A1695, CHAR(160), " "))))</f>
        <v/>
      </c>
      <c r="C1697" s="30">
        <f>'Quantities Report'!F1695</f>
        <v>0</v>
      </c>
      <c r="D1697" s="32">
        <f>'Quantities Report'!G1695</f>
        <v>0</v>
      </c>
    </row>
    <row r="1698" spans="1:4">
      <c r="A1698" s="15" t="str">
        <f>IF(ISNUMBER(VALUE(SUBSTITUTE('Quantities Report'!$A1696,"+",""))), VALUE(SUBSTITUTE('Quantities Report'!$A1696,"+","")),IF('Quantities Report'!$A1696="","End of Project",$A1697))</f>
        <v>End of Project</v>
      </c>
      <c r="B1698" s="30" t="str">
        <f>IF(ISNUMBER('Quantities Report'!$A1696), "", TRIM(CLEAN(SUBSTITUTE('Quantities Report'!$A1696, CHAR(160), " "))))</f>
        <v/>
      </c>
      <c r="C1698" s="30">
        <f>'Quantities Report'!F1696</f>
        <v>0</v>
      </c>
      <c r="D1698" s="32">
        <f>'Quantities Report'!G1696</f>
        <v>0</v>
      </c>
    </row>
    <row r="1699" spans="1:4">
      <c r="A1699" s="15" t="str">
        <f>IF(ISNUMBER(VALUE(SUBSTITUTE('Quantities Report'!$A1697,"+",""))), VALUE(SUBSTITUTE('Quantities Report'!$A1697,"+","")),IF('Quantities Report'!$A1697="","End of Project",$A1698))</f>
        <v>End of Project</v>
      </c>
      <c r="B1699" s="30" t="str">
        <f>IF(ISNUMBER('Quantities Report'!$A1697), "", TRIM(CLEAN(SUBSTITUTE('Quantities Report'!$A1697, CHAR(160), " "))))</f>
        <v/>
      </c>
      <c r="C1699" s="30">
        <f>'Quantities Report'!F1697</f>
        <v>0</v>
      </c>
      <c r="D1699" s="32">
        <f>'Quantities Report'!G1697</f>
        <v>0</v>
      </c>
    </row>
    <row r="1700" spans="1:4">
      <c r="A1700" s="15" t="str">
        <f>IF(ISNUMBER(VALUE(SUBSTITUTE('Quantities Report'!$A1698,"+",""))), VALUE(SUBSTITUTE('Quantities Report'!$A1698,"+","")),IF('Quantities Report'!$A1698="","End of Project",$A1699))</f>
        <v>End of Project</v>
      </c>
      <c r="B1700" s="30" t="str">
        <f>IF(ISNUMBER('Quantities Report'!$A1698), "", TRIM(CLEAN(SUBSTITUTE('Quantities Report'!$A1698, CHAR(160), " "))))</f>
        <v/>
      </c>
      <c r="C1700" s="30">
        <f>'Quantities Report'!F1698</f>
        <v>0</v>
      </c>
      <c r="D1700" s="32">
        <f>'Quantities Report'!G1698</f>
        <v>0</v>
      </c>
    </row>
    <row r="1701" spans="1:4">
      <c r="A1701" s="15" t="str">
        <f>IF(ISNUMBER(VALUE(SUBSTITUTE('Quantities Report'!$A1699,"+",""))), VALUE(SUBSTITUTE('Quantities Report'!$A1699,"+","")),IF('Quantities Report'!$A1699="","End of Project",$A1700))</f>
        <v>End of Project</v>
      </c>
      <c r="B1701" s="30" t="str">
        <f>IF(ISNUMBER('Quantities Report'!$A1699), "", TRIM(CLEAN(SUBSTITUTE('Quantities Report'!$A1699, CHAR(160), " "))))</f>
        <v/>
      </c>
      <c r="C1701" s="30">
        <f>'Quantities Report'!F1699</f>
        <v>0</v>
      </c>
      <c r="D1701" s="32">
        <f>'Quantities Report'!G1699</f>
        <v>0</v>
      </c>
    </row>
    <row r="1702" spans="1:4">
      <c r="A1702" s="15" t="str">
        <f>IF(ISNUMBER(VALUE(SUBSTITUTE('Quantities Report'!$A1700,"+",""))), VALUE(SUBSTITUTE('Quantities Report'!$A1700,"+","")),IF('Quantities Report'!$A1700="","End of Project",$A1701))</f>
        <v>End of Project</v>
      </c>
      <c r="B1702" s="30" t="str">
        <f>IF(ISNUMBER('Quantities Report'!$A1700), "", TRIM(CLEAN(SUBSTITUTE('Quantities Report'!$A1700, CHAR(160), " "))))</f>
        <v/>
      </c>
      <c r="C1702" s="30">
        <f>'Quantities Report'!F1700</f>
        <v>0</v>
      </c>
      <c r="D1702" s="32">
        <f>'Quantities Report'!G1700</f>
        <v>0</v>
      </c>
    </row>
    <row r="1703" spans="1:4">
      <c r="A1703" s="15" t="str">
        <f>IF(ISNUMBER(VALUE(SUBSTITUTE('Quantities Report'!$A1701,"+",""))), VALUE(SUBSTITUTE('Quantities Report'!$A1701,"+","")),IF('Quantities Report'!$A1701="","End of Project",$A1702))</f>
        <v>End of Project</v>
      </c>
      <c r="B1703" s="30" t="str">
        <f>IF(ISNUMBER('Quantities Report'!$A1701), "", TRIM(CLEAN(SUBSTITUTE('Quantities Report'!$A1701, CHAR(160), " "))))</f>
        <v/>
      </c>
      <c r="C1703" s="30">
        <f>'Quantities Report'!F1701</f>
        <v>0</v>
      </c>
      <c r="D1703" s="32">
        <f>'Quantities Report'!G1701</f>
        <v>0</v>
      </c>
    </row>
    <row r="1704" spans="1:4">
      <c r="A1704" s="15" t="str">
        <f>IF(ISNUMBER(VALUE(SUBSTITUTE('Quantities Report'!$A1702,"+",""))), VALUE(SUBSTITUTE('Quantities Report'!$A1702,"+","")),IF('Quantities Report'!$A1702="","End of Project",$A1703))</f>
        <v>End of Project</v>
      </c>
      <c r="B1704" s="30" t="str">
        <f>IF(ISNUMBER('Quantities Report'!$A1702), "", TRIM(CLEAN(SUBSTITUTE('Quantities Report'!$A1702, CHAR(160), " "))))</f>
        <v/>
      </c>
      <c r="C1704" s="30">
        <f>'Quantities Report'!F1702</f>
        <v>0</v>
      </c>
      <c r="D1704" s="32">
        <f>'Quantities Report'!G1702</f>
        <v>0</v>
      </c>
    </row>
    <row r="1705" spans="1:4">
      <c r="A1705" s="15" t="str">
        <f>IF(ISNUMBER(VALUE(SUBSTITUTE('Quantities Report'!$A1703,"+",""))), VALUE(SUBSTITUTE('Quantities Report'!$A1703,"+","")),IF('Quantities Report'!$A1703="","End of Project",$A1704))</f>
        <v>End of Project</v>
      </c>
      <c r="B1705" s="30" t="str">
        <f>IF(ISNUMBER('Quantities Report'!$A1703), "", TRIM(CLEAN(SUBSTITUTE('Quantities Report'!$A1703, CHAR(160), " "))))</f>
        <v/>
      </c>
      <c r="C1705" s="30">
        <f>'Quantities Report'!F1703</f>
        <v>0</v>
      </c>
      <c r="D1705" s="32">
        <f>'Quantities Report'!G1703</f>
        <v>0</v>
      </c>
    </row>
    <row r="1706" spans="1:4">
      <c r="A1706" s="15" t="str">
        <f>IF(ISNUMBER(VALUE(SUBSTITUTE('Quantities Report'!$A1704,"+",""))), VALUE(SUBSTITUTE('Quantities Report'!$A1704,"+","")),IF('Quantities Report'!$A1704="","End of Project",$A1705))</f>
        <v>End of Project</v>
      </c>
      <c r="B1706" s="30" t="str">
        <f>IF(ISNUMBER('Quantities Report'!$A1704), "", TRIM(CLEAN(SUBSTITUTE('Quantities Report'!$A1704, CHAR(160), " "))))</f>
        <v/>
      </c>
      <c r="C1706" s="30">
        <f>'Quantities Report'!F1704</f>
        <v>0</v>
      </c>
      <c r="D1706" s="32">
        <f>'Quantities Report'!G1704</f>
        <v>0</v>
      </c>
    </row>
    <row r="1707" spans="1:4">
      <c r="A1707" s="15" t="str">
        <f>IF(ISNUMBER(VALUE(SUBSTITUTE('Quantities Report'!$A1705,"+",""))), VALUE(SUBSTITUTE('Quantities Report'!$A1705,"+","")),IF('Quantities Report'!$A1705="","End of Project",$A1706))</f>
        <v>End of Project</v>
      </c>
      <c r="B1707" s="30" t="str">
        <f>IF(ISNUMBER('Quantities Report'!$A1705), "", TRIM(CLEAN(SUBSTITUTE('Quantities Report'!$A1705, CHAR(160), " "))))</f>
        <v/>
      </c>
      <c r="C1707" s="30">
        <f>'Quantities Report'!F1705</f>
        <v>0</v>
      </c>
      <c r="D1707" s="32">
        <f>'Quantities Report'!G1705</f>
        <v>0</v>
      </c>
    </row>
    <row r="1708" spans="1:4">
      <c r="A1708" s="15" t="str">
        <f>IF(ISNUMBER(VALUE(SUBSTITUTE('Quantities Report'!$A1706,"+",""))), VALUE(SUBSTITUTE('Quantities Report'!$A1706,"+","")),IF('Quantities Report'!$A1706="","End of Project",$A1707))</f>
        <v>End of Project</v>
      </c>
      <c r="B1708" s="30" t="str">
        <f>IF(ISNUMBER('Quantities Report'!$A1706), "", TRIM(CLEAN(SUBSTITUTE('Quantities Report'!$A1706, CHAR(160), " "))))</f>
        <v/>
      </c>
      <c r="C1708" s="30">
        <f>'Quantities Report'!F1706</f>
        <v>0</v>
      </c>
      <c r="D1708" s="32">
        <f>'Quantities Report'!G1706</f>
        <v>0</v>
      </c>
    </row>
    <row r="1709" spans="1:4">
      <c r="A1709" s="15" t="str">
        <f>IF(ISNUMBER(VALUE(SUBSTITUTE('Quantities Report'!$A1707,"+",""))), VALUE(SUBSTITUTE('Quantities Report'!$A1707,"+","")),IF('Quantities Report'!$A1707="","End of Project",$A1708))</f>
        <v>End of Project</v>
      </c>
      <c r="B1709" s="30" t="str">
        <f>IF(ISNUMBER('Quantities Report'!$A1707), "", TRIM(CLEAN(SUBSTITUTE('Quantities Report'!$A1707, CHAR(160), " "))))</f>
        <v/>
      </c>
      <c r="C1709" s="30">
        <f>'Quantities Report'!F1707</f>
        <v>0</v>
      </c>
      <c r="D1709" s="32">
        <f>'Quantities Report'!G1707</f>
        <v>0</v>
      </c>
    </row>
    <row r="1710" spans="1:4">
      <c r="A1710" s="15" t="str">
        <f>IF(ISNUMBER(VALUE(SUBSTITUTE('Quantities Report'!$A1708,"+",""))), VALUE(SUBSTITUTE('Quantities Report'!$A1708,"+","")),IF('Quantities Report'!$A1708="","End of Project",$A1709))</f>
        <v>End of Project</v>
      </c>
      <c r="B1710" s="30" t="str">
        <f>IF(ISNUMBER('Quantities Report'!$A1708), "", TRIM(CLEAN(SUBSTITUTE('Quantities Report'!$A1708, CHAR(160), " "))))</f>
        <v/>
      </c>
      <c r="C1710" s="30">
        <f>'Quantities Report'!F1708</f>
        <v>0</v>
      </c>
      <c r="D1710" s="32">
        <f>'Quantities Report'!G1708</f>
        <v>0</v>
      </c>
    </row>
    <row r="1711" spans="1:4">
      <c r="A1711" s="15" t="str">
        <f>IF(ISNUMBER(VALUE(SUBSTITUTE('Quantities Report'!$A1709,"+",""))), VALUE(SUBSTITUTE('Quantities Report'!$A1709,"+","")),IF('Quantities Report'!$A1709="","End of Project",$A1710))</f>
        <v>End of Project</v>
      </c>
      <c r="B1711" s="30" t="str">
        <f>IF(ISNUMBER('Quantities Report'!$A1709), "", TRIM(CLEAN(SUBSTITUTE('Quantities Report'!$A1709, CHAR(160), " "))))</f>
        <v/>
      </c>
      <c r="C1711" s="30">
        <f>'Quantities Report'!F1709</f>
        <v>0</v>
      </c>
      <c r="D1711" s="32">
        <f>'Quantities Report'!G1709</f>
        <v>0</v>
      </c>
    </row>
    <row r="1712" spans="1:4">
      <c r="A1712" s="15" t="str">
        <f>IF(ISNUMBER(VALUE(SUBSTITUTE('Quantities Report'!$A1710,"+",""))), VALUE(SUBSTITUTE('Quantities Report'!$A1710,"+","")),IF('Quantities Report'!$A1710="","End of Project",$A1711))</f>
        <v>End of Project</v>
      </c>
      <c r="B1712" s="30" t="str">
        <f>IF(ISNUMBER('Quantities Report'!$A1710), "", TRIM(CLEAN(SUBSTITUTE('Quantities Report'!$A1710, CHAR(160), " "))))</f>
        <v/>
      </c>
      <c r="C1712" s="30">
        <f>'Quantities Report'!F1710</f>
        <v>0</v>
      </c>
      <c r="D1712" s="32">
        <f>'Quantities Report'!G1710</f>
        <v>0</v>
      </c>
    </row>
    <row r="1713" spans="1:4">
      <c r="A1713" s="15" t="str">
        <f>IF(ISNUMBER(VALUE(SUBSTITUTE('Quantities Report'!$A1711,"+",""))), VALUE(SUBSTITUTE('Quantities Report'!$A1711,"+","")),IF('Quantities Report'!$A1711="","End of Project",$A1712))</f>
        <v>End of Project</v>
      </c>
      <c r="B1713" s="30" t="str">
        <f>IF(ISNUMBER('Quantities Report'!$A1711), "", TRIM(CLEAN(SUBSTITUTE('Quantities Report'!$A1711, CHAR(160), " "))))</f>
        <v/>
      </c>
      <c r="C1713" s="30">
        <f>'Quantities Report'!F1711</f>
        <v>0</v>
      </c>
      <c r="D1713" s="32">
        <f>'Quantities Report'!G1711</f>
        <v>0</v>
      </c>
    </row>
    <row r="1714" spans="1:4">
      <c r="A1714" s="15" t="str">
        <f>IF(ISNUMBER(VALUE(SUBSTITUTE('Quantities Report'!$A1712,"+",""))), VALUE(SUBSTITUTE('Quantities Report'!$A1712,"+","")),IF('Quantities Report'!$A1712="","End of Project",$A1713))</f>
        <v>End of Project</v>
      </c>
      <c r="B1714" s="30" t="str">
        <f>IF(ISNUMBER('Quantities Report'!$A1712), "", TRIM(CLEAN(SUBSTITUTE('Quantities Report'!$A1712, CHAR(160), " "))))</f>
        <v/>
      </c>
      <c r="C1714" s="30">
        <f>'Quantities Report'!F1712</f>
        <v>0</v>
      </c>
      <c r="D1714" s="32">
        <f>'Quantities Report'!G1712</f>
        <v>0</v>
      </c>
    </row>
    <row r="1715" spans="1:4">
      <c r="A1715" s="15" t="str">
        <f>IF(ISNUMBER(VALUE(SUBSTITUTE('Quantities Report'!$A1713,"+",""))), VALUE(SUBSTITUTE('Quantities Report'!$A1713,"+","")),IF('Quantities Report'!$A1713="","End of Project",$A1714))</f>
        <v>End of Project</v>
      </c>
      <c r="B1715" s="30" t="str">
        <f>IF(ISNUMBER('Quantities Report'!$A1713), "", TRIM(CLEAN(SUBSTITUTE('Quantities Report'!$A1713, CHAR(160), " "))))</f>
        <v/>
      </c>
      <c r="C1715" s="30">
        <f>'Quantities Report'!F1713</f>
        <v>0</v>
      </c>
      <c r="D1715" s="32">
        <f>'Quantities Report'!G1713</f>
        <v>0</v>
      </c>
    </row>
    <row r="1716" spans="1:4">
      <c r="A1716" s="15" t="str">
        <f>IF(ISNUMBER(VALUE(SUBSTITUTE('Quantities Report'!$A1714,"+",""))), VALUE(SUBSTITUTE('Quantities Report'!$A1714,"+","")),IF('Quantities Report'!$A1714="","End of Project",$A1715))</f>
        <v>End of Project</v>
      </c>
      <c r="B1716" s="30" t="str">
        <f>IF(ISNUMBER('Quantities Report'!$A1714), "", TRIM(CLEAN(SUBSTITUTE('Quantities Report'!$A1714, CHAR(160), " "))))</f>
        <v/>
      </c>
      <c r="C1716" s="30">
        <f>'Quantities Report'!F1714</f>
        <v>0</v>
      </c>
      <c r="D1716" s="32">
        <f>'Quantities Report'!G1714</f>
        <v>0</v>
      </c>
    </row>
    <row r="1717" spans="1:4">
      <c r="A1717" s="15" t="str">
        <f>IF(ISNUMBER(VALUE(SUBSTITUTE('Quantities Report'!$A1715,"+",""))), VALUE(SUBSTITUTE('Quantities Report'!$A1715,"+","")),IF('Quantities Report'!$A1715="","End of Project",$A1716))</f>
        <v>End of Project</v>
      </c>
      <c r="B1717" s="30" t="str">
        <f>IF(ISNUMBER('Quantities Report'!$A1715), "", TRIM(CLEAN(SUBSTITUTE('Quantities Report'!$A1715, CHAR(160), " "))))</f>
        <v/>
      </c>
      <c r="C1717" s="30">
        <f>'Quantities Report'!F1715</f>
        <v>0</v>
      </c>
      <c r="D1717" s="32">
        <f>'Quantities Report'!G1715</f>
        <v>0</v>
      </c>
    </row>
    <row r="1718" spans="1:4">
      <c r="A1718" s="15" t="str">
        <f>IF(ISNUMBER(VALUE(SUBSTITUTE('Quantities Report'!$A1716,"+",""))), VALUE(SUBSTITUTE('Quantities Report'!$A1716,"+","")),IF('Quantities Report'!$A1716="","End of Project",$A1717))</f>
        <v>End of Project</v>
      </c>
      <c r="B1718" s="30" t="str">
        <f>IF(ISNUMBER('Quantities Report'!$A1716), "", TRIM(CLEAN(SUBSTITUTE('Quantities Report'!$A1716, CHAR(160), " "))))</f>
        <v/>
      </c>
      <c r="C1718" s="30">
        <f>'Quantities Report'!F1716</f>
        <v>0</v>
      </c>
      <c r="D1718" s="32">
        <f>'Quantities Report'!G1716</f>
        <v>0</v>
      </c>
    </row>
    <row r="1719" spans="1:4">
      <c r="A1719" s="15" t="str">
        <f>IF(ISNUMBER(VALUE(SUBSTITUTE('Quantities Report'!$A1717,"+",""))), VALUE(SUBSTITUTE('Quantities Report'!$A1717,"+","")),IF('Quantities Report'!$A1717="","End of Project",$A1718))</f>
        <v>End of Project</v>
      </c>
      <c r="B1719" s="30" t="str">
        <f>IF(ISNUMBER('Quantities Report'!$A1717), "", TRIM(CLEAN(SUBSTITUTE('Quantities Report'!$A1717, CHAR(160), " "))))</f>
        <v/>
      </c>
      <c r="C1719" s="30">
        <f>'Quantities Report'!F1717</f>
        <v>0</v>
      </c>
      <c r="D1719" s="32">
        <f>'Quantities Report'!G1717</f>
        <v>0</v>
      </c>
    </row>
    <row r="1720" spans="1:4">
      <c r="A1720" s="15" t="str">
        <f>IF(ISNUMBER(VALUE(SUBSTITUTE('Quantities Report'!$A1718,"+",""))), VALUE(SUBSTITUTE('Quantities Report'!$A1718,"+","")),IF('Quantities Report'!$A1718="","End of Project",$A1719))</f>
        <v>End of Project</v>
      </c>
      <c r="B1720" s="30" t="str">
        <f>IF(ISNUMBER('Quantities Report'!$A1718), "", TRIM(CLEAN(SUBSTITUTE('Quantities Report'!$A1718, CHAR(160), " "))))</f>
        <v/>
      </c>
      <c r="C1720" s="30">
        <f>'Quantities Report'!F1718</f>
        <v>0</v>
      </c>
      <c r="D1720" s="32">
        <f>'Quantities Report'!G1718</f>
        <v>0</v>
      </c>
    </row>
    <row r="1721" spans="1:4">
      <c r="A1721" s="15" t="str">
        <f>IF(ISNUMBER(VALUE(SUBSTITUTE('Quantities Report'!$A1719,"+",""))), VALUE(SUBSTITUTE('Quantities Report'!$A1719,"+","")),IF('Quantities Report'!$A1719="","End of Project",$A1720))</f>
        <v>End of Project</v>
      </c>
      <c r="B1721" s="30" t="str">
        <f>IF(ISNUMBER('Quantities Report'!$A1719), "", TRIM(CLEAN(SUBSTITUTE('Quantities Report'!$A1719, CHAR(160), " "))))</f>
        <v/>
      </c>
      <c r="C1721" s="30">
        <f>'Quantities Report'!F1719</f>
        <v>0</v>
      </c>
      <c r="D1721" s="32">
        <f>'Quantities Report'!G1719</f>
        <v>0</v>
      </c>
    </row>
    <row r="1722" spans="1:4">
      <c r="A1722" s="15" t="str">
        <f>IF(ISNUMBER(VALUE(SUBSTITUTE('Quantities Report'!$A1720,"+",""))), VALUE(SUBSTITUTE('Quantities Report'!$A1720,"+","")),IF('Quantities Report'!$A1720="","End of Project",$A1721))</f>
        <v>End of Project</v>
      </c>
      <c r="B1722" s="30" t="str">
        <f>IF(ISNUMBER('Quantities Report'!$A1720), "", TRIM(CLEAN(SUBSTITUTE('Quantities Report'!$A1720, CHAR(160), " "))))</f>
        <v/>
      </c>
      <c r="C1722" s="30">
        <f>'Quantities Report'!F1720</f>
        <v>0</v>
      </c>
      <c r="D1722" s="32">
        <f>'Quantities Report'!G1720</f>
        <v>0</v>
      </c>
    </row>
    <row r="1723" spans="1:4">
      <c r="A1723" s="15" t="str">
        <f>IF(ISNUMBER(VALUE(SUBSTITUTE('Quantities Report'!$A1721,"+",""))), VALUE(SUBSTITUTE('Quantities Report'!$A1721,"+","")),IF('Quantities Report'!$A1721="","End of Project",$A1722))</f>
        <v>End of Project</v>
      </c>
      <c r="B1723" s="30" t="str">
        <f>IF(ISNUMBER('Quantities Report'!$A1721), "", TRIM(CLEAN(SUBSTITUTE('Quantities Report'!$A1721, CHAR(160), " "))))</f>
        <v/>
      </c>
      <c r="C1723" s="30">
        <f>'Quantities Report'!F1721</f>
        <v>0</v>
      </c>
      <c r="D1723" s="32">
        <f>'Quantities Report'!G1721</f>
        <v>0</v>
      </c>
    </row>
    <row r="1724" spans="1:4">
      <c r="A1724" s="15" t="str">
        <f>IF(ISNUMBER(VALUE(SUBSTITUTE('Quantities Report'!$A1722,"+",""))), VALUE(SUBSTITUTE('Quantities Report'!$A1722,"+","")),IF('Quantities Report'!$A1722="","End of Project",$A1723))</f>
        <v>End of Project</v>
      </c>
      <c r="B1724" s="30" t="str">
        <f>IF(ISNUMBER('Quantities Report'!$A1722), "", TRIM(CLEAN(SUBSTITUTE('Quantities Report'!$A1722, CHAR(160), " "))))</f>
        <v/>
      </c>
      <c r="C1724" s="30">
        <f>'Quantities Report'!F1722</f>
        <v>0</v>
      </c>
      <c r="D1724" s="32">
        <f>'Quantities Report'!G1722</f>
        <v>0</v>
      </c>
    </row>
    <row r="1725" spans="1:4">
      <c r="A1725" s="15" t="str">
        <f>IF(ISNUMBER(VALUE(SUBSTITUTE('Quantities Report'!$A1723,"+",""))), VALUE(SUBSTITUTE('Quantities Report'!$A1723,"+","")),IF('Quantities Report'!$A1723="","End of Project",$A1724))</f>
        <v>End of Project</v>
      </c>
      <c r="B1725" s="30" t="str">
        <f>IF(ISNUMBER('Quantities Report'!$A1723), "", TRIM(CLEAN(SUBSTITUTE('Quantities Report'!$A1723, CHAR(160), " "))))</f>
        <v/>
      </c>
      <c r="C1725" s="30">
        <f>'Quantities Report'!F1723</f>
        <v>0</v>
      </c>
      <c r="D1725" s="32">
        <f>'Quantities Report'!G1723</f>
        <v>0</v>
      </c>
    </row>
    <row r="1726" spans="1:4">
      <c r="A1726" s="15" t="str">
        <f>IF(ISNUMBER(VALUE(SUBSTITUTE('Quantities Report'!$A1724,"+",""))), VALUE(SUBSTITUTE('Quantities Report'!$A1724,"+","")),IF('Quantities Report'!$A1724="","End of Project",$A1725))</f>
        <v>End of Project</v>
      </c>
      <c r="B1726" s="30" t="str">
        <f>IF(ISNUMBER('Quantities Report'!$A1724), "", TRIM(CLEAN(SUBSTITUTE('Quantities Report'!$A1724, CHAR(160), " "))))</f>
        <v/>
      </c>
      <c r="C1726" s="30">
        <f>'Quantities Report'!F1724</f>
        <v>0</v>
      </c>
      <c r="D1726" s="32">
        <f>'Quantities Report'!G1724</f>
        <v>0</v>
      </c>
    </row>
    <row r="1727" spans="1:4">
      <c r="A1727" s="15" t="str">
        <f>IF(ISNUMBER(VALUE(SUBSTITUTE('Quantities Report'!$A1725,"+",""))), VALUE(SUBSTITUTE('Quantities Report'!$A1725,"+","")),IF('Quantities Report'!$A1725="","End of Project",$A1726))</f>
        <v>End of Project</v>
      </c>
      <c r="B1727" s="30" t="str">
        <f>IF(ISNUMBER('Quantities Report'!$A1725), "", TRIM(CLEAN(SUBSTITUTE('Quantities Report'!$A1725, CHAR(160), " "))))</f>
        <v/>
      </c>
      <c r="C1727" s="30">
        <f>'Quantities Report'!F1725</f>
        <v>0</v>
      </c>
      <c r="D1727" s="32">
        <f>'Quantities Report'!G1725</f>
        <v>0</v>
      </c>
    </row>
    <row r="1728" spans="1:4">
      <c r="A1728" s="15" t="str">
        <f>IF(ISNUMBER(VALUE(SUBSTITUTE('Quantities Report'!$A1726,"+",""))), VALUE(SUBSTITUTE('Quantities Report'!$A1726,"+","")),IF('Quantities Report'!$A1726="","End of Project",$A1727))</f>
        <v>End of Project</v>
      </c>
      <c r="B1728" s="30" t="str">
        <f>IF(ISNUMBER('Quantities Report'!$A1726), "", TRIM(CLEAN(SUBSTITUTE('Quantities Report'!$A1726, CHAR(160), " "))))</f>
        <v/>
      </c>
      <c r="C1728" s="30">
        <f>'Quantities Report'!F1726</f>
        <v>0</v>
      </c>
      <c r="D1728" s="32">
        <f>'Quantities Report'!G1726</f>
        <v>0</v>
      </c>
    </row>
    <row r="1729" spans="1:4">
      <c r="A1729" s="15" t="str">
        <f>IF(ISNUMBER(VALUE(SUBSTITUTE('Quantities Report'!$A1727,"+",""))), VALUE(SUBSTITUTE('Quantities Report'!$A1727,"+","")),IF('Quantities Report'!$A1727="","End of Project",$A1728))</f>
        <v>End of Project</v>
      </c>
      <c r="B1729" s="30" t="str">
        <f>IF(ISNUMBER('Quantities Report'!$A1727), "", TRIM(CLEAN(SUBSTITUTE('Quantities Report'!$A1727, CHAR(160), " "))))</f>
        <v/>
      </c>
      <c r="C1729" s="30">
        <f>'Quantities Report'!F1727</f>
        <v>0</v>
      </c>
      <c r="D1729" s="32">
        <f>'Quantities Report'!G1727</f>
        <v>0</v>
      </c>
    </row>
    <row r="1730" spans="1:4">
      <c r="A1730" s="15" t="str">
        <f>IF(ISNUMBER(VALUE(SUBSTITUTE('Quantities Report'!$A1728,"+",""))), VALUE(SUBSTITUTE('Quantities Report'!$A1728,"+","")),IF('Quantities Report'!$A1728="","End of Project",$A1729))</f>
        <v>End of Project</v>
      </c>
      <c r="B1730" s="30" t="str">
        <f>IF(ISNUMBER('Quantities Report'!$A1728), "", TRIM(CLEAN(SUBSTITUTE('Quantities Report'!$A1728, CHAR(160), " "))))</f>
        <v/>
      </c>
      <c r="C1730" s="30">
        <f>'Quantities Report'!F1728</f>
        <v>0</v>
      </c>
      <c r="D1730" s="32">
        <f>'Quantities Report'!G1728</f>
        <v>0</v>
      </c>
    </row>
    <row r="1731" spans="1:4">
      <c r="A1731" s="15" t="str">
        <f>IF(ISNUMBER(VALUE(SUBSTITUTE('Quantities Report'!$A1729,"+",""))), VALUE(SUBSTITUTE('Quantities Report'!$A1729,"+","")),IF('Quantities Report'!$A1729="","End of Project",$A1730))</f>
        <v>End of Project</v>
      </c>
      <c r="B1731" s="30" t="str">
        <f>IF(ISNUMBER('Quantities Report'!$A1729), "", TRIM(CLEAN(SUBSTITUTE('Quantities Report'!$A1729, CHAR(160), " "))))</f>
        <v/>
      </c>
      <c r="C1731" s="30">
        <f>'Quantities Report'!F1729</f>
        <v>0</v>
      </c>
      <c r="D1731" s="32">
        <f>'Quantities Report'!G1729</f>
        <v>0</v>
      </c>
    </row>
    <row r="1732" spans="1:4">
      <c r="A1732" s="15" t="str">
        <f>IF(ISNUMBER(VALUE(SUBSTITUTE('Quantities Report'!$A1730,"+",""))), VALUE(SUBSTITUTE('Quantities Report'!$A1730,"+","")),IF('Quantities Report'!$A1730="","End of Project",$A1731))</f>
        <v>End of Project</v>
      </c>
      <c r="B1732" s="30" t="str">
        <f>IF(ISNUMBER('Quantities Report'!$A1730), "", TRIM(CLEAN(SUBSTITUTE('Quantities Report'!$A1730, CHAR(160), " "))))</f>
        <v/>
      </c>
      <c r="C1732" s="30">
        <f>'Quantities Report'!F1730</f>
        <v>0</v>
      </c>
      <c r="D1732" s="32">
        <f>'Quantities Report'!G1730</f>
        <v>0</v>
      </c>
    </row>
    <row r="1733" spans="1:4">
      <c r="A1733" s="15" t="str">
        <f>IF(ISNUMBER(VALUE(SUBSTITUTE('Quantities Report'!$A1731,"+",""))), VALUE(SUBSTITUTE('Quantities Report'!$A1731,"+","")),IF('Quantities Report'!$A1731="","End of Project",$A1732))</f>
        <v>End of Project</v>
      </c>
      <c r="B1733" s="30" t="str">
        <f>IF(ISNUMBER('Quantities Report'!$A1731), "", TRIM(CLEAN(SUBSTITUTE('Quantities Report'!$A1731, CHAR(160), " "))))</f>
        <v/>
      </c>
      <c r="C1733" s="30">
        <f>'Quantities Report'!F1731</f>
        <v>0</v>
      </c>
      <c r="D1733" s="32">
        <f>'Quantities Report'!G1731</f>
        <v>0</v>
      </c>
    </row>
    <row r="1734" spans="1:4">
      <c r="A1734" s="15" t="str">
        <f>IF(ISNUMBER(VALUE(SUBSTITUTE('Quantities Report'!$A1732,"+",""))), VALUE(SUBSTITUTE('Quantities Report'!$A1732,"+","")),IF('Quantities Report'!$A1732="","End of Project",$A1733))</f>
        <v>End of Project</v>
      </c>
      <c r="B1734" s="30" t="str">
        <f>IF(ISNUMBER('Quantities Report'!$A1732), "", TRIM(CLEAN(SUBSTITUTE('Quantities Report'!$A1732, CHAR(160), " "))))</f>
        <v/>
      </c>
      <c r="C1734" s="30">
        <f>'Quantities Report'!F1732</f>
        <v>0</v>
      </c>
      <c r="D1734" s="32">
        <f>'Quantities Report'!G1732</f>
        <v>0</v>
      </c>
    </row>
    <row r="1735" spans="1:4">
      <c r="A1735" s="15" t="str">
        <f>IF(ISNUMBER(VALUE(SUBSTITUTE('Quantities Report'!$A1733,"+",""))), VALUE(SUBSTITUTE('Quantities Report'!$A1733,"+","")),IF('Quantities Report'!$A1733="","End of Project",$A1734))</f>
        <v>End of Project</v>
      </c>
      <c r="B1735" s="30" t="str">
        <f>IF(ISNUMBER('Quantities Report'!$A1733), "", TRIM(CLEAN(SUBSTITUTE('Quantities Report'!$A1733, CHAR(160), " "))))</f>
        <v/>
      </c>
      <c r="C1735" s="30">
        <f>'Quantities Report'!F1733</f>
        <v>0</v>
      </c>
      <c r="D1735" s="32">
        <f>'Quantities Report'!G1733</f>
        <v>0</v>
      </c>
    </row>
    <row r="1736" spans="1:4">
      <c r="A1736" s="15" t="str">
        <f>IF(ISNUMBER(VALUE(SUBSTITUTE('Quantities Report'!$A1734,"+",""))), VALUE(SUBSTITUTE('Quantities Report'!$A1734,"+","")),IF('Quantities Report'!$A1734="","End of Project",$A1735))</f>
        <v>End of Project</v>
      </c>
      <c r="B1736" s="30" t="str">
        <f>IF(ISNUMBER('Quantities Report'!$A1734), "", TRIM(CLEAN(SUBSTITUTE('Quantities Report'!$A1734, CHAR(160), " "))))</f>
        <v/>
      </c>
      <c r="C1736" s="30">
        <f>'Quantities Report'!F1734</f>
        <v>0</v>
      </c>
      <c r="D1736" s="32">
        <f>'Quantities Report'!G1734</f>
        <v>0</v>
      </c>
    </row>
    <row r="1737" spans="1:4">
      <c r="A1737" s="15" t="str">
        <f>IF(ISNUMBER(VALUE(SUBSTITUTE('Quantities Report'!$A1735,"+",""))), VALUE(SUBSTITUTE('Quantities Report'!$A1735,"+","")),IF('Quantities Report'!$A1735="","End of Project",$A1736))</f>
        <v>End of Project</v>
      </c>
      <c r="B1737" s="30" t="str">
        <f>IF(ISNUMBER('Quantities Report'!$A1735), "", TRIM(CLEAN(SUBSTITUTE('Quantities Report'!$A1735, CHAR(160), " "))))</f>
        <v/>
      </c>
      <c r="C1737" s="30">
        <f>'Quantities Report'!F1735</f>
        <v>0</v>
      </c>
      <c r="D1737" s="32">
        <f>'Quantities Report'!G1735</f>
        <v>0</v>
      </c>
    </row>
    <row r="1738" spans="1:4">
      <c r="A1738" s="15" t="str">
        <f>IF(ISNUMBER(VALUE(SUBSTITUTE('Quantities Report'!$A1736,"+",""))), VALUE(SUBSTITUTE('Quantities Report'!$A1736,"+","")),IF('Quantities Report'!$A1736="","End of Project",$A1737))</f>
        <v>End of Project</v>
      </c>
      <c r="B1738" s="30" t="str">
        <f>IF(ISNUMBER('Quantities Report'!$A1736), "", TRIM(CLEAN(SUBSTITUTE('Quantities Report'!$A1736, CHAR(160), " "))))</f>
        <v/>
      </c>
      <c r="C1738" s="30">
        <f>'Quantities Report'!F1736</f>
        <v>0</v>
      </c>
      <c r="D1738" s="32">
        <f>'Quantities Report'!G1736</f>
        <v>0</v>
      </c>
    </row>
    <row r="1739" spans="1:4">
      <c r="A1739" s="15" t="str">
        <f>IF(ISNUMBER(VALUE(SUBSTITUTE('Quantities Report'!$A1737,"+",""))), VALUE(SUBSTITUTE('Quantities Report'!$A1737,"+","")),IF('Quantities Report'!$A1737="","End of Project",$A1738))</f>
        <v>End of Project</v>
      </c>
      <c r="B1739" s="30" t="str">
        <f>IF(ISNUMBER('Quantities Report'!$A1737), "", TRIM(CLEAN(SUBSTITUTE('Quantities Report'!$A1737, CHAR(160), " "))))</f>
        <v/>
      </c>
      <c r="C1739" s="30">
        <f>'Quantities Report'!F1737</f>
        <v>0</v>
      </c>
      <c r="D1739" s="32">
        <f>'Quantities Report'!G1737</f>
        <v>0</v>
      </c>
    </row>
    <row r="1740" spans="1:4">
      <c r="A1740" s="15" t="str">
        <f>IF(ISNUMBER(VALUE(SUBSTITUTE('Quantities Report'!$A1738,"+",""))), VALUE(SUBSTITUTE('Quantities Report'!$A1738,"+","")),IF('Quantities Report'!$A1738="","End of Project",$A1739))</f>
        <v>End of Project</v>
      </c>
      <c r="B1740" s="30" t="str">
        <f>IF(ISNUMBER('Quantities Report'!$A1738), "", TRIM(CLEAN(SUBSTITUTE('Quantities Report'!$A1738, CHAR(160), " "))))</f>
        <v/>
      </c>
      <c r="C1740" s="30">
        <f>'Quantities Report'!F1738</f>
        <v>0</v>
      </c>
      <c r="D1740" s="32">
        <f>'Quantities Report'!G1738</f>
        <v>0</v>
      </c>
    </row>
    <row r="1741" spans="1:4">
      <c r="A1741" s="15" t="str">
        <f>IF(ISNUMBER(VALUE(SUBSTITUTE('Quantities Report'!$A1739,"+",""))), VALUE(SUBSTITUTE('Quantities Report'!$A1739,"+","")),IF('Quantities Report'!$A1739="","End of Project",$A1740))</f>
        <v>End of Project</v>
      </c>
      <c r="B1741" s="30" t="str">
        <f>IF(ISNUMBER('Quantities Report'!$A1739), "", TRIM(CLEAN(SUBSTITUTE('Quantities Report'!$A1739, CHAR(160), " "))))</f>
        <v/>
      </c>
      <c r="C1741" s="30">
        <f>'Quantities Report'!F1739</f>
        <v>0</v>
      </c>
      <c r="D1741" s="32">
        <f>'Quantities Report'!G1739</f>
        <v>0</v>
      </c>
    </row>
    <row r="1742" spans="1:4">
      <c r="A1742" s="15" t="str">
        <f>IF(ISNUMBER(VALUE(SUBSTITUTE('Quantities Report'!$A1740,"+",""))), VALUE(SUBSTITUTE('Quantities Report'!$A1740,"+","")),IF('Quantities Report'!$A1740="","End of Project",$A1741))</f>
        <v>End of Project</v>
      </c>
      <c r="B1742" s="30" t="str">
        <f>IF(ISNUMBER('Quantities Report'!$A1740), "", TRIM(CLEAN(SUBSTITUTE('Quantities Report'!$A1740, CHAR(160), " "))))</f>
        <v/>
      </c>
      <c r="C1742" s="30">
        <f>'Quantities Report'!F1740</f>
        <v>0</v>
      </c>
      <c r="D1742" s="32">
        <f>'Quantities Report'!G1740</f>
        <v>0</v>
      </c>
    </row>
    <row r="1743" spans="1:4">
      <c r="A1743" s="15" t="str">
        <f>IF(ISNUMBER(VALUE(SUBSTITUTE('Quantities Report'!$A1741,"+",""))), VALUE(SUBSTITUTE('Quantities Report'!$A1741,"+","")),IF('Quantities Report'!$A1741="","End of Project",$A1742))</f>
        <v>End of Project</v>
      </c>
      <c r="B1743" s="30" t="str">
        <f>IF(ISNUMBER('Quantities Report'!$A1741), "", TRIM(CLEAN(SUBSTITUTE('Quantities Report'!$A1741, CHAR(160), " "))))</f>
        <v/>
      </c>
      <c r="C1743" s="30">
        <f>'Quantities Report'!F1741</f>
        <v>0</v>
      </c>
      <c r="D1743" s="32">
        <f>'Quantities Report'!G1741</f>
        <v>0</v>
      </c>
    </row>
    <row r="1744" spans="1:4">
      <c r="A1744" s="15" t="str">
        <f>IF(ISNUMBER(VALUE(SUBSTITUTE('Quantities Report'!$A1742,"+",""))), VALUE(SUBSTITUTE('Quantities Report'!$A1742,"+","")),IF('Quantities Report'!$A1742="","End of Project",$A1743))</f>
        <v>End of Project</v>
      </c>
      <c r="B1744" s="30" t="str">
        <f>IF(ISNUMBER('Quantities Report'!$A1742), "", TRIM(CLEAN(SUBSTITUTE('Quantities Report'!$A1742, CHAR(160), " "))))</f>
        <v/>
      </c>
      <c r="C1744" s="30">
        <f>'Quantities Report'!F1742</f>
        <v>0</v>
      </c>
      <c r="D1744" s="32">
        <f>'Quantities Report'!G1742</f>
        <v>0</v>
      </c>
    </row>
    <row r="1745" spans="1:4">
      <c r="A1745" s="15" t="str">
        <f>IF(ISNUMBER(VALUE(SUBSTITUTE('Quantities Report'!$A1743,"+",""))), VALUE(SUBSTITUTE('Quantities Report'!$A1743,"+","")),IF('Quantities Report'!$A1743="","End of Project",$A1744))</f>
        <v>End of Project</v>
      </c>
      <c r="B1745" s="30" t="str">
        <f>IF(ISNUMBER('Quantities Report'!$A1743), "", TRIM(CLEAN(SUBSTITUTE('Quantities Report'!$A1743, CHAR(160), " "))))</f>
        <v/>
      </c>
      <c r="C1745" s="30">
        <f>'Quantities Report'!F1743</f>
        <v>0</v>
      </c>
      <c r="D1745" s="32">
        <f>'Quantities Report'!G1743</f>
        <v>0</v>
      </c>
    </row>
    <row r="1746" spans="1:4">
      <c r="A1746" s="15" t="str">
        <f>IF(ISNUMBER(VALUE(SUBSTITUTE('Quantities Report'!$A1744,"+",""))), VALUE(SUBSTITUTE('Quantities Report'!$A1744,"+","")),IF('Quantities Report'!$A1744="","End of Project",$A1745))</f>
        <v>End of Project</v>
      </c>
      <c r="B1746" s="30" t="str">
        <f>IF(ISNUMBER('Quantities Report'!$A1744), "", TRIM(CLEAN(SUBSTITUTE('Quantities Report'!$A1744, CHAR(160), " "))))</f>
        <v/>
      </c>
      <c r="C1746" s="30">
        <f>'Quantities Report'!F1744</f>
        <v>0</v>
      </c>
      <c r="D1746" s="32">
        <f>'Quantities Report'!G1744</f>
        <v>0</v>
      </c>
    </row>
    <row r="1747" spans="1:4">
      <c r="A1747" s="15" t="str">
        <f>IF(ISNUMBER(VALUE(SUBSTITUTE('Quantities Report'!$A1745,"+",""))), VALUE(SUBSTITUTE('Quantities Report'!$A1745,"+","")),IF('Quantities Report'!$A1745="","End of Project",$A1746))</f>
        <v>End of Project</v>
      </c>
      <c r="B1747" s="30" t="str">
        <f>IF(ISNUMBER('Quantities Report'!$A1745), "", TRIM(CLEAN(SUBSTITUTE('Quantities Report'!$A1745, CHAR(160), " "))))</f>
        <v/>
      </c>
      <c r="C1747" s="30">
        <f>'Quantities Report'!F1745</f>
        <v>0</v>
      </c>
      <c r="D1747" s="32">
        <f>'Quantities Report'!G1745</f>
        <v>0</v>
      </c>
    </row>
    <row r="1748" spans="1:4">
      <c r="A1748" s="15" t="str">
        <f>IF(ISNUMBER(VALUE(SUBSTITUTE('Quantities Report'!$A1746,"+",""))), VALUE(SUBSTITUTE('Quantities Report'!$A1746,"+","")),IF('Quantities Report'!$A1746="","End of Project",$A1747))</f>
        <v>End of Project</v>
      </c>
      <c r="B1748" s="30" t="str">
        <f>IF(ISNUMBER('Quantities Report'!$A1746), "", TRIM(CLEAN(SUBSTITUTE('Quantities Report'!$A1746, CHAR(160), " "))))</f>
        <v/>
      </c>
      <c r="C1748" s="30">
        <f>'Quantities Report'!F1746</f>
        <v>0</v>
      </c>
      <c r="D1748" s="32">
        <f>'Quantities Report'!G1746</f>
        <v>0</v>
      </c>
    </row>
    <row r="1749" spans="1:4">
      <c r="A1749" s="15" t="str">
        <f>IF(ISNUMBER(VALUE(SUBSTITUTE('Quantities Report'!$A1747,"+",""))), VALUE(SUBSTITUTE('Quantities Report'!$A1747,"+","")),IF('Quantities Report'!$A1747="","End of Project",$A1748))</f>
        <v>End of Project</v>
      </c>
      <c r="B1749" s="30" t="str">
        <f>IF(ISNUMBER('Quantities Report'!$A1747), "", TRIM(CLEAN(SUBSTITUTE('Quantities Report'!$A1747, CHAR(160), " "))))</f>
        <v/>
      </c>
      <c r="C1749" s="30">
        <f>'Quantities Report'!F1747</f>
        <v>0</v>
      </c>
      <c r="D1749" s="32">
        <f>'Quantities Report'!G1747</f>
        <v>0</v>
      </c>
    </row>
    <row r="1750" spans="1:4">
      <c r="A1750" s="15" t="str">
        <f>IF(ISNUMBER(VALUE(SUBSTITUTE('Quantities Report'!$A1748,"+",""))), VALUE(SUBSTITUTE('Quantities Report'!$A1748,"+","")),IF('Quantities Report'!$A1748="","End of Project",$A1749))</f>
        <v>End of Project</v>
      </c>
      <c r="B1750" s="30" t="str">
        <f>IF(ISNUMBER('Quantities Report'!$A1748), "", TRIM(CLEAN(SUBSTITUTE('Quantities Report'!$A1748, CHAR(160), " "))))</f>
        <v/>
      </c>
      <c r="C1750" s="30">
        <f>'Quantities Report'!F1748</f>
        <v>0</v>
      </c>
      <c r="D1750" s="32">
        <f>'Quantities Report'!G1748</f>
        <v>0</v>
      </c>
    </row>
    <row r="1751" spans="1:4">
      <c r="A1751" s="15" t="str">
        <f>IF(ISNUMBER(VALUE(SUBSTITUTE('Quantities Report'!$A1749,"+",""))), VALUE(SUBSTITUTE('Quantities Report'!$A1749,"+","")),IF('Quantities Report'!$A1749="","End of Project",$A1750))</f>
        <v>End of Project</v>
      </c>
      <c r="B1751" s="30" t="str">
        <f>IF(ISNUMBER('Quantities Report'!$A1749), "", TRIM(CLEAN(SUBSTITUTE('Quantities Report'!$A1749, CHAR(160), " "))))</f>
        <v/>
      </c>
      <c r="C1751" s="30">
        <f>'Quantities Report'!F1749</f>
        <v>0</v>
      </c>
      <c r="D1751" s="32">
        <f>'Quantities Report'!G1749</f>
        <v>0</v>
      </c>
    </row>
    <row r="1752" spans="1:4">
      <c r="A1752" s="15" t="str">
        <f>IF(ISNUMBER(VALUE(SUBSTITUTE('Quantities Report'!$A1750,"+",""))), VALUE(SUBSTITUTE('Quantities Report'!$A1750,"+","")),IF('Quantities Report'!$A1750="","End of Project",$A1751))</f>
        <v>End of Project</v>
      </c>
      <c r="B1752" s="30" t="str">
        <f>IF(ISNUMBER('Quantities Report'!$A1750), "", TRIM(CLEAN(SUBSTITUTE('Quantities Report'!$A1750, CHAR(160), " "))))</f>
        <v/>
      </c>
      <c r="C1752" s="30">
        <f>'Quantities Report'!F1750</f>
        <v>0</v>
      </c>
      <c r="D1752" s="32">
        <f>'Quantities Report'!G1750</f>
        <v>0</v>
      </c>
    </row>
    <row r="1753" spans="1:4">
      <c r="A1753" s="15" t="str">
        <f>IF(ISNUMBER(VALUE(SUBSTITUTE('Quantities Report'!$A1751,"+",""))), VALUE(SUBSTITUTE('Quantities Report'!$A1751,"+","")),IF('Quantities Report'!$A1751="","End of Project",$A1752))</f>
        <v>End of Project</v>
      </c>
      <c r="B1753" s="30" t="str">
        <f>IF(ISNUMBER('Quantities Report'!$A1751), "", TRIM(CLEAN(SUBSTITUTE('Quantities Report'!$A1751, CHAR(160), " "))))</f>
        <v/>
      </c>
      <c r="C1753" s="30">
        <f>'Quantities Report'!F1751</f>
        <v>0</v>
      </c>
      <c r="D1753" s="32">
        <f>'Quantities Report'!G1751</f>
        <v>0</v>
      </c>
    </row>
    <row r="1754" spans="1:4">
      <c r="A1754" s="15" t="str">
        <f>IF(ISNUMBER(VALUE(SUBSTITUTE('Quantities Report'!$A1752,"+",""))), VALUE(SUBSTITUTE('Quantities Report'!$A1752,"+","")),IF('Quantities Report'!$A1752="","End of Project",$A1753))</f>
        <v>End of Project</v>
      </c>
      <c r="B1754" s="30" t="str">
        <f>IF(ISNUMBER('Quantities Report'!$A1752), "", TRIM(CLEAN(SUBSTITUTE('Quantities Report'!$A1752, CHAR(160), " "))))</f>
        <v/>
      </c>
      <c r="C1754" s="30">
        <f>'Quantities Report'!F1752</f>
        <v>0</v>
      </c>
      <c r="D1754" s="32">
        <f>'Quantities Report'!G1752</f>
        <v>0</v>
      </c>
    </row>
    <row r="1755" spans="1:4">
      <c r="A1755" s="15" t="str">
        <f>IF(ISNUMBER(VALUE(SUBSTITUTE('Quantities Report'!$A1753,"+",""))), VALUE(SUBSTITUTE('Quantities Report'!$A1753,"+","")),IF('Quantities Report'!$A1753="","End of Project",$A1754))</f>
        <v>End of Project</v>
      </c>
      <c r="B1755" s="30" t="str">
        <f>IF(ISNUMBER('Quantities Report'!$A1753), "", TRIM(CLEAN(SUBSTITUTE('Quantities Report'!$A1753, CHAR(160), " "))))</f>
        <v/>
      </c>
      <c r="C1755" s="30">
        <f>'Quantities Report'!F1753</f>
        <v>0</v>
      </c>
      <c r="D1755" s="32">
        <f>'Quantities Report'!G1753</f>
        <v>0</v>
      </c>
    </row>
    <row r="1756" spans="1:4">
      <c r="A1756" s="15" t="str">
        <f>IF(ISNUMBER(VALUE(SUBSTITUTE('Quantities Report'!$A1754,"+",""))), VALUE(SUBSTITUTE('Quantities Report'!$A1754,"+","")),IF('Quantities Report'!$A1754="","End of Project",$A1755))</f>
        <v>End of Project</v>
      </c>
      <c r="B1756" s="30" t="str">
        <f>IF(ISNUMBER('Quantities Report'!$A1754), "", TRIM(CLEAN(SUBSTITUTE('Quantities Report'!$A1754, CHAR(160), " "))))</f>
        <v/>
      </c>
      <c r="C1756" s="30">
        <f>'Quantities Report'!F1754</f>
        <v>0</v>
      </c>
      <c r="D1756" s="32">
        <f>'Quantities Report'!G1754</f>
        <v>0</v>
      </c>
    </row>
    <row r="1757" spans="1:4">
      <c r="A1757" s="15" t="str">
        <f>IF(ISNUMBER(VALUE(SUBSTITUTE('Quantities Report'!$A1755,"+",""))), VALUE(SUBSTITUTE('Quantities Report'!$A1755,"+","")),IF('Quantities Report'!$A1755="","End of Project",$A1756))</f>
        <v>End of Project</v>
      </c>
      <c r="B1757" s="30" t="str">
        <f>IF(ISNUMBER('Quantities Report'!$A1755), "", TRIM(CLEAN(SUBSTITUTE('Quantities Report'!$A1755, CHAR(160), " "))))</f>
        <v/>
      </c>
      <c r="C1757" s="30">
        <f>'Quantities Report'!F1755</f>
        <v>0</v>
      </c>
      <c r="D1757" s="32">
        <f>'Quantities Report'!G1755</f>
        <v>0</v>
      </c>
    </row>
    <row r="1758" spans="1:4">
      <c r="A1758" s="15" t="str">
        <f>IF(ISNUMBER(VALUE(SUBSTITUTE('Quantities Report'!$A1756,"+",""))), VALUE(SUBSTITUTE('Quantities Report'!$A1756,"+","")),IF('Quantities Report'!$A1756="","End of Project",$A1757))</f>
        <v>End of Project</v>
      </c>
      <c r="B1758" s="30" t="str">
        <f>IF(ISNUMBER('Quantities Report'!$A1756), "", TRIM(CLEAN(SUBSTITUTE('Quantities Report'!$A1756, CHAR(160), " "))))</f>
        <v/>
      </c>
      <c r="C1758" s="30">
        <f>'Quantities Report'!F1756</f>
        <v>0</v>
      </c>
      <c r="D1758" s="32">
        <f>'Quantities Report'!G1756</f>
        <v>0</v>
      </c>
    </row>
    <row r="1759" spans="1:4">
      <c r="A1759" s="15" t="str">
        <f>IF(ISNUMBER(VALUE(SUBSTITUTE('Quantities Report'!$A1757,"+",""))), VALUE(SUBSTITUTE('Quantities Report'!$A1757,"+","")),IF('Quantities Report'!$A1757="","End of Project",$A1758))</f>
        <v>End of Project</v>
      </c>
      <c r="B1759" s="30" t="str">
        <f>IF(ISNUMBER('Quantities Report'!$A1757), "", TRIM(CLEAN(SUBSTITUTE('Quantities Report'!$A1757, CHAR(160), " "))))</f>
        <v/>
      </c>
      <c r="C1759" s="30">
        <f>'Quantities Report'!F1757</f>
        <v>0</v>
      </c>
      <c r="D1759" s="32">
        <f>'Quantities Report'!G1757</f>
        <v>0</v>
      </c>
    </row>
    <row r="1760" spans="1:4">
      <c r="A1760" s="15" t="str">
        <f>IF(ISNUMBER(VALUE(SUBSTITUTE('Quantities Report'!$A1758,"+",""))), VALUE(SUBSTITUTE('Quantities Report'!$A1758,"+","")),IF('Quantities Report'!$A1758="","End of Project",$A1759))</f>
        <v>End of Project</v>
      </c>
      <c r="B1760" s="30" t="str">
        <f>IF(ISNUMBER('Quantities Report'!$A1758), "", TRIM(CLEAN(SUBSTITUTE('Quantities Report'!$A1758, CHAR(160), " "))))</f>
        <v/>
      </c>
      <c r="C1760" s="30">
        <f>'Quantities Report'!F1758</f>
        <v>0</v>
      </c>
      <c r="D1760" s="32">
        <f>'Quantities Report'!G1758</f>
        <v>0</v>
      </c>
    </row>
    <row r="1761" spans="1:4">
      <c r="A1761" s="15" t="str">
        <f>IF(ISNUMBER(VALUE(SUBSTITUTE('Quantities Report'!$A1759,"+",""))), VALUE(SUBSTITUTE('Quantities Report'!$A1759,"+","")),IF('Quantities Report'!$A1759="","End of Project",$A1760))</f>
        <v>End of Project</v>
      </c>
      <c r="B1761" s="30" t="str">
        <f>IF(ISNUMBER('Quantities Report'!$A1759), "", TRIM(CLEAN(SUBSTITUTE('Quantities Report'!$A1759, CHAR(160), " "))))</f>
        <v/>
      </c>
      <c r="C1761" s="30">
        <f>'Quantities Report'!F1759</f>
        <v>0</v>
      </c>
      <c r="D1761" s="32">
        <f>'Quantities Report'!G1759</f>
        <v>0</v>
      </c>
    </row>
    <row r="1762" spans="1:4">
      <c r="A1762" s="15" t="str">
        <f>IF(ISNUMBER(VALUE(SUBSTITUTE('Quantities Report'!$A1760,"+",""))), VALUE(SUBSTITUTE('Quantities Report'!$A1760,"+","")),IF('Quantities Report'!$A1760="","End of Project",$A1761))</f>
        <v>End of Project</v>
      </c>
      <c r="B1762" s="30" t="str">
        <f>IF(ISNUMBER('Quantities Report'!$A1760), "", TRIM(CLEAN(SUBSTITUTE('Quantities Report'!$A1760, CHAR(160), " "))))</f>
        <v/>
      </c>
      <c r="C1762" s="30">
        <f>'Quantities Report'!F1760</f>
        <v>0</v>
      </c>
      <c r="D1762" s="32">
        <f>'Quantities Report'!G1760</f>
        <v>0</v>
      </c>
    </row>
    <row r="1763" spans="1:4">
      <c r="A1763" s="15" t="str">
        <f>IF(ISNUMBER(VALUE(SUBSTITUTE('Quantities Report'!$A1761,"+",""))), VALUE(SUBSTITUTE('Quantities Report'!$A1761,"+","")),IF('Quantities Report'!$A1761="","End of Project",$A1762))</f>
        <v>End of Project</v>
      </c>
      <c r="B1763" s="30" t="str">
        <f>IF(ISNUMBER('Quantities Report'!$A1761), "", TRIM(CLEAN(SUBSTITUTE('Quantities Report'!$A1761, CHAR(160), " "))))</f>
        <v/>
      </c>
      <c r="C1763" s="30">
        <f>'Quantities Report'!F1761</f>
        <v>0</v>
      </c>
      <c r="D1763" s="32">
        <f>'Quantities Report'!G1761</f>
        <v>0</v>
      </c>
    </row>
    <row r="1764" spans="1:4">
      <c r="A1764" s="15" t="str">
        <f>IF(ISNUMBER(VALUE(SUBSTITUTE('Quantities Report'!$A1762,"+",""))), VALUE(SUBSTITUTE('Quantities Report'!$A1762,"+","")),IF('Quantities Report'!$A1762="","End of Project",$A1763))</f>
        <v>End of Project</v>
      </c>
      <c r="B1764" s="30" t="str">
        <f>IF(ISNUMBER('Quantities Report'!$A1762), "", TRIM(CLEAN(SUBSTITUTE('Quantities Report'!$A1762, CHAR(160), " "))))</f>
        <v/>
      </c>
      <c r="C1764" s="30">
        <f>'Quantities Report'!F1762</f>
        <v>0</v>
      </c>
      <c r="D1764" s="32">
        <f>'Quantities Report'!G1762</f>
        <v>0</v>
      </c>
    </row>
    <row r="1765" spans="1:4">
      <c r="A1765" s="15" t="str">
        <f>IF(ISNUMBER(VALUE(SUBSTITUTE('Quantities Report'!$A1763,"+",""))), VALUE(SUBSTITUTE('Quantities Report'!$A1763,"+","")),IF('Quantities Report'!$A1763="","End of Project",$A1764))</f>
        <v>End of Project</v>
      </c>
      <c r="B1765" s="30" t="str">
        <f>IF(ISNUMBER('Quantities Report'!$A1763), "", TRIM(CLEAN(SUBSTITUTE('Quantities Report'!$A1763, CHAR(160), " "))))</f>
        <v/>
      </c>
      <c r="C1765" s="30">
        <f>'Quantities Report'!F1763</f>
        <v>0</v>
      </c>
      <c r="D1765" s="32">
        <f>'Quantities Report'!G1763</f>
        <v>0</v>
      </c>
    </row>
    <row r="1766" spans="1:4">
      <c r="A1766" s="15" t="str">
        <f>IF(ISNUMBER(VALUE(SUBSTITUTE('Quantities Report'!$A1764,"+",""))), VALUE(SUBSTITUTE('Quantities Report'!$A1764,"+","")),IF('Quantities Report'!$A1764="","End of Project",$A1765))</f>
        <v>End of Project</v>
      </c>
      <c r="B1766" s="30" t="str">
        <f>IF(ISNUMBER('Quantities Report'!$A1764), "", TRIM(CLEAN(SUBSTITUTE('Quantities Report'!$A1764, CHAR(160), " "))))</f>
        <v/>
      </c>
      <c r="C1766" s="30">
        <f>'Quantities Report'!F1764</f>
        <v>0</v>
      </c>
      <c r="D1766" s="32">
        <f>'Quantities Report'!G1764</f>
        <v>0</v>
      </c>
    </row>
    <row r="1767" spans="1:4">
      <c r="A1767" s="15" t="str">
        <f>IF(ISNUMBER(VALUE(SUBSTITUTE('Quantities Report'!$A1765,"+",""))), VALUE(SUBSTITUTE('Quantities Report'!$A1765,"+","")),IF('Quantities Report'!$A1765="","End of Project",$A1766))</f>
        <v>End of Project</v>
      </c>
      <c r="B1767" s="30" t="str">
        <f>IF(ISNUMBER('Quantities Report'!$A1765), "", TRIM(CLEAN(SUBSTITUTE('Quantities Report'!$A1765, CHAR(160), " "))))</f>
        <v/>
      </c>
      <c r="C1767" s="30">
        <f>'Quantities Report'!F1765</f>
        <v>0</v>
      </c>
      <c r="D1767" s="32">
        <f>'Quantities Report'!G1765</f>
        <v>0</v>
      </c>
    </row>
    <row r="1768" spans="1:4">
      <c r="A1768" s="15" t="str">
        <f>IF(ISNUMBER(VALUE(SUBSTITUTE('Quantities Report'!$A1766,"+",""))), VALUE(SUBSTITUTE('Quantities Report'!$A1766,"+","")),IF('Quantities Report'!$A1766="","End of Project",$A1767))</f>
        <v>End of Project</v>
      </c>
      <c r="B1768" s="30" t="str">
        <f>IF(ISNUMBER('Quantities Report'!$A1766), "", TRIM(CLEAN(SUBSTITUTE('Quantities Report'!$A1766, CHAR(160), " "))))</f>
        <v/>
      </c>
      <c r="C1768" s="30">
        <f>'Quantities Report'!F1766</f>
        <v>0</v>
      </c>
      <c r="D1768" s="32">
        <f>'Quantities Report'!G1766</f>
        <v>0</v>
      </c>
    </row>
    <row r="1769" spans="1:4">
      <c r="A1769" s="15" t="str">
        <f>IF(ISNUMBER(VALUE(SUBSTITUTE('Quantities Report'!$A1767,"+",""))), VALUE(SUBSTITUTE('Quantities Report'!$A1767,"+","")),IF('Quantities Report'!$A1767="","End of Project",$A1768))</f>
        <v>End of Project</v>
      </c>
      <c r="B1769" s="30" t="str">
        <f>IF(ISNUMBER('Quantities Report'!$A1767), "", TRIM(CLEAN(SUBSTITUTE('Quantities Report'!$A1767, CHAR(160), " "))))</f>
        <v/>
      </c>
      <c r="C1769" s="30">
        <f>'Quantities Report'!F1767</f>
        <v>0</v>
      </c>
      <c r="D1769" s="32">
        <f>'Quantities Report'!G1767</f>
        <v>0</v>
      </c>
    </row>
    <row r="1770" spans="1:4">
      <c r="A1770" s="15" t="str">
        <f>IF(ISNUMBER(VALUE(SUBSTITUTE('Quantities Report'!$A1768,"+",""))), VALUE(SUBSTITUTE('Quantities Report'!$A1768,"+","")),IF('Quantities Report'!$A1768="","End of Project",$A1769))</f>
        <v>End of Project</v>
      </c>
      <c r="B1770" s="30" t="str">
        <f>IF(ISNUMBER('Quantities Report'!$A1768), "", TRIM(CLEAN(SUBSTITUTE('Quantities Report'!$A1768, CHAR(160), " "))))</f>
        <v/>
      </c>
      <c r="C1770" s="30">
        <f>'Quantities Report'!F1768</f>
        <v>0</v>
      </c>
      <c r="D1770" s="32">
        <f>'Quantities Report'!G1768</f>
        <v>0</v>
      </c>
    </row>
    <row r="1771" spans="1:4">
      <c r="A1771" s="15" t="str">
        <f>IF(ISNUMBER(VALUE(SUBSTITUTE('Quantities Report'!$A1769,"+",""))), VALUE(SUBSTITUTE('Quantities Report'!$A1769,"+","")),IF('Quantities Report'!$A1769="","End of Project",$A1770))</f>
        <v>End of Project</v>
      </c>
      <c r="B1771" s="30" t="str">
        <f>IF(ISNUMBER('Quantities Report'!$A1769), "", TRIM(CLEAN(SUBSTITUTE('Quantities Report'!$A1769, CHAR(160), " "))))</f>
        <v/>
      </c>
      <c r="C1771" s="30">
        <f>'Quantities Report'!F1769</f>
        <v>0</v>
      </c>
      <c r="D1771" s="32">
        <f>'Quantities Report'!G1769</f>
        <v>0</v>
      </c>
    </row>
    <row r="1772" spans="1:4">
      <c r="A1772" s="15" t="str">
        <f>IF(ISNUMBER(VALUE(SUBSTITUTE('Quantities Report'!$A1770,"+",""))), VALUE(SUBSTITUTE('Quantities Report'!$A1770,"+","")),IF('Quantities Report'!$A1770="","End of Project",$A1771))</f>
        <v>End of Project</v>
      </c>
      <c r="B1772" s="30" t="str">
        <f>IF(ISNUMBER('Quantities Report'!$A1770), "", TRIM(CLEAN(SUBSTITUTE('Quantities Report'!$A1770, CHAR(160), " "))))</f>
        <v/>
      </c>
      <c r="C1772" s="30">
        <f>'Quantities Report'!F1770</f>
        <v>0</v>
      </c>
      <c r="D1772" s="32">
        <f>'Quantities Report'!G1770</f>
        <v>0</v>
      </c>
    </row>
    <row r="1773" spans="1:4">
      <c r="A1773" s="15" t="str">
        <f>IF(ISNUMBER(VALUE(SUBSTITUTE('Quantities Report'!$A1771,"+",""))), VALUE(SUBSTITUTE('Quantities Report'!$A1771,"+","")),IF('Quantities Report'!$A1771="","End of Project",$A1772))</f>
        <v>End of Project</v>
      </c>
      <c r="B1773" s="30" t="str">
        <f>IF(ISNUMBER('Quantities Report'!$A1771), "", TRIM(CLEAN(SUBSTITUTE('Quantities Report'!$A1771, CHAR(160), " "))))</f>
        <v/>
      </c>
      <c r="C1773" s="30">
        <f>'Quantities Report'!F1771</f>
        <v>0</v>
      </c>
      <c r="D1773" s="32">
        <f>'Quantities Report'!G1771</f>
        <v>0</v>
      </c>
    </row>
    <row r="1774" spans="1:4">
      <c r="A1774" s="15" t="str">
        <f>IF(ISNUMBER(VALUE(SUBSTITUTE('Quantities Report'!$A1772,"+",""))), VALUE(SUBSTITUTE('Quantities Report'!$A1772,"+","")),IF('Quantities Report'!$A1772="","End of Project",$A1773))</f>
        <v>End of Project</v>
      </c>
      <c r="B1774" s="30" t="str">
        <f>IF(ISNUMBER('Quantities Report'!$A1772), "", TRIM(CLEAN(SUBSTITUTE('Quantities Report'!$A1772, CHAR(160), " "))))</f>
        <v/>
      </c>
      <c r="C1774" s="30">
        <f>'Quantities Report'!F1772</f>
        <v>0</v>
      </c>
      <c r="D1774" s="32">
        <f>'Quantities Report'!G1772</f>
        <v>0</v>
      </c>
    </row>
    <row r="1775" spans="1:4">
      <c r="A1775" s="15" t="str">
        <f>IF(ISNUMBER(VALUE(SUBSTITUTE('Quantities Report'!$A1773,"+",""))), VALUE(SUBSTITUTE('Quantities Report'!$A1773,"+","")),IF('Quantities Report'!$A1773="","End of Project",$A1774))</f>
        <v>End of Project</v>
      </c>
      <c r="B1775" s="30" t="str">
        <f>IF(ISNUMBER('Quantities Report'!$A1773), "", TRIM(CLEAN(SUBSTITUTE('Quantities Report'!$A1773, CHAR(160), " "))))</f>
        <v/>
      </c>
      <c r="C1775" s="30">
        <f>'Quantities Report'!F1773</f>
        <v>0</v>
      </c>
      <c r="D1775" s="32">
        <f>'Quantities Report'!G1773</f>
        <v>0</v>
      </c>
    </row>
    <row r="1776" spans="1:4">
      <c r="A1776" s="15" t="str">
        <f>IF(ISNUMBER(VALUE(SUBSTITUTE('Quantities Report'!$A1774,"+",""))), VALUE(SUBSTITUTE('Quantities Report'!$A1774,"+","")),IF('Quantities Report'!$A1774="","End of Project",$A1775))</f>
        <v>End of Project</v>
      </c>
      <c r="B1776" s="30" t="str">
        <f>IF(ISNUMBER('Quantities Report'!$A1774), "", TRIM(CLEAN(SUBSTITUTE('Quantities Report'!$A1774, CHAR(160), " "))))</f>
        <v/>
      </c>
      <c r="C1776" s="30">
        <f>'Quantities Report'!F1774</f>
        <v>0</v>
      </c>
      <c r="D1776" s="32">
        <f>'Quantities Report'!G1774</f>
        <v>0</v>
      </c>
    </row>
    <row r="1777" spans="1:4">
      <c r="A1777" s="15" t="str">
        <f>IF(ISNUMBER(VALUE(SUBSTITUTE('Quantities Report'!$A1775,"+",""))), VALUE(SUBSTITUTE('Quantities Report'!$A1775,"+","")),IF('Quantities Report'!$A1775="","End of Project",$A1776))</f>
        <v>End of Project</v>
      </c>
      <c r="B1777" s="30" t="str">
        <f>IF(ISNUMBER('Quantities Report'!$A1775), "", TRIM(CLEAN(SUBSTITUTE('Quantities Report'!$A1775, CHAR(160), " "))))</f>
        <v/>
      </c>
      <c r="C1777" s="30">
        <f>'Quantities Report'!F1775</f>
        <v>0</v>
      </c>
      <c r="D1777" s="32">
        <f>'Quantities Report'!G1775</f>
        <v>0</v>
      </c>
    </row>
    <row r="1778" spans="1:4">
      <c r="A1778" s="15" t="str">
        <f>IF(ISNUMBER(VALUE(SUBSTITUTE('Quantities Report'!$A1776,"+",""))), VALUE(SUBSTITUTE('Quantities Report'!$A1776,"+","")),IF('Quantities Report'!$A1776="","End of Project",$A1777))</f>
        <v>End of Project</v>
      </c>
      <c r="B1778" s="30" t="str">
        <f>IF(ISNUMBER('Quantities Report'!$A1776), "", TRIM(CLEAN(SUBSTITUTE('Quantities Report'!$A1776, CHAR(160), " "))))</f>
        <v/>
      </c>
      <c r="C1778" s="30">
        <f>'Quantities Report'!F1776</f>
        <v>0</v>
      </c>
      <c r="D1778" s="32">
        <f>'Quantities Report'!G1776</f>
        <v>0</v>
      </c>
    </row>
    <row r="1779" spans="1:4">
      <c r="A1779" s="15" t="str">
        <f>IF(ISNUMBER(VALUE(SUBSTITUTE('Quantities Report'!$A1777,"+",""))), VALUE(SUBSTITUTE('Quantities Report'!$A1777,"+","")),IF('Quantities Report'!$A1777="","End of Project",$A1778))</f>
        <v>End of Project</v>
      </c>
      <c r="B1779" s="30" t="str">
        <f>IF(ISNUMBER('Quantities Report'!$A1777), "", TRIM(CLEAN(SUBSTITUTE('Quantities Report'!$A1777, CHAR(160), " "))))</f>
        <v/>
      </c>
      <c r="C1779" s="30">
        <f>'Quantities Report'!F1777</f>
        <v>0</v>
      </c>
      <c r="D1779" s="32">
        <f>'Quantities Report'!G1777</f>
        <v>0</v>
      </c>
    </row>
    <row r="1780" spans="1:4">
      <c r="A1780" s="15" t="str">
        <f>IF(ISNUMBER(VALUE(SUBSTITUTE('Quantities Report'!$A1778,"+",""))), VALUE(SUBSTITUTE('Quantities Report'!$A1778,"+","")),IF('Quantities Report'!$A1778="","End of Project",$A1779))</f>
        <v>End of Project</v>
      </c>
      <c r="B1780" s="30" t="str">
        <f>IF(ISNUMBER('Quantities Report'!$A1778), "", TRIM(CLEAN(SUBSTITUTE('Quantities Report'!$A1778, CHAR(160), " "))))</f>
        <v/>
      </c>
      <c r="C1780" s="30">
        <f>'Quantities Report'!F1778</f>
        <v>0</v>
      </c>
      <c r="D1780" s="32">
        <f>'Quantities Report'!G1778</f>
        <v>0</v>
      </c>
    </row>
    <row r="1781" spans="1:4">
      <c r="A1781" s="15" t="str">
        <f>IF(ISNUMBER(VALUE(SUBSTITUTE('Quantities Report'!$A1779,"+",""))), VALUE(SUBSTITUTE('Quantities Report'!$A1779,"+","")),IF('Quantities Report'!$A1779="","End of Project",$A1780))</f>
        <v>End of Project</v>
      </c>
      <c r="B1781" s="30" t="str">
        <f>IF(ISNUMBER('Quantities Report'!$A1779), "", TRIM(CLEAN(SUBSTITUTE('Quantities Report'!$A1779, CHAR(160), " "))))</f>
        <v/>
      </c>
      <c r="C1781" s="30">
        <f>'Quantities Report'!F1779</f>
        <v>0</v>
      </c>
      <c r="D1781" s="32">
        <f>'Quantities Report'!G1779</f>
        <v>0</v>
      </c>
    </row>
    <row r="1782" spans="1:4">
      <c r="A1782" s="15" t="str">
        <f>IF(ISNUMBER(VALUE(SUBSTITUTE('Quantities Report'!$A1780,"+",""))), VALUE(SUBSTITUTE('Quantities Report'!$A1780,"+","")),IF('Quantities Report'!$A1780="","End of Project",$A1781))</f>
        <v>End of Project</v>
      </c>
      <c r="B1782" s="30" t="str">
        <f>IF(ISNUMBER('Quantities Report'!$A1780), "", TRIM(CLEAN(SUBSTITUTE('Quantities Report'!$A1780, CHAR(160), " "))))</f>
        <v/>
      </c>
      <c r="C1782" s="30">
        <f>'Quantities Report'!F1780</f>
        <v>0</v>
      </c>
      <c r="D1782" s="32">
        <f>'Quantities Report'!G1780</f>
        <v>0</v>
      </c>
    </row>
    <row r="1783" spans="1:4">
      <c r="A1783" s="15" t="str">
        <f>IF(ISNUMBER(VALUE(SUBSTITUTE('Quantities Report'!$A1781,"+",""))), VALUE(SUBSTITUTE('Quantities Report'!$A1781,"+","")),IF('Quantities Report'!$A1781="","End of Project",$A1782))</f>
        <v>End of Project</v>
      </c>
      <c r="B1783" s="30" t="str">
        <f>IF(ISNUMBER('Quantities Report'!$A1781), "", TRIM(CLEAN(SUBSTITUTE('Quantities Report'!$A1781, CHAR(160), " "))))</f>
        <v/>
      </c>
      <c r="C1783" s="30">
        <f>'Quantities Report'!F1781</f>
        <v>0</v>
      </c>
      <c r="D1783" s="32">
        <f>'Quantities Report'!G1781</f>
        <v>0</v>
      </c>
    </row>
    <row r="1784" spans="1:4">
      <c r="A1784" s="15" t="str">
        <f>IF(ISNUMBER(VALUE(SUBSTITUTE('Quantities Report'!$A1782,"+",""))), VALUE(SUBSTITUTE('Quantities Report'!$A1782,"+","")),IF('Quantities Report'!$A1782="","End of Project",$A1783))</f>
        <v>End of Project</v>
      </c>
      <c r="B1784" s="30" t="str">
        <f>IF(ISNUMBER('Quantities Report'!$A1782), "", TRIM(CLEAN(SUBSTITUTE('Quantities Report'!$A1782, CHAR(160), " "))))</f>
        <v/>
      </c>
      <c r="C1784" s="30">
        <f>'Quantities Report'!F1782</f>
        <v>0</v>
      </c>
      <c r="D1784" s="32">
        <f>'Quantities Report'!G1782</f>
        <v>0</v>
      </c>
    </row>
    <row r="1785" spans="1:4">
      <c r="A1785" s="15" t="str">
        <f>IF(ISNUMBER(VALUE(SUBSTITUTE('Quantities Report'!$A1783,"+",""))), VALUE(SUBSTITUTE('Quantities Report'!$A1783,"+","")),IF('Quantities Report'!$A1783="","End of Project",$A1784))</f>
        <v>End of Project</v>
      </c>
      <c r="B1785" s="30" t="str">
        <f>IF(ISNUMBER('Quantities Report'!$A1783), "", TRIM(CLEAN(SUBSTITUTE('Quantities Report'!$A1783, CHAR(160), " "))))</f>
        <v/>
      </c>
      <c r="C1785" s="30">
        <f>'Quantities Report'!F1783</f>
        <v>0</v>
      </c>
      <c r="D1785" s="32">
        <f>'Quantities Report'!G1783</f>
        <v>0</v>
      </c>
    </row>
    <row r="1786" spans="1:4">
      <c r="A1786" s="15" t="str">
        <f>IF(ISNUMBER(VALUE(SUBSTITUTE('Quantities Report'!$A1784,"+",""))), VALUE(SUBSTITUTE('Quantities Report'!$A1784,"+","")),IF('Quantities Report'!$A1784="","End of Project",$A1785))</f>
        <v>End of Project</v>
      </c>
      <c r="B1786" s="30" t="str">
        <f>IF(ISNUMBER('Quantities Report'!$A1784), "", TRIM(CLEAN(SUBSTITUTE('Quantities Report'!$A1784, CHAR(160), " "))))</f>
        <v/>
      </c>
      <c r="C1786" s="30">
        <f>'Quantities Report'!F1784</f>
        <v>0</v>
      </c>
      <c r="D1786" s="32">
        <f>'Quantities Report'!G1784</f>
        <v>0</v>
      </c>
    </row>
    <row r="1787" spans="1:4">
      <c r="A1787" s="15" t="str">
        <f>IF(ISNUMBER(VALUE(SUBSTITUTE('Quantities Report'!$A1785,"+",""))), VALUE(SUBSTITUTE('Quantities Report'!$A1785,"+","")),IF('Quantities Report'!$A1785="","End of Project",$A1786))</f>
        <v>End of Project</v>
      </c>
      <c r="B1787" s="30" t="str">
        <f>IF(ISNUMBER('Quantities Report'!$A1785), "", TRIM(CLEAN(SUBSTITUTE('Quantities Report'!$A1785, CHAR(160), " "))))</f>
        <v/>
      </c>
      <c r="C1787" s="30">
        <f>'Quantities Report'!F1785</f>
        <v>0</v>
      </c>
      <c r="D1787" s="32">
        <f>'Quantities Report'!G1785</f>
        <v>0</v>
      </c>
    </row>
    <row r="1788" spans="1:4">
      <c r="A1788" s="15" t="str">
        <f>IF(ISNUMBER(VALUE(SUBSTITUTE('Quantities Report'!$A1786,"+",""))), VALUE(SUBSTITUTE('Quantities Report'!$A1786,"+","")),IF('Quantities Report'!$A1786="","End of Project",$A1787))</f>
        <v>End of Project</v>
      </c>
      <c r="B1788" s="30" t="str">
        <f>IF(ISNUMBER('Quantities Report'!$A1786), "", TRIM(CLEAN(SUBSTITUTE('Quantities Report'!$A1786, CHAR(160), " "))))</f>
        <v/>
      </c>
      <c r="C1788" s="30">
        <f>'Quantities Report'!F1786</f>
        <v>0</v>
      </c>
      <c r="D1788" s="32">
        <f>'Quantities Report'!G1786</f>
        <v>0</v>
      </c>
    </row>
    <row r="1789" spans="1:4">
      <c r="A1789" s="15" t="str">
        <f>IF(ISNUMBER(VALUE(SUBSTITUTE('Quantities Report'!$A1787,"+",""))), VALUE(SUBSTITUTE('Quantities Report'!$A1787,"+","")),IF('Quantities Report'!$A1787="","End of Project",$A1788))</f>
        <v>End of Project</v>
      </c>
      <c r="B1789" s="30" t="str">
        <f>IF(ISNUMBER('Quantities Report'!$A1787), "", TRIM(CLEAN(SUBSTITUTE('Quantities Report'!$A1787, CHAR(160), " "))))</f>
        <v/>
      </c>
      <c r="C1789" s="30">
        <f>'Quantities Report'!F1787</f>
        <v>0</v>
      </c>
      <c r="D1789" s="32">
        <f>'Quantities Report'!G1787</f>
        <v>0</v>
      </c>
    </row>
    <row r="1790" spans="1:4">
      <c r="A1790" s="15" t="str">
        <f>IF(ISNUMBER(VALUE(SUBSTITUTE('Quantities Report'!$A1788,"+",""))), VALUE(SUBSTITUTE('Quantities Report'!$A1788,"+","")),IF('Quantities Report'!$A1788="","End of Project",$A1789))</f>
        <v>End of Project</v>
      </c>
      <c r="B1790" s="30" t="str">
        <f>IF(ISNUMBER('Quantities Report'!$A1788), "", TRIM(CLEAN(SUBSTITUTE('Quantities Report'!$A1788, CHAR(160), " "))))</f>
        <v/>
      </c>
      <c r="C1790" s="30">
        <f>'Quantities Report'!F1788</f>
        <v>0</v>
      </c>
      <c r="D1790" s="32">
        <f>'Quantities Report'!G1788</f>
        <v>0</v>
      </c>
    </row>
    <row r="1791" spans="1:4">
      <c r="A1791" s="15" t="str">
        <f>IF(ISNUMBER(VALUE(SUBSTITUTE('Quantities Report'!$A1789,"+",""))), VALUE(SUBSTITUTE('Quantities Report'!$A1789,"+","")),IF('Quantities Report'!$A1789="","End of Project",$A1790))</f>
        <v>End of Project</v>
      </c>
      <c r="B1791" s="30" t="str">
        <f>IF(ISNUMBER('Quantities Report'!$A1789), "", TRIM(CLEAN(SUBSTITUTE('Quantities Report'!$A1789, CHAR(160), " "))))</f>
        <v/>
      </c>
      <c r="C1791" s="30">
        <f>'Quantities Report'!F1789</f>
        <v>0</v>
      </c>
      <c r="D1791" s="32">
        <f>'Quantities Report'!G1789</f>
        <v>0</v>
      </c>
    </row>
    <row r="1792" spans="1:4">
      <c r="A1792" s="15" t="str">
        <f>IF(ISNUMBER(VALUE(SUBSTITUTE('Quantities Report'!$A1790,"+",""))), VALUE(SUBSTITUTE('Quantities Report'!$A1790,"+","")),IF('Quantities Report'!$A1790="","End of Project",$A1791))</f>
        <v>End of Project</v>
      </c>
      <c r="B1792" s="30" t="str">
        <f>IF(ISNUMBER('Quantities Report'!$A1790), "", TRIM(CLEAN(SUBSTITUTE('Quantities Report'!$A1790, CHAR(160), " "))))</f>
        <v/>
      </c>
      <c r="C1792" s="30">
        <f>'Quantities Report'!F1790</f>
        <v>0</v>
      </c>
      <c r="D1792" s="32">
        <f>'Quantities Report'!G1790</f>
        <v>0</v>
      </c>
    </row>
    <row r="1793" spans="1:4">
      <c r="A1793" s="15" t="str">
        <f>IF(ISNUMBER(VALUE(SUBSTITUTE('Quantities Report'!$A1791,"+",""))), VALUE(SUBSTITUTE('Quantities Report'!$A1791,"+","")),IF('Quantities Report'!$A1791="","End of Project",$A1792))</f>
        <v>End of Project</v>
      </c>
      <c r="B1793" s="30" t="str">
        <f>IF(ISNUMBER('Quantities Report'!$A1791), "", TRIM(CLEAN(SUBSTITUTE('Quantities Report'!$A1791, CHAR(160), " "))))</f>
        <v/>
      </c>
      <c r="C1793" s="30">
        <f>'Quantities Report'!F1791</f>
        <v>0</v>
      </c>
      <c r="D1793" s="32">
        <f>'Quantities Report'!G1791</f>
        <v>0</v>
      </c>
    </row>
    <row r="1794" spans="1:4">
      <c r="A1794" s="15" t="str">
        <f>IF(ISNUMBER(VALUE(SUBSTITUTE('Quantities Report'!$A1792,"+",""))), VALUE(SUBSTITUTE('Quantities Report'!$A1792,"+","")),IF('Quantities Report'!$A1792="","End of Project",$A1793))</f>
        <v>End of Project</v>
      </c>
      <c r="B1794" s="30" t="str">
        <f>IF(ISNUMBER('Quantities Report'!$A1792), "", TRIM(CLEAN(SUBSTITUTE('Quantities Report'!$A1792, CHAR(160), " "))))</f>
        <v/>
      </c>
      <c r="C1794" s="30">
        <f>'Quantities Report'!F1792</f>
        <v>0</v>
      </c>
      <c r="D1794" s="32">
        <f>'Quantities Report'!G1792</f>
        <v>0</v>
      </c>
    </row>
    <row r="1795" spans="1:4">
      <c r="A1795" s="15" t="str">
        <f>IF(ISNUMBER(VALUE(SUBSTITUTE('Quantities Report'!$A1793,"+",""))), VALUE(SUBSTITUTE('Quantities Report'!$A1793,"+","")),IF('Quantities Report'!$A1793="","End of Project",$A1794))</f>
        <v>End of Project</v>
      </c>
      <c r="B1795" s="30" t="str">
        <f>IF(ISNUMBER('Quantities Report'!$A1793), "", TRIM(CLEAN(SUBSTITUTE('Quantities Report'!$A1793, CHAR(160), " "))))</f>
        <v/>
      </c>
      <c r="C1795" s="30">
        <f>'Quantities Report'!F1793</f>
        <v>0</v>
      </c>
      <c r="D1795" s="32">
        <f>'Quantities Report'!G1793</f>
        <v>0</v>
      </c>
    </row>
    <row r="1796" spans="1:4">
      <c r="A1796" s="15" t="str">
        <f>IF(ISNUMBER(VALUE(SUBSTITUTE('Quantities Report'!$A1794,"+",""))), VALUE(SUBSTITUTE('Quantities Report'!$A1794,"+","")),IF('Quantities Report'!$A1794="","End of Project",$A1795))</f>
        <v>End of Project</v>
      </c>
      <c r="B1796" s="30" t="str">
        <f>IF(ISNUMBER('Quantities Report'!$A1794), "", TRIM(CLEAN(SUBSTITUTE('Quantities Report'!$A1794, CHAR(160), " "))))</f>
        <v/>
      </c>
      <c r="C1796" s="30">
        <f>'Quantities Report'!F1794</f>
        <v>0</v>
      </c>
      <c r="D1796" s="32">
        <f>'Quantities Report'!G1794</f>
        <v>0</v>
      </c>
    </row>
    <row r="1797" spans="1:4">
      <c r="A1797" s="15" t="str">
        <f>IF(ISNUMBER(VALUE(SUBSTITUTE('Quantities Report'!$A1795,"+",""))), VALUE(SUBSTITUTE('Quantities Report'!$A1795,"+","")),IF('Quantities Report'!$A1795="","End of Project",$A1796))</f>
        <v>End of Project</v>
      </c>
      <c r="B1797" s="30" t="str">
        <f>IF(ISNUMBER('Quantities Report'!$A1795), "", TRIM(CLEAN(SUBSTITUTE('Quantities Report'!$A1795, CHAR(160), " "))))</f>
        <v/>
      </c>
      <c r="C1797" s="30">
        <f>'Quantities Report'!F1795</f>
        <v>0</v>
      </c>
      <c r="D1797" s="32">
        <f>'Quantities Report'!G1795</f>
        <v>0</v>
      </c>
    </row>
    <row r="1798" spans="1:4">
      <c r="A1798" s="15" t="str">
        <f>IF(ISNUMBER(VALUE(SUBSTITUTE('Quantities Report'!$A1796,"+",""))), VALUE(SUBSTITUTE('Quantities Report'!$A1796,"+","")),IF('Quantities Report'!$A1796="","End of Project",$A1797))</f>
        <v>End of Project</v>
      </c>
      <c r="B1798" s="30" t="str">
        <f>IF(ISNUMBER('Quantities Report'!$A1796), "", TRIM(CLEAN(SUBSTITUTE('Quantities Report'!$A1796, CHAR(160), " "))))</f>
        <v/>
      </c>
      <c r="C1798" s="30">
        <f>'Quantities Report'!F1796</f>
        <v>0</v>
      </c>
      <c r="D1798" s="32">
        <f>'Quantities Report'!G1796</f>
        <v>0</v>
      </c>
    </row>
    <row r="1799" spans="1:4">
      <c r="A1799" s="15" t="str">
        <f>IF(ISNUMBER(VALUE(SUBSTITUTE('Quantities Report'!$A1797,"+",""))), VALUE(SUBSTITUTE('Quantities Report'!$A1797,"+","")),IF('Quantities Report'!$A1797="","End of Project",$A1798))</f>
        <v>End of Project</v>
      </c>
      <c r="B1799" s="30" t="str">
        <f>IF(ISNUMBER('Quantities Report'!$A1797), "", TRIM(CLEAN(SUBSTITUTE('Quantities Report'!$A1797, CHAR(160), " "))))</f>
        <v/>
      </c>
      <c r="C1799" s="30">
        <f>'Quantities Report'!F1797</f>
        <v>0</v>
      </c>
      <c r="D1799" s="32">
        <f>'Quantities Report'!G1797</f>
        <v>0</v>
      </c>
    </row>
    <row r="1800" spans="1:4">
      <c r="A1800" s="15" t="str">
        <f>IF(ISNUMBER(VALUE(SUBSTITUTE('Quantities Report'!$A1798,"+",""))), VALUE(SUBSTITUTE('Quantities Report'!$A1798,"+","")),IF('Quantities Report'!$A1798="","End of Project",$A1799))</f>
        <v>End of Project</v>
      </c>
      <c r="B1800" s="30" t="str">
        <f>IF(ISNUMBER('Quantities Report'!$A1798), "", TRIM(CLEAN(SUBSTITUTE('Quantities Report'!$A1798, CHAR(160), " "))))</f>
        <v/>
      </c>
      <c r="C1800" s="30">
        <f>'Quantities Report'!F1798</f>
        <v>0</v>
      </c>
      <c r="D1800" s="32">
        <f>'Quantities Report'!G1798</f>
        <v>0</v>
      </c>
    </row>
    <row r="1801" spans="1:4">
      <c r="A1801" s="15" t="str">
        <f>IF(ISNUMBER(VALUE(SUBSTITUTE('Quantities Report'!$A1799,"+",""))), VALUE(SUBSTITUTE('Quantities Report'!$A1799,"+","")),IF('Quantities Report'!$A1799="","End of Project",$A1800))</f>
        <v>End of Project</v>
      </c>
      <c r="B1801" s="30" t="str">
        <f>IF(ISNUMBER('Quantities Report'!$A1799), "", TRIM(CLEAN(SUBSTITUTE('Quantities Report'!$A1799, CHAR(160), " "))))</f>
        <v/>
      </c>
      <c r="C1801" s="30">
        <f>'Quantities Report'!F1799</f>
        <v>0</v>
      </c>
      <c r="D1801" s="32">
        <f>'Quantities Report'!G1799</f>
        <v>0</v>
      </c>
    </row>
    <row r="1802" spans="1:4">
      <c r="A1802" s="15" t="str">
        <f>IF(ISNUMBER(VALUE(SUBSTITUTE('Quantities Report'!$A1800,"+",""))), VALUE(SUBSTITUTE('Quantities Report'!$A1800,"+","")),IF('Quantities Report'!$A1800="","End of Project",$A1801))</f>
        <v>End of Project</v>
      </c>
      <c r="B1802" s="30" t="str">
        <f>IF(ISNUMBER('Quantities Report'!$A1800), "", TRIM(CLEAN(SUBSTITUTE('Quantities Report'!$A1800, CHAR(160), " "))))</f>
        <v/>
      </c>
      <c r="C1802" s="30">
        <f>'Quantities Report'!F1800</f>
        <v>0</v>
      </c>
      <c r="D1802" s="32">
        <f>'Quantities Report'!G1800</f>
        <v>0</v>
      </c>
    </row>
    <row r="1803" spans="1:4">
      <c r="A1803" s="15" t="str">
        <f>IF(ISNUMBER(VALUE(SUBSTITUTE('Quantities Report'!$A1801,"+",""))), VALUE(SUBSTITUTE('Quantities Report'!$A1801,"+","")),IF('Quantities Report'!$A1801="","End of Project",$A1802))</f>
        <v>End of Project</v>
      </c>
      <c r="B1803" s="30" t="str">
        <f>IF(ISNUMBER('Quantities Report'!$A1801), "", TRIM(CLEAN(SUBSTITUTE('Quantities Report'!$A1801, CHAR(160), " "))))</f>
        <v/>
      </c>
      <c r="C1803" s="30">
        <f>'Quantities Report'!F1801</f>
        <v>0</v>
      </c>
      <c r="D1803" s="32">
        <f>'Quantities Report'!G1801</f>
        <v>0</v>
      </c>
    </row>
    <row r="1804" spans="1:4">
      <c r="A1804" s="15" t="str">
        <f>IF(ISNUMBER(VALUE(SUBSTITUTE('Quantities Report'!$A1802,"+",""))), VALUE(SUBSTITUTE('Quantities Report'!$A1802,"+","")),IF('Quantities Report'!$A1802="","End of Project",$A1803))</f>
        <v>End of Project</v>
      </c>
      <c r="B1804" s="30" t="str">
        <f>IF(ISNUMBER('Quantities Report'!$A1802), "", TRIM(CLEAN(SUBSTITUTE('Quantities Report'!$A1802, CHAR(160), " "))))</f>
        <v/>
      </c>
      <c r="C1804" s="30">
        <f>'Quantities Report'!F1802</f>
        <v>0</v>
      </c>
      <c r="D1804" s="32">
        <f>'Quantities Report'!G1802</f>
        <v>0</v>
      </c>
    </row>
    <row r="1805" spans="1:4">
      <c r="A1805" s="15" t="str">
        <f>IF(ISNUMBER(VALUE(SUBSTITUTE('Quantities Report'!$A1803,"+",""))), VALUE(SUBSTITUTE('Quantities Report'!$A1803,"+","")),IF('Quantities Report'!$A1803="","End of Project",$A1804))</f>
        <v>End of Project</v>
      </c>
      <c r="B1805" s="30" t="str">
        <f>IF(ISNUMBER('Quantities Report'!$A1803), "", TRIM(CLEAN(SUBSTITUTE('Quantities Report'!$A1803, CHAR(160), " "))))</f>
        <v/>
      </c>
      <c r="C1805" s="30">
        <f>'Quantities Report'!F1803</f>
        <v>0</v>
      </c>
      <c r="D1805" s="32">
        <f>'Quantities Report'!G1803</f>
        <v>0</v>
      </c>
    </row>
    <row r="1806" spans="1:4">
      <c r="A1806" s="15" t="str">
        <f>IF(ISNUMBER(VALUE(SUBSTITUTE('Quantities Report'!$A1804,"+",""))), VALUE(SUBSTITUTE('Quantities Report'!$A1804,"+","")),IF('Quantities Report'!$A1804="","End of Project",$A1805))</f>
        <v>End of Project</v>
      </c>
      <c r="B1806" s="30" t="str">
        <f>IF(ISNUMBER('Quantities Report'!$A1804), "", TRIM(CLEAN(SUBSTITUTE('Quantities Report'!$A1804, CHAR(160), " "))))</f>
        <v/>
      </c>
      <c r="C1806" s="30">
        <f>'Quantities Report'!F1804</f>
        <v>0</v>
      </c>
      <c r="D1806" s="32">
        <f>'Quantities Report'!G1804</f>
        <v>0</v>
      </c>
    </row>
    <row r="1807" spans="1:4">
      <c r="A1807" s="15" t="str">
        <f>IF(ISNUMBER(VALUE(SUBSTITUTE('Quantities Report'!$A1805,"+",""))), VALUE(SUBSTITUTE('Quantities Report'!$A1805,"+","")),IF('Quantities Report'!$A1805="","End of Project",$A1806))</f>
        <v>End of Project</v>
      </c>
      <c r="B1807" s="30" t="str">
        <f>IF(ISNUMBER('Quantities Report'!$A1805), "", TRIM(CLEAN(SUBSTITUTE('Quantities Report'!$A1805, CHAR(160), " "))))</f>
        <v/>
      </c>
      <c r="C1807" s="30">
        <f>'Quantities Report'!F1805</f>
        <v>0</v>
      </c>
      <c r="D1807" s="32">
        <f>'Quantities Report'!G1805</f>
        <v>0</v>
      </c>
    </row>
    <row r="1808" spans="1:4">
      <c r="A1808" s="15" t="str">
        <f>IF(ISNUMBER(VALUE(SUBSTITUTE('Quantities Report'!$A1806,"+",""))), VALUE(SUBSTITUTE('Quantities Report'!$A1806,"+","")),IF('Quantities Report'!$A1806="","End of Project",$A1807))</f>
        <v>End of Project</v>
      </c>
      <c r="B1808" s="30" t="str">
        <f>IF(ISNUMBER('Quantities Report'!$A1806), "", TRIM(CLEAN(SUBSTITUTE('Quantities Report'!$A1806, CHAR(160), " "))))</f>
        <v/>
      </c>
      <c r="C1808" s="30">
        <f>'Quantities Report'!F1806</f>
        <v>0</v>
      </c>
      <c r="D1808" s="32">
        <f>'Quantities Report'!G1806</f>
        <v>0</v>
      </c>
    </row>
    <row r="1809" spans="1:4">
      <c r="A1809" s="15" t="str">
        <f>IF(ISNUMBER(VALUE(SUBSTITUTE('Quantities Report'!$A1807,"+",""))), VALUE(SUBSTITUTE('Quantities Report'!$A1807,"+","")),IF('Quantities Report'!$A1807="","End of Project",$A1808))</f>
        <v>End of Project</v>
      </c>
      <c r="B1809" s="30" t="str">
        <f>IF(ISNUMBER('Quantities Report'!$A1807), "", TRIM(CLEAN(SUBSTITUTE('Quantities Report'!$A1807, CHAR(160), " "))))</f>
        <v/>
      </c>
      <c r="C1809" s="30">
        <f>'Quantities Report'!F1807</f>
        <v>0</v>
      </c>
      <c r="D1809" s="32">
        <f>'Quantities Report'!G1807</f>
        <v>0</v>
      </c>
    </row>
    <row r="1810" spans="1:4">
      <c r="A1810" s="15" t="str">
        <f>IF(ISNUMBER(VALUE(SUBSTITUTE('Quantities Report'!$A1808,"+",""))), VALUE(SUBSTITUTE('Quantities Report'!$A1808,"+","")),IF('Quantities Report'!$A1808="","End of Project",$A1809))</f>
        <v>End of Project</v>
      </c>
      <c r="B1810" s="30" t="str">
        <f>IF(ISNUMBER('Quantities Report'!$A1808), "", TRIM(CLEAN(SUBSTITUTE('Quantities Report'!$A1808, CHAR(160), " "))))</f>
        <v/>
      </c>
      <c r="C1810" s="30">
        <f>'Quantities Report'!F1808</f>
        <v>0</v>
      </c>
      <c r="D1810" s="32">
        <f>'Quantities Report'!G1808</f>
        <v>0</v>
      </c>
    </row>
    <row r="1811" spans="1:4">
      <c r="A1811" s="15" t="str">
        <f>IF(ISNUMBER(VALUE(SUBSTITUTE('Quantities Report'!$A1809,"+",""))), VALUE(SUBSTITUTE('Quantities Report'!$A1809,"+","")),IF('Quantities Report'!$A1809="","End of Project",$A1810))</f>
        <v>End of Project</v>
      </c>
      <c r="B1811" s="30" t="str">
        <f>IF(ISNUMBER('Quantities Report'!$A1809), "", TRIM(CLEAN(SUBSTITUTE('Quantities Report'!$A1809, CHAR(160), " "))))</f>
        <v/>
      </c>
      <c r="C1811" s="30">
        <f>'Quantities Report'!F1809</f>
        <v>0</v>
      </c>
      <c r="D1811" s="32">
        <f>'Quantities Report'!G1809</f>
        <v>0</v>
      </c>
    </row>
    <row r="1812" spans="1:4">
      <c r="A1812" s="15" t="str">
        <f>IF(ISNUMBER(VALUE(SUBSTITUTE('Quantities Report'!$A1810,"+",""))), VALUE(SUBSTITUTE('Quantities Report'!$A1810,"+","")),IF('Quantities Report'!$A1810="","End of Project",$A1811))</f>
        <v>End of Project</v>
      </c>
      <c r="B1812" s="30" t="str">
        <f>IF(ISNUMBER('Quantities Report'!$A1810), "", TRIM(CLEAN(SUBSTITUTE('Quantities Report'!$A1810, CHAR(160), " "))))</f>
        <v/>
      </c>
      <c r="C1812" s="30">
        <f>'Quantities Report'!F1810</f>
        <v>0</v>
      </c>
      <c r="D1812" s="32">
        <f>'Quantities Report'!G1810</f>
        <v>0</v>
      </c>
    </row>
    <row r="1813" spans="1:4">
      <c r="A1813" s="15" t="str">
        <f>IF(ISNUMBER(VALUE(SUBSTITUTE('Quantities Report'!$A1811,"+",""))), VALUE(SUBSTITUTE('Quantities Report'!$A1811,"+","")),IF('Quantities Report'!$A1811="","End of Project",$A1812))</f>
        <v>End of Project</v>
      </c>
      <c r="B1813" s="30" t="str">
        <f>IF(ISNUMBER('Quantities Report'!$A1811), "", TRIM(CLEAN(SUBSTITUTE('Quantities Report'!$A1811, CHAR(160), " "))))</f>
        <v/>
      </c>
      <c r="C1813" s="30">
        <f>'Quantities Report'!F1811</f>
        <v>0</v>
      </c>
      <c r="D1813" s="32">
        <f>'Quantities Report'!G1811</f>
        <v>0</v>
      </c>
    </row>
    <row r="1814" spans="1:4">
      <c r="A1814" s="15" t="str">
        <f>IF(ISNUMBER(VALUE(SUBSTITUTE('Quantities Report'!$A1812,"+",""))), VALUE(SUBSTITUTE('Quantities Report'!$A1812,"+","")),IF('Quantities Report'!$A1812="","End of Project",$A1813))</f>
        <v>End of Project</v>
      </c>
      <c r="B1814" s="30" t="str">
        <f>IF(ISNUMBER('Quantities Report'!$A1812), "", TRIM(CLEAN(SUBSTITUTE('Quantities Report'!$A1812, CHAR(160), " "))))</f>
        <v/>
      </c>
      <c r="C1814" s="30">
        <f>'Quantities Report'!F1812</f>
        <v>0</v>
      </c>
      <c r="D1814" s="32">
        <f>'Quantities Report'!G1812</f>
        <v>0</v>
      </c>
    </row>
    <row r="1815" spans="1:4">
      <c r="A1815" s="15" t="str">
        <f>IF(ISNUMBER(VALUE(SUBSTITUTE('Quantities Report'!$A1813,"+",""))), VALUE(SUBSTITUTE('Quantities Report'!$A1813,"+","")),IF('Quantities Report'!$A1813="","End of Project",$A1814))</f>
        <v>End of Project</v>
      </c>
      <c r="B1815" s="30" t="str">
        <f>IF(ISNUMBER('Quantities Report'!$A1813), "", TRIM(CLEAN(SUBSTITUTE('Quantities Report'!$A1813, CHAR(160), " "))))</f>
        <v/>
      </c>
      <c r="C1815" s="30">
        <f>'Quantities Report'!F1813</f>
        <v>0</v>
      </c>
      <c r="D1815" s="32">
        <f>'Quantities Report'!G1813</f>
        <v>0</v>
      </c>
    </row>
    <row r="1816" spans="1:4">
      <c r="A1816" s="15" t="str">
        <f>IF(ISNUMBER(VALUE(SUBSTITUTE('Quantities Report'!$A1814,"+",""))), VALUE(SUBSTITUTE('Quantities Report'!$A1814,"+","")),IF('Quantities Report'!$A1814="","End of Project",$A1815))</f>
        <v>End of Project</v>
      </c>
      <c r="B1816" s="30" t="str">
        <f>IF(ISNUMBER('Quantities Report'!$A1814), "", TRIM(CLEAN(SUBSTITUTE('Quantities Report'!$A1814, CHAR(160), " "))))</f>
        <v/>
      </c>
      <c r="C1816" s="30">
        <f>'Quantities Report'!F1814</f>
        <v>0</v>
      </c>
      <c r="D1816" s="32">
        <f>'Quantities Report'!G1814</f>
        <v>0</v>
      </c>
    </row>
    <row r="1817" spans="1:4">
      <c r="A1817" s="15" t="str">
        <f>IF(ISNUMBER(VALUE(SUBSTITUTE('Quantities Report'!$A1815,"+",""))), VALUE(SUBSTITUTE('Quantities Report'!$A1815,"+","")),IF('Quantities Report'!$A1815="","End of Project",$A1816))</f>
        <v>End of Project</v>
      </c>
      <c r="B1817" s="30" t="str">
        <f>IF(ISNUMBER('Quantities Report'!$A1815), "", TRIM(CLEAN(SUBSTITUTE('Quantities Report'!$A1815, CHAR(160), " "))))</f>
        <v/>
      </c>
      <c r="C1817" s="30">
        <f>'Quantities Report'!F1815</f>
        <v>0</v>
      </c>
      <c r="D1817" s="32">
        <f>'Quantities Report'!G1815</f>
        <v>0</v>
      </c>
    </row>
    <row r="1818" spans="1:4">
      <c r="A1818" s="15" t="str">
        <f>IF(ISNUMBER(VALUE(SUBSTITUTE('Quantities Report'!$A1816,"+",""))), VALUE(SUBSTITUTE('Quantities Report'!$A1816,"+","")),IF('Quantities Report'!$A1816="","End of Project",$A1817))</f>
        <v>End of Project</v>
      </c>
      <c r="B1818" s="30" t="str">
        <f>IF(ISNUMBER('Quantities Report'!$A1816), "", TRIM(CLEAN(SUBSTITUTE('Quantities Report'!$A1816, CHAR(160), " "))))</f>
        <v/>
      </c>
      <c r="C1818" s="30">
        <f>'Quantities Report'!F1816</f>
        <v>0</v>
      </c>
      <c r="D1818" s="32">
        <f>'Quantities Report'!G1816</f>
        <v>0</v>
      </c>
    </row>
    <row r="1819" spans="1:4">
      <c r="A1819" s="15" t="str">
        <f>IF(ISNUMBER(VALUE(SUBSTITUTE('Quantities Report'!$A1817,"+",""))), VALUE(SUBSTITUTE('Quantities Report'!$A1817,"+","")),IF('Quantities Report'!$A1817="","End of Project",$A1818))</f>
        <v>End of Project</v>
      </c>
      <c r="B1819" s="30" t="str">
        <f>IF(ISNUMBER('Quantities Report'!$A1817), "", TRIM(CLEAN(SUBSTITUTE('Quantities Report'!$A1817, CHAR(160), " "))))</f>
        <v/>
      </c>
      <c r="C1819" s="30">
        <f>'Quantities Report'!F1817</f>
        <v>0</v>
      </c>
      <c r="D1819" s="32">
        <f>'Quantities Report'!G1817</f>
        <v>0</v>
      </c>
    </row>
    <row r="1820" spans="1:4">
      <c r="A1820" s="15" t="str">
        <f>IF(ISNUMBER(VALUE(SUBSTITUTE('Quantities Report'!$A1818,"+",""))), VALUE(SUBSTITUTE('Quantities Report'!$A1818,"+","")),IF('Quantities Report'!$A1818="","End of Project",$A1819))</f>
        <v>End of Project</v>
      </c>
      <c r="B1820" s="30" t="str">
        <f>IF(ISNUMBER('Quantities Report'!$A1818), "", TRIM(CLEAN(SUBSTITUTE('Quantities Report'!$A1818, CHAR(160), " "))))</f>
        <v/>
      </c>
      <c r="C1820" s="30">
        <f>'Quantities Report'!F1818</f>
        <v>0</v>
      </c>
      <c r="D1820" s="32">
        <f>'Quantities Report'!G1818</f>
        <v>0</v>
      </c>
    </row>
    <row r="1821" spans="1:4">
      <c r="A1821" s="15" t="str">
        <f>IF(ISNUMBER(VALUE(SUBSTITUTE('Quantities Report'!$A1819,"+",""))), VALUE(SUBSTITUTE('Quantities Report'!$A1819,"+","")),IF('Quantities Report'!$A1819="","End of Project",$A1820))</f>
        <v>End of Project</v>
      </c>
      <c r="B1821" s="30" t="str">
        <f>IF(ISNUMBER('Quantities Report'!$A1819), "", TRIM(CLEAN(SUBSTITUTE('Quantities Report'!$A1819, CHAR(160), " "))))</f>
        <v/>
      </c>
      <c r="C1821" s="30">
        <f>'Quantities Report'!F1819</f>
        <v>0</v>
      </c>
      <c r="D1821" s="32">
        <f>'Quantities Report'!G1819</f>
        <v>0</v>
      </c>
    </row>
    <row r="1822" spans="1:4">
      <c r="A1822" s="15" t="str">
        <f>IF(ISNUMBER(VALUE(SUBSTITUTE('Quantities Report'!$A1820,"+",""))), VALUE(SUBSTITUTE('Quantities Report'!$A1820,"+","")),IF('Quantities Report'!$A1820="","End of Project",$A1821))</f>
        <v>End of Project</v>
      </c>
      <c r="B1822" s="30" t="str">
        <f>IF(ISNUMBER('Quantities Report'!$A1820), "", TRIM(CLEAN(SUBSTITUTE('Quantities Report'!$A1820, CHAR(160), " "))))</f>
        <v/>
      </c>
      <c r="C1822" s="30">
        <f>'Quantities Report'!F1820</f>
        <v>0</v>
      </c>
      <c r="D1822" s="32">
        <f>'Quantities Report'!G1820</f>
        <v>0</v>
      </c>
    </row>
    <row r="1823" spans="1:4">
      <c r="A1823" s="15" t="str">
        <f>IF(ISNUMBER(VALUE(SUBSTITUTE('Quantities Report'!$A1821,"+",""))), VALUE(SUBSTITUTE('Quantities Report'!$A1821,"+","")),IF('Quantities Report'!$A1821="","End of Project",$A1822))</f>
        <v>End of Project</v>
      </c>
      <c r="B1823" s="30" t="str">
        <f>IF(ISNUMBER('Quantities Report'!$A1821), "", TRIM(CLEAN(SUBSTITUTE('Quantities Report'!$A1821, CHAR(160), " "))))</f>
        <v/>
      </c>
      <c r="C1823" s="30">
        <f>'Quantities Report'!F1821</f>
        <v>0</v>
      </c>
      <c r="D1823" s="32">
        <f>'Quantities Report'!G1821</f>
        <v>0</v>
      </c>
    </row>
    <row r="1824" spans="1:4">
      <c r="A1824" s="15" t="str">
        <f>IF(ISNUMBER(VALUE(SUBSTITUTE('Quantities Report'!$A1822,"+",""))), VALUE(SUBSTITUTE('Quantities Report'!$A1822,"+","")),IF('Quantities Report'!$A1822="","End of Project",$A1823))</f>
        <v>End of Project</v>
      </c>
      <c r="B1824" s="30" t="str">
        <f>IF(ISNUMBER('Quantities Report'!$A1822), "", TRIM(CLEAN(SUBSTITUTE('Quantities Report'!$A1822, CHAR(160), " "))))</f>
        <v/>
      </c>
      <c r="C1824" s="30">
        <f>'Quantities Report'!F1822</f>
        <v>0</v>
      </c>
      <c r="D1824" s="32">
        <f>'Quantities Report'!G1822</f>
        <v>0</v>
      </c>
    </row>
    <row r="1825" spans="1:4">
      <c r="A1825" s="15" t="str">
        <f>IF(ISNUMBER(VALUE(SUBSTITUTE('Quantities Report'!$A1823,"+",""))), VALUE(SUBSTITUTE('Quantities Report'!$A1823,"+","")),IF('Quantities Report'!$A1823="","End of Project",$A1824))</f>
        <v>End of Project</v>
      </c>
      <c r="B1825" s="30" t="str">
        <f>IF(ISNUMBER('Quantities Report'!$A1823), "", TRIM(CLEAN(SUBSTITUTE('Quantities Report'!$A1823, CHAR(160), " "))))</f>
        <v/>
      </c>
      <c r="C1825" s="30">
        <f>'Quantities Report'!F1823</f>
        <v>0</v>
      </c>
      <c r="D1825" s="32">
        <f>'Quantities Report'!G1823</f>
        <v>0</v>
      </c>
    </row>
    <row r="1826" spans="1:4">
      <c r="A1826" s="15" t="str">
        <f>IF(ISNUMBER(VALUE(SUBSTITUTE('Quantities Report'!$A1824,"+",""))), VALUE(SUBSTITUTE('Quantities Report'!$A1824,"+","")),IF('Quantities Report'!$A1824="","End of Project",$A1825))</f>
        <v>End of Project</v>
      </c>
      <c r="B1826" s="30" t="str">
        <f>IF(ISNUMBER('Quantities Report'!$A1824), "", TRIM(CLEAN(SUBSTITUTE('Quantities Report'!$A1824, CHAR(160), " "))))</f>
        <v/>
      </c>
      <c r="C1826" s="30">
        <f>'Quantities Report'!F1824</f>
        <v>0</v>
      </c>
      <c r="D1826" s="32">
        <f>'Quantities Report'!G1824</f>
        <v>0</v>
      </c>
    </row>
    <row r="1827" spans="1:4">
      <c r="A1827" s="15" t="str">
        <f>IF(ISNUMBER(VALUE(SUBSTITUTE('Quantities Report'!$A1825,"+",""))), VALUE(SUBSTITUTE('Quantities Report'!$A1825,"+","")),IF('Quantities Report'!$A1825="","End of Project",$A1826))</f>
        <v>End of Project</v>
      </c>
      <c r="B1827" s="30" t="str">
        <f>IF(ISNUMBER('Quantities Report'!$A1825), "", TRIM(CLEAN(SUBSTITUTE('Quantities Report'!$A1825, CHAR(160), " "))))</f>
        <v/>
      </c>
      <c r="C1827" s="30">
        <f>'Quantities Report'!F1825</f>
        <v>0</v>
      </c>
      <c r="D1827" s="32">
        <f>'Quantities Report'!G1825</f>
        <v>0</v>
      </c>
    </row>
    <row r="1828" spans="1:4">
      <c r="A1828" s="15" t="str">
        <f>IF(ISNUMBER(VALUE(SUBSTITUTE('Quantities Report'!$A1826,"+",""))), VALUE(SUBSTITUTE('Quantities Report'!$A1826,"+","")),IF('Quantities Report'!$A1826="","End of Project",$A1827))</f>
        <v>End of Project</v>
      </c>
      <c r="B1828" s="30" t="str">
        <f>IF(ISNUMBER('Quantities Report'!$A1826), "", TRIM(CLEAN(SUBSTITUTE('Quantities Report'!$A1826, CHAR(160), " "))))</f>
        <v/>
      </c>
      <c r="C1828" s="30">
        <f>'Quantities Report'!F1826</f>
        <v>0</v>
      </c>
      <c r="D1828" s="32">
        <f>'Quantities Report'!G1826</f>
        <v>0</v>
      </c>
    </row>
    <row r="1829" spans="1:4">
      <c r="A1829" s="15" t="str">
        <f>IF(ISNUMBER(VALUE(SUBSTITUTE('Quantities Report'!$A1827,"+",""))), VALUE(SUBSTITUTE('Quantities Report'!$A1827,"+","")),IF('Quantities Report'!$A1827="","End of Project",$A1828))</f>
        <v>End of Project</v>
      </c>
      <c r="B1829" s="30" t="str">
        <f>IF(ISNUMBER('Quantities Report'!$A1827), "", TRIM(CLEAN(SUBSTITUTE('Quantities Report'!$A1827, CHAR(160), " "))))</f>
        <v/>
      </c>
      <c r="C1829" s="30">
        <f>'Quantities Report'!F1827</f>
        <v>0</v>
      </c>
      <c r="D1829" s="32">
        <f>'Quantities Report'!G1827</f>
        <v>0</v>
      </c>
    </row>
    <row r="1830" spans="1:4">
      <c r="A1830" s="15" t="str">
        <f>IF(ISNUMBER(VALUE(SUBSTITUTE('Quantities Report'!$A1828,"+",""))), VALUE(SUBSTITUTE('Quantities Report'!$A1828,"+","")),IF('Quantities Report'!$A1828="","End of Project",$A1829))</f>
        <v>End of Project</v>
      </c>
      <c r="B1830" s="30" t="str">
        <f>IF(ISNUMBER('Quantities Report'!$A1828), "", TRIM(CLEAN(SUBSTITUTE('Quantities Report'!$A1828, CHAR(160), " "))))</f>
        <v/>
      </c>
      <c r="C1830" s="30">
        <f>'Quantities Report'!F1828</f>
        <v>0</v>
      </c>
      <c r="D1830" s="32">
        <f>'Quantities Report'!G1828</f>
        <v>0</v>
      </c>
    </row>
    <row r="1831" spans="1:4">
      <c r="A1831" s="15" t="str">
        <f>IF(ISNUMBER(VALUE(SUBSTITUTE('Quantities Report'!$A1829,"+",""))), VALUE(SUBSTITUTE('Quantities Report'!$A1829,"+","")),IF('Quantities Report'!$A1829="","End of Project",$A1830))</f>
        <v>End of Project</v>
      </c>
      <c r="B1831" s="30" t="str">
        <f>IF(ISNUMBER('Quantities Report'!$A1829), "", TRIM(CLEAN(SUBSTITUTE('Quantities Report'!$A1829, CHAR(160), " "))))</f>
        <v/>
      </c>
      <c r="C1831" s="30">
        <f>'Quantities Report'!F1829</f>
        <v>0</v>
      </c>
      <c r="D1831" s="32">
        <f>'Quantities Report'!G1829</f>
        <v>0</v>
      </c>
    </row>
    <row r="1832" spans="1:4">
      <c r="A1832" s="15" t="str">
        <f>IF(ISNUMBER(VALUE(SUBSTITUTE('Quantities Report'!$A1830,"+",""))), VALUE(SUBSTITUTE('Quantities Report'!$A1830,"+","")),IF('Quantities Report'!$A1830="","End of Project",$A1831))</f>
        <v>End of Project</v>
      </c>
      <c r="B1832" s="30" t="str">
        <f>IF(ISNUMBER('Quantities Report'!$A1830), "", TRIM(CLEAN(SUBSTITUTE('Quantities Report'!$A1830, CHAR(160), " "))))</f>
        <v/>
      </c>
      <c r="C1832" s="30">
        <f>'Quantities Report'!F1830</f>
        <v>0</v>
      </c>
      <c r="D1832" s="32">
        <f>'Quantities Report'!G1830</f>
        <v>0</v>
      </c>
    </row>
    <row r="1833" spans="1:4">
      <c r="A1833" s="15" t="str">
        <f>IF(ISNUMBER(VALUE(SUBSTITUTE('Quantities Report'!$A1831,"+",""))), VALUE(SUBSTITUTE('Quantities Report'!$A1831,"+","")),IF('Quantities Report'!$A1831="","End of Project",$A1832))</f>
        <v>End of Project</v>
      </c>
      <c r="B1833" s="30" t="str">
        <f>IF(ISNUMBER('Quantities Report'!$A1831), "", TRIM(CLEAN(SUBSTITUTE('Quantities Report'!$A1831, CHAR(160), " "))))</f>
        <v/>
      </c>
      <c r="C1833" s="30">
        <f>'Quantities Report'!F1831</f>
        <v>0</v>
      </c>
      <c r="D1833" s="32">
        <f>'Quantities Report'!G1831</f>
        <v>0</v>
      </c>
    </row>
    <row r="1834" spans="1:4">
      <c r="A1834" s="15" t="str">
        <f>IF(ISNUMBER(VALUE(SUBSTITUTE('Quantities Report'!$A1832,"+",""))), VALUE(SUBSTITUTE('Quantities Report'!$A1832,"+","")),IF('Quantities Report'!$A1832="","End of Project",$A1833))</f>
        <v>End of Project</v>
      </c>
      <c r="B1834" s="30" t="str">
        <f>IF(ISNUMBER('Quantities Report'!$A1832), "", TRIM(CLEAN(SUBSTITUTE('Quantities Report'!$A1832, CHAR(160), " "))))</f>
        <v/>
      </c>
      <c r="C1834" s="30">
        <f>'Quantities Report'!F1832</f>
        <v>0</v>
      </c>
      <c r="D1834" s="32">
        <f>'Quantities Report'!G1832</f>
        <v>0</v>
      </c>
    </row>
    <row r="1835" spans="1:4">
      <c r="A1835" s="15" t="str">
        <f>IF(ISNUMBER(VALUE(SUBSTITUTE('Quantities Report'!$A1833,"+",""))), VALUE(SUBSTITUTE('Quantities Report'!$A1833,"+","")),IF('Quantities Report'!$A1833="","End of Project",$A1834))</f>
        <v>End of Project</v>
      </c>
      <c r="B1835" s="30" t="str">
        <f>IF(ISNUMBER('Quantities Report'!$A1833), "", TRIM(CLEAN(SUBSTITUTE('Quantities Report'!$A1833, CHAR(160), " "))))</f>
        <v/>
      </c>
      <c r="C1835" s="30">
        <f>'Quantities Report'!F1833</f>
        <v>0</v>
      </c>
      <c r="D1835" s="32">
        <f>'Quantities Report'!G1833</f>
        <v>0</v>
      </c>
    </row>
    <row r="1836" spans="1:4">
      <c r="A1836" s="15" t="str">
        <f>IF(ISNUMBER(VALUE(SUBSTITUTE('Quantities Report'!$A1834,"+",""))), VALUE(SUBSTITUTE('Quantities Report'!$A1834,"+","")),IF('Quantities Report'!$A1834="","End of Project",$A1835))</f>
        <v>End of Project</v>
      </c>
      <c r="B1836" s="30" t="str">
        <f>IF(ISNUMBER('Quantities Report'!$A1834), "", TRIM(CLEAN(SUBSTITUTE('Quantities Report'!$A1834, CHAR(160), " "))))</f>
        <v/>
      </c>
      <c r="C1836" s="30">
        <f>'Quantities Report'!F1834</f>
        <v>0</v>
      </c>
      <c r="D1836" s="32">
        <f>'Quantities Report'!G1834</f>
        <v>0</v>
      </c>
    </row>
    <row r="1837" spans="1:4">
      <c r="A1837" s="15" t="str">
        <f>IF(ISNUMBER(VALUE(SUBSTITUTE('Quantities Report'!$A1835,"+",""))), VALUE(SUBSTITUTE('Quantities Report'!$A1835,"+","")),IF('Quantities Report'!$A1835="","End of Project",$A1836))</f>
        <v>End of Project</v>
      </c>
      <c r="B1837" s="30" t="str">
        <f>IF(ISNUMBER('Quantities Report'!$A1835), "", TRIM(CLEAN(SUBSTITUTE('Quantities Report'!$A1835, CHAR(160), " "))))</f>
        <v/>
      </c>
      <c r="C1837" s="30">
        <f>'Quantities Report'!F1835</f>
        <v>0</v>
      </c>
      <c r="D1837" s="32">
        <f>'Quantities Report'!G1835</f>
        <v>0</v>
      </c>
    </row>
    <row r="1838" spans="1:4">
      <c r="A1838" s="15" t="str">
        <f>IF(ISNUMBER(VALUE(SUBSTITUTE('Quantities Report'!$A1836,"+",""))), VALUE(SUBSTITUTE('Quantities Report'!$A1836,"+","")),IF('Quantities Report'!$A1836="","End of Project",$A1837))</f>
        <v>End of Project</v>
      </c>
      <c r="B1838" s="30" t="str">
        <f>IF(ISNUMBER('Quantities Report'!$A1836), "", TRIM(CLEAN(SUBSTITUTE('Quantities Report'!$A1836, CHAR(160), " "))))</f>
        <v/>
      </c>
      <c r="C1838" s="30">
        <f>'Quantities Report'!F1836</f>
        <v>0</v>
      </c>
      <c r="D1838" s="32">
        <f>'Quantities Report'!G1836</f>
        <v>0</v>
      </c>
    </row>
    <row r="1839" spans="1:4">
      <c r="A1839" s="15" t="str">
        <f>IF(ISNUMBER(VALUE(SUBSTITUTE('Quantities Report'!$A1837,"+",""))), VALUE(SUBSTITUTE('Quantities Report'!$A1837,"+","")),IF('Quantities Report'!$A1837="","End of Project",$A1838))</f>
        <v>End of Project</v>
      </c>
      <c r="B1839" s="30" t="str">
        <f>IF(ISNUMBER('Quantities Report'!$A1837), "", TRIM(CLEAN(SUBSTITUTE('Quantities Report'!$A1837, CHAR(160), " "))))</f>
        <v/>
      </c>
      <c r="C1839" s="30">
        <f>'Quantities Report'!F1837</f>
        <v>0</v>
      </c>
      <c r="D1839" s="32">
        <f>'Quantities Report'!G1837</f>
        <v>0</v>
      </c>
    </row>
    <row r="1840" spans="1:4">
      <c r="A1840" s="15" t="str">
        <f>IF(ISNUMBER(VALUE(SUBSTITUTE('Quantities Report'!$A1838,"+",""))), VALUE(SUBSTITUTE('Quantities Report'!$A1838,"+","")),IF('Quantities Report'!$A1838="","End of Project",$A1839))</f>
        <v>End of Project</v>
      </c>
      <c r="B1840" s="30" t="str">
        <f>IF(ISNUMBER('Quantities Report'!$A1838), "", TRIM(CLEAN(SUBSTITUTE('Quantities Report'!$A1838, CHAR(160), " "))))</f>
        <v/>
      </c>
      <c r="C1840" s="30">
        <f>'Quantities Report'!F1838</f>
        <v>0</v>
      </c>
      <c r="D1840" s="32">
        <f>'Quantities Report'!G1838</f>
        <v>0</v>
      </c>
    </row>
    <row r="1841" spans="1:4">
      <c r="A1841" s="15" t="str">
        <f>IF(ISNUMBER(VALUE(SUBSTITUTE('Quantities Report'!$A1839,"+",""))), VALUE(SUBSTITUTE('Quantities Report'!$A1839,"+","")),IF('Quantities Report'!$A1839="","End of Project",$A1840))</f>
        <v>End of Project</v>
      </c>
      <c r="B1841" s="30" t="str">
        <f>IF(ISNUMBER('Quantities Report'!$A1839), "", TRIM(CLEAN(SUBSTITUTE('Quantities Report'!$A1839, CHAR(160), " "))))</f>
        <v/>
      </c>
      <c r="C1841" s="30">
        <f>'Quantities Report'!F1839</f>
        <v>0</v>
      </c>
      <c r="D1841" s="32">
        <f>'Quantities Report'!G1839</f>
        <v>0</v>
      </c>
    </row>
    <row r="1842" spans="1:4">
      <c r="A1842" s="15" t="str">
        <f>IF(ISNUMBER(VALUE(SUBSTITUTE('Quantities Report'!$A1840,"+",""))), VALUE(SUBSTITUTE('Quantities Report'!$A1840,"+","")),IF('Quantities Report'!$A1840="","End of Project",$A1841))</f>
        <v>End of Project</v>
      </c>
      <c r="B1842" s="30" t="str">
        <f>IF(ISNUMBER('Quantities Report'!$A1840), "", TRIM(CLEAN(SUBSTITUTE('Quantities Report'!$A1840, CHAR(160), " "))))</f>
        <v/>
      </c>
      <c r="C1842" s="30">
        <f>'Quantities Report'!F1840</f>
        <v>0</v>
      </c>
      <c r="D1842" s="32">
        <f>'Quantities Report'!G1840</f>
        <v>0</v>
      </c>
    </row>
    <row r="1843" spans="1:4">
      <c r="A1843" s="15" t="str">
        <f>IF(ISNUMBER(VALUE(SUBSTITUTE('Quantities Report'!$A1841,"+",""))), VALUE(SUBSTITUTE('Quantities Report'!$A1841,"+","")),IF('Quantities Report'!$A1841="","End of Project",$A1842))</f>
        <v>End of Project</v>
      </c>
      <c r="B1843" s="30" t="str">
        <f>IF(ISNUMBER('Quantities Report'!$A1841), "", TRIM(CLEAN(SUBSTITUTE('Quantities Report'!$A1841, CHAR(160), " "))))</f>
        <v/>
      </c>
      <c r="C1843" s="30">
        <f>'Quantities Report'!F1841</f>
        <v>0</v>
      </c>
      <c r="D1843" s="32">
        <f>'Quantities Report'!G1841</f>
        <v>0</v>
      </c>
    </row>
    <row r="1844" spans="1:4">
      <c r="A1844" s="15" t="str">
        <f>IF(ISNUMBER(VALUE(SUBSTITUTE('Quantities Report'!$A1842,"+",""))), VALUE(SUBSTITUTE('Quantities Report'!$A1842,"+","")),IF('Quantities Report'!$A1842="","End of Project",$A1843))</f>
        <v>End of Project</v>
      </c>
      <c r="B1844" s="30" t="str">
        <f>IF(ISNUMBER('Quantities Report'!$A1842), "", TRIM(CLEAN(SUBSTITUTE('Quantities Report'!$A1842, CHAR(160), " "))))</f>
        <v/>
      </c>
      <c r="C1844" s="30">
        <f>'Quantities Report'!F1842</f>
        <v>0</v>
      </c>
      <c r="D1844" s="32">
        <f>'Quantities Report'!G1842</f>
        <v>0</v>
      </c>
    </row>
    <row r="1845" spans="1:4">
      <c r="A1845" s="15" t="str">
        <f>IF(ISNUMBER(VALUE(SUBSTITUTE('Quantities Report'!$A1843,"+",""))), VALUE(SUBSTITUTE('Quantities Report'!$A1843,"+","")),IF('Quantities Report'!$A1843="","End of Project",$A1844))</f>
        <v>End of Project</v>
      </c>
      <c r="B1845" s="30" t="str">
        <f>IF(ISNUMBER('Quantities Report'!$A1843), "", TRIM(CLEAN(SUBSTITUTE('Quantities Report'!$A1843, CHAR(160), " "))))</f>
        <v/>
      </c>
      <c r="C1845" s="30">
        <f>'Quantities Report'!F1843</f>
        <v>0</v>
      </c>
      <c r="D1845" s="32">
        <f>'Quantities Report'!G1843</f>
        <v>0</v>
      </c>
    </row>
    <row r="1846" spans="1:4">
      <c r="A1846" s="15" t="str">
        <f>IF(ISNUMBER(VALUE(SUBSTITUTE('Quantities Report'!$A1844,"+",""))), VALUE(SUBSTITUTE('Quantities Report'!$A1844,"+","")),IF('Quantities Report'!$A1844="","End of Project",$A1845))</f>
        <v>End of Project</v>
      </c>
      <c r="B1846" s="30" t="str">
        <f>IF(ISNUMBER('Quantities Report'!$A1844), "", TRIM(CLEAN(SUBSTITUTE('Quantities Report'!$A1844, CHAR(160), " "))))</f>
        <v/>
      </c>
      <c r="C1846" s="30">
        <f>'Quantities Report'!F1844</f>
        <v>0</v>
      </c>
      <c r="D1846" s="32">
        <f>'Quantities Report'!G1844</f>
        <v>0</v>
      </c>
    </row>
    <row r="1847" spans="1:4">
      <c r="A1847" s="15" t="str">
        <f>IF(ISNUMBER(VALUE(SUBSTITUTE('Quantities Report'!$A1845,"+",""))), VALUE(SUBSTITUTE('Quantities Report'!$A1845,"+","")),IF('Quantities Report'!$A1845="","End of Project",$A1846))</f>
        <v>End of Project</v>
      </c>
      <c r="B1847" s="30" t="str">
        <f>IF(ISNUMBER('Quantities Report'!$A1845), "", TRIM(CLEAN(SUBSTITUTE('Quantities Report'!$A1845, CHAR(160), " "))))</f>
        <v/>
      </c>
      <c r="C1847" s="30">
        <f>'Quantities Report'!F1845</f>
        <v>0</v>
      </c>
      <c r="D1847" s="32">
        <f>'Quantities Report'!G1845</f>
        <v>0</v>
      </c>
    </row>
    <row r="1848" spans="1:4">
      <c r="A1848" s="15" t="str">
        <f>IF(ISNUMBER(VALUE(SUBSTITUTE('Quantities Report'!$A1846,"+",""))), VALUE(SUBSTITUTE('Quantities Report'!$A1846,"+","")),IF('Quantities Report'!$A1846="","End of Project",$A1847))</f>
        <v>End of Project</v>
      </c>
      <c r="B1848" s="30" t="str">
        <f>IF(ISNUMBER('Quantities Report'!$A1846), "", TRIM(CLEAN(SUBSTITUTE('Quantities Report'!$A1846, CHAR(160), " "))))</f>
        <v/>
      </c>
      <c r="C1848" s="30">
        <f>'Quantities Report'!F1846</f>
        <v>0</v>
      </c>
      <c r="D1848" s="32">
        <f>'Quantities Report'!G1846</f>
        <v>0</v>
      </c>
    </row>
    <row r="1849" spans="1:4">
      <c r="A1849" s="15" t="str">
        <f>IF(ISNUMBER(VALUE(SUBSTITUTE('Quantities Report'!$A1847,"+",""))), VALUE(SUBSTITUTE('Quantities Report'!$A1847,"+","")),IF('Quantities Report'!$A1847="","End of Project",$A1848))</f>
        <v>End of Project</v>
      </c>
      <c r="B1849" s="30" t="str">
        <f>IF(ISNUMBER('Quantities Report'!$A1847), "", TRIM(CLEAN(SUBSTITUTE('Quantities Report'!$A1847, CHAR(160), " "))))</f>
        <v/>
      </c>
      <c r="C1849" s="30">
        <f>'Quantities Report'!F1847</f>
        <v>0</v>
      </c>
      <c r="D1849" s="32">
        <f>'Quantities Report'!G1847</f>
        <v>0</v>
      </c>
    </row>
    <row r="1850" spans="1:4">
      <c r="A1850" s="15" t="str">
        <f>IF(ISNUMBER(VALUE(SUBSTITUTE('Quantities Report'!$A1848,"+",""))), VALUE(SUBSTITUTE('Quantities Report'!$A1848,"+","")),IF('Quantities Report'!$A1848="","End of Project",$A1849))</f>
        <v>End of Project</v>
      </c>
      <c r="B1850" s="30" t="str">
        <f>IF(ISNUMBER('Quantities Report'!$A1848), "", TRIM(CLEAN(SUBSTITUTE('Quantities Report'!$A1848, CHAR(160), " "))))</f>
        <v/>
      </c>
      <c r="C1850" s="30">
        <f>'Quantities Report'!F1848</f>
        <v>0</v>
      </c>
      <c r="D1850" s="32">
        <f>'Quantities Report'!G1848</f>
        <v>0</v>
      </c>
    </row>
    <row r="1851" spans="1:4">
      <c r="A1851" s="15" t="str">
        <f>IF(ISNUMBER(VALUE(SUBSTITUTE('Quantities Report'!$A1849,"+",""))), VALUE(SUBSTITUTE('Quantities Report'!$A1849,"+","")),IF('Quantities Report'!$A1849="","End of Project",$A1850))</f>
        <v>End of Project</v>
      </c>
      <c r="B1851" s="30" t="str">
        <f>IF(ISNUMBER('Quantities Report'!$A1849), "", TRIM(CLEAN(SUBSTITUTE('Quantities Report'!$A1849, CHAR(160), " "))))</f>
        <v/>
      </c>
      <c r="C1851" s="30">
        <f>'Quantities Report'!F1849</f>
        <v>0</v>
      </c>
      <c r="D1851" s="32">
        <f>'Quantities Report'!G1849</f>
        <v>0</v>
      </c>
    </row>
    <row r="1852" spans="1:4">
      <c r="A1852" s="15" t="str">
        <f>IF(ISNUMBER(VALUE(SUBSTITUTE('Quantities Report'!$A1850,"+",""))), VALUE(SUBSTITUTE('Quantities Report'!$A1850,"+","")),IF('Quantities Report'!$A1850="","End of Project",$A1851))</f>
        <v>End of Project</v>
      </c>
      <c r="B1852" s="30" t="str">
        <f>IF(ISNUMBER('Quantities Report'!$A1850), "", TRIM(CLEAN(SUBSTITUTE('Quantities Report'!$A1850, CHAR(160), " "))))</f>
        <v/>
      </c>
      <c r="C1852" s="30">
        <f>'Quantities Report'!F1850</f>
        <v>0</v>
      </c>
      <c r="D1852" s="32">
        <f>'Quantities Report'!G1850</f>
        <v>0</v>
      </c>
    </row>
    <row r="1853" spans="1:4">
      <c r="A1853" s="15" t="str">
        <f>IF(ISNUMBER(VALUE(SUBSTITUTE('Quantities Report'!$A1851,"+",""))), VALUE(SUBSTITUTE('Quantities Report'!$A1851,"+","")),IF('Quantities Report'!$A1851="","End of Project",$A1852))</f>
        <v>End of Project</v>
      </c>
      <c r="B1853" s="30" t="str">
        <f>IF(ISNUMBER('Quantities Report'!$A1851), "", TRIM(CLEAN(SUBSTITUTE('Quantities Report'!$A1851, CHAR(160), " "))))</f>
        <v/>
      </c>
      <c r="C1853" s="30">
        <f>'Quantities Report'!F1851</f>
        <v>0</v>
      </c>
      <c r="D1853" s="32">
        <f>'Quantities Report'!G1851</f>
        <v>0</v>
      </c>
    </row>
    <row r="1854" spans="1:4">
      <c r="A1854" s="15" t="str">
        <f>IF(ISNUMBER(VALUE(SUBSTITUTE('Quantities Report'!$A1852,"+",""))), VALUE(SUBSTITUTE('Quantities Report'!$A1852,"+","")),IF('Quantities Report'!$A1852="","End of Project",$A1853))</f>
        <v>End of Project</v>
      </c>
      <c r="B1854" s="30" t="str">
        <f>IF(ISNUMBER('Quantities Report'!$A1852), "", TRIM(CLEAN(SUBSTITUTE('Quantities Report'!$A1852, CHAR(160), " "))))</f>
        <v/>
      </c>
      <c r="C1854" s="30">
        <f>'Quantities Report'!F1852</f>
        <v>0</v>
      </c>
      <c r="D1854" s="32">
        <f>'Quantities Report'!G1852</f>
        <v>0</v>
      </c>
    </row>
    <row r="1855" spans="1:4">
      <c r="A1855" s="15" t="str">
        <f>IF(ISNUMBER(VALUE(SUBSTITUTE('Quantities Report'!$A1853,"+",""))), VALUE(SUBSTITUTE('Quantities Report'!$A1853,"+","")),IF('Quantities Report'!$A1853="","End of Project",$A1854))</f>
        <v>End of Project</v>
      </c>
      <c r="B1855" s="30" t="str">
        <f>IF(ISNUMBER('Quantities Report'!$A1853), "", TRIM(CLEAN(SUBSTITUTE('Quantities Report'!$A1853, CHAR(160), " "))))</f>
        <v/>
      </c>
      <c r="C1855" s="30">
        <f>'Quantities Report'!F1853</f>
        <v>0</v>
      </c>
      <c r="D1855" s="32">
        <f>'Quantities Report'!G1853</f>
        <v>0</v>
      </c>
    </row>
    <row r="1856" spans="1:4">
      <c r="A1856" s="15" t="str">
        <f>IF(ISNUMBER(VALUE(SUBSTITUTE('Quantities Report'!$A1854,"+",""))), VALUE(SUBSTITUTE('Quantities Report'!$A1854,"+","")),IF('Quantities Report'!$A1854="","End of Project",$A1855))</f>
        <v>End of Project</v>
      </c>
      <c r="B1856" s="30" t="str">
        <f>IF(ISNUMBER('Quantities Report'!$A1854), "", TRIM(CLEAN(SUBSTITUTE('Quantities Report'!$A1854, CHAR(160), " "))))</f>
        <v/>
      </c>
      <c r="C1856" s="30">
        <f>'Quantities Report'!F1854</f>
        <v>0</v>
      </c>
      <c r="D1856" s="32">
        <f>'Quantities Report'!G1854</f>
        <v>0</v>
      </c>
    </row>
    <row r="1857" spans="1:4">
      <c r="A1857" s="15" t="str">
        <f>IF(ISNUMBER(VALUE(SUBSTITUTE('Quantities Report'!$A1855,"+",""))), VALUE(SUBSTITUTE('Quantities Report'!$A1855,"+","")),IF('Quantities Report'!$A1855="","End of Project",$A1856))</f>
        <v>End of Project</v>
      </c>
      <c r="B1857" s="30" t="str">
        <f>IF(ISNUMBER('Quantities Report'!$A1855), "", TRIM(CLEAN(SUBSTITUTE('Quantities Report'!$A1855, CHAR(160), " "))))</f>
        <v/>
      </c>
      <c r="C1857" s="30">
        <f>'Quantities Report'!F1855</f>
        <v>0</v>
      </c>
      <c r="D1857" s="32">
        <f>'Quantities Report'!G1855</f>
        <v>0</v>
      </c>
    </row>
    <row r="1858" spans="1:4">
      <c r="A1858" s="15" t="str">
        <f>IF(ISNUMBER(VALUE(SUBSTITUTE('Quantities Report'!$A1856,"+",""))), VALUE(SUBSTITUTE('Quantities Report'!$A1856,"+","")),IF('Quantities Report'!$A1856="","End of Project",$A1857))</f>
        <v>End of Project</v>
      </c>
      <c r="B1858" s="30" t="str">
        <f>IF(ISNUMBER('Quantities Report'!$A1856), "", TRIM(CLEAN(SUBSTITUTE('Quantities Report'!$A1856, CHAR(160), " "))))</f>
        <v/>
      </c>
      <c r="C1858" s="30">
        <f>'Quantities Report'!F1856</f>
        <v>0</v>
      </c>
      <c r="D1858" s="32">
        <f>'Quantities Report'!G1856</f>
        <v>0</v>
      </c>
    </row>
    <row r="1859" spans="1:4">
      <c r="A1859" s="15" t="str">
        <f>IF(ISNUMBER(VALUE(SUBSTITUTE('Quantities Report'!$A1857,"+",""))), VALUE(SUBSTITUTE('Quantities Report'!$A1857,"+","")),IF('Quantities Report'!$A1857="","End of Project",$A1858))</f>
        <v>End of Project</v>
      </c>
      <c r="B1859" s="30" t="str">
        <f>IF(ISNUMBER('Quantities Report'!$A1857), "", TRIM(CLEAN(SUBSTITUTE('Quantities Report'!$A1857, CHAR(160), " "))))</f>
        <v/>
      </c>
      <c r="C1859" s="30">
        <f>'Quantities Report'!F1857</f>
        <v>0</v>
      </c>
      <c r="D1859" s="32">
        <f>'Quantities Report'!G1857</f>
        <v>0</v>
      </c>
    </row>
    <row r="1860" spans="1:4">
      <c r="A1860" s="15" t="str">
        <f>IF(ISNUMBER(VALUE(SUBSTITUTE('Quantities Report'!$A1858,"+",""))), VALUE(SUBSTITUTE('Quantities Report'!$A1858,"+","")),IF('Quantities Report'!$A1858="","End of Project",$A1859))</f>
        <v>End of Project</v>
      </c>
      <c r="B1860" s="30" t="str">
        <f>IF(ISNUMBER('Quantities Report'!$A1858), "", TRIM(CLEAN(SUBSTITUTE('Quantities Report'!$A1858, CHAR(160), " "))))</f>
        <v/>
      </c>
      <c r="C1860" s="30">
        <f>'Quantities Report'!F1858</f>
        <v>0</v>
      </c>
      <c r="D1860" s="32">
        <f>'Quantities Report'!G1858</f>
        <v>0</v>
      </c>
    </row>
    <row r="1861" spans="1:4">
      <c r="A1861" s="15" t="str">
        <f>IF(ISNUMBER(VALUE(SUBSTITUTE('Quantities Report'!$A1859,"+",""))), VALUE(SUBSTITUTE('Quantities Report'!$A1859,"+","")),IF('Quantities Report'!$A1859="","End of Project",$A1860))</f>
        <v>End of Project</v>
      </c>
      <c r="B1861" s="30" t="str">
        <f>IF(ISNUMBER('Quantities Report'!$A1859), "", TRIM(CLEAN(SUBSTITUTE('Quantities Report'!$A1859, CHAR(160), " "))))</f>
        <v/>
      </c>
      <c r="C1861" s="30">
        <f>'Quantities Report'!F1859</f>
        <v>0</v>
      </c>
      <c r="D1861" s="32">
        <f>'Quantities Report'!G1859</f>
        <v>0</v>
      </c>
    </row>
    <row r="1862" spans="1:4">
      <c r="A1862" s="15" t="str">
        <f>IF(ISNUMBER(VALUE(SUBSTITUTE('Quantities Report'!$A1860,"+",""))), VALUE(SUBSTITUTE('Quantities Report'!$A1860,"+","")),IF('Quantities Report'!$A1860="","End of Project",$A1861))</f>
        <v>End of Project</v>
      </c>
      <c r="B1862" s="30" t="str">
        <f>IF(ISNUMBER('Quantities Report'!$A1860), "", TRIM(CLEAN(SUBSTITUTE('Quantities Report'!$A1860, CHAR(160), " "))))</f>
        <v/>
      </c>
      <c r="C1862" s="30">
        <f>'Quantities Report'!F1860</f>
        <v>0</v>
      </c>
      <c r="D1862" s="32">
        <f>'Quantities Report'!G1860</f>
        <v>0</v>
      </c>
    </row>
    <row r="1863" spans="1:4">
      <c r="A1863" s="15" t="str">
        <f>IF(ISNUMBER(VALUE(SUBSTITUTE('Quantities Report'!$A1861,"+",""))), VALUE(SUBSTITUTE('Quantities Report'!$A1861,"+","")),IF('Quantities Report'!$A1861="","End of Project",$A1862))</f>
        <v>End of Project</v>
      </c>
      <c r="B1863" s="30" t="str">
        <f>IF(ISNUMBER('Quantities Report'!$A1861), "", TRIM(CLEAN(SUBSTITUTE('Quantities Report'!$A1861, CHAR(160), " "))))</f>
        <v/>
      </c>
      <c r="C1863" s="30">
        <f>'Quantities Report'!F1861</f>
        <v>0</v>
      </c>
      <c r="D1863" s="32">
        <f>'Quantities Report'!G1861</f>
        <v>0</v>
      </c>
    </row>
    <row r="1864" spans="1:4">
      <c r="A1864" s="15" t="str">
        <f>IF(ISNUMBER(VALUE(SUBSTITUTE('Quantities Report'!$A1862,"+",""))), VALUE(SUBSTITUTE('Quantities Report'!$A1862,"+","")),IF('Quantities Report'!$A1862="","End of Project",$A1863))</f>
        <v>End of Project</v>
      </c>
      <c r="B1864" s="30" t="str">
        <f>IF(ISNUMBER('Quantities Report'!$A1862), "", TRIM(CLEAN(SUBSTITUTE('Quantities Report'!$A1862, CHAR(160), " "))))</f>
        <v/>
      </c>
      <c r="C1864" s="30">
        <f>'Quantities Report'!F1862</f>
        <v>0</v>
      </c>
      <c r="D1864" s="32">
        <f>'Quantities Report'!G1862</f>
        <v>0</v>
      </c>
    </row>
    <row r="1865" spans="1:4">
      <c r="A1865" s="15" t="str">
        <f>IF(ISNUMBER(VALUE(SUBSTITUTE('Quantities Report'!$A1863,"+",""))), VALUE(SUBSTITUTE('Quantities Report'!$A1863,"+","")),IF('Quantities Report'!$A1863="","End of Project",$A1864))</f>
        <v>End of Project</v>
      </c>
      <c r="B1865" s="30" t="str">
        <f>IF(ISNUMBER('Quantities Report'!$A1863), "", TRIM(CLEAN(SUBSTITUTE('Quantities Report'!$A1863, CHAR(160), " "))))</f>
        <v/>
      </c>
      <c r="C1865" s="30">
        <f>'Quantities Report'!F1863</f>
        <v>0</v>
      </c>
      <c r="D1865" s="32">
        <f>'Quantities Report'!G1863</f>
        <v>0</v>
      </c>
    </row>
    <row r="1866" spans="1:4">
      <c r="A1866" s="15" t="str">
        <f>IF(ISNUMBER(VALUE(SUBSTITUTE('Quantities Report'!$A1864,"+",""))), VALUE(SUBSTITUTE('Quantities Report'!$A1864,"+","")),IF('Quantities Report'!$A1864="","End of Project",$A1865))</f>
        <v>End of Project</v>
      </c>
      <c r="B1866" s="30" t="str">
        <f>IF(ISNUMBER('Quantities Report'!$A1864), "", TRIM(CLEAN(SUBSTITUTE('Quantities Report'!$A1864, CHAR(160), " "))))</f>
        <v/>
      </c>
      <c r="C1866" s="30">
        <f>'Quantities Report'!F1864</f>
        <v>0</v>
      </c>
      <c r="D1866" s="32">
        <f>'Quantities Report'!G1864</f>
        <v>0</v>
      </c>
    </row>
    <row r="1867" spans="1:4">
      <c r="A1867" s="15" t="str">
        <f>IF(ISNUMBER(VALUE(SUBSTITUTE('Quantities Report'!$A1865,"+",""))), VALUE(SUBSTITUTE('Quantities Report'!$A1865,"+","")),IF('Quantities Report'!$A1865="","End of Project",$A1866))</f>
        <v>End of Project</v>
      </c>
      <c r="B1867" s="30" t="str">
        <f>IF(ISNUMBER('Quantities Report'!$A1865), "", TRIM(CLEAN(SUBSTITUTE('Quantities Report'!$A1865, CHAR(160), " "))))</f>
        <v/>
      </c>
      <c r="C1867" s="30">
        <f>'Quantities Report'!F1865</f>
        <v>0</v>
      </c>
      <c r="D1867" s="32">
        <f>'Quantities Report'!G1865</f>
        <v>0</v>
      </c>
    </row>
    <row r="1868" spans="1:4">
      <c r="A1868" s="15" t="str">
        <f>IF(ISNUMBER(VALUE(SUBSTITUTE('Quantities Report'!$A1866,"+",""))), VALUE(SUBSTITUTE('Quantities Report'!$A1866,"+","")),IF('Quantities Report'!$A1866="","End of Project",$A1867))</f>
        <v>End of Project</v>
      </c>
      <c r="B1868" s="30" t="str">
        <f>IF(ISNUMBER('Quantities Report'!$A1866), "", TRIM(CLEAN(SUBSTITUTE('Quantities Report'!$A1866, CHAR(160), " "))))</f>
        <v/>
      </c>
      <c r="C1868" s="30">
        <f>'Quantities Report'!F1866</f>
        <v>0</v>
      </c>
      <c r="D1868" s="32">
        <f>'Quantities Report'!G1866</f>
        <v>0</v>
      </c>
    </row>
    <row r="1869" spans="1:4">
      <c r="A1869" s="15" t="str">
        <f>IF(ISNUMBER(VALUE(SUBSTITUTE('Quantities Report'!$A1867,"+",""))), VALUE(SUBSTITUTE('Quantities Report'!$A1867,"+","")),IF('Quantities Report'!$A1867="","End of Project",$A1868))</f>
        <v>End of Project</v>
      </c>
      <c r="B1869" s="30" t="str">
        <f>IF(ISNUMBER('Quantities Report'!$A1867), "", TRIM(CLEAN(SUBSTITUTE('Quantities Report'!$A1867, CHAR(160), " "))))</f>
        <v/>
      </c>
      <c r="C1869" s="30">
        <f>'Quantities Report'!F1867</f>
        <v>0</v>
      </c>
      <c r="D1869" s="32">
        <f>'Quantities Report'!G1867</f>
        <v>0</v>
      </c>
    </row>
    <row r="1870" spans="1:4">
      <c r="A1870" s="15" t="str">
        <f>IF(ISNUMBER(VALUE(SUBSTITUTE('Quantities Report'!$A1868,"+",""))), VALUE(SUBSTITUTE('Quantities Report'!$A1868,"+","")),IF('Quantities Report'!$A1868="","End of Project",$A1869))</f>
        <v>End of Project</v>
      </c>
      <c r="B1870" s="30" t="str">
        <f>IF(ISNUMBER('Quantities Report'!$A1868), "", TRIM(CLEAN(SUBSTITUTE('Quantities Report'!$A1868, CHAR(160), " "))))</f>
        <v/>
      </c>
      <c r="C1870" s="30">
        <f>'Quantities Report'!F1868</f>
        <v>0</v>
      </c>
      <c r="D1870" s="32">
        <f>'Quantities Report'!G1868</f>
        <v>0</v>
      </c>
    </row>
    <row r="1871" spans="1:4">
      <c r="A1871" s="15" t="str">
        <f>IF(ISNUMBER(VALUE(SUBSTITUTE('Quantities Report'!$A1869,"+",""))), VALUE(SUBSTITUTE('Quantities Report'!$A1869,"+","")),IF('Quantities Report'!$A1869="","End of Project",$A1870))</f>
        <v>End of Project</v>
      </c>
      <c r="B1871" s="30" t="str">
        <f>IF(ISNUMBER('Quantities Report'!$A1869), "", TRIM(CLEAN(SUBSTITUTE('Quantities Report'!$A1869, CHAR(160), " "))))</f>
        <v/>
      </c>
      <c r="C1871" s="30">
        <f>'Quantities Report'!F1869</f>
        <v>0</v>
      </c>
      <c r="D1871" s="32">
        <f>'Quantities Report'!G1869</f>
        <v>0</v>
      </c>
    </row>
    <row r="1872" spans="1:4">
      <c r="A1872" s="15" t="str">
        <f>IF(ISNUMBER(VALUE(SUBSTITUTE('Quantities Report'!$A1870,"+",""))), VALUE(SUBSTITUTE('Quantities Report'!$A1870,"+","")),IF('Quantities Report'!$A1870="","End of Project",$A1871))</f>
        <v>End of Project</v>
      </c>
      <c r="B1872" s="30" t="str">
        <f>IF(ISNUMBER('Quantities Report'!$A1870), "", TRIM(CLEAN(SUBSTITUTE('Quantities Report'!$A1870, CHAR(160), " "))))</f>
        <v/>
      </c>
      <c r="C1872" s="30">
        <f>'Quantities Report'!F1870</f>
        <v>0</v>
      </c>
      <c r="D1872" s="32">
        <f>'Quantities Report'!G1870</f>
        <v>0</v>
      </c>
    </row>
    <row r="1873" spans="1:4">
      <c r="A1873" s="15" t="str">
        <f>IF(ISNUMBER(VALUE(SUBSTITUTE('Quantities Report'!$A1871,"+",""))), VALUE(SUBSTITUTE('Quantities Report'!$A1871,"+","")),IF('Quantities Report'!$A1871="","End of Project",$A1872))</f>
        <v>End of Project</v>
      </c>
      <c r="B1873" s="30" t="str">
        <f>IF(ISNUMBER('Quantities Report'!$A1871), "", TRIM(CLEAN(SUBSTITUTE('Quantities Report'!$A1871, CHAR(160), " "))))</f>
        <v/>
      </c>
      <c r="C1873" s="30">
        <f>'Quantities Report'!F1871</f>
        <v>0</v>
      </c>
      <c r="D1873" s="32">
        <f>'Quantities Report'!G1871</f>
        <v>0</v>
      </c>
    </row>
    <row r="1874" spans="1:4">
      <c r="A1874" s="15" t="str">
        <f>IF(ISNUMBER(VALUE(SUBSTITUTE('Quantities Report'!$A1872,"+",""))), VALUE(SUBSTITUTE('Quantities Report'!$A1872,"+","")),IF('Quantities Report'!$A1872="","End of Project",$A1873))</f>
        <v>End of Project</v>
      </c>
      <c r="B1874" s="30" t="str">
        <f>IF(ISNUMBER('Quantities Report'!$A1872), "", TRIM(CLEAN(SUBSTITUTE('Quantities Report'!$A1872, CHAR(160), " "))))</f>
        <v/>
      </c>
      <c r="C1874" s="30">
        <f>'Quantities Report'!F1872</f>
        <v>0</v>
      </c>
      <c r="D1874" s="32">
        <f>'Quantities Report'!G1872</f>
        <v>0</v>
      </c>
    </row>
    <row r="1875" spans="1:4">
      <c r="A1875" s="15" t="str">
        <f>IF(ISNUMBER(VALUE(SUBSTITUTE('Quantities Report'!$A1873,"+",""))), VALUE(SUBSTITUTE('Quantities Report'!$A1873,"+","")),IF('Quantities Report'!$A1873="","End of Project",$A1874))</f>
        <v>End of Project</v>
      </c>
      <c r="B1875" s="30" t="str">
        <f>IF(ISNUMBER('Quantities Report'!$A1873), "", TRIM(CLEAN(SUBSTITUTE('Quantities Report'!$A1873, CHAR(160), " "))))</f>
        <v/>
      </c>
      <c r="C1875" s="30">
        <f>'Quantities Report'!F1873</f>
        <v>0</v>
      </c>
      <c r="D1875" s="32">
        <f>'Quantities Report'!G1873</f>
        <v>0</v>
      </c>
    </row>
    <row r="1876" spans="1:4">
      <c r="A1876" s="15" t="str">
        <f>IF(ISNUMBER(VALUE(SUBSTITUTE('Quantities Report'!$A1874,"+",""))), VALUE(SUBSTITUTE('Quantities Report'!$A1874,"+","")),IF('Quantities Report'!$A1874="","End of Project",$A1875))</f>
        <v>End of Project</v>
      </c>
      <c r="B1876" s="30" t="str">
        <f>IF(ISNUMBER('Quantities Report'!$A1874), "", TRIM(CLEAN(SUBSTITUTE('Quantities Report'!$A1874, CHAR(160), " "))))</f>
        <v/>
      </c>
      <c r="C1876" s="30">
        <f>'Quantities Report'!F1874</f>
        <v>0</v>
      </c>
      <c r="D1876" s="32">
        <f>'Quantities Report'!G1874</f>
        <v>0</v>
      </c>
    </row>
    <row r="1877" spans="1:4">
      <c r="A1877" s="15" t="str">
        <f>IF(ISNUMBER(VALUE(SUBSTITUTE('Quantities Report'!$A1875,"+",""))), VALUE(SUBSTITUTE('Quantities Report'!$A1875,"+","")),IF('Quantities Report'!$A1875="","End of Project",$A1876))</f>
        <v>End of Project</v>
      </c>
      <c r="B1877" s="30" t="str">
        <f>IF(ISNUMBER('Quantities Report'!$A1875), "", TRIM(CLEAN(SUBSTITUTE('Quantities Report'!$A1875, CHAR(160), " "))))</f>
        <v/>
      </c>
      <c r="C1877" s="30">
        <f>'Quantities Report'!F1875</f>
        <v>0</v>
      </c>
      <c r="D1877" s="32">
        <f>'Quantities Report'!G1875</f>
        <v>0</v>
      </c>
    </row>
    <row r="1878" spans="1:4">
      <c r="A1878" s="15" t="str">
        <f>IF(ISNUMBER(VALUE(SUBSTITUTE('Quantities Report'!$A1876,"+",""))), VALUE(SUBSTITUTE('Quantities Report'!$A1876,"+","")),IF('Quantities Report'!$A1876="","End of Project",$A1877))</f>
        <v>End of Project</v>
      </c>
      <c r="B1878" s="30" t="str">
        <f>IF(ISNUMBER('Quantities Report'!$A1876), "", TRIM(CLEAN(SUBSTITUTE('Quantities Report'!$A1876, CHAR(160), " "))))</f>
        <v/>
      </c>
      <c r="C1878" s="30">
        <f>'Quantities Report'!F1876</f>
        <v>0</v>
      </c>
      <c r="D1878" s="32">
        <f>'Quantities Report'!G1876</f>
        <v>0</v>
      </c>
    </row>
    <row r="1879" spans="1:4">
      <c r="A1879" s="15" t="str">
        <f>IF(ISNUMBER(VALUE(SUBSTITUTE('Quantities Report'!$A1877,"+",""))), VALUE(SUBSTITUTE('Quantities Report'!$A1877,"+","")),IF('Quantities Report'!$A1877="","End of Project",$A1878))</f>
        <v>End of Project</v>
      </c>
      <c r="B1879" s="30" t="str">
        <f>IF(ISNUMBER('Quantities Report'!$A1877), "", TRIM(CLEAN(SUBSTITUTE('Quantities Report'!$A1877, CHAR(160), " "))))</f>
        <v/>
      </c>
      <c r="C1879" s="30">
        <f>'Quantities Report'!F1877</f>
        <v>0</v>
      </c>
      <c r="D1879" s="32">
        <f>'Quantities Report'!G1877</f>
        <v>0</v>
      </c>
    </row>
    <row r="1880" spans="1:4">
      <c r="A1880" s="15" t="str">
        <f>IF(ISNUMBER(VALUE(SUBSTITUTE('Quantities Report'!$A1878,"+",""))), VALUE(SUBSTITUTE('Quantities Report'!$A1878,"+","")),IF('Quantities Report'!$A1878="","End of Project",$A1879))</f>
        <v>End of Project</v>
      </c>
      <c r="B1880" s="30" t="str">
        <f>IF(ISNUMBER('Quantities Report'!$A1878), "", TRIM(CLEAN(SUBSTITUTE('Quantities Report'!$A1878, CHAR(160), " "))))</f>
        <v/>
      </c>
      <c r="C1880" s="30">
        <f>'Quantities Report'!F1878</f>
        <v>0</v>
      </c>
      <c r="D1880" s="32">
        <f>'Quantities Report'!G1878</f>
        <v>0</v>
      </c>
    </row>
    <row r="1881" spans="1:4">
      <c r="A1881" s="15" t="str">
        <f>IF(ISNUMBER(VALUE(SUBSTITUTE('Quantities Report'!$A1879,"+",""))), VALUE(SUBSTITUTE('Quantities Report'!$A1879,"+","")),IF('Quantities Report'!$A1879="","End of Project",$A1880))</f>
        <v>End of Project</v>
      </c>
      <c r="B1881" s="30" t="str">
        <f>IF(ISNUMBER('Quantities Report'!$A1879), "", TRIM(CLEAN(SUBSTITUTE('Quantities Report'!$A1879, CHAR(160), " "))))</f>
        <v/>
      </c>
      <c r="C1881" s="30">
        <f>'Quantities Report'!F1879</f>
        <v>0</v>
      </c>
      <c r="D1881" s="32">
        <f>'Quantities Report'!G1879</f>
        <v>0</v>
      </c>
    </row>
    <row r="1882" spans="1:4">
      <c r="A1882" s="15" t="str">
        <f>IF(ISNUMBER(VALUE(SUBSTITUTE('Quantities Report'!$A1880,"+",""))), VALUE(SUBSTITUTE('Quantities Report'!$A1880,"+","")),IF('Quantities Report'!$A1880="","End of Project",$A1881))</f>
        <v>End of Project</v>
      </c>
      <c r="B1882" s="30" t="str">
        <f>IF(ISNUMBER('Quantities Report'!$A1880), "", TRIM(CLEAN(SUBSTITUTE('Quantities Report'!$A1880, CHAR(160), " "))))</f>
        <v/>
      </c>
      <c r="C1882" s="30">
        <f>'Quantities Report'!F1880</f>
        <v>0</v>
      </c>
      <c r="D1882" s="32">
        <f>'Quantities Report'!G1880</f>
        <v>0</v>
      </c>
    </row>
    <row r="1883" spans="1:4">
      <c r="A1883" s="15" t="str">
        <f>IF(ISNUMBER(VALUE(SUBSTITUTE('Quantities Report'!$A1881,"+",""))), VALUE(SUBSTITUTE('Quantities Report'!$A1881,"+","")),IF('Quantities Report'!$A1881="","End of Project",$A1882))</f>
        <v>End of Project</v>
      </c>
      <c r="B1883" s="30" t="str">
        <f>IF(ISNUMBER('Quantities Report'!$A1881), "", TRIM(CLEAN(SUBSTITUTE('Quantities Report'!$A1881, CHAR(160), " "))))</f>
        <v/>
      </c>
      <c r="C1883" s="30">
        <f>'Quantities Report'!F1881</f>
        <v>0</v>
      </c>
      <c r="D1883" s="32">
        <f>'Quantities Report'!G1881</f>
        <v>0</v>
      </c>
    </row>
    <row r="1884" spans="1:4">
      <c r="A1884" s="15" t="str">
        <f>IF(ISNUMBER(VALUE(SUBSTITUTE('Quantities Report'!$A1882,"+",""))), VALUE(SUBSTITUTE('Quantities Report'!$A1882,"+","")),IF('Quantities Report'!$A1882="","End of Project",$A1883))</f>
        <v>End of Project</v>
      </c>
      <c r="B1884" s="30" t="str">
        <f>IF(ISNUMBER('Quantities Report'!$A1882), "", TRIM(CLEAN(SUBSTITUTE('Quantities Report'!$A1882, CHAR(160), " "))))</f>
        <v/>
      </c>
      <c r="C1884" s="30">
        <f>'Quantities Report'!F1882</f>
        <v>0</v>
      </c>
      <c r="D1884" s="32">
        <f>'Quantities Report'!G1882</f>
        <v>0</v>
      </c>
    </row>
    <row r="1885" spans="1:4">
      <c r="A1885" s="15" t="str">
        <f>IF(ISNUMBER(VALUE(SUBSTITUTE('Quantities Report'!$A1883,"+",""))), VALUE(SUBSTITUTE('Quantities Report'!$A1883,"+","")),IF('Quantities Report'!$A1883="","End of Project",$A1884))</f>
        <v>End of Project</v>
      </c>
      <c r="B1885" s="30" t="str">
        <f>IF(ISNUMBER('Quantities Report'!$A1883), "", TRIM(CLEAN(SUBSTITUTE('Quantities Report'!$A1883, CHAR(160), " "))))</f>
        <v/>
      </c>
      <c r="C1885" s="30">
        <f>'Quantities Report'!F1883</f>
        <v>0</v>
      </c>
      <c r="D1885" s="32">
        <f>'Quantities Report'!G1883</f>
        <v>0</v>
      </c>
    </row>
    <row r="1886" spans="1:4">
      <c r="A1886" s="15" t="str">
        <f>IF(ISNUMBER(VALUE(SUBSTITUTE('Quantities Report'!$A1884,"+",""))), VALUE(SUBSTITUTE('Quantities Report'!$A1884,"+","")),IF('Quantities Report'!$A1884="","End of Project",$A1885))</f>
        <v>End of Project</v>
      </c>
      <c r="B1886" s="30" t="str">
        <f>IF(ISNUMBER('Quantities Report'!$A1884), "", TRIM(CLEAN(SUBSTITUTE('Quantities Report'!$A1884, CHAR(160), " "))))</f>
        <v/>
      </c>
      <c r="C1886" s="30">
        <f>'Quantities Report'!F1884</f>
        <v>0</v>
      </c>
      <c r="D1886" s="32">
        <f>'Quantities Report'!G1884</f>
        <v>0</v>
      </c>
    </row>
    <row r="1887" spans="1:4">
      <c r="A1887" s="15" t="str">
        <f>IF(ISNUMBER(VALUE(SUBSTITUTE('Quantities Report'!$A1885,"+",""))), VALUE(SUBSTITUTE('Quantities Report'!$A1885,"+","")),IF('Quantities Report'!$A1885="","End of Project",$A1886))</f>
        <v>End of Project</v>
      </c>
      <c r="B1887" s="30" t="str">
        <f>IF(ISNUMBER('Quantities Report'!$A1885), "", TRIM(CLEAN(SUBSTITUTE('Quantities Report'!$A1885, CHAR(160), " "))))</f>
        <v/>
      </c>
      <c r="C1887" s="30">
        <f>'Quantities Report'!F1885</f>
        <v>0</v>
      </c>
      <c r="D1887" s="32">
        <f>'Quantities Report'!G1885</f>
        <v>0</v>
      </c>
    </row>
    <row r="1888" spans="1:4">
      <c r="A1888" s="15" t="str">
        <f>IF(ISNUMBER(VALUE(SUBSTITUTE('Quantities Report'!$A1886,"+",""))), VALUE(SUBSTITUTE('Quantities Report'!$A1886,"+","")),IF('Quantities Report'!$A1886="","End of Project",$A1887))</f>
        <v>End of Project</v>
      </c>
      <c r="B1888" s="30" t="str">
        <f>IF(ISNUMBER('Quantities Report'!$A1886), "", TRIM(CLEAN(SUBSTITUTE('Quantities Report'!$A1886, CHAR(160), " "))))</f>
        <v/>
      </c>
      <c r="C1888" s="30">
        <f>'Quantities Report'!F1886</f>
        <v>0</v>
      </c>
      <c r="D1888" s="32">
        <f>'Quantities Report'!G1886</f>
        <v>0</v>
      </c>
    </row>
    <row r="1889" spans="1:4">
      <c r="A1889" s="15" t="str">
        <f>IF(ISNUMBER(VALUE(SUBSTITUTE('Quantities Report'!$A1887,"+",""))), VALUE(SUBSTITUTE('Quantities Report'!$A1887,"+","")),IF('Quantities Report'!$A1887="","End of Project",$A1888))</f>
        <v>End of Project</v>
      </c>
      <c r="B1889" s="30" t="str">
        <f>IF(ISNUMBER('Quantities Report'!$A1887), "", TRIM(CLEAN(SUBSTITUTE('Quantities Report'!$A1887, CHAR(160), " "))))</f>
        <v/>
      </c>
      <c r="C1889" s="30">
        <f>'Quantities Report'!F1887</f>
        <v>0</v>
      </c>
      <c r="D1889" s="32">
        <f>'Quantities Report'!G1887</f>
        <v>0</v>
      </c>
    </row>
    <row r="1890" spans="1:4">
      <c r="A1890" s="15" t="str">
        <f>IF(ISNUMBER(VALUE(SUBSTITUTE('Quantities Report'!$A1888,"+",""))), VALUE(SUBSTITUTE('Quantities Report'!$A1888,"+","")),IF('Quantities Report'!$A1888="","End of Project",$A1889))</f>
        <v>End of Project</v>
      </c>
      <c r="B1890" s="30" t="str">
        <f>IF(ISNUMBER('Quantities Report'!$A1888), "", TRIM(CLEAN(SUBSTITUTE('Quantities Report'!$A1888, CHAR(160), " "))))</f>
        <v/>
      </c>
      <c r="C1890" s="30">
        <f>'Quantities Report'!F1888</f>
        <v>0</v>
      </c>
      <c r="D1890" s="32">
        <f>'Quantities Report'!G1888</f>
        <v>0</v>
      </c>
    </row>
    <row r="1891" spans="1:4">
      <c r="A1891" s="15" t="str">
        <f>IF(ISNUMBER(VALUE(SUBSTITUTE('Quantities Report'!$A1889,"+",""))), VALUE(SUBSTITUTE('Quantities Report'!$A1889,"+","")),IF('Quantities Report'!$A1889="","End of Project",$A1890))</f>
        <v>End of Project</v>
      </c>
      <c r="B1891" s="30" t="str">
        <f>IF(ISNUMBER('Quantities Report'!$A1889), "", TRIM(CLEAN(SUBSTITUTE('Quantities Report'!$A1889, CHAR(160), " "))))</f>
        <v/>
      </c>
      <c r="C1891" s="30">
        <f>'Quantities Report'!F1889</f>
        <v>0</v>
      </c>
      <c r="D1891" s="32">
        <f>'Quantities Report'!G1889</f>
        <v>0</v>
      </c>
    </row>
    <row r="1892" spans="1:4">
      <c r="A1892" s="15" t="str">
        <f>IF(ISNUMBER(VALUE(SUBSTITUTE('Quantities Report'!$A1890,"+",""))), VALUE(SUBSTITUTE('Quantities Report'!$A1890,"+","")),IF('Quantities Report'!$A1890="","End of Project",$A1891))</f>
        <v>End of Project</v>
      </c>
      <c r="B1892" s="30" t="str">
        <f>IF(ISNUMBER('Quantities Report'!$A1890), "", TRIM(CLEAN(SUBSTITUTE('Quantities Report'!$A1890, CHAR(160), " "))))</f>
        <v/>
      </c>
      <c r="C1892" s="30">
        <f>'Quantities Report'!F1890</f>
        <v>0</v>
      </c>
      <c r="D1892" s="32">
        <f>'Quantities Report'!G1890</f>
        <v>0</v>
      </c>
    </row>
    <row r="1893" spans="1:4">
      <c r="A1893" s="15" t="str">
        <f>IF(ISNUMBER(VALUE(SUBSTITUTE('Quantities Report'!$A1891,"+",""))), VALUE(SUBSTITUTE('Quantities Report'!$A1891,"+","")),IF('Quantities Report'!$A1891="","End of Project",$A1892))</f>
        <v>End of Project</v>
      </c>
      <c r="B1893" s="30" t="str">
        <f>IF(ISNUMBER('Quantities Report'!$A1891), "", TRIM(CLEAN(SUBSTITUTE('Quantities Report'!$A1891, CHAR(160), " "))))</f>
        <v/>
      </c>
      <c r="C1893" s="30">
        <f>'Quantities Report'!F1891</f>
        <v>0</v>
      </c>
      <c r="D1893" s="32">
        <f>'Quantities Report'!G1891</f>
        <v>0</v>
      </c>
    </row>
    <row r="1894" spans="1:4">
      <c r="A1894" s="15" t="str">
        <f>IF(ISNUMBER(VALUE(SUBSTITUTE('Quantities Report'!$A1892,"+",""))), VALUE(SUBSTITUTE('Quantities Report'!$A1892,"+","")),IF('Quantities Report'!$A1892="","End of Project",$A1893))</f>
        <v>End of Project</v>
      </c>
      <c r="B1894" s="30" t="str">
        <f>IF(ISNUMBER('Quantities Report'!$A1892), "", TRIM(CLEAN(SUBSTITUTE('Quantities Report'!$A1892, CHAR(160), " "))))</f>
        <v/>
      </c>
      <c r="C1894" s="30">
        <f>'Quantities Report'!F1892</f>
        <v>0</v>
      </c>
      <c r="D1894" s="32">
        <f>'Quantities Report'!G1892</f>
        <v>0</v>
      </c>
    </row>
    <row r="1895" spans="1:4">
      <c r="A1895" s="15" t="str">
        <f>IF(ISNUMBER(VALUE(SUBSTITUTE('Quantities Report'!$A1893,"+",""))), VALUE(SUBSTITUTE('Quantities Report'!$A1893,"+","")),IF('Quantities Report'!$A1893="","End of Project",$A1894))</f>
        <v>End of Project</v>
      </c>
      <c r="B1895" s="30" t="str">
        <f>IF(ISNUMBER('Quantities Report'!$A1893), "", TRIM(CLEAN(SUBSTITUTE('Quantities Report'!$A1893, CHAR(160), " "))))</f>
        <v/>
      </c>
      <c r="C1895" s="30">
        <f>'Quantities Report'!F1893</f>
        <v>0</v>
      </c>
      <c r="D1895" s="32">
        <f>'Quantities Report'!G1893</f>
        <v>0</v>
      </c>
    </row>
    <row r="1896" spans="1:4">
      <c r="A1896" s="15" t="str">
        <f>IF(ISNUMBER(VALUE(SUBSTITUTE('Quantities Report'!$A1894,"+",""))), VALUE(SUBSTITUTE('Quantities Report'!$A1894,"+","")),IF('Quantities Report'!$A1894="","End of Project",$A1895))</f>
        <v>End of Project</v>
      </c>
      <c r="B1896" s="30" t="str">
        <f>IF(ISNUMBER('Quantities Report'!$A1894), "", TRIM(CLEAN(SUBSTITUTE('Quantities Report'!$A1894, CHAR(160), " "))))</f>
        <v/>
      </c>
      <c r="C1896" s="30">
        <f>'Quantities Report'!F1894</f>
        <v>0</v>
      </c>
      <c r="D1896" s="32">
        <f>'Quantities Report'!G1894</f>
        <v>0</v>
      </c>
    </row>
    <row r="1897" spans="1:4">
      <c r="A1897" s="15" t="str">
        <f>IF(ISNUMBER(VALUE(SUBSTITUTE('Quantities Report'!$A1895,"+",""))), VALUE(SUBSTITUTE('Quantities Report'!$A1895,"+","")),IF('Quantities Report'!$A1895="","End of Project",$A1896))</f>
        <v>End of Project</v>
      </c>
      <c r="B1897" s="30" t="str">
        <f>IF(ISNUMBER('Quantities Report'!$A1895), "", TRIM(CLEAN(SUBSTITUTE('Quantities Report'!$A1895, CHAR(160), " "))))</f>
        <v/>
      </c>
      <c r="C1897" s="30">
        <f>'Quantities Report'!F1895</f>
        <v>0</v>
      </c>
      <c r="D1897" s="32">
        <f>'Quantities Report'!G1895</f>
        <v>0</v>
      </c>
    </row>
    <row r="1898" spans="1:4">
      <c r="A1898" s="15" t="str">
        <f>IF(ISNUMBER(VALUE(SUBSTITUTE('Quantities Report'!$A1896,"+",""))), VALUE(SUBSTITUTE('Quantities Report'!$A1896,"+","")),IF('Quantities Report'!$A1896="","End of Project",$A1897))</f>
        <v>End of Project</v>
      </c>
      <c r="B1898" s="30" t="str">
        <f>IF(ISNUMBER('Quantities Report'!$A1896), "", TRIM(CLEAN(SUBSTITUTE('Quantities Report'!$A1896, CHAR(160), " "))))</f>
        <v/>
      </c>
      <c r="C1898" s="30">
        <f>'Quantities Report'!F1896</f>
        <v>0</v>
      </c>
      <c r="D1898" s="32">
        <f>'Quantities Report'!G1896</f>
        <v>0</v>
      </c>
    </row>
    <row r="1899" spans="1:4">
      <c r="A1899" s="15" t="str">
        <f>IF(ISNUMBER(VALUE(SUBSTITUTE('Quantities Report'!$A1897,"+",""))), VALUE(SUBSTITUTE('Quantities Report'!$A1897,"+","")),IF('Quantities Report'!$A1897="","End of Project",$A1898))</f>
        <v>End of Project</v>
      </c>
      <c r="B1899" s="30" t="str">
        <f>IF(ISNUMBER('Quantities Report'!$A1897), "", TRIM(CLEAN(SUBSTITUTE('Quantities Report'!$A1897, CHAR(160), " "))))</f>
        <v/>
      </c>
      <c r="C1899" s="30">
        <f>'Quantities Report'!F1897</f>
        <v>0</v>
      </c>
      <c r="D1899" s="32">
        <f>'Quantities Report'!G1897</f>
        <v>0</v>
      </c>
    </row>
    <row r="1900" spans="1:4">
      <c r="A1900" s="15" t="str">
        <f>IF(ISNUMBER(VALUE(SUBSTITUTE('Quantities Report'!$A1898,"+",""))), VALUE(SUBSTITUTE('Quantities Report'!$A1898,"+","")),IF('Quantities Report'!$A1898="","End of Project",$A1899))</f>
        <v>End of Project</v>
      </c>
      <c r="B1900" s="30" t="str">
        <f>IF(ISNUMBER('Quantities Report'!$A1898), "", TRIM(CLEAN(SUBSTITUTE('Quantities Report'!$A1898, CHAR(160), " "))))</f>
        <v/>
      </c>
      <c r="C1900" s="30">
        <f>'Quantities Report'!F1898</f>
        <v>0</v>
      </c>
      <c r="D1900" s="32">
        <f>'Quantities Report'!G1898</f>
        <v>0</v>
      </c>
    </row>
    <row r="1901" spans="1:4">
      <c r="A1901" s="15" t="str">
        <f>IF(ISNUMBER(VALUE(SUBSTITUTE('Quantities Report'!$A1899,"+",""))), VALUE(SUBSTITUTE('Quantities Report'!$A1899,"+","")),IF('Quantities Report'!$A1899="","End of Project",$A1900))</f>
        <v>End of Project</v>
      </c>
      <c r="B1901" s="30" t="str">
        <f>IF(ISNUMBER('Quantities Report'!$A1899), "", TRIM(CLEAN(SUBSTITUTE('Quantities Report'!$A1899, CHAR(160), " "))))</f>
        <v/>
      </c>
      <c r="C1901" s="30">
        <f>'Quantities Report'!F1899</f>
        <v>0</v>
      </c>
      <c r="D1901" s="32">
        <f>'Quantities Report'!G1899</f>
        <v>0</v>
      </c>
    </row>
    <row r="1902" spans="1:4">
      <c r="A1902" s="15" t="str">
        <f>IF(ISNUMBER(VALUE(SUBSTITUTE('Quantities Report'!$A1900,"+",""))), VALUE(SUBSTITUTE('Quantities Report'!$A1900,"+","")),IF('Quantities Report'!$A1900="","End of Project",$A1901))</f>
        <v>End of Project</v>
      </c>
      <c r="B1902" s="30" t="str">
        <f>IF(ISNUMBER('Quantities Report'!$A1900), "", TRIM(CLEAN(SUBSTITUTE('Quantities Report'!$A1900, CHAR(160), " "))))</f>
        <v/>
      </c>
      <c r="C1902" s="30">
        <f>'Quantities Report'!F1900</f>
        <v>0</v>
      </c>
      <c r="D1902" s="32">
        <f>'Quantities Report'!G1900</f>
        <v>0</v>
      </c>
    </row>
    <row r="1903" spans="1:4">
      <c r="A1903" s="15" t="str">
        <f>IF(ISNUMBER(VALUE(SUBSTITUTE('Quantities Report'!$A1901,"+",""))), VALUE(SUBSTITUTE('Quantities Report'!$A1901,"+","")),IF('Quantities Report'!$A1901="","End of Project",$A1902))</f>
        <v>End of Project</v>
      </c>
      <c r="B1903" s="30" t="str">
        <f>IF(ISNUMBER('Quantities Report'!$A1901), "", TRIM(CLEAN(SUBSTITUTE('Quantities Report'!$A1901, CHAR(160), " "))))</f>
        <v/>
      </c>
      <c r="C1903" s="30">
        <f>'Quantities Report'!F1901</f>
        <v>0</v>
      </c>
      <c r="D1903" s="32">
        <f>'Quantities Report'!G1901</f>
        <v>0</v>
      </c>
    </row>
    <row r="1904" spans="1:4">
      <c r="A1904" s="15" t="str">
        <f>IF(ISNUMBER(VALUE(SUBSTITUTE('Quantities Report'!$A1902,"+",""))), VALUE(SUBSTITUTE('Quantities Report'!$A1902,"+","")),IF('Quantities Report'!$A1902="","End of Project",$A1903))</f>
        <v>End of Project</v>
      </c>
      <c r="B1904" s="30" t="str">
        <f>IF(ISNUMBER('Quantities Report'!$A1902), "", TRIM(CLEAN(SUBSTITUTE('Quantities Report'!$A1902, CHAR(160), " "))))</f>
        <v/>
      </c>
      <c r="C1904" s="30">
        <f>'Quantities Report'!F1902</f>
        <v>0</v>
      </c>
      <c r="D1904" s="32">
        <f>'Quantities Report'!G1902</f>
        <v>0</v>
      </c>
    </row>
    <row r="1905" spans="1:4">
      <c r="A1905" s="15" t="str">
        <f>IF(ISNUMBER(VALUE(SUBSTITUTE('Quantities Report'!$A1903,"+",""))), VALUE(SUBSTITUTE('Quantities Report'!$A1903,"+","")),IF('Quantities Report'!$A1903="","End of Project",$A1904))</f>
        <v>End of Project</v>
      </c>
      <c r="B1905" s="30" t="str">
        <f>IF(ISNUMBER('Quantities Report'!$A1903), "", TRIM(CLEAN(SUBSTITUTE('Quantities Report'!$A1903, CHAR(160), " "))))</f>
        <v/>
      </c>
      <c r="C1905" s="30">
        <f>'Quantities Report'!F1903</f>
        <v>0</v>
      </c>
      <c r="D1905" s="32">
        <f>'Quantities Report'!G1903</f>
        <v>0</v>
      </c>
    </row>
    <row r="1906" spans="1:4">
      <c r="A1906" s="15" t="str">
        <f>IF(ISNUMBER(VALUE(SUBSTITUTE('Quantities Report'!$A1904,"+",""))), VALUE(SUBSTITUTE('Quantities Report'!$A1904,"+","")),IF('Quantities Report'!$A1904="","End of Project",$A1905))</f>
        <v>End of Project</v>
      </c>
      <c r="B1906" s="30" t="str">
        <f>IF(ISNUMBER('Quantities Report'!$A1904), "", TRIM(CLEAN(SUBSTITUTE('Quantities Report'!$A1904, CHAR(160), " "))))</f>
        <v/>
      </c>
      <c r="C1906" s="30">
        <f>'Quantities Report'!F1904</f>
        <v>0</v>
      </c>
      <c r="D1906" s="32">
        <f>'Quantities Report'!G1904</f>
        <v>0</v>
      </c>
    </row>
    <row r="1907" spans="1:4">
      <c r="A1907" s="15" t="str">
        <f>IF(ISNUMBER(VALUE(SUBSTITUTE('Quantities Report'!$A1905,"+",""))), VALUE(SUBSTITUTE('Quantities Report'!$A1905,"+","")),IF('Quantities Report'!$A1905="","End of Project",$A1906))</f>
        <v>End of Project</v>
      </c>
      <c r="B1907" s="30" t="str">
        <f>IF(ISNUMBER('Quantities Report'!$A1905), "", TRIM(CLEAN(SUBSTITUTE('Quantities Report'!$A1905, CHAR(160), " "))))</f>
        <v/>
      </c>
      <c r="C1907" s="30">
        <f>'Quantities Report'!F1905</f>
        <v>0</v>
      </c>
      <c r="D1907" s="32">
        <f>'Quantities Report'!G1905</f>
        <v>0</v>
      </c>
    </row>
    <row r="1908" spans="1:4">
      <c r="A1908" s="15" t="str">
        <f>IF(ISNUMBER(VALUE(SUBSTITUTE('Quantities Report'!$A1906,"+",""))), VALUE(SUBSTITUTE('Quantities Report'!$A1906,"+","")),IF('Quantities Report'!$A1906="","End of Project",$A1907))</f>
        <v>End of Project</v>
      </c>
      <c r="B1908" s="30" t="str">
        <f>IF(ISNUMBER('Quantities Report'!$A1906), "", TRIM(CLEAN(SUBSTITUTE('Quantities Report'!$A1906, CHAR(160), " "))))</f>
        <v/>
      </c>
      <c r="C1908" s="30">
        <f>'Quantities Report'!F1906</f>
        <v>0</v>
      </c>
      <c r="D1908" s="32">
        <f>'Quantities Report'!G1906</f>
        <v>0</v>
      </c>
    </row>
    <row r="1909" spans="1:4">
      <c r="A1909" s="15" t="str">
        <f>IF(ISNUMBER(VALUE(SUBSTITUTE('Quantities Report'!$A1907,"+",""))), VALUE(SUBSTITUTE('Quantities Report'!$A1907,"+","")),IF('Quantities Report'!$A1907="","End of Project",$A1908))</f>
        <v>End of Project</v>
      </c>
      <c r="B1909" s="30" t="str">
        <f>IF(ISNUMBER('Quantities Report'!$A1907), "", TRIM(CLEAN(SUBSTITUTE('Quantities Report'!$A1907, CHAR(160), " "))))</f>
        <v/>
      </c>
      <c r="C1909" s="30">
        <f>'Quantities Report'!F1907</f>
        <v>0</v>
      </c>
      <c r="D1909" s="32">
        <f>'Quantities Report'!G1907</f>
        <v>0</v>
      </c>
    </row>
    <row r="1910" spans="1:4">
      <c r="A1910" s="15" t="str">
        <f>IF(ISNUMBER(VALUE(SUBSTITUTE('Quantities Report'!$A1908,"+",""))), VALUE(SUBSTITUTE('Quantities Report'!$A1908,"+","")),IF('Quantities Report'!$A1908="","End of Project",$A1909))</f>
        <v>End of Project</v>
      </c>
      <c r="B1910" s="30" t="str">
        <f>IF(ISNUMBER('Quantities Report'!$A1908), "", TRIM(CLEAN(SUBSTITUTE('Quantities Report'!$A1908, CHAR(160), " "))))</f>
        <v/>
      </c>
      <c r="C1910" s="30">
        <f>'Quantities Report'!F1908</f>
        <v>0</v>
      </c>
      <c r="D1910" s="32">
        <f>'Quantities Report'!G1908</f>
        <v>0</v>
      </c>
    </row>
    <row r="1911" spans="1:4">
      <c r="A1911" s="15" t="str">
        <f>IF(ISNUMBER(VALUE(SUBSTITUTE('Quantities Report'!$A1909,"+",""))), VALUE(SUBSTITUTE('Quantities Report'!$A1909,"+","")),IF('Quantities Report'!$A1909="","End of Project",$A1910))</f>
        <v>End of Project</v>
      </c>
      <c r="B1911" s="30" t="str">
        <f>IF(ISNUMBER('Quantities Report'!$A1909), "", TRIM(CLEAN(SUBSTITUTE('Quantities Report'!$A1909, CHAR(160), " "))))</f>
        <v/>
      </c>
      <c r="C1911" s="30">
        <f>'Quantities Report'!F1909</f>
        <v>0</v>
      </c>
      <c r="D1911" s="32">
        <f>'Quantities Report'!G1909</f>
        <v>0</v>
      </c>
    </row>
    <row r="1912" spans="1:4">
      <c r="A1912" s="15" t="str">
        <f>IF(ISNUMBER(VALUE(SUBSTITUTE('Quantities Report'!$A1910,"+",""))), VALUE(SUBSTITUTE('Quantities Report'!$A1910,"+","")),IF('Quantities Report'!$A1910="","End of Project",$A1911))</f>
        <v>End of Project</v>
      </c>
      <c r="B1912" s="30" t="str">
        <f>IF(ISNUMBER('Quantities Report'!$A1910), "", TRIM(CLEAN(SUBSTITUTE('Quantities Report'!$A1910, CHAR(160), " "))))</f>
        <v/>
      </c>
      <c r="C1912" s="30">
        <f>'Quantities Report'!F1910</f>
        <v>0</v>
      </c>
      <c r="D1912" s="32">
        <f>'Quantities Report'!G1910</f>
        <v>0</v>
      </c>
    </row>
    <row r="1913" spans="1:4">
      <c r="A1913" s="15" t="str">
        <f>IF(ISNUMBER(VALUE(SUBSTITUTE('Quantities Report'!$A1911,"+",""))), VALUE(SUBSTITUTE('Quantities Report'!$A1911,"+","")),IF('Quantities Report'!$A1911="","End of Project",$A1912))</f>
        <v>End of Project</v>
      </c>
      <c r="B1913" s="30" t="str">
        <f>IF(ISNUMBER('Quantities Report'!$A1911), "", TRIM(CLEAN(SUBSTITUTE('Quantities Report'!$A1911, CHAR(160), " "))))</f>
        <v/>
      </c>
      <c r="C1913" s="30">
        <f>'Quantities Report'!F1911</f>
        <v>0</v>
      </c>
      <c r="D1913" s="32">
        <f>'Quantities Report'!G1911</f>
        <v>0</v>
      </c>
    </row>
    <row r="1914" spans="1:4">
      <c r="A1914" s="15" t="str">
        <f>IF(ISNUMBER(VALUE(SUBSTITUTE('Quantities Report'!$A1912,"+",""))), VALUE(SUBSTITUTE('Quantities Report'!$A1912,"+","")),IF('Quantities Report'!$A1912="","End of Project",$A1913))</f>
        <v>End of Project</v>
      </c>
      <c r="B1914" s="30" t="str">
        <f>IF(ISNUMBER('Quantities Report'!$A1912), "", TRIM(CLEAN(SUBSTITUTE('Quantities Report'!$A1912, CHAR(160), " "))))</f>
        <v/>
      </c>
      <c r="C1914" s="30">
        <f>'Quantities Report'!F1912</f>
        <v>0</v>
      </c>
      <c r="D1914" s="32">
        <f>'Quantities Report'!G1912</f>
        <v>0</v>
      </c>
    </row>
    <row r="1915" spans="1:4">
      <c r="A1915" s="15" t="str">
        <f>IF(ISNUMBER(VALUE(SUBSTITUTE('Quantities Report'!$A1913,"+",""))), VALUE(SUBSTITUTE('Quantities Report'!$A1913,"+","")),IF('Quantities Report'!$A1913="","End of Project",$A1914))</f>
        <v>End of Project</v>
      </c>
      <c r="B1915" s="30" t="str">
        <f>IF(ISNUMBER('Quantities Report'!$A1913), "", TRIM(CLEAN(SUBSTITUTE('Quantities Report'!$A1913, CHAR(160), " "))))</f>
        <v/>
      </c>
      <c r="C1915" s="30">
        <f>'Quantities Report'!F1913</f>
        <v>0</v>
      </c>
      <c r="D1915" s="32">
        <f>'Quantities Report'!G1913</f>
        <v>0</v>
      </c>
    </row>
    <row r="1916" spans="1:4">
      <c r="A1916" s="15" t="str">
        <f>IF(ISNUMBER(VALUE(SUBSTITUTE('Quantities Report'!$A1914,"+",""))), VALUE(SUBSTITUTE('Quantities Report'!$A1914,"+","")),IF('Quantities Report'!$A1914="","End of Project",$A1915))</f>
        <v>End of Project</v>
      </c>
      <c r="B1916" s="30" t="str">
        <f>IF(ISNUMBER('Quantities Report'!$A1914), "", TRIM(CLEAN(SUBSTITUTE('Quantities Report'!$A1914, CHAR(160), " "))))</f>
        <v/>
      </c>
      <c r="C1916" s="30">
        <f>'Quantities Report'!F1914</f>
        <v>0</v>
      </c>
      <c r="D1916" s="32">
        <f>'Quantities Report'!G1914</f>
        <v>0</v>
      </c>
    </row>
    <row r="1917" spans="1:4">
      <c r="A1917" s="15" t="str">
        <f>IF(ISNUMBER(VALUE(SUBSTITUTE('Quantities Report'!$A1915,"+",""))), VALUE(SUBSTITUTE('Quantities Report'!$A1915,"+","")),IF('Quantities Report'!$A1915="","End of Project",$A1916))</f>
        <v>End of Project</v>
      </c>
      <c r="B1917" s="30" t="str">
        <f>IF(ISNUMBER('Quantities Report'!$A1915), "", TRIM(CLEAN(SUBSTITUTE('Quantities Report'!$A1915, CHAR(160), " "))))</f>
        <v/>
      </c>
      <c r="C1917" s="30">
        <f>'Quantities Report'!F1915</f>
        <v>0</v>
      </c>
      <c r="D1917" s="32">
        <f>'Quantities Report'!G1915</f>
        <v>0</v>
      </c>
    </row>
    <row r="1918" spans="1:4">
      <c r="A1918" s="15" t="str">
        <f>IF(ISNUMBER(VALUE(SUBSTITUTE('Quantities Report'!$A1916,"+",""))), VALUE(SUBSTITUTE('Quantities Report'!$A1916,"+","")),IF('Quantities Report'!$A1916="","End of Project",$A1917))</f>
        <v>End of Project</v>
      </c>
      <c r="B1918" s="30" t="str">
        <f>IF(ISNUMBER('Quantities Report'!$A1916), "", TRIM(CLEAN(SUBSTITUTE('Quantities Report'!$A1916, CHAR(160), " "))))</f>
        <v/>
      </c>
      <c r="C1918" s="30">
        <f>'Quantities Report'!F1916</f>
        <v>0</v>
      </c>
      <c r="D1918" s="32">
        <f>'Quantities Report'!G1916</f>
        <v>0</v>
      </c>
    </row>
    <row r="1919" spans="1:4">
      <c r="A1919" s="15" t="str">
        <f>IF(ISNUMBER(VALUE(SUBSTITUTE('Quantities Report'!$A1917,"+",""))), VALUE(SUBSTITUTE('Quantities Report'!$A1917,"+","")),IF('Quantities Report'!$A1917="","End of Project",$A1918))</f>
        <v>End of Project</v>
      </c>
      <c r="B1919" s="30" t="str">
        <f>IF(ISNUMBER('Quantities Report'!$A1917), "", TRIM(CLEAN(SUBSTITUTE('Quantities Report'!$A1917, CHAR(160), " "))))</f>
        <v/>
      </c>
      <c r="C1919" s="30">
        <f>'Quantities Report'!F1917</f>
        <v>0</v>
      </c>
      <c r="D1919" s="32">
        <f>'Quantities Report'!G1917</f>
        <v>0</v>
      </c>
    </row>
    <row r="1920" spans="1:4">
      <c r="A1920" s="15" t="str">
        <f>IF(ISNUMBER(VALUE(SUBSTITUTE('Quantities Report'!$A1918,"+",""))), VALUE(SUBSTITUTE('Quantities Report'!$A1918,"+","")),IF('Quantities Report'!$A1918="","End of Project",$A1919))</f>
        <v>End of Project</v>
      </c>
      <c r="B1920" s="30" t="str">
        <f>IF(ISNUMBER('Quantities Report'!$A1918), "", TRIM(CLEAN(SUBSTITUTE('Quantities Report'!$A1918, CHAR(160), " "))))</f>
        <v/>
      </c>
      <c r="C1920" s="30">
        <f>'Quantities Report'!F1918</f>
        <v>0</v>
      </c>
      <c r="D1920" s="32">
        <f>'Quantities Report'!G1918</f>
        <v>0</v>
      </c>
    </row>
    <row r="1921" spans="1:4">
      <c r="A1921" s="15" t="str">
        <f>IF(ISNUMBER(VALUE(SUBSTITUTE('Quantities Report'!$A1919,"+",""))), VALUE(SUBSTITUTE('Quantities Report'!$A1919,"+","")),IF('Quantities Report'!$A1919="","End of Project",$A1920))</f>
        <v>End of Project</v>
      </c>
      <c r="B1921" s="30" t="str">
        <f>IF(ISNUMBER('Quantities Report'!$A1919), "", TRIM(CLEAN(SUBSTITUTE('Quantities Report'!$A1919, CHAR(160), " "))))</f>
        <v/>
      </c>
      <c r="C1921" s="30">
        <f>'Quantities Report'!F1919</f>
        <v>0</v>
      </c>
      <c r="D1921" s="32">
        <f>'Quantities Report'!G1919</f>
        <v>0</v>
      </c>
    </row>
    <row r="1922" spans="1:4">
      <c r="A1922" s="15" t="str">
        <f>IF(ISNUMBER(VALUE(SUBSTITUTE('Quantities Report'!$A1920,"+",""))), VALUE(SUBSTITUTE('Quantities Report'!$A1920,"+","")),IF('Quantities Report'!$A1920="","End of Project",$A1921))</f>
        <v>End of Project</v>
      </c>
      <c r="B1922" s="30" t="str">
        <f>IF(ISNUMBER('Quantities Report'!$A1920), "", TRIM(CLEAN(SUBSTITUTE('Quantities Report'!$A1920, CHAR(160), " "))))</f>
        <v/>
      </c>
      <c r="C1922" s="30">
        <f>'Quantities Report'!F1920</f>
        <v>0</v>
      </c>
      <c r="D1922" s="32">
        <f>'Quantities Report'!G1920</f>
        <v>0</v>
      </c>
    </row>
    <row r="1923" spans="1:4">
      <c r="A1923" s="15" t="str">
        <f>IF(ISNUMBER(VALUE(SUBSTITUTE('Quantities Report'!$A1921,"+",""))), VALUE(SUBSTITUTE('Quantities Report'!$A1921,"+","")),IF('Quantities Report'!$A1921="","End of Project",$A1922))</f>
        <v>End of Project</v>
      </c>
      <c r="B1923" s="30" t="str">
        <f>IF(ISNUMBER('Quantities Report'!$A1921), "", TRIM(CLEAN(SUBSTITUTE('Quantities Report'!$A1921, CHAR(160), " "))))</f>
        <v/>
      </c>
      <c r="C1923" s="30">
        <f>'Quantities Report'!F1921</f>
        <v>0</v>
      </c>
      <c r="D1923" s="32">
        <f>'Quantities Report'!G1921</f>
        <v>0</v>
      </c>
    </row>
    <row r="1924" spans="1:4">
      <c r="A1924" s="15" t="str">
        <f>IF(ISNUMBER(VALUE(SUBSTITUTE('Quantities Report'!$A1922,"+",""))), VALUE(SUBSTITUTE('Quantities Report'!$A1922,"+","")),IF('Quantities Report'!$A1922="","End of Project",$A1923))</f>
        <v>End of Project</v>
      </c>
      <c r="B1924" s="30" t="str">
        <f>IF(ISNUMBER('Quantities Report'!$A1922), "", TRIM(CLEAN(SUBSTITUTE('Quantities Report'!$A1922, CHAR(160), " "))))</f>
        <v/>
      </c>
      <c r="C1924" s="30">
        <f>'Quantities Report'!F1922</f>
        <v>0</v>
      </c>
      <c r="D1924" s="32">
        <f>'Quantities Report'!G1922</f>
        <v>0</v>
      </c>
    </row>
    <row r="1925" spans="1:4">
      <c r="A1925" s="15" t="str">
        <f>IF(ISNUMBER(VALUE(SUBSTITUTE('Quantities Report'!$A1923,"+",""))), VALUE(SUBSTITUTE('Quantities Report'!$A1923,"+","")),IF('Quantities Report'!$A1923="","End of Project",$A1924))</f>
        <v>End of Project</v>
      </c>
      <c r="B1925" s="30" t="str">
        <f>IF(ISNUMBER('Quantities Report'!$A1923), "", TRIM(CLEAN(SUBSTITUTE('Quantities Report'!$A1923, CHAR(160), " "))))</f>
        <v/>
      </c>
      <c r="C1925" s="30">
        <f>'Quantities Report'!F1923</f>
        <v>0</v>
      </c>
      <c r="D1925" s="32">
        <f>'Quantities Report'!G1923</f>
        <v>0</v>
      </c>
    </row>
    <row r="1926" spans="1:4">
      <c r="A1926" s="15" t="str">
        <f>IF(ISNUMBER(VALUE(SUBSTITUTE('Quantities Report'!$A1924,"+",""))), VALUE(SUBSTITUTE('Quantities Report'!$A1924,"+","")),IF('Quantities Report'!$A1924="","End of Project",$A1925))</f>
        <v>End of Project</v>
      </c>
      <c r="B1926" s="30" t="str">
        <f>IF(ISNUMBER('Quantities Report'!$A1924), "", TRIM(CLEAN(SUBSTITUTE('Quantities Report'!$A1924, CHAR(160), " "))))</f>
        <v/>
      </c>
      <c r="C1926" s="30">
        <f>'Quantities Report'!F1924</f>
        <v>0</v>
      </c>
      <c r="D1926" s="32">
        <f>'Quantities Report'!G1924</f>
        <v>0</v>
      </c>
    </row>
    <row r="1927" spans="1:4">
      <c r="A1927" s="15" t="str">
        <f>IF(ISNUMBER(VALUE(SUBSTITUTE('Quantities Report'!$A1925,"+",""))), VALUE(SUBSTITUTE('Quantities Report'!$A1925,"+","")),IF('Quantities Report'!$A1925="","End of Project",$A1926))</f>
        <v>End of Project</v>
      </c>
      <c r="B1927" s="30" t="str">
        <f>IF(ISNUMBER('Quantities Report'!$A1925), "", TRIM(CLEAN(SUBSTITUTE('Quantities Report'!$A1925, CHAR(160), " "))))</f>
        <v/>
      </c>
      <c r="C1927" s="30">
        <f>'Quantities Report'!F1925</f>
        <v>0</v>
      </c>
      <c r="D1927" s="32">
        <f>'Quantities Report'!G1925</f>
        <v>0</v>
      </c>
    </row>
    <row r="1928" spans="1:4">
      <c r="A1928" s="15" t="str">
        <f>IF(ISNUMBER(VALUE(SUBSTITUTE('Quantities Report'!$A1926,"+",""))), VALUE(SUBSTITUTE('Quantities Report'!$A1926,"+","")),IF('Quantities Report'!$A1926="","End of Project",$A1927))</f>
        <v>End of Project</v>
      </c>
      <c r="B1928" s="30" t="str">
        <f>IF(ISNUMBER('Quantities Report'!$A1926), "", TRIM(CLEAN(SUBSTITUTE('Quantities Report'!$A1926, CHAR(160), " "))))</f>
        <v/>
      </c>
      <c r="C1928" s="30">
        <f>'Quantities Report'!F1926</f>
        <v>0</v>
      </c>
      <c r="D1928" s="32">
        <f>'Quantities Report'!G1926</f>
        <v>0</v>
      </c>
    </row>
    <row r="1929" spans="1:4">
      <c r="A1929" s="15" t="str">
        <f>IF(ISNUMBER(VALUE(SUBSTITUTE('Quantities Report'!$A1927,"+",""))), VALUE(SUBSTITUTE('Quantities Report'!$A1927,"+","")),IF('Quantities Report'!$A1927="","End of Project",$A1928))</f>
        <v>End of Project</v>
      </c>
      <c r="B1929" s="30" t="str">
        <f>IF(ISNUMBER('Quantities Report'!$A1927), "", TRIM(CLEAN(SUBSTITUTE('Quantities Report'!$A1927, CHAR(160), " "))))</f>
        <v/>
      </c>
      <c r="C1929" s="30">
        <f>'Quantities Report'!F1927</f>
        <v>0</v>
      </c>
      <c r="D1929" s="32">
        <f>'Quantities Report'!G1927</f>
        <v>0</v>
      </c>
    </row>
    <row r="1930" spans="1:4">
      <c r="A1930" s="15" t="str">
        <f>IF(ISNUMBER(VALUE(SUBSTITUTE('Quantities Report'!$A1928,"+",""))), VALUE(SUBSTITUTE('Quantities Report'!$A1928,"+","")),IF('Quantities Report'!$A1928="","End of Project",$A1929))</f>
        <v>End of Project</v>
      </c>
      <c r="B1930" s="30" t="str">
        <f>IF(ISNUMBER('Quantities Report'!$A1928), "", TRIM(CLEAN(SUBSTITUTE('Quantities Report'!$A1928, CHAR(160), " "))))</f>
        <v/>
      </c>
      <c r="C1930" s="30">
        <f>'Quantities Report'!F1928</f>
        <v>0</v>
      </c>
      <c r="D1930" s="32">
        <f>'Quantities Report'!G1928</f>
        <v>0</v>
      </c>
    </row>
    <row r="1931" spans="1:4">
      <c r="A1931" s="15" t="str">
        <f>IF(ISNUMBER(VALUE(SUBSTITUTE('Quantities Report'!$A1929,"+",""))), VALUE(SUBSTITUTE('Quantities Report'!$A1929,"+","")),IF('Quantities Report'!$A1929="","End of Project",$A1930))</f>
        <v>End of Project</v>
      </c>
      <c r="B1931" s="30" t="str">
        <f>IF(ISNUMBER('Quantities Report'!$A1929), "", TRIM(CLEAN(SUBSTITUTE('Quantities Report'!$A1929, CHAR(160), " "))))</f>
        <v/>
      </c>
      <c r="C1931" s="30">
        <f>'Quantities Report'!F1929</f>
        <v>0</v>
      </c>
      <c r="D1931" s="32">
        <f>'Quantities Report'!G1929</f>
        <v>0</v>
      </c>
    </row>
    <row r="1932" spans="1:4">
      <c r="A1932" s="15" t="str">
        <f>IF(ISNUMBER(VALUE(SUBSTITUTE('Quantities Report'!$A1930,"+",""))), VALUE(SUBSTITUTE('Quantities Report'!$A1930,"+","")),IF('Quantities Report'!$A1930="","End of Project",$A1931))</f>
        <v>End of Project</v>
      </c>
      <c r="B1932" s="30" t="str">
        <f>IF(ISNUMBER('Quantities Report'!$A1930), "", TRIM(CLEAN(SUBSTITUTE('Quantities Report'!$A1930, CHAR(160), " "))))</f>
        <v/>
      </c>
      <c r="C1932" s="30">
        <f>'Quantities Report'!F1930</f>
        <v>0</v>
      </c>
      <c r="D1932" s="32">
        <f>'Quantities Report'!G1930</f>
        <v>0</v>
      </c>
    </row>
    <row r="1933" spans="1:4">
      <c r="A1933" s="15" t="str">
        <f>IF(ISNUMBER(VALUE(SUBSTITUTE('Quantities Report'!$A1931,"+",""))), VALUE(SUBSTITUTE('Quantities Report'!$A1931,"+","")),IF('Quantities Report'!$A1931="","End of Project",$A1932))</f>
        <v>End of Project</v>
      </c>
      <c r="B1933" s="30" t="str">
        <f>IF(ISNUMBER('Quantities Report'!$A1931), "", TRIM(CLEAN(SUBSTITUTE('Quantities Report'!$A1931, CHAR(160), " "))))</f>
        <v/>
      </c>
      <c r="C1933" s="30">
        <f>'Quantities Report'!F1931</f>
        <v>0</v>
      </c>
      <c r="D1933" s="32">
        <f>'Quantities Report'!G1931</f>
        <v>0</v>
      </c>
    </row>
    <row r="1934" spans="1:4">
      <c r="A1934" s="15" t="str">
        <f>IF(ISNUMBER(VALUE(SUBSTITUTE('Quantities Report'!$A1932,"+",""))), VALUE(SUBSTITUTE('Quantities Report'!$A1932,"+","")),IF('Quantities Report'!$A1932="","End of Project",$A1933))</f>
        <v>End of Project</v>
      </c>
      <c r="B1934" s="30" t="str">
        <f>IF(ISNUMBER('Quantities Report'!$A1932), "", TRIM(CLEAN(SUBSTITUTE('Quantities Report'!$A1932, CHAR(160), " "))))</f>
        <v/>
      </c>
      <c r="C1934" s="30">
        <f>'Quantities Report'!F1932</f>
        <v>0</v>
      </c>
      <c r="D1934" s="32">
        <f>'Quantities Report'!G1932</f>
        <v>0</v>
      </c>
    </row>
    <row r="1935" spans="1:4">
      <c r="A1935" s="15" t="str">
        <f>IF(ISNUMBER(VALUE(SUBSTITUTE('Quantities Report'!$A1933,"+",""))), VALUE(SUBSTITUTE('Quantities Report'!$A1933,"+","")),IF('Quantities Report'!$A1933="","End of Project",$A1934))</f>
        <v>End of Project</v>
      </c>
      <c r="B1935" s="30" t="str">
        <f>IF(ISNUMBER('Quantities Report'!$A1933), "", TRIM(CLEAN(SUBSTITUTE('Quantities Report'!$A1933, CHAR(160), " "))))</f>
        <v/>
      </c>
      <c r="C1935" s="30">
        <f>'Quantities Report'!F1933</f>
        <v>0</v>
      </c>
      <c r="D1935" s="32">
        <f>'Quantities Report'!G1933</f>
        <v>0</v>
      </c>
    </row>
    <row r="1936" spans="1:4">
      <c r="A1936" s="15" t="str">
        <f>IF(ISNUMBER(VALUE(SUBSTITUTE('Quantities Report'!$A1934,"+",""))), VALUE(SUBSTITUTE('Quantities Report'!$A1934,"+","")),IF('Quantities Report'!$A1934="","End of Project",$A1935))</f>
        <v>End of Project</v>
      </c>
      <c r="B1936" s="30" t="str">
        <f>IF(ISNUMBER('Quantities Report'!$A1934), "", TRIM(CLEAN(SUBSTITUTE('Quantities Report'!$A1934, CHAR(160), " "))))</f>
        <v/>
      </c>
      <c r="C1936" s="30">
        <f>'Quantities Report'!F1934</f>
        <v>0</v>
      </c>
      <c r="D1936" s="32">
        <f>'Quantities Report'!G1934</f>
        <v>0</v>
      </c>
    </row>
    <row r="1937" spans="1:4">
      <c r="A1937" s="15" t="str">
        <f>IF(ISNUMBER(VALUE(SUBSTITUTE('Quantities Report'!$A1935,"+",""))), VALUE(SUBSTITUTE('Quantities Report'!$A1935,"+","")),IF('Quantities Report'!$A1935="","End of Project",$A1936))</f>
        <v>End of Project</v>
      </c>
      <c r="B1937" s="30" t="str">
        <f>IF(ISNUMBER('Quantities Report'!$A1935), "", TRIM(CLEAN(SUBSTITUTE('Quantities Report'!$A1935, CHAR(160), " "))))</f>
        <v/>
      </c>
      <c r="C1937" s="30">
        <f>'Quantities Report'!F1935</f>
        <v>0</v>
      </c>
      <c r="D1937" s="32">
        <f>'Quantities Report'!G1935</f>
        <v>0</v>
      </c>
    </row>
    <row r="1938" spans="1:4">
      <c r="A1938" s="15" t="str">
        <f>IF(ISNUMBER(VALUE(SUBSTITUTE('Quantities Report'!$A1936,"+",""))), VALUE(SUBSTITUTE('Quantities Report'!$A1936,"+","")),IF('Quantities Report'!$A1936="","End of Project",$A1937))</f>
        <v>End of Project</v>
      </c>
      <c r="B1938" s="30" t="str">
        <f>IF(ISNUMBER('Quantities Report'!$A1936), "", TRIM(CLEAN(SUBSTITUTE('Quantities Report'!$A1936, CHAR(160), " "))))</f>
        <v/>
      </c>
      <c r="C1938" s="30">
        <f>'Quantities Report'!F1936</f>
        <v>0</v>
      </c>
      <c r="D1938" s="32">
        <f>'Quantities Report'!G1936</f>
        <v>0</v>
      </c>
    </row>
    <row r="1939" spans="1:4">
      <c r="A1939" s="15" t="str">
        <f>IF(ISNUMBER(VALUE(SUBSTITUTE('Quantities Report'!$A1937,"+",""))), VALUE(SUBSTITUTE('Quantities Report'!$A1937,"+","")),IF('Quantities Report'!$A1937="","End of Project",$A1938))</f>
        <v>End of Project</v>
      </c>
      <c r="B1939" s="30" t="str">
        <f>IF(ISNUMBER('Quantities Report'!$A1937), "", TRIM(CLEAN(SUBSTITUTE('Quantities Report'!$A1937, CHAR(160), " "))))</f>
        <v/>
      </c>
      <c r="C1939" s="30">
        <f>'Quantities Report'!F1937</f>
        <v>0</v>
      </c>
      <c r="D1939" s="32">
        <f>'Quantities Report'!G1937</f>
        <v>0</v>
      </c>
    </row>
    <row r="1940" spans="1:4">
      <c r="A1940" s="15" t="str">
        <f>IF(ISNUMBER(VALUE(SUBSTITUTE('Quantities Report'!$A1938,"+",""))), VALUE(SUBSTITUTE('Quantities Report'!$A1938,"+","")),IF('Quantities Report'!$A1938="","End of Project",$A1939))</f>
        <v>End of Project</v>
      </c>
      <c r="B1940" s="30" t="str">
        <f>IF(ISNUMBER('Quantities Report'!$A1938), "", TRIM(CLEAN(SUBSTITUTE('Quantities Report'!$A1938, CHAR(160), " "))))</f>
        <v/>
      </c>
      <c r="C1940" s="30">
        <f>'Quantities Report'!F1938</f>
        <v>0</v>
      </c>
      <c r="D1940" s="32">
        <f>'Quantities Report'!G1938</f>
        <v>0</v>
      </c>
    </row>
    <row r="1941" spans="1:4">
      <c r="A1941" s="15" t="str">
        <f>IF(ISNUMBER(VALUE(SUBSTITUTE('Quantities Report'!$A1939,"+",""))), VALUE(SUBSTITUTE('Quantities Report'!$A1939,"+","")),IF('Quantities Report'!$A1939="","End of Project",$A1940))</f>
        <v>End of Project</v>
      </c>
      <c r="B1941" s="30" t="str">
        <f>IF(ISNUMBER('Quantities Report'!$A1939), "", TRIM(CLEAN(SUBSTITUTE('Quantities Report'!$A1939, CHAR(160), " "))))</f>
        <v/>
      </c>
      <c r="C1941" s="30">
        <f>'Quantities Report'!F1939</f>
        <v>0</v>
      </c>
      <c r="D1941" s="32">
        <f>'Quantities Report'!G1939</f>
        <v>0</v>
      </c>
    </row>
    <row r="1942" spans="1:4">
      <c r="A1942" s="15" t="str">
        <f>IF(ISNUMBER(VALUE(SUBSTITUTE('Quantities Report'!$A1940,"+",""))), VALUE(SUBSTITUTE('Quantities Report'!$A1940,"+","")),IF('Quantities Report'!$A1940="","End of Project",$A1941))</f>
        <v>End of Project</v>
      </c>
      <c r="B1942" s="30" t="str">
        <f>IF(ISNUMBER('Quantities Report'!$A1940), "", TRIM(CLEAN(SUBSTITUTE('Quantities Report'!$A1940, CHAR(160), " "))))</f>
        <v/>
      </c>
      <c r="C1942" s="30">
        <f>'Quantities Report'!F1940</f>
        <v>0</v>
      </c>
      <c r="D1942" s="32">
        <f>'Quantities Report'!G1940</f>
        <v>0</v>
      </c>
    </row>
    <row r="1943" spans="1:4">
      <c r="A1943" s="15" t="str">
        <f>IF(ISNUMBER(VALUE(SUBSTITUTE('Quantities Report'!$A1941,"+",""))), VALUE(SUBSTITUTE('Quantities Report'!$A1941,"+","")),IF('Quantities Report'!$A1941="","End of Project",$A1942))</f>
        <v>End of Project</v>
      </c>
      <c r="B1943" s="30" t="str">
        <f>IF(ISNUMBER('Quantities Report'!$A1941), "", TRIM(CLEAN(SUBSTITUTE('Quantities Report'!$A1941, CHAR(160), " "))))</f>
        <v/>
      </c>
      <c r="C1943" s="30">
        <f>'Quantities Report'!F1941</f>
        <v>0</v>
      </c>
      <c r="D1943" s="32">
        <f>'Quantities Report'!G1941</f>
        <v>0</v>
      </c>
    </row>
    <row r="1944" spans="1:4">
      <c r="A1944" s="15" t="str">
        <f>IF(ISNUMBER(VALUE(SUBSTITUTE('Quantities Report'!$A1942,"+",""))), VALUE(SUBSTITUTE('Quantities Report'!$A1942,"+","")),IF('Quantities Report'!$A1942="","End of Project",$A1943))</f>
        <v>End of Project</v>
      </c>
      <c r="B1944" s="30" t="str">
        <f>IF(ISNUMBER('Quantities Report'!$A1942), "", TRIM(CLEAN(SUBSTITUTE('Quantities Report'!$A1942, CHAR(160), " "))))</f>
        <v/>
      </c>
      <c r="C1944" s="30">
        <f>'Quantities Report'!F1942</f>
        <v>0</v>
      </c>
      <c r="D1944" s="32">
        <f>'Quantities Report'!G1942</f>
        <v>0</v>
      </c>
    </row>
    <row r="1945" spans="1:4">
      <c r="A1945" s="15" t="str">
        <f>IF(ISNUMBER(VALUE(SUBSTITUTE('Quantities Report'!$A1943,"+",""))), VALUE(SUBSTITUTE('Quantities Report'!$A1943,"+","")),IF('Quantities Report'!$A1943="","End of Project",$A1944))</f>
        <v>End of Project</v>
      </c>
      <c r="B1945" s="30" t="str">
        <f>IF(ISNUMBER('Quantities Report'!$A1943), "", TRIM(CLEAN(SUBSTITUTE('Quantities Report'!$A1943, CHAR(160), " "))))</f>
        <v/>
      </c>
      <c r="C1945" s="30">
        <f>'Quantities Report'!F1943</f>
        <v>0</v>
      </c>
      <c r="D1945" s="32">
        <f>'Quantities Report'!G1943</f>
        <v>0</v>
      </c>
    </row>
    <row r="1946" spans="1:4">
      <c r="A1946" s="15" t="str">
        <f>IF(ISNUMBER(VALUE(SUBSTITUTE('Quantities Report'!$A1944,"+",""))), VALUE(SUBSTITUTE('Quantities Report'!$A1944,"+","")),IF('Quantities Report'!$A1944="","End of Project",$A1945))</f>
        <v>End of Project</v>
      </c>
      <c r="B1946" s="30" t="str">
        <f>IF(ISNUMBER('Quantities Report'!$A1944), "", TRIM(CLEAN(SUBSTITUTE('Quantities Report'!$A1944, CHAR(160), " "))))</f>
        <v/>
      </c>
      <c r="C1946" s="30">
        <f>'Quantities Report'!F1944</f>
        <v>0</v>
      </c>
      <c r="D1946" s="32">
        <f>'Quantities Report'!G1944</f>
        <v>0</v>
      </c>
    </row>
    <row r="1947" spans="1:4">
      <c r="A1947" s="15" t="str">
        <f>IF(ISNUMBER(VALUE(SUBSTITUTE('Quantities Report'!$A1945,"+",""))), VALUE(SUBSTITUTE('Quantities Report'!$A1945,"+","")),IF('Quantities Report'!$A1945="","End of Project",$A1946))</f>
        <v>End of Project</v>
      </c>
      <c r="B1947" s="30" t="str">
        <f>IF(ISNUMBER('Quantities Report'!$A1945), "", TRIM(CLEAN(SUBSTITUTE('Quantities Report'!$A1945, CHAR(160), " "))))</f>
        <v/>
      </c>
      <c r="C1947" s="30">
        <f>'Quantities Report'!F1945</f>
        <v>0</v>
      </c>
      <c r="D1947" s="32">
        <f>'Quantities Report'!G1945</f>
        <v>0</v>
      </c>
    </row>
    <row r="1948" spans="1:4">
      <c r="A1948" s="15" t="str">
        <f>IF(ISNUMBER(VALUE(SUBSTITUTE('Quantities Report'!$A1946,"+",""))), VALUE(SUBSTITUTE('Quantities Report'!$A1946,"+","")),IF('Quantities Report'!$A1946="","End of Project",$A1947))</f>
        <v>End of Project</v>
      </c>
      <c r="B1948" s="30" t="str">
        <f>IF(ISNUMBER('Quantities Report'!$A1946), "", TRIM(CLEAN(SUBSTITUTE('Quantities Report'!$A1946, CHAR(160), " "))))</f>
        <v/>
      </c>
      <c r="C1948" s="30">
        <f>'Quantities Report'!F1946</f>
        <v>0</v>
      </c>
      <c r="D1948" s="32">
        <f>'Quantities Report'!G1946</f>
        <v>0</v>
      </c>
    </row>
    <row r="1949" spans="1:4">
      <c r="A1949" s="15" t="str">
        <f>IF(ISNUMBER(VALUE(SUBSTITUTE('Quantities Report'!$A1947,"+",""))), VALUE(SUBSTITUTE('Quantities Report'!$A1947,"+","")),IF('Quantities Report'!$A1947="","End of Project",$A1948))</f>
        <v>End of Project</v>
      </c>
      <c r="B1949" s="30" t="str">
        <f>IF(ISNUMBER('Quantities Report'!$A1947), "", TRIM(CLEAN(SUBSTITUTE('Quantities Report'!$A1947, CHAR(160), " "))))</f>
        <v/>
      </c>
      <c r="C1949" s="30">
        <f>'Quantities Report'!F1947</f>
        <v>0</v>
      </c>
      <c r="D1949" s="32">
        <f>'Quantities Report'!G1947</f>
        <v>0</v>
      </c>
    </row>
    <row r="1950" spans="1:4">
      <c r="A1950" s="15" t="str">
        <f>IF(ISNUMBER(VALUE(SUBSTITUTE('Quantities Report'!$A1948,"+",""))), VALUE(SUBSTITUTE('Quantities Report'!$A1948,"+","")),IF('Quantities Report'!$A1948="","End of Project",$A1949))</f>
        <v>End of Project</v>
      </c>
      <c r="B1950" s="30" t="str">
        <f>IF(ISNUMBER('Quantities Report'!$A1948), "", TRIM(CLEAN(SUBSTITUTE('Quantities Report'!$A1948, CHAR(160), " "))))</f>
        <v/>
      </c>
      <c r="C1950" s="30">
        <f>'Quantities Report'!F1948</f>
        <v>0</v>
      </c>
      <c r="D1950" s="32">
        <f>'Quantities Report'!G1948</f>
        <v>0</v>
      </c>
    </row>
    <row r="1951" spans="1:4">
      <c r="A1951" s="15" t="str">
        <f>IF(ISNUMBER(VALUE(SUBSTITUTE('Quantities Report'!$A1949,"+",""))), VALUE(SUBSTITUTE('Quantities Report'!$A1949,"+","")),IF('Quantities Report'!$A1949="","End of Project",$A1950))</f>
        <v>End of Project</v>
      </c>
      <c r="B1951" s="30" t="str">
        <f>IF(ISNUMBER('Quantities Report'!$A1949), "", TRIM(CLEAN(SUBSTITUTE('Quantities Report'!$A1949, CHAR(160), " "))))</f>
        <v/>
      </c>
      <c r="C1951" s="30">
        <f>'Quantities Report'!F1949</f>
        <v>0</v>
      </c>
      <c r="D1951" s="32">
        <f>'Quantities Report'!G1949</f>
        <v>0</v>
      </c>
    </row>
    <row r="1952" spans="1:4">
      <c r="A1952" s="15" t="str">
        <f>IF(ISNUMBER(VALUE(SUBSTITUTE('Quantities Report'!$A1950,"+",""))), VALUE(SUBSTITUTE('Quantities Report'!$A1950,"+","")),IF('Quantities Report'!$A1950="","End of Project",$A1951))</f>
        <v>End of Project</v>
      </c>
      <c r="B1952" s="30" t="str">
        <f>IF(ISNUMBER('Quantities Report'!$A1950), "", TRIM(CLEAN(SUBSTITUTE('Quantities Report'!$A1950, CHAR(160), " "))))</f>
        <v/>
      </c>
      <c r="C1952" s="30">
        <f>'Quantities Report'!F1950</f>
        <v>0</v>
      </c>
      <c r="D1952" s="32">
        <f>'Quantities Report'!G1950</f>
        <v>0</v>
      </c>
    </row>
    <row r="1953" spans="1:4">
      <c r="A1953" s="15" t="str">
        <f>IF(ISNUMBER(VALUE(SUBSTITUTE('Quantities Report'!$A1951,"+",""))), VALUE(SUBSTITUTE('Quantities Report'!$A1951,"+","")),IF('Quantities Report'!$A1951="","End of Project",$A1952))</f>
        <v>End of Project</v>
      </c>
      <c r="B1953" s="30" t="str">
        <f>IF(ISNUMBER('Quantities Report'!$A1951), "", TRIM(CLEAN(SUBSTITUTE('Quantities Report'!$A1951, CHAR(160), " "))))</f>
        <v/>
      </c>
      <c r="C1953" s="30">
        <f>'Quantities Report'!F1951</f>
        <v>0</v>
      </c>
      <c r="D1953" s="32">
        <f>'Quantities Report'!G1951</f>
        <v>0</v>
      </c>
    </row>
    <row r="1954" spans="1:4">
      <c r="A1954" s="15" t="str">
        <f>IF(ISNUMBER(VALUE(SUBSTITUTE('Quantities Report'!$A1952,"+",""))), VALUE(SUBSTITUTE('Quantities Report'!$A1952,"+","")),IF('Quantities Report'!$A1952="","End of Project",$A1953))</f>
        <v>End of Project</v>
      </c>
      <c r="B1954" s="30" t="str">
        <f>IF(ISNUMBER('Quantities Report'!$A1952), "", TRIM(CLEAN(SUBSTITUTE('Quantities Report'!$A1952, CHAR(160), " "))))</f>
        <v/>
      </c>
      <c r="C1954" s="30">
        <f>'Quantities Report'!F1952</f>
        <v>0</v>
      </c>
      <c r="D1954" s="32">
        <f>'Quantities Report'!G1952</f>
        <v>0</v>
      </c>
    </row>
    <row r="1955" spans="1:4">
      <c r="A1955" s="15" t="str">
        <f>IF(ISNUMBER(VALUE(SUBSTITUTE('Quantities Report'!$A1953,"+",""))), VALUE(SUBSTITUTE('Quantities Report'!$A1953,"+","")),IF('Quantities Report'!$A1953="","End of Project",$A1954))</f>
        <v>End of Project</v>
      </c>
      <c r="B1955" s="30" t="str">
        <f>IF(ISNUMBER('Quantities Report'!$A1953), "", TRIM(CLEAN(SUBSTITUTE('Quantities Report'!$A1953, CHAR(160), " "))))</f>
        <v/>
      </c>
      <c r="C1955" s="30">
        <f>'Quantities Report'!F1953</f>
        <v>0</v>
      </c>
      <c r="D1955" s="32">
        <f>'Quantities Report'!G1953</f>
        <v>0</v>
      </c>
    </row>
    <row r="1956" spans="1:4">
      <c r="A1956" s="15" t="str">
        <f>IF(ISNUMBER(VALUE(SUBSTITUTE('Quantities Report'!$A1954,"+",""))), VALUE(SUBSTITUTE('Quantities Report'!$A1954,"+","")),IF('Quantities Report'!$A1954="","End of Project",$A1955))</f>
        <v>End of Project</v>
      </c>
      <c r="B1956" s="30" t="str">
        <f>IF(ISNUMBER('Quantities Report'!$A1954), "", TRIM(CLEAN(SUBSTITUTE('Quantities Report'!$A1954, CHAR(160), " "))))</f>
        <v/>
      </c>
      <c r="C1956" s="30">
        <f>'Quantities Report'!F1954</f>
        <v>0</v>
      </c>
      <c r="D1956" s="32">
        <f>'Quantities Report'!G1954</f>
        <v>0</v>
      </c>
    </row>
    <row r="1957" spans="1:4">
      <c r="A1957" s="15" t="str">
        <f>IF(ISNUMBER(VALUE(SUBSTITUTE('Quantities Report'!$A1955,"+",""))), VALUE(SUBSTITUTE('Quantities Report'!$A1955,"+","")),IF('Quantities Report'!$A1955="","End of Project",$A1956))</f>
        <v>End of Project</v>
      </c>
      <c r="B1957" s="30" t="str">
        <f>IF(ISNUMBER('Quantities Report'!$A1955), "", TRIM(CLEAN(SUBSTITUTE('Quantities Report'!$A1955, CHAR(160), " "))))</f>
        <v/>
      </c>
      <c r="C1957" s="30">
        <f>'Quantities Report'!F1955</f>
        <v>0</v>
      </c>
      <c r="D1957" s="32">
        <f>'Quantities Report'!G1955</f>
        <v>0</v>
      </c>
    </row>
    <row r="1958" spans="1:4">
      <c r="A1958" s="15" t="str">
        <f>IF(ISNUMBER(VALUE(SUBSTITUTE('Quantities Report'!$A1956,"+",""))), VALUE(SUBSTITUTE('Quantities Report'!$A1956,"+","")),IF('Quantities Report'!$A1956="","End of Project",$A1957))</f>
        <v>End of Project</v>
      </c>
      <c r="B1958" s="30" t="str">
        <f>IF(ISNUMBER('Quantities Report'!$A1956), "", TRIM(CLEAN(SUBSTITUTE('Quantities Report'!$A1956, CHAR(160), " "))))</f>
        <v/>
      </c>
      <c r="C1958" s="30">
        <f>'Quantities Report'!F1956</f>
        <v>0</v>
      </c>
      <c r="D1958" s="32">
        <f>'Quantities Report'!G1956</f>
        <v>0</v>
      </c>
    </row>
    <row r="1959" spans="1:4">
      <c r="A1959" s="15" t="str">
        <f>IF(ISNUMBER(VALUE(SUBSTITUTE('Quantities Report'!$A1957,"+",""))), VALUE(SUBSTITUTE('Quantities Report'!$A1957,"+","")),IF('Quantities Report'!$A1957="","End of Project",$A1958))</f>
        <v>End of Project</v>
      </c>
      <c r="B1959" s="30" t="str">
        <f>IF(ISNUMBER('Quantities Report'!$A1957), "", TRIM(CLEAN(SUBSTITUTE('Quantities Report'!$A1957, CHAR(160), " "))))</f>
        <v/>
      </c>
      <c r="C1959" s="30">
        <f>'Quantities Report'!F1957</f>
        <v>0</v>
      </c>
      <c r="D1959" s="32">
        <f>'Quantities Report'!G1957</f>
        <v>0</v>
      </c>
    </row>
    <row r="1960" spans="1:4">
      <c r="A1960" s="15" t="str">
        <f>IF(ISNUMBER(VALUE(SUBSTITUTE('Quantities Report'!$A1958,"+",""))), VALUE(SUBSTITUTE('Quantities Report'!$A1958,"+","")),IF('Quantities Report'!$A1958="","End of Project",$A1959))</f>
        <v>End of Project</v>
      </c>
      <c r="B1960" s="30" t="str">
        <f>IF(ISNUMBER('Quantities Report'!$A1958), "", TRIM(CLEAN(SUBSTITUTE('Quantities Report'!$A1958, CHAR(160), " "))))</f>
        <v/>
      </c>
      <c r="C1960" s="30">
        <f>'Quantities Report'!F1958</f>
        <v>0</v>
      </c>
      <c r="D1960" s="32">
        <f>'Quantities Report'!G1958</f>
        <v>0</v>
      </c>
    </row>
    <row r="1961" spans="1:4">
      <c r="A1961" s="15" t="str">
        <f>IF(ISNUMBER(VALUE(SUBSTITUTE('Quantities Report'!$A1959,"+",""))), VALUE(SUBSTITUTE('Quantities Report'!$A1959,"+","")),IF('Quantities Report'!$A1959="","End of Project",$A1960))</f>
        <v>End of Project</v>
      </c>
      <c r="B1961" s="30" t="str">
        <f>IF(ISNUMBER('Quantities Report'!$A1959), "", TRIM(CLEAN(SUBSTITUTE('Quantities Report'!$A1959, CHAR(160), " "))))</f>
        <v/>
      </c>
      <c r="C1961" s="30">
        <f>'Quantities Report'!F1959</f>
        <v>0</v>
      </c>
      <c r="D1961" s="32">
        <f>'Quantities Report'!G1959</f>
        <v>0</v>
      </c>
    </row>
    <row r="1962" spans="1:4">
      <c r="A1962" s="15" t="str">
        <f>IF(ISNUMBER(VALUE(SUBSTITUTE('Quantities Report'!$A1960,"+",""))), VALUE(SUBSTITUTE('Quantities Report'!$A1960,"+","")),IF('Quantities Report'!$A1960="","End of Project",$A1961))</f>
        <v>End of Project</v>
      </c>
      <c r="B1962" s="30" t="str">
        <f>IF(ISNUMBER('Quantities Report'!$A1960), "", TRIM(CLEAN(SUBSTITUTE('Quantities Report'!$A1960, CHAR(160), " "))))</f>
        <v/>
      </c>
      <c r="C1962" s="30">
        <f>'Quantities Report'!F1960</f>
        <v>0</v>
      </c>
      <c r="D1962" s="32">
        <f>'Quantities Report'!G1960</f>
        <v>0</v>
      </c>
    </row>
    <row r="1963" spans="1:4">
      <c r="A1963" s="15" t="str">
        <f>IF(ISNUMBER(VALUE(SUBSTITUTE('Quantities Report'!$A1961,"+",""))), VALUE(SUBSTITUTE('Quantities Report'!$A1961,"+","")),IF('Quantities Report'!$A1961="","End of Project",$A1962))</f>
        <v>End of Project</v>
      </c>
      <c r="B1963" s="30" t="str">
        <f>IF(ISNUMBER('Quantities Report'!$A1961), "", TRIM(CLEAN(SUBSTITUTE('Quantities Report'!$A1961, CHAR(160), " "))))</f>
        <v/>
      </c>
      <c r="C1963" s="30">
        <f>'Quantities Report'!F1961</f>
        <v>0</v>
      </c>
      <c r="D1963" s="32">
        <f>'Quantities Report'!G1961</f>
        <v>0</v>
      </c>
    </row>
    <row r="1964" spans="1:4">
      <c r="A1964" s="15" t="str">
        <f>IF(ISNUMBER(VALUE(SUBSTITUTE('Quantities Report'!$A1962,"+",""))), VALUE(SUBSTITUTE('Quantities Report'!$A1962,"+","")),IF('Quantities Report'!$A1962="","End of Project",$A1963))</f>
        <v>End of Project</v>
      </c>
      <c r="B1964" s="30" t="str">
        <f>IF(ISNUMBER('Quantities Report'!$A1962), "", TRIM(CLEAN(SUBSTITUTE('Quantities Report'!$A1962, CHAR(160), " "))))</f>
        <v/>
      </c>
      <c r="C1964" s="30">
        <f>'Quantities Report'!F1962</f>
        <v>0</v>
      </c>
      <c r="D1964" s="32">
        <f>'Quantities Report'!G1962</f>
        <v>0</v>
      </c>
    </row>
    <row r="1965" spans="1:4">
      <c r="A1965" s="15" t="str">
        <f>IF(ISNUMBER(VALUE(SUBSTITUTE('Quantities Report'!$A1963,"+",""))), VALUE(SUBSTITUTE('Quantities Report'!$A1963,"+","")),IF('Quantities Report'!$A1963="","End of Project",$A1964))</f>
        <v>End of Project</v>
      </c>
      <c r="B1965" s="30" t="str">
        <f>IF(ISNUMBER('Quantities Report'!$A1963), "", TRIM(CLEAN(SUBSTITUTE('Quantities Report'!$A1963, CHAR(160), " "))))</f>
        <v/>
      </c>
      <c r="C1965" s="30">
        <f>'Quantities Report'!F1963</f>
        <v>0</v>
      </c>
      <c r="D1965" s="32">
        <f>'Quantities Report'!G1963</f>
        <v>0</v>
      </c>
    </row>
    <row r="1966" spans="1:4">
      <c r="A1966" s="15" t="str">
        <f>IF(ISNUMBER(VALUE(SUBSTITUTE('Quantities Report'!$A1964,"+",""))), VALUE(SUBSTITUTE('Quantities Report'!$A1964,"+","")),IF('Quantities Report'!$A1964="","End of Project",$A1965))</f>
        <v>End of Project</v>
      </c>
      <c r="B1966" s="30" t="str">
        <f>IF(ISNUMBER('Quantities Report'!$A1964), "", TRIM(CLEAN(SUBSTITUTE('Quantities Report'!$A1964, CHAR(160), " "))))</f>
        <v/>
      </c>
      <c r="C1966" s="30">
        <f>'Quantities Report'!F1964</f>
        <v>0</v>
      </c>
      <c r="D1966" s="32">
        <f>'Quantities Report'!G1964</f>
        <v>0</v>
      </c>
    </row>
    <row r="1967" spans="1:4">
      <c r="A1967" s="15" t="str">
        <f>IF(ISNUMBER(VALUE(SUBSTITUTE('Quantities Report'!$A1965,"+",""))), VALUE(SUBSTITUTE('Quantities Report'!$A1965,"+","")),IF('Quantities Report'!$A1965="","End of Project",$A1966))</f>
        <v>End of Project</v>
      </c>
      <c r="B1967" s="30" t="str">
        <f>IF(ISNUMBER('Quantities Report'!$A1965), "", TRIM(CLEAN(SUBSTITUTE('Quantities Report'!$A1965, CHAR(160), " "))))</f>
        <v/>
      </c>
      <c r="C1967" s="30">
        <f>'Quantities Report'!F1965</f>
        <v>0</v>
      </c>
      <c r="D1967" s="32">
        <f>'Quantities Report'!G1965</f>
        <v>0</v>
      </c>
    </row>
    <row r="1968" spans="1:4">
      <c r="A1968" s="15" t="str">
        <f>IF(ISNUMBER(VALUE(SUBSTITUTE('Quantities Report'!$A1966,"+",""))), VALUE(SUBSTITUTE('Quantities Report'!$A1966,"+","")),IF('Quantities Report'!$A1966="","End of Project",$A1967))</f>
        <v>End of Project</v>
      </c>
      <c r="B1968" s="30" t="str">
        <f>IF(ISNUMBER('Quantities Report'!$A1966), "", TRIM(CLEAN(SUBSTITUTE('Quantities Report'!$A1966, CHAR(160), " "))))</f>
        <v/>
      </c>
      <c r="C1968" s="30">
        <f>'Quantities Report'!F1966</f>
        <v>0</v>
      </c>
      <c r="D1968" s="32">
        <f>'Quantities Report'!G1966</f>
        <v>0</v>
      </c>
    </row>
    <row r="1969" spans="1:4">
      <c r="A1969" s="15" t="str">
        <f>IF(ISNUMBER(VALUE(SUBSTITUTE('Quantities Report'!$A1967,"+",""))), VALUE(SUBSTITUTE('Quantities Report'!$A1967,"+","")),IF('Quantities Report'!$A1967="","End of Project",$A1968))</f>
        <v>End of Project</v>
      </c>
      <c r="B1969" s="30" t="str">
        <f>IF(ISNUMBER('Quantities Report'!$A1967), "", TRIM(CLEAN(SUBSTITUTE('Quantities Report'!$A1967, CHAR(160), " "))))</f>
        <v/>
      </c>
      <c r="C1969" s="30">
        <f>'Quantities Report'!F1967</f>
        <v>0</v>
      </c>
      <c r="D1969" s="32">
        <f>'Quantities Report'!G1967</f>
        <v>0</v>
      </c>
    </row>
    <row r="1970" spans="1:4">
      <c r="A1970" s="15" t="str">
        <f>IF(ISNUMBER(VALUE(SUBSTITUTE('Quantities Report'!$A1968,"+",""))), VALUE(SUBSTITUTE('Quantities Report'!$A1968,"+","")),IF('Quantities Report'!$A1968="","End of Project",$A1969))</f>
        <v>End of Project</v>
      </c>
      <c r="B1970" s="30" t="str">
        <f>IF(ISNUMBER('Quantities Report'!$A1968), "", TRIM(CLEAN(SUBSTITUTE('Quantities Report'!$A1968, CHAR(160), " "))))</f>
        <v/>
      </c>
      <c r="C1970" s="30">
        <f>'Quantities Report'!F1968</f>
        <v>0</v>
      </c>
      <c r="D1970" s="32">
        <f>'Quantities Report'!G1968</f>
        <v>0</v>
      </c>
    </row>
    <row r="1971" spans="1:4">
      <c r="A1971" s="15" t="str">
        <f>IF(ISNUMBER(VALUE(SUBSTITUTE('Quantities Report'!$A1969,"+",""))), VALUE(SUBSTITUTE('Quantities Report'!$A1969,"+","")),IF('Quantities Report'!$A1969="","End of Project",$A1970))</f>
        <v>End of Project</v>
      </c>
      <c r="B1971" s="30" t="str">
        <f>IF(ISNUMBER('Quantities Report'!$A1969), "", TRIM(CLEAN(SUBSTITUTE('Quantities Report'!$A1969, CHAR(160), " "))))</f>
        <v/>
      </c>
      <c r="C1971" s="30">
        <f>'Quantities Report'!F1969</f>
        <v>0</v>
      </c>
      <c r="D1971" s="32">
        <f>'Quantities Report'!G1969</f>
        <v>0</v>
      </c>
    </row>
    <row r="1972" spans="1:4">
      <c r="A1972" s="15" t="str">
        <f>IF(ISNUMBER(VALUE(SUBSTITUTE('Quantities Report'!$A1970,"+",""))), VALUE(SUBSTITUTE('Quantities Report'!$A1970,"+","")),IF('Quantities Report'!$A1970="","End of Project",$A1971))</f>
        <v>End of Project</v>
      </c>
      <c r="B1972" s="30" t="str">
        <f>IF(ISNUMBER('Quantities Report'!$A1970), "", TRIM(CLEAN(SUBSTITUTE('Quantities Report'!$A1970, CHAR(160), " "))))</f>
        <v/>
      </c>
      <c r="C1972" s="30">
        <f>'Quantities Report'!F1970</f>
        <v>0</v>
      </c>
      <c r="D1972" s="32">
        <f>'Quantities Report'!G1970</f>
        <v>0</v>
      </c>
    </row>
    <row r="1973" spans="1:4">
      <c r="A1973" s="15" t="str">
        <f>IF(ISNUMBER(VALUE(SUBSTITUTE('Quantities Report'!$A1971,"+",""))), VALUE(SUBSTITUTE('Quantities Report'!$A1971,"+","")),IF('Quantities Report'!$A1971="","End of Project",$A1972))</f>
        <v>End of Project</v>
      </c>
      <c r="B1973" s="30" t="str">
        <f>IF(ISNUMBER('Quantities Report'!$A1971), "", TRIM(CLEAN(SUBSTITUTE('Quantities Report'!$A1971, CHAR(160), " "))))</f>
        <v/>
      </c>
      <c r="C1973" s="30">
        <f>'Quantities Report'!F1971</f>
        <v>0</v>
      </c>
      <c r="D1973" s="32">
        <f>'Quantities Report'!G1971</f>
        <v>0</v>
      </c>
    </row>
    <row r="1974" spans="1:4">
      <c r="A1974" s="15" t="str">
        <f>IF(ISNUMBER(VALUE(SUBSTITUTE('Quantities Report'!$A1972,"+",""))), VALUE(SUBSTITUTE('Quantities Report'!$A1972,"+","")),IF('Quantities Report'!$A1972="","End of Project",$A1973))</f>
        <v>End of Project</v>
      </c>
      <c r="B1974" s="30" t="str">
        <f>IF(ISNUMBER('Quantities Report'!$A1972), "", TRIM(CLEAN(SUBSTITUTE('Quantities Report'!$A1972, CHAR(160), " "))))</f>
        <v/>
      </c>
      <c r="C1974" s="30">
        <f>'Quantities Report'!F1972</f>
        <v>0</v>
      </c>
      <c r="D1974" s="32">
        <f>'Quantities Report'!G1972</f>
        <v>0</v>
      </c>
    </row>
    <row r="1975" spans="1:4">
      <c r="A1975" s="15" t="str">
        <f>IF(ISNUMBER(VALUE(SUBSTITUTE('Quantities Report'!$A1973,"+",""))), VALUE(SUBSTITUTE('Quantities Report'!$A1973,"+","")),IF('Quantities Report'!$A1973="","End of Project",$A1974))</f>
        <v>End of Project</v>
      </c>
      <c r="B1975" s="30" t="str">
        <f>IF(ISNUMBER('Quantities Report'!$A1973), "", TRIM(CLEAN(SUBSTITUTE('Quantities Report'!$A1973, CHAR(160), " "))))</f>
        <v/>
      </c>
      <c r="C1975" s="30">
        <f>'Quantities Report'!F1973</f>
        <v>0</v>
      </c>
      <c r="D1975" s="32">
        <f>'Quantities Report'!G1973</f>
        <v>0</v>
      </c>
    </row>
    <row r="1976" spans="1:4">
      <c r="A1976" s="15" t="str">
        <f>IF(ISNUMBER(VALUE(SUBSTITUTE('Quantities Report'!$A1974,"+",""))), VALUE(SUBSTITUTE('Quantities Report'!$A1974,"+","")),IF('Quantities Report'!$A1974="","End of Project",$A1975))</f>
        <v>End of Project</v>
      </c>
      <c r="B1976" s="30" t="str">
        <f>IF(ISNUMBER('Quantities Report'!$A1974), "", TRIM(CLEAN(SUBSTITUTE('Quantities Report'!$A1974, CHAR(160), " "))))</f>
        <v/>
      </c>
      <c r="C1976" s="30">
        <f>'Quantities Report'!F1974</f>
        <v>0</v>
      </c>
      <c r="D1976" s="32">
        <f>'Quantities Report'!G1974</f>
        <v>0</v>
      </c>
    </row>
    <row r="1977" spans="1:4">
      <c r="A1977" s="15" t="str">
        <f>IF(ISNUMBER(VALUE(SUBSTITUTE('Quantities Report'!$A1975,"+",""))), VALUE(SUBSTITUTE('Quantities Report'!$A1975,"+","")),IF('Quantities Report'!$A1975="","End of Project",$A1976))</f>
        <v>End of Project</v>
      </c>
      <c r="B1977" s="30" t="str">
        <f>IF(ISNUMBER('Quantities Report'!$A1975), "", TRIM(CLEAN(SUBSTITUTE('Quantities Report'!$A1975, CHAR(160), " "))))</f>
        <v/>
      </c>
      <c r="C1977" s="30">
        <f>'Quantities Report'!F1975</f>
        <v>0</v>
      </c>
      <c r="D1977" s="32">
        <f>'Quantities Report'!G1975</f>
        <v>0</v>
      </c>
    </row>
    <row r="1978" spans="1:4">
      <c r="A1978" s="15" t="str">
        <f>IF(ISNUMBER(VALUE(SUBSTITUTE('Quantities Report'!$A1976,"+",""))), VALUE(SUBSTITUTE('Quantities Report'!$A1976,"+","")),IF('Quantities Report'!$A1976="","End of Project",$A1977))</f>
        <v>End of Project</v>
      </c>
      <c r="B1978" s="30" t="str">
        <f>IF(ISNUMBER('Quantities Report'!$A1976), "", TRIM(CLEAN(SUBSTITUTE('Quantities Report'!$A1976, CHAR(160), " "))))</f>
        <v/>
      </c>
      <c r="C1978" s="30">
        <f>'Quantities Report'!F1976</f>
        <v>0</v>
      </c>
      <c r="D1978" s="32">
        <f>'Quantities Report'!G1976</f>
        <v>0</v>
      </c>
    </row>
    <row r="1979" spans="1:4">
      <c r="A1979" s="15" t="str">
        <f>IF(ISNUMBER(VALUE(SUBSTITUTE('Quantities Report'!$A1977,"+",""))), VALUE(SUBSTITUTE('Quantities Report'!$A1977,"+","")),IF('Quantities Report'!$A1977="","End of Project",$A1978))</f>
        <v>End of Project</v>
      </c>
      <c r="B1979" s="30" t="str">
        <f>IF(ISNUMBER('Quantities Report'!$A1977), "", TRIM(CLEAN(SUBSTITUTE('Quantities Report'!$A1977, CHAR(160), " "))))</f>
        <v/>
      </c>
      <c r="C1979" s="30">
        <f>'Quantities Report'!F1977</f>
        <v>0</v>
      </c>
      <c r="D1979" s="32">
        <f>'Quantities Report'!G1977</f>
        <v>0</v>
      </c>
    </row>
    <row r="1980" spans="1:4">
      <c r="A1980" s="15" t="str">
        <f>IF(ISNUMBER(VALUE(SUBSTITUTE('Quantities Report'!$A1978,"+",""))), VALUE(SUBSTITUTE('Quantities Report'!$A1978,"+","")),IF('Quantities Report'!$A1978="","End of Project",$A1979))</f>
        <v>End of Project</v>
      </c>
      <c r="B1980" s="30" t="str">
        <f>IF(ISNUMBER('Quantities Report'!$A1978), "", TRIM(CLEAN(SUBSTITUTE('Quantities Report'!$A1978, CHAR(160), " "))))</f>
        <v/>
      </c>
      <c r="C1980" s="30">
        <f>'Quantities Report'!F1978</f>
        <v>0</v>
      </c>
      <c r="D1980" s="32">
        <f>'Quantities Report'!G1978</f>
        <v>0</v>
      </c>
    </row>
    <row r="1981" spans="1:4">
      <c r="A1981" s="15" t="str">
        <f>IF(ISNUMBER(VALUE(SUBSTITUTE('Quantities Report'!$A1979,"+",""))), VALUE(SUBSTITUTE('Quantities Report'!$A1979,"+","")),IF('Quantities Report'!$A1979="","End of Project",$A1980))</f>
        <v>End of Project</v>
      </c>
      <c r="B1981" s="30" t="str">
        <f>IF(ISNUMBER('Quantities Report'!$A1979), "", TRIM(CLEAN(SUBSTITUTE('Quantities Report'!$A1979, CHAR(160), " "))))</f>
        <v/>
      </c>
      <c r="C1981" s="30">
        <f>'Quantities Report'!F1979</f>
        <v>0</v>
      </c>
      <c r="D1981" s="32">
        <f>'Quantities Report'!G1979</f>
        <v>0</v>
      </c>
    </row>
    <row r="1982" spans="1:4">
      <c r="A1982" s="15" t="str">
        <f>IF(ISNUMBER(VALUE(SUBSTITUTE('Quantities Report'!$A1980,"+",""))), VALUE(SUBSTITUTE('Quantities Report'!$A1980,"+","")),IF('Quantities Report'!$A1980="","End of Project",$A1981))</f>
        <v>End of Project</v>
      </c>
      <c r="B1982" s="30" t="str">
        <f>IF(ISNUMBER('Quantities Report'!$A1980), "", TRIM(CLEAN(SUBSTITUTE('Quantities Report'!$A1980, CHAR(160), " "))))</f>
        <v/>
      </c>
      <c r="C1982" s="30">
        <f>'Quantities Report'!F1980</f>
        <v>0</v>
      </c>
      <c r="D1982" s="32">
        <f>'Quantities Report'!G1980</f>
        <v>0</v>
      </c>
    </row>
    <row r="1983" spans="1:4">
      <c r="A1983" s="15" t="str">
        <f>IF(ISNUMBER(VALUE(SUBSTITUTE('Quantities Report'!$A1981,"+",""))), VALUE(SUBSTITUTE('Quantities Report'!$A1981,"+","")),IF('Quantities Report'!$A1981="","End of Project",$A1982))</f>
        <v>End of Project</v>
      </c>
      <c r="B1983" s="30" t="str">
        <f>IF(ISNUMBER('Quantities Report'!$A1981), "", TRIM(CLEAN(SUBSTITUTE('Quantities Report'!$A1981, CHAR(160), " "))))</f>
        <v/>
      </c>
      <c r="C1983" s="30">
        <f>'Quantities Report'!F1981</f>
        <v>0</v>
      </c>
      <c r="D1983" s="32">
        <f>'Quantities Report'!G1981</f>
        <v>0</v>
      </c>
    </row>
    <row r="1984" spans="1:4">
      <c r="A1984" s="15" t="str">
        <f>IF(ISNUMBER(VALUE(SUBSTITUTE('Quantities Report'!$A1982,"+",""))), VALUE(SUBSTITUTE('Quantities Report'!$A1982,"+","")),IF('Quantities Report'!$A1982="","End of Project",$A1983))</f>
        <v>End of Project</v>
      </c>
      <c r="B1984" s="30" t="str">
        <f>IF(ISNUMBER('Quantities Report'!$A1982), "", TRIM(CLEAN(SUBSTITUTE('Quantities Report'!$A1982, CHAR(160), " "))))</f>
        <v/>
      </c>
      <c r="C1984" s="30">
        <f>'Quantities Report'!F1982</f>
        <v>0</v>
      </c>
      <c r="D1984" s="32">
        <f>'Quantities Report'!G1982</f>
        <v>0</v>
      </c>
    </row>
    <row r="1985" spans="1:4">
      <c r="A1985" s="15" t="str">
        <f>IF(ISNUMBER(VALUE(SUBSTITUTE('Quantities Report'!$A1983,"+",""))), VALUE(SUBSTITUTE('Quantities Report'!$A1983,"+","")),IF('Quantities Report'!$A1983="","End of Project",$A1984))</f>
        <v>End of Project</v>
      </c>
      <c r="B1985" s="30" t="str">
        <f>IF(ISNUMBER('Quantities Report'!$A1983), "", TRIM(CLEAN(SUBSTITUTE('Quantities Report'!$A1983, CHAR(160), " "))))</f>
        <v/>
      </c>
      <c r="C1985" s="30">
        <f>'Quantities Report'!F1983</f>
        <v>0</v>
      </c>
      <c r="D1985" s="32">
        <f>'Quantities Report'!G1983</f>
        <v>0</v>
      </c>
    </row>
    <row r="1986" spans="1:4">
      <c r="A1986" s="15" t="str">
        <f>IF(ISNUMBER(VALUE(SUBSTITUTE('Quantities Report'!$A1984,"+",""))), VALUE(SUBSTITUTE('Quantities Report'!$A1984,"+","")),IF('Quantities Report'!$A1984="","End of Project",$A1985))</f>
        <v>End of Project</v>
      </c>
      <c r="B1986" s="30" t="str">
        <f>IF(ISNUMBER('Quantities Report'!$A1984), "", TRIM(CLEAN(SUBSTITUTE('Quantities Report'!$A1984, CHAR(160), " "))))</f>
        <v/>
      </c>
      <c r="C1986" s="30">
        <f>'Quantities Report'!F1984</f>
        <v>0</v>
      </c>
      <c r="D1986" s="32">
        <f>'Quantities Report'!G1984</f>
        <v>0</v>
      </c>
    </row>
    <row r="1987" spans="1:4">
      <c r="A1987" s="15" t="str">
        <f>IF(ISNUMBER(VALUE(SUBSTITUTE('Quantities Report'!$A1985,"+",""))), VALUE(SUBSTITUTE('Quantities Report'!$A1985,"+","")),IF('Quantities Report'!$A1985="","End of Project",$A1986))</f>
        <v>End of Project</v>
      </c>
      <c r="B1987" s="30" t="str">
        <f>IF(ISNUMBER('Quantities Report'!$A1985), "", TRIM(CLEAN(SUBSTITUTE('Quantities Report'!$A1985, CHAR(160), " "))))</f>
        <v/>
      </c>
      <c r="C1987" s="30">
        <f>'Quantities Report'!F1985</f>
        <v>0</v>
      </c>
      <c r="D1987" s="32">
        <f>'Quantities Report'!G1985</f>
        <v>0</v>
      </c>
    </row>
    <row r="1988" spans="1:4">
      <c r="A1988" s="15" t="str">
        <f>IF(ISNUMBER(VALUE(SUBSTITUTE('Quantities Report'!$A1986,"+",""))), VALUE(SUBSTITUTE('Quantities Report'!$A1986,"+","")),IF('Quantities Report'!$A1986="","End of Project",$A1987))</f>
        <v>End of Project</v>
      </c>
      <c r="B1988" s="30" t="str">
        <f>IF(ISNUMBER('Quantities Report'!$A1986), "", TRIM(CLEAN(SUBSTITUTE('Quantities Report'!$A1986, CHAR(160), " "))))</f>
        <v/>
      </c>
      <c r="C1988" s="30">
        <f>'Quantities Report'!F1986</f>
        <v>0</v>
      </c>
      <c r="D1988" s="32">
        <f>'Quantities Report'!G1986</f>
        <v>0</v>
      </c>
    </row>
    <row r="1989" spans="1:4">
      <c r="A1989" s="15" t="str">
        <f>IF(ISNUMBER(VALUE(SUBSTITUTE('Quantities Report'!$A1987,"+",""))), VALUE(SUBSTITUTE('Quantities Report'!$A1987,"+","")),IF('Quantities Report'!$A1987="","End of Project",$A1988))</f>
        <v>End of Project</v>
      </c>
      <c r="B1989" s="30" t="str">
        <f>IF(ISNUMBER('Quantities Report'!$A1987), "", TRIM(CLEAN(SUBSTITUTE('Quantities Report'!$A1987, CHAR(160), " "))))</f>
        <v/>
      </c>
      <c r="C1989" s="30">
        <f>'Quantities Report'!F1987</f>
        <v>0</v>
      </c>
      <c r="D1989" s="32">
        <f>'Quantities Report'!G1987</f>
        <v>0</v>
      </c>
    </row>
    <row r="1990" spans="1:4">
      <c r="A1990" s="15" t="str">
        <f>IF(ISNUMBER(VALUE(SUBSTITUTE('Quantities Report'!$A1988,"+",""))), VALUE(SUBSTITUTE('Quantities Report'!$A1988,"+","")),IF('Quantities Report'!$A1988="","End of Project",$A1989))</f>
        <v>End of Project</v>
      </c>
      <c r="B1990" s="30" t="str">
        <f>IF(ISNUMBER('Quantities Report'!$A1988), "", TRIM(CLEAN(SUBSTITUTE('Quantities Report'!$A1988, CHAR(160), " "))))</f>
        <v/>
      </c>
      <c r="C1990" s="30">
        <f>'Quantities Report'!F1988</f>
        <v>0</v>
      </c>
      <c r="D1990" s="32">
        <f>'Quantities Report'!G1988</f>
        <v>0</v>
      </c>
    </row>
    <row r="1991" spans="1:4">
      <c r="A1991" s="15" t="str">
        <f>IF(ISNUMBER(VALUE(SUBSTITUTE('Quantities Report'!$A1989,"+",""))), VALUE(SUBSTITUTE('Quantities Report'!$A1989,"+","")),IF('Quantities Report'!$A1989="","End of Project",$A1990))</f>
        <v>End of Project</v>
      </c>
      <c r="B1991" s="30" t="str">
        <f>IF(ISNUMBER('Quantities Report'!$A1989), "", TRIM(CLEAN(SUBSTITUTE('Quantities Report'!$A1989, CHAR(160), " "))))</f>
        <v/>
      </c>
      <c r="C1991" s="30">
        <f>'Quantities Report'!F1989</f>
        <v>0</v>
      </c>
      <c r="D1991" s="32">
        <f>'Quantities Report'!G1989</f>
        <v>0</v>
      </c>
    </row>
    <row r="1992" spans="1:4">
      <c r="A1992" s="15" t="str">
        <f>IF(ISNUMBER(VALUE(SUBSTITUTE('Quantities Report'!$A1990,"+",""))), VALUE(SUBSTITUTE('Quantities Report'!$A1990,"+","")),IF('Quantities Report'!$A1990="","End of Project",$A1991))</f>
        <v>End of Project</v>
      </c>
      <c r="B1992" s="30" t="str">
        <f>IF(ISNUMBER('Quantities Report'!$A1990), "", TRIM(CLEAN(SUBSTITUTE('Quantities Report'!$A1990, CHAR(160), " "))))</f>
        <v/>
      </c>
      <c r="C1992" s="30">
        <f>'Quantities Report'!F1990</f>
        <v>0</v>
      </c>
      <c r="D1992" s="32">
        <f>'Quantities Report'!G1990</f>
        <v>0</v>
      </c>
    </row>
    <row r="1993" spans="1:4">
      <c r="A1993" s="15" t="str">
        <f>IF(ISNUMBER(VALUE(SUBSTITUTE('Quantities Report'!$A1991,"+",""))), VALUE(SUBSTITUTE('Quantities Report'!$A1991,"+","")),IF('Quantities Report'!$A1991="","End of Project",$A1992))</f>
        <v>End of Project</v>
      </c>
      <c r="B1993" s="30" t="str">
        <f>IF(ISNUMBER('Quantities Report'!$A1991), "", TRIM(CLEAN(SUBSTITUTE('Quantities Report'!$A1991, CHAR(160), " "))))</f>
        <v/>
      </c>
      <c r="C1993" s="30">
        <f>'Quantities Report'!F1991</f>
        <v>0</v>
      </c>
      <c r="D1993" s="32">
        <f>'Quantities Report'!G1991</f>
        <v>0</v>
      </c>
    </row>
    <row r="1994" spans="1:4">
      <c r="A1994" s="15" t="str">
        <f>IF(ISNUMBER(VALUE(SUBSTITUTE('Quantities Report'!$A1992,"+",""))), VALUE(SUBSTITUTE('Quantities Report'!$A1992,"+","")),IF('Quantities Report'!$A1992="","End of Project",$A1993))</f>
        <v>End of Project</v>
      </c>
      <c r="B1994" s="30" t="str">
        <f>IF(ISNUMBER('Quantities Report'!$A1992), "", TRIM(CLEAN(SUBSTITUTE('Quantities Report'!$A1992, CHAR(160), " "))))</f>
        <v/>
      </c>
      <c r="C1994" s="30">
        <f>'Quantities Report'!F1992</f>
        <v>0</v>
      </c>
      <c r="D1994" s="32">
        <f>'Quantities Report'!G1992</f>
        <v>0</v>
      </c>
    </row>
    <row r="1995" spans="1:4">
      <c r="A1995" s="15" t="str">
        <f>IF(ISNUMBER(VALUE(SUBSTITUTE('Quantities Report'!$A1993,"+",""))), VALUE(SUBSTITUTE('Quantities Report'!$A1993,"+","")),IF('Quantities Report'!$A1993="","End of Project",$A1994))</f>
        <v>End of Project</v>
      </c>
      <c r="B1995" s="30" t="str">
        <f>IF(ISNUMBER('Quantities Report'!$A1993), "", TRIM(CLEAN(SUBSTITUTE('Quantities Report'!$A1993, CHAR(160), " "))))</f>
        <v/>
      </c>
      <c r="C1995" s="30">
        <f>'Quantities Report'!F1993</f>
        <v>0</v>
      </c>
      <c r="D1995" s="32">
        <f>'Quantities Report'!G1993</f>
        <v>0</v>
      </c>
    </row>
    <row r="1996" spans="1:4">
      <c r="A1996" s="15" t="str">
        <f>IF(ISNUMBER(VALUE(SUBSTITUTE('Quantities Report'!$A1994,"+",""))), VALUE(SUBSTITUTE('Quantities Report'!$A1994,"+","")),IF('Quantities Report'!$A1994="","End of Project",$A1995))</f>
        <v>End of Project</v>
      </c>
      <c r="B1996" s="30" t="str">
        <f>IF(ISNUMBER('Quantities Report'!$A1994), "", TRIM(CLEAN(SUBSTITUTE('Quantities Report'!$A1994, CHAR(160), " "))))</f>
        <v/>
      </c>
      <c r="C1996" s="30">
        <f>'Quantities Report'!F1994</f>
        <v>0</v>
      </c>
      <c r="D1996" s="32">
        <f>'Quantities Report'!G1994</f>
        <v>0</v>
      </c>
    </row>
    <row r="1997" spans="1:4">
      <c r="A1997" s="15" t="str">
        <f>IF(ISNUMBER(VALUE(SUBSTITUTE('Quantities Report'!$A1995,"+",""))), VALUE(SUBSTITUTE('Quantities Report'!$A1995,"+","")),IF('Quantities Report'!$A1995="","End of Project",$A1996))</f>
        <v>End of Project</v>
      </c>
      <c r="B1997" s="30" t="str">
        <f>IF(ISNUMBER('Quantities Report'!$A1995), "", TRIM(CLEAN(SUBSTITUTE('Quantities Report'!$A1995, CHAR(160), " "))))</f>
        <v/>
      </c>
      <c r="C1997" s="30">
        <f>'Quantities Report'!F1995</f>
        <v>0</v>
      </c>
      <c r="D1997" s="32">
        <f>'Quantities Report'!G1995</f>
        <v>0</v>
      </c>
    </row>
    <row r="1998" spans="1:4">
      <c r="A1998" s="15" t="str">
        <f>IF(ISNUMBER(VALUE(SUBSTITUTE('Quantities Report'!$A1996,"+",""))), VALUE(SUBSTITUTE('Quantities Report'!$A1996,"+","")),IF('Quantities Report'!$A1996="","End of Project",$A1997))</f>
        <v>End of Project</v>
      </c>
      <c r="B1998" s="30" t="str">
        <f>IF(ISNUMBER('Quantities Report'!$A1996), "", TRIM(CLEAN(SUBSTITUTE('Quantities Report'!$A1996, CHAR(160), " "))))</f>
        <v/>
      </c>
      <c r="C1998" s="30">
        <f>'Quantities Report'!F1996</f>
        <v>0</v>
      </c>
      <c r="D1998" s="32">
        <f>'Quantities Report'!G1996</f>
        <v>0</v>
      </c>
    </row>
    <row r="1999" spans="1:4">
      <c r="A1999" s="15" t="str">
        <f>IF(ISNUMBER(VALUE(SUBSTITUTE('Quantities Report'!$A1997,"+",""))), VALUE(SUBSTITUTE('Quantities Report'!$A1997,"+","")),IF('Quantities Report'!$A1997="","End of Project",$A1998))</f>
        <v>End of Project</v>
      </c>
      <c r="B1999" s="30" t="str">
        <f>IF(ISNUMBER('Quantities Report'!$A1997), "", TRIM(CLEAN(SUBSTITUTE('Quantities Report'!$A1997, CHAR(160), " "))))</f>
        <v/>
      </c>
      <c r="C1999" s="30">
        <f>'Quantities Report'!F1997</f>
        <v>0</v>
      </c>
      <c r="D1999" s="32">
        <f>'Quantities Report'!G1997</f>
        <v>0</v>
      </c>
    </row>
    <row r="2000" spans="1:4">
      <c r="A2000" s="15" t="str">
        <f>IF(ISNUMBER(VALUE(SUBSTITUTE('Quantities Report'!$A1998,"+",""))), VALUE(SUBSTITUTE('Quantities Report'!$A1998,"+","")),IF('Quantities Report'!$A1998="","End of Project",$A1999))</f>
        <v>End of Project</v>
      </c>
      <c r="B2000" s="30" t="str">
        <f>IF(ISNUMBER('Quantities Report'!$A1998), "", TRIM(CLEAN(SUBSTITUTE('Quantities Report'!$A1998, CHAR(160), " "))))</f>
        <v/>
      </c>
      <c r="C2000" s="30">
        <f>'Quantities Report'!F1998</f>
        <v>0</v>
      </c>
      <c r="D2000" s="32">
        <f>'Quantities Report'!G1998</f>
        <v>0</v>
      </c>
    </row>
    <row r="2001" spans="1:4">
      <c r="A2001" s="15" t="str">
        <f>IF(ISNUMBER(VALUE(SUBSTITUTE('Quantities Report'!$A1999,"+",""))), VALUE(SUBSTITUTE('Quantities Report'!$A1999,"+","")),IF('Quantities Report'!$A1999="","End of Project",$A2000))</f>
        <v>End of Project</v>
      </c>
      <c r="B2001" s="30" t="str">
        <f>IF(ISNUMBER('Quantities Report'!$A1999), "", TRIM(CLEAN(SUBSTITUTE('Quantities Report'!$A1999, CHAR(160), " "))))</f>
        <v/>
      </c>
      <c r="C2001" s="30">
        <f>'Quantities Report'!F1999</f>
        <v>0</v>
      </c>
      <c r="D2001" s="32">
        <f>'Quantities Report'!G1999</f>
        <v>0</v>
      </c>
    </row>
    <row r="2002" spans="1:4">
      <c r="A2002" s="15" t="str">
        <f>IF(ISNUMBER(VALUE(SUBSTITUTE('Quantities Report'!$A2000,"+",""))), VALUE(SUBSTITUTE('Quantities Report'!$A2000,"+","")),IF('Quantities Report'!$A2000="","End of Project",$A2001))</f>
        <v>End of Project</v>
      </c>
      <c r="B2002" s="30" t="str">
        <f>IF(ISNUMBER('Quantities Report'!$A2000), "", TRIM(CLEAN(SUBSTITUTE('Quantities Report'!$A2000, CHAR(160), " "))))</f>
        <v/>
      </c>
      <c r="C2002" s="30">
        <f>'Quantities Report'!F2000</f>
        <v>0</v>
      </c>
      <c r="D2002" s="32">
        <f>'Quantities Report'!G2000</f>
        <v>0</v>
      </c>
    </row>
    <row r="2003" spans="1:4">
      <c r="A2003" s="15" t="str">
        <f>IF(ISNUMBER(VALUE(SUBSTITUTE('Quantities Report'!$A2001,"+",""))), VALUE(SUBSTITUTE('Quantities Report'!$A2001,"+","")),IF('Quantities Report'!$A2001="","End of Project",$A2002))</f>
        <v>End of Project</v>
      </c>
      <c r="B2003" s="30" t="str">
        <f>IF(ISNUMBER('Quantities Report'!$A2001), "", TRIM(CLEAN(SUBSTITUTE('Quantities Report'!$A2001, CHAR(160), " "))))</f>
        <v/>
      </c>
      <c r="C2003" s="30">
        <f>'Quantities Report'!F2001</f>
        <v>0</v>
      </c>
      <c r="D2003" s="32">
        <f>'Quantities Report'!G2001</f>
        <v>0</v>
      </c>
    </row>
    <row r="2004" spans="1:4">
      <c r="A2004" s="15" t="str">
        <f>IF(ISNUMBER(VALUE(SUBSTITUTE('Quantities Report'!$A2002,"+",""))), VALUE(SUBSTITUTE('Quantities Report'!$A2002,"+","")),IF('Quantities Report'!$A2002="","End of Project",$A2003))</f>
        <v>End of Project</v>
      </c>
      <c r="B2004" s="30" t="str">
        <f>IF(ISNUMBER('Quantities Report'!$A2002), "", TRIM(CLEAN(SUBSTITUTE('Quantities Report'!$A2002, CHAR(160), " "))))</f>
        <v/>
      </c>
      <c r="C2004" s="30">
        <f>'Quantities Report'!F2002</f>
        <v>0</v>
      </c>
      <c r="D2004" s="32">
        <f>'Quantities Report'!G2002</f>
        <v>0</v>
      </c>
    </row>
    <row r="2005" spans="1:4">
      <c r="A2005" s="15" t="str">
        <f>IF(ISNUMBER(VALUE(SUBSTITUTE('Quantities Report'!$A2003,"+",""))), VALUE(SUBSTITUTE('Quantities Report'!$A2003,"+","")),IF('Quantities Report'!$A2003="","End of Project",$A2004))</f>
        <v>End of Project</v>
      </c>
      <c r="B2005" s="30" t="str">
        <f>IF(ISNUMBER('Quantities Report'!$A2003), "", TRIM(CLEAN(SUBSTITUTE('Quantities Report'!$A2003, CHAR(160), " "))))</f>
        <v/>
      </c>
      <c r="C2005" s="30">
        <f>'Quantities Report'!F2003</f>
        <v>0</v>
      </c>
      <c r="D2005" s="32">
        <f>'Quantities Report'!G2003</f>
        <v>0</v>
      </c>
    </row>
    <row r="2006" spans="1:4">
      <c r="A2006" s="15" t="str">
        <f>IF(ISNUMBER(VALUE(SUBSTITUTE('Quantities Report'!$A2004,"+",""))), VALUE(SUBSTITUTE('Quantities Report'!$A2004,"+","")),IF('Quantities Report'!$A2004="","End of Project",$A2005))</f>
        <v>End of Project</v>
      </c>
      <c r="B2006" s="30" t="str">
        <f>IF(ISNUMBER('Quantities Report'!$A2004), "", TRIM(CLEAN(SUBSTITUTE('Quantities Report'!$A2004, CHAR(160), " "))))</f>
        <v/>
      </c>
      <c r="C2006" s="30">
        <f>'Quantities Report'!F2004</f>
        <v>0</v>
      </c>
      <c r="D2006" s="32">
        <f>'Quantities Report'!G2004</f>
        <v>0</v>
      </c>
    </row>
    <row r="2007" spans="1:4">
      <c r="A2007" s="15" t="str">
        <f>IF(ISNUMBER(VALUE(SUBSTITUTE('Quantities Report'!$A2005,"+",""))), VALUE(SUBSTITUTE('Quantities Report'!$A2005,"+","")),IF('Quantities Report'!$A2005="","End of Project",$A2006))</f>
        <v>End of Project</v>
      </c>
      <c r="B2007" s="30" t="str">
        <f>IF(ISNUMBER('Quantities Report'!$A2005), "", TRIM(CLEAN(SUBSTITUTE('Quantities Report'!$A2005, CHAR(160), " "))))</f>
        <v/>
      </c>
      <c r="C2007" s="30">
        <f>'Quantities Report'!F2005</f>
        <v>0</v>
      </c>
      <c r="D2007" s="32">
        <f>'Quantities Report'!G2005</f>
        <v>0</v>
      </c>
    </row>
    <row r="2008" spans="1:4">
      <c r="A2008" s="15" t="str">
        <f>IF(ISNUMBER(VALUE(SUBSTITUTE('Quantities Report'!$A2006,"+",""))), VALUE(SUBSTITUTE('Quantities Report'!$A2006,"+","")),IF('Quantities Report'!$A2006="","End of Project",$A2007))</f>
        <v>End of Project</v>
      </c>
      <c r="B2008" s="30" t="str">
        <f>IF(ISNUMBER('Quantities Report'!$A2006), "", TRIM(CLEAN(SUBSTITUTE('Quantities Report'!$A2006, CHAR(160), " "))))</f>
        <v/>
      </c>
      <c r="C2008" s="30">
        <f>'Quantities Report'!F2006</f>
        <v>0</v>
      </c>
      <c r="D2008" s="32">
        <f>'Quantities Report'!G2006</f>
        <v>0</v>
      </c>
    </row>
    <row r="2009" spans="1:4">
      <c r="A2009" s="15" t="str">
        <f>IF(ISNUMBER(VALUE(SUBSTITUTE('Quantities Report'!$A2007,"+",""))), VALUE(SUBSTITUTE('Quantities Report'!$A2007,"+","")),IF('Quantities Report'!$A2007="","End of Project",$A2008))</f>
        <v>End of Project</v>
      </c>
      <c r="B2009" s="30" t="str">
        <f>IF(ISNUMBER('Quantities Report'!$A2007), "", TRIM(CLEAN(SUBSTITUTE('Quantities Report'!$A2007, CHAR(160), " "))))</f>
        <v/>
      </c>
      <c r="C2009" s="30">
        <f>'Quantities Report'!F2007</f>
        <v>0</v>
      </c>
      <c r="D2009" s="32">
        <f>'Quantities Report'!G2007</f>
        <v>0</v>
      </c>
    </row>
    <row r="2010" spans="1:4">
      <c r="A2010" s="15" t="str">
        <f>IF(ISNUMBER(VALUE(SUBSTITUTE('Quantities Report'!$A2008,"+",""))), VALUE(SUBSTITUTE('Quantities Report'!$A2008,"+","")),IF('Quantities Report'!$A2008="","End of Project",$A2009))</f>
        <v>End of Project</v>
      </c>
      <c r="B2010" s="30" t="str">
        <f>IF(ISNUMBER('Quantities Report'!$A2008), "", TRIM(CLEAN(SUBSTITUTE('Quantities Report'!$A2008, CHAR(160), " "))))</f>
        <v/>
      </c>
      <c r="C2010" s="30">
        <f>'Quantities Report'!F2008</f>
        <v>0</v>
      </c>
      <c r="D2010" s="32">
        <f>'Quantities Report'!G2008</f>
        <v>0</v>
      </c>
    </row>
    <row r="2011" spans="1:4">
      <c r="A2011" s="15" t="str">
        <f>IF(ISNUMBER(VALUE(SUBSTITUTE('Quantities Report'!$A2009,"+",""))), VALUE(SUBSTITUTE('Quantities Report'!$A2009,"+","")),IF('Quantities Report'!$A2009="","End of Project",$A2010))</f>
        <v>End of Project</v>
      </c>
      <c r="B2011" s="30" t="str">
        <f>IF(ISNUMBER('Quantities Report'!$A2009), "", TRIM(CLEAN(SUBSTITUTE('Quantities Report'!$A2009, CHAR(160), " "))))</f>
        <v/>
      </c>
      <c r="C2011" s="30">
        <f>'Quantities Report'!F2009</f>
        <v>0</v>
      </c>
      <c r="D2011" s="32">
        <f>'Quantities Report'!G2009</f>
        <v>0</v>
      </c>
    </row>
    <row r="2012" spans="1:4">
      <c r="A2012" s="15" t="str">
        <f>IF(ISNUMBER(VALUE(SUBSTITUTE('Quantities Report'!$A2010,"+",""))), VALUE(SUBSTITUTE('Quantities Report'!$A2010,"+","")),IF('Quantities Report'!$A2010="","End of Project",$A2011))</f>
        <v>End of Project</v>
      </c>
      <c r="B2012" s="30" t="str">
        <f>IF(ISNUMBER('Quantities Report'!$A2010), "", TRIM(CLEAN(SUBSTITUTE('Quantities Report'!$A2010, CHAR(160), " "))))</f>
        <v/>
      </c>
      <c r="C2012" s="30">
        <f>'Quantities Report'!F2010</f>
        <v>0</v>
      </c>
      <c r="D2012" s="32">
        <f>'Quantities Report'!G2010</f>
        <v>0</v>
      </c>
    </row>
    <row r="2013" spans="1:4">
      <c r="A2013" s="15" t="str">
        <f>IF(ISNUMBER(VALUE(SUBSTITUTE('Quantities Report'!$A2011,"+",""))), VALUE(SUBSTITUTE('Quantities Report'!$A2011,"+","")),IF('Quantities Report'!$A2011="","End of Project",$A2012))</f>
        <v>End of Project</v>
      </c>
      <c r="B2013" s="30" t="str">
        <f>IF(ISNUMBER('Quantities Report'!$A2011), "", TRIM(CLEAN(SUBSTITUTE('Quantities Report'!$A2011, CHAR(160), " "))))</f>
        <v/>
      </c>
      <c r="C2013" s="30">
        <f>'Quantities Report'!F2011</f>
        <v>0</v>
      </c>
      <c r="D2013" s="32">
        <f>'Quantities Report'!G2011</f>
        <v>0</v>
      </c>
    </row>
    <row r="2014" spans="1:4">
      <c r="A2014" s="15" t="str">
        <f>IF(ISNUMBER(VALUE(SUBSTITUTE('Quantities Report'!$A2012,"+",""))), VALUE(SUBSTITUTE('Quantities Report'!$A2012,"+","")),IF('Quantities Report'!$A2012="","End of Project",$A2013))</f>
        <v>End of Project</v>
      </c>
      <c r="B2014" s="30" t="str">
        <f>IF(ISNUMBER('Quantities Report'!$A2012), "", TRIM(CLEAN(SUBSTITUTE('Quantities Report'!$A2012, CHAR(160), " "))))</f>
        <v/>
      </c>
      <c r="C2014" s="30">
        <f>'Quantities Report'!F2012</f>
        <v>0</v>
      </c>
      <c r="D2014" s="32">
        <f>'Quantities Report'!G2012</f>
        <v>0</v>
      </c>
    </row>
    <row r="2015" spans="1:4">
      <c r="A2015" s="15" t="str">
        <f>IF(ISNUMBER(VALUE(SUBSTITUTE('Quantities Report'!$A2013,"+",""))), VALUE(SUBSTITUTE('Quantities Report'!$A2013,"+","")),IF('Quantities Report'!$A2013="","End of Project",$A2014))</f>
        <v>End of Project</v>
      </c>
      <c r="B2015" s="30" t="str">
        <f>IF(ISNUMBER('Quantities Report'!$A2013), "", TRIM(CLEAN(SUBSTITUTE('Quantities Report'!$A2013, CHAR(160), " "))))</f>
        <v/>
      </c>
      <c r="C2015" s="30">
        <f>'Quantities Report'!F2013</f>
        <v>0</v>
      </c>
      <c r="D2015" s="32">
        <f>'Quantities Report'!G2013</f>
        <v>0</v>
      </c>
    </row>
    <row r="2016" spans="1:4">
      <c r="A2016" s="15" t="str">
        <f>IF(ISNUMBER(VALUE(SUBSTITUTE('Quantities Report'!$A2014,"+",""))), VALUE(SUBSTITUTE('Quantities Report'!$A2014,"+","")),IF('Quantities Report'!$A2014="","End of Project",$A2015))</f>
        <v>End of Project</v>
      </c>
      <c r="B2016" s="30" t="str">
        <f>IF(ISNUMBER('Quantities Report'!$A2014), "", TRIM(CLEAN(SUBSTITUTE('Quantities Report'!$A2014, CHAR(160), " "))))</f>
        <v/>
      </c>
      <c r="C2016" s="30">
        <f>'Quantities Report'!F2014</f>
        <v>0</v>
      </c>
      <c r="D2016" s="32">
        <f>'Quantities Report'!G2014</f>
        <v>0</v>
      </c>
    </row>
    <row r="2017" spans="1:4">
      <c r="A2017" s="15" t="str">
        <f>IF(ISNUMBER(VALUE(SUBSTITUTE('Quantities Report'!$A2015,"+",""))), VALUE(SUBSTITUTE('Quantities Report'!$A2015,"+","")),IF('Quantities Report'!$A2015="","End of Project",$A2016))</f>
        <v>End of Project</v>
      </c>
      <c r="B2017" s="30" t="str">
        <f>IF(ISNUMBER('Quantities Report'!$A2015), "", TRIM(CLEAN(SUBSTITUTE('Quantities Report'!$A2015, CHAR(160), " "))))</f>
        <v/>
      </c>
      <c r="C2017" s="30">
        <f>'Quantities Report'!F2015</f>
        <v>0</v>
      </c>
      <c r="D2017" s="32">
        <f>'Quantities Report'!G2015</f>
        <v>0</v>
      </c>
    </row>
    <row r="2018" spans="1:4">
      <c r="A2018" s="15" t="str">
        <f>IF(ISNUMBER(VALUE(SUBSTITUTE('Quantities Report'!$A2016,"+",""))), VALUE(SUBSTITUTE('Quantities Report'!$A2016,"+","")),IF('Quantities Report'!$A2016="","End of Project",$A2017))</f>
        <v>End of Project</v>
      </c>
      <c r="B2018" s="30" t="str">
        <f>IF(ISNUMBER('Quantities Report'!$A2016), "", TRIM(CLEAN(SUBSTITUTE('Quantities Report'!$A2016, CHAR(160), " "))))</f>
        <v/>
      </c>
      <c r="C2018" s="30">
        <f>'Quantities Report'!F2016</f>
        <v>0</v>
      </c>
      <c r="D2018" s="32">
        <f>'Quantities Report'!G2016</f>
        <v>0</v>
      </c>
    </row>
    <row r="2019" spans="1:4">
      <c r="A2019" s="15" t="str">
        <f>IF(ISNUMBER(VALUE(SUBSTITUTE('Quantities Report'!$A2017,"+",""))), VALUE(SUBSTITUTE('Quantities Report'!$A2017,"+","")),IF('Quantities Report'!$A2017="","End of Project",$A2018))</f>
        <v>End of Project</v>
      </c>
      <c r="B2019" s="30" t="str">
        <f>IF(ISNUMBER('Quantities Report'!$A2017), "", TRIM(CLEAN(SUBSTITUTE('Quantities Report'!$A2017, CHAR(160), " "))))</f>
        <v/>
      </c>
      <c r="C2019" s="30">
        <f>'Quantities Report'!F2017</f>
        <v>0</v>
      </c>
      <c r="D2019" s="32">
        <f>'Quantities Report'!G2017</f>
        <v>0</v>
      </c>
    </row>
    <row r="2020" spans="1:4">
      <c r="A2020" s="15" t="str">
        <f>IF(ISNUMBER(VALUE(SUBSTITUTE('Quantities Report'!$A2018,"+",""))), VALUE(SUBSTITUTE('Quantities Report'!$A2018,"+","")),IF('Quantities Report'!$A2018="","End of Project",$A2019))</f>
        <v>End of Project</v>
      </c>
      <c r="B2020" s="30" t="str">
        <f>IF(ISNUMBER('Quantities Report'!$A2018), "", TRIM(CLEAN(SUBSTITUTE('Quantities Report'!$A2018, CHAR(160), " "))))</f>
        <v/>
      </c>
      <c r="C2020" s="30">
        <f>'Quantities Report'!F2018</f>
        <v>0</v>
      </c>
      <c r="D2020" s="32">
        <f>'Quantities Report'!G2018</f>
        <v>0</v>
      </c>
    </row>
    <row r="2021" spans="1:4">
      <c r="A2021" s="15" t="str">
        <f>IF(ISNUMBER(VALUE(SUBSTITUTE('Quantities Report'!$A2019,"+",""))), VALUE(SUBSTITUTE('Quantities Report'!$A2019,"+","")),IF('Quantities Report'!$A2019="","End of Project",$A2020))</f>
        <v>End of Project</v>
      </c>
      <c r="B2021" s="30" t="str">
        <f>IF(ISNUMBER('Quantities Report'!$A2019), "", TRIM(CLEAN(SUBSTITUTE('Quantities Report'!$A2019, CHAR(160), " "))))</f>
        <v/>
      </c>
      <c r="C2021" s="30">
        <f>'Quantities Report'!F2019</f>
        <v>0</v>
      </c>
      <c r="D2021" s="32">
        <f>'Quantities Report'!G2019</f>
        <v>0</v>
      </c>
    </row>
    <row r="2022" spans="1:4">
      <c r="A2022" s="15" t="str">
        <f>IF(ISNUMBER(VALUE(SUBSTITUTE('Quantities Report'!$A2020,"+",""))), VALUE(SUBSTITUTE('Quantities Report'!$A2020,"+","")),IF('Quantities Report'!$A2020="","End of Project",$A2021))</f>
        <v>End of Project</v>
      </c>
      <c r="B2022" s="30" t="str">
        <f>IF(ISNUMBER('Quantities Report'!$A2020), "", TRIM(CLEAN(SUBSTITUTE('Quantities Report'!$A2020, CHAR(160), " "))))</f>
        <v/>
      </c>
      <c r="C2022" s="30">
        <f>'Quantities Report'!F2020</f>
        <v>0</v>
      </c>
      <c r="D2022" s="32">
        <f>'Quantities Report'!G2020</f>
        <v>0</v>
      </c>
    </row>
    <row r="2023" spans="1:4">
      <c r="A2023" s="15" t="str">
        <f>IF(ISNUMBER(VALUE(SUBSTITUTE('Quantities Report'!$A2021,"+",""))), VALUE(SUBSTITUTE('Quantities Report'!$A2021,"+","")),IF('Quantities Report'!$A2021="","End of Project",$A2022))</f>
        <v>End of Project</v>
      </c>
      <c r="B2023" s="30" t="str">
        <f>IF(ISNUMBER('Quantities Report'!$A2021), "", TRIM(CLEAN(SUBSTITUTE('Quantities Report'!$A2021, CHAR(160), " "))))</f>
        <v/>
      </c>
      <c r="C2023" s="30">
        <f>'Quantities Report'!F2021</f>
        <v>0</v>
      </c>
      <c r="D2023" s="32">
        <f>'Quantities Report'!G2021</f>
        <v>0</v>
      </c>
    </row>
    <row r="2024" spans="1:4">
      <c r="A2024" s="15" t="str">
        <f>IF(ISNUMBER(VALUE(SUBSTITUTE('Quantities Report'!$A2022,"+",""))), VALUE(SUBSTITUTE('Quantities Report'!$A2022,"+","")),IF('Quantities Report'!$A2022="","End of Project",$A2023))</f>
        <v>End of Project</v>
      </c>
      <c r="B2024" s="30" t="str">
        <f>IF(ISNUMBER('Quantities Report'!$A2022), "", TRIM(CLEAN(SUBSTITUTE('Quantities Report'!$A2022, CHAR(160), " "))))</f>
        <v/>
      </c>
      <c r="C2024" s="30">
        <f>'Quantities Report'!F2022</f>
        <v>0</v>
      </c>
      <c r="D2024" s="32">
        <f>'Quantities Report'!G2022</f>
        <v>0</v>
      </c>
    </row>
    <row r="2025" spans="1:4">
      <c r="A2025" s="15" t="str">
        <f>IF(ISNUMBER(VALUE(SUBSTITUTE('Quantities Report'!$A2023,"+",""))), VALUE(SUBSTITUTE('Quantities Report'!$A2023,"+","")),IF('Quantities Report'!$A2023="","End of Project",$A2024))</f>
        <v>End of Project</v>
      </c>
      <c r="B2025" s="30" t="str">
        <f>IF(ISNUMBER('Quantities Report'!$A2023), "", TRIM(CLEAN(SUBSTITUTE('Quantities Report'!$A2023, CHAR(160), " "))))</f>
        <v/>
      </c>
      <c r="C2025" s="30">
        <f>'Quantities Report'!F2023</f>
        <v>0</v>
      </c>
      <c r="D2025" s="32">
        <f>'Quantities Report'!G2023</f>
        <v>0</v>
      </c>
    </row>
    <row r="2026" spans="1:4">
      <c r="A2026" s="15" t="str">
        <f>IF(ISNUMBER(VALUE(SUBSTITUTE('Quantities Report'!$A2024,"+",""))), VALUE(SUBSTITUTE('Quantities Report'!$A2024,"+","")),IF('Quantities Report'!$A2024="","End of Project",$A2025))</f>
        <v>End of Project</v>
      </c>
      <c r="B2026" s="30" t="str">
        <f>IF(ISNUMBER('Quantities Report'!$A2024), "", TRIM(CLEAN(SUBSTITUTE('Quantities Report'!$A2024, CHAR(160), " "))))</f>
        <v/>
      </c>
      <c r="C2026" s="30">
        <f>'Quantities Report'!F2024</f>
        <v>0</v>
      </c>
      <c r="D2026" s="32">
        <f>'Quantities Report'!G2024</f>
        <v>0</v>
      </c>
    </row>
    <row r="2027" spans="1:4">
      <c r="A2027" s="15" t="str">
        <f>IF(ISNUMBER(VALUE(SUBSTITUTE('Quantities Report'!$A2025,"+",""))), VALUE(SUBSTITUTE('Quantities Report'!$A2025,"+","")),IF('Quantities Report'!$A2025="","End of Project",$A2026))</f>
        <v>End of Project</v>
      </c>
      <c r="B2027" s="30" t="str">
        <f>IF(ISNUMBER('Quantities Report'!$A2025), "", TRIM(CLEAN(SUBSTITUTE('Quantities Report'!$A2025, CHAR(160), " "))))</f>
        <v/>
      </c>
      <c r="C2027" s="30">
        <f>'Quantities Report'!F2025</f>
        <v>0</v>
      </c>
      <c r="D2027" s="32">
        <f>'Quantities Report'!G2025</f>
        <v>0</v>
      </c>
    </row>
    <row r="2028" spans="1:4">
      <c r="A2028" s="15" t="str">
        <f>IF(ISNUMBER(VALUE(SUBSTITUTE('Quantities Report'!$A2026,"+",""))), VALUE(SUBSTITUTE('Quantities Report'!$A2026,"+","")),IF('Quantities Report'!$A2026="","End of Project",$A2027))</f>
        <v>End of Project</v>
      </c>
      <c r="B2028" s="30" t="str">
        <f>IF(ISNUMBER('Quantities Report'!$A2026), "", TRIM(CLEAN(SUBSTITUTE('Quantities Report'!$A2026, CHAR(160), " "))))</f>
        <v/>
      </c>
      <c r="C2028" s="30">
        <f>'Quantities Report'!F2026</f>
        <v>0</v>
      </c>
      <c r="D2028" s="32">
        <f>'Quantities Report'!G2026</f>
        <v>0</v>
      </c>
    </row>
    <row r="2029" spans="1:4">
      <c r="A2029" s="15" t="str">
        <f>IF(ISNUMBER(VALUE(SUBSTITUTE('Quantities Report'!$A2027,"+",""))), VALUE(SUBSTITUTE('Quantities Report'!$A2027,"+","")),IF('Quantities Report'!$A2027="","End of Project",$A2028))</f>
        <v>End of Project</v>
      </c>
      <c r="B2029" s="30" t="str">
        <f>IF(ISNUMBER('Quantities Report'!$A2027), "", TRIM(CLEAN(SUBSTITUTE('Quantities Report'!$A2027, CHAR(160), " "))))</f>
        <v/>
      </c>
      <c r="C2029" s="30">
        <f>'Quantities Report'!F2027</f>
        <v>0</v>
      </c>
      <c r="D2029" s="32">
        <f>'Quantities Report'!G2027</f>
        <v>0</v>
      </c>
    </row>
    <row r="2030" spans="1:4">
      <c r="A2030" s="15" t="str">
        <f>IF(ISNUMBER(VALUE(SUBSTITUTE('Quantities Report'!$A2028,"+",""))), VALUE(SUBSTITUTE('Quantities Report'!$A2028,"+","")),IF('Quantities Report'!$A2028="","End of Project",$A2029))</f>
        <v>End of Project</v>
      </c>
      <c r="B2030" s="30" t="str">
        <f>IF(ISNUMBER('Quantities Report'!$A2028), "", TRIM(CLEAN(SUBSTITUTE('Quantities Report'!$A2028, CHAR(160), " "))))</f>
        <v/>
      </c>
      <c r="C2030" s="30">
        <f>'Quantities Report'!F2028</f>
        <v>0</v>
      </c>
      <c r="D2030" s="32">
        <f>'Quantities Report'!G2028</f>
        <v>0</v>
      </c>
    </row>
    <row r="2031" spans="1:4">
      <c r="A2031" s="15" t="str">
        <f>IF(ISNUMBER(VALUE(SUBSTITUTE('Quantities Report'!$A2029,"+",""))), VALUE(SUBSTITUTE('Quantities Report'!$A2029,"+","")),IF('Quantities Report'!$A2029="","End of Project",$A2030))</f>
        <v>End of Project</v>
      </c>
      <c r="B2031" s="30" t="str">
        <f>IF(ISNUMBER('Quantities Report'!$A2029), "", TRIM(CLEAN(SUBSTITUTE('Quantities Report'!$A2029, CHAR(160), " "))))</f>
        <v/>
      </c>
      <c r="C2031" s="30">
        <f>'Quantities Report'!F2029</f>
        <v>0</v>
      </c>
      <c r="D2031" s="32">
        <f>'Quantities Report'!G2029</f>
        <v>0</v>
      </c>
    </row>
    <row r="2032" spans="1:4">
      <c r="A2032" s="15" t="str">
        <f>IF(ISNUMBER(VALUE(SUBSTITUTE('Quantities Report'!$A2030,"+",""))), VALUE(SUBSTITUTE('Quantities Report'!$A2030,"+","")),IF('Quantities Report'!$A2030="","End of Project",$A2031))</f>
        <v>End of Project</v>
      </c>
      <c r="B2032" s="30" t="str">
        <f>IF(ISNUMBER('Quantities Report'!$A2030), "", TRIM(CLEAN(SUBSTITUTE('Quantities Report'!$A2030, CHAR(160), " "))))</f>
        <v/>
      </c>
      <c r="C2032" s="30">
        <f>'Quantities Report'!F2030</f>
        <v>0</v>
      </c>
      <c r="D2032" s="32">
        <f>'Quantities Report'!G2030</f>
        <v>0</v>
      </c>
    </row>
    <row r="2033" spans="1:4">
      <c r="A2033" s="15" t="str">
        <f>IF(ISNUMBER(VALUE(SUBSTITUTE('Quantities Report'!$A2031,"+",""))), VALUE(SUBSTITUTE('Quantities Report'!$A2031,"+","")),IF('Quantities Report'!$A2031="","End of Project",$A2032))</f>
        <v>End of Project</v>
      </c>
      <c r="B2033" s="30" t="str">
        <f>IF(ISNUMBER('Quantities Report'!$A2031), "", TRIM(CLEAN(SUBSTITUTE('Quantities Report'!$A2031, CHAR(160), " "))))</f>
        <v/>
      </c>
      <c r="C2033" s="30">
        <f>'Quantities Report'!F2031</f>
        <v>0</v>
      </c>
      <c r="D2033" s="32">
        <f>'Quantities Report'!G2031</f>
        <v>0</v>
      </c>
    </row>
    <row r="2034" spans="1:4">
      <c r="A2034" s="15" t="str">
        <f>IF(ISNUMBER(VALUE(SUBSTITUTE('Quantities Report'!$A2032,"+",""))), VALUE(SUBSTITUTE('Quantities Report'!$A2032,"+","")),IF('Quantities Report'!$A2032="","End of Project",$A2033))</f>
        <v>End of Project</v>
      </c>
      <c r="B2034" s="30" t="str">
        <f>IF(ISNUMBER('Quantities Report'!$A2032), "", TRIM(CLEAN(SUBSTITUTE('Quantities Report'!$A2032, CHAR(160), " "))))</f>
        <v/>
      </c>
      <c r="C2034" s="30">
        <f>'Quantities Report'!F2032</f>
        <v>0</v>
      </c>
      <c r="D2034" s="32">
        <f>'Quantities Report'!G2032</f>
        <v>0</v>
      </c>
    </row>
    <row r="2035" spans="1:4">
      <c r="A2035" s="15" t="str">
        <f>IF(ISNUMBER(VALUE(SUBSTITUTE('Quantities Report'!$A2033,"+",""))), VALUE(SUBSTITUTE('Quantities Report'!$A2033,"+","")),IF('Quantities Report'!$A2033="","End of Project",$A2034))</f>
        <v>End of Project</v>
      </c>
      <c r="B2035" s="30" t="str">
        <f>IF(ISNUMBER('Quantities Report'!$A2033), "", TRIM(CLEAN(SUBSTITUTE('Quantities Report'!$A2033, CHAR(160), " "))))</f>
        <v/>
      </c>
      <c r="C2035" s="30">
        <f>'Quantities Report'!F2033</f>
        <v>0</v>
      </c>
      <c r="D2035" s="32">
        <f>'Quantities Report'!G2033</f>
        <v>0</v>
      </c>
    </row>
    <row r="2036" spans="1:4">
      <c r="A2036" s="15" t="str">
        <f>IF(ISNUMBER(VALUE(SUBSTITUTE('Quantities Report'!$A2034,"+",""))), VALUE(SUBSTITUTE('Quantities Report'!$A2034,"+","")),IF('Quantities Report'!$A2034="","End of Project",$A2035))</f>
        <v>End of Project</v>
      </c>
      <c r="B2036" s="30" t="str">
        <f>IF(ISNUMBER('Quantities Report'!$A2034), "", TRIM(CLEAN(SUBSTITUTE('Quantities Report'!$A2034, CHAR(160), " "))))</f>
        <v/>
      </c>
      <c r="C2036" s="30">
        <f>'Quantities Report'!F2034</f>
        <v>0</v>
      </c>
      <c r="D2036" s="32">
        <f>'Quantities Report'!G2034</f>
        <v>0</v>
      </c>
    </row>
    <row r="2037" spans="1:4">
      <c r="A2037" s="15" t="str">
        <f>IF(ISNUMBER(VALUE(SUBSTITUTE('Quantities Report'!$A2035,"+",""))), VALUE(SUBSTITUTE('Quantities Report'!$A2035,"+","")),IF('Quantities Report'!$A2035="","End of Project",$A2036))</f>
        <v>End of Project</v>
      </c>
      <c r="B2037" s="30" t="str">
        <f>IF(ISNUMBER('Quantities Report'!$A2035), "", TRIM(CLEAN(SUBSTITUTE('Quantities Report'!$A2035, CHAR(160), " "))))</f>
        <v/>
      </c>
      <c r="C2037" s="30">
        <f>'Quantities Report'!F2035</f>
        <v>0</v>
      </c>
      <c r="D2037" s="32">
        <f>'Quantities Report'!G2035</f>
        <v>0</v>
      </c>
    </row>
    <row r="2038" spans="1:4">
      <c r="A2038" s="15" t="str">
        <f>IF(ISNUMBER(VALUE(SUBSTITUTE('Quantities Report'!$A2036,"+",""))), VALUE(SUBSTITUTE('Quantities Report'!$A2036,"+","")),IF('Quantities Report'!$A2036="","End of Project",$A2037))</f>
        <v>End of Project</v>
      </c>
      <c r="B2038" s="30" t="str">
        <f>IF(ISNUMBER('Quantities Report'!$A2036), "", TRIM(CLEAN(SUBSTITUTE('Quantities Report'!$A2036, CHAR(160), " "))))</f>
        <v/>
      </c>
      <c r="C2038" s="30">
        <f>'Quantities Report'!F2036</f>
        <v>0</v>
      </c>
      <c r="D2038" s="32">
        <f>'Quantities Report'!G2036</f>
        <v>0</v>
      </c>
    </row>
    <row r="2039" spans="1:4">
      <c r="A2039" s="15" t="str">
        <f>IF(ISNUMBER(VALUE(SUBSTITUTE('Quantities Report'!$A2037,"+",""))), VALUE(SUBSTITUTE('Quantities Report'!$A2037,"+","")),IF('Quantities Report'!$A2037="","End of Project",$A2038))</f>
        <v>End of Project</v>
      </c>
      <c r="B2039" s="30" t="str">
        <f>IF(ISNUMBER('Quantities Report'!$A2037), "", TRIM(CLEAN(SUBSTITUTE('Quantities Report'!$A2037, CHAR(160), " "))))</f>
        <v/>
      </c>
      <c r="C2039" s="30">
        <f>'Quantities Report'!F2037</f>
        <v>0</v>
      </c>
      <c r="D2039" s="32">
        <f>'Quantities Report'!G2037</f>
        <v>0</v>
      </c>
    </row>
    <row r="2040" spans="1:4">
      <c r="A2040" s="15" t="str">
        <f>IF(ISNUMBER(VALUE(SUBSTITUTE('Quantities Report'!$A2038,"+",""))), VALUE(SUBSTITUTE('Quantities Report'!$A2038,"+","")),IF('Quantities Report'!$A2038="","End of Project",$A2039))</f>
        <v>End of Project</v>
      </c>
      <c r="B2040" s="30" t="str">
        <f>IF(ISNUMBER('Quantities Report'!$A2038), "", TRIM(CLEAN(SUBSTITUTE('Quantities Report'!$A2038, CHAR(160), " "))))</f>
        <v/>
      </c>
      <c r="C2040" s="30">
        <f>'Quantities Report'!F2038</f>
        <v>0</v>
      </c>
      <c r="D2040" s="32">
        <f>'Quantities Report'!G2038</f>
        <v>0</v>
      </c>
    </row>
    <row r="2041" spans="1:4">
      <c r="A2041" s="15" t="str">
        <f>IF(ISNUMBER(VALUE(SUBSTITUTE('Quantities Report'!$A2039,"+",""))), VALUE(SUBSTITUTE('Quantities Report'!$A2039,"+","")),IF('Quantities Report'!$A2039="","End of Project",$A2040))</f>
        <v>End of Project</v>
      </c>
      <c r="B2041" s="30" t="str">
        <f>IF(ISNUMBER('Quantities Report'!$A2039), "", TRIM(CLEAN(SUBSTITUTE('Quantities Report'!$A2039, CHAR(160), " "))))</f>
        <v/>
      </c>
      <c r="C2041" s="30">
        <f>'Quantities Report'!F2039</f>
        <v>0</v>
      </c>
      <c r="D2041" s="32">
        <f>'Quantities Report'!G2039</f>
        <v>0</v>
      </c>
    </row>
    <row r="2042" spans="1:4">
      <c r="A2042" s="15" t="str">
        <f>IF(ISNUMBER(VALUE(SUBSTITUTE('Quantities Report'!$A2040,"+",""))), VALUE(SUBSTITUTE('Quantities Report'!$A2040,"+","")),IF('Quantities Report'!$A2040="","End of Project",$A2041))</f>
        <v>End of Project</v>
      </c>
      <c r="B2042" s="30" t="str">
        <f>IF(ISNUMBER('Quantities Report'!$A2040), "", TRIM(CLEAN(SUBSTITUTE('Quantities Report'!$A2040, CHAR(160), " "))))</f>
        <v/>
      </c>
      <c r="C2042" s="30">
        <f>'Quantities Report'!F2040</f>
        <v>0</v>
      </c>
      <c r="D2042" s="32">
        <f>'Quantities Report'!G2040</f>
        <v>0</v>
      </c>
    </row>
    <row r="2043" spans="1:4">
      <c r="A2043" s="15" t="str">
        <f>IF(ISNUMBER(VALUE(SUBSTITUTE('Quantities Report'!$A2041,"+",""))), VALUE(SUBSTITUTE('Quantities Report'!$A2041,"+","")),IF('Quantities Report'!$A2041="","End of Project",$A2042))</f>
        <v>End of Project</v>
      </c>
      <c r="B2043" s="30" t="str">
        <f>IF(ISNUMBER('Quantities Report'!$A2041), "", TRIM(CLEAN(SUBSTITUTE('Quantities Report'!$A2041, CHAR(160), " "))))</f>
        <v/>
      </c>
      <c r="C2043" s="30">
        <f>'Quantities Report'!F2041</f>
        <v>0</v>
      </c>
      <c r="D2043" s="32">
        <f>'Quantities Report'!G2041</f>
        <v>0</v>
      </c>
    </row>
    <row r="2044" spans="1:4">
      <c r="A2044" s="15" t="str">
        <f>IF(ISNUMBER(VALUE(SUBSTITUTE('Quantities Report'!$A2042,"+",""))), VALUE(SUBSTITUTE('Quantities Report'!$A2042,"+","")),IF('Quantities Report'!$A2042="","End of Project",$A2043))</f>
        <v>End of Project</v>
      </c>
      <c r="B2044" s="30" t="str">
        <f>IF(ISNUMBER('Quantities Report'!$A2042), "", TRIM(CLEAN(SUBSTITUTE('Quantities Report'!$A2042, CHAR(160), " "))))</f>
        <v/>
      </c>
      <c r="C2044" s="30">
        <f>'Quantities Report'!F2042</f>
        <v>0</v>
      </c>
      <c r="D2044" s="32">
        <f>'Quantities Report'!G2042</f>
        <v>0</v>
      </c>
    </row>
    <row r="2045" spans="1:4">
      <c r="A2045" s="15" t="str">
        <f>IF(ISNUMBER(VALUE(SUBSTITUTE('Quantities Report'!$A2043,"+",""))), VALUE(SUBSTITUTE('Quantities Report'!$A2043,"+","")),IF('Quantities Report'!$A2043="","End of Project",$A2044))</f>
        <v>End of Project</v>
      </c>
      <c r="B2045" s="30" t="str">
        <f>IF(ISNUMBER('Quantities Report'!$A2043), "", TRIM(CLEAN(SUBSTITUTE('Quantities Report'!$A2043, CHAR(160), " "))))</f>
        <v/>
      </c>
      <c r="C2045" s="30">
        <f>'Quantities Report'!F2043</f>
        <v>0</v>
      </c>
      <c r="D2045" s="32">
        <f>'Quantities Report'!G2043</f>
        <v>0</v>
      </c>
    </row>
    <row r="2046" spans="1:4">
      <c r="A2046" s="15" t="str">
        <f>IF(ISNUMBER(VALUE(SUBSTITUTE('Quantities Report'!$A2044,"+",""))), VALUE(SUBSTITUTE('Quantities Report'!$A2044,"+","")),IF('Quantities Report'!$A2044="","End of Project",$A2045))</f>
        <v>End of Project</v>
      </c>
      <c r="B2046" s="30" t="str">
        <f>IF(ISNUMBER('Quantities Report'!$A2044), "", TRIM(CLEAN(SUBSTITUTE('Quantities Report'!$A2044, CHAR(160), " "))))</f>
        <v/>
      </c>
      <c r="C2046" s="30">
        <f>'Quantities Report'!F2044</f>
        <v>0</v>
      </c>
      <c r="D2046" s="32">
        <f>'Quantities Report'!G2044</f>
        <v>0</v>
      </c>
    </row>
    <row r="2047" spans="1:4">
      <c r="A2047" s="15" t="str">
        <f>IF(ISNUMBER(VALUE(SUBSTITUTE('Quantities Report'!$A2045,"+",""))), VALUE(SUBSTITUTE('Quantities Report'!$A2045,"+","")),IF('Quantities Report'!$A2045="","End of Project",$A2046))</f>
        <v>End of Project</v>
      </c>
      <c r="B2047" s="30" t="str">
        <f>IF(ISNUMBER('Quantities Report'!$A2045), "", TRIM(CLEAN(SUBSTITUTE('Quantities Report'!$A2045, CHAR(160), " "))))</f>
        <v/>
      </c>
      <c r="C2047" s="30">
        <f>'Quantities Report'!F2045</f>
        <v>0</v>
      </c>
      <c r="D2047" s="32">
        <f>'Quantities Report'!G2045</f>
        <v>0</v>
      </c>
    </row>
    <row r="2048" spans="1:4">
      <c r="A2048" s="15" t="str">
        <f>IF(ISNUMBER(VALUE(SUBSTITUTE('Quantities Report'!$A2046,"+",""))), VALUE(SUBSTITUTE('Quantities Report'!$A2046,"+","")),IF('Quantities Report'!$A2046="","End of Project",$A2047))</f>
        <v>End of Project</v>
      </c>
      <c r="B2048" s="30" t="str">
        <f>IF(ISNUMBER('Quantities Report'!$A2046), "", TRIM(CLEAN(SUBSTITUTE('Quantities Report'!$A2046, CHAR(160), " "))))</f>
        <v/>
      </c>
      <c r="C2048" s="30">
        <f>'Quantities Report'!F2046</f>
        <v>0</v>
      </c>
      <c r="D2048" s="32">
        <f>'Quantities Report'!G2046</f>
        <v>0</v>
      </c>
    </row>
    <row r="2049" spans="1:4">
      <c r="A2049" s="15" t="str">
        <f>IF(ISNUMBER(VALUE(SUBSTITUTE('Quantities Report'!$A2047,"+",""))), VALUE(SUBSTITUTE('Quantities Report'!$A2047,"+","")),IF('Quantities Report'!$A2047="","End of Project",$A2048))</f>
        <v>End of Project</v>
      </c>
      <c r="B2049" s="30" t="str">
        <f>IF(ISNUMBER('Quantities Report'!$A2047), "", TRIM(CLEAN(SUBSTITUTE('Quantities Report'!$A2047, CHAR(160), " "))))</f>
        <v/>
      </c>
      <c r="C2049" s="30">
        <f>'Quantities Report'!F2047</f>
        <v>0</v>
      </c>
      <c r="D2049" s="32">
        <f>'Quantities Report'!G2047</f>
        <v>0</v>
      </c>
    </row>
    <row r="2050" spans="1:4">
      <c r="A2050" s="15" t="str">
        <f>IF(ISNUMBER(VALUE(SUBSTITUTE('Quantities Report'!$A2048,"+",""))), VALUE(SUBSTITUTE('Quantities Report'!$A2048,"+","")),IF('Quantities Report'!$A2048="","End of Project",$A2049))</f>
        <v>End of Project</v>
      </c>
      <c r="B2050" s="30" t="str">
        <f>IF(ISNUMBER('Quantities Report'!$A2048), "", TRIM(CLEAN(SUBSTITUTE('Quantities Report'!$A2048, CHAR(160), " "))))</f>
        <v/>
      </c>
      <c r="C2050" s="30">
        <f>'Quantities Report'!F2048</f>
        <v>0</v>
      </c>
      <c r="D2050" s="32">
        <f>'Quantities Report'!G2048</f>
        <v>0</v>
      </c>
    </row>
    <row r="2051" spans="1:4">
      <c r="A2051" s="15" t="str">
        <f>IF(ISNUMBER(VALUE(SUBSTITUTE('Quantities Report'!$A2049,"+",""))), VALUE(SUBSTITUTE('Quantities Report'!$A2049,"+","")),IF('Quantities Report'!$A2049="","End of Project",$A2050))</f>
        <v>End of Project</v>
      </c>
      <c r="B2051" s="30" t="str">
        <f>IF(ISNUMBER('Quantities Report'!$A2049), "", TRIM(CLEAN(SUBSTITUTE('Quantities Report'!$A2049, CHAR(160), " "))))</f>
        <v/>
      </c>
      <c r="C2051" s="30">
        <f>'Quantities Report'!F2049</f>
        <v>0</v>
      </c>
      <c r="D2051" s="32">
        <f>'Quantities Report'!G2049</f>
        <v>0</v>
      </c>
    </row>
    <row r="2052" spans="1:4">
      <c r="A2052" s="15" t="str">
        <f>IF(ISNUMBER(VALUE(SUBSTITUTE('Quantities Report'!$A2050,"+",""))), VALUE(SUBSTITUTE('Quantities Report'!$A2050,"+","")),IF('Quantities Report'!$A2050="","End of Project",$A2051))</f>
        <v>End of Project</v>
      </c>
      <c r="B2052" s="30" t="str">
        <f>IF(ISNUMBER('Quantities Report'!$A2050), "", TRIM(CLEAN(SUBSTITUTE('Quantities Report'!$A2050, CHAR(160), " "))))</f>
        <v/>
      </c>
      <c r="C2052" s="30">
        <f>'Quantities Report'!F2050</f>
        <v>0</v>
      </c>
      <c r="D2052" s="32">
        <f>'Quantities Report'!G2050</f>
        <v>0</v>
      </c>
    </row>
    <row r="2053" spans="1:4">
      <c r="A2053" s="15" t="str">
        <f>IF(ISNUMBER(VALUE(SUBSTITUTE('Quantities Report'!$A2051,"+",""))), VALUE(SUBSTITUTE('Quantities Report'!$A2051,"+","")),IF('Quantities Report'!$A2051="","End of Project",$A2052))</f>
        <v>End of Project</v>
      </c>
      <c r="B2053" s="30" t="str">
        <f>IF(ISNUMBER('Quantities Report'!$A2051), "", TRIM(CLEAN(SUBSTITUTE('Quantities Report'!$A2051, CHAR(160), " "))))</f>
        <v/>
      </c>
      <c r="C2053" s="30">
        <f>'Quantities Report'!F2051</f>
        <v>0</v>
      </c>
      <c r="D2053" s="32">
        <f>'Quantities Report'!G2051</f>
        <v>0</v>
      </c>
    </row>
    <row r="2054" spans="1:4">
      <c r="A2054" s="15" t="str">
        <f>IF(ISNUMBER(VALUE(SUBSTITUTE('Quantities Report'!$A2052,"+",""))), VALUE(SUBSTITUTE('Quantities Report'!$A2052,"+","")),IF('Quantities Report'!$A2052="","End of Project",$A2053))</f>
        <v>End of Project</v>
      </c>
      <c r="B2054" s="30" t="str">
        <f>IF(ISNUMBER('Quantities Report'!$A2052), "", TRIM(CLEAN(SUBSTITUTE('Quantities Report'!$A2052, CHAR(160), " "))))</f>
        <v/>
      </c>
      <c r="C2054" s="30">
        <f>'Quantities Report'!F2052</f>
        <v>0</v>
      </c>
      <c r="D2054" s="32">
        <f>'Quantities Report'!G2052</f>
        <v>0</v>
      </c>
    </row>
    <row r="2055" spans="1:4">
      <c r="A2055" s="15" t="str">
        <f>IF(ISNUMBER(VALUE(SUBSTITUTE('Quantities Report'!$A2053,"+",""))), VALUE(SUBSTITUTE('Quantities Report'!$A2053,"+","")),IF('Quantities Report'!$A2053="","End of Project",$A2054))</f>
        <v>End of Project</v>
      </c>
      <c r="B2055" s="30" t="str">
        <f>IF(ISNUMBER('Quantities Report'!$A2053), "", TRIM(CLEAN(SUBSTITUTE('Quantities Report'!$A2053, CHAR(160), " "))))</f>
        <v/>
      </c>
      <c r="C2055" s="30">
        <f>'Quantities Report'!F2053</f>
        <v>0</v>
      </c>
      <c r="D2055" s="32">
        <f>'Quantities Report'!G2053</f>
        <v>0</v>
      </c>
    </row>
    <row r="2056" spans="1:4">
      <c r="A2056" s="15" t="str">
        <f>IF(ISNUMBER(VALUE(SUBSTITUTE('Quantities Report'!$A2054,"+",""))), VALUE(SUBSTITUTE('Quantities Report'!$A2054,"+","")),IF('Quantities Report'!$A2054="","End of Project",$A2055))</f>
        <v>End of Project</v>
      </c>
      <c r="B2056" s="30" t="str">
        <f>IF(ISNUMBER('Quantities Report'!$A2054), "", TRIM(CLEAN(SUBSTITUTE('Quantities Report'!$A2054, CHAR(160), " "))))</f>
        <v/>
      </c>
      <c r="C2056" s="30">
        <f>'Quantities Report'!F2054</f>
        <v>0</v>
      </c>
      <c r="D2056" s="32">
        <f>'Quantities Report'!G2054</f>
        <v>0</v>
      </c>
    </row>
    <row r="2057" spans="1:4">
      <c r="A2057" s="15" t="str">
        <f>IF(ISNUMBER(VALUE(SUBSTITUTE('Quantities Report'!$A2055,"+",""))), VALUE(SUBSTITUTE('Quantities Report'!$A2055,"+","")),IF('Quantities Report'!$A2055="","End of Project",$A2056))</f>
        <v>End of Project</v>
      </c>
      <c r="B2057" s="30" t="str">
        <f>IF(ISNUMBER('Quantities Report'!$A2055), "", TRIM(CLEAN(SUBSTITUTE('Quantities Report'!$A2055, CHAR(160), " "))))</f>
        <v/>
      </c>
      <c r="C2057" s="30">
        <f>'Quantities Report'!F2055</f>
        <v>0</v>
      </c>
      <c r="D2057" s="32">
        <f>'Quantities Report'!G2055</f>
        <v>0</v>
      </c>
    </row>
    <row r="2058" spans="1:4">
      <c r="A2058" s="15" t="str">
        <f>IF(ISNUMBER(VALUE(SUBSTITUTE('Quantities Report'!$A2056,"+",""))), VALUE(SUBSTITUTE('Quantities Report'!$A2056,"+","")),IF('Quantities Report'!$A2056="","End of Project",$A2057))</f>
        <v>End of Project</v>
      </c>
      <c r="B2058" s="30" t="str">
        <f>IF(ISNUMBER('Quantities Report'!$A2056), "", TRIM(CLEAN(SUBSTITUTE('Quantities Report'!$A2056, CHAR(160), " "))))</f>
        <v/>
      </c>
      <c r="C2058" s="30">
        <f>'Quantities Report'!F2056</f>
        <v>0</v>
      </c>
      <c r="D2058" s="32">
        <f>'Quantities Report'!G2056</f>
        <v>0</v>
      </c>
    </row>
    <row r="2059" spans="1:4">
      <c r="A2059" s="15" t="str">
        <f>IF(ISNUMBER(VALUE(SUBSTITUTE('Quantities Report'!$A2057,"+",""))), VALUE(SUBSTITUTE('Quantities Report'!$A2057,"+","")),IF('Quantities Report'!$A2057="","End of Project",$A2058))</f>
        <v>End of Project</v>
      </c>
      <c r="B2059" s="30" t="str">
        <f>IF(ISNUMBER('Quantities Report'!$A2057), "", TRIM(CLEAN(SUBSTITUTE('Quantities Report'!$A2057, CHAR(160), " "))))</f>
        <v/>
      </c>
      <c r="C2059" s="30">
        <f>'Quantities Report'!F2057</f>
        <v>0</v>
      </c>
      <c r="D2059" s="32">
        <f>'Quantities Report'!G2057</f>
        <v>0</v>
      </c>
    </row>
    <row r="2060" spans="1:4">
      <c r="A2060" s="15" t="str">
        <f>IF(ISNUMBER(VALUE(SUBSTITUTE('Quantities Report'!$A2058,"+",""))), VALUE(SUBSTITUTE('Quantities Report'!$A2058,"+","")),IF('Quantities Report'!$A2058="","End of Project",$A2059))</f>
        <v>End of Project</v>
      </c>
      <c r="B2060" s="30" t="str">
        <f>IF(ISNUMBER('Quantities Report'!$A2058), "", TRIM(CLEAN(SUBSTITUTE('Quantities Report'!$A2058, CHAR(160), " "))))</f>
        <v/>
      </c>
      <c r="C2060" s="30">
        <f>'Quantities Report'!F2058</f>
        <v>0</v>
      </c>
      <c r="D2060" s="32">
        <f>'Quantities Report'!G2058</f>
        <v>0</v>
      </c>
    </row>
    <row r="2061" spans="1:4">
      <c r="A2061" s="15" t="str">
        <f>IF(ISNUMBER(VALUE(SUBSTITUTE('Quantities Report'!$A2059,"+",""))), VALUE(SUBSTITUTE('Quantities Report'!$A2059,"+","")),IF('Quantities Report'!$A2059="","End of Project",$A2060))</f>
        <v>End of Project</v>
      </c>
      <c r="B2061" s="30" t="str">
        <f>IF(ISNUMBER('Quantities Report'!$A2059), "", TRIM(CLEAN(SUBSTITUTE('Quantities Report'!$A2059, CHAR(160), " "))))</f>
        <v/>
      </c>
      <c r="C2061" s="30">
        <f>'Quantities Report'!F2059</f>
        <v>0</v>
      </c>
      <c r="D2061" s="32">
        <f>'Quantities Report'!G2059</f>
        <v>0</v>
      </c>
    </row>
    <row r="2062" spans="1:4">
      <c r="A2062" s="15" t="str">
        <f>IF(ISNUMBER(VALUE(SUBSTITUTE('Quantities Report'!$A2060,"+",""))), VALUE(SUBSTITUTE('Quantities Report'!$A2060,"+","")),IF('Quantities Report'!$A2060="","End of Project",$A2061))</f>
        <v>End of Project</v>
      </c>
      <c r="B2062" s="30" t="str">
        <f>IF(ISNUMBER('Quantities Report'!$A2060), "", TRIM(CLEAN(SUBSTITUTE('Quantities Report'!$A2060, CHAR(160), " "))))</f>
        <v/>
      </c>
      <c r="C2062" s="30">
        <f>'Quantities Report'!F2060</f>
        <v>0</v>
      </c>
      <c r="D2062" s="32">
        <f>'Quantities Report'!G2060</f>
        <v>0</v>
      </c>
    </row>
    <row r="2063" spans="1:4">
      <c r="A2063" s="15" t="str">
        <f>IF(ISNUMBER(VALUE(SUBSTITUTE('Quantities Report'!$A2061,"+",""))), VALUE(SUBSTITUTE('Quantities Report'!$A2061,"+","")),IF('Quantities Report'!$A2061="","End of Project",$A2062))</f>
        <v>End of Project</v>
      </c>
      <c r="B2063" s="30" t="str">
        <f>IF(ISNUMBER('Quantities Report'!$A2061), "", TRIM(CLEAN(SUBSTITUTE('Quantities Report'!$A2061, CHAR(160), " "))))</f>
        <v/>
      </c>
      <c r="C2063" s="30">
        <f>'Quantities Report'!F2061</f>
        <v>0</v>
      </c>
      <c r="D2063" s="32">
        <f>'Quantities Report'!G2061</f>
        <v>0</v>
      </c>
    </row>
    <row r="2064" spans="1:4">
      <c r="A2064" s="15" t="str">
        <f>IF(ISNUMBER(VALUE(SUBSTITUTE('Quantities Report'!$A2062,"+",""))), VALUE(SUBSTITUTE('Quantities Report'!$A2062,"+","")),IF('Quantities Report'!$A2062="","End of Project",$A2063))</f>
        <v>End of Project</v>
      </c>
      <c r="B2064" s="30" t="str">
        <f>IF(ISNUMBER('Quantities Report'!$A2062), "", TRIM(CLEAN(SUBSTITUTE('Quantities Report'!$A2062, CHAR(160), " "))))</f>
        <v/>
      </c>
      <c r="C2064" s="30">
        <f>'Quantities Report'!F2062</f>
        <v>0</v>
      </c>
      <c r="D2064" s="32">
        <f>'Quantities Report'!G2062</f>
        <v>0</v>
      </c>
    </row>
    <row r="2065" spans="1:4">
      <c r="A2065" s="15" t="str">
        <f>IF(ISNUMBER(VALUE(SUBSTITUTE('Quantities Report'!$A2063,"+",""))), VALUE(SUBSTITUTE('Quantities Report'!$A2063,"+","")),IF('Quantities Report'!$A2063="","End of Project",$A2064))</f>
        <v>End of Project</v>
      </c>
      <c r="B2065" s="30" t="str">
        <f>IF(ISNUMBER('Quantities Report'!$A2063), "", TRIM(CLEAN(SUBSTITUTE('Quantities Report'!$A2063, CHAR(160), " "))))</f>
        <v/>
      </c>
      <c r="C2065" s="30">
        <f>'Quantities Report'!F2063</f>
        <v>0</v>
      </c>
      <c r="D2065" s="32">
        <f>'Quantities Report'!G2063</f>
        <v>0</v>
      </c>
    </row>
    <row r="2066" spans="1:4">
      <c r="A2066" s="15" t="str">
        <f>IF(ISNUMBER(VALUE(SUBSTITUTE('Quantities Report'!$A2064,"+",""))), VALUE(SUBSTITUTE('Quantities Report'!$A2064,"+","")),IF('Quantities Report'!$A2064="","End of Project",$A2065))</f>
        <v>End of Project</v>
      </c>
      <c r="B2066" s="30" t="str">
        <f>IF(ISNUMBER('Quantities Report'!$A2064), "", TRIM(CLEAN(SUBSTITUTE('Quantities Report'!$A2064, CHAR(160), " "))))</f>
        <v/>
      </c>
      <c r="C2066" s="30">
        <f>'Quantities Report'!F2064</f>
        <v>0</v>
      </c>
      <c r="D2066" s="32">
        <f>'Quantities Report'!G2064</f>
        <v>0</v>
      </c>
    </row>
    <row r="2067" spans="1:4">
      <c r="A2067" s="15" t="str">
        <f>IF(ISNUMBER(VALUE(SUBSTITUTE('Quantities Report'!$A2065,"+",""))), VALUE(SUBSTITUTE('Quantities Report'!$A2065,"+","")),IF('Quantities Report'!$A2065="","End of Project",$A2066))</f>
        <v>End of Project</v>
      </c>
      <c r="B2067" s="30" t="str">
        <f>IF(ISNUMBER('Quantities Report'!$A2065), "", TRIM(CLEAN(SUBSTITUTE('Quantities Report'!$A2065, CHAR(160), " "))))</f>
        <v/>
      </c>
      <c r="C2067" s="30">
        <f>'Quantities Report'!F2065</f>
        <v>0</v>
      </c>
      <c r="D2067" s="32">
        <f>'Quantities Report'!G2065</f>
        <v>0</v>
      </c>
    </row>
    <row r="2068" spans="1:4">
      <c r="A2068" s="15" t="str">
        <f>IF(ISNUMBER(VALUE(SUBSTITUTE('Quantities Report'!$A2066,"+",""))), VALUE(SUBSTITUTE('Quantities Report'!$A2066,"+","")),IF('Quantities Report'!$A2066="","End of Project",$A2067))</f>
        <v>End of Project</v>
      </c>
      <c r="B2068" s="30" t="str">
        <f>IF(ISNUMBER('Quantities Report'!$A2066), "", TRIM(CLEAN(SUBSTITUTE('Quantities Report'!$A2066, CHAR(160), " "))))</f>
        <v/>
      </c>
      <c r="C2068" s="30">
        <f>'Quantities Report'!F2066</f>
        <v>0</v>
      </c>
      <c r="D2068" s="32">
        <f>'Quantities Report'!G2066</f>
        <v>0</v>
      </c>
    </row>
    <row r="2069" spans="1:4">
      <c r="A2069" s="15" t="str">
        <f>IF(ISNUMBER(VALUE(SUBSTITUTE('Quantities Report'!$A2067,"+",""))), VALUE(SUBSTITUTE('Quantities Report'!$A2067,"+","")),IF('Quantities Report'!$A2067="","End of Project",$A2068))</f>
        <v>End of Project</v>
      </c>
      <c r="B2069" s="30" t="str">
        <f>IF(ISNUMBER('Quantities Report'!$A2067), "", TRIM(CLEAN(SUBSTITUTE('Quantities Report'!$A2067, CHAR(160), " "))))</f>
        <v/>
      </c>
      <c r="C2069" s="30">
        <f>'Quantities Report'!F2067</f>
        <v>0</v>
      </c>
      <c r="D2069" s="32">
        <f>'Quantities Report'!G2067</f>
        <v>0</v>
      </c>
    </row>
    <row r="2070" spans="1:4">
      <c r="A2070" s="15" t="str">
        <f>IF(ISNUMBER(VALUE(SUBSTITUTE('Quantities Report'!$A2068,"+",""))), VALUE(SUBSTITUTE('Quantities Report'!$A2068,"+","")),IF('Quantities Report'!$A2068="","End of Project",$A2069))</f>
        <v>End of Project</v>
      </c>
      <c r="B2070" s="30" t="str">
        <f>IF(ISNUMBER('Quantities Report'!$A2068), "", TRIM(CLEAN(SUBSTITUTE('Quantities Report'!$A2068, CHAR(160), " "))))</f>
        <v/>
      </c>
      <c r="C2070" s="30">
        <f>'Quantities Report'!F2068</f>
        <v>0</v>
      </c>
      <c r="D2070" s="32">
        <f>'Quantities Report'!G2068</f>
        <v>0</v>
      </c>
    </row>
    <row r="2071" spans="1:4">
      <c r="A2071" s="15" t="str">
        <f>IF(ISNUMBER(VALUE(SUBSTITUTE('Quantities Report'!$A2069,"+",""))), VALUE(SUBSTITUTE('Quantities Report'!$A2069,"+","")),IF('Quantities Report'!$A2069="","End of Project",$A2070))</f>
        <v>End of Project</v>
      </c>
      <c r="B2071" s="30" t="str">
        <f>IF(ISNUMBER('Quantities Report'!$A2069), "", TRIM(CLEAN(SUBSTITUTE('Quantities Report'!$A2069, CHAR(160), " "))))</f>
        <v/>
      </c>
      <c r="C2071" s="30">
        <f>'Quantities Report'!F2069</f>
        <v>0</v>
      </c>
      <c r="D2071" s="32">
        <f>'Quantities Report'!G2069</f>
        <v>0</v>
      </c>
    </row>
    <row r="2072" spans="1:4">
      <c r="A2072" s="15" t="str">
        <f>IF(ISNUMBER(VALUE(SUBSTITUTE('Quantities Report'!$A2070,"+",""))), VALUE(SUBSTITUTE('Quantities Report'!$A2070,"+","")),IF('Quantities Report'!$A2070="","End of Project",$A2071))</f>
        <v>End of Project</v>
      </c>
      <c r="B2072" s="30" t="str">
        <f>IF(ISNUMBER('Quantities Report'!$A2070), "", TRIM(CLEAN(SUBSTITUTE('Quantities Report'!$A2070, CHAR(160), " "))))</f>
        <v/>
      </c>
      <c r="C2072" s="30">
        <f>'Quantities Report'!F2070</f>
        <v>0</v>
      </c>
      <c r="D2072" s="32">
        <f>'Quantities Report'!G2070</f>
        <v>0</v>
      </c>
    </row>
    <row r="2073" spans="1:4">
      <c r="A2073" s="15" t="str">
        <f>IF(ISNUMBER(VALUE(SUBSTITUTE('Quantities Report'!$A2071,"+",""))), VALUE(SUBSTITUTE('Quantities Report'!$A2071,"+","")),IF('Quantities Report'!$A2071="","End of Project",$A2072))</f>
        <v>End of Project</v>
      </c>
      <c r="B2073" s="30" t="str">
        <f>IF(ISNUMBER('Quantities Report'!$A2071), "", TRIM(CLEAN(SUBSTITUTE('Quantities Report'!$A2071, CHAR(160), " "))))</f>
        <v/>
      </c>
      <c r="C2073" s="30">
        <f>'Quantities Report'!F2071</f>
        <v>0</v>
      </c>
      <c r="D2073" s="32">
        <f>'Quantities Report'!G2071</f>
        <v>0</v>
      </c>
    </row>
    <row r="2074" spans="1:4">
      <c r="A2074" s="15" t="str">
        <f>IF(ISNUMBER(VALUE(SUBSTITUTE('Quantities Report'!$A2072,"+",""))), VALUE(SUBSTITUTE('Quantities Report'!$A2072,"+","")),IF('Quantities Report'!$A2072="","End of Project",$A2073))</f>
        <v>End of Project</v>
      </c>
      <c r="B2074" s="30" t="str">
        <f>IF(ISNUMBER('Quantities Report'!$A2072), "", TRIM(CLEAN(SUBSTITUTE('Quantities Report'!$A2072, CHAR(160), " "))))</f>
        <v/>
      </c>
      <c r="C2074" s="30">
        <f>'Quantities Report'!F2072</f>
        <v>0</v>
      </c>
      <c r="D2074" s="32">
        <f>'Quantities Report'!G2072</f>
        <v>0</v>
      </c>
    </row>
    <row r="2075" spans="1:4">
      <c r="A2075" s="15" t="str">
        <f>IF(ISNUMBER(VALUE(SUBSTITUTE('Quantities Report'!$A2073,"+",""))), VALUE(SUBSTITUTE('Quantities Report'!$A2073,"+","")),IF('Quantities Report'!$A2073="","End of Project",$A2074))</f>
        <v>End of Project</v>
      </c>
      <c r="B2075" s="30" t="str">
        <f>IF(ISNUMBER('Quantities Report'!$A2073), "", TRIM(CLEAN(SUBSTITUTE('Quantities Report'!$A2073, CHAR(160), " "))))</f>
        <v/>
      </c>
      <c r="C2075" s="30">
        <f>'Quantities Report'!F2073</f>
        <v>0</v>
      </c>
      <c r="D2075" s="32">
        <f>'Quantities Report'!G2073</f>
        <v>0</v>
      </c>
    </row>
    <row r="2076" spans="1:4">
      <c r="A2076" s="15" t="str">
        <f>IF(ISNUMBER(VALUE(SUBSTITUTE('Quantities Report'!$A2074,"+",""))), VALUE(SUBSTITUTE('Quantities Report'!$A2074,"+","")),IF('Quantities Report'!$A2074="","End of Project",$A2075))</f>
        <v>End of Project</v>
      </c>
      <c r="B2076" s="30" t="str">
        <f>IF(ISNUMBER('Quantities Report'!$A2074), "", TRIM(CLEAN(SUBSTITUTE('Quantities Report'!$A2074, CHAR(160), " "))))</f>
        <v/>
      </c>
      <c r="C2076" s="30">
        <f>'Quantities Report'!F2074</f>
        <v>0</v>
      </c>
      <c r="D2076" s="32">
        <f>'Quantities Report'!G2074</f>
        <v>0</v>
      </c>
    </row>
    <row r="2077" spans="1:4">
      <c r="A2077" s="15" t="str">
        <f>IF(ISNUMBER(VALUE(SUBSTITUTE('Quantities Report'!$A2075,"+",""))), VALUE(SUBSTITUTE('Quantities Report'!$A2075,"+","")),IF('Quantities Report'!$A2075="","End of Project",$A2076))</f>
        <v>End of Project</v>
      </c>
      <c r="B2077" s="30" t="str">
        <f>IF(ISNUMBER('Quantities Report'!$A2075), "", TRIM(CLEAN(SUBSTITUTE('Quantities Report'!$A2075, CHAR(160), " "))))</f>
        <v/>
      </c>
      <c r="C2077" s="30">
        <f>'Quantities Report'!F2075</f>
        <v>0</v>
      </c>
      <c r="D2077" s="32">
        <f>'Quantities Report'!G2075</f>
        <v>0</v>
      </c>
    </row>
    <row r="2078" spans="1:4">
      <c r="A2078" s="15" t="str">
        <f>IF(ISNUMBER(VALUE(SUBSTITUTE('Quantities Report'!$A2076,"+",""))), VALUE(SUBSTITUTE('Quantities Report'!$A2076,"+","")),IF('Quantities Report'!$A2076="","End of Project",$A2077))</f>
        <v>End of Project</v>
      </c>
      <c r="B2078" s="30" t="str">
        <f>IF(ISNUMBER('Quantities Report'!$A2076), "", TRIM(CLEAN(SUBSTITUTE('Quantities Report'!$A2076, CHAR(160), " "))))</f>
        <v/>
      </c>
      <c r="C2078" s="30">
        <f>'Quantities Report'!F2076</f>
        <v>0</v>
      </c>
      <c r="D2078" s="32">
        <f>'Quantities Report'!G2076</f>
        <v>0</v>
      </c>
    </row>
    <row r="2079" spans="1:4">
      <c r="A2079" s="15" t="str">
        <f>IF(ISNUMBER(VALUE(SUBSTITUTE('Quantities Report'!$A2077,"+",""))), VALUE(SUBSTITUTE('Quantities Report'!$A2077,"+","")),IF('Quantities Report'!$A2077="","End of Project",$A2078))</f>
        <v>End of Project</v>
      </c>
      <c r="B2079" s="30" t="str">
        <f>IF(ISNUMBER('Quantities Report'!$A2077), "", TRIM(CLEAN(SUBSTITUTE('Quantities Report'!$A2077, CHAR(160), " "))))</f>
        <v/>
      </c>
      <c r="C2079" s="30">
        <f>'Quantities Report'!F2077</f>
        <v>0</v>
      </c>
      <c r="D2079" s="32">
        <f>'Quantities Report'!G2077</f>
        <v>0</v>
      </c>
    </row>
    <row r="2080" spans="1:4">
      <c r="A2080" s="15" t="str">
        <f>IF(ISNUMBER(VALUE(SUBSTITUTE('Quantities Report'!$A2078,"+",""))), VALUE(SUBSTITUTE('Quantities Report'!$A2078,"+","")),IF('Quantities Report'!$A2078="","End of Project",$A2079))</f>
        <v>End of Project</v>
      </c>
      <c r="B2080" s="30" t="str">
        <f>IF(ISNUMBER('Quantities Report'!$A2078), "", TRIM(CLEAN(SUBSTITUTE('Quantities Report'!$A2078, CHAR(160), " "))))</f>
        <v/>
      </c>
      <c r="C2080" s="30">
        <f>'Quantities Report'!F2078</f>
        <v>0</v>
      </c>
      <c r="D2080" s="32">
        <f>'Quantities Report'!G2078</f>
        <v>0</v>
      </c>
    </row>
    <row r="2081" spans="1:4">
      <c r="A2081" s="15" t="str">
        <f>IF(ISNUMBER(VALUE(SUBSTITUTE('Quantities Report'!$A2079,"+",""))), VALUE(SUBSTITUTE('Quantities Report'!$A2079,"+","")),IF('Quantities Report'!$A2079="","End of Project",$A2080))</f>
        <v>End of Project</v>
      </c>
      <c r="B2081" s="30" t="str">
        <f>IF(ISNUMBER('Quantities Report'!$A2079), "", TRIM(CLEAN(SUBSTITUTE('Quantities Report'!$A2079, CHAR(160), " "))))</f>
        <v/>
      </c>
      <c r="C2081" s="30">
        <f>'Quantities Report'!F2079</f>
        <v>0</v>
      </c>
      <c r="D2081" s="32">
        <f>'Quantities Report'!G2079</f>
        <v>0</v>
      </c>
    </row>
    <row r="2082" spans="1:4">
      <c r="A2082" s="15" t="str">
        <f>IF(ISNUMBER(VALUE(SUBSTITUTE('Quantities Report'!$A2080,"+",""))), VALUE(SUBSTITUTE('Quantities Report'!$A2080,"+","")),IF('Quantities Report'!$A2080="","End of Project",$A2081))</f>
        <v>End of Project</v>
      </c>
      <c r="B2082" s="30" t="str">
        <f>IF(ISNUMBER('Quantities Report'!$A2080), "", TRIM(CLEAN(SUBSTITUTE('Quantities Report'!$A2080, CHAR(160), " "))))</f>
        <v/>
      </c>
      <c r="C2082" s="30">
        <f>'Quantities Report'!F2080</f>
        <v>0</v>
      </c>
      <c r="D2082" s="32">
        <f>'Quantities Report'!G2080</f>
        <v>0</v>
      </c>
    </row>
    <row r="2083" spans="1:4">
      <c r="A2083" s="15" t="str">
        <f>IF(ISNUMBER(VALUE(SUBSTITUTE('Quantities Report'!$A2081,"+",""))), VALUE(SUBSTITUTE('Quantities Report'!$A2081,"+","")),IF('Quantities Report'!$A2081="","End of Project",$A2082))</f>
        <v>End of Project</v>
      </c>
      <c r="B2083" s="30" t="str">
        <f>IF(ISNUMBER('Quantities Report'!$A2081), "", TRIM(CLEAN(SUBSTITUTE('Quantities Report'!$A2081, CHAR(160), " "))))</f>
        <v/>
      </c>
      <c r="C2083" s="30">
        <f>'Quantities Report'!F2081</f>
        <v>0</v>
      </c>
      <c r="D2083" s="32">
        <f>'Quantities Report'!G2081</f>
        <v>0</v>
      </c>
    </row>
    <row r="2084" spans="1:4">
      <c r="A2084" s="15" t="str">
        <f>IF(ISNUMBER(VALUE(SUBSTITUTE('Quantities Report'!$A2082,"+",""))), VALUE(SUBSTITUTE('Quantities Report'!$A2082,"+","")),IF('Quantities Report'!$A2082="","End of Project",$A2083))</f>
        <v>End of Project</v>
      </c>
      <c r="B2084" s="30" t="str">
        <f>IF(ISNUMBER('Quantities Report'!$A2082), "", TRIM(CLEAN(SUBSTITUTE('Quantities Report'!$A2082, CHAR(160), " "))))</f>
        <v/>
      </c>
      <c r="C2084" s="30">
        <f>'Quantities Report'!F2082</f>
        <v>0</v>
      </c>
      <c r="D2084" s="32">
        <f>'Quantities Report'!G2082</f>
        <v>0</v>
      </c>
    </row>
    <row r="2085" spans="1:4">
      <c r="A2085" s="15" t="str">
        <f>IF(ISNUMBER(VALUE(SUBSTITUTE('Quantities Report'!$A2083,"+",""))), VALUE(SUBSTITUTE('Quantities Report'!$A2083,"+","")),IF('Quantities Report'!$A2083="","End of Project",$A2084))</f>
        <v>End of Project</v>
      </c>
      <c r="B2085" s="30" t="str">
        <f>IF(ISNUMBER('Quantities Report'!$A2083), "", TRIM(CLEAN(SUBSTITUTE('Quantities Report'!$A2083, CHAR(160), " "))))</f>
        <v/>
      </c>
      <c r="C2085" s="30">
        <f>'Quantities Report'!F2083</f>
        <v>0</v>
      </c>
      <c r="D2085" s="32">
        <f>'Quantities Report'!G2083</f>
        <v>0</v>
      </c>
    </row>
    <row r="2086" spans="1:4">
      <c r="A2086" s="15" t="str">
        <f>IF(ISNUMBER(VALUE(SUBSTITUTE('Quantities Report'!$A2084,"+",""))), VALUE(SUBSTITUTE('Quantities Report'!$A2084,"+","")),IF('Quantities Report'!$A2084="","End of Project",$A2085))</f>
        <v>End of Project</v>
      </c>
      <c r="B2086" s="30" t="str">
        <f>IF(ISNUMBER('Quantities Report'!$A2084), "", TRIM(CLEAN(SUBSTITUTE('Quantities Report'!$A2084, CHAR(160), " "))))</f>
        <v/>
      </c>
      <c r="C2086" s="30">
        <f>'Quantities Report'!F2084</f>
        <v>0</v>
      </c>
      <c r="D2086" s="32">
        <f>'Quantities Report'!G2084</f>
        <v>0</v>
      </c>
    </row>
    <row r="2087" spans="1:4">
      <c r="A2087" s="15" t="str">
        <f>IF(ISNUMBER(VALUE(SUBSTITUTE('Quantities Report'!$A2085,"+",""))), VALUE(SUBSTITUTE('Quantities Report'!$A2085,"+","")),IF('Quantities Report'!$A2085="","End of Project",$A2086))</f>
        <v>End of Project</v>
      </c>
      <c r="B2087" s="30" t="str">
        <f>IF(ISNUMBER('Quantities Report'!$A2085), "", TRIM(CLEAN(SUBSTITUTE('Quantities Report'!$A2085, CHAR(160), " "))))</f>
        <v/>
      </c>
      <c r="C2087" s="30">
        <f>'Quantities Report'!F2085</f>
        <v>0</v>
      </c>
      <c r="D2087" s="32">
        <f>'Quantities Report'!G2085</f>
        <v>0</v>
      </c>
    </row>
    <row r="2088" spans="1:4">
      <c r="A2088" s="15" t="str">
        <f>IF(ISNUMBER(VALUE(SUBSTITUTE('Quantities Report'!$A2086,"+",""))), VALUE(SUBSTITUTE('Quantities Report'!$A2086,"+","")),IF('Quantities Report'!$A2086="","End of Project",$A2087))</f>
        <v>End of Project</v>
      </c>
      <c r="B2088" s="30" t="str">
        <f>IF(ISNUMBER('Quantities Report'!$A2086), "", TRIM(CLEAN(SUBSTITUTE('Quantities Report'!$A2086, CHAR(160), " "))))</f>
        <v/>
      </c>
      <c r="C2088" s="30">
        <f>'Quantities Report'!F2086</f>
        <v>0</v>
      </c>
      <c r="D2088" s="32">
        <f>'Quantities Report'!G2086</f>
        <v>0</v>
      </c>
    </row>
    <row r="2089" spans="1:4">
      <c r="A2089" s="15" t="str">
        <f>IF(ISNUMBER(VALUE(SUBSTITUTE('Quantities Report'!$A2087,"+",""))), VALUE(SUBSTITUTE('Quantities Report'!$A2087,"+","")),IF('Quantities Report'!$A2087="","End of Project",$A2088))</f>
        <v>End of Project</v>
      </c>
      <c r="B2089" s="30" t="str">
        <f>IF(ISNUMBER('Quantities Report'!$A2087), "", TRIM(CLEAN(SUBSTITUTE('Quantities Report'!$A2087, CHAR(160), " "))))</f>
        <v/>
      </c>
      <c r="C2089" s="30">
        <f>'Quantities Report'!F2087</f>
        <v>0</v>
      </c>
      <c r="D2089" s="32">
        <f>'Quantities Report'!G2087</f>
        <v>0</v>
      </c>
    </row>
    <row r="2090" spans="1:4">
      <c r="A2090" s="15" t="str">
        <f>IF(ISNUMBER(VALUE(SUBSTITUTE('Quantities Report'!$A2088,"+",""))), VALUE(SUBSTITUTE('Quantities Report'!$A2088,"+","")),IF('Quantities Report'!$A2088="","End of Project",$A2089))</f>
        <v>End of Project</v>
      </c>
      <c r="B2090" s="30" t="str">
        <f>IF(ISNUMBER('Quantities Report'!$A2088), "", TRIM(CLEAN(SUBSTITUTE('Quantities Report'!$A2088, CHAR(160), " "))))</f>
        <v/>
      </c>
      <c r="C2090" s="30">
        <f>'Quantities Report'!F2088</f>
        <v>0</v>
      </c>
      <c r="D2090" s="32">
        <f>'Quantities Report'!G2088</f>
        <v>0</v>
      </c>
    </row>
    <row r="2091" spans="1:4">
      <c r="A2091" s="15" t="str">
        <f>IF(ISNUMBER(VALUE(SUBSTITUTE('Quantities Report'!$A2089,"+",""))), VALUE(SUBSTITUTE('Quantities Report'!$A2089,"+","")),IF('Quantities Report'!$A2089="","End of Project",$A2090))</f>
        <v>End of Project</v>
      </c>
      <c r="B2091" s="30" t="str">
        <f>IF(ISNUMBER('Quantities Report'!$A2089), "", TRIM(CLEAN(SUBSTITUTE('Quantities Report'!$A2089, CHAR(160), " "))))</f>
        <v/>
      </c>
      <c r="C2091" s="30">
        <f>'Quantities Report'!F2089</f>
        <v>0</v>
      </c>
      <c r="D2091" s="32">
        <f>'Quantities Report'!G2089</f>
        <v>0</v>
      </c>
    </row>
    <row r="2092" spans="1:4">
      <c r="A2092" s="15" t="str">
        <f>IF(ISNUMBER(VALUE(SUBSTITUTE('Quantities Report'!$A2090,"+",""))), VALUE(SUBSTITUTE('Quantities Report'!$A2090,"+","")),IF('Quantities Report'!$A2090="","End of Project",$A2091))</f>
        <v>End of Project</v>
      </c>
      <c r="B2092" s="30" t="str">
        <f>IF(ISNUMBER('Quantities Report'!$A2090), "", TRIM(CLEAN(SUBSTITUTE('Quantities Report'!$A2090, CHAR(160), " "))))</f>
        <v/>
      </c>
      <c r="C2092" s="30">
        <f>'Quantities Report'!F2090</f>
        <v>0</v>
      </c>
      <c r="D2092" s="32">
        <f>'Quantities Report'!G2090</f>
        <v>0</v>
      </c>
    </row>
    <row r="2093" spans="1:4">
      <c r="A2093" s="15" t="str">
        <f>IF(ISNUMBER(VALUE(SUBSTITUTE('Quantities Report'!$A2091,"+",""))), VALUE(SUBSTITUTE('Quantities Report'!$A2091,"+","")),IF('Quantities Report'!$A2091="","End of Project",$A2092))</f>
        <v>End of Project</v>
      </c>
      <c r="B2093" s="30" t="str">
        <f>IF(ISNUMBER('Quantities Report'!$A2091), "", TRIM(CLEAN(SUBSTITUTE('Quantities Report'!$A2091, CHAR(160), " "))))</f>
        <v/>
      </c>
      <c r="C2093" s="30">
        <f>'Quantities Report'!F2091</f>
        <v>0</v>
      </c>
      <c r="D2093" s="32">
        <f>'Quantities Report'!G2091</f>
        <v>0</v>
      </c>
    </row>
    <row r="2094" spans="1:4">
      <c r="A2094" s="15" t="str">
        <f>IF(ISNUMBER(VALUE(SUBSTITUTE('Quantities Report'!$A2092,"+",""))), VALUE(SUBSTITUTE('Quantities Report'!$A2092,"+","")),IF('Quantities Report'!$A2092="","End of Project",$A2093))</f>
        <v>End of Project</v>
      </c>
      <c r="B2094" s="30" t="str">
        <f>IF(ISNUMBER('Quantities Report'!$A2092), "", TRIM(CLEAN(SUBSTITUTE('Quantities Report'!$A2092, CHAR(160), " "))))</f>
        <v/>
      </c>
      <c r="C2094" s="30">
        <f>'Quantities Report'!F2092</f>
        <v>0</v>
      </c>
      <c r="D2094" s="32">
        <f>'Quantities Report'!G2092</f>
        <v>0</v>
      </c>
    </row>
    <row r="2095" spans="1:4">
      <c r="A2095" s="15" t="str">
        <f>IF(ISNUMBER(VALUE(SUBSTITUTE('Quantities Report'!$A2093,"+",""))), VALUE(SUBSTITUTE('Quantities Report'!$A2093,"+","")),IF('Quantities Report'!$A2093="","End of Project",$A2094))</f>
        <v>End of Project</v>
      </c>
      <c r="B2095" s="30" t="str">
        <f>IF(ISNUMBER('Quantities Report'!$A2093), "", TRIM(CLEAN(SUBSTITUTE('Quantities Report'!$A2093, CHAR(160), " "))))</f>
        <v/>
      </c>
      <c r="C2095" s="30">
        <f>'Quantities Report'!F2093</f>
        <v>0</v>
      </c>
      <c r="D2095" s="32">
        <f>'Quantities Report'!G2093</f>
        <v>0</v>
      </c>
    </row>
    <row r="2096" spans="1:4">
      <c r="A2096" s="15" t="str">
        <f>IF(ISNUMBER(VALUE(SUBSTITUTE('Quantities Report'!$A2094,"+",""))), VALUE(SUBSTITUTE('Quantities Report'!$A2094,"+","")),IF('Quantities Report'!$A2094="","End of Project",$A2095))</f>
        <v>End of Project</v>
      </c>
      <c r="B2096" s="30" t="str">
        <f>IF(ISNUMBER('Quantities Report'!$A2094), "", TRIM(CLEAN(SUBSTITUTE('Quantities Report'!$A2094, CHAR(160), " "))))</f>
        <v/>
      </c>
      <c r="C2096" s="30">
        <f>'Quantities Report'!F2094</f>
        <v>0</v>
      </c>
      <c r="D2096" s="32">
        <f>'Quantities Report'!G2094</f>
        <v>0</v>
      </c>
    </row>
    <row r="2097" spans="1:4">
      <c r="A2097" s="15" t="str">
        <f>IF(ISNUMBER(VALUE(SUBSTITUTE('Quantities Report'!$A2095,"+",""))), VALUE(SUBSTITUTE('Quantities Report'!$A2095,"+","")),IF('Quantities Report'!$A2095="","End of Project",$A2096))</f>
        <v>End of Project</v>
      </c>
      <c r="B2097" s="30" t="str">
        <f>IF(ISNUMBER('Quantities Report'!$A2095), "", TRIM(CLEAN(SUBSTITUTE('Quantities Report'!$A2095, CHAR(160), " "))))</f>
        <v/>
      </c>
      <c r="C2097" s="30">
        <f>'Quantities Report'!F2095</f>
        <v>0</v>
      </c>
      <c r="D2097" s="32">
        <f>'Quantities Report'!G2095</f>
        <v>0</v>
      </c>
    </row>
    <row r="2098" spans="1:4">
      <c r="A2098" s="15" t="str">
        <f>IF(ISNUMBER(VALUE(SUBSTITUTE('Quantities Report'!$A2096,"+",""))), VALUE(SUBSTITUTE('Quantities Report'!$A2096,"+","")),IF('Quantities Report'!$A2096="","End of Project",$A2097))</f>
        <v>End of Project</v>
      </c>
      <c r="B2098" s="30" t="str">
        <f>IF(ISNUMBER('Quantities Report'!$A2096), "", TRIM(CLEAN(SUBSTITUTE('Quantities Report'!$A2096, CHAR(160), " "))))</f>
        <v/>
      </c>
      <c r="C2098" s="30">
        <f>'Quantities Report'!F2096</f>
        <v>0</v>
      </c>
      <c r="D2098" s="32">
        <f>'Quantities Report'!G2096</f>
        <v>0</v>
      </c>
    </row>
    <row r="2099" spans="1:4">
      <c r="A2099" s="15" t="str">
        <f>IF(ISNUMBER(VALUE(SUBSTITUTE('Quantities Report'!$A2097,"+",""))), VALUE(SUBSTITUTE('Quantities Report'!$A2097,"+","")),IF('Quantities Report'!$A2097="","End of Project",$A2098))</f>
        <v>End of Project</v>
      </c>
      <c r="B2099" s="30" t="str">
        <f>IF(ISNUMBER('Quantities Report'!$A2097), "", TRIM(CLEAN(SUBSTITUTE('Quantities Report'!$A2097, CHAR(160), " "))))</f>
        <v/>
      </c>
      <c r="C2099" s="30">
        <f>'Quantities Report'!F2097</f>
        <v>0</v>
      </c>
      <c r="D2099" s="32">
        <f>'Quantities Report'!G2097</f>
        <v>0</v>
      </c>
    </row>
    <row r="2100" spans="1:4">
      <c r="A2100" s="15" t="str">
        <f>IF(ISNUMBER(VALUE(SUBSTITUTE('Quantities Report'!$A2098,"+",""))), VALUE(SUBSTITUTE('Quantities Report'!$A2098,"+","")),IF('Quantities Report'!$A2098="","End of Project",$A2099))</f>
        <v>End of Project</v>
      </c>
      <c r="B2100" s="30" t="str">
        <f>IF(ISNUMBER('Quantities Report'!$A2098), "", TRIM(CLEAN(SUBSTITUTE('Quantities Report'!$A2098, CHAR(160), " "))))</f>
        <v/>
      </c>
      <c r="C2100" s="30">
        <f>'Quantities Report'!F2098</f>
        <v>0</v>
      </c>
      <c r="D2100" s="32">
        <f>'Quantities Report'!G2098</f>
        <v>0</v>
      </c>
    </row>
    <row r="2101" spans="1:4">
      <c r="A2101" s="15" t="str">
        <f>IF(ISNUMBER(VALUE(SUBSTITUTE('Quantities Report'!$A2099,"+",""))), VALUE(SUBSTITUTE('Quantities Report'!$A2099,"+","")),IF('Quantities Report'!$A2099="","End of Project",$A2100))</f>
        <v>End of Project</v>
      </c>
      <c r="B2101" s="30" t="str">
        <f>IF(ISNUMBER('Quantities Report'!$A2099), "", TRIM(CLEAN(SUBSTITUTE('Quantities Report'!$A2099, CHAR(160), " "))))</f>
        <v/>
      </c>
      <c r="C2101" s="30">
        <f>'Quantities Report'!F2099</f>
        <v>0</v>
      </c>
      <c r="D2101" s="32">
        <f>'Quantities Report'!G2099</f>
        <v>0</v>
      </c>
    </row>
    <row r="2102" spans="1:4">
      <c r="A2102" s="15" t="str">
        <f>IF(ISNUMBER(VALUE(SUBSTITUTE('Quantities Report'!$A2100,"+",""))), VALUE(SUBSTITUTE('Quantities Report'!$A2100,"+","")),IF('Quantities Report'!$A2100="","End of Project",$A2101))</f>
        <v>End of Project</v>
      </c>
      <c r="B2102" s="30" t="str">
        <f>IF(ISNUMBER('Quantities Report'!$A2100), "", TRIM(CLEAN(SUBSTITUTE('Quantities Report'!$A2100, CHAR(160), " "))))</f>
        <v/>
      </c>
      <c r="C2102" s="30">
        <f>'Quantities Report'!F2100</f>
        <v>0</v>
      </c>
      <c r="D2102" s="32">
        <f>'Quantities Report'!G2100</f>
        <v>0</v>
      </c>
    </row>
    <row r="2103" spans="1:4">
      <c r="A2103" s="15" t="str">
        <f>IF(ISNUMBER(VALUE(SUBSTITUTE('Quantities Report'!$A2101,"+",""))), VALUE(SUBSTITUTE('Quantities Report'!$A2101,"+","")),IF('Quantities Report'!$A2101="","End of Project",$A2102))</f>
        <v>End of Project</v>
      </c>
      <c r="B2103" s="30" t="str">
        <f>IF(ISNUMBER('Quantities Report'!$A2101), "", TRIM(CLEAN(SUBSTITUTE('Quantities Report'!$A2101, CHAR(160), " "))))</f>
        <v/>
      </c>
      <c r="C2103" s="30">
        <f>'Quantities Report'!F2101</f>
        <v>0</v>
      </c>
      <c r="D2103" s="32">
        <f>'Quantities Report'!G2101</f>
        <v>0</v>
      </c>
    </row>
    <row r="2104" spans="1:4">
      <c r="A2104" s="15" t="str">
        <f>IF(ISNUMBER(VALUE(SUBSTITUTE('Quantities Report'!$A2102,"+",""))), VALUE(SUBSTITUTE('Quantities Report'!$A2102,"+","")),IF('Quantities Report'!$A2102="","End of Project",$A2103))</f>
        <v>End of Project</v>
      </c>
      <c r="B2104" s="30" t="str">
        <f>IF(ISNUMBER('Quantities Report'!$A2102), "", TRIM(CLEAN(SUBSTITUTE('Quantities Report'!$A2102, CHAR(160), " "))))</f>
        <v/>
      </c>
      <c r="C2104" s="30">
        <f>'Quantities Report'!F2102</f>
        <v>0</v>
      </c>
      <c r="D2104" s="32">
        <f>'Quantities Report'!G2102</f>
        <v>0</v>
      </c>
    </row>
    <row r="2105" spans="1:4">
      <c r="A2105" s="15" t="str">
        <f>IF(ISNUMBER(VALUE(SUBSTITUTE('Quantities Report'!$A2103,"+",""))), VALUE(SUBSTITUTE('Quantities Report'!$A2103,"+","")),IF('Quantities Report'!$A2103="","End of Project",$A2104))</f>
        <v>End of Project</v>
      </c>
      <c r="B2105" s="30" t="str">
        <f>IF(ISNUMBER('Quantities Report'!$A2103), "", TRIM(CLEAN(SUBSTITUTE('Quantities Report'!$A2103, CHAR(160), " "))))</f>
        <v/>
      </c>
      <c r="C2105" s="30">
        <f>'Quantities Report'!F2103</f>
        <v>0</v>
      </c>
      <c r="D2105" s="32">
        <f>'Quantities Report'!G2103</f>
        <v>0</v>
      </c>
    </row>
    <row r="2106" spans="1:4">
      <c r="A2106" s="15" t="str">
        <f>IF(ISNUMBER(VALUE(SUBSTITUTE('Quantities Report'!$A2104,"+",""))), VALUE(SUBSTITUTE('Quantities Report'!$A2104,"+","")),IF('Quantities Report'!$A2104="","End of Project",$A2105))</f>
        <v>End of Project</v>
      </c>
      <c r="B2106" s="30" t="str">
        <f>IF(ISNUMBER('Quantities Report'!$A2104), "", TRIM(CLEAN(SUBSTITUTE('Quantities Report'!$A2104, CHAR(160), " "))))</f>
        <v/>
      </c>
      <c r="C2106" s="30">
        <f>'Quantities Report'!F2104</f>
        <v>0</v>
      </c>
      <c r="D2106" s="32">
        <f>'Quantities Report'!G2104</f>
        <v>0</v>
      </c>
    </row>
    <row r="2107" spans="1:4">
      <c r="A2107" s="15" t="str">
        <f>IF(ISNUMBER(VALUE(SUBSTITUTE('Quantities Report'!$A2105,"+",""))), VALUE(SUBSTITUTE('Quantities Report'!$A2105,"+","")),IF('Quantities Report'!$A2105="","End of Project",$A2106))</f>
        <v>End of Project</v>
      </c>
      <c r="B2107" s="30" t="str">
        <f>IF(ISNUMBER('Quantities Report'!$A2105), "", TRIM(CLEAN(SUBSTITUTE('Quantities Report'!$A2105, CHAR(160), " "))))</f>
        <v/>
      </c>
      <c r="C2107" s="30">
        <f>'Quantities Report'!F2105</f>
        <v>0</v>
      </c>
      <c r="D2107" s="32">
        <f>'Quantities Report'!G2105</f>
        <v>0</v>
      </c>
    </row>
    <row r="2108" spans="1:4">
      <c r="A2108" s="15" t="str">
        <f>IF(ISNUMBER(VALUE(SUBSTITUTE('Quantities Report'!$A2106,"+",""))), VALUE(SUBSTITUTE('Quantities Report'!$A2106,"+","")),IF('Quantities Report'!$A2106="","End of Project",$A2107))</f>
        <v>End of Project</v>
      </c>
      <c r="B2108" s="30" t="str">
        <f>IF(ISNUMBER('Quantities Report'!$A2106), "", TRIM(CLEAN(SUBSTITUTE('Quantities Report'!$A2106, CHAR(160), " "))))</f>
        <v/>
      </c>
      <c r="C2108" s="30">
        <f>'Quantities Report'!F2106</f>
        <v>0</v>
      </c>
      <c r="D2108" s="32">
        <f>'Quantities Report'!G2106</f>
        <v>0</v>
      </c>
    </row>
    <row r="2109" spans="1:4">
      <c r="A2109" s="15" t="str">
        <f>IF(ISNUMBER(VALUE(SUBSTITUTE('Quantities Report'!$A2107,"+",""))), VALUE(SUBSTITUTE('Quantities Report'!$A2107,"+","")),IF('Quantities Report'!$A2107="","End of Project",$A2108))</f>
        <v>End of Project</v>
      </c>
      <c r="B2109" s="30" t="str">
        <f>IF(ISNUMBER('Quantities Report'!$A2107), "", TRIM(CLEAN(SUBSTITUTE('Quantities Report'!$A2107, CHAR(160), " "))))</f>
        <v/>
      </c>
      <c r="C2109" s="30">
        <f>'Quantities Report'!F2107</f>
        <v>0</v>
      </c>
      <c r="D2109" s="32">
        <f>'Quantities Report'!G2107</f>
        <v>0</v>
      </c>
    </row>
    <row r="2110" spans="1:4">
      <c r="A2110" s="15" t="str">
        <f>IF(ISNUMBER(VALUE(SUBSTITUTE('Quantities Report'!$A2108,"+",""))), VALUE(SUBSTITUTE('Quantities Report'!$A2108,"+","")),IF('Quantities Report'!$A2108="","End of Project",$A2109))</f>
        <v>End of Project</v>
      </c>
      <c r="B2110" s="30" t="str">
        <f>IF(ISNUMBER('Quantities Report'!$A2108), "", TRIM(CLEAN(SUBSTITUTE('Quantities Report'!$A2108, CHAR(160), " "))))</f>
        <v/>
      </c>
      <c r="C2110" s="30">
        <f>'Quantities Report'!F2108</f>
        <v>0</v>
      </c>
      <c r="D2110" s="32">
        <f>'Quantities Report'!G2108</f>
        <v>0</v>
      </c>
    </row>
    <row r="2111" spans="1:4">
      <c r="A2111" s="15" t="str">
        <f>IF(ISNUMBER(VALUE(SUBSTITUTE('Quantities Report'!$A2109,"+",""))), VALUE(SUBSTITUTE('Quantities Report'!$A2109,"+","")),IF('Quantities Report'!$A2109="","End of Project",$A2110))</f>
        <v>End of Project</v>
      </c>
      <c r="B2111" s="30" t="str">
        <f>IF(ISNUMBER('Quantities Report'!$A2109), "", TRIM(CLEAN(SUBSTITUTE('Quantities Report'!$A2109, CHAR(160), " "))))</f>
        <v/>
      </c>
      <c r="C2111" s="30">
        <f>'Quantities Report'!F2109</f>
        <v>0</v>
      </c>
      <c r="D2111" s="32">
        <f>'Quantities Report'!G2109</f>
        <v>0</v>
      </c>
    </row>
    <row r="2112" spans="1:4">
      <c r="A2112" s="15" t="str">
        <f>IF(ISNUMBER(VALUE(SUBSTITUTE('Quantities Report'!$A2110,"+",""))), VALUE(SUBSTITUTE('Quantities Report'!$A2110,"+","")),IF('Quantities Report'!$A2110="","End of Project",$A2111))</f>
        <v>End of Project</v>
      </c>
      <c r="B2112" s="30" t="str">
        <f>IF(ISNUMBER('Quantities Report'!$A2110), "", TRIM(CLEAN(SUBSTITUTE('Quantities Report'!$A2110, CHAR(160), " "))))</f>
        <v/>
      </c>
      <c r="C2112" s="30">
        <f>'Quantities Report'!F2110</f>
        <v>0</v>
      </c>
      <c r="D2112" s="32">
        <f>'Quantities Report'!G2110</f>
        <v>0</v>
      </c>
    </row>
    <row r="2113" spans="1:4">
      <c r="A2113" s="15" t="str">
        <f>IF(ISNUMBER(VALUE(SUBSTITUTE('Quantities Report'!$A2111,"+",""))), VALUE(SUBSTITUTE('Quantities Report'!$A2111,"+","")),IF('Quantities Report'!$A2111="","End of Project",$A2112))</f>
        <v>End of Project</v>
      </c>
      <c r="B2113" s="30" t="str">
        <f>IF(ISNUMBER('Quantities Report'!$A2111), "", TRIM(CLEAN(SUBSTITUTE('Quantities Report'!$A2111, CHAR(160), " "))))</f>
        <v/>
      </c>
      <c r="C2113" s="30">
        <f>'Quantities Report'!F2111</f>
        <v>0</v>
      </c>
      <c r="D2113" s="32">
        <f>'Quantities Report'!G2111</f>
        <v>0</v>
      </c>
    </row>
    <row r="2114" spans="1:4">
      <c r="A2114" s="15" t="str">
        <f>IF(ISNUMBER(VALUE(SUBSTITUTE('Quantities Report'!$A2112,"+",""))), VALUE(SUBSTITUTE('Quantities Report'!$A2112,"+","")),IF('Quantities Report'!$A2112="","End of Project",$A2113))</f>
        <v>End of Project</v>
      </c>
      <c r="B2114" s="30" t="str">
        <f>IF(ISNUMBER('Quantities Report'!$A2112), "", TRIM(CLEAN(SUBSTITUTE('Quantities Report'!$A2112, CHAR(160), " "))))</f>
        <v/>
      </c>
      <c r="C2114" s="30">
        <f>'Quantities Report'!F2112</f>
        <v>0</v>
      </c>
      <c r="D2114" s="32">
        <f>'Quantities Report'!G2112</f>
        <v>0</v>
      </c>
    </row>
    <row r="2115" spans="1:4">
      <c r="A2115" s="15" t="str">
        <f>IF(ISNUMBER(VALUE(SUBSTITUTE('Quantities Report'!$A2113,"+",""))), VALUE(SUBSTITUTE('Quantities Report'!$A2113,"+","")),IF('Quantities Report'!$A2113="","End of Project",$A2114))</f>
        <v>End of Project</v>
      </c>
      <c r="B2115" s="30" t="str">
        <f>IF(ISNUMBER('Quantities Report'!$A2113), "", TRIM(CLEAN(SUBSTITUTE('Quantities Report'!$A2113, CHAR(160), " "))))</f>
        <v/>
      </c>
      <c r="C2115" s="30">
        <f>'Quantities Report'!F2113</f>
        <v>0</v>
      </c>
      <c r="D2115" s="32">
        <f>'Quantities Report'!G2113</f>
        <v>0</v>
      </c>
    </row>
    <row r="2116" spans="1:4">
      <c r="A2116" s="15" t="str">
        <f>IF(ISNUMBER(VALUE(SUBSTITUTE('Quantities Report'!$A2114,"+",""))), VALUE(SUBSTITUTE('Quantities Report'!$A2114,"+","")),IF('Quantities Report'!$A2114="","End of Project",$A2115))</f>
        <v>End of Project</v>
      </c>
      <c r="B2116" s="30" t="str">
        <f>IF(ISNUMBER('Quantities Report'!$A2114), "", TRIM(CLEAN(SUBSTITUTE('Quantities Report'!$A2114, CHAR(160), " "))))</f>
        <v/>
      </c>
      <c r="C2116" s="30">
        <f>'Quantities Report'!F2114</f>
        <v>0</v>
      </c>
      <c r="D2116" s="32">
        <f>'Quantities Report'!G2114</f>
        <v>0</v>
      </c>
    </row>
    <row r="2117" spans="1:4">
      <c r="A2117" s="15" t="str">
        <f>IF(ISNUMBER(VALUE(SUBSTITUTE('Quantities Report'!$A2115,"+",""))), VALUE(SUBSTITUTE('Quantities Report'!$A2115,"+","")),IF('Quantities Report'!$A2115="","End of Project",$A2116))</f>
        <v>End of Project</v>
      </c>
      <c r="B2117" s="30" t="str">
        <f>IF(ISNUMBER('Quantities Report'!$A2115), "", TRIM(CLEAN(SUBSTITUTE('Quantities Report'!$A2115, CHAR(160), " "))))</f>
        <v/>
      </c>
      <c r="C2117" s="30">
        <f>'Quantities Report'!F2115</f>
        <v>0</v>
      </c>
      <c r="D2117" s="32">
        <f>'Quantities Report'!G2115</f>
        <v>0</v>
      </c>
    </row>
    <row r="2118" spans="1:4">
      <c r="A2118" s="15" t="str">
        <f>IF(ISNUMBER(VALUE(SUBSTITUTE('Quantities Report'!$A2116,"+",""))), VALUE(SUBSTITUTE('Quantities Report'!$A2116,"+","")),IF('Quantities Report'!$A2116="","End of Project",$A2117))</f>
        <v>End of Project</v>
      </c>
      <c r="B2118" s="30" t="str">
        <f>IF(ISNUMBER('Quantities Report'!$A2116), "", TRIM(CLEAN(SUBSTITUTE('Quantities Report'!$A2116, CHAR(160), " "))))</f>
        <v/>
      </c>
      <c r="C2118" s="30">
        <f>'Quantities Report'!F2116</f>
        <v>0</v>
      </c>
      <c r="D2118" s="32">
        <f>'Quantities Report'!G2116</f>
        <v>0</v>
      </c>
    </row>
    <row r="2119" spans="1:4">
      <c r="A2119" s="15" t="str">
        <f>IF(ISNUMBER(VALUE(SUBSTITUTE('Quantities Report'!$A2117,"+",""))), VALUE(SUBSTITUTE('Quantities Report'!$A2117,"+","")),IF('Quantities Report'!$A2117="","End of Project",$A2118))</f>
        <v>End of Project</v>
      </c>
      <c r="B2119" s="30" t="str">
        <f>IF(ISNUMBER('Quantities Report'!$A2117), "", TRIM(CLEAN(SUBSTITUTE('Quantities Report'!$A2117, CHAR(160), " "))))</f>
        <v/>
      </c>
      <c r="C2119" s="30">
        <f>'Quantities Report'!F2117</f>
        <v>0</v>
      </c>
      <c r="D2119" s="32">
        <f>'Quantities Report'!G2117</f>
        <v>0</v>
      </c>
    </row>
    <row r="2120" spans="1:4">
      <c r="A2120" s="15" t="str">
        <f>IF(ISNUMBER(VALUE(SUBSTITUTE('Quantities Report'!$A2118,"+",""))), VALUE(SUBSTITUTE('Quantities Report'!$A2118,"+","")),IF('Quantities Report'!$A2118="","End of Project",$A2119))</f>
        <v>End of Project</v>
      </c>
      <c r="B2120" s="30" t="str">
        <f>IF(ISNUMBER('Quantities Report'!$A2118), "", TRIM(CLEAN(SUBSTITUTE('Quantities Report'!$A2118, CHAR(160), " "))))</f>
        <v/>
      </c>
      <c r="C2120" s="30">
        <f>'Quantities Report'!F2118</f>
        <v>0</v>
      </c>
      <c r="D2120" s="32">
        <f>'Quantities Report'!G2118</f>
        <v>0</v>
      </c>
    </row>
    <row r="2121" spans="1:4">
      <c r="A2121" s="15" t="str">
        <f>IF(ISNUMBER(VALUE(SUBSTITUTE('Quantities Report'!$A2119,"+",""))), VALUE(SUBSTITUTE('Quantities Report'!$A2119,"+","")),IF('Quantities Report'!$A2119="","End of Project",$A2120))</f>
        <v>End of Project</v>
      </c>
      <c r="B2121" s="30" t="str">
        <f>IF(ISNUMBER('Quantities Report'!$A2119), "", TRIM(CLEAN(SUBSTITUTE('Quantities Report'!$A2119, CHAR(160), " "))))</f>
        <v/>
      </c>
      <c r="C2121" s="30">
        <f>'Quantities Report'!F2119</f>
        <v>0</v>
      </c>
      <c r="D2121" s="32">
        <f>'Quantities Report'!G2119</f>
        <v>0</v>
      </c>
    </row>
    <row r="2122" spans="1:4">
      <c r="A2122" s="15" t="str">
        <f>IF(ISNUMBER(VALUE(SUBSTITUTE('Quantities Report'!$A2120,"+",""))), VALUE(SUBSTITUTE('Quantities Report'!$A2120,"+","")),IF('Quantities Report'!$A2120="","End of Project",$A2121))</f>
        <v>End of Project</v>
      </c>
      <c r="B2122" s="30" t="str">
        <f>IF(ISNUMBER('Quantities Report'!$A2120), "", TRIM(CLEAN(SUBSTITUTE('Quantities Report'!$A2120, CHAR(160), " "))))</f>
        <v/>
      </c>
      <c r="C2122" s="30">
        <f>'Quantities Report'!F2120</f>
        <v>0</v>
      </c>
      <c r="D2122" s="32">
        <f>'Quantities Report'!G2120</f>
        <v>0</v>
      </c>
    </row>
    <row r="2123" spans="1:4">
      <c r="A2123" s="15" t="str">
        <f>IF(ISNUMBER(VALUE(SUBSTITUTE('Quantities Report'!$A2121,"+",""))), VALUE(SUBSTITUTE('Quantities Report'!$A2121,"+","")),IF('Quantities Report'!$A2121="","End of Project",$A2122))</f>
        <v>End of Project</v>
      </c>
      <c r="B2123" s="30" t="str">
        <f>IF(ISNUMBER('Quantities Report'!$A2121), "", TRIM(CLEAN(SUBSTITUTE('Quantities Report'!$A2121, CHAR(160), " "))))</f>
        <v/>
      </c>
      <c r="C2123" s="30">
        <f>'Quantities Report'!F2121</f>
        <v>0</v>
      </c>
      <c r="D2123" s="32">
        <f>'Quantities Report'!G2121</f>
        <v>0</v>
      </c>
    </row>
    <row r="2124" spans="1:4">
      <c r="A2124" s="15" t="str">
        <f>IF(ISNUMBER(VALUE(SUBSTITUTE('Quantities Report'!$A2122,"+",""))), VALUE(SUBSTITUTE('Quantities Report'!$A2122,"+","")),IF('Quantities Report'!$A2122="","End of Project",$A2123))</f>
        <v>End of Project</v>
      </c>
      <c r="B2124" s="30" t="str">
        <f>IF(ISNUMBER('Quantities Report'!$A2122), "", TRIM(CLEAN(SUBSTITUTE('Quantities Report'!$A2122, CHAR(160), " "))))</f>
        <v/>
      </c>
      <c r="C2124" s="30">
        <f>'Quantities Report'!F2122</f>
        <v>0</v>
      </c>
      <c r="D2124" s="32">
        <f>'Quantities Report'!G2122</f>
        <v>0</v>
      </c>
    </row>
    <row r="2125" spans="1:4">
      <c r="A2125" s="15" t="str">
        <f>IF(ISNUMBER(VALUE(SUBSTITUTE('Quantities Report'!$A2123,"+",""))), VALUE(SUBSTITUTE('Quantities Report'!$A2123,"+","")),IF('Quantities Report'!$A2123="","End of Project",$A2124))</f>
        <v>End of Project</v>
      </c>
      <c r="B2125" s="30" t="str">
        <f>IF(ISNUMBER('Quantities Report'!$A2123), "", TRIM(CLEAN(SUBSTITUTE('Quantities Report'!$A2123, CHAR(160), " "))))</f>
        <v/>
      </c>
      <c r="C2125" s="30">
        <f>'Quantities Report'!F2123</f>
        <v>0</v>
      </c>
      <c r="D2125" s="32">
        <f>'Quantities Report'!G2123</f>
        <v>0</v>
      </c>
    </row>
    <row r="2126" spans="1:4">
      <c r="A2126" s="15" t="str">
        <f>IF(ISNUMBER(VALUE(SUBSTITUTE('Quantities Report'!$A2124,"+",""))), VALUE(SUBSTITUTE('Quantities Report'!$A2124,"+","")),IF('Quantities Report'!$A2124="","End of Project",$A2125))</f>
        <v>End of Project</v>
      </c>
      <c r="B2126" s="30" t="str">
        <f>IF(ISNUMBER('Quantities Report'!$A2124), "", TRIM(CLEAN(SUBSTITUTE('Quantities Report'!$A2124, CHAR(160), " "))))</f>
        <v/>
      </c>
      <c r="C2126" s="30">
        <f>'Quantities Report'!F2124</f>
        <v>0</v>
      </c>
      <c r="D2126" s="32">
        <f>'Quantities Report'!G2124</f>
        <v>0</v>
      </c>
    </row>
    <row r="2127" spans="1:4">
      <c r="A2127" s="15" t="str">
        <f>IF(ISNUMBER(VALUE(SUBSTITUTE('Quantities Report'!$A2125,"+",""))), VALUE(SUBSTITUTE('Quantities Report'!$A2125,"+","")),IF('Quantities Report'!$A2125="","End of Project",$A2126))</f>
        <v>End of Project</v>
      </c>
      <c r="B2127" s="30" t="str">
        <f>IF(ISNUMBER('Quantities Report'!$A2125), "", TRIM(CLEAN(SUBSTITUTE('Quantities Report'!$A2125, CHAR(160), " "))))</f>
        <v/>
      </c>
      <c r="C2127" s="30">
        <f>'Quantities Report'!F2125</f>
        <v>0</v>
      </c>
      <c r="D2127" s="32">
        <f>'Quantities Report'!G2125</f>
        <v>0</v>
      </c>
    </row>
    <row r="2128" spans="1:4">
      <c r="A2128" s="15" t="str">
        <f>IF(ISNUMBER(VALUE(SUBSTITUTE('Quantities Report'!$A2126,"+",""))), VALUE(SUBSTITUTE('Quantities Report'!$A2126,"+","")),IF('Quantities Report'!$A2126="","End of Project",$A2127))</f>
        <v>End of Project</v>
      </c>
      <c r="B2128" s="30" t="str">
        <f>IF(ISNUMBER('Quantities Report'!$A2126), "", TRIM(CLEAN(SUBSTITUTE('Quantities Report'!$A2126, CHAR(160), " "))))</f>
        <v/>
      </c>
      <c r="C2128" s="30">
        <f>'Quantities Report'!F2126</f>
        <v>0</v>
      </c>
      <c r="D2128" s="32">
        <f>'Quantities Report'!G2126</f>
        <v>0</v>
      </c>
    </row>
    <row r="2129" spans="1:4">
      <c r="A2129" s="15" t="str">
        <f>IF(ISNUMBER(VALUE(SUBSTITUTE('Quantities Report'!$A2127,"+",""))), VALUE(SUBSTITUTE('Quantities Report'!$A2127,"+","")),IF('Quantities Report'!$A2127="","End of Project",$A2128))</f>
        <v>End of Project</v>
      </c>
      <c r="B2129" s="30" t="str">
        <f>IF(ISNUMBER('Quantities Report'!$A2127), "", TRIM(CLEAN(SUBSTITUTE('Quantities Report'!$A2127, CHAR(160), " "))))</f>
        <v/>
      </c>
      <c r="C2129" s="30">
        <f>'Quantities Report'!F2127</f>
        <v>0</v>
      </c>
      <c r="D2129" s="32">
        <f>'Quantities Report'!G2127</f>
        <v>0</v>
      </c>
    </row>
    <row r="2130" spans="1:4">
      <c r="A2130" s="15" t="str">
        <f>IF(ISNUMBER(VALUE(SUBSTITUTE('Quantities Report'!$A2128,"+",""))), VALUE(SUBSTITUTE('Quantities Report'!$A2128,"+","")),IF('Quantities Report'!$A2128="","End of Project",$A2129))</f>
        <v>End of Project</v>
      </c>
      <c r="B2130" s="30" t="str">
        <f>IF(ISNUMBER('Quantities Report'!$A2128), "", TRIM(CLEAN(SUBSTITUTE('Quantities Report'!$A2128, CHAR(160), " "))))</f>
        <v/>
      </c>
      <c r="C2130" s="30">
        <f>'Quantities Report'!F2128</f>
        <v>0</v>
      </c>
      <c r="D2130" s="32">
        <f>'Quantities Report'!G2128</f>
        <v>0</v>
      </c>
    </row>
    <row r="2131" spans="1:4">
      <c r="A2131" s="15" t="str">
        <f>IF(ISNUMBER(VALUE(SUBSTITUTE('Quantities Report'!$A2129,"+",""))), VALUE(SUBSTITUTE('Quantities Report'!$A2129,"+","")),IF('Quantities Report'!$A2129="","End of Project",$A2130))</f>
        <v>End of Project</v>
      </c>
      <c r="B2131" s="30" t="str">
        <f>IF(ISNUMBER('Quantities Report'!$A2129), "", TRIM(CLEAN(SUBSTITUTE('Quantities Report'!$A2129, CHAR(160), " "))))</f>
        <v/>
      </c>
      <c r="C2131" s="30">
        <f>'Quantities Report'!F2129</f>
        <v>0</v>
      </c>
      <c r="D2131" s="32">
        <f>'Quantities Report'!G2129</f>
        <v>0</v>
      </c>
    </row>
    <row r="2132" spans="1:4">
      <c r="A2132" s="15" t="str">
        <f>IF(ISNUMBER(VALUE(SUBSTITUTE('Quantities Report'!$A2130,"+",""))), VALUE(SUBSTITUTE('Quantities Report'!$A2130,"+","")),IF('Quantities Report'!$A2130="","End of Project",$A2131))</f>
        <v>End of Project</v>
      </c>
      <c r="B2132" s="30" t="str">
        <f>IF(ISNUMBER('Quantities Report'!$A2130), "", TRIM(CLEAN(SUBSTITUTE('Quantities Report'!$A2130, CHAR(160), " "))))</f>
        <v/>
      </c>
      <c r="C2132" s="30">
        <f>'Quantities Report'!F2130</f>
        <v>0</v>
      </c>
      <c r="D2132" s="32">
        <f>'Quantities Report'!G2130</f>
        <v>0</v>
      </c>
    </row>
    <row r="2133" spans="1:4">
      <c r="A2133" s="15" t="str">
        <f>IF(ISNUMBER(VALUE(SUBSTITUTE('Quantities Report'!$A2131,"+",""))), VALUE(SUBSTITUTE('Quantities Report'!$A2131,"+","")),IF('Quantities Report'!$A2131="","End of Project",$A2132))</f>
        <v>End of Project</v>
      </c>
      <c r="B2133" s="30" t="str">
        <f>IF(ISNUMBER('Quantities Report'!$A2131), "", TRIM(CLEAN(SUBSTITUTE('Quantities Report'!$A2131, CHAR(160), " "))))</f>
        <v/>
      </c>
      <c r="C2133" s="30">
        <f>'Quantities Report'!F2131</f>
        <v>0</v>
      </c>
      <c r="D2133" s="32">
        <f>'Quantities Report'!G2131</f>
        <v>0</v>
      </c>
    </row>
    <row r="2134" spans="1:4">
      <c r="A2134" s="15" t="str">
        <f>IF(ISNUMBER(VALUE(SUBSTITUTE('Quantities Report'!$A2132,"+",""))), VALUE(SUBSTITUTE('Quantities Report'!$A2132,"+","")),IF('Quantities Report'!$A2132="","End of Project",$A2133))</f>
        <v>End of Project</v>
      </c>
      <c r="B2134" s="30" t="str">
        <f>IF(ISNUMBER('Quantities Report'!$A2132), "", TRIM(CLEAN(SUBSTITUTE('Quantities Report'!$A2132, CHAR(160), " "))))</f>
        <v/>
      </c>
      <c r="C2134" s="30">
        <f>'Quantities Report'!F2132</f>
        <v>0</v>
      </c>
      <c r="D2134" s="32">
        <f>'Quantities Report'!G2132</f>
        <v>0</v>
      </c>
    </row>
    <row r="2135" spans="1:4">
      <c r="A2135" s="15" t="str">
        <f>IF(ISNUMBER(VALUE(SUBSTITUTE('Quantities Report'!$A2133,"+",""))), VALUE(SUBSTITUTE('Quantities Report'!$A2133,"+","")),IF('Quantities Report'!$A2133="","End of Project",$A2134))</f>
        <v>End of Project</v>
      </c>
      <c r="B2135" s="30" t="str">
        <f>IF(ISNUMBER('Quantities Report'!$A2133), "", TRIM(CLEAN(SUBSTITUTE('Quantities Report'!$A2133, CHAR(160), " "))))</f>
        <v/>
      </c>
      <c r="C2135" s="30">
        <f>'Quantities Report'!F2133</f>
        <v>0</v>
      </c>
      <c r="D2135" s="32">
        <f>'Quantities Report'!G2133</f>
        <v>0</v>
      </c>
    </row>
    <row r="2136" spans="1:4">
      <c r="A2136" s="15" t="str">
        <f>IF(ISNUMBER(VALUE(SUBSTITUTE('Quantities Report'!$A2134,"+",""))), VALUE(SUBSTITUTE('Quantities Report'!$A2134,"+","")),IF('Quantities Report'!$A2134="","End of Project",$A2135))</f>
        <v>End of Project</v>
      </c>
      <c r="B2136" s="30" t="str">
        <f>IF(ISNUMBER('Quantities Report'!$A2134), "", TRIM(CLEAN(SUBSTITUTE('Quantities Report'!$A2134, CHAR(160), " "))))</f>
        <v/>
      </c>
      <c r="C2136" s="30">
        <f>'Quantities Report'!F2134</f>
        <v>0</v>
      </c>
      <c r="D2136" s="32">
        <f>'Quantities Report'!G2134</f>
        <v>0</v>
      </c>
    </row>
    <row r="2137" spans="1:4">
      <c r="A2137" s="15" t="str">
        <f>IF(ISNUMBER(VALUE(SUBSTITUTE('Quantities Report'!$A2135,"+",""))), VALUE(SUBSTITUTE('Quantities Report'!$A2135,"+","")),IF('Quantities Report'!$A2135="","End of Project",$A2136))</f>
        <v>End of Project</v>
      </c>
      <c r="B2137" s="30" t="str">
        <f>IF(ISNUMBER('Quantities Report'!$A2135), "", TRIM(CLEAN(SUBSTITUTE('Quantities Report'!$A2135, CHAR(160), " "))))</f>
        <v/>
      </c>
      <c r="C2137" s="30">
        <f>'Quantities Report'!F2135</f>
        <v>0</v>
      </c>
      <c r="D2137" s="32">
        <f>'Quantities Report'!G2135</f>
        <v>0</v>
      </c>
    </row>
    <row r="2138" spans="1:4">
      <c r="A2138" s="15" t="str">
        <f>IF(ISNUMBER(VALUE(SUBSTITUTE('Quantities Report'!$A2136,"+",""))), VALUE(SUBSTITUTE('Quantities Report'!$A2136,"+","")),IF('Quantities Report'!$A2136="","End of Project",$A2137))</f>
        <v>End of Project</v>
      </c>
      <c r="B2138" s="30" t="str">
        <f>IF(ISNUMBER('Quantities Report'!$A2136), "", TRIM(CLEAN(SUBSTITUTE('Quantities Report'!$A2136, CHAR(160), " "))))</f>
        <v/>
      </c>
      <c r="C2138" s="30">
        <f>'Quantities Report'!F2136</f>
        <v>0</v>
      </c>
      <c r="D2138" s="32">
        <f>'Quantities Report'!G2136</f>
        <v>0</v>
      </c>
    </row>
    <row r="2139" spans="1:4">
      <c r="A2139" s="15" t="str">
        <f>IF(ISNUMBER(VALUE(SUBSTITUTE('Quantities Report'!$A2137,"+",""))), VALUE(SUBSTITUTE('Quantities Report'!$A2137,"+","")),IF('Quantities Report'!$A2137="","End of Project",$A2138))</f>
        <v>End of Project</v>
      </c>
      <c r="B2139" s="30" t="str">
        <f>IF(ISNUMBER('Quantities Report'!$A2137), "", TRIM(CLEAN(SUBSTITUTE('Quantities Report'!$A2137, CHAR(160), " "))))</f>
        <v/>
      </c>
      <c r="C2139" s="30">
        <f>'Quantities Report'!F2137</f>
        <v>0</v>
      </c>
      <c r="D2139" s="32">
        <f>'Quantities Report'!G2137</f>
        <v>0</v>
      </c>
    </row>
    <row r="2140" spans="1:4">
      <c r="A2140" s="15" t="str">
        <f>IF(ISNUMBER(VALUE(SUBSTITUTE('Quantities Report'!$A2138,"+",""))), VALUE(SUBSTITUTE('Quantities Report'!$A2138,"+","")),IF('Quantities Report'!$A2138="","End of Project",$A2139))</f>
        <v>End of Project</v>
      </c>
      <c r="B2140" s="30" t="str">
        <f>IF(ISNUMBER('Quantities Report'!$A2138), "", TRIM(CLEAN(SUBSTITUTE('Quantities Report'!$A2138, CHAR(160), " "))))</f>
        <v/>
      </c>
      <c r="C2140" s="30">
        <f>'Quantities Report'!F2138</f>
        <v>0</v>
      </c>
      <c r="D2140" s="32">
        <f>'Quantities Report'!G2138</f>
        <v>0</v>
      </c>
    </row>
    <row r="2141" spans="1:4">
      <c r="A2141" s="15" t="str">
        <f>IF(ISNUMBER(VALUE(SUBSTITUTE('Quantities Report'!$A2139,"+",""))), VALUE(SUBSTITUTE('Quantities Report'!$A2139,"+","")),IF('Quantities Report'!$A2139="","End of Project",$A2140))</f>
        <v>End of Project</v>
      </c>
      <c r="B2141" s="30" t="str">
        <f>IF(ISNUMBER('Quantities Report'!$A2139), "", TRIM(CLEAN(SUBSTITUTE('Quantities Report'!$A2139, CHAR(160), " "))))</f>
        <v/>
      </c>
      <c r="C2141" s="30">
        <f>'Quantities Report'!F2139</f>
        <v>0</v>
      </c>
      <c r="D2141" s="32">
        <f>'Quantities Report'!G2139</f>
        <v>0</v>
      </c>
    </row>
    <row r="2142" spans="1:4">
      <c r="A2142" s="15" t="str">
        <f>IF(ISNUMBER(VALUE(SUBSTITUTE('Quantities Report'!$A2140,"+",""))), VALUE(SUBSTITUTE('Quantities Report'!$A2140,"+","")),IF('Quantities Report'!$A2140="","End of Project",$A2141))</f>
        <v>End of Project</v>
      </c>
      <c r="B2142" s="30" t="str">
        <f>IF(ISNUMBER('Quantities Report'!$A2140), "", TRIM(CLEAN(SUBSTITUTE('Quantities Report'!$A2140, CHAR(160), " "))))</f>
        <v/>
      </c>
      <c r="C2142" s="30">
        <f>'Quantities Report'!F2140</f>
        <v>0</v>
      </c>
      <c r="D2142" s="32">
        <f>'Quantities Report'!G2140</f>
        <v>0</v>
      </c>
    </row>
    <row r="2143" spans="1:4">
      <c r="A2143" s="15" t="str">
        <f>IF(ISNUMBER(VALUE(SUBSTITUTE('Quantities Report'!$A2141,"+",""))), VALUE(SUBSTITUTE('Quantities Report'!$A2141,"+","")),IF('Quantities Report'!$A2141="","End of Project",$A2142))</f>
        <v>End of Project</v>
      </c>
      <c r="B2143" s="30" t="str">
        <f>IF(ISNUMBER('Quantities Report'!$A2141), "", TRIM(CLEAN(SUBSTITUTE('Quantities Report'!$A2141, CHAR(160), " "))))</f>
        <v/>
      </c>
      <c r="C2143" s="30">
        <f>'Quantities Report'!F2141</f>
        <v>0</v>
      </c>
      <c r="D2143" s="32">
        <f>'Quantities Report'!G2141</f>
        <v>0</v>
      </c>
    </row>
    <row r="2144" spans="1:4">
      <c r="A2144" s="15" t="str">
        <f>IF(ISNUMBER(VALUE(SUBSTITUTE('Quantities Report'!$A2142,"+",""))), VALUE(SUBSTITUTE('Quantities Report'!$A2142,"+","")),IF('Quantities Report'!$A2142="","End of Project",$A2143))</f>
        <v>End of Project</v>
      </c>
      <c r="B2144" s="30" t="str">
        <f>IF(ISNUMBER('Quantities Report'!$A2142), "", TRIM(CLEAN(SUBSTITUTE('Quantities Report'!$A2142, CHAR(160), " "))))</f>
        <v/>
      </c>
      <c r="C2144" s="30">
        <f>'Quantities Report'!F2142</f>
        <v>0</v>
      </c>
      <c r="D2144" s="32">
        <f>'Quantities Report'!G2142</f>
        <v>0</v>
      </c>
    </row>
    <row r="2145" spans="1:4">
      <c r="A2145" s="15" t="str">
        <f>IF(ISNUMBER(VALUE(SUBSTITUTE('Quantities Report'!$A2143,"+",""))), VALUE(SUBSTITUTE('Quantities Report'!$A2143,"+","")),IF('Quantities Report'!$A2143="","End of Project",$A2144))</f>
        <v>End of Project</v>
      </c>
      <c r="B2145" s="30" t="str">
        <f>IF(ISNUMBER('Quantities Report'!$A2143), "", TRIM(CLEAN(SUBSTITUTE('Quantities Report'!$A2143, CHAR(160), " "))))</f>
        <v/>
      </c>
      <c r="C2145" s="30">
        <f>'Quantities Report'!F2143</f>
        <v>0</v>
      </c>
      <c r="D2145" s="32">
        <f>'Quantities Report'!G2143</f>
        <v>0</v>
      </c>
    </row>
    <row r="2146" spans="1:4">
      <c r="A2146" s="15" t="str">
        <f>IF(ISNUMBER(VALUE(SUBSTITUTE('Quantities Report'!$A2144,"+",""))), VALUE(SUBSTITUTE('Quantities Report'!$A2144,"+","")),IF('Quantities Report'!$A2144="","End of Project",$A2145))</f>
        <v>End of Project</v>
      </c>
      <c r="B2146" s="30" t="str">
        <f>IF(ISNUMBER('Quantities Report'!$A2144), "", TRIM(CLEAN(SUBSTITUTE('Quantities Report'!$A2144, CHAR(160), " "))))</f>
        <v/>
      </c>
      <c r="C2146" s="30">
        <f>'Quantities Report'!F2144</f>
        <v>0</v>
      </c>
      <c r="D2146" s="32">
        <f>'Quantities Report'!G2144</f>
        <v>0</v>
      </c>
    </row>
    <row r="2147" spans="1:4">
      <c r="A2147" s="15" t="str">
        <f>IF(ISNUMBER(VALUE(SUBSTITUTE('Quantities Report'!$A2145,"+",""))), VALUE(SUBSTITUTE('Quantities Report'!$A2145,"+","")),IF('Quantities Report'!$A2145="","End of Project",$A2146))</f>
        <v>End of Project</v>
      </c>
      <c r="B2147" s="30" t="str">
        <f>IF(ISNUMBER('Quantities Report'!$A2145), "", TRIM(CLEAN(SUBSTITUTE('Quantities Report'!$A2145, CHAR(160), " "))))</f>
        <v/>
      </c>
      <c r="C2147" s="30">
        <f>'Quantities Report'!F2145</f>
        <v>0</v>
      </c>
      <c r="D2147" s="32">
        <f>'Quantities Report'!G2145</f>
        <v>0</v>
      </c>
    </row>
    <row r="2148" spans="1:4">
      <c r="A2148" s="15" t="str">
        <f>IF(ISNUMBER(VALUE(SUBSTITUTE('Quantities Report'!$A2146,"+",""))), VALUE(SUBSTITUTE('Quantities Report'!$A2146,"+","")),IF('Quantities Report'!$A2146="","End of Project",$A2147))</f>
        <v>End of Project</v>
      </c>
      <c r="B2148" s="30" t="str">
        <f>IF(ISNUMBER('Quantities Report'!$A2146), "", TRIM(CLEAN(SUBSTITUTE('Quantities Report'!$A2146, CHAR(160), " "))))</f>
        <v/>
      </c>
      <c r="C2148" s="30">
        <f>'Quantities Report'!F2146</f>
        <v>0</v>
      </c>
      <c r="D2148" s="32">
        <f>'Quantities Report'!G2146</f>
        <v>0</v>
      </c>
    </row>
    <row r="2149" spans="1:4">
      <c r="A2149" s="15" t="str">
        <f>IF(ISNUMBER(VALUE(SUBSTITUTE('Quantities Report'!$A2147,"+",""))), VALUE(SUBSTITUTE('Quantities Report'!$A2147,"+","")),IF('Quantities Report'!$A2147="","End of Project",$A2148))</f>
        <v>End of Project</v>
      </c>
      <c r="B2149" s="30" t="str">
        <f>IF(ISNUMBER('Quantities Report'!$A2147), "", TRIM(CLEAN(SUBSTITUTE('Quantities Report'!$A2147, CHAR(160), " "))))</f>
        <v/>
      </c>
      <c r="C2149" s="30">
        <f>'Quantities Report'!F2147</f>
        <v>0</v>
      </c>
      <c r="D2149" s="32">
        <f>'Quantities Report'!G2147</f>
        <v>0</v>
      </c>
    </row>
    <row r="2150" spans="1:4">
      <c r="A2150" s="15" t="str">
        <f>IF(ISNUMBER(VALUE(SUBSTITUTE('Quantities Report'!$A2148,"+",""))), VALUE(SUBSTITUTE('Quantities Report'!$A2148,"+","")),IF('Quantities Report'!$A2148="","End of Project",$A2149))</f>
        <v>End of Project</v>
      </c>
      <c r="B2150" s="30" t="str">
        <f>IF(ISNUMBER('Quantities Report'!$A2148), "", TRIM(CLEAN(SUBSTITUTE('Quantities Report'!$A2148, CHAR(160), " "))))</f>
        <v/>
      </c>
      <c r="C2150" s="30">
        <f>'Quantities Report'!F2148</f>
        <v>0</v>
      </c>
      <c r="D2150" s="32">
        <f>'Quantities Report'!G2148</f>
        <v>0</v>
      </c>
    </row>
    <row r="2151" spans="1:4">
      <c r="A2151" s="15" t="str">
        <f>IF(ISNUMBER(VALUE(SUBSTITUTE('Quantities Report'!$A2149,"+",""))), VALUE(SUBSTITUTE('Quantities Report'!$A2149,"+","")),IF('Quantities Report'!$A2149="","End of Project",$A2150))</f>
        <v>End of Project</v>
      </c>
      <c r="B2151" s="30" t="str">
        <f>IF(ISNUMBER('Quantities Report'!$A2149), "", TRIM(CLEAN(SUBSTITUTE('Quantities Report'!$A2149, CHAR(160), " "))))</f>
        <v/>
      </c>
      <c r="C2151" s="30">
        <f>'Quantities Report'!F2149</f>
        <v>0</v>
      </c>
      <c r="D2151" s="32">
        <f>'Quantities Report'!G2149</f>
        <v>0</v>
      </c>
    </row>
    <row r="2152" spans="1:4">
      <c r="A2152" s="15" t="str">
        <f>IF(ISNUMBER(VALUE(SUBSTITUTE('Quantities Report'!$A2150,"+",""))), VALUE(SUBSTITUTE('Quantities Report'!$A2150,"+","")),IF('Quantities Report'!$A2150="","End of Project",$A2151))</f>
        <v>End of Project</v>
      </c>
      <c r="B2152" s="30" t="str">
        <f>IF(ISNUMBER('Quantities Report'!$A2150), "", TRIM(CLEAN(SUBSTITUTE('Quantities Report'!$A2150, CHAR(160), " "))))</f>
        <v/>
      </c>
      <c r="C2152" s="30">
        <f>'Quantities Report'!F2150</f>
        <v>0</v>
      </c>
      <c r="D2152" s="32">
        <f>'Quantities Report'!G2150</f>
        <v>0</v>
      </c>
    </row>
    <row r="2153" spans="1:4">
      <c r="A2153" s="15" t="str">
        <f>IF(ISNUMBER(VALUE(SUBSTITUTE('Quantities Report'!$A2151,"+",""))), VALUE(SUBSTITUTE('Quantities Report'!$A2151,"+","")),IF('Quantities Report'!$A2151="","End of Project",$A2152))</f>
        <v>End of Project</v>
      </c>
      <c r="B2153" s="30" t="str">
        <f>IF(ISNUMBER('Quantities Report'!$A2151), "", TRIM(CLEAN(SUBSTITUTE('Quantities Report'!$A2151, CHAR(160), " "))))</f>
        <v/>
      </c>
      <c r="C2153" s="30">
        <f>'Quantities Report'!F2151</f>
        <v>0</v>
      </c>
      <c r="D2153" s="32">
        <f>'Quantities Report'!G2151</f>
        <v>0</v>
      </c>
    </row>
    <row r="2154" spans="1:4">
      <c r="A2154" s="15" t="str">
        <f>IF(ISNUMBER(VALUE(SUBSTITUTE('Quantities Report'!$A2152,"+",""))), VALUE(SUBSTITUTE('Quantities Report'!$A2152,"+","")),IF('Quantities Report'!$A2152="","End of Project",$A2153))</f>
        <v>End of Project</v>
      </c>
      <c r="B2154" s="30" t="str">
        <f>IF(ISNUMBER('Quantities Report'!$A2152), "", TRIM(CLEAN(SUBSTITUTE('Quantities Report'!$A2152, CHAR(160), " "))))</f>
        <v/>
      </c>
      <c r="C2154" s="30">
        <f>'Quantities Report'!F2152</f>
        <v>0</v>
      </c>
      <c r="D2154" s="32">
        <f>'Quantities Report'!G2152</f>
        <v>0</v>
      </c>
    </row>
    <row r="2155" spans="1:4">
      <c r="A2155" s="15" t="str">
        <f>IF(ISNUMBER(VALUE(SUBSTITUTE('Quantities Report'!$A2153,"+",""))), VALUE(SUBSTITUTE('Quantities Report'!$A2153,"+","")),IF('Quantities Report'!$A2153="","End of Project",$A2154))</f>
        <v>End of Project</v>
      </c>
      <c r="B2155" s="30" t="str">
        <f>IF(ISNUMBER('Quantities Report'!$A2153), "", TRIM(CLEAN(SUBSTITUTE('Quantities Report'!$A2153, CHAR(160), " "))))</f>
        <v/>
      </c>
      <c r="C2155" s="30">
        <f>'Quantities Report'!F2153</f>
        <v>0</v>
      </c>
      <c r="D2155" s="32">
        <f>'Quantities Report'!G2153</f>
        <v>0</v>
      </c>
    </row>
    <row r="2156" spans="1:4">
      <c r="A2156" s="15" t="str">
        <f>IF(ISNUMBER(VALUE(SUBSTITUTE('Quantities Report'!$A2154,"+",""))), VALUE(SUBSTITUTE('Quantities Report'!$A2154,"+","")),IF('Quantities Report'!$A2154="","End of Project",$A2155))</f>
        <v>End of Project</v>
      </c>
      <c r="B2156" s="30" t="str">
        <f>IF(ISNUMBER('Quantities Report'!$A2154), "", TRIM(CLEAN(SUBSTITUTE('Quantities Report'!$A2154, CHAR(160), " "))))</f>
        <v/>
      </c>
      <c r="C2156" s="30">
        <f>'Quantities Report'!F2154</f>
        <v>0</v>
      </c>
      <c r="D2156" s="32">
        <f>'Quantities Report'!G2154</f>
        <v>0</v>
      </c>
    </row>
    <row r="2157" spans="1:4">
      <c r="A2157" s="15" t="str">
        <f>IF(ISNUMBER(VALUE(SUBSTITUTE('Quantities Report'!$A2155,"+",""))), VALUE(SUBSTITUTE('Quantities Report'!$A2155,"+","")),IF('Quantities Report'!$A2155="","End of Project",$A2156))</f>
        <v>End of Project</v>
      </c>
      <c r="B2157" s="30" t="str">
        <f>IF(ISNUMBER('Quantities Report'!$A2155), "", TRIM(CLEAN(SUBSTITUTE('Quantities Report'!$A2155, CHAR(160), " "))))</f>
        <v/>
      </c>
      <c r="C2157" s="30">
        <f>'Quantities Report'!F2155</f>
        <v>0</v>
      </c>
      <c r="D2157" s="32">
        <f>'Quantities Report'!G2155</f>
        <v>0</v>
      </c>
    </row>
    <row r="2158" spans="1:4">
      <c r="A2158" s="15" t="str">
        <f>IF(ISNUMBER(VALUE(SUBSTITUTE('Quantities Report'!$A2156,"+",""))), VALUE(SUBSTITUTE('Quantities Report'!$A2156,"+","")),IF('Quantities Report'!$A2156="","End of Project",$A2157))</f>
        <v>End of Project</v>
      </c>
      <c r="B2158" s="30" t="str">
        <f>IF(ISNUMBER('Quantities Report'!$A2156), "", TRIM(CLEAN(SUBSTITUTE('Quantities Report'!$A2156, CHAR(160), " "))))</f>
        <v/>
      </c>
      <c r="C2158" s="30">
        <f>'Quantities Report'!F2156</f>
        <v>0</v>
      </c>
      <c r="D2158" s="32">
        <f>'Quantities Report'!G2156</f>
        <v>0</v>
      </c>
    </row>
    <row r="2159" spans="1:4">
      <c r="A2159" s="15" t="str">
        <f>IF(ISNUMBER(VALUE(SUBSTITUTE('Quantities Report'!$A2157,"+",""))), VALUE(SUBSTITUTE('Quantities Report'!$A2157,"+","")),IF('Quantities Report'!$A2157="","End of Project",$A2158))</f>
        <v>End of Project</v>
      </c>
      <c r="B2159" s="30" t="str">
        <f>IF(ISNUMBER('Quantities Report'!$A2157), "", TRIM(CLEAN(SUBSTITUTE('Quantities Report'!$A2157, CHAR(160), " "))))</f>
        <v/>
      </c>
      <c r="C2159" s="30">
        <f>'Quantities Report'!F2157</f>
        <v>0</v>
      </c>
      <c r="D2159" s="32">
        <f>'Quantities Report'!G2157</f>
        <v>0</v>
      </c>
    </row>
    <row r="2160" spans="1:4">
      <c r="A2160" s="15" t="str">
        <f>IF(ISNUMBER(VALUE(SUBSTITUTE('Quantities Report'!$A2158,"+",""))), VALUE(SUBSTITUTE('Quantities Report'!$A2158,"+","")),IF('Quantities Report'!$A2158="","End of Project",$A2159))</f>
        <v>End of Project</v>
      </c>
      <c r="B2160" s="30" t="str">
        <f>IF(ISNUMBER('Quantities Report'!$A2158), "", TRIM(CLEAN(SUBSTITUTE('Quantities Report'!$A2158, CHAR(160), " "))))</f>
        <v/>
      </c>
      <c r="C2160" s="30">
        <f>'Quantities Report'!F2158</f>
        <v>0</v>
      </c>
      <c r="D2160" s="32">
        <f>'Quantities Report'!G2158</f>
        <v>0</v>
      </c>
    </row>
    <row r="2161" spans="1:4">
      <c r="A2161" s="15" t="str">
        <f>IF(ISNUMBER(VALUE(SUBSTITUTE('Quantities Report'!$A2159,"+",""))), VALUE(SUBSTITUTE('Quantities Report'!$A2159,"+","")),IF('Quantities Report'!$A2159="","End of Project",$A2160))</f>
        <v>End of Project</v>
      </c>
      <c r="B2161" s="30" t="str">
        <f>IF(ISNUMBER('Quantities Report'!$A2159), "", TRIM(CLEAN(SUBSTITUTE('Quantities Report'!$A2159, CHAR(160), " "))))</f>
        <v/>
      </c>
      <c r="C2161" s="30">
        <f>'Quantities Report'!F2159</f>
        <v>0</v>
      </c>
      <c r="D2161" s="32">
        <f>'Quantities Report'!G2159</f>
        <v>0</v>
      </c>
    </row>
    <row r="2162" spans="1:4">
      <c r="A2162" s="15" t="str">
        <f>IF(ISNUMBER(VALUE(SUBSTITUTE('Quantities Report'!$A2160,"+",""))), VALUE(SUBSTITUTE('Quantities Report'!$A2160,"+","")),IF('Quantities Report'!$A2160="","End of Project",$A2161))</f>
        <v>End of Project</v>
      </c>
      <c r="B2162" s="30" t="str">
        <f>IF(ISNUMBER('Quantities Report'!$A2160), "", TRIM(CLEAN(SUBSTITUTE('Quantities Report'!$A2160, CHAR(160), " "))))</f>
        <v/>
      </c>
      <c r="C2162" s="30">
        <f>'Quantities Report'!F2160</f>
        <v>0</v>
      </c>
      <c r="D2162" s="32">
        <f>'Quantities Report'!G2160</f>
        <v>0</v>
      </c>
    </row>
    <row r="2163" spans="1:4">
      <c r="A2163" s="15" t="str">
        <f>IF(ISNUMBER(VALUE(SUBSTITUTE('Quantities Report'!$A2161,"+",""))), VALUE(SUBSTITUTE('Quantities Report'!$A2161,"+","")),IF('Quantities Report'!$A2161="","End of Project",$A2162))</f>
        <v>End of Project</v>
      </c>
      <c r="B2163" s="30" t="str">
        <f>IF(ISNUMBER('Quantities Report'!$A2161), "", TRIM(CLEAN(SUBSTITUTE('Quantities Report'!$A2161, CHAR(160), " "))))</f>
        <v/>
      </c>
      <c r="C2163" s="30">
        <f>'Quantities Report'!F2161</f>
        <v>0</v>
      </c>
      <c r="D2163" s="32">
        <f>'Quantities Report'!G2161</f>
        <v>0</v>
      </c>
    </row>
    <row r="2164" spans="1:4">
      <c r="A2164" s="15" t="str">
        <f>IF(ISNUMBER(VALUE(SUBSTITUTE('Quantities Report'!$A2162,"+",""))), VALUE(SUBSTITUTE('Quantities Report'!$A2162,"+","")),IF('Quantities Report'!$A2162="","End of Project",$A2163))</f>
        <v>End of Project</v>
      </c>
      <c r="B2164" s="30" t="str">
        <f>IF(ISNUMBER('Quantities Report'!$A2162), "", TRIM(CLEAN(SUBSTITUTE('Quantities Report'!$A2162, CHAR(160), " "))))</f>
        <v/>
      </c>
      <c r="C2164" s="30">
        <f>'Quantities Report'!F2162</f>
        <v>0</v>
      </c>
      <c r="D2164" s="32">
        <f>'Quantities Report'!G2162</f>
        <v>0</v>
      </c>
    </row>
    <row r="2165" spans="1:4">
      <c r="A2165" s="15" t="str">
        <f>IF(ISNUMBER(VALUE(SUBSTITUTE('Quantities Report'!$A2163,"+",""))), VALUE(SUBSTITUTE('Quantities Report'!$A2163,"+","")),IF('Quantities Report'!$A2163="","End of Project",$A2164))</f>
        <v>End of Project</v>
      </c>
      <c r="B2165" s="30" t="str">
        <f>IF(ISNUMBER('Quantities Report'!$A2163), "", TRIM(CLEAN(SUBSTITUTE('Quantities Report'!$A2163, CHAR(160), " "))))</f>
        <v/>
      </c>
      <c r="C2165" s="30">
        <f>'Quantities Report'!F2163</f>
        <v>0</v>
      </c>
      <c r="D2165" s="32">
        <f>'Quantities Report'!G2163</f>
        <v>0</v>
      </c>
    </row>
    <row r="2166" spans="1:4">
      <c r="A2166" s="15" t="str">
        <f>IF(ISNUMBER(VALUE(SUBSTITUTE('Quantities Report'!$A2164,"+",""))), VALUE(SUBSTITUTE('Quantities Report'!$A2164,"+","")),IF('Quantities Report'!$A2164="","End of Project",$A2165))</f>
        <v>End of Project</v>
      </c>
      <c r="B2166" s="30" t="str">
        <f>IF(ISNUMBER('Quantities Report'!$A2164), "", TRIM(CLEAN(SUBSTITUTE('Quantities Report'!$A2164, CHAR(160), " "))))</f>
        <v/>
      </c>
      <c r="C2166" s="30">
        <f>'Quantities Report'!F2164</f>
        <v>0</v>
      </c>
      <c r="D2166" s="32">
        <f>'Quantities Report'!G2164</f>
        <v>0</v>
      </c>
    </row>
    <row r="2167" spans="1:4">
      <c r="A2167" s="15" t="str">
        <f>IF(ISNUMBER(VALUE(SUBSTITUTE('Quantities Report'!$A2165,"+",""))), VALUE(SUBSTITUTE('Quantities Report'!$A2165,"+","")),IF('Quantities Report'!$A2165="","End of Project",$A2166))</f>
        <v>End of Project</v>
      </c>
      <c r="B2167" s="30" t="str">
        <f>IF(ISNUMBER('Quantities Report'!$A2165), "", TRIM(CLEAN(SUBSTITUTE('Quantities Report'!$A2165, CHAR(160), " "))))</f>
        <v/>
      </c>
      <c r="C2167" s="30">
        <f>'Quantities Report'!F2165</f>
        <v>0</v>
      </c>
      <c r="D2167" s="32">
        <f>'Quantities Report'!G2165</f>
        <v>0</v>
      </c>
    </row>
    <row r="2168" spans="1:4">
      <c r="A2168" s="15" t="str">
        <f>IF(ISNUMBER(VALUE(SUBSTITUTE('Quantities Report'!$A2166,"+",""))), VALUE(SUBSTITUTE('Quantities Report'!$A2166,"+","")),IF('Quantities Report'!$A2166="","End of Project",$A2167))</f>
        <v>End of Project</v>
      </c>
      <c r="B2168" s="30" t="str">
        <f>IF(ISNUMBER('Quantities Report'!$A2166), "", TRIM(CLEAN(SUBSTITUTE('Quantities Report'!$A2166, CHAR(160), " "))))</f>
        <v/>
      </c>
      <c r="C2168" s="30">
        <f>'Quantities Report'!F2166</f>
        <v>0</v>
      </c>
      <c r="D2168" s="32">
        <f>'Quantities Report'!G2166</f>
        <v>0</v>
      </c>
    </row>
    <row r="2169" spans="1:4">
      <c r="A2169" s="15" t="str">
        <f>IF(ISNUMBER(VALUE(SUBSTITUTE('Quantities Report'!$A2167,"+",""))), VALUE(SUBSTITUTE('Quantities Report'!$A2167,"+","")),IF('Quantities Report'!$A2167="","End of Project",$A2168))</f>
        <v>End of Project</v>
      </c>
      <c r="B2169" s="30" t="str">
        <f>IF(ISNUMBER('Quantities Report'!$A2167), "", TRIM(CLEAN(SUBSTITUTE('Quantities Report'!$A2167, CHAR(160), " "))))</f>
        <v/>
      </c>
      <c r="C2169" s="30">
        <f>'Quantities Report'!F2167</f>
        <v>0</v>
      </c>
      <c r="D2169" s="32">
        <f>'Quantities Report'!G2167</f>
        <v>0</v>
      </c>
    </row>
    <row r="2170" spans="1:4">
      <c r="A2170" s="15" t="str">
        <f>IF(ISNUMBER(VALUE(SUBSTITUTE('Quantities Report'!$A2168,"+",""))), VALUE(SUBSTITUTE('Quantities Report'!$A2168,"+","")),IF('Quantities Report'!$A2168="","End of Project",$A2169))</f>
        <v>End of Project</v>
      </c>
      <c r="B2170" s="30" t="str">
        <f>IF(ISNUMBER('Quantities Report'!$A2168), "", TRIM(CLEAN(SUBSTITUTE('Quantities Report'!$A2168, CHAR(160), " "))))</f>
        <v/>
      </c>
      <c r="C2170" s="30">
        <f>'Quantities Report'!F2168</f>
        <v>0</v>
      </c>
      <c r="D2170" s="32">
        <f>'Quantities Report'!G2168</f>
        <v>0</v>
      </c>
    </row>
    <row r="2171" spans="1:4">
      <c r="A2171" s="15" t="str">
        <f>IF(ISNUMBER(VALUE(SUBSTITUTE('Quantities Report'!$A2169,"+",""))), VALUE(SUBSTITUTE('Quantities Report'!$A2169,"+","")),IF('Quantities Report'!$A2169="","End of Project",$A2170))</f>
        <v>End of Project</v>
      </c>
      <c r="B2171" s="30" t="str">
        <f>IF(ISNUMBER('Quantities Report'!$A2169), "", TRIM(CLEAN(SUBSTITUTE('Quantities Report'!$A2169, CHAR(160), " "))))</f>
        <v/>
      </c>
      <c r="C2171" s="30">
        <f>'Quantities Report'!F2169</f>
        <v>0</v>
      </c>
      <c r="D2171" s="32">
        <f>'Quantities Report'!G2169</f>
        <v>0</v>
      </c>
    </row>
    <row r="2172" spans="1:4">
      <c r="A2172" s="15" t="str">
        <f>IF(ISNUMBER(VALUE(SUBSTITUTE('Quantities Report'!$A2170,"+",""))), VALUE(SUBSTITUTE('Quantities Report'!$A2170,"+","")),IF('Quantities Report'!$A2170="","End of Project",$A2171))</f>
        <v>End of Project</v>
      </c>
      <c r="B2172" s="30" t="str">
        <f>IF(ISNUMBER('Quantities Report'!$A2170), "", TRIM(CLEAN(SUBSTITUTE('Quantities Report'!$A2170, CHAR(160), " "))))</f>
        <v/>
      </c>
      <c r="C2172" s="30">
        <f>'Quantities Report'!F2170</f>
        <v>0</v>
      </c>
      <c r="D2172" s="32">
        <f>'Quantities Report'!G2170</f>
        <v>0</v>
      </c>
    </row>
    <row r="2173" spans="1:4">
      <c r="A2173" s="15" t="str">
        <f>IF(ISNUMBER(VALUE(SUBSTITUTE('Quantities Report'!$A2171,"+",""))), VALUE(SUBSTITUTE('Quantities Report'!$A2171,"+","")),IF('Quantities Report'!$A2171="","End of Project",$A2172))</f>
        <v>End of Project</v>
      </c>
      <c r="B2173" s="30" t="str">
        <f>IF(ISNUMBER('Quantities Report'!$A2171), "", TRIM(CLEAN(SUBSTITUTE('Quantities Report'!$A2171, CHAR(160), " "))))</f>
        <v/>
      </c>
      <c r="C2173" s="30">
        <f>'Quantities Report'!F2171</f>
        <v>0</v>
      </c>
      <c r="D2173" s="32">
        <f>'Quantities Report'!G2171</f>
        <v>0</v>
      </c>
    </row>
    <row r="2174" spans="1:4">
      <c r="A2174" s="15" t="str">
        <f>IF(ISNUMBER(VALUE(SUBSTITUTE('Quantities Report'!$A2172,"+",""))), VALUE(SUBSTITUTE('Quantities Report'!$A2172,"+","")),IF('Quantities Report'!$A2172="","End of Project",$A2173))</f>
        <v>End of Project</v>
      </c>
      <c r="B2174" s="30" t="str">
        <f>IF(ISNUMBER('Quantities Report'!$A2172), "", TRIM(CLEAN(SUBSTITUTE('Quantities Report'!$A2172, CHAR(160), " "))))</f>
        <v/>
      </c>
      <c r="C2174" s="30">
        <f>'Quantities Report'!F2172</f>
        <v>0</v>
      </c>
      <c r="D2174" s="32">
        <f>'Quantities Report'!G2172</f>
        <v>0</v>
      </c>
    </row>
    <row r="2175" spans="1:4">
      <c r="A2175" s="15" t="str">
        <f>IF(ISNUMBER(VALUE(SUBSTITUTE('Quantities Report'!$A2173,"+",""))), VALUE(SUBSTITUTE('Quantities Report'!$A2173,"+","")),IF('Quantities Report'!$A2173="","End of Project",$A2174))</f>
        <v>End of Project</v>
      </c>
      <c r="B2175" s="30" t="str">
        <f>IF(ISNUMBER('Quantities Report'!$A2173), "", TRIM(CLEAN(SUBSTITUTE('Quantities Report'!$A2173, CHAR(160), " "))))</f>
        <v/>
      </c>
      <c r="C2175" s="30">
        <f>'Quantities Report'!F2173</f>
        <v>0</v>
      </c>
      <c r="D2175" s="32">
        <f>'Quantities Report'!G2173</f>
        <v>0</v>
      </c>
    </row>
    <row r="2176" spans="1:4">
      <c r="A2176" s="15" t="str">
        <f>IF(ISNUMBER(VALUE(SUBSTITUTE('Quantities Report'!$A2174,"+",""))), VALUE(SUBSTITUTE('Quantities Report'!$A2174,"+","")),IF('Quantities Report'!$A2174="","End of Project",$A2175))</f>
        <v>End of Project</v>
      </c>
      <c r="B2176" s="30" t="str">
        <f>IF(ISNUMBER('Quantities Report'!$A2174), "", TRIM(CLEAN(SUBSTITUTE('Quantities Report'!$A2174, CHAR(160), " "))))</f>
        <v/>
      </c>
      <c r="C2176" s="30">
        <f>'Quantities Report'!F2174</f>
        <v>0</v>
      </c>
      <c r="D2176" s="32">
        <f>'Quantities Report'!G2174</f>
        <v>0</v>
      </c>
    </row>
    <row r="2177" spans="1:4">
      <c r="A2177" s="15" t="str">
        <f>IF(ISNUMBER(VALUE(SUBSTITUTE('Quantities Report'!$A2175,"+",""))), VALUE(SUBSTITUTE('Quantities Report'!$A2175,"+","")),IF('Quantities Report'!$A2175="","End of Project",$A2176))</f>
        <v>End of Project</v>
      </c>
      <c r="B2177" s="30" t="str">
        <f>IF(ISNUMBER('Quantities Report'!$A2175), "", TRIM(CLEAN(SUBSTITUTE('Quantities Report'!$A2175, CHAR(160), " "))))</f>
        <v/>
      </c>
      <c r="C2177" s="30">
        <f>'Quantities Report'!F2175</f>
        <v>0</v>
      </c>
      <c r="D2177" s="32">
        <f>'Quantities Report'!G2175</f>
        <v>0</v>
      </c>
    </row>
    <row r="2178" spans="1:4">
      <c r="A2178" s="15" t="str">
        <f>IF(ISNUMBER(VALUE(SUBSTITUTE('Quantities Report'!$A2176,"+",""))), VALUE(SUBSTITUTE('Quantities Report'!$A2176,"+","")),IF('Quantities Report'!$A2176="","End of Project",$A2177))</f>
        <v>End of Project</v>
      </c>
      <c r="B2178" s="30" t="str">
        <f>IF(ISNUMBER('Quantities Report'!$A2176), "", TRIM(CLEAN(SUBSTITUTE('Quantities Report'!$A2176, CHAR(160), " "))))</f>
        <v/>
      </c>
      <c r="C2178" s="30">
        <f>'Quantities Report'!F2176</f>
        <v>0</v>
      </c>
      <c r="D2178" s="32">
        <f>'Quantities Report'!G2176</f>
        <v>0</v>
      </c>
    </row>
    <row r="2179" spans="1:4">
      <c r="A2179" s="15" t="str">
        <f>IF(ISNUMBER(VALUE(SUBSTITUTE('Quantities Report'!$A2177,"+",""))), VALUE(SUBSTITUTE('Quantities Report'!$A2177,"+","")),IF('Quantities Report'!$A2177="","End of Project",$A2178))</f>
        <v>End of Project</v>
      </c>
      <c r="B2179" s="30" t="str">
        <f>IF(ISNUMBER('Quantities Report'!$A2177), "", TRIM(CLEAN(SUBSTITUTE('Quantities Report'!$A2177, CHAR(160), " "))))</f>
        <v/>
      </c>
      <c r="C2179" s="30">
        <f>'Quantities Report'!F2177</f>
        <v>0</v>
      </c>
      <c r="D2179" s="32">
        <f>'Quantities Report'!G2177</f>
        <v>0</v>
      </c>
    </row>
    <row r="2180" spans="1:4">
      <c r="A2180" s="15" t="str">
        <f>IF(ISNUMBER(VALUE(SUBSTITUTE('Quantities Report'!$A2178,"+",""))), VALUE(SUBSTITUTE('Quantities Report'!$A2178,"+","")),IF('Quantities Report'!$A2178="","End of Project",$A2179))</f>
        <v>End of Project</v>
      </c>
      <c r="B2180" s="30" t="str">
        <f>IF(ISNUMBER('Quantities Report'!$A2178), "", TRIM(CLEAN(SUBSTITUTE('Quantities Report'!$A2178, CHAR(160), " "))))</f>
        <v/>
      </c>
      <c r="C2180" s="30">
        <f>'Quantities Report'!F2178</f>
        <v>0</v>
      </c>
      <c r="D2180" s="32">
        <f>'Quantities Report'!G2178</f>
        <v>0</v>
      </c>
    </row>
    <row r="2181" spans="1:4">
      <c r="A2181" s="15" t="str">
        <f>IF(ISNUMBER(VALUE(SUBSTITUTE('Quantities Report'!$A2179,"+",""))), VALUE(SUBSTITUTE('Quantities Report'!$A2179,"+","")),IF('Quantities Report'!$A2179="","End of Project",$A2180))</f>
        <v>End of Project</v>
      </c>
      <c r="B2181" s="30" t="str">
        <f>IF(ISNUMBER('Quantities Report'!$A2179), "", TRIM(CLEAN(SUBSTITUTE('Quantities Report'!$A2179, CHAR(160), " "))))</f>
        <v/>
      </c>
      <c r="C2181" s="30">
        <f>'Quantities Report'!F2179</f>
        <v>0</v>
      </c>
      <c r="D2181" s="32">
        <f>'Quantities Report'!G2179</f>
        <v>0</v>
      </c>
    </row>
    <row r="2182" spans="1:4">
      <c r="A2182" s="15" t="str">
        <f>IF(ISNUMBER(VALUE(SUBSTITUTE('Quantities Report'!$A2180,"+",""))), VALUE(SUBSTITUTE('Quantities Report'!$A2180,"+","")),IF('Quantities Report'!$A2180="","End of Project",$A2181))</f>
        <v>End of Project</v>
      </c>
      <c r="B2182" s="30" t="str">
        <f>IF(ISNUMBER('Quantities Report'!$A2180), "", TRIM(CLEAN(SUBSTITUTE('Quantities Report'!$A2180, CHAR(160), " "))))</f>
        <v/>
      </c>
      <c r="C2182" s="30">
        <f>'Quantities Report'!F2180</f>
        <v>0</v>
      </c>
      <c r="D2182" s="32">
        <f>'Quantities Report'!G2180</f>
        <v>0</v>
      </c>
    </row>
    <row r="2183" spans="1:4">
      <c r="A2183" s="15" t="str">
        <f>IF(ISNUMBER(VALUE(SUBSTITUTE('Quantities Report'!$A2181,"+",""))), VALUE(SUBSTITUTE('Quantities Report'!$A2181,"+","")),IF('Quantities Report'!$A2181="","End of Project",$A2182))</f>
        <v>End of Project</v>
      </c>
      <c r="B2183" s="30" t="str">
        <f>IF(ISNUMBER('Quantities Report'!$A2181), "", TRIM(CLEAN(SUBSTITUTE('Quantities Report'!$A2181, CHAR(160), " "))))</f>
        <v/>
      </c>
      <c r="C2183" s="30">
        <f>'Quantities Report'!F2181</f>
        <v>0</v>
      </c>
      <c r="D2183" s="32">
        <f>'Quantities Report'!G2181</f>
        <v>0</v>
      </c>
    </row>
    <row r="2184" spans="1:4">
      <c r="A2184" s="15" t="str">
        <f>IF(ISNUMBER(VALUE(SUBSTITUTE('Quantities Report'!$A2182,"+",""))), VALUE(SUBSTITUTE('Quantities Report'!$A2182,"+","")),IF('Quantities Report'!$A2182="","End of Project",$A2183))</f>
        <v>End of Project</v>
      </c>
      <c r="B2184" s="30" t="str">
        <f>IF(ISNUMBER('Quantities Report'!$A2182), "", TRIM(CLEAN(SUBSTITUTE('Quantities Report'!$A2182, CHAR(160), " "))))</f>
        <v/>
      </c>
      <c r="C2184" s="30">
        <f>'Quantities Report'!F2182</f>
        <v>0</v>
      </c>
      <c r="D2184" s="32">
        <f>'Quantities Report'!G2182</f>
        <v>0</v>
      </c>
    </row>
    <row r="2185" spans="1:4">
      <c r="A2185" s="15" t="str">
        <f>IF(ISNUMBER(VALUE(SUBSTITUTE('Quantities Report'!$A2183,"+",""))), VALUE(SUBSTITUTE('Quantities Report'!$A2183,"+","")),IF('Quantities Report'!$A2183="","End of Project",$A2184))</f>
        <v>End of Project</v>
      </c>
      <c r="B2185" s="30" t="str">
        <f>IF(ISNUMBER('Quantities Report'!$A2183), "", TRIM(CLEAN(SUBSTITUTE('Quantities Report'!$A2183, CHAR(160), " "))))</f>
        <v/>
      </c>
      <c r="C2185" s="30">
        <f>'Quantities Report'!F2183</f>
        <v>0</v>
      </c>
      <c r="D2185" s="32">
        <f>'Quantities Report'!G2183</f>
        <v>0</v>
      </c>
    </row>
    <row r="2186" spans="1:4">
      <c r="A2186" s="15" t="str">
        <f>IF(ISNUMBER(VALUE(SUBSTITUTE('Quantities Report'!$A2184,"+",""))), VALUE(SUBSTITUTE('Quantities Report'!$A2184,"+","")),IF('Quantities Report'!$A2184="","End of Project",$A2185))</f>
        <v>End of Project</v>
      </c>
      <c r="B2186" s="30" t="str">
        <f>IF(ISNUMBER('Quantities Report'!$A2184), "", TRIM(CLEAN(SUBSTITUTE('Quantities Report'!$A2184, CHAR(160), " "))))</f>
        <v/>
      </c>
      <c r="C2186" s="30">
        <f>'Quantities Report'!F2184</f>
        <v>0</v>
      </c>
      <c r="D2186" s="32">
        <f>'Quantities Report'!G2184</f>
        <v>0</v>
      </c>
    </row>
    <row r="2187" spans="1:4">
      <c r="A2187" s="15" t="str">
        <f>IF(ISNUMBER(VALUE(SUBSTITUTE('Quantities Report'!$A2185,"+",""))), VALUE(SUBSTITUTE('Quantities Report'!$A2185,"+","")),IF('Quantities Report'!$A2185="","End of Project",$A2186))</f>
        <v>End of Project</v>
      </c>
      <c r="B2187" s="30" t="str">
        <f>IF(ISNUMBER('Quantities Report'!$A2185), "", TRIM(CLEAN(SUBSTITUTE('Quantities Report'!$A2185, CHAR(160), " "))))</f>
        <v/>
      </c>
      <c r="C2187" s="30">
        <f>'Quantities Report'!F2185</f>
        <v>0</v>
      </c>
      <c r="D2187" s="32">
        <f>'Quantities Report'!G2185</f>
        <v>0</v>
      </c>
    </row>
    <row r="2188" spans="1:4">
      <c r="A2188" s="15" t="str">
        <f>IF(ISNUMBER(VALUE(SUBSTITUTE('Quantities Report'!$A2186,"+",""))), VALUE(SUBSTITUTE('Quantities Report'!$A2186,"+","")),IF('Quantities Report'!$A2186="","End of Project",$A2187))</f>
        <v>End of Project</v>
      </c>
      <c r="B2188" s="30" t="str">
        <f>IF(ISNUMBER('Quantities Report'!$A2186), "", TRIM(CLEAN(SUBSTITUTE('Quantities Report'!$A2186, CHAR(160), " "))))</f>
        <v/>
      </c>
      <c r="C2188" s="30">
        <f>'Quantities Report'!F2186</f>
        <v>0</v>
      </c>
      <c r="D2188" s="32">
        <f>'Quantities Report'!G2186</f>
        <v>0</v>
      </c>
    </row>
    <row r="2189" spans="1:4">
      <c r="A2189" s="15" t="str">
        <f>IF(ISNUMBER(VALUE(SUBSTITUTE('Quantities Report'!$A2187,"+",""))), VALUE(SUBSTITUTE('Quantities Report'!$A2187,"+","")),IF('Quantities Report'!$A2187="","End of Project",$A2188))</f>
        <v>End of Project</v>
      </c>
      <c r="B2189" s="30" t="str">
        <f>IF(ISNUMBER('Quantities Report'!$A2187), "", TRIM(CLEAN(SUBSTITUTE('Quantities Report'!$A2187, CHAR(160), " "))))</f>
        <v/>
      </c>
      <c r="C2189" s="30">
        <f>'Quantities Report'!F2187</f>
        <v>0</v>
      </c>
      <c r="D2189" s="32">
        <f>'Quantities Report'!G2187</f>
        <v>0</v>
      </c>
    </row>
    <row r="2190" spans="1:4">
      <c r="A2190" s="15" t="str">
        <f>IF(ISNUMBER(VALUE(SUBSTITUTE('Quantities Report'!$A2188,"+",""))), VALUE(SUBSTITUTE('Quantities Report'!$A2188,"+","")),IF('Quantities Report'!$A2188="","End of Project",$A2189))</f>
        <v>End of Project</v>
      </c>
      <c r="B2190" s="30" t="str">
        <f>IF(ISNUMBER('Quantities Report'!$A2188), "", TRIM(CLEAN(SUBSTITUTE('Quantities Report'!$A2188, CHAR(160), " "))))</f>
        <v/>
      </c>
      <c r="C2190" s="30">
        <f>'Quantities Report'!F2188</f>
        <v>0</v>
      </c>
      <c r="D2190" s="32">
        <f>'Quantities Report'!G2188</f>
        <v>0</v>
      </c>
    </row>
    <row r="2191" spans="1:4">
      <c r="A2191" s="15" t="str">
        <f>IF(ISNUMBER(VALUE(SUBSTITUTE('Quantities Report'!$A2189,"+",""))), VALUE(SUBSTITUTE('Quantities Report'!$A2189,"+","")),IF('Quantities Report'!$A2189="","End of Project",$A2190))</f>
        <v>End of Project</v>
      </c>
      <c r="B2191" s="30" t="str">
        <f>IF(ISNUMBER('Quantities Report'!$A2189), "", TRIM(CLEAN(SUBSTITUTE('Quantities Report'!$A2189, CHAR(160), " "))))</f>
        <v/>
      </c>
      <c r="C2191" s="30">
        <f>'Quantities Report'!F2189</f>
        <v>0</v>
      </c>
      <c r="D2191" s="32">
        <f>'Quantities Report'!G2189</f>
        <v>0</v>
      </c>
    </row>
    <row r="2192" spans="1:4">
      <c r="A2192" s="15" t="str">
        <f>IF(ISNUMBER(VALUE(SUBSTITUTE('Quantities Report'!$A2190,"+",""))), VALUE(SUBSTITUTE('Quantities Report'!$A2190,"+","")),IF('Quantities Report'!$A2190="","End of Project",$A2191))</f>
        <v>End of Project</v>
      </c>
      <c r="B2192" s="30" t="str">
        <f>IF(ISNUMBER('Quantities Report'!$A2190), "", TRIM(CLEAN(SUBSTITUTE('Quantities Report'!$A2190, CHAR(160), " "))))</f>
        <v/>
      </c>
      <c r="C2192" s="30">
        <f>'Quantities Report'!F2190</f>
        <v>0</v>
      </c>
      <c r="D2192" s="32">
        <f>'Quantities Report'!G2190</f>
        <v>0</v>
      </c>
    </row>
    <row r="2193" spans="1:4">
      <c r="A2193" s="15" t="str">
        <f>IF(ISNUMBER(VALUE(SUBSTITUTE('Quantities Report'!$A2191,"+",""))), VALUE(SUBSTITUTE('Quantities Report'!$A2191,"+","")),IF('Quantities Report'!$A2191="","End of Project",$A2192))</f>
        <v>End of Project</v>
      </c>
      <c r="B2193" s="30" t="str">
        <f>IF(ISNUMBER('Quantities Report'!$A2191), "", TRIM(CLEAN(SUBSTITUTE('Quantities Report'!$A2191, CHAR(160), " "))))</f>
        <v/>
      </c>
      <c r="C2193" s="30">
        <f>'Quantities Report'!F2191</f>
        <v>0</v>
      </c>
      <c r="D2193" s="32">
        <f>'Quantities Report'!G2191</f>
        <v>0</v>
      </c>
    </row>
    <row r="2194" spans="1:4">
      <c r="A2194" s="15" t="str">
        <f>IF(ISNUMBER(VALUE(SUBSTITUTE('Quantities Report'!$A2192,"+",""))), VALUE(SUBSTITUTE('Quantities Report'!$A2192,"+","")),IF('Quantities Report'!$A2192="","End of Project",$A2193))</f>
        <v>End of Project</v>
      </c>
      <c r="B2194" s="30" t="str">
        <f>IF(ISNUMBER('Quantities Report'!$A2192), "", TRIM(CLEAN(SUBSTITUTE('Quantities Report'!$A2192, CHAR(160), " "))))</f>
        <v/>
      </c>
      <c r="C2194" s="30">
        <f>'Quantities Report'!F2192</f>
        <v>0</v>
      </c>
      <c r="D2194" s="32">
        <f>'Quantities Report'!G2192</f>
        <v>0</v>
      </c>
    </row>
    <row r="2195" spans="1:4">
      <c r="A2195" s="15" t="str">
        <f>IF(ISNUMBER(VALUE(SUBSTITUTE('Quantities Report'!$A2193,"+",""))), VALUE(SUBSTITUTE('Quantities Report'!$A2193,"+","")),IF('Quantities Report'!$A2193="","End of Project",$A2194))</f>
        <v>End of Project</v>
      </c>
      <c r="B2195" s="30" t="str">
        <f>IF(ISNUMBER('Quantities Report'!$A2193), "", TRIM(CLEAN(SUBSTITUTE('Quantities Report'!$A2193, CHAR(160), " "))))</f>
        <v/>
      </c>
      <c r="C2195" s="30">
        <f>'Quantities Report'!F2193</f>
        <v>0</v>
      </c>
      <c r="D2195" s="32">
        <f>'Quantities Report'!G2193</f>
        <v>0</v>
      </c>
    </row>
    <row r="2196" spans="1:4">
      <c r="A2196" s="15" t="str">
        <f>IF(ISNUMBER(VALUE(SUBSTITUTE('Quantities Report'!$A2194,"+",""))), VALUE(SUBSTITUTE('Quantities Report'!$A2194,"+","")),IF('Quantities Report'!$A2194="","End of Project",$A2195))</f>
        <v>End of Project</v>
      </c>
      <c r="B2196" s="30" t="str">
        <f>IF(ISNUMBER('Quantities Report'!$A2194), "", TRIM(CLEAN(SUBSTITUTE('Quantities Report'!$A2194, CHAR(160), " "))))</f>
        <v/>
      </c>
      <c r="C2196" s="30">
        <f>'Quantities Report'!F2194</f>
        <v>0</v>
      </c>
      <c r="D2196" s="32">
        <f>'Quantities Report'!G2194</f>
        <v>0</v>
      </c>
    </row>
    <row r="2197" spans="1:4">
      <c r="A2197" s="15" t="str">
        <f>IF(ISNUMBER(VALUE(SUBSTITUTE('Quantities Report'!$A2195,"+",""))), VALUE(SUBSTITUTE('Quantities Report'!$A2195,"+","")),IF('Quantities Report'!$A2195="","End of Project",$A2196))</f>
        <v>End of Project</v>
      </c>
      <c r="B2197" s="30" t="str">
        <f>IF(ISNUMBER('Quantities Report'!$A2195), "", TRIM(CLEAN(SUBSTITUTE('Quantities Report'!$A2195, CHAR(160), " "))))</f>
        <v/>
      </c>
      <c r="C2197" s="30">
        <f>'Quantities Report'!F2195</f>
        <v>0</v>
      </c>
      <c r="D2197" s="32">
        <f>'Quantities Report'!G2195</f>
        <v>0</v>
      </c>
    </row>
    <row r="2198" spans="1:4">
      <c r="A2198" s="15" t="str">
        <f>IF(ISNUMBER(VALUE(SUBSTITUTE('Quantities Report'!$A2196,"+",""))), VALUE(SUBSTITUTE('Quantities Report'!$A2196,"+","")),IF('Quantities Report'!$A2196="","End of Project",$A2197))</f>
        <v>End of Project</v>
      </c>
      <c r="B2198" s="30" t="str">
        <f>IF(ISNUMBER('Quantities Report'!$A2196), "", TRIM(CLEAN(SUBSTITUTE('Quantities Report'!$A2196, CHAR(160), " "))))</f>
        <v/>
      </c>
      <c r="C2198" s="30">
        <f>'Quantities Report'!F2196</f>
        <v>0</v>
      </c>
      <c r="D2198" s="32">
        <f>'Quantities Report'!G2196</f>
        <v>0</v>
      </c>
    </row>
    <row r="2199" spans="1:4">
      <c r="A2199" s="15" t="str">
        <f>IF(ISNUMBER(VALUE(SUBSTITUTE('Quantities Report'!$A2197,"+",""))), VALUE(SUBSTITUTE('Quantities Report'!$A2197,"+","")),IF('Quantities Report'!$A2197="","End of Project",$A2198))</f>
        <v>End of Project</v>
      </c>
      <c r="B2199" s="30" t="str">
        <f>IF(ISNUMBER('Quantities Report'!$A2197), "", TRIM(CLEAN(SUBSTITUTE('Quantities Report'!$A2197, CHAR(160), " "))))</f>
        <v/>
      </c>
      <c r="C2199" s="30">
        <f>'Quantities Report'!F2197</f>
        <v>0</v>
      </c>
      <c r="D2199" s="32">
        <f>'Quantities Report'!G2197</f>
        <v>0</v>
      </c>
    </row>
    <row r="2200" spans="1:4">
      <c r="A2200" s="15" t="str">
        <f>IF(ISNUMBER(VALUE(SUBSTITUTE('Quantities Report'!$A2198,"+",""))), VALUE(SUBSTITUTE('Quantities Report'!$A2198,"+","")),IF('Quantities Report'!$A2198="","End of Project",$A2199))</f>
        <v>End of Project</v>
      </c>
      <c r="B2200" s="30" t="str">
        <f>IF(ISNUMBER('Quantities Report'!$A2198), "", TRIM(CLEAN(SUBSTITUTE('Quantities Report'!$A2198, CHAR(160), " "))))</f>
        <v/>
      </c>
      <c r="C2200" s="30">
        <f>'Quantities Report'!F2198</f>
        <v>0</v>
      </c>
      <c r="D2200" s="32">
        <f>'Quantities Report'!G2198</f>
        <v>0</v>
      </c>
    </row>
    <row r="2201" spans="1:4">
      <c r="A2201" s="15" t="str">
        <f>IF(ISNUMBER(VALUE(SUBSTITUTE('Quantities Report'!$A2199,"+",""))), VALUE(SUBSTITUTE('Quantities Report'!$A2199,"+","")),IF('Quantities Report'!$A2199="","End of Project",$A2200))</f>
        <v>End of Project</v>
      </c>
      <c r="B2201" s="30" t="str">
        <f>IF(ISNUMBER('Quantities Report'!$A2199), "", TRIM(CLEAN(SUBSTITUTE('Quantities Report'!$A2199, CHAR(160), " "))))</f>
        <v/>
      </c>
      <c r="C2201" s="30">
        <f>'Quantities Report'!F2199</f>
        <v>0</v>
      </c>
      <c r="D2201" s="32">
        <f>'Quantities Report'!G2199</f>
        <v>0</v>
      </c>
    </row>
    <row r="2202" spans="1:4">
      <c r="A2202" s="15" t="str">
        <f>IF(ISNUMBER(VALUE(SUBSTITUTE('Quantities Report'!$A2200,"+",""))), VALUE(SUBSTITUTE('Quantities Report'!$A2200,"+","")),IF('Quantities Report'!$A2200="","End of Project",$A2201))</f>
        <v>End of Project</v>
      </c>
      <c r="B2202" s="30" t="str">
        <f>IF(ISNUMBER('Quantities Report'!$A2200), "", TRIM(CLEAN(SUBSTITUTE('Quantities Report'!$A2200, CHAR(160), " "))))</f>
        <v/>
      </c>
      <c r="C2202" s="30">
        <f>'Quantities Report'!F2200</f>
        <v>0</v>
      </c>
      <c r="D2202" s="32">
        <f>'Quantities Report'!G2200</f>
        <v>0</v>
      </c>
    </row>
    <row r="2203" spans="1:4">
      <c r="A2203" s="15" t="str">
        <f>IF(ISNUMBER(VALUE(SUBSTITUTE('Quantities Report'!$A2201,"+",""))), VALUE(SUBSTITUTE('Quantities Report'!$A2201,"+","")),IF('Quantities Report'!$A2201="","End of Project",$A2202))</f>
        <v>End of Project</v>
      </c>
      <c r="B2203" s="30" t="str">
        <f>IF(ISNUMBER('Quantities Report'!$A2201), "", TRIM(CLEAN(SUBSTITUTE('Quantities Report'!$A2201, CHAR(160), " "))))</f>
        <v/>
      </c>
      <c r="C2203" s="30">
        <f>'Quantities Report'!F2201</f>
        <v>0</v>
      </c>
      <c r="D2203" s="32">
        <f>'Quantities Report'!G2201</f>
        <v>0</v>
      </c>
    </row>
    <row r="2204" spans="1:4">
      <c r="A2204" s="15" t="str">
        <f>IF(ISNUMBER(VALUE(SUBSTITUTE('Quantities Report'!$A2202,"+",""))), VALUE(SUBSTITUTE('Quantities Report'!$A2202,"+","")),IF('Quantities Report'!$A2202="","End of Project",$A2203))</f>
        <v>End of Project</v>
      </c>
      <c r="B2204" s="30" t="str">
        <f>IF(ISNUMBER('Quantities Report'!$A2202), "", TRIM(CLEAN(SUBSTITUTE('Quantities Report'!$A2202, CHAR(160), " "))))</f>
        <v/>
      </c>
      <c r="C2204" s="30">
        <f>'Quantities Report'!F2202</f>
        <v>0</v>
      </c>
      <c r="D2204" s="32">
        <f>'Quantities Report'!G2202</f>
        <v>0</v>
      </c>
    </row>
    <row r="2205" spans="1:4">
      <c r="A2205" s="15" t="str">
        <f>IF(ISNUMBER(VALUE(SUBSTITUTE('Quantities Report'!$A2203,"+",""))), VALUE(SUBSTITUTE('Quantities Report'!$A2203,"+","")),IF('Quantities Report'!$A2203="","End of Project",$A2204))</f>
        <v>End of Project</v>
      </c>
      <c r="B2205" s="30" t="str">
        <f>IF(ISNUMBER('Quantities Report'!$A2203), "", TRIM(CLEAN(SUBSTITUTE('Quantities Report'!$A2203, CHAR(160), " "))))</f>
        <v/>
      </c>
      <c r="C2205" s="30">
        <f>'Quantities Report'!F2203</f>
        <v>0</v>
      </c>
      <c r="D2205" s="32">
        <f>'Quantities Report'!G2203</f>
        <v>0</v>
      </c>
    </row>
    <row r="2206" spans="1:4">
      <c r="A2206" s="15" t="str">
        <f>IF(ISNUMBER(VALUE(SUBSTITUTE('Quantities Report'!$A2204,"+",""))), VALUE(SUBSTITUTE('Quantities Report'!$A2204,"+","")),IF('Quantities Report'!$A2204="","End of Project",$A2205))</f>
        <v>End of Project</v>
      </c>
      <c r="B2206" s="30" t="str">
        <f>IF(ISNUMBER('Quantities Report'!$A2204), "", TRIM(CLEAN(SUBSTITUTE('Quantities Report'!$A2204, CHAR(160), " "))))</f>
        <v/>
      </c>
      <c r="C2206" s="30">
        <f>'Quantities Report'!F2204</f>
        <v>0</v>
      </c>
      <c r="D2206" s="32">
        <f>'Quantities Report'!G2204</f>
        <v>0</v>
      </c>
    </row>
    <row r="2207" spans="1:4">
      <c r="A2207" s="15" t="str">
        <f>IF(ISNUMBER(VALUE(SUBSTITUTE('Quantities Report'!$A2205,"+",""))), VALUE(SUBSTITUTE('Quantities Report'!$A2205,"+","")),IF('Quantities Report'!$A2205="","End of Project",$A2206))</f>
        <v>End of Project</v>
      </c>
      <c r="B2207" s="30" t="str">
        <f>IF(ISNUMBER('Quantities Report'!$A2205), "", TRIM(CLEAN(SUBSTITUTE('Quantities Report'!$A2205, CHAR(160), " "))))</f>
        <v/>
      </c>
      <c r="C2207" s="30">
        <f>'Quantities Report'!F2205</f>
        <v>0</v>
      </c>
      <c r="D2207" s="32">
        <f>'Quantities Report'!G2205</f>
        <v>0</v>
      </c>
    </row>
    <row r="2208" spans="1:4">
      <c r="A2208" s="15" t="str">
        <f>IF(ISNUMBER(VALUE(SUBSTITUTE('Quantities Report'!$A2206,"+",""))), VALUE(SUBSTITUTE('Quantities Report'!$A2206,"+","")),IF('Quantities Report'!$A2206="","End of Project",$A2207))</f>
        <v>End of Project</v>
      </c>
      <c r="B2208" s="30" t="str">
        <f>IF(ISNUMBER('Quantities Report'!$A2206), "", TRIM(CLEAN(SUBSTITUTE('Quantities Report'!$A2206, CHAR(160), " "))))</f>
        <v/>
      </c>
      <c r="C2208" s="30">
        <f>'Quantities Report'!F2206</f>
        <v>0</v>
      </c>
      <c r="D2208" s="32">
        <f>'Quantities Report'!G2206</f>
        <v>0</v>
      </c>
    </row>
    <row r="2209" spans="1:4">
      <c r="A2209" s="15" t="str">
        <f>IF(ISNUMBER(VALUE(SUBSTITUTE('Quantities Report'!$A2207,"+",""))), VALUE(SUBSTITUTE('Quantities Report'!$A2207,"+","")),IF('Quantities Report'!$A2207="","End of Project",$A2208))</f>
        <v>End of Project</v>
      </c>
      <c r="B2209" s="30" t="str">
        <f>IF(ISNUMBER('Quantities Report'!$A2207), "", TRIM(CLEAN(SUBSTITUTE('Quantities Report'!$A2207, CHAR(160), " "))))</f>
        <v/>
      </c>
      <c r="C2209" s="30">
        <f>'Quantities Report'!F2207</f>
        <v>0</v>
      </c>
      <c r="D2209" s="32">
        <f>'Quantities Report'!G2207</f>
        <v>0</v>
      </c>
    </row>
    <row r="2210" spans="1:4">
      <c r="A2210" s="15" t="str">
        <f>IF(ISNUMBER(VALUE(SUBSTITUTE('Quantities Report'!$A2208,"+",""))), VALUE(SUBSTITUTE('Quantities Report'!$A2208,"+","")),IF('Quantities Report'!$A2208="","End of Project",$A2209))</f>
        <v>End of Project</v>
      </c>
      <c r="B2210" s="30" t="str">
        <f>IF(ISNUMBER('Quantities Report'!$A2208), "", TRIM(CLEAN(SUBSTITUTE('Quantities Report'!$A2208, CHAR(160), " "))))</f>
        <v/>
      </c>
      <c r="C2210" s="30">
        <f>'Quantities Report'!F2208</f>
        <v>0</v>
      </c>
      <c r="D2210" s="32">
        <f>'Quantities Report'!G2208</f>
        <v>0</v>
      </c>
    </row>
    <row r="2211" spans="1:4">
      <c r="A2211" s="15" t="str">
        <f>IF(ISNUMBER(VALUE(SUBSTITUTE('Quantities Report'!$A2209,"+",""))), VALUE(SUBSTITUTE('Quantities Report'!$A2209,"+","")),IF('Quantities Report'!$A2209="","End of Project",$A2210))</f>
        <v>End of Project</v>
      </c>
      <c r="B2211" s="30" t="str">
        <f>IF(ISNUMBER('Quantities Report'!$A2209), "", TRIM(CLEAN(SUBSTITUTE('Quantities Report'!$A2209, CHAR(160), " "))))</f>
        <v/>
      </c>
      <c r="C2211" s="30">
        <f>'Quantities Report'!F2209</f>
        <v>0</v>
      </c>
      <c r="D2211" s="32">
        <f>'Quantities Report'!G2209</f>
        <v>0</v>
      </c>
    </row>
    <row r="2212" spans="1:4">
      <c r="A2212" s="15" t="str">
        <f>IF(ISNUMBER(VALUE(SUBSTITUTE('Quantities Report'!$A2210,"+",""))), VALUE(SUBSTITUTE('Quantities Report'!$A2210,"+","")),IF('Quantities Report'!$A2210="","End of Project",$A2211))</f>
        <v>End of Project</v>
      </c>
      <c r="B2212" s="30" t="str">
        <f>IF(ISNUMBER('Quantities Report'!$A2210), "", TRIM(CLEAN(SUBSTITUTE('Quantities Report'!$A2210, CHAR(160), " "))))</f>
        <v/>
      </c>
      <c r="C2212" s="30">
        <f>'Quantities Report'!F2210</f>
        <v>0</v>
      </c>
      <c r="D2212" s="32">
        <f>'Quantities Report'!G2210</f>
        <v>0</v>
      </c>
    </row>
    <row r="2213" spans="1:4">
      <c r="A2213" s="15" t="str">
        <f>IF(ISNUMBER(VALUE(SUBSTITUTE('Quantities Report'!$A2211,"+",""))), VALUE(SUBSTITUTE('Quantities Report'!$A2211,"+","")),IF('Quantities Report'!$A2211="","End of Project",$A2212))</f>
        <v>End of Project</v>
      </c>
      <c r="B2213" s="30" t="str">
        <f>IF(ISNUMBER('Quantities Report'!$A2211), "", TRIM(CLEAN(SUBSTITUTE('Quantities Report'!$A2211, CHAR(160), " "))))</f>
        <v/>
      </c>
      <c r="C2213" s="30">
        <f>'Quantities Report'!F2211</f>
        <v>0</v>
      </c>
      <c r="D2213" s="32">
        <f>'Quantities Report'!G2211</f>
        <v>0</v>
      </c>
    </row>
    <row r="2214" spans="1:4">
      <c r="A2214" s="15" t="str">
        <f>IF(ISNUMBER(VALUE(SUBSTITUTE('Quantities Report'!$A2212,"+",""))), VALUE(SUBSTITUTE('Quantities Report'!$A2212,"+","")),IF('Quantities Report'!$A2212="","End of Project",$A2213))</f>
        <v>End of Project</v>
      </c>
      <c r="B2214" s="30" t="str">
        <f>IF(ISNUMBER('Quantities Report'!$A2212), "", TRIM(CLEAN(SUBSTITUTE('Quantities Report'!$A2212, CHAR(160), " "))))</f>
        <v/>
      </c>
      <c r="C2214" s="30">
        <f>'Quantities Report'!F2212</f>
        <v>0</v>
      </c>
      <c r="D2214" s="32">
        <f>'Quantities Report'!G2212</f>
        <v>0</v>
      </c>
    </row>
    <row r="2215" spans="1:4">
      <c r="A2215" s="15" t="str">
        <f>IF(ISNUMBER(VALUE(SUBSTITUTE('Quantities Report'!$A2213,"+",""))), VALUE(SUBSTITUTE('Quantities Report'!$A2213,"+","")),IF('Quantities Report'!$A2213="","End of Project",$A2214))</f>
        <v>End of Project</v>
      </c>
      <c r="B2215" s="30" t="str">
        <f>IF(ISNUMBER('Quantities Report'!$A2213), "", TRIM(CLEAN(SUBSTITUTE('Quantities Report'!$A2213, CHAR(160), " "))))</f>
        <v/>
      </c>
      <c r="C2215" s="30">
        <f>'Quantities Report'!F2213</f>
        <v>0</v>
      </c>
      <c r="D2215" s="32">
        <f>'Quantities Report'!G2213</f>
        <v>0</v>
      </c>
    </row>
    <row r="2216" spans="1:4">
      <c r="A2216" s="15" t="str">
        <f>IF(ISNUMBER(VALUE(SUBSTITUTE('Quantities Report'!$A2214,"+",""))), VALUE(SUBSTITUTE('Quantities Report'!$A2214,"+","")),IF('Quantities Report'!$A2214="","End of Project",$A2215))</f>
        <v>End of Project</v>
      </c>
      <c r="B2216" s="30" t="str">
        <f>IF(ISNUMBER('Quantities Report'!$A2214), "", TRIM(CLEAN(SUBSTITUTE('Quantities Report'!$A2214, CHAR(160), " "))))</f>
        <v/>
      </c>
      <c r="C2216" s="30">
        <f>'Quantities Report'!F2214</f>
        <v>0</v>
      </c>
      <c r="D2216" s="32">
        <f>'Quantities Report'!G2214</f>
        <v>0</v>
      </c>
    </row>
    <row r="2217" spans="1:4">
      <c r="A2217" s="15" t="str">
        <f>IF(ISNUMBER(VALUE(SUBSTITUTE('Quantities Report'!$A2215,"+",""))), VALUE(SUBSTITUTE('Quantities Report'!$A2215,"+","")),IF('Quantities Report'!$A2215="","End of Project",$A2216))</f>
        <v>End of Project</v>
      </c>
      <c r="B2217" s="30" t="str">
        <f>IF(ISNUMBER('Quantities Report'!$A2215), "", TRIM(CLEAN(SUBSTITUTE('Quantities Report'!$A2215, CHAR(160), " "))))</f>
        <v/>
      </c>
      <c r="C2217" s="30">
        <f>'Quantities Report'!F2215</f>
        <v>0</v>
      </c>
      <c r="D2217" s="32">
        <f>'Quantities Report'!G2215</f>
        <v>0</v>
      </c>
    </row>
    <row r="2218" spans="1:4">
      <c r="A2218" s="15" t="str">
        <f>IF(ISNUMBER(VALUE(SUBSTITUTE('Quantities Report'!$A2216,"+",""))), VALUE(SUBSTITUTE('Quantities Report'!$A2216,"+","")),IF('Quantities Report'!$A2216="","End of Project",$A2217))</f>
        <v>End of Project</v>
      </c>
      <c r="B2218" s="30" t="str">
        <f>IF(ISNUMBER('Quantities Report'!$A2216), "", TRIM(CLEAN(SUBSTITUTE('Quantities Report'!$A2216, CHAR(160), " "))))</f>
        <v/>
      </c>
      <c r="C2218" s="30">
        <f>'Quantities Report'!F2216</f>
        <v>0</v>
      </c>
      <c r="D2218" s="32">
        <f>'Quantities Report'!G2216</f>
        <v>0</v>
      </c>
    </row>
    <row r="2219" spans="1:4">
      <c r="A2219" s="15" t="str">
        <f>IF(ISNUMBER(VALUE(SUBSTITUTE('Quantities Report'!$A2217,"+",""))), VALUE(SUBSTITUTE('Quantities Report'!$A2217,"+","")),IF('Quantities Report'!$A2217="","End of Project",$A2218))</f>
        <v>End of Project</v>
      </c>
      <c r="B2219" s="30" t="str">
        <f>IF(ISNUMBER('Quantities Report'!$A2217), "", TRIM(CLEAN(SUBSTITUTE('Quantities Report'!$A2217, CHAR(160), " "))))</f>
        <v/>
      </c>
      <c r="C2219" s="30">
        <f>'Quantities Report'!F2217</f>
        <v>0</v>
      </c>
      <c r="D2219" s="32">
        <f>'Quantities Report'!G2217</f>
        <v>0</v>
      </c>
    </row>
    <row r="2220" spans="1:4">
      <c r="A2220" s="15" t="str">
        <f>IF(ISNUMBER(VALUE(SUBSTITUTE('Quantities Report'!$A2218,"+",""))), VALUE(SUBSTITUTE('Quantities Report'!$A2218,"+","")),IF('Quantities Report'!$A2218="","End of Project",$A2219))</f>
        <v>End of Project</v>
      </c>
      <c r="B2220" s="30" t="str">
        <f>IF(ISNUMBER('Quantities Report'!$A2218), "", TRIM(CLEAN(SUBSTITUTE('Quantities Report'!$A2218, CHAR(160), " "))))</f>
        <v/>
      </c>
      <c r="C2220" s="30">
        <f>'Quantities Report'!F2218</f>
        <v>0</v>
      </c>
      <c r="D2220" s="32">
        <f>'Quantities Report'!G2218</f>
        <v>0</v>
      </c>
    </row>
    <row r="2221" spans="1:4">
      <c r="A2221" s="15" t="str">
        <f>IF(ISNUMBER(VALUE(SUBSTITUTE('Quantities Report'!$A2219,"+",""))), VALUE(SUBSTITUTE('Quantities Report'!$A2219,"+","")),IF('Quantities Report'!$A2219="","End of Project",$A2220))</f>
        <v>End of Project</v>
      </c>
      <c r="B2221" s="30" t="str">
        <f>IF(ISNUMBER('Quantities Report'!$A2219), "", TRIM(CLEAN(SUBSTITUTE('Quantities Report'!$A2219, CHAR(160), " "))))</f>
        <v/>
      </c>
      <c r="C2221" s="30">
        <f>'Quantities Report'!F2219</f>
        <v>0</v>
      </c>
      <c r="D2221" s="32">
        <f>'Quantities Report'!G2219</f>
        <v>0</v>
      </c>
    </row>
    <row r="2222" spans="1:4">
      <c r="A2222" s="15" t="str">
        <f>IF(ISNUMBER(VALUE(SUBSTITUTE('Quantities Report'!$A2220,"+",""))), VALUE(SUBSTITUTE('Quantities Report'!$A2220,"+","")),IF('Quantities Report'!$A2220="","End of Project",$A2221))</f>
        <v>End of Project</v>
      </c>
      <c r="B2222" s="30" t="str">
        <f>IF(ISNUMBER('Quantities Report'!$A2220), "", TRIM(CLEAN(SUBSTITUTE('Quantities Report'!$A2220, CHAR(160), " "))))</f>
        <v/>
      </c>
      <c r="C2222" s="30">
        <f>'Quantities Report'!F2220</f>
        <v>0</v>
      </c>
      <c r="D2222" s="32">
        <f>'Quantities Report'!G2220</f>
        <v>0</v>
      </c>
    </row>
    <row r="2223" spans="1:4">
      <c r="A2223" s="15" t="str">
        <f>IF(ISNUMBER(VALUE(SUBSTITUTE('Quantities Report'!$A2221,"+",""))), VALUE(SUBSTITUTE('Quantities Report'!$A2221,"+","")),IF('Quantities Report'!$A2221="","End of Project",$A2222))</f>
        <v>End of Project</v>
      </c>
      <c r="B2223" s="30" t="str">
        <f>IF(ISNUMBER('Quantities Report'!$A2221), "", TRIM(CLEAN(SUBSTITUTE('Quantities Report'!$A2221, CHAR(160), " "))))</f>
        <v/>
      </c>
      <c r="C2223" s="30">
        <f>'Quantities Report'!F2221</f>
        <v>0</v>
      </c>
      <c r="D2223" s="32">
        <f>'Quantities Report'!G2221</f>
        <v>0</v>
      </c>
    </row>
    <row r="2224" spans="1:4">
      <c r="A2224" s="15" t="str">
        <f>IF(ISNUMBER(VALUE(SUBSTITUTE('Quantities Report'!$A2222,"+",""))), VALUE(SUBSTITUTE('Quantities Report'!$A2222,"+","")),IF('Quantities Report'!$A2222="","End of Project",$A2223))</f>
        <v>End of Project</v>
      </c>
      <c r="B2224" s="30" t="str">
        <f>IF(ISNUMBER('Quantities Report'!$A2222), "", TRIM(CLEAN(SUBSTITUTE('Quantities Report'!$A2222, CHAR(160), " "))))</f>
        <v/>
      </c>
      <c r="C2224" s="30">
        <f>'Quantities Report'!F2222</f>
        <v>0</v>
      </c>
      <c r="D2224" s="32">
        <f>'Quantities Report'!G2222</f>
        <v>0</v>
      </c>
    </row>
    <row r="2225" spans="1:4">
      <c r="A2225" s="15" t="str">
        <f>IF(ISNUMBER(VALUE(SUBSTITUTE('Quantities Report'!$A2223,"+",""))), VALUE(SUBSTITUTE('Quantities Report'!$A2223,"+","")),IF('Quantities Report'!$A2223="","End of Project",$A2224))</f>
        <v>End of Project</v>
      </c>
      <c r="B2225" s="30" t="str">
        <f>IF(ISNUMBER('Quantities Report'!$A2223), "", TRIM(CLEAN(SUBSTITUTE('Quantities Report'!$A2223, CHAR(160), " "))))</f>
        <v/>
      </c>
      <c r="C2225" s="30">
        <f>'Quantities Report'!F2223</f>
        <v>0</v>
      </c>
      <c r="D2225" s="32">
        <f>'Quantities Report'!G2223</f>
        <v>0</v>
      </c>
    </row>
    <row r="2226" spans="1:4">
      <c r="A2226" s="15" t="str">
        <f>IF(ISNUMBER(VALUE(SUBSTITUTE('Quantities Report'!$A2224,"+",""))), VALUE(SUBSTITUTE('Quantities Report'!$A2224,"+","")),IF('Quantities Report'!$A2224="","End of Project",$A2225))</f>
        <v>End of Project</v>
      </c>
      <c r="B2226" s="30" t="str">
        <f>IF(ISNUMBER('Quantities Report'!$A2224), "", TRIM(CLEAN(SUBSTITUTE('Quantities Report'!$A2224, CHAR(160), " "))))</f>
        <v/>
      </c>
      <c r="C2226" s="30">
        <f>'Quantities Report'!F2224</f>
        <v>0</v>
      </c>
      <c r="D2226" s="32">
        <f>'Quantities Report'!G2224</f>
        <v>0</v>
      </c>
    </row>
    <row r="2227" spans="1:4">
      <c r="A2227" s="15" t="str">
        <f>IF(ISNUMBER(VALUE(SUBSTITUTE('Quantities Report'!$A2225,"+",""))), VALUE(SUBSTITUTE('Quantities Report'!$A2225,"+","")),IF('Quantities Report'!$A2225="","End of Project",$A2226))</f>
        <v>End of Project</v>
      </c>
      <c r="B2227" s="30" t="str">
        <f>IF(ISNUMBER('Quantities Report'!$A2225), "", TRIM(CLEAN(SUBSTITUTE('Quantities Report'!$A2225, CHAR(160), " "))))</f>
        <v/>
      </c>
      <c r="C2227" s="30">
        <f>'Quantities Report'!F2225</f>
        <v>0</v>
      </c>
      <c r="D2227" s="32">
        <f>'Quantities Report'!G2225</f>
        <v>0</v>
      </c>
    </row>
    <row r="2228" spans="1:4">
      <c r="A2228" s="15" t="str">
        <f>IF(ISNUMBER(VALUE(SUBSTITUTE('Quantities Report'!$A2226,"+",""))), VALUE(SUBSTITUTE('Quantities Report'!$A2226,"+","")),IF('Quantities Report'!$A2226="","End of Project",$A2227))</f>
        <v>End of Project</v>
      </c>
      <c r="B2228" s="30" t="str">
        <f>IF(ISNUMBER('Quantities Report'!$A2226), "", TRIM(CLEAN(SUBSTITUTE('Quantities Report'!$A2226, CHAR(160), " "))))</f>
        <v/>
      </c>
      <c r="C2228" s="30">
        <f>'Quantities Report'!F2226</f>
        <v>0</v>
      </c>
      <c r="D2228" s="32">
        <f>'Quantities Report'!G2226</f>
        <v>0</v>
      </c>
    </row>
    <row r="2229" spans="1:4">
      <c r="A2229" s="15" t="str">
        <f>IF(ISNUMBER(VALUE(SUBSTITUTE('Quantities Report'!$A2227,"+",""))), VALUE(SUBSTITUTE('Quantities Report'!$A2227,"+","")),IF('Quantities Report'!$A2227="","End of Project",$A2228))</f>
        <v>End of Project</v>
      </c>
      <c r="B2229" s="30" t="str">
        <f>IF(ISNUMBER('Quantities Report'!$A2227), "", TRIM(CLEAN(SUBSTITUTE('Quantities Report'!$A2227, CHAR(160), " "))))</f>
        <v/>
      </c>
      <c r="C2229" s="30">
        <f>'Quantities Report'!F2227</f>
        <v>0</v>
      </c>
      <c r="D2229" s="32">
        <f>'Quantities Report'!G2227</f>
        <v>0</v>
      </c>
    </row>
    <row r="2230" spans="1:4">
      <c r="A2230" s="15" t="str">
        <f>IF(ISNUMBER(VALUE(SUBSTITUTE('Quantities Report'!$A2228,"+",""))), VALUE(SUBSTITUTE('Quantities Report'!$A2228,"+","")),IF('Quantities Report'!$A2228="","End of Project",$A2229))</f>
        <v>End of Project</v>
      </c>
      <c r="B2230" s="30" t="str">
        <f>IF(ISNUMBER('Quantities Report'!$A2228), "", TRIM(CLEAN(SUBSTITUTE('Quantities Report'!$A2228, CHAR(160), " "))))</f>
        <v/>
      </c>
      <c r="C2230" s="30">
        <f>'Quantities Report'!F2228</f>
        <v>0</v>
      </c>
      <c r="D2230" s="32">
        <f>'Quantities Report'!G2228</f>
        <v>0</v>
      </c>
    </row>
    <row r="2231" spans="1:4">
      <c r="A2231" s="15" t="str">
        <f>IF(ISNUMBER(VALUE(SUBSTITUTE('Quantities Report'!$A2229,"+",""))), VALUE(SUBSTITUTE('Quantities Report'!$A2229,"+","")),IF('Quantities Report'!$A2229="","End of Project",$A2230))</f>
        <v>End of Project</v>
      </c>
      <c r="B2231" s="30" t="str">
        <f>IF(ISNUMBER('Quantities Report'!$A2229), "", TRIM(CLEAN(SUBSTITUTE('Quantities Report'!$A2229, CHAR(160), " "))))</f>
        <v/>
      </c>
      <c r="C2231" s="30">
        <f>'Quantities Report'!F2229</f>
        <v>0</v>
      </c>
      <c r="D2231" s="32">
        <f>'Quantities Report'!G2229</f>
        <v>0</v>
      </c>
    </row>
    <row r="2232" spans="1:4">
      <c r="A2232" s="15" t="str">
        <f>IF(ISNUMBER(VALUE(SUBSTITUTE('Quantities Report'!$A2230,"+",""))), VALUE(SUBSTITUTE('Quantities Report'!$A2230,"+","")),IF('Quantities Report'!$A2230="","End of Project",$A2231))</f>
        <v>End of Project</v>
      </c>
      <c r="B2232" s="30" t="str">
        <f>IF(ISNUMBER('Quantities Report'!$A2230), "", TRIM(CLEAN(SUBSTITUTE('Quantities Report'!$A2230, CHAR(160), " "))))</f>
        <v/>
      </c>
      <c r="C2232" s="30">
        <f>'Quantities Report'!F2230</f>
        <v>0</v>
      </c>
      <c r="D2232" s="32">
        <f>'Quantities Report'!G2230</f>
        <v>0</v>
      </c>
    </row>
    <row r="2233" spans="1:4">
      <c r="A2233" s="15" t="str">
        <f>IF(ISNUMBER(VALUE(SUBSTITUTE('Quantities Report'!$A2231,"+",""))), VALUE(SUBSTITUTE('Quantities Report'!$A2231,"+","")),IF('Quantities Report'!$A2231="","End of Project",$A2232))</f>
        <v>End of Project</v>
      </c>
      <c r="B2233" s="30" t="str">
        <f>IF(ISNUMBER('Quantities Report'!$A2231), "", TRIM(CLEAN(SUBSTITUTE('Quantities Report'!$A2231, CHAR(160), " "))))</f>
        <v/>
      </c>
      <c r="C2233" s="30">
        <f>'Quantities Report'!F2231</f>
        <v>0</v>
      </c>
      <c r="D2233" s="32">
        <f>'Quantities Report'!G2231</f>
        <v>0</v>
      </c>
    </row>
    <row r="2234" spans="1:4">
      <c r="A2234" s="15" t="str">
        <f>IF(ISNUMBER(VALUE(SUBSTITUTE('Quantities Report'!$A2232,"+",""))), VALUE(SUBSTITUTE('Quantities Report'!$A2232,"+","")),IF('Quantities Report'!$A2232="","End of Project",$A2233))</f>
        <v>End of Project</v>
      </c>
      <c r="B2234" s="30" t="str">
        <f>IF(ISNUMBER('Quantities Report'!$A2232), "", TRIM(CLEAN(SUBSTITUTE('Quantities Report'!$A2232, CHAR(160), " "))))</f>
        <v/>
      </c>
      <c r="C2234" s="30">
        <f>'Quantities Report'!F2232</f>
        <v>0</v>
      </c>
      <c r="D2234" s="32">
        <f>'Quantities Report'!G2232</f>
        <v>0</v>
      </c>
    </row>
    <row r="2235" spans="1:4">
      <c r="A2235" s="15" t="str">
        <f>IF(ISNUMBER(VALUE(SUBSTITUTE('Quantities Report'!$A2233,"+",""))), VALUE(SUBSTITUTE('Quantities Report'!$A2233,"+","")),IF('Quantities Report'!$A2233="","End of Project",$A2234))</f>
        <v>End of Project</v>
      </c>
      <c r="B2235" s="30" t="str">
        <f>IF(ISNUMBER('Quantities Report'!$A2233), "", TRIM(CLEAN(SUBSTITUTE('Quantities Report'!$A2233, CHAR(160), " "))))</f>
        <v/>
      </c>
      <c r="C2235" s="30">
        <f>'Quantities Report'!F2233</f>
        <v>0</v>
      </c>
      <c r="D2235" s="32">
        <f>'Quantities Report'!G2233</f>
        <v>0</v>
      </c>
    </row>
    <row r="2236" spans="1:4">
      <c r="A2236" s="15" t="str">
        <f>IF(ISNUMBER(VALUE(SUBSTITUTE('Quantities Report'!$A2234,"+",""))), VALUE(SUBSTITUTE('Quantities Report'!$A2234,"+","")),IF('Quantities Report'!$A2234="","End of Project",$A2235))</f>
        <v>End of Project</v>
      </c>
      <c r="B2236" s="30" t="str">
        <f>IF(ISNUMBER('Quantities Report'!$A2234), "", TRIM(CLEAN(SUBSTITUTE('Quantities Report'!$A2234, CHAR(160), " "))))</f>
        <v/>
      </c>
      <c r="C2236" s="30">
        <f>'Quantities Report'!F2234</f>
        <v>0</v>
      </c>
      <c r="D2236" s="32">
        <f>'Quantities Report'!G2234</f>
        <v>0</v>
      </c>
    </row>
    <row r="2237" spans="1:4">
      <c r="A2237" s="15" t="str">
        <f>IF(ISNUMBER(VALUE(SUBSTITUTE('Quantities Report'!$A2235,"+",""))), VALUE(SUBSTITUTE('Quantities Report'!$A2235,"+","")),IF('Quantities Report'!$A2235="","End of Project",$A2236))</f>
        <v>End of Project</v>
      </c>
      <c r="B2237" s="30" t="str">
        <f>IF(ISNUMBER('Quantities Report'!$A2235), "", TRIM(CLEAN(SUBSTITUTE('Quantities Report'!$A2235, CHAR(160), " "))))</f>
        <v/>
      </c>
      <c r="C2237" s="30">
        <f>'Quantities Report'!F2235</f>
        <v>0</v>
      </c>
      <c r="D2237" s="32">
        <f>'Quantities Report'!G2235</f>
        <v>0</v>
      </c>
    </row>
    <row r="2238" spans="1:4">
      <c r="A2238" s="15" t="str">
        <f>IF(ISNUMBER(VALUE(SUBSTITUTE('Quantities Report'!$A2236,"+",""))), VALUE(SUBSTITUTE('Quantities Report'!$A2236,"+","")),IF('Quantities Report'!$A2236="","End of Project",$A2237))</f>
        <v>End of Project</v>
      </c>
      <c r="B2238" s="30" t="str">
        <f>IF(ISNUMBER('Quantities Report'!$A2236), "", TRIM(CLEAN(SUBSTITUTE('Quantities Report'!$A2236, CHAR(160), " "))))</f>
        <v/>
      </c>
      <c r="C2238" s="30">
        <f>'Quantities Report'!F2236</f>
        <v>0</v>
      </c>
      <c r="D2238" s="32">
        <f>'Quantities Report'!G2236</f>
        <v>0</v>
      </c>
    </row>
    <row r="2239" spans="1:4">
      <c r="A2239" s="15" t="str">
        <f>IF(ISNUMBER(VALUE(SUBSTITUTE('Quantities Report'!$A2237,"+",""))), VALUE(SUBSTITUTE('Quantities Report'!$A2237,"+","")),IF('Quantities Report'!$A2237="","End of Project",$A2238))</f>
        <v>End of Project</v>
      </c>
      <c r="B2239" s="30" t="str">
        <f>IF(ISNUMBER('Quantities Report'!$A2237), "", TRIM(CLEAN(SUBSTITUTE('Quantities Report'!$A2237, CHAR(160), " "))))</f>
        <v/>
      </c>
      <c r="C2239" s="30">
        <f>'Quantities Report'!F2237</f>
        <v>0</v>
      </c>
      <c r="D2239" s="32">
        <f>'Quantities Report'!G2237</f>
        <v>0</v>
      </c>
    </row>
    <row r="2240" spans="1:4">
      <c r="A2240" s="15" t="str">
        <f>IF(ISNUMBER(VALUE(SUBSTITUTE('Quantities Report'!$A2238,"+",""))), VALUE(SUBSTITUTE('Quantities Report'!$A2238,"+","")),IF('Quantities Report'!$A2238="","End of Project",$A2239))</f>
        <v>End of Project</v>
      </c>
      <c r="B2240" s="30" t="str">
        <f>IF(ISNUMBER('Quantities Report'!$A2238), "", TRIM(CLEAN(SUBSTITUTE('Quantities Report'!$A2238, CHAR(160), " "))))</f>
        <v/>
      </c>
      <c r="C2240" s="30">
        <f>'Quantities Report'!F2238</f>
        <v>0</v>
      </c>
      <c r="D2240" s="32">
        <f>'Quantities Report'!G2238</f>
        <v>0</v>
      </c>
    </row>
    <row r="2241" spans="1:4">
      <c r="A2241" s="15" t="str">
        <f>IF(ISNUMBER(VALUE(SUBSTITUTE('Quantities Report'!$A2239,"+",""))), VALUE(SUBSTITUTE('Quantities Report'!$A2239,"+","")),IF('Quantities Report'!$A2239="","End of Project",$A2240))</f>
        <v>End of Project</v>
      </c>
      <c r="B2241" s="30" t="str">
        <f>IF(ISNUMBER('Quantities Report'!$A2239), "", TRIM(CLEAN(SUBSTITUTE('Quantities Report'!$A2239, CHAR(160), " "))))</f>
        <v/>
      </c>
      <c r="C2241" s="30">
        <f>'Quantities Report'!F2239</f>
        <v>0</v>
      </c>
      <c r="D2241" s="32">
        <f>'Quantities Report'!G2239</f>
        <v>0</v>
      </c>
    </row>
    <row r="2242" spans="1:4">
      <c r="A2242" s="15" t="str">
        <f>IF(ISNUMBER(VALUE(SUBSTITUTE('Quantities Report'!$A2240,"+",""))), VALUE(SUBSTITUTE('Quantities Report'!$A2240,"+","")),IF('Quantities Report'!$A2240="","End of Project",$A2241))</f>
        <v>End of Project</v>
      </c>
      <c r="B2242" s="30" t="str">
        <f>IF(ISNUMBER('Quantities Report'!$A2240), "", TRIM(CLEAN(SUBSTITUTE('Quantities Report'!$A2240, CHAR(160), " "))))</f>
        <v/>
      </c>
      <c r="C2242" s="30">
        <f>'Quantities Report'!F2240</f>
        <v>0</v>
      </c>
      <c r="D2242" s="32">
        <f>'Quantities Report'!G2240</f>
        <v>0</v>
      </c>
    </row>
    <row r="2243" spans="1:4">
      <c r="A2243" s="15" t="str">
        <f>IF(ISNUMBER(VALUE(SUBSTITUTE('Quantities Report'!$A2241,"+",""))), VALUE(SUBSTITUTE('Quantities Report'!$A2241,"+","")),IF('Quantities Report'!$A2241="","End of Project",$A2242))</f>
        <v>End of Project</v>
      </c>
      <c r="B2243" s="30" t="str">
        <f>IF(ISNUMBER('Quantities Report'!$A2241), "", TRIM(CLEAN(SUBSTITUTE('Quantities Report'!$A2241, CHAR(160), " "))))</f>
        <v/>
      </c>
      <c r="C2243" s="30">
        <f>'Quantities Report'!F2241</f>
        <v>0</v>
      </c>
      <c r="D2243" s="32">
        <f>'Quantities Report'!G2241</f>
        <v>0</v>
      </c>
    </row>
    <row r="2244" spans="1:4">
      <c r="A2244" s="15" t="str">
        <f>IF(ISNUMBER(VALUE(SUBSTITUTE('Quantities Report'!$A2242,"+",""))), VALUE(SUBSTITUTE('Quantities Report'!$A2242,"+","")),IF('Quantities Report'!$A2242="","End of Project",$A2243))</f>
        <v>End of Project</v>
      </c>
      <c r="B2244" s="30" t="str">
        <f>IF(ISNUMBER('Quantities Report'!$A2242), "", TRIM(CLEAN(SUBSTITUTE('Quantities Report'!$A2242, CHAR(160), " "))))</f>
        <v/>
      </c>
      <c r="C2244" s="30">
        <f>'Quantities Report'!F2242</f>
        <v>0</v>
      </c>
      <c r="D2244" s="32">
        <f>'Quantities Report'!G2242</f>
        <v>0</v>
      </c>
    </row>
    <row r="2245" spans="1:4">
      <c r="A2245" s="15" t="str">
        <f>IF(ISNUMBER(VALUE(SUBSTITUTE('Quantities Report'!$A2243,"+",""))), VALUE(SUBSTITUTE('Quantities Report'!$A2243,"+","")),IF('Quantities Report'!$A2243="","End of Project",$A2244))</f>
        <v>End of Project</v>
      </c>
      <c r="B2245" s="30" t="str">
        <f>IF(ISNUMBER('Quantities Report'!$A2243), "", TRIM(CLEAN(SUBSTITUTE('Quantities Report'!$A2243, CHAR(160), " "))))</f>
        <v/>
      </c>
      <c r="C2245" s="30">
        <f>'Quantities Report'!F2243</f>
        <v>0</v>
      </c>
      <c r="D2245" s="32">
        <f>'Quantities Report'!G2243</f>
        <v>0</v>
      </c>
    </row>
    <row r="2246" spans="1:4">
      <c r="A2246" s="15" t="str">
        <f>IF(ISNUMBER(VALUE(SUBSTITUTE('Quantities Report'!$A2244,"+",""))), VALUE(SUBSTITUTE('Quantities Report'!$A2244,"+","")),IF('Quantities Report'!$A2244="","End of Project",$A2245))</f>
        <v>End of Project</v>
      </c>
      <c r="B2246" s="30" t="str">
        <f>IF(ISNUMBER('Quantities Report'!$A2244), "", TRIM(CLEAN(SUBSTITUTE('Quantities Report'!$A2244, CHAR(160), " "))))</f>
        <v/>
      </c>
      <c r="C2246" s="30">
        <f>'Quantities Report'!F2244</f>
        <v>0</v>
      </c>
      <c r="D2246" s="32">
        <f>'Quantities Report'!G2244</f>
        <v>0</v>
      </c>
    </row>
    <row r="2247" spans="1:4">
      <c r="A2247" s="15" t="str">
        <f>IF(ISNUMBER(VALUE(SUBSTITUTE('Quantities Report'!$A2245,"+",""))), VALUE(SUBSTITUTE('Quantities Report'!$A2245,"+","")),IF('Quantities Report'!$A2245="","End of Project",$A2246))</f>
        <v>End of Project</v>
      </c>
      <c r="B2247" s="30" t="str">
        <f>IF(ISNUMBER('Quantities Report'!$A2245), "", TRIM(CLEAN(SUBSTITUTE('Quantities Report'!$A2245, CHAR(160), " "))))</f>
        <v/>
      </c>
      <c r="C2247" s="30">
        <f>'Quantities Report'!F2245</f>
        <v>0</v>
      </c>
      <c r="D2247" s="32">
        <f>'Quantities Report'!G2245</f>
        <v>0</v>
      </c>
    </row>
    <row r="2248" spans="1:4">
      <c r="A2248" s="15" t="str">
        <f>IF(ISNUMBER(VALUE(SUBSTITUTE('Quantities Report'!$A2246,"+",""))), VALUE(SUBSTITUTE('Quantities Report'!$A2246,"+","")),IF('Quantities Report'!$A2246="","End of Project",$A2247))</f>
        <v>End of Project</v>
      </c>
      <c r="B2248" s="30" t="str">
        <f>IF(ISNUMBER('Quantities Report'!$A2246), "", TRIM(CLEAN(SUBSTITUTE('Quantities Report'!$A2246, CHAR(160), " "))))</f>
        <v/>
      </c>
      <c r="C2248" s="30">
        <f>'Quantities Report'!F2246</f>
        <v>0</v>
      </c>
      <c r="D2248" s="32">
        <f>'Quantities Report'!G2246</f>
        <v>0</v>
      </c>
    </row>
    <row r="2249" spans="1:4">
      <c r="A2249" s="15" t="str">
        <f>IF(ISNUMBER(VALUE(SUBSTITUTE('Quantities Report'!$A2247,"+",""))), VALUE(SUBSTITUTE('Quantities Report'!$A2247,"+","")),IF('Quantities Report'!$A2247="","End of Project",$A2248))</f>
        <v>End of Project</v>
      </c>
      <c r="B2249" s="30" t="str">
        <f>IF(ISNUMBER('Quantities Report'!$A2247), "", TRIM(CLEAN(SUBSTITUTE('Quantities Report'!$A2247, CHAR(160), " "))))</f>
        <v/>
      </c>
      <c r="C2249" s="30">
        <f>'Quantities Report'!F2247</f>
        <v>0</v>
      </c>
      <c r="D2249" s="32">
        <f>'Quantities Report'!G2247</f>
        <v>0</v>
      </c>
    </row>
    <row r="2250" spans="1:4">
      <c r="A2250" s="15" t="str">
        <f>IF(ISNUMBER(VALUE(SUBSTITUTE('Quantities Report'!$A2248,"+",""))), VALUE(SUBSTITUTE('Quantities Report'!$A2248,"+","")),IF('Quantities Report'!$A2248="","End of Project",$A2249))</f>
        <v>End of Project</v>
      </c>
      <c r="B2250" s="30" t="str">
        <f>IF(ISNUMBER('Quantities Report'!$A2248), "", TRIM(CLEAN(SUBSTITUTE('Quantities Report'!$A2248, CHAR(160), " "))))</f>
        <v/>
      </c>
      <c r="C2250" s="30">
        <f>'Quantities Report'!F2248</f>
        <v>0</v>
      </c>
      <c r="D2250" s="32">
        <f>'Quantities Report'!G2248</f>
        <v>0</v>
      </c>
    </row>
    <row r="2251" spans="1:4">
      <c r="A2251" s="15" t="str">
        <f>IF(ISNUMBER(VALUE(SUBSTITUTE('Quantities Report'!$A2249,"+",""))), VALUE(SUBSTITUTE('Quantities Report'!$A2249,"+","")),IF('Quantities Report'!$A2249="","End of Project",$A2250))</f>
        <v>End of Project</v>
      </c>
      <c r="B2251" s="30" t="str">
        <f>IF(ISNUMBER('Quantities Report'!$A2249), "", TRIM(CLEAN(SUBSTITUTE('Quantities Report'!$A2249, CHAR(160), " "))))</f>
        <v/>
      </c>
      <c r="C2251" s="30">
        <f>'Quantities Report'!F2249</f>
        <v>0</v>
      </c>
      <c r="D2251" s="32">
        <f>'Quantities Report'!G2249</f>
        <v>0</v>
      </c>
    </row>
    <row r="2252" spans="1:4">
      <c r="A2252" s="15" t="str">
        <f>IF(ISNUMBER(VALUE(SUBSTITUTE('Quantities Report'!$A2250,"+",""))), VALUE(SUBSTITUTE('Quantities Report'!$A2250,"+","")),IF('Quantities Report'!$A2250="","End of Project",$A2251))</f>
        <v>End of Project</v>
      </c>
      <c r="B2252" s="30" t="str">
        <f>IF(ISNUMBER('Quantities Report'!$A2250), "", TRIM(CLEAN(SUBSTITUTE('Quantities Report'!$A2250, CHAR(160), " "))))</f>
        <v/>
      </c>
      <c r="C2252" s="30">
        <f>'Quantities Report'!F2250</f>
        <v>0</v>
      </c>
      <c r="D2252" s="32">
        <f>'Quantities Report'!G2250</f>
        <v>0</v>
      </c>
    </row>
    <row r="2253" spans="1:4">
      <c r="A2253" s="15" t="str">
        <f>IF(ISNUMBER(VALUE(SUBSTITUTE('Quantities Report'!$A2251,"+",""))), VALUE(SUBSTITUTE('Quantities Report'!$A2251,"+","")),IF('Quantities Report'!$A2251="","End of Project",$A2252))</f>
        <v>End of Project</v>
      </c>
      <c r="B2253" s="30" t="str">
        <f>IF(ISNUMBER('Quantities Report'!$A2251), "", TRIM(CLEAN(SUBSTITUTE('Quantities Report'!$A2251, CHAR(160), " "))))</f>
        <v/>
      </c>
      <c r="C2253" s="30">
        <f>'Quantities Report'!F2251</f>
        <v>0</v>
      </c>
      <c r="D2253" s="32">
        <f>'Quantities Report'!G2251</f>
        <v>0</v>
      </c>
    </row>
    <row r="2254" spans="1:4">
      <c r="A2254" s="15" t="str">
        <f>IF(ISNUMBER(VALUE(SUBSTITUTE('Quantities Report'!$A2252,"+",""))), VALUE(SUBSTITUTE('Quantities Report'!$A2252,"+","")),IF('Quantities Report'!$A2252="","End of Project",$A2253))</f>
        <v>End of Project</v>
      </c>
      <c r="B2254" s="30" t="str">
        <f>IF(ISNUMBER('Quantities Report'!$A2252), "", TRIM(CLEAN(SUBSTITUTE('Quantities Report'!$A2252, CHAR(160), " "))))</f>
        <v/>
      </c>
      <c r="C2254" s="30">
        <f>'Quantities Report'!F2252</f>
        <v>0</v>
      </c>
      <c r="D2254" s="32">
        <f>'Quantities Report'!G2252</f>
        <v>0</v>
      </c>
    </row>
    <row r="2255" spans="1:4">
      <c r="A2255" s="15" t="str">
        <f>IF(ISNUMBER(VALUE(SUBSTITUTE('Quantities Report'!$A2253,"+",""))), VALUE(SUBSTITUTE('Quantities Report'!$A2253,"+","")),IF('Quantities Report'!$A2253="","End of Project",$A2254))</f>
        <v>End of Project</v>
      </c>
      <c r="B2255" s="30" t="str">
        <f>IF(ISNUMBER('Quantities Report'!$A2253), "", TRIM(CLEAN(SUBSTITUTE('Quantities Report'!$A2253, CHAR(160), " "))))</f>
        <v/>
      </c>
      <c r="C2255" s="30">
        <f>'Quantities Report'!F2253</f>
        <v>0</v>
      </c>
      <c r="D2255" s="32">
        <f>'Quantities Report'!G2253</f>
        <v>0</v>
      </c>
    </row>
    <row r="2256" spans="1:4">
      <c r="A2256" s="15" t="str">
        <f>IF(ISNUMBER(VALUE(SUBSTITUTE('Quantities Report'!$A2254,"+",""))), VALUE(SUBSTITUTE('Quantities Report'!$A2254,"+","")),IF('Quantities Report'!$A2254="","End of Project",$A2255))</f>
        <v>End of Project</v>
      </c>
      <c r="B2256" s="30" t="str">
        <f>IF(ISNUMBER('Quantities Report'!$A2254), "", TRIM(CLEAN(SUBSTITUTE('Quantities Report'!$A2254, CHAR(160), " "))))</f>
        <v/>
      </c>
      <c r="C2256" s="30">
        <f>'Quantities Report'!F2254</f>
        <v>0</v>
      </c>
      <c r="D2256" s="32">
        <f>'Quantities Report'!G2254</f>
        <v>0</v>
      </c>
    </row>
    <row r="2257" spans="1:4">
      <c r="A2257" s="15" t="str">
        <f>IF(ISNUMBER(VALUE(SUBSTITUTE('Quantities Report'!$A2255,"+",""))), VALUE(SUBSTITUTE('Quantities Report'!$A2255,"+","")),IF('Quantities Report'!$A2255="","End of Project",$A2256))</f>
        <v>End of Project</v>
      </c>
      <c r="B2257" s="30" t="str">
        <f>IF(ISNUMBER('Quantities Report'!$A2255), "", TRIM(CLEAN(SUBSTITUTE('Quantities Report'!$A2255, CHAR(160), " "))))</f>
        <v/>
      </c>
      <c r="C2257" s="30">
        <f>'Quantities Report'!F2255</f>
        <v>0</v>
      </c>
      <c r="D2257" s="32">
        <f>'Quantities Report'!G2255</f>
        <v>0</v>
      </c>
    </row>
    <row r="2258" spans="1:4">
      <c r="A2258" s="15" t="str">
        <f>IF(ISNUMBER(VALUE(SUBSTITUTE('Quantities Report'!$A2256,"+",""))), VALUE(SUBSTITUTE('Quantities Report'!$A2256,"+","")),IF('Quantities Report'!$A2256="","End of Project",$A2257))</f>
        <v>End of Project</v>
      </c>
      <c r="B2258" s="30" t="str">
        <f>IF(ISNUMBER('Quantities Report'!$A2256), "", TRIM(CLEAN(SUBSTITUTE('Quantities Report'!$A2256, CHAR(160), " "))))</f>
        <v/>
      </c>
      <c r="C2258" s="30">
        <f>'Quantities Report'!F2256</f>
        <v>0</v>
      </c>
      <c r="D2258" s="32">
        <f>'Quantities Report'!G2256</f>
        <v>0</v>
      </c>
    </row>
    <row r="2259" spans="1:4">
      <c r="A2259" s="15" t="str">
        <f>IF(ISNUMBER(VALUE(SUBSTITUTE('Quantities Report'!$A2257,"+",""))), VALUE(SUBSTITUTE('Quantities Report'!$A2257,"+","")),IF('Quantities Report'!$A2257="","End of Project",$A2258))</f>
        <v>End of Project</v>
      </c>
      <c r="B2259" s="30" t="str">
        <f>IF(ISNUMBER('Quantities Report'!$A2257), "", TRIM(CLEAN(SUBSTITUTE('Quantities Report'!$A2257, CHAR(160), " "))))</f>
        <v/>
      </c>
      <c r="C2259" s="30">
        <f>'Quantities Report'!F2257</f>
        <v>0</v>
      </c>
      <c r="D2259" s="32">
        <f>'Quantities Report'!G2257</f>
        <v>0</v>
      </c>
    </row>
    <row r="2260" spans="1:4">
      <c r="A2260" s="15" t="str">
        <f>IF(ISNUMBER(VALUE(SUBSTITUTE('Quantities Report'!$A2258,"+",""))), VALUE(SUBSTITUTE('Quantities Report'!$A2258,"+","")),IF('Quantities Report'!$A2258="","End of Project",$A2259))</f>
        <v>End of Project</v>
      </c>
      <c r="B2260" s="30" t="str">
        <f>IF(ISNUMBER('Quantities Report'!$A2258), "", TRIM(CLEAN(SUBSTITUTE('Quantities Report'!$A2258, CHAR(160), " "))))</f>
        <v/>
      </c>
      <c r="C2260" s="30">
        <f>'Quantities Report'!F2258</f>
        <v>0</v>
      </c>
      <c r="D2260" s="32">
        <f>'Quantities Report'!G2258</f>
        <v>0</v>
      </c>
    </row>
    <row r="2261" spans="1:4">
      <c r="A2261" s="15" t="str">
        <f>IF(ISNUMBER(VALUE(SUBSTITUTE('Quantities Report'!$A2259,"+",""))), VALUE(SUBSTITUTE('Quantities Report'!$A2259,"+","")),IF('Quantities Report'!$A2259="","End of Project",$A2260))</f>
        <v>End of Project</v>
      </c>
      <c r="B2261" s="30" t="str">
        <f>IF(ISNUMBER('Quantities Report'!$A2259), "", TRIM(CLEAN(SUBSTITUTE('Quantities Report'!$A2259, CHAR(160), " "))))</f>
        <v/>
      </c>
      <c r="C2261" s="30">
        <f>'Quantities Report'!F2259</f>
        <v>0</v>
      </c>
      <c r="D2261" s="32">
        <f>'Quantities Report'!G2259</f>
        <v>0</v>
      </c>
    </row>
    <row r="2262" spans="1:4">
      <c r="A2262" s="15" t="str">
        <f>IF(ISNUMBER(VALUE(SUBSTITUTE('Quantities Report'!$A2260,"+",""))), VALUE(SUBSTITUTE('Quantities Report'!$A2260,"+","")),IF('Quantities Report'!$A2260="","End of Project",$A2261))</f>
        <v>End of Project</v>
      </c>
      <c r="B2262" s="30" t="str">
        <f>IF(ISNUMBER('Quantities Report'!$A2260), "", TRIM(CLEAN(SUBSTITUTE('Quantities Report'!$A2260, CHAR(160), " "))))</f>
        <v/>
      </c>
      <c r="C2262" s="30">
        <f>'Quantities Report'!F2260</f>
        <v>0</v>
      </c>
      <c r="D2262" s="32">
        <f>'Quantities Report'!G2260</f>
        <v>0</v>
      </c>
    </row>
    <row r="2263" spans="1:4">
      <c r="A2263" s="15" t="str">
        <f>IF(ISNUMBER(VALUE(SUBSTITUTE('Quantities Report'!$A2261,"+",""))), VALUE(SUBSTITUTE('Quantities Report'!$A2261,"+","")),IF('Quantities Report'!$A2261="","End of Project",$A2262))</f>
        <v>End of Project</v>
      </c>
      <c r="B2263" s="30" t="str">
        <f>IF(ISNUMBER('Quantities Report'!$A2261), "", TRIM(CLEAN(SUBSTITUTE('Quantities Report'!$A2261, CHAR(160), " "))))</f>
        <v/>
      </c>
      <c r="C2263" s="30">
        <f>'Quantities Report'!F2261</f>
        <v>0</v>
      </c>
      <c r="D2263" s="32">
        <f>'Quantities Report'!G2261</f>
        <v>0</v>
      </c>
    </row>
    <row r="2264" spans="1:4">
      <c r="A2264" s="15" t="str">
        <f>IF(ISNUMBER(VALUE(SUBSTITUTE('Quantities Report'!$A2262,"+",""))), VALUE(SUBSTITUTE('Quantities Report'!$A2262,"+","")),IF('Quantities Report'!$A2262="","End of Project",$A2263))</f>
        <v>End of Project</v>
      </c>
      <c r="B2264" s="30" t="str">
        <f>IF(ISNUMBER('Quantities Report'!$A2262), "", TRIM(CLEAN(SUBSTITUTE('Quantities Report'!$A2262, CHAR(160), " "))))</f>
        <v/>
      </c>
      <c r="C2264" s="30">
        <f>'Quantities Report'!F2262</f>
        <v>0</v>
      </c>
      <c r="D2264" s="32">
        <f>'Quantities Report'!G2262</f>
        <v>0</v>
      </c>
    </row>
    <row r="2265" spans="1:4">
      <c r="A2265" s="15" t="str">
        <f>IF(ISNUMBER(VALUE(SUBSTITUTE('Quantities Report'!$A2263,"+",""))), VALUE(SUBSTITUTE('Quantities Report'!$A2263,"+","")),IF('Quantities Report'!$A2263="","End of Project",$A2264))</f>
        <v>End of Project</v>
      </c>
      <c r="B2265" s="30" t="str">
        <f>IF(ISNUMBER('Quantities Report'!$A2263), "", TRIM(CLEAN(SUBSTITUTE('Quantities Report'!$A2263, CHAR(160), " "))))</f>
        <v/>
      </c>
      <c r="C2265" s="30">
        <f>'Quantities Report'!F2263</f>
        <v>0</v>
      </c>
      <c r="D2265" s="32">
        <f>'Quantities Report'!G2263</f>
        <v>0</v>
      </c>
    </row>
    <row r="2266" spans="1:4">
      <c r="A2266" s="15" t="str">
        <f>IF(ISNUMBER(VALUE(SUBSTITUTE('Quantities Report'!$A2264,"+",""))), VALUE(SUBSTITUTE('Quantities Report'!$A2264,"+","")),IF('Quantities Report'!$A2264="","End of Project",$A2265))</f>
        <v>End of Project</v>
      </c>
      <c r="B2266" s="30" t="str">
        <f>IF(ISNUMBER('Quantities Report'!$A2264), "", TRIM(CLEAN(SUBSTITUTE('Quantities Report'!$A2264, CHAR(160), " "))))</f>
        <v/>
      </c>
      <c r="C2266" s="30">
        <f>'Quantities Report'!F2264</f>
        <v>0</v>
      </c>
      <c r="D2266" s="32">
        <f>'Quantities Report'!G2264</f>
        <v>0</v>
      </c>
    </row>
    <row r="2267" spans="1:4">
      <c r="A2267" s="15" t="str">
        <f>IF(ISNUMBER(VALUE(SUBSTITUTE('Quantities Report'!$A2265,"+",""))), VALUE(SUBSTITUTE('Quantities Report'!$A2265,"+","")),IF('Quantities Report'!$A2265="","End of Project",$A2266))</f>
        <v>End of Project</v>
      </c>
      <c r="B2267" s="30" t="str">
        <f>IF(ISNUMBER('Quantities Report'!$A2265), "", TRIM(CLEAN(SUBSTITUTE('Quantities Report'!$A2265, CHAR(160), " "))))</f>
        <v/>
      </c>
      <c r="C2267" s="30">
        <f>'Quantities Report'!F2265</f>
        <v>0</v>
      </c>
      <c r="D2267" s="32">
        <f>'Quantities Report'!G2265</f>
        <v>0</v>
      </c>
    </row>
    <row r="2268" spans="1:4">
      <c r="A2268" s="15" t="str">
        <f>IF(ISNUMBER(VALUE(SUBSTITUTE('Quantities Report'!$A2266,"+",""))), VALUE(SUBSTITUTE('Quantities Report'!$A2266,"+","")),IF('Quantities Report'!$A2266="","End of Project",$A2267))</f>
        <v>End of Project</v>
      </c>
      <c r="B2268" s="30" t="str">
        <f>IF(ISNUMBER('Quantities Report'!$A2266), "", TRIM(CLEAN(SUBSTITUTE('Quantities Report'!$A2266, CHAR(160), " "))))</f>
        <v/>
      </c>
      <c r="C2268" s="30">
        <f>'Quantities Report'!F2266</f>
        <v>0</v>
      </c>
      <c r="D2268" s="32">
        <f>'Quantities Report'!G2266</f>
        <v>0</v>
      </c>
    </row>
    <row r="2269" spans="1:4">
      <c r="A2269" s="15" t="str">
        <f>IF(ISNUMBER(VALUE(SUBSTITUTE('Quantities Report'!$A2267,"+",""))), VALUE(SUBSTITUTE('Quantities Report'!$A2267,"+","")),IF('Quantities Report'!$A2267="","End of Project",$A2268))</f>
        <v>End of Project</v>
      </c>
      <c r="B2269" s="30" t="str">
        <f>IF(ISNUMBER('Quantities Report'!$A2267), "", TRIM(CLEAN(SUBSTITUTE('Quantities Report'!$A2267, CHAR(160), " "))))</f>
        <v/>
      </c>
      <c r="C2269" s="30">
        <f>'Quantities Report'!F2267</f>
        <v>0</v>
      </c>
      <c r="D2269" s="32">
        <f>'Quantities Report'!G2267</f>
        <v>0</v>
      </c>
    </row>
    <row r="2270" spans="1:4">
      <c r="A2270" s="15" t="str">
        <f>IF(ISNUMBER(VALUE(SUBSTITUTE('Quantities Report'!$A2268,"+",""))), VALUE(SUBSTITUTE('Quantities Report'!$A2268,"+","")),IF('Quantities Report'!$A2268="","End of Project",$A2269))</f>
        <v>End of Project</v>
      </c>
      <c r="B2270" s="30" t="str">
        <f>IF(ISNUMBER('Quantities Report'!$A2268), "", TRIM(CLEAN(SUBSTITUTE('Quantities Report'!$A2268, CHAR(160), " "))))</f>
        <v/>
      </c>
      <c r="C2270" s="30">
        <f>'Quantities Report'!F2268</f>
        <v>0</v>
      </c>
      <c r="D2270" s="32">
        <f>'Quantities Report'!G2268</f>
        <v>0</v>
      </c>
    </row>
    <row r="2271" spans="1:4">
      <c r="A2271" s="15" t="str">
        <f>IF(ISNUMBER(VALUE(SUBSTITUTE('Quantities Report'!$A2269,"+",""))), VALUE(SUBSTITUTE('Quantities Report'!$A2269,"+","")),IF('Quantities Report'!$A2269="","End of Project",$A2270))</f>
        <v>End of Project</v>
      </c>
      <c r="B2271" s="30" t="str">
        <f>IF(ISNUMBER('Quantities Report'!$A2269), "", TRIM(CLEAN(SUBSTITUTE('Quantities Report'!$A2269, CHAR(160), " "))))</f>
        <v/>
      </c>
      <c r="C2271" s="30">
        <f>'Quantities Report'!F2269</f>
        <v>0</v>
      </c>
      <c r="D2271" s="32">
        <f>'Quantities Report'!G2269</f>
        <v>0</v>
      </c>
    </row>
    <row r="2272" spans="1:4">
      <c r="A2272" s="15" t="str">
        <f>IF(ISNUMBER(VALUE(SUBSTITUTE('Quantities Report'!$A2270,"+",""))), VALUE(SUBSTITUTE('Quantities Report'!$A2270,"+","")),IF('Quantities Report'!$A2270="","End of Project",$A2271))</f>
        <v>End of Project</v>
      </c>
      <c r="B2272" s="30" t="str">
        <f>IF(ISNUMBER('Quantities Report'!$A2270), "", TRIM(CLEAN(SUBSTITUTE('Quantities Report'!$A2270, CHAR(160), " "))))</f>
        <v/>
      </c>
      <c r="C2272" s="30">
        <f>'Quantities Report'!F2270</f>
        <v>0</v>
      </c>
      <c r="D2272" s="32">
        <f>'Quantities Report'!G2270</f>
        <v>0</v>
      </c>
    </row>
    <row r="2273" spans="1:4">
      <c r="A2273" s="15" t="str">
        <f>IF(ISNUMBER(VALUE(SUBSTITUTE('Quantities Report'!$A2271,"+",""))), VALUE(SUBSTITUTE('Quantities Report'!$A2271,"+","")),IF('Quantities Report'!$A2271="","End of Project",$A2272))</f>
        <v>End of Project</v>
      </c>
      <c r="B2273" s="30" t="str">
        <f>IF(ISNUMBER('Quantities Report'!$A2271), "", TRIM(CLEAN(SUBSTITUTE('Quantities Report'!$A2271, CHAR(160), " "))))</f>
        <v/>
      </c>
      <c r="C2273" s="30">
        <f>'Quantities Report'!F2271</f>
        <v>0</v>
      </c>
      <c r="D2273" s="32">
        <f>'Quantities Report'!G2271</f>
        <v>0</v>
      </c>
    </row>
    <row r="2274" spans="1:4">
      <c r="A2274" s="15" t="str">
        <f>IF(ISNUMBER(VALUE(SUBSTITUTE('Quantities Report'!$A2272,"+",""))), VALUE(SUBSTITUTE('Quantities Report'!$A2272,"+","")),IF('Quantities Report'!$A2272="","End of Project",$A2273))</f>
        <v>End of Project</v>
      </c>
      <c r="B2274" s="30" t="str">
        <f>IF(ISNUMBER('Quantities Report'!$A2272), "", TRIM(CLEAN(SUBSTITUTE('Quantities Report'!$A2272, CHAR(160), " "))))</f>
        <v/>
      </c>
      <c r="C2274" s="30">
        <f>'Quantities Report'!F2272</f>
        <v>0</v>
      </c>
      <c r="D2274" s="32">
        <f>'Quantities Report'!G2272</f>
        <v>0</v>
      </c>
    </row>
    <row r="2275" spans="1:4">
      <c r="A2275" s="15" t="str">
        <f>IF(ISNUMBER(VALUE(SUBSTITUTE('Quantities Report'!$A2273,"+",""))), VALUE(SUBSTITUTE('Quantities Report'!$A2273,"+","")),IF('Quantities Report'!$A2273="","End of Project",$A2274))</f>
        <v>End of Project</v>
      </c>
      <c r="B2275" s="30" t="str">
        <f>IF(ISNUMBER('Quantities Report'!$A2273), "", TRIM(CLEAN(SUBSTITUTE('Quantities Report'!$A2273, CHAR(160), " "))))</f>
        <v/>
      </c>
      <c r="C2275" s="30">
        <f>'Quantities Report'!F2273</f>
        <v>0</v>
      </c>
      <c r="D2275" s="32">
        <f>'Quantities Report'!G2273</f>
        <v>0</v>
      </c>
    </row>
    <row r="2276" spans="1:4">
      <c r="A2276" s="15" t="str">
        <f>IF(ISNUMBER(VALUE(SUBSTITUTE('Quantities Report'!$A2274,"+",""))), VALUE(SUBSTITUTE('Quantities Report'!$A2274,"+","")),IF('Quantities Report'!$A2274="","End of Project",$A2275))</f>
        <v>End of Project</v>
      </c>
      <c r="B2276" s="30" t="str">
        <f>IF(ISNUMBER('Quantities Report'!$A2274), "", TRIM(CLEAN(SUBSTITUTE('Quantities Report'!$A2274, CHAR(160), " "))))</f>
        <v/>
      </c>
      <c r="C2276" s="30">
        <f>'Quantities Report'!F2274</f>
        <v>0</v>
      </c>
      <c r="D2276" s="32">
        <f>'Quantities Report'!G2274</f>
        <v>0</v>
      </c>
    </row>
    <row r="2277" spans="1:4">
      <c r="A2277" s="15" t="str">
        <f>IF(ISNUMBER(VALUE(SUBSTITUTE('Quantities Report'!$A2275,"+",""))), VALUE(SUBSTITUTE('Quantities Report'!$A2275,"+","")),IF('Quantities Report'!$A2275="","End of Project",$A2276))</f>
        <v>End of Project</v>
      </c>
      <c r="B2277" s="30" t="str">
        <f>IF(ISNUMBER('Quantities Report'!$A2275), "", TRIM(CLEAN(SUBSTITUTE('Quantities Report'!$A2275, CHAR(160), " "))))</f>
        <v/>
      </c>
      <c r="C2277" s="30">
        <f>'Quantities Report'!F2275</f>
        <v>0</v>
      </c>
      <c r="D2277" s="32">
        <f>'Quantities Report'!G2275</f>
        <v>0</v>
      </c>
    </row>
    <row r="2278" spans="1:4">
      <c r="A2278" s="15" t="str">
        <f>IF(ISNUMBER(VALUE(SUBSTITUTE('Quantities Report'!$A2276,"+",""))), VALUE(SUBSTITUTE('Quantities Report'!$A2276,"+","")),IF('Quantities Report'!$A2276="","End of Project",$A2277))</f>
        <v>End of Project</v>
      </c>
      <c r="B2278" s="30" t="str">
        <f>IF(ISNUMBER('Quantities Report'!$A2276), "", TRIM(CLEAN(SUBSTITUTE('Quantities Report'!$A2276, CHAR(160), " "))))</f>
        <v/>
      </c>
      <c r="C2278" s="30">
        <f>'Quantities Report'!F2276</f>
        <v>0</v>
      </c>
      <c r="D2278" s="32">
        <f>'Quantities Report'!G2276</f>
        <v>0</v>
      </c>
    </row>
    <row r="2279" spans="1:4">
      <c r="A2279" s="15" t="str">
        <f>IF(ISNUMBER(VALUE(SUBSTITUTE('Quantities Report'!$A2277,"+",""))), VALUE(SUBSTITUTE('Quantities Report'!$A2277,"+","")),IF('Quantities Report'!$A2277="","End of Project",$A2278))</f>
        <v>End of Project</v>
      </c>
      <c r="B2279" s="30" t="str">
        <f>IF(ISNUMBER('Quantities Report'!$A2277), "", TRIM(CLEAN(SUBSTITUTE('Quantities Report'!$A2277, CHAR(160), " "))))</f>
        <v/>
      </c>
      <c r="C2279" s="30">
        <f>'Quantities Report'!F2277</f>
        <v>0</v>
      </c>
      <c r="D2279" s="32">
        <f>'Quantities Report'!G2277</f>
        <v>0</v>
      </c>
    </row>
    <row r="2280" spans="1:4">
      <c r="A2280" s="15" t="str">
        <f>IF(ISNUMBER(VALUE(SUBSTITUTE('Quantities Report'!$A2278,"+",""))), VALUE(SUBSTITUTE('Quantities Report'!$A2278,"+","")),IF('Quantities Report'!$A2278="","End of Project",$A2279))</f>
        <v>End of Project</v>
      </c>
      <c r="B2280" s="30" t="str">
        <f>IF(ISNUMBER('Quantities Report'!$A2278), "", TRIM(CLEAN(SUBSTITUTE('Quantities Report'!$A2278, CHAR(160), " "))))</f>
        <v/>
      </c>
      <c r="C2280" s="30">
        <f>'Quantities Report'!F2278</f>
        <v>0</v>
      </c>
      <c r="D2280" s="32">
        <f>'Quantities Report'!G2278</f>
        <v>0</v>
      </c>
    </row>
    <row r="2281" spans="1:4">
      <c r="A2281" s="15" t="str">
        <f>IF(ISNUMBER(VALUE(SUBSTITUTE('Quantities Report'!$A2279,"+",""))), VALUE(SUBSTITUTE('Quantities Report'!$A2279,"+","")),IF('Quantities Report'!$A2279="","End of Project",$A2280))</f>
        <v>End of Project</v>
      </c>
      <c r="B2281" s="30" t="str">
        <f>IF(ISNUMBER('Quantities Report'!$A2279), "", TRIM(CLEAN(SUBSTITUTE('Quantities Report'!$A2279, CHAR(160), " "))))</f>
        <v/>
      </c>
      <c r="C2281" s="30">
        <f>'Quantities Report'!F2279</f>
        <v>0</v>
      </c>
      <c r="D2281" s="32">
        <f>'Quantities Report'!G2279</f>
        <v>0</v>
      </c>
    </row>
    <row r="2282" spans="1:4">
      <c r="A2282" s="15" t="str">
        <f>IF(ISNUMBER(VALUE(SUBSTITUTE('Quantities Report'!$A2280,"+",""))), VALUE(SUBSTITUTE('Quantities Report'!$A2280,"+","")),IF('Quantities Report'!$A2280="","End of Project",$A2281))</f>
        <v>End of Project</v>
      </c>
      <c r="B2282" s="30" t="str">
        <f>IF(ISNUMBER('Quantities Report'!$A2280), "", TRIM(CLEAN(SUBSTITUTE('Quantities Report'!$A2280, CHAR(160), " "))))</f>
        <v/>
      </c>
      <c r="C2282" s="30">
        <f>'Quantities Report'!F2280</f>
        <v>0</v>
      </c>
      <c r="D2282" s="32">
        <f>'Quantities Report'!G2280</f>
        <v>0</v>
      </c>
    </row>
    <row r="2283" spans="1:4">
      <c r="A2283" s="15" t="str">
        <f>IF(ISNUMBER(VALUE(SUBSTITUTE('Quantities Report'!$A2281,"+",""))), VALUE(SUBSTITUTE('Quantities Report'!$A2281,"+","")),IF('Quantities Report'!$A2281="","End of Project",$A2282))</f>
        <v>End of Project</v>
      </c>
      <c r="B2283" s="30" t="str">
        <f>IF(ISNUMBER('Quantities Report'!$A2281), "", TRIM(CLEAN(SUBSTITUTE('Quantities Report'!$A2281, CHAR(160), " "))))</f>
        <v/>
      </c>
      <c r="C2283" s="30">
        <f>'Quantities Report'!F2281</f>
        <v>0</v>
      </c>
      <c r="D2283" s="32">
        <f>'Quantities Report'!G2281</f>
        <v>0</v>
      </c>
    </row>
    <row r="2284" spans="1:4">
      <c r="A2284" s="15" t="str">
        <f>IF(ISNUMBER(VALUE(SUBSTITUTE('Quantities Report'!$A2282,"+",""))), VALUE(SUBSTITUTE('Quantities Report'!$A2282,"+","")),IF('Quantities Report'!$A2282="","End of Project",$A2283))</f>
        <v>End of Project</v>
      </c>
      <c r="B2284" s="30" t="str">
        <f>IF(ISNUMBER('Quantities Report'!$A2282), "", TRIM(CLEAN(SUBSTITUTE('Quantities Report'!$A2282, CHAR(160), " "))))</f>
        <v/>
      </c>
      <c r="C2284" s="30">
        <f>'Quantities Report'!F2282</f>
        <v>0</v>
      </c>
      <c r="D2284" s="32">
        <f>'Quantities Report'!G2282</f>
        <v>0</v>
      </c>
    </row>
    <row r="2285" spans="1:4">
      <c r="A2285" s="15" t="str">
        <f>IF(ISNUMBER(VALUE(SUBSTITUTE('Quantities Report'!$A2283,"+",""))), VALUE(SUBSTITUTE('Quantities Report'!$A2283,"+","")),IF('Quantities Report'!$A2283="","End of Project",$A2284))</f>
        <v>End of Project</v>
      </c>
      <c r="B2285" s="30" t="str">
        <f>IF(ISNUMBER('Quantities Report'!$A2283), "", TRIM(CLEAN(SUBSTITUTE('Quantities Report'!$A2283, CHAR(160), " "))))</f>
        <v/>
      </c>
      <c r="C2285" s="30">
        <f>'Quantities Report'!F2283</f>
        <v>0</v>
      </c>
      <c r="D2285" s="32">
        <f>'Quantities Report'!G2283</f>
        <v>0</v>
      </c>
    </row>
    <row r="2286" spans="1:4">
      <c r="A2286" s="15" t="str">
        <f>IF(ISNUMBER(VALUE(SUBSTITUTE('Quantities Report'!$A2284,"+",""))), VALUE(SUBSTITUTE('Quantities Report'!$A2284,"+","")),IF('Quantities Report'!$A2284="","End of Project",$A2285))</f>
        <v>End of Project</v>
      </c>
      <c r="B2286" s="30" t="str">
        <f>IF(ISNUMBER('Quantities Report'!$A2284), "", TRIM(CLEAN(SUBSTITUTE('Quantities Report'!$A2284, CHAR(160), " "))))</f>
        <v/>
      </c>
      <c r="C2286" s="30">
        <f>'Quantities Report'!F2284</f>
        <v>0</v>
      </c>
      <c r="D2286" s="32">
        <f>'Quantities Report'!G2284</f>
        <v>0</v>
      </c>
    </row>
    <row r="2287" spans="1:4">
      <c r="A2287" s="15" t="str">
        <f>IF(ISNUMBER(VALUE(SUBSTITUTE('Quantities Report'!$A2285,"+",""))), VALUE(SUBSTITUTE('Quantities Report'!$A2285,"+","")),IF('Quantities Report'!$A2285="","End of Project",$A2286))</f>
        <v>End of Project</v>
      </c>
      <c r="B2287" s="30" t="str">
        <f>IF(ISNUMBER('Quantities Report'!$A2285), "", TRIM(CLEAN(SUBSTITUTE('Quantities Report'!$A2285, CHAR(160), " "))))</f>
        <v/>
      </c>
      <c r="C2287" s="30">
        <f>'Quantities Report'!F2285</f>
        <v>0</v>
      </c>
      <c r="D2287" s="32">
        <f>'Quantities Report'!G2285</f>
        <v>0</v>
      </c>
    </row>
    <row r="2288" spans="1:4">
      <c r="A2288" s="15" t="str">
        <f>IF(ISNUMBER(VALUE(SUBSTITUTE('Quantities Report'!$A2286,"+",""))), VALUE(SUBSTITUTE('Quantities Report'!$A2286,"+","")),IF('Quantities Report'!$A2286="","End of Project",$A2287))</f>
        <v>End of Project</v>
      </c>
      <c r="B2288" s="30" t="str">
        <f>IF(ISNUMBER('Quantities Report'!$A2286), "", TRIM(CLEAN(SUBSTITUTE('Quantities Report'!$A2286, CHAR(160), " "))))</f>
        <v/>
      </c>
      <c r="C2288" s="30">
        <f>'Quantities Report'!F2286</f>
        <v>0</v>
      </c>
      <c r="D2288" s="32">
        <f>'Quantities Report'!G2286</f>
        <v>0</v>
      </c>
    </row>
    <row r="2289" spans="1:4">
      <c r="A2289" s="15" t="str">
        <f>IF(ISNUMBER(VALUE(SUBSTITUTE('Quantities Report'!$A2287,"+",""))), VALUE(SUBSTITUTE('Quantities Report'!$A2287,"+","")),IF('Quantities Report'!$A2287="","End of Project",$A2288))</f>
        <v>End of Project</v>
      </c>
      <c r="B2289" s="30" t="str">
        <f>IF(ISNUMBER('Quantities Report'!$A2287), "", TRIM(CLEAN(SUBSTITUTE('Quantities Report'!$A2287, CHAR(160), " "))))</f>
        <v/>
      </c>
      <c r="C2289" s="30">
        <f>'Quantities Report'!F2287</f>
        <v>0</v>
      </c>
      <c r="D2289" s="32">
        <f>'Quantities Report'!G2287</f>
        <v>0</v>
      </c>
    </row>
    <row r="2290" spans="1:4">
      <c r="A2290" s="15" t="str">
        <f>IF(ISNUMBER(VALUE(SUBSTITUTE('Quantities Report'!$A2288,"+",""))), VALUE(SUBSTITUTE('Quantities Report'!$A2288,"+","")),IF('Quantities Report'!$A2288="","End of Project",$A2289))</f>
        <v>End of Project</v>
      </c>
      <c r="B2290" s="30" t="str">
        <f>IF(ISNUMBER('Quantities Report'!$A2288), "", TRIM(CLEAN(SUBSTITUTE('Quantities Report'!$A2288, CHAR(160), " "))))</f>
        <v/>
      </c>
      <c r="C2290" s="30">
        <f>'Quantities Report'!F2288</f>
        <v>0</v>
      </c>
      <c r="D2290" s="32">
        <f>'Quantities Report'!G2288</f>
        <v>0</v>
      </c>
    </row>
    <row r="2291" spans="1:4">
      <c r="A2291" s="15" t="str">
        <f>IF(ISNUMBER(VALUE(SUBSTITUTE('Quantities Report'!$A2289,"+",""))), VALUE(SUBSTITUTE('Quantities Report'!$A2289,"+","")),IF('Quantities Report'!$A2289="","End of Project",$A2290))</f>
        <v>End of Project</v>
      </c>
      <c r="B2291" s="30" t="str">
        <f>IF(ISNUMBER('Quantities Report'!$A2289), "", TRIM(CLEAN(SUBSTITUTE('Quantities Report'!$A2289, CHAR(160), " "))))</f>
        <v/>
      </c>
      <c r="C2291" s="30">
        <f>'Quantities Report'!F2289</f>
        <v>0</v>
      </c>
      <c r="D2291" s="32">
        <f>'Quantities Report'!G2289</f>
        <v>0</v>
      </c>
    </row>
    <row r="2292" spans="1:4">
      <c r="A2292" s="15" t="str">
        <f>IF(ISNUMBER(VALUE(SUBSTITUTE('Quantities Report'!$A2290,"+",""))), VALUE(SUBSTITUTE('Quantities Report'!$A2290,"+","")),IF('Quantities Report'!$A2290="","End of Project",$A2291))</f>
        <v>End of Project</v>
      </c>
      <c r="B2292" s="30" t="str">
        <f>IF(ISNUMBER('Quantities Report'!$A2290), "", TRIM(CLEAN(SUBSTITUTE('Quantities Report'!$A2290, CHAR(160), " "))))</f>
        <v/>
      </c>
      <c r="C2292" s="30">
        <f>'Quantities Report'!F2290</f>
        <v>0</v>
      </c>
      <c r="D2292" s="32">
        <f>'Quantities Report'!G2290</f>
        <v>0</v>
      </c>
    </row>
    <row r="2293" spans="1:4">
      <c r="A2293" s="15" t="str">
        <f>IF(ISNUMBER(VALUE(SUBSTITUTE('Quantities Report'!$A2291,"+",""))), VALUE(SUBSTITUTE('Quantities Report'!$A2291,"+","")),IF('Quantities Report'!$A2291="","End of Project",$A2292))</f>
        <v>End of Project</v>
      </c>
      <c r="B2293" s="30" t="str">
        <f>IF(ISNUMBER('Quantities Report'!$A2291), "", TRIM(CLEAN(SUBSTITUTE('Quantities Report'!$A2291, CHAR(160), " "))))</f>
        <v/>
      </c>
      <c r="C2293" s="30">
        <f>'Quantities Report'!F2291</f>
        <v>0</v>
      </c>
      <c r="D2293" s="32">
        <f>'Quantities Report'!G2291</f>
        <v>0</v>
      </c>
    </row>
    <row r="2294" spans="1:4">
      <c r="A2294" s="15" t="str">
        <f>IF(ISNUMBER(VALUE(SUBSTITUTE('Quantities Report'!$A2292,"+",""))), VALUE(SUBSTITUTE('Quantities Report'!$A2292,"+","")),IF('Quantities Report'!$A2292="","End of Project",$A2293))</f>
        <v>End of Project</v>
      </c>
      <c r="B2294" s="30" t="str">
        <f>IF(ISNUMBER('Quantities Report'!$A2292), "", TRIM(CLEAN(SUBSTITUTE('Quantities Report'!$A2292, CHAR(160), " "))))</f>
        <v/>
      </c>
      <c r="C2294" s="30">
        <f>'Quantities Report'!F2292</f>
        <v>0</v>
      </c>
      <c r="D2294" s="32">
        <f>'Quantities Report'!G2292</f>
        <v>0</v>
      </c>
    </row>
    <row r="2295" spans="1:4">
      <c r="A2295" s="15" t="str">
        <f>IF(ISNUMBER(VALUE(SUBSTITUTE('Quantities Report'!$A2293,"+",""))), VALUE(SUBSTITUTE('Quantities Report'!$A2293,"+","")),IF('Quantities Report'!$A2293="","End of Project",$A2294))</f>
        <v>End of Project</v>
      </c>
      <c r="B2295" s="30" t="str">
        <f>IF(ISNUMBER('Quantities Report'!$A2293), "", TRIM(CLEAN(SUBSTITUTE('Quantities Report'!$A2293, CHAR(160), " "))))</f>
        <v/>
      </c>
      <c r="C2295" s="30">
        <f>'Quantities Report'!F2293</f>
        <v>0</v>
      </c>
      <c r="D2295" s="32">
        <f>'Quantities Report'!G2293</f>
        <v>0</v>
      </c>
    </row>
    <row r="2296" spans="1:4">
      <c r="A2296" s="15" t="str">
        <f>IF(ISNUMBER(VALUE(SUBSTITUTE('Quantities Report'!$A2294,"+",""))), VALUE(SUBSTITUTE('Quantities Report'!$A2294,"+","")),IF('Quantities Report'!$A2294="","End of Project",$A2295))</f>
        <v>End of Project</v>
      </c>
      <c r="B2296" s="30" t="str">
        <f>IF(ISNUMBER('Quantities Report'!$A2294), "", TRIM(CLEAN(SUBSTITUTE('Quantities Report'!$A2294, CHAR(160), " "))))</f>
        <v/>
      </c>
      <c r="C2296" s="30">
        <f>'Quantities Report'!F2294</f>
        <v>0</v>
      </c>
      <c r="D2296" s="32">
        <f>'Quantities Report'!G2294</f>
        <v>0</v>
      </c>
    </row>
    <row r="2297" spans="1:4">
      <c r="A2297" s="15" t="str">
        <f>IF(ISNUMBER(VALUE(SUBSTITUTE('Quantities Report'!$A2295,"+",""))), VALUE(SUBSTITUTE('Quantities Report'!$A2295,"+","")),IF('Quantities Report'!$A2295="","End of Project",$A2296))</f>
        <v>End of Project</v>
      </c>
      <c r="B2297" s="30" t="str">
        <f>IF(ISNUMBER('Quantities Report'!$A2295), "", TRIM(CLEAN(SUBSTITUTE('Quantities Report'!$A2295, CHAR(160), " "))))</f>
        <v/>
      </c>
      <c r="C2297" s="30">
        <f>'Quantities Report'!F2295</f>
        <v>0</v>
      </c>
      <c r="D2297" s="32">
        <f>'Quantities Report'!G2295</f>
        <v>0</v>
      </c>
    </row>
    <row r="2298" spans="1:4">
      <c r="A2298" s="15" t="str">
        <f>IF(ISNUMBER(VALUE(SUBSTITUTE('Quantities Report'!$A2296,"+",""))), VALUE(SUBSTITUTE('Quantities Report'!$A2296,"+","")),IF('Quantities Report'!$A2296="","End of Project",$A2297))</f>
        <v>End of Project</v>
      </c>
      <c r="B2298" s="30" t="str">
        <f>IF(ISNUMBER('Quantities Report'!$A2296), "", TRIM(CLEAN(SUBSTITUTE('Quantities Report'!$A2296, CHAR(160), " "))))</f>
        <v/>
      </c>
      <c r="C2298" s="30">
        <f>'Quantities Report'!F2296</f>
        <v>0</v>
      </c>
      <c r="D2298" s="32">
        <f>'Quantities Report'!G2296</f>
        <v>0</v>
      </c>
    </row>
    <row r="2299" spans="1:4">
      <c r="A2299" s="15" t="str">
        <f>IF(ISNUMBER(VALUE(SUBSTITUTE('Quantities Report'!$A2297,"+",""))), VALUE(SUBSTITUTE('Quantities Report'!$A2297,"+","")),IF('Quantities Report'!$A2297="","End of Project",$A2298))</f>
        <v>End of Project</v>
      </c>
      <c r="B2299" s="30" t="str">
        <f>IF(ISNUMBER('Quantities Report'!$A2297), "", TRIM(CLEAN(SUBSTITUTE('Quantities Report'!$A2297, CHAR(160), " "))))</f>
        <v/>
      </c>
      <c r="C2299" s="30">
        <f>'Quantities Report'!F2297</f>
        <v>0</v>
      </c>
      <c r="D2299" s="32">
        <f>'Quantities Report'!G2297</f>
        <v>0</v>
      </c>
    </row>
    <row r="2300" spans="1:4">
      <c r="A2300" s="15" t="str">
        <f>IF(ISNUMBER(VALUE(SUBSTITUTE('Quantities Report'!$A2298,"+",""))), VALUE(SUBSTITUTE('Quantities Report'!$A2298,"+","")),IF('Quantities Report'!$A2298="","End of Project",$A2299))</f>
        <v>End of Project</v>
      </c>
      <c r="B2300" s="30" t="str">
        <f>IF(ISNUMBER('Quantities Report'!$A2298), "", TRIM(CLEAN(SUBSTITUTE('Quantities Report'!$A2298, CHAR(160), " "))))</f>
        <v/>
      </c>
      <c r="C2300" s="30">
        <f>'Quantities Report'!F2298</f>
        <v>0</v>
      </c>
      <c r="D2300" s="32">
        <f>'Quantities Report'!G2298</f>
        <v>0</v>
      </c>
    </row>
    <row r="2301" spans="1:4">
      <c r="A2301" s="15" t="str">
        <f>IF(ISNUMBER(VALUE(SUBSTITUTE('Quantities Report'!$A2299,"+",""))), VALUE(SUBSTITUTE('Quantities Report'!$A2299,"+","")),IF('Quantities Report'!$A2299="","End of Project",$A2300))</f>
        <v>End of Project</v>
      </c>
      <c r="B2301" s="30" t="str">
        <f>IF(ISNUMBER('Quantities Report'!$A2299), "", TRIM(CLEAN(SUBSTITUTE('Quantities Report'!$A2299, CHAR(160), " "))))</f>
        <v/>
      </c>
      <c r="C2301" s="30">
        <f>'Quantities Report'!F2299</f>
        <v>0</v>
      </c>
      <c r="D2301" s="32">
        <f>'Quantities Report'!G2299</f>
        <v>0</v>
      </c>
    </row>
    <row r="2302" spans="1:4">
      <c r="A2302" s="15" t="str">
        <f>IF(ISNUMBER(VALUE(SUBSTITUTE('Quantities Report'!$A2300,"+",""))), VALUE(SUBSTITUTE('Quantities Report'!$A2300,"+","")),IF('Quantities Report'!$A2300="","End of Project",$A2301))</f>
        <v>End of Project</v>
      </c>
      <c r="B2302" s="30" t="str">
        <f>IF(ISNUMBER('Quantities Report'!$A2300), "", TRIM(CLEAN(SUBSTITUTE('Quantities Report'!$A2300, CHAR(160), " "))))</f>
        <v/>
      </c>
      <c r="C2302" s="30">
        <f>'Quantities Report'!F2300</f>
        <v>0</v>
      </c>
      <c r="D2302" s="32">
        <f>'Quantities Report'!G2300</f>
        <v>0</v>
      </c>
    </row>
    <row r="2303" spans="1:4">
      <c r="A2303" s="15" t="str">
        <f>IF(ISNUMBER(VALUE(SUBSTITUTE('Quantities Report'!$A2301,"+",""))), VALUE(SUBSTITUTE('Quantities Report'!$A2301,"+","")),IF('Quantities Report'!$A2301="","End of Project",$A2302))</f>
        <v>End of Project</v>
      </c>
      <c r="B2303" s="30" t="str">
        <f>IF(ISNUMBER('Quantities Report'!$A2301), "", TRIM(CLEAN(SUBSTITUTE('Quantities Report'!$A2301, CHAR(160), " "))))</f>
        <v/>
      </c>
      <c r="C2303" s="30">
        <f>'Quantities Report'!F2301</f>
        <v>0</v>
      </c>
      <c r="D2303" s="32">
        <f>'Quantities Report'!G2301</f>
        <v>0</v>
      </c>
    </row>
    <row r="2304" spans="1:4">
      <c r="A2304" s="15" t="str">
        <f>IF(ISNUMBER(VALUE(SUBSTITUTE('Quantities Report'!$A2302,"+",""))), VALUE(SUBSTITUTE('Quantities Report'!$A2302,"+","")),IF('Quantities Report'!$A2302="","End of Project",$A2303))</f>
        <v>End of Project</v>
      </c>
      <c r="B2304" s="30" t="str">
        <f>IF(ISNUMBER('Quantities Report'!$A2302), "", TRIM(CLEAN(SUBSTITUTE('Quantities Report'!$A2302, CHAR(160), " "))))</f>
        <v/>
      </c>
      <c r="C2304" s="30">
        <f>'Quantities Report'!F2302</f>
        <v>0</v>
      </c>
      <c r="D2304" s="32">
        <f>'Quantities Report'!G2302</f>
        <v>0</v>
      </c>
    </row>
    <row r="2305" spans="1:4">
      <c r="A2305" s="15" t="str">
        <f>IF(ISNUMBER(VALUE(SUBSTITUTE('Quantities Report'!$A2303,"+",""))), VALUE(SUBSTITUTE('Quantities Report'!$A2303,"+","")),IF('Quantities Report'!$A2303="","End of Project",$A2304))</f>
        <v>End of Project</v>
      </c>
      <c r="B2305" s="30" t="str">
        <f>IF(ISNUMBER('Quantities Report'!$A2303), "", TRIM(CLEAN(SUBSTITUTE('Quantities Report'!$A2303, CHAR(160), " "))))</f>
        <v/>
      </c>
      <c r="C2305" s="30">
        <f>'Quantities Report'!F2303</f>
        <v>0</v>
      </c>
      <c r="D2305" s="32">
        <f>'Quantities Report'!G2303</f>
        <v>0</v>
      </c>
    </row>
    <row r="2306" spans="1:4">
      <c r="A2306" s="15" t="str">
        <f>IF(ISNUMBER(VALUE(SUBSTITUTE('Quantities Report'!$A2304,"+",""))), VALUE(SUBSTITUTE('Quantities Report'!$A2304,"+","")),IF('Quantities Report'!$A2304="","End of Project",$A2305))</f>
        <v>End of Project</v>
      </c>
      <c r="B2306" s="30" t="str">
        <f>IF(ISNUMBER('Quantities Report'!$A2304), "", TRIM(CLEAN(SUBSTITUTE('Quantities Report'!$A2304, CHAR(160), " "))))</f>
        <v/>
      </c>
      <c r="C2306" s="30">
        <f>'Quantities Report'!F2304</f>
        <v>0</v>
      </c>
      <c r="D2306" s="32">
        <f>'Quantities Report'!G2304</f>
        <v>0</v>
      </c>
    </row>
    <row r="2307" spans="1:4">
      <c r="A2307" s="15" t="str">
        <f>IF(ISNUMBER(VALUE(SUBSTITUTE('Quantities Report'!$A2305,"+",""))), VALUE(SUBSTITUTE('Quantities Report'!$A2305,"+","")),IF('Quantities Report'!$A2305="","End of Project",$A2306))</f>
        <v>End of Project</v>
      </c>
      <c r="B2307" s="30" t="str">
        <f>IF(ISNUMBER('Quantities Report'!$A2305), "", TRIM(CLEAN(SUBSTITUTE('Quantities Report'!$A2305, CHAR(160), " "))))</f>
        <v/>
      </c>
      <c r="C2307" s="30">
        <f>'Quantities Report'!F2305</f>
        <v>0</v>
      </c>
      <c r="D2307" s="32">
        <f>'Quantities Report'!G2305</f>
        <v>0</v>
      </c>
    </row>
    <row r="2308" spans="1:4">
      <c r="A2308" s="15" t="str">
        <f>IF(ISNUMBER(VALUE(SUBSTITUTE('Quantities Report'!$A2306,"+",""))), VALUE(SUBSTITUTE('Quantities Report'!$A2306,"+","")),IF('Quantities Report'!$A2306="","End of Project",$A2307))</f>
        <v>End of Project</v>
      </c>
      <c r="B2308" s="30" t="str">
        <f>IF(ISNUMBER('Quantities Report'!$A2306), "", TRIM(CLEAN(SUBSTITUTE('Quantities Report'!$A2306, CHAR(160), " "))))</f>
        <v/>
      </c>
      <c r="C2308" s="30">
        <f>'Quantities Report'!F2306</f>
        <v>0</v>
      </c>
      <c r="D2308" s="32">
        <f>'Quantities Report'!G2306</f>
        <v>0</v>
      </c>
    </row>
    <row r="2309" spans="1:4">
      <c r="A2309" s="15" t="str">
        <f>IF(ISNUMBER(VALUE(SUBSTITUTE('Quantities Report'!$A2307,"+",""))), VALUE(SUBSTITUTE('Quantities Report'!$A2307,"+","")),IF('Quantities Report'!$A2307="","End of Project",$A2308))</f>
        <v>End of Project</v>
      </c>
      <c r="B2309" s="30" t="str">
        <f>IF(ISNUMBER('Quantities Report'!$A2307), "", TRIM(CLEAN(SUBSTITUTE('Quantities Report'!$A2307, CHAR(160), " "))))</f>
        <v/>
      </c>
      <c r="C2309" s="30">
        <f>'Quantities Report'!F2307</f>
        <v>0</v>
      </c>
      <c r="D2309" s="32">
        <f>'Quantities Report'!G2307</f>
        <v>0</v>
      </c>
    </row>
    <row r="2310" spans="1:4">
      <c r="A2310" s="15" t="str">
        <f>IF(ISNUMBER(VALUE(SUBSTITUTE('Quantities Report'!$A2308,"+",""))), VALUE(SUBSTITUTE('Quantities Report'!$A2308,"+","")),IF('Quantities Report'!$A2308="","End of Project",$A2309))</f>
        <v>End of Project</v>
      </c>
      <c r="B2310" s="30" t="str">
        <f>IF(ISNUMBER('Quantities Report'!$A2308), "", TRIM(CLEAN(SUBSTITUTE('Quantities Report'!$A2308, CHAR(160), " "))))</f>
        <v/>
      </c>
      <c r="C2310" s="30">
        <f>'Quantities Report'!F2308</f>
        <v>0</v>
      </c>
      <c r="D2310" s="32">
        <f>'Quantities Report'!G2308</f>
        <v>0</v>
      </c>
    </row>
    <row r="2311" spans="1:4">
      <c r="A2311" s="15" t="str">
        <f>IF(ISNUMBER(VALUE(SUBSTITUTE('Quantities Report'!$A2309,"+",""))), VALUE(SUBSTITUTE('Quantities Report'!$A2309,"+","")),IF('Quantities Report'!$A2309="","End of Project",$A2310))</f>
        <v>End of Project</v>
      </c>
      <c r="B2311" s="30" t="str">
        <f>IF(ISNUMBER('Quantities Report'!$A2309), "", TRIM(CLEAN(SUBSTITUTE('Quantities Report'!$A2309, CHAR(160), " "))))</f>
        <v/>
      </c>
      <c r="C2311" s="30">
        <f>'Quantities Report'!F2309</f>
        <v>0</v>
      </c>
      <c r="D2311" s="32">
        <f>'Quantities Report'!G2309</f>
        <v>0</v>
      </c>
    </row>
    <row r="2312" spans="1:4">
      <c r="A2312" s="15" t="str">
        <f>IF(ISNUMBER(VALUE(SUBSTITUTE('Quantities Report'!$A2310,"+",""))), VALUE(SUBSTITUTE('Quantities Report'!$A2310,"+","")),IF('Quantities Report'!$A2310="","End of Project",$A2311))</f>
        <v>End of Project</v>
      </c>
      <c r="B2312" s="30" t="str">
        <f>IF(ISNUMBER('Quantities Report'!$A2310), "", TRIM(CLEAN(SUBSTITUTE('Quantities Report'!$A2310, CHAR(160), " "))))</f>
        <v/>
      </c>
      <c r="C2312" s="30">
        <f>'Quantities Report'!F2310</f>
        <v>0</v>
      </c>
      <c r="D2312" s="32">
        <f>'Quantities Report'!G2310</f>
        <v>0</v>
      </c>
    </row>
    <row r="2313" spans="1:4">
      <c r="A2313" s="15" t="str">
        <f>IF(ISNUMBER(VALUE(SUBSTITUTE('Quantities Report'!$A2311,"+",""))), VALUE(SUBSTITUTE('Quantities Report'!$A2311,"+","")),IF('Quantities Report'!$A2311="","End of Project",$A2312))</f>
        <v>End of Project</v>
      </c>
      <c r="B2313" s="30" t="str">
        <f>IF(ISNUMBER('Quantities Report'!$A2311), "", TRIM(CLEAN(SUBSTITUTE('Quantities Report'!$A2311, CHAR(160), " "))))</f>
        <v/>
      </c>
      <c r="C2313" s="30">
        <f>'Quantities Report'!F2311</f>
        <v>0</v>
      </c>
      <c r="D2313" s="32">
        <f>'Quantities Report'!G2311</f>
        <v>0</v>
      </c>
    </row>
    <row r="2314" spans="1:4">
      <c r="A2314" s="15" t="str">
        <f>IF(ISNUMBER(VALUE(SUBSTITUTE('Quantities Report'!$A2312,"+",""))), VALUE(SUBSTITUTE('Quantities Report'!$A2312,"+","")),IF('Quantities Report'!$A2312="","End of Project",$A2313))</f>
        <v>End of Project</v>
      </c>
      <c r="B2314" s="30" t="str">
        <f>IF(ISNUMBER('Quantities Report'!$A2312), "", TRIM(CLEAN(SUBSTITUTE('Quantities Report'!$A2312, CHAR(160), " "))))</f>
        <v/>
      </c>
      <c r="C2314" s="30">
        <f>'Quantities Report'!F2312</f>
        <v>0</v>
      </c>
      <c r="D2314" s="32">
        <f>'Quantities Report'!G2312</f>
        <v>0</v>
      </c>
    </row>
    <row r="2315" spans="1:4">
      <c r="A2315" s="15" t="str">
        <f>IF(ISNUMBER(VALUE(SUBSTITUTE('Quantities Report'!$A2313,"+",""))), VALUE(SUBSTITUTE('Quantities Report'!$A2313,"+","")),IF('Quantities Report'!$A2313="","End of Project",$A2314))</f>
        <v>End of Project</v>
      </c>
      <c r="B2315" s="30" t="str">
        <f>IF(ISNUMBER('Quantities Report'!$A2313), "", TRIM(CLEAN(SUBSTITUTE('Quantities Report'!$A2313, CHAR(160), " "))))</f>
        <v/>
      </c>
      <c r="C2315" s="30">
        <f>'Quantities Report'!F2313</f>
        <v>0</v>
      </c>
      <c r="D2315" s="32">
        <f>'Quantities Report'!G2313</f>
        <v>0</v>
      </c>
    </row>
    <row r="2316" spans="1:4">
      <c r="A2316" s="15" t="str">
        <f>IF(ISNUMBER(VALUE(SUBSTITUTE('Quantities Report'!$A2314,"+",""))), VALUE(SUBSTITUTE('Quantities Report'!$A2314,"+","")),IF('Quantities Report'!$A2314="","End of Project",$A2315))</f>
        <v>End of Project</v>
      </c>
      <c r="B2316" s="30" t="str">
        <f>IF(ISNUMBER('Quantities Report'!$A2314), "", TRIM(CLEAN(SUBSTITUTE('Quantities Report'!$A2314, CHAR(160), " "))))</f>
        <v/>
      </c>
      <c r="C2316" s="30">
        <f>'Quantities Report'!F2314</f>
        <v>0</v>
      </c>
      <c r="D2316" s="32">
        <f>'Quantities Report'!G2314</f>
        <v>0</v>
      </c>
    </row>
    <row r="2317" spans="1:4">
      <c r="A2317" s="15" t="str">
        <f>IF(ISNUMBER(VALUE(SUBSTITUTE('Quantities Report'!$A2315,"+",""))), VALUE(SUBSTITUTE('Quantities Report'!$A2315,"+","")),IF('Quantities Report'!$A2315="","End of Project",$A2316))</f>
        <v>End of Project</v>
      </c>
      <c r="B2317" s="30" t="str">
        <f>IF(ISNUMBER('Quantities Report'!$A2315), "", TRIM(CLEAN(SUBSTITUTE('Quantities Report'!$A2315, CHAR(160), " "))))</f>
        <v/>
      </c>
      <c r="C2317" s="30">
        <f>'Quantities Report'!F2315</f>
        <v>0</v>
      </c>
      <c r="D2317" s="32">
        <f>'Quantities Report'!G2315</f>
        <v>0</v>
      </c>
    </row>
    <row r="2318" spans="1:4">
      <c r="A2318" s="15" t="str">
        <f>IF(ISNUMBER(VALUE(SUBSTITUTE('Quantities Report'!$A2316,"+",""))), VALUE(SUBSTITUTE('Quantities Report'!$A2316,"+","")),IF('Quantities Report'!$A2316="","End of Project",$A2317))</f>
        <v>End of Project</v>
      </c>
      <c r="B2318" s="30" t="str">
        <f>IF(ISNUMBER('Quantities Report'!$A2316), "", TRIM(CLEAN(SUBSTITUTE('Quantities Report'!$A2316, CHAR(160), " "))))</f>
        <v/>
      </c>
      <c r="C2318" s="30">
        <f>'Quantities Report'!F2316</f>
        <v>0</v>
      </c>
      <c r="D2318" s="32">
        <f>'Quantities Report'!G2316</f>
        <v>0</v>
      </c>
    </row>
    <row r="2319" spans="1:4">
      <c r="A2319" s="15" t="str">
        <f>IF(ISNUMBER(VALUE(SUBSTITUTE('Quantities Report'!$A2317,"+",""))), VALUE(SUBSTITUTE('Quantities Report'!$A2317,"+","")),IF('Quantities Report'!$A2317="","End of Project",$A2318))</f>
        <v>End of Project</v>
      </c>
      <c r="B2319" s="30" t="str">
        <f>IF(ISNUMBER('Quantities Report'!$A2317), "", TRIM(CLEAN(SUBSTITUTE('Quantities Report'!$A2317, CHAR(160), " "))))</f>
        <v/>
      </c>
      <c r="C2319" s="30">
        <f>'Quantities Report'!F2317</f>
        <v>0</v>
      </c>
      <c r="D2319" s="32">
        <f>'Quantities Report'!G2317</f>
        <v>0</v>
      </c>
    </row>
    <row r="2320" spans="1:4">
      <c r="A2320" s="15" t="str">
        <f>IF(ISNUMBER(VALUE(SUBSTITUTE('Quantities Report'!$A2318,"+",""))), VALUE(SUBSTITUTE('Quantities Report'!$A2318,"+","")),IF('Quantities Report'!$A2318="","End of Project",$A2319))</f>
        <v>End of Project</v>
      </c>
      <c r="B2320" s="30" t="str">
        <f>IF(ISNUMBER('Quantities Report'!$A2318), "", TRIM(CLEAN(SUBSTITUTE('Quantities Report'!$A2318, CHAR(160), " "))))</f>
        <v/>
      </c>
      <c r="C2320" s="30">
        <f>'Quantities Report'!F2318</f>
        <v>0</v>
      </c>
      <c r="D2320" s="32">
        <f>'Quantities Report'!G2318</f>
        <v>0</v>
      </c>
    </row>
    <row r="2321" spans="1:4">
      <c r="A2321" s="15" t="str">
        <f>IF(ISNUMBER(VALUE(SUBSTITUTE('Quantities Report'!$A2319,"+",""))), VALUE(SUBSTITUTE('Quantities Report'!$A2319,"+","")),IF('Quantities Report'!$A2319="","End of Project",$A2320))</f>
        <v>End of Project</v>
      </c>
      <c r="B2321" s="30" t="str">
        <f>IF(ISNUMBER('Quantities Report'!$A2319), "", TRIM(CLEAN(SUBSTITUTE('Quantities Report'!$A2319, CHAR(160), " "))))</f>
        <v/>
      </c>
      <c r="C2321" s="30">
        <f>'Quantities Report'!F2319</f>
        <v>0</v>
      </c>
      <c r="D2321" s="32">
        <f>'Quantities Report'!G2319</f>
        <v>0</v>
      </c>
    </row>
    <row r="2322" spans="1:4">
      <c r="A2322" s="15" t="str">
        <f>IF(ISNUMBER(VALUE(SUBSTITUTE('Quantities Report'!$A2320,"+",""))), VALUE(SUBSTITUTE('Quantities Report'!$A2320,"+","")),IF('Quantities Report'!$A2320="","End of Project",$A2321))</f>
        <v>End of Project</v>
      </c>
      <c r="B2322" s="30" t="str">
        <f>IF(ISNUMBER('Quantities Report'!$A2320), "", TRIM(CLEAN(SUBSTITUTE('Quantities Report'!$A2320, CHAR(160), " "))))</f>
        <v/>
      </c>
      <c r="C2322" s="30">
        <f>'Quantities Report'!F2320</f>
        <v>0</v>
      </c>
      <c r="D2322" s="32">
        <f>'Quantities Report'!G2320</f>
        <v>0</v>
      </c>
    </row>
    <row r="2323" spans="1:4">
      <c r="A2323" s="15" t="str">
        <f>IF(ISNUMBER(VALUE(SUBSTITUTE('Quantities Report'!$A2321,"+",""))), VALUE(SUBSTITUTE('Quantities Report'!$A2321,"+","")),IF('Quantities Report'!$A2321="","End of Project",$A2322))</f>
        <v>End of Project</v>
      </c>
      <c r="B2323" s="30" t="str">
        <f>IF(ISNUMBER('Quantities Report'!$A2321), "", TRIM(CLEAN(SUBSTITUTE('Quantities Report'!$A2321, CHAR(160), " "))))</f>
        <v/>
      </c>
      <c r="C2323" s="30">
        <f>'Quantities Report'!F2321</f>
        <v>0</v>
      </c>
      <c r="D2323" s="32">
        <f>'Quantities Report'!G2321</f>
        <v>0</v>
      </c>
    </row>
    <row r="2324" spans="1:4">
      <c r="A2324" s="15" t="str">
        <f>IF(ISNUMBER(VALUE(SUBSTITUTE('Quantities Report'!$A2322,"+",""))), VALUE(SUBSTITUTE('Quantities Report'!$A2322,"+","")),IF('Quantities Report'!$A2322="","End of Project",$A2323))</f>
        <v>End of Project</v>
      </c>
      <c r="B2324" s="30" t="str">
        <f>IF(ISNUMBER('Quantities Report'!$A2322), "", TRIM(CLEAN(SUBSTITUTE('Quantities Report'!$A2322, CHAR(160), " "))))</f>
        <v/>
      </c>
      <c r="C2324" s="30">
        <f>'Quantities Report'!F2322</f>
        <v>0</v>
      </c>
      <c r="D2324" s="32">
        <f>'Quantities Report'!G2322</f>
        <v>0</v>
      </c>
    </row>
    <row r="2325" spans="1:4">
      <c r="A2325" s="15" t="str">
        <f>IF(ISNUMBER(VALUE(SUBSTITUTE('Quantities Report'!$A2323,"+",""))), VALUE(SUBSTITUTE('Quantities Report'!$A2323,"+","")),IF('Quantities Report'!$A2323="","End of Project",$A2324))</f>
        <v>End of Project</v>
      </c>
      <c r="B2325" s="30" t="str">
        <f>IF(ISNUMBER('Quantities Report'!$A2323), "", TRIM(CLEAN(SUBSTITUTE('Quantities Report'!$A2323, CHAR(160), " "))))</f>
        <v/>
      </c>
      <c r="C2325" s="30">
        <f>'Quantities Report'!F2323</f>
        <v>0</v>
      </c>
      <c r="D2325" s="32">
        <f>'Quantities Report'!G2323</f>
        <v>0</v>
      </c>
    </row>
    <row r="2326" spans="1:4">
      <c r="A2326" s="15" t="str">
        <f>IF(ISNUMBER(VALUE(SUBSTITUTE('Quantities Report'!$A2324,"+",""))), VALUE(SUBSTITUTE('Quantities Report'!$A2324,"+","")),IF('Quantities Report'!$A2324="","End of Project",$A2325))</f>
        <v>End of Project</v>
      </c>
      <c r="B2326" s="30" t="str">
        <f>IF(ISNUMBER('Quantities Report'!$A2324), "", TRIM(CLEAN(SUBSTITUTE('Quantities Report'!$A2324, CHAR(160), " "))))</f>
        <v/>
      </c>
      <c r="C2326" s="30">
        <f>'Quantities Report'!F2324</f>
        <v>0</v>
      </c>
      <c r="D2326" s="32">
        <f>'Quantities Report'!G2324</f>
        <v>0</v>
      </c>
    </row>
    <row r="2327" spans="1:4">
      <c r="A2327" s="15" t="str">
        <f>IF(ISNUMBER(VALUE(SUBSTITUTE('Quantities Report'!$A2325,"+",""))), VALUE(SUBSTITUTE('Quantities Report'!$A2325,"+","")),IF('Quantities Report'!$A2325="","End of Project",$A2326))</f>
        <v>End of Project</v>
      </c>
      <c r="B2327" s="30" t="str">
        <f>IF(ISNUMBER('Quantities Report'!$A2325), "", TRIM(CLEAN(SUBSTITUTE('Quantities Report'!$A2325, CHAR(160), " "))))</f>
        <v/>
      </c>
      <c r="C2327" s="30">
        <f>'Quantities Report'!F2325</f>
        <v>0</v>
      </c>
      <c r="D2327" s="32">
        <f>'Quantities Report'!G2325</f>
        <v>0</v>
      </c>
    </row>
    <row r="2328" spans="1:4">
      <c r="A2328" s="15" t="str">
        <f>IF(ISNUMBER(VALUE(SUBSTITUTE('Quantities Report'!$A2326,"+",""))), VALUE(SUBSTITUTE('Quantities Report'!$A2326,"+","")),IF('Quantities Report'!$A2326="","End of Project",$A2327))</f>
        <v>End of Project</v>
      </c>
      <c r="B2328" s="30" t="str">
        <f>IF(ISNUMBER('Quantities Report'!$A2326), "", TRIM(CLEAN(SUBSTITUTE('Quantities Report'!$A2326, CHAR(160), " "))))</f>
        <v/>
      </c>
      <c r="C2328" s="30">
        <f>'Quantities Report'!F2326</f>
        <v>0</v>
      </c>
      <c r="D2328" s="32">
        <f>'Quantities Report'!G2326</f>
        <v>0</v>
      </c>
    </row>
    <row r="2329" spans="1:4">
      <c r="A2329" s="15" t="str">
        <f>IF(ISNUMBER(VALUE(SUBSTITUTE('Quantities Report'!$A2327,"+",""))), VALUE(SUBSTITUTE('Quantities Report'!$A2327,"+","")),IF('Quantities Report'!$A2327="","End of Project",$A2328))</f>
        <v>End of Project</v>
      </c>
      <c r="B2329" s="30" t="str">
        <f>IF(ISNUMBER('Quantities Report'!$A2327), "", TRIM(CLEAN(SUBSTITUTE('Quantities Report'!$A2327, CHAR(160), " "))))</f>
        <v/>
      </c>
      <c r="C2329" s="30">
        <f>'Quantities Report'!F2327</f>
        <v>0</v>
      </c>
      <c r="D2329" s="32">
        <f>'Quantities Report'!G2327</f>
        <v>0</v>
      </c>
    </row>
    <row r="2330" spans="1:4">
      <c r="A2330" s="15" t="str">
        <f>IF(ISNUMBER(VALUE(SUBSTITUTE('Quantities Report'!$A2328,"+",""))), VALUE(SUBSTITUTE('Quantities Report'!$A2328,"+","")),IF('Quantities Report'!$A2328="","End of Project",$A2329))</f>
        <v>End of Project</v>
      </c>
      <c r="B2330" s="30" t="str">
        <f>IF(ISNUMBER('Quantities Report'!$A2328), "", TRIM(CLEAN(SUBSTITUTE('Quantities Report'!$A2328, CHAR(160), " "))))</f>
        <v/>
      </c>
      <c r="C2330" s="30">
        <f>'Quantities Report'!F2328</f>
        <v>0</v>
      </c>
      <c r="D2330" s="32">
        <f>'Quantities Report'!G2328</f>
        <v>0</v>
      </c>
    </row>
    <row r="2331" spans="1:4">
      <c r="A2331" s="15" t="str">
        <f>IF(ISNUMBER(VALUE(SUBSTITUTE('Quantities Report'!$A2329,"+",""))), VALUE(SUBSTITUTE('Quantities Report'!$A2329,"+","")),IF('Quantities Report'!$A2329="","End of Project",$A2330))</f>
        <v>End of Project</v>
      </c>
      <c r="B2331" s="30" t="str">
        <f>IF(ISNUMBER('Quantities Report'!$A2329), "", TRIM(CLEAN(SUBSTITUTE('Quantities Report'!$A2329, CHAR(160), " "))))</f>
        <v/>
      </c>
      <c r="C2331" s="30">
        <f>'Quantities Report'!F2329</f>
        <v>0</v>
      </c>
      <c r="D2331" s="32">
        <f>'Quantities Report'!G2329</f>
        <v>0</v>
      </c>
    </row>
    <row r="2332" spans="1:4">
      <c r="A2332" s="15" t="str">
        <f>IF(ISNUMBER(VALUE(SUBSTITUTE('Quantities Report'!$A2330,"+",""))), VALUE(SUBSTITUTE('Quantities Report'!$A2330,"+","")),IF('Quantities Report'!$A2330="","End of Project",$A2331))</f>
        <v>End of Project</v>
      </c>
      <c r="B2332" s="30" t="str">
        <f>IF(ISNUMBER('Quantities Report'!$A2330), "", TRIM(CLEAN(SUBSTITUTE('Quantities Report'!$A2330, CHAR(160), " "))))</f>
        <v/>
      </c>
      <c r="C2332" s="30">
        <f>'Quantities Report'!F2330</f>
        <v>0</v>
      </c>
      <c r="D2332" s="32">
        <f>'Quantities Report'!G2330</f>
        <v>0</v>
      </c>
    </row>
    <row r="2333" spans="1:4">
      <c r="A2333" s="15" t="str">
        <f>IF(ISNUMBER(VALUE(SUBSTITUTE('Quantities Report'!$A2331,"+",""))), VALUE(SUBSTITUTE('Quantities Report'!$A2331,"+","")),IF('Quantities Report'!$A2331="","End of Project",$A2332))</f>
        <v>End of Project</v>
      </c>
      <c r="B2333" s="30" t="str">
        <f>IF(ISNUMBER('Quantities Report'!$A2331), "", TRIM(CLEAN(SUBSTITUTE('Quantities Report'!$A2331, CHAR(160), " "))))</f>
        <v/>
      </c>
      <c r="C2333" s="30">
        <f>'Quantities Report'!F2331</f>
        <v>0</v>
      </c>
      <c r="D2333" s="32">
        <f>'Quantities Report'!G2331</f>
        <v>0</v>
      </c>
    </row>
    <row r="2334" spans="1:4">
      <c r="A2334" s="15" t="str">
        <f>IF(ISNUMBER(VALUE(SUBSTITUTE('Quantities Report'!$A2332,"+",""))), VALUE(SUBSTITUTE('Quantities Report'!$A2332,"+","")),IF('Quantities Report'!$A2332="","End of Project",$A2333))</f>
        <v>End of Project</v>
      </c>
      <c r="B2334" s="30" t="str">
        <f>IF(ISNUMBER('Quantities Report'!$A2332), "", TRIM(CLEAN(SUBSTITUTE('Quantities Report'!$A2332, CHAR(160), " "))))</f>
        <v/>
      </c>
      <c r="C2334" s="30">
        <f>'Quantities Report'!F2332</f>
        <v>0</v>
      </c>
      <c r="D2334" s="32">
        <f>'Quantities Report'!G2332</f>
        <v>0</v>
      </c>
    </row>
    <row r="2335" spans="1:4">
      <c r="A2335" s="15" t="str">
        <f>IF(ISNUMBER(VALUE(SUBSTITUTE('Quantities Report'!$A2333,"+",""))), VALUE(SUBSTITUTE('Quantities Report'!$A2333,"+","")),IF('Quantities Report'!$A2333="","End of Project",$A2334))</f>
        <v>End of Project</v>
      </c>
      <c r="B2335" s="30" t="str">
        <f>IF(ISNUMBER('Quantities Report'!$A2333), "", TRIM(CLEAN(SUBSTITUTE('Quantities Report'!$A2333, CHAR(160), " "))))</f>
        <v/>
      </c>
      <c r="C2335" s="30">
        <f>'Quantities Report'!F2333</f>
        <v>0</v>
      </c>
      <c r="D2335" s="32">
        <f>'Quantities Report'!G2333</f>
        <v>0</v>
      </c>
    </row>
    <row r="2336" spans="1:4">
      <c r="A2336" s="15" t="str">
        <f>IF(ISNUMBER(VALUE(SUBSTITUTE('Quantities Report'!$A2334,"+",""))), VALUE(SUBSTITUTE('Quantities Report'!$A2334,"+","")),IF('Quantities Report'!$A2334="","End of Project",$A2335))</f>
        <v>End of Project</v>
      </c>
      <c r="B2336" s="30" t="str">
        <f>IF(ISNUMBER('Quantities Report'!$A2334), "", TRIM(CLEAN(SUBSTITUTE('Quantities Report'!$A2334, CHAR(160), " "))))</f>
        <v/>
      </c>
      <c r="C2336" s="30">
        <f>'Quantities Report'!F2334</f>
        <v>0</v>
      </c>
      <c r="D2336" s="32">
        <f>'Quantities Report'!G2334</f>
        <v>0</v>
      </c>
    </row>
    <row r="2337" spans="1:4">
      <c r="A2337" s="15" t="str">
        <f>IF(ISNUMBER(VALUE(SUBSTITUTE('Quantities Report'!$A2335,"+",""))), VALUE(SUBSTITUTE('Quantities Report'!$A2335,"+","")),IF('Quantities Report'!$A2335="","End of Project",$A2336))</f>
        <v>End of Project</v>
      </c>
      <c r="B2337" s="30" t="str">
        <f>IF(ISNUMBER('Quantities Report'!$A2335), "", TRIM(CLEAN(SUBSTITUTE('Quantities Report'!$A2335, CHAR(160), " "))))</f>
        <v/>
      </c>
      <c r="C2337" s="30">
        <f>'Quantities Report'!F2335</f>
        <v>0</v>
      </c>
      <c r="D2337" s="32">
        <f>'Quantities Report'!G2335</f>
        <v>0</v>
      </c>
    </row>
    <row r="2338" spans="1:4">
      <c r="A2338" s="15" t="str">
        <f>IF(ISNUMBER(VALUE(SUBSTITUTE('Quantities Report'!$A2336,"+",""))), VALUE(SUBSTITUTE('Quantities Report'!$A2336,"+","")),IF('Quantities Report'!$A2336="","End of Project",$A2337))</f>
        <v>End of Project</v>
      </c>
      <c r="B2338" s="30" t="str">
        <f>IF(ISNUMBER('Quantities Report'!$A2336), "", TRIM(CLEAN(SUBSTITUTE('Quantities Report'!$A2336, CHAR(160), " "))))</f>
        <v/>
      </c>
      <c r="C2338" s="30">
        <f>'Quantities Report'!F2336</f>
        <v>0</v>
      </c>
      <c r="D2338" s="32">
        <f>'Quantities Report'!G2336</f>
        <v>0</v>
      </c>
    </row>
    <row r="2339" spans="1:4">
      <c r="A2339" s="15" t="str">
        <f>IF(ISNUMBER(VALUE(SUBSTITUTE('Quantities Report'!$A2337,"+",""))), VALUE(SUBSTITUTE('Quantities Report'!$A2337,"+","")),IF('Quantities Report'!$A2337="","End of Project",$A2338))</f>
        <v>End of Project</v>
      </c>
      <c r="B2339" s="30" t="str">
        <f>IF(ISNUMBER('Quantities Report'!$A2337), "", TRIM(CLEAN(SUBSTITUTE('Quantities Report'!$A2337, CHAR(160), " "))))</f>
        <v/>
      </c>
      <c r="C2339" s="30">
        <f>'Quantities Report'!F2337</f>
        <v>0</v>
      </c>
      <c r="D2339" s="32">
        <f>'Quantities Report'!G2337</f>
        <v>0</v>
      </c>
    </row>
    <row r="2340" spans="1:4">
      <c r="A2340" s="15" t="str">
        <f>IF(ISNUMBER(VALUE(SUBSTITUTE('Quantities Report'!$A2338,"+",""))), VALUE(SUBSTITUTE('Quantities Report'!$A2338,"+","")),IF('Quantities Report'!$A2338="","End of Project",$A2339))</f>
        <v>End of Project</v>
      </c>
      <c r="B2340" s="30" t="str">
        <f>IF(ISNUMBER('Quantities Report'!$A2338), "", TRIM(CLEAN(SUBSTITUTE('Quantities Report'!$A2338, CHAR(160), " "))))</f>
        <v/>
      </c>
      <c r="C2340" s="30">
        <f>'Quantities Report'!F2338</f>
        <v>0</v>
      </c>
      <c r="D2340" s="32">
        <f>'Quantities Report'!G2338</f>
        <v>0</v>
      </c>
    </row>
    <row r="2341" spans="1:4">
      <c r="A2341" s="15" t="str">
        <f>IF(ISNUMBER(VALUE(SUBSTITUTE('Quantities Report'!$A2339,"+",""))), VALUE(SUBSTITUTE('Quantities Report'!$A2339,"+","")),IF('Quantities Report'!$A2339="","End of Project",$A2340))</f>
        <v>End of Project</v>
      </c>
      <c r="B2341" s="30" t="str">
        <f>IF(ISNUMBER('Quantities Report'!$A2339), "", TRIM(CLEAN(SUBSTITUTE('Quantities Report'!$A2339, CHAR(160), " "))))</f>
        <v/>
      </c>
      <c r="C2341" s="30">
        <f>'Quantities Report'!F2339</f>
        <v>0</v>
      </c>
      <c r="D2341" s="32">
        <f>'Quantities Report'!G2339</f>
        <v>0</v>
      </c>
    </row>
    <row r="2342" spans="1:4">
      <c r="A2342" s="15" t="str">
        <f>IF(ISNUMBER(VALUE(SUBSTITUTE('Quantities Report'!$A2340,"+",""))), VALUE(SUBSTITUTE('Quantities Report'!$A2340,"+","")),IF('Quantities Report'!$A2340="","End of Project",$A2341))</f>
        <v>End of Project</v>
      </c>
      <c r="B2342" s="30" t="str">
        <f>IF(ISNUMBER('Quantities Report'!$A2340), "", TRIM(CLEAN(SUBSTITUTE('Quantities Report'!$A2340, CHAR(160), " "))))</f>
        <v/>
      </c>
      <c r="C2342" s="30">
        <f>'Quantities Report'!F2340</f>
        <v>0</v>
      </c>
      <c r="D2342" s="32">
        <f>'Quantities Report'!G2340</f>
        <v>0</v>
      </c>
    </row>
    <row r="2343" spans="1:4">
      <c r="A2343" s="15" t="str">
        <f>IF(ISNUMBER(VALUE(SUBSTITUTE('Quantities Report'!$A2341,"+",""))), VALUE(SUBSTITUTE('Quantities Report'!$A2341,"+","")),IF('Quantities Report'!$A2341="","End of Project",$A2342))</f>
        <v>End of Project</v>
      </c>
      <c r="B2343" s="30" t="str">
        <f>IF(ISNUMBER('Quantities Report'!$A2341), "", TRIM(CLEAN(SUBSTITUTE('Quantities Report'!$A2341, CHAR(160), " "))))</f>
        <v/>
      </c>
      <c r="C2343" s="30">
        <f>'Quantities Report'!F2341</f>
        <v>0</v>
      </c>
      <c r="D2343" s="32">
        <f>'Quantities Report'!G2341</f>
        <v>0</v>
      </c>
    </row>
    <row r="2344" spans="1:4">
      <c r="A2344" s="15" t="str">
        <f>IF(ISNUMBER(VALUE(SUBSTITUTE('Quantities Report'!$A2342,"+",""))), VALUE(SUBSTITUTE('Quantities Report'!$A2342,"+","")),IF('Quantities Report'!$A2342="","End of Project",$A2343))</f>
        <v>End of Project</v>
      </c>
      <c r="B2344" s="30" t="str">
        <f>IF(ISNUMBER('Quantities Report'!$A2342), "", TRIM(CLEAN(SUBSTITUTE('Quantities Report'!$A2342, CHAR(160), " "))))</f>
        <v/>
      </c>
      <c r="C2344" s="30">
        <f>'Quantities Report'!F2342</f>
        <v>0</v>
      </c>
      <c r="D2344" s="32">
        <f>'Quantities Report'!G2342</f>
        <v>0</v>
      </c>
    </row>
    <row r="2345" spans="1:4">
      <c r="A2345" s="15" t="str">
        <f>IF(ISNUMBER(VALUE(SUBSTITUTE('Quantities Report'!$A2343,"+",""))), VALUE(SUBSTITUTE('Quantities Report'!$A2343,"+","")),IF('Quantities Report'!$A2343="","End of Project",$A2344))</f>
        <v>End of Project</v>
      </c>
      <c r="B2345" s="30" t="str">
        <f>IF(ISNUMBER('Quantities Report'!$A2343), "", TRIM(CLEAN(SUBSTITUTE('Quantities Report'!$A2343, CHAR(160), " "))))</f>
        <v/>
      </c>
      <c r="C2345" s="30">
        <f>'Quantities Report'!F2343</f>
        <v>0</v>
      </c>
      <c r="D2345" s="32">
        <f>'Quantities Report'!G2343</f>
        <v>0</v>
      </c>
    </row>
    <row r="2346" spans="1:4">
      <c r="A2346" s="15" t="str">
        <f>IF(ISNUMBER(VALUE(SUBSTITUTE('Quantities Report'!$A2344,"+",""))), VALUE(SUBSTITUTE('Quantities Report'!$A2344,"+","")),IF('Quantities Report'!$A2344="","End of Project",$A2345))</f>
        <v>End of Project</v>
      </c>
      <c r="B2346" s="30" t="str">
        <f>IF(ISNUMBER('Quantities Report'!$A2344), "", TRIM(CLEAN(SUBSTITUTE('Quantities Report'!$A2344, CHAR(160), " "))))</f>
        <v/>
      </c>
      <c r="C2346" s="30">
        <f>'Quantities Report'!F2344</f>
        <v>0</v>
      </c>
      <c r="D2346" s="32">
        <f>'Quantities Report'!G2344</f>
        <v>0</v>
      </c>
    </row>
    <row r="2347" spans="1:4">
      <c r="A2347" s="15" t="str">
        <f>IF(ISNUMBER(VALUE(SUBSTITUTE('Quantities Report'!$A2345,"+",""))), VALUE(SUBSTITUTE('Quantities Report'!$A2345,"+","")),IF('Quantities Report'!$A2345="","End of Project",$A2346))</f>
        <v>End of Project</v>
      </c>
      <c r="B2347" s="30" t="str">
        <f>IF(ISNUMBER('Quantities Report'!$A2345), "", TRIM(CLEAN(SUBSTITUTE('Quantities Report'!$A2345, CHAR(160), " "))))</f>
        <v/>
      </c>
      <c r="C2347" s="30">
        <f>'Quantities Report'!F2345</f>
        <v>0</v>
      </c>
      <c r="D2347" s="32">
        <f>'Quantities Report'!G2345</f>
        <v>0</v>
      </c>
    </row>
    <row r="2348" spans="1:4">
      <c r="A2348" s="15" t="str">
        <f>IF(ISNUMBER(VALUE(SUBSTITUTE('Quantities Report'!$A2346,"+",""))), VALUE(SUBSTITUTE('Quantities Report'!$A2346,"+","")),IF('Quantities Report'!$A2346="","End of Project",$A2347))</f>
        <v>End of Project</v>
      </c>
      <c r="B2348" s="30" t="str">
        <f>IF(ISNUMBER('Quantities Report'!$A2346), "", TRIM(CLEAN(SUBSTITUTE('Quantities Report'!$A2346, CHAR(160), " "))))</f>
        <v/>
      </c>
      <c r="C2348" s="30">
        <f>'Quantities Report'!F2346</f>
        <v>0</v>
      </c>
      <c r="D2348" s="32">
        <f>'Quantities Report'!G2346</f>
        <v>0</v>
      </c>
    </row>
    <row r="2349" spans="1:4">
      <c r="A2349" s="15" t="str">
        <f>IF(ISNUMBER(VALUE(SUBSTITUTE('Quantities Report'!$A2347,"+",""))), VALUE(SUBSTITUTE('Quantities Report'!$A2347,"+","")),IF('Quantities Report'!$A2347="","End of Project",$A2348))</f>
        <v>End of Project</v>
      </c>
      <c r="B2349" s="30" t="str">
        <f>IF(ISNUMBER('Quantities Report'!$A2347), "", TRIM(CLEAN(SUBSTITUTE('Quantities Report'!$A2347, CHAR(160), " "))))</f>
        <v/>
      </c>
      <c r="C2349" s="30">
        <f>'Quantities Report'!F2347</f>
        <v>0</v>
      </c>
      <c r="D2349" s="32">
        <f>'Quantities Report'!G2347</f>
        <v>0</v>
      </c>
    </row>
    <row r="2350" spans="1:4">
      <c r="A2350" s="15" t="str">
        <f>IF(ISNUMBER(VALUE(SUBSTITUTE('Quantities Report'!$A2348,"+",""))), VALUE(SUBSTITUTE('Quantities Report'!$A2348,"+","")),IF('Quantities Report'!$A2348="","End of Project",$A2349))</f>
        <v>End of Project</v>
      </c>
      <c r="B2350" s="30" t="str">
        <f>IF(ISNUMBER('Quantities Report'!$A2348), "", TRIM(CLEAN(SUBSTITUTE('Quantities Report'!$A2348, CHAR(160), " "))))</f>
        <v/>
      </c>
      <c r="C2350" s="30">
        <f>'Quantities Report'!F2348</f>
        <v>0</v>
      </c>
      <c r="D2350" s="32">
        <f>'Quantities Report'!G2348</f>
        <v>0</v>
      </c>
    </row>
    <row r="2351" spans="1:4">
      <c r="A2351" s="15" t="str">
        <f>IF(ISNUMBER(VALUE(SUBSTITUTE('Quantities Report'!$A2349,"+",""))), VALUE(SUBSTITUTE('Quantities Report'!$A2349,"+","")),IF('Quantities Report'!$A2349="","End of Project",$A2350))</f>
        <v>End of Project</v>
      </c>
      <c r="B2351" s="30" t="str">
        <f>IF(ISNUMBER('Quantities Report'!$A2349), "", TRIM(CLEAN(SUBSTITUTE('Quantities Report'!$A2349, CHAR(160), " "))))</f>
        <v/>
      </c>
      <c r="C2351" s="30">
        <f>'Quantities Report'!F2349</f>
        <v>0</v>
      </c>
      <c r="D2351" s="32">
        <f>'Quantities Report'!G2349</f>
        <v>0</v>
      </c>
    </row>
    <row r="2352" spans="1:4">
      <c r="A2352" s="15" t="str">
        <f>IF(ISNUMBER(VALUE(SUBSTITUTE('Quantities Report'!$A2350,"+",""))), VALUE(SUBSTITUTE('Quantities Report'!$A2350,"+","")),IF('Quantities Report'!$A2350="","End of Project",$A2351))</f>
        <v>End of Project</v>
      </c>
      <c r="B2352" s="30" t="str">
        <f>IF(ISNUMBER('Quantities Report'!$A2350), "", TRIM(CLEAN(SUBSTITUTE('Quantities Report'!$A2350, CHAR(160), " "))))</f>
        <v/>
      </c>
      <c r="C2352" s="30">
        <f>'Quantities Report'!F2350</f>
        <v>0</v>
      </c>
      <c r="D2352" s="32">
        <f>'Quantities Report'!G2350</f>
        <v>0</v>
      </c>
    </row>
    <row r="2353" spans="1:4">
      <c r="A2353" s="15" t="str">
        <f>IF(ISNUMBER(VALUE(SUBSTITUTE('Quantities Report'!$A2351,"+",""))), VALUE(SUBSTITUTE('Quantities Report'!$A2351,"+","")),IF('Quantities Report'!$A2351="","End of Project",$A2352))</f>
        <v>End of Project</v>
      </c>
      <c r="B2353" s="30" t="str">
        <f>IF(ISNUMBER('Quantities Report'!$A2351), "", TRIM(CLEAN(SUBSTITUTE('Quantities Report'!$A2351, CHAR(160), " "))))</f>
        <v/>
      </c>
      <c r="C2353" s="30">
        <f>'Quantities Report'!F2351</f>
        <v>0</v>
      </c>
      <c r="D2353" s="32">
        <f>'Quantities Report'!G2351</f>
        <v>0</v>
      </c>
    </row>
    <row r="2354" spans="1:4">
      <c r="A2354" s="15" t="str">
        <f>IF(ISNUMBER(VALUE(SUBSTITUTE('Quantities Report'!$A2352,"+",""))), VALUE(SUBSTITUTE('Quantities Report'!$A2352,"+","")),IF('Quantities Report'!$A2352="","End of Project",$A2353))</f>
        <v>End of Project</v>
      </c>
      <c r="B2354" s="30" t="str">
        <f>IF(ISNUMBER('Quantities Report'!$A2352), "", TRIM(CLEAN(SUBSTITUTE('Quantities Report'!$A2352, CHAR(160), " "))))</f>
        <v/>
      </c>
      <c r="C2354" s="30">
        <f>'Quantities Report'!F2352</f>
        <v>0</v>
      </c>
      <c r="D2354" s="32">
        <f>'Quantities Report'!G2352</f>
        <v>0</v>
      </c>
    </row>
    <row r="2355" spans="1:4">
      <c r="A2355" s="15" t="str">
        <f>IF(ISNUMBER(VALUE(SUBSTITUTE('Quantities Report'!$A2353,"+",""))), VALUE(SUBSTITUTE('Quantities Report'!$A2353,"+","")),IF('Quantities Report'!$A2353="","End of Project",$A2354))</f>
        <v>End of Project</v>
      </c>
      <c r="B2355" s="30" t="str">
        <f>IF(ISNUMBER('Quantities Report'!$A2353), "", TRIM(CLEAN(SUBSTITUTE('Quantities Report'!$A2353, CHAR(160), " "))))</f>
        <v/>
      </c>
      <c r="C2355" s="30">
        <f>'Quantities Report'!F2353</f>
        <v>0</v>
      </c>
      <c r="D2355" s="32">
        <f>'Quantities Report'!G2353</f>
        <v>0</v>
      </c>
    </row>
    <row r="2356" spans="1:4">
      <c r="A2356" s="15" t="str">
        <f>IF(ISNUMBER(VALUE(SUBSTITUTE('Quantities Report'!$A2354,"+",""))), VALUE(SUBSTITUTE('Quantities Report'!$A2354,"+","")),IF('Quantities Report'!$A2354="","End of Project",$A2355))</f>
        <v>End of Project</v>
      </c>
      <c r="B2356" s="30" t="str">
        <f>IF(ISNUMBER('Quantities Report'!$A2354), "", TRIM(CLEAN(SUBSTITUTE('Quantities Report'!$A2354, CHAR(160), " "))))</f>
        <v/>
      </c>
      <c r="C2356" s="30">
        <f>'Quantities Report'!F2354</f>
        <v>0</v>
      </c>
      <c r="D2356" s="32">
        <f>'Quantities Report'!G2354</f>
        <v>0</v>
      </c>
    </row>
    <row r="2357" spans="1:4">
      <c r="A2357" s="15" t="str">
        <f>IF(ISNUMBER(VALUE(SUBSTITUTE('Quantities Report'!$A2355,"+",""))), VALUE(SUBSTITUTE('Quantities Report'!$A2355,"+","")),IF('Quantities Report'!$A2355="","End of Project",$A2356))</f>
        <v>End of Project</v>
      </c>
      <c r="B2357" s="30" t="str">
        <f>IF(ISNUMBER('Quantities Report'!$A2355), "", TRIM(CLEAN(SUBSTITUTE('Quantities Report'!$A2355, CHAR(160), " "))))</f>
        <v/>
      </c>
      <c r="C2357" s="30">
        <f>'Quantities Report'!F2355</f>
        <v>0</v>
      </c>
      <c r="D2357" s="32">
        <f>'Quantities Report'!G2355</f>
        <v>0</v>
      </c>
    </row>
    <row r="2358" spans="1:4">
      <c r="A2358" s="15" t="str">
        <f>IF(ISNUMBER(VALUE(SUBSTITUTE('Quantities Report'!$A2356,"+",""))), VALUE(SUBSTITUTE('Quantities Report'!$A2356,"+","")),IF('Quantities Report'!$A2356="","End of Project",$A2357))</f>
        <v>End of Project</v>
      </c>
      <c r="B2358" s="30" t="str">
        <f>IF(ISNUMBER('Quantities Report'!$A2356), "", TRIM(CLEAN(SUBSTITUTE('Quantities Report'!$A2356, CHAR(160), " "))))</f>
        <v/>
      </c>
      <c r="C2358" s="30">
        <f>'Quantities Report'!F2356</f>
        <v>0</v>
      </c>
      <c r="D2358" s="32">
        <f>'Quantities Report'!G2356</f>
        <v>0</v>
      </c>
    </row>
    <row r="2359" spans="1:4">
      <c r="A2359" s="15" t="str">
        <f>IF(ISNUMBER(VALUE(SUBSTITUTE('Quantities Report'!$A2357,"+",""))), VALUE(SUBSTITUTE('Quantities Report'!$A2357,"+","")),IF('Quantities Report'!$A2357="","End of Project",$A2358))</f>
        <v>End of Project</v>
      </c>
      <c r="B2359" s="30" t="str">
        <f>IF(ISNUMBER('Quantities Report'!$A2357), "", TRIM(CLEAN(SUBSTITUTE('Quantities Report'!$A2357, CHAR(160), " "))))</f>
        <v/>
      </c>
      <c r="C2359" s="30">
        <f>'Quantities Report'!F2357</f>
        <v>0</v>
      </c>
      <c r="D2359" s="32">
        <f>'Quantities Report'!G2357</f>
        <v>0</v>
      </c>
    </row>
    <row r="2360" spans="1:4">
      <c r="A2360" s="15" t="str">
        <f>IF(ISNUMBER(VALUE(SUBSTITUTE('Quantities Report'!$A2358,"+",""))), VALUE(SUBSTITUTE('Quantities Report'!$A2358,"+","")),IF('Quantities Report'!$A2358="","End of Project",$A2359))</f>
        <v>End of Project</v>
      </c>
      <c r="B2360" s="30" t="str">
        <f>IF(ISNUMBER('Quantities Report'!$A2358), "", TRIM(CLEAN(SUBSTITUTE('Quantities Report'!$A2358, CHAR(160), " "))))</f>
        <v/>
      </c>
      <c r="C2360" s="30">
        <f>'Quantities Report'!F2358</f>
        <v>0</v>
      </c>
      <c r="D2360" s="32">
        <f>'Quantities Report'!G2358</f>
        <v>0</v>
      </c>
    </row>
    <row r="2361" spans="1:4">
      <c r="A2361" s="15" t="str">
        <f>IF(ISNUMBER(VALUE(SUBSTITUTE('Quantities Report'!$A2359,"+",""))), VALUE(SUBSTITUTE('Quantities Report'!$A2359,"+","")),IF('Quantities Report'!$A2359="","End of Project",$A2360))</f>
        <v>End of Project</v>
      </c>
      <c r="B2361" s="30" t="str">
        <f>IF(ISNUMBER('Quantities Report'!$A2359), "", TRIM(CLEAN(SUBSTITUTE('Quantities Report'!$A2359, CHAR(160), " "))))</f>
        <v/>
      </c>
      <c r="C2361" s="30">
        <f>'Quantities Report'!F2359</f>
        <v>0</v>
      </c>
      <c r="D2361" s="32">
        <f>'Quantities Report'!G2359</f>
        <v>0</v>
      </c>
    </row>
    <row r="2362" spans="1:4">
      <c r="A2362" s="15" t="str">
        <f>IF(ISNUMBER(VALUE(SUBSTITUTE('Quantities Report'!$A2360,"+",""))), VALUE(SUBSTITUTE('Quantities Report'!$A2360,"+","")),IF('Quantities Report'!$A2360="","End of Project",$A2361))</f>
        <v>End of Project</v>
      </c>
      <c r="B2362" s="30" t="str">
        <f>IF(ISNUMBER('Quantities Report'!$A2360), "", TRIM(CLEAN(SUBSTITUTE('Quantities Report'!$A2360, CHAR(160), " "))))</f>
        <v/>
      </c>
      <c r="C2362" s="30">
        <f>'Quantities Report'!F2360</f>
        <v>0</v>
      </c>
      <c r="D2362" s="32">
        <f>'Quantities Report'!G2360</f>
        <v>0</v>
      </c>
    </row>
    <row r="2363" spans="1:4">
      <c r="A2363" s="15" t="str">
        <f>IF(ISNUMBER(VALUE(SUBSTITUTE('Quantities Report'!$A2361,"+",""))), VALUE(SUBSTITUTE('Quantities Report'!$A2361,"+","")),IF('Quantities Report'!$A2361="","End of Project",$A2362))</f>
        <v>End of Project</v>
      </c>
      <c r="B2363" s="30" t="str">
        <f>IF(ISNUMBER('Quantities Report'!$A2361), "", TRIM(CLEAN(SUBSTITUTE('Quantities Report'!$A2361, CHAR(160), " "))))</f>
        <v/>
      </c>
      <c r="C2363" s="30">
        <f>'Quantities Report'!F2361</f>
        <v>0</v>
      </c>
      <c r="D2363" s="32">
        <f>'Quantities Report'!G2361</f>
        <v>0</v>
      </c>
    </row>
    <row r="2364" spans="1:4">
      <c r="A2364" s="15" t="str">
        <f>IF(ISNUMBER(VALUE(SUBSTITUTE('Quantities Report'!$A2362,"+",""))), VALUE(SUBSTITUTE('Quantities Report'!$A2362,"+","")),IF('Quantities Report'!$A2362="","End of Project",$A2363))</f>
        <v>End of Project</v>
      </c>
      <c r="B2364" s="30" t="str">
        <f>IF(ISNUMBER('Quantities Report'!$A2362), "", TRIM(CLEAN(SUBSTITUTE('Quantities Report'!$A2362, CHAR(160), " "))))</f>
        <v/>
      </c>
      <c r="C2364" s="30">
        <f>'Quantities Report'!F2362</f>
        <v>0</v>
      </c>
      <c r="D2364" s="32">
        <f>'Quantities Report'!G2362</f>
        <v>0</v>
      </c>
    </row>
    <row r="2365" spans="1:4">
      <c r="A2365" s="15" t="str">
        <f>IF(ISNUMBER(VALUE(SUBSTITUTE('Quantities Report'!$A2363,"+",""))), VALUE(SUBSTITUTE('Quantities Report'!$A2363,"+","")),IF('Quantities Report'!$A2363="","End of Project",$A2364))</f>
        <v>End of Project</v>
      </c>
      <c r="B2365" s="30" t="str">
        <f>IF(ISNUMBER('Quantities Report'!$A2363), "", TRIM(CLEAN(SUBSTITUTE('Quantities Report'!$A2363, CHAR(160), " "))))</f>
        <v/>
      </c>
      <c r="C2365" s="30">
        <f>'Quantities Report'!F2363</f>
        <v>0</v>
      </c>
      <c r="D2365" s="32">
        <f>'Quantities Report'!G2363</f>
        <v>0</v>
      </c>
    </row>
    <row r="2366" spans="1:4">
      <c r="A2366" s="15" t="str">
        <f>IF(ISNUMBER(VALUE(SUBSTITUTE('Quantities Report'!$A2364,"+",""))), VALUE(SUBSTITUTE('Quantities Report'!$A2364,"+","")),IF('Quantities Report'!$A2364="","End of Project",$A2365))</f>
        <v>End of Project</v>
      </c>
      <c r="B2366" s="30" t="str">
        <f>IF(ISNUMBER('Quantities Report'!$A2364), "", TRIM(CLEAN(SUBSTITUTE('Quantities Report'!$A2364, CHAR(160), " "))))</f>
        <v/>
      </c>
      <c r="C2366" s="30">
        <f>'Quantities Report'!F2364</f>
        <v>0</v>
      </c>
      <c r="D2366" s="32">
        <f>'Quantities Report'!G2364</f>
        <v>0</v>
      </c>
    </row>
    <row r="2367" spans="1:4">
      <c r="A2367" s="15" t="str">
        <f>IF(ISNUMBER(VALUE(SUBSTITUTE('Quantities Report'!$A2365,"+",""))), VALUE(SUBSTITUTE('Quantities Report'!$A2365,"+","")),IF('Quantities Report'!$A2365="","End of Project",$A2366))</f>
        <v>End of Project</v>
      </c>
      <c r="B2367" s="30" t="str">
        <f>IF(ISNUMBER('Quantities Report'!$A2365), "", TRIM(CLEAN(SUBSTITUTE('Quantities Report'!$A2365, CHAR(160), " "))))</f>
        <v/>
      </c>
      <c r="C2367" s="30">
        <f>'Quantities Report'!F2365</f>
        <v>0</v>
      </c>
      <c r="D2367" s="32">
        <f>'Quantities Report'!G2365</f>
        <v>0</v>
      </c>
    </row>
    <row r="2368" spans="1:4">
      <c r="A2368" s="15" t="str">
        <f>IF(ISNUMBER(VALUE(SUBSTITUTE('Quantities Report'!$A2366,"+",""))), VALUE(SUBSTITUTE('Quantities Report'!$A2366,"+","")),IF('Quantities Report'!$A2366="","End of Project",$A2367))</f>
        <v>End of Project</v>
      </c>
      <c r="B2368" s="30" t="str">
        <f>IF(ISNUMBER('Quantities Report'!$A2366), "", TRIM(CLEAN(SUBSTITUTE('Quantities Report'!$A2366, CHAR(160), " "))))</f>
        <v/>
      </c>
      <c r="C2368" s="30">
        <f>'Quantities Report'!F2366</f>
        <v>0</v>
      </c>
      <c r="D2368" s="32">
        <f>'Quantities Report'!G2366</f>
        <v>0</v>
      </c>
    </row>
    <row r="2369" spans="1:4">
      <c r="A2369" s="15" t="str">
        <f>IF(ISNUMBER(VALUE(SUBSTITUTE('Quantities Report'!$A2367,"+",""))), VALUE(SUBSTITUTE('Quantities Report'!$A2367,"+","")),IF('Quantities Report'!$A2367="","End of Project",$A2368))</f>
        <v>End of Project</v>
      </c>
      <c r="B2369" s="30" t="str">
        <f>IF(ISNUMBER('Quantities Report'!$A2367), "", TRIM(CLEAN(SUBSTITUTE('Quantities Report'!$A2367, CHAR(160), " "))))</f>
        <v/>
      </c>
      <c r="C2369" s="30">
        <f>'Quantities Report'!F2367</f>
        <v>0</v>
      </c>
      <c r="D2369" s="32">
        <f>'Quantities Report'!G2367</f>
        <v>0</v>
      </c>
    </row>
    <row r="2370" spans="1:4">
      <c r="A2370" s="15" t="str">
        <f>IF(ISNUMBER(VALUE(SUBSTITUTE('Quantities Report'!$A2368,"+",""))), VALUE(SUBSTITUTE('Quantities Report'!$A2368,"+","")),IF('Quantities Report'!$A2368="","End of Project",$A2369))</f>
        <v>End of Project</v>
      </c>
      <c r="B2370" s="30" t="str">
        <f>IF(ISNUMBER('Quantities Report'!$A2368), "", TRIM(CLEAN(SUBSTITUTE('Quantities Report'!$A2368, CHAR(160), " "))))</f>
        <v/>
      </c>
      <c r="C2370" s="30">
        <f>'Quantities Report'!F2368</f>
        <v>0</v>
      </c>
      <c r="D2370" s="32">
        <f>'Quantities Report'!G2368</f>
        <v>0</v>
      </c>
    </row>
    <row r="2371" spans="1:4">
      <c r="A2371" s="15" t="str">
        <f>IF(ISNUMBER(VALUE(SUBSTITUTE('Quantities Report'!$A2369,"+",""))), VALUE(SUBSTITUTE('Quantities Report'!$A2369,"+","")),IF('Quantities Report'!$A2369="","End of Project",$A2370))</f>
        <v>End of Project</v>
      </c>
      <c r="B2371" s="30" t="str">
        <f>IF(ISNUMBER('Quantities Report'!$A2369), "", TRIM(CLEAN(SUBSTITUTE('Quantities Report'!$A2369, CHAR(160), " "))))</f>
        <v/>
      </c>
      <c r="C2371" s="30">
        <f>'Quantities Report'!F2369</f>
        <v>0</v>
      </c>
      <c r="D2371" s="32">
        <f>'Quantities Report'!G2369</f>
        <v>0</v>
      </c>
    </row>
    <row r="2372" spans="1:4">
      <c r="A2372" s="15" t="str">
        <f>IF(ISNUMBER(VALUE(SUBSTITUTE('Quantities Report'!$A2370,"+",""))), VALUE(SUBSTITUTE('Quantities Report'!$A2370,"+","")),IF('Quantities Report'!$A2370="","End of Project",$A2371))</f>
        <v>End of Project</v>
      </c>
      <c r="B2372" s="30" t="str">
        <f>IF(ISNUMBER('Quantities Report'!$A2370), "", TRIM(CLEAN(SUBSTITUTE('Quantities Report'!$A2370, CHAR(160), " "))))</f>
        <v/>
      </c>
      <c r="C2372" s="30">
        <f>'Quantities Report'!F2370</f>
        <v>0</v>
      </c>
      <c r="D2372" s="32">
        <f>'Quantities Report'!G2370</f>
        <v>0</v>
      </c>
    </row>
    <row r="2373" spans="1:4">
      <c r="A2373" s="15" t="str">
        <f>IF(ISNUMBER(VALUE(SUBSTITUTE('Quantities Report'!$A2371,"+",""))), VALUE(SUBSTITUTE('Quantities Report'!$A2371,"+","")),IF('Quantities Report'!$A2371="","End of Project",$A2372))</f>
        <v>End of Project</v>
      </c>
      <c r="B2373" s="30" t="str">
        <f>IF(ISNUMBER('Quantities Report'!$A2371), "", TRIM(CLEAN(SUBSTITUTE('Quantities Report'!$A2371, CHAR(160), " "))))</f>
        <v/>
      </c>
      <c r="C2373" s="30">
        <f>'Quantities Report'!F2371</f>
        <v>0</v>
      </c>
      <c r="D2373" s="32">
        <f>'Quantities Report'!G2371</f>
        <v>0</v>
      </c>
    </row>
    <row r="2374" spans="1:4">
      <c r="A2374" s="15" t="str">
        <f>IF(ISNUMBER(VALUE(SUBSTITUTE('Quantities Report'!$A2372,"+",""))), VALUE(SUBSTITUTE('Quantities Report'!$A2372,"+","")),IF('Quantities Report'!$A2372="","End of Project",$A2373))</f>
        <v>End of Project</v>
      </c>
      <c r="B2374" s="30" t="str">
        <f>IF(ISNUMBER('Quantities Report'!$A2372), "", TRIM(CLEAN(SUBSTITUTE('Quantities Report'!$A2372, CHAR(160), " "))))</f>
        <v/>
      </c>
      <c r="C2374" s="30">
        <f>'Quantities Report'!F2372</f>
        <v>0</v>
      </c>
      <c r="D2374" s="32">
        <f>'Quantities Report'!G2372</f>
        <v>0</v>
      </c>
    </row>
    <row r="2375" spans="1:4">
      <c r="A2375" s="15" t="str">
        <f>IF(ISNUMBER(VALUE(SUBSTITUTE('Quantities Report'!$A2373,"+",""))), VALUE(SUBSTITUTE('Quantities Report'!$A2373,"+","")),IF('Quantities Report'!$A2373="","End of Project",$A2374))</f>
        <v>End of Project</v>
      </c>
      <c r="B2375" s="30" t="str">
        <f>IF(ISNUMBER('Quantities Report'!$A2373), "", TRIM(CLEAN(SUBSTITUTE('Quantities Report'!$A2373, CHAR(160), " "))))</f>
        <v/>
      </c>
      <c r="C2375" s="30">
        <f>'Quantities Report'!F2373</f>
        <v>0</v>
      </c>
      <c r="D2375" s="32">
        <f>'Quantities Report'!G2373</f>
        <v>0</v>
      </c>
    </row>
    <row r="2376" spans="1:4">
      <c r="A2376" s="15" t="str">
        <f>IF(ISNUMBER(VALUE(SUBSTITUTE('Quantities Report'!$A2374,"+",""))), VALUE(SUBSTITUTE('Quantities Report'!$A2374,"+","")),IF('Quantities Report'!$A2374="","End of Project",$A2375))</f>
        <v>End of Project</v>
      </c>
      <c r="B2376" s="30" t="str">
        <f>IF(ISNUMBER('Quantities Report'!$A2374), "", TRIM(CLEAN(SUBSTITUTE('Quantities Report'!$A2374, CHAR(160), " "))))</f>
        <v/>
      </c>
      <c r="C2376" s="30">
        <f>'Quantities Report'!F2374</f>
        <v>0</v>
      </c>
      <c r="D2376" s="32">
        <f>'Quantities Report'!G2374</f>
        <v>0</v>
      </c>
    </row>
    <row r="2377" spans="1:4">
      <c r="A2377" s="15" t="str">
        <f>IF(ISNUMBER(VALUE(SUBSTITUTE('Quantities Report'!$A2375,"+",""))), VALUE(SUBSTITUTE('Quantities Report'!$A2375,"+","")),IF('Quantities Report'!$A2375="","End of Project",$A2376))</f>
        <v>End of Project</v>
      </c>
      <c r="B2377" s="30" t="str">
        <f>IF(ISNUMBER('Quantities Report'!$A2375), "", TRIM(CLEAN(SUBSTITUTE('Quantities Report'!$A2375, CHAR(160), " "))))</f>
        <v/>
      </c>
      <c r="C2377" s="30">
        <f>'Quantities Report'!F2375</f>
        <v>0</v>
      </c>
      <c r="D2377" s="32">
        <f>'Quantities Report'!G2375</f>
        <v>0</v>
      </c>
    </row>
    <row r="2378" spans="1:4">
      <c r="A2378" s="15" t="str">
        <f>IF(ISNUMBER(VALUE(SUBSTITUTE('Quantities Report'!$A2376,"+",""))), VALUE(SUBSTITUTE('Quantities Report'!$A2376,"+","")),IF('Quantities Report'!$A2376="","End of Project",$A2377))</f>
        <v>End of Project</v>
      </c>
      <c r="B2378" s="30" t="str">
        <f>IF(ISNUMBER('Quantities Report'!$A2376), "", TRIM(CLEAN(SUBSTITUTE('Quantities Report'!$A2376, CHAR(160), " "))))</f>
        <v/>
      </c>
      <c r="C2378" s="30">
        <f>'Quantities Report'!F2376</f>
        <v>0</v>
      </c>
      <c r="D2378" s="32">
        <f>'Quantities Report'!G2376</f>
        <v>0</v>
      </c>
    </row>
    <row r="2379" spans="1:4">
      <c r="A2379" s="15" t="str">
        <f>IF(ISNUMBER(VALUE(SUBSTITUTE('Quantities Report'!$A2377,"+",""))), VALUE(SUBSTITUTE('Quantities Report'!$A2377,"+","")),IF('Quantities Report'!$A2377="","End of Project",$A2378))</f>
        <v>End of Project</v>
      </c>
      <c r="B2379" s="30" t="str">
        <f>IF(ISNUMBER('Quantities Report'!$A2377), "", TRIM(CLEAN(SUBSTITUTE('Quantities Report'!$A2377, CHAR(160), " "))))</f>
        <v/>
      </c>
      <c r="C2379" s="30">
        <f>'Quantities Report'!F2377</f>
        <v>0</v>
      </c>
      <c r="D2379" s="32">
        <f>'Quantities Report'!G2377</f>
        <v>0</v>
      </c>
    </row>
    <row r="2380" spans="1:4">
      <c r="A2380" s="15" t="str">
        <f>IF(ISNUMBER(VALUE(SUBSTITUTE('Quantities Report'!$A2378,"+",""))), VALUE(SUBSTITUTE('Quantities Report'!$A2378,"+","")),IF('Quantities Report'!$A2378="","End of Project",$A2379))</f>
        <v>End of Project</v>
      </c>
      <c r="B2380" s="30" t="str">
        <f>IF(ISNUMBER('Quantities Report'!$A2378), "", TRIM(CLEAN(SUBSTITUTE('Quantities Report'!$A2378, CHAR(160), " "))))</f>
        <v/>
      </c>
      <c r="C2380" s="30">
        <f>'Quantities Report'!F2378</f>
        <v>0</v>
      </c>
      <c r="D2380" s="32">
        <f>'Quantities Report'!G2378</f>
        <v>0</v>
      </c>
    </row>
    <row r="2381" spans="1:4">
      <c r="A2381" s="15" t="str">
        <f>IF(ISNUMBER(VALUE(SUBSTITUTE('Quantities Report'!$A2379,"+",""))), VALUE(SUBSTITUTE('Quantities Report'!$A2379,"+","")),IF('Quantities Report'!$A2379="","End of Project",$A2380))</f>
        <v>End of Project</v>
      </c>
      <c r="B2381" s="30" t="str">
        <f>IF(ISNUMBER('Quantities Report'!$A2379), "", TRIM(CLEAN(SUBSTITUTE('Quantities Report'!$A2379, CHAR(160), " "))))</f>
        <v/>
      </c>
      <c r="C2381" s="30">
        <f>'Quantities Report'!F2379</f>
        <v>0</v>
      </c>
      <c r="D2381" s="32">
        <f>'Quantities Report'!G2379</f>
        <v>0</v>
      </c>
    </row>
    <row r="2382" spans="1:4">
      <c r="A2382" s="15" t="str">
        <f>IF(ISNUMBER(VALUE(SUBSTITUTE('Quantities Report'!$A2380,"+",""))), VALUE(SUBSTITUTE('Quantities Report'!$A2380,"+","")),IF('Quantities Report'!$A2380="","End of Project",$A2381))</f>
        <v>End of Project</v>
      </c>
      <c r="B2382" s="30" t="str">
        <f>IF(ISNUMBER('Quantities Report'!$A2380), "", TRIM(CLEAN(SUBSTITUTE('Quantities Report'!$A2380, CHAR(160), " "))))</f>
        <v/>
      </c>
      <c r="C2382" s="30">
        <f>'Quantities Report'!F2380</f>
        <v>0</v>
      </c>
      <c r="D2382" s="32">
        <f>'Quantities Report'!G2380</f>
        <v>0</v>
      </c>
    </row>
    <row r="2383" spans="1:4">
      <c r="A2383" s="15" t="str">
        <f>IF(ISNUMBER(VALUE(SUBSTITUTE('Quantities Report'!$A2381,"+",""))), VALUE(SUBSTITUTE('Quantities Report'!$A2381,"+","")),IF('Quantities Report'!$A2381="","End of Project",$A2382))</f>
        <v>End of Project</v>
      </c>
      <c r="B2383" s="30" t="str">
        <f>IF(ISNUMBER('Quantities Report'!$A2381), "", TRIM(CLEAN(SUBSTITUTE('Quantities Report'!$A2381, CHAR(160), " "))))</f>
        <v/>
      </c>
      <c r="C2383" s="30">
        <f>'Quantities Report'!F2381</f>
        <v>0</v>
      </c>
      <c r="D2383" s="32">
        <f>'Quantities Report'!G2381</f>
        <v>0</v>
      </c>
    </row>
    <row r="2384" spans="1:4">
      <c r="A2384" s="15" t="str">
        <f>IF(ISNUMBER(VALUE(SUBSTITUTE('Quantities Report'!$A2382,"+",""))), VALUE(SUBSTITUTE('Quantities Report'!$A2382,"+","")),IF('Quantities Report'!$A2382="","End of Project",$A2383))</f>
        <v>End of Project</v>
      </c>
      <c r="B2384" s="30" t="str">
        <f>IF(ISNUMBER('Quantities Report'!$A2382), "", TRIM(CLEAN(SUBSTITUTE('Quantities Report'!$A2382, CHAR(160), " "))))</f>
        <v/>
      </c>
      <c r="C2384" s="30">
        <f>'Quantities Report'!F2382</f>
        <v>0</v>
      </c>
      <c r="D2384" s="32">
        <f>'Quantities Report'!G2382</f>
        <v>0</v>
      </c>
    </row>
    <row r="2385" spans="1:4">
      <c r="A2385" s="15" t="str">
        <f>IF(ISNUMBER(VALUE(SUBSTITUTE('Quantities Report'!$A2383,"+",""))), VALUE(SUBSTITUTE('Quantities Report'!$A2383,"+","")),IF('Quantities Report'!$A2383="","End of Project",$A2384))</f>
        <v>End of Project</v>
      </c>
      <c r="B2385" s="30" t="str">
        <f>IF(ISNUMBER('Quantities Report'!$A2383), "", TRIM(CLEAN(SUBSTITUTE('Quantities Report'!$A2383, CHAR(160), " "))))</f>
        <v/>
      </c>
      <c r="C2385" s="30">
        <f>'Quantities Report'!F2383</f>
        <v>0</v>
      </c>
      <c r="D2385" s="32">
        <f>'Quantities Report'!G2383</f>
        <v>0</v>
      </c>
    </row>
    <row r="2386" spans="1:4">
      <c r="A2386" s="15" t="str">
        <f>IF(ISNUMBER(VALUE(SUBSTITUTE('Quantities Report'!$A2384,"+",""))), VALUE(SUBSTITUTE('Quantities Report'!$A2384,"+","")),IF('Quantities Report'!$A2384="","End of Project",$A2385))</f>
        <v>End of Project</v>
      </c>
      <c r="B2386" s="30" t="str">
        <f>IF(ISNUMBER('Quantities Report'!$A2384), "", TRIM(CLEAN(SUBSTITUTE('Quantities Report'!$A2384, CHAR(160), " "))))</f>
        <v/>
      </c>
      <c r="C2386" s="30">
        <f>'Quantities Report'!F2384</f>
        <v>0</v>
      </c>
      <c r="D2386" s="32">
        <f>'Quantities Report'!G2384</f>
        <v>0</v>
      </c>
    </row>
    <row r="2387" spans="1:4">
      <c r="A2387" s="15" t="str">
        <f>IF(ISNUMBER(VALUE(SUBSTITUTE('Quantities Report'!$A2385,"+",""))), VALUE(SUBSTITUTE('Quantities Report'!$A2385,"+","")),IF('Quantities Report'!$A2385="","End of Project",$A2386))</f>
        <v>End of Project</v>
      </c>
      <c r="B2387" s="30" t="str">
        <f>IF(ISNUMBER('Quantities Report'!$A2385), "", TRIM(CLEAN(SUBSTITUTE('Quantities Report'!$A2385, CHAR(160), " "))))</f>
        <v/>
      </c>
      <c r="C2387" s="30">
        <f>'Quantities Report'!F2385</f>
        <v>0</v>
      </c>
      <c r="D2387" s="32">
        <f>'Quantities Report'!G2385</f>
        <v>0</v>
      </c>
    </row>
    <row r="2388" spans="1:4">
      <c r="A2388" s="15" t="str">
        <f>IF(ISNUMBER(VALUE(SUBSTITUTE('Quantities Report'!$A2386,"+",""))), VALUE(SUBSTITUTE('Quantities Report'!$A2386,"+","")),IF('Quantities Report'!$A2386="","End of Project",$A2387))</f>
        <v>End of Project</v>
      </c>
      <c r="B2388" s="30" t="str">
        <f>IF(ISNUMBER('Quantities Report'!$A2386), "", TRIM(CLEAN(SUBSTITUTE('Quantities Report'!$A2386, CHAR(160), " "))))</f>
        <v/>
      </c>
      <c r="C2388" s="30">
        <f>'Quantities Report'!F2386</f>
        <v>0</v>
      </c>
      <c r="D2388" s="32">
        <f>'Quantities Report'!G2386</f>
        <v>0</v>
      </c>
    </row>
    <row r="2389" spans="1:4">
      <c r="A2389" s="15" t="str">
        <f>IF(ISNUMBER(VALUE(SUBSTITUTE('Quantities Report'!$A2387,"+",""))), VALUE(SUBSTITUTE('Quantities Report'!$A2387,"+","")),IF('Quantities Report'!$A2387="","End of Project",$A2388))</f>
        <v>End of Project</v>
      </c>
      <c r="B2389" s="30" t="str">
        <f>IF(ISNUMBER('Quantities Report'!$A2387), "", TRIM(CLEAN(SUBSTITUTE('Quantities Report'!$A2387, CHAR(160), " "))))</f>
        <v/>
      </c>
      <c r="C2389" s="30">
        <f>'Quantities Report'!F2387</f>
        <v>0</v>
      </c>
      <c r="D2389" s="32">
        <f>'Quantities Report'!G2387</f>
        <v>0</v>
      </c>
    </row>
    <row r="2390" spans="1:4">
      <c r="A2390" s="15" t="str">
        <f>IF(ISNUMBER(VALUE(SUBSTITUTE('Quantities Report'!$A2388,"+",""))), VALUE(SUBSTITUTE('Quantities Report'!$A2388,"+","")),IF('Quantities Report'!$A2388="","End of Project",$A2389))</f>
        <v>End of Project</v>
      </c>
      <c r="B2390" s="30" t="str">
        <f>IF(ISNUMBER('Quantities Report'!$A2388), "", TRIM(CLEAN(SUBSTITUTE('Quantities Report'!$A2388, CHAR(160), " "))))</f>
        <v/>
      </c>
      <c r="C2390" s="30">
        <f>'Quantities Report'!F2388</f>
        <v>0</v>
      </c>
      <c r="D2390" s="32">
        <f>'Quantities Report'!G2388</f>
        <v>0</v>
      </c>
    </row>
    <row r="2391" spans="1:4">
      <c r="A2391" s="15" t="str">
        <f>IF(ISNUMBER(VALUE(SUBSTITUTE('Quantities Report'!$A2389,"+",""))), VALUE(SUBSTITUTE('Quantities Report'!$A2389,"+","")),IF('Quantities Report'!$A2389="","End of Project",$A2390))</f>
        <v>End of Project</v>
      </c>
      <c r="B2391" s="30" t="str">
        <f>IF(ISNUMBER('Quantities Report'!$A2389), "", TRIM(CLEAN(SUBSTITUTE('Quantities Report'!$A2389, CHAR(160), " "))))</f>
        <v/>
      </c>
      <c r="C2391" s="30">
        <f>'Quantities Report'!F2389</f>
        <v>0</v>
      </c>
      <c r="D2391" s="32">
        <f>'Quantities Report'!G2389</f>
        <v>0</v>
      </c>
    </row>
    <row r="2392" spans="1:4">
      <c r="A2392" s="15" t="str">
        <f>IF(ISNUMBER(VALUE(SUBSTITUTE('Quantities Report'!$A2390,"+",""))), VALUE(SUBSTITUTE('Quantities Report'!$A2390,"+","")),IF('Quantities Report'!$A2390="","End of Project",$A2391))</f>
        <v>End of Project</v>
      </c>
      <c r="B2392" s="30" t="str">
        <f>IF(ISNUMBER('Quantities Report'!$A2390), "", TRIM(CLEAN(SUBSTITUTE('Quantities Report'!$A2390, CHAR(160), " "))))</f>
        <v/>
      </c>
      <c r="C2392" s="30">
        <f>'Quantities Report'!F2390</f>
        <v>0</v>
      </c>
      <c r="D2392" s="32">
        <f>'Quantities Report'!G2390</f>
        <v>0</v>
      </c>
    </row>
    <row r="2393" spans="1:4">
      <c r="A2393" s="15" t="str">
        <f>IF(ISNUMBER(VALUE(SUBSTITUTE('Quantities Report'!$A2391,"+",""))), VALUE(SUBSTITUTE('Quantities Report'!$A2391,"+","")),IF('Quantities Report'!$A2391="","End of Project",$A2392))</f>
        <v>End of Project</v>
      </c>
      <c r="B2393" s="30" t="str">
        <f>IF(ISNUMBER('Quantities Report'!$A2391), "", TRIM(CLEAN(SUBSTITUTE('Quantities Report'!$A2391, CHAR(160), " "))))</f>
        <v/>
      </c>
      <c r="C2393" s="30">
        <f>'Quantities Report'!F2391</f>
        <v>0</v>
      </c>
      <c r="D2393" s="32">
        <f>'Quantities Report'!G2391</f>
        <v>0</v>
      </c>
    </row>
    <row r="2394" spans="1:4">
      <c r="A2394" s="15" t="str">
        <f>IF(ISNUMBER(VALUE(SUBSTITUTE('Quantities Report'!$A2392,"+",""))), VALUE(SUBSTITUTE('Quantities Report'!$A2392,"+","")),IF('Quantities Report'!$A2392="","End of Project",$A2393))</f>
        <v>End of Project</v>
      </c>
      <c r="B2394" s="30" t="str">
        <f>IF(ISNUMBER('Quantities Report'!$A2392), "", TRIM(CLEAN(SUBSTITUTE('Quantities Report'!$A2392, CHAR(160), " "))))</f>
        <v/>
      </c>
      <c r="C2394" s="30">
        <f>'Quantities Report'!F2392</f>
        <v>0</v>
      </c>
      <c r="D2394" s="32">
        <f>'Quantities Report'!G2392</f>
        <v>0</v>
      </c>
    </row>
    <row r="2395" spans="1:4">
      <c r="A2395" s="15" t="str">
        <f>IF(ISNUMBER(VALUE(SUBSTITUTE('Quantities Report'!$A2393,"+",""))), VALUE(SUBSTITUTE('Quantities Report'!$A2393,"+","")),IF('Quantities Report'!$A2393="","End of Project",$A2394))</f>
        <v>End of Project</v>
      </c>
      <c r="B2395" s="30" t="str">
        <f>IF(ISNUMBER('Quantities Report'!$A2393), "", TRIM(CLEAN(SUBSTITUTE('Quantities Report'!$A2393, CHAR(160), " "))))</f>
        <v/>
      </c>
      <c r="C2395" s="30">
        <f>'Quantities Report'!F2393</f>
        <v>0</v>
      </c>
      <c r="D2395" s="32">
        <f>'Quantities Report'!G2393</f>
        <v>0</v>
      </c>
    </row>
    <row r="2396" spans="1:4">
      <c r="A2396" s="15" t="str">
        <f>IF(ISNUMBER(VALUE(SUBSTITUTE('Quantities Report'!$A2394,"+",""))), VALUE(SUBSTITUTE('Quantities Report'!$A2394,"+","")),IF('Quantities Report'!$A2394="","End of Project",$A2395))</f>
        <v>End of Project</v>
      </c>
      <c r="B2396" s="30" t="str">
        <f>IF(ISNUMBER('Quantities Report'!$A2394), "", TRIM(CLEAN(SUBSTITUTE('Quantities Report'!$A2394, CHAR(160), " "))))</f>
        <v/>
      </c>
      <c r="C2396" s="30">
        <f>'Quantities Report'!F2394</f>
        <v>0</v>
      </c>
      <c r="D2396" s="32">
        <f>'Quantities Report'!G2394</f>
        <v>0</v>
      </c>
    </row>
    <row r="2397" spans="1:4">
      <c r="A2397" s="15" t="str">
        <f>IF(ISNUMBER(VALUE(SUBSTITUTE('Quantities Report'!$A2395,"+",""))), VALUE(SUBSTITUTE('Quantities Report'!$A2395,"+","")),IF('Quantities Report'!$A2395="","End of Project",$A2396))</f>
        <v>End of Project</v>
      </c>
      <c r="B2397" s="30" t="str">
        <f>IF(ISNUMBER('Quantities Report'!$A2395), "", TRIM(CLEAN(SUBSTITUTE('Quantities Report'!$A2395, CHAR(160), " "))))</f>
        <v/>
      </c>
      <c r="C2397" s="30">
        <f>'Quantities Report'!F2395</f>
        <v>0</v>
      </c>
      <c r="D2397" s="32">
        <f>'Quantities Report'!G2395</f>
        <v>0</v>
      </c>
    </row>
    <row r="2398" spans="1:4">
      <c r="A2398" s="15" t="str">
        <f>IF(ISNUMBER(VALUE(SUBSTITUTE('Quantities Report'!$A2396,"+",""))), VALUE(SUBSTITUTE('Quantities Report'!$A2396,"+","")),IF('Quantities Report'!$A2396="","End of Project",$A2397))</f>
        <v>End of Project</v>
      </c>
      <c r="B2398" s="30" t="str">
        <f>IF(ISNUMBER('Quantities Report'!$A2396), "", TRIM(CLEAN(SUBSTITUTE('Quantities Report'!$A2396, CHAR(160), " "))))</f>
        <v/>
      </c>
      <c r="C2398" s="30">
        <f>'Quantities Report'!F2396</f>
        <v>0</v>
      </c>
      <c r="D2398" s="32">
        <f>'Quantities Report'!G2396</f>
        <v>0</v>
      </c>
    </row>
    <row r="2399" spans="1:4">
      <c r="A2399" s="15" t="str">
        <f>IF(ISNUMBER(VALUE(SUBSTITUTE('Quantities Report'!$A2397,"+",""))), VALUE(SUBSTITUTE('Quantities Report'!$A2397,"+","")),IF('Quantities Report'!$A2397="","End of Project",$A2398))</f>
        <v>End of Project</v>
      </c>
      <c r="B2399" s="30" t="str">
        <f>IF(ISNUMBER('Quantities Report'!$A2397), "", TRIM(CLEAN(SUBSTITUTE('Quantities Report'!$A2397, CHAR(160), " "))))</f>
        <v/>
      </c>
      <c r="C2399" s="30">
        <f>'Quantities Report'!F2397</f>
        <v>0</v>
      </c>
      <c r="D2399" s="32">
        <f>'Quantities Report'!G2397</f>
        <v>0</v>
      </c>
    </row>
    <row r="2400" spans="1:4">
      <c r="A2400" s="15" t="str">
        <f>IF(ISNUMBER(VALUE(SUBSTITUTE('Quantities Report'!$A2398,"+",""))), VALUE(SUBSTITUTE('Quantities Report'!$A2398,"+","")),IF('Quantities Report'!$A2398="","End of Project",$A2399))</f>
        <v>End of Project</v>
      </c>
      <c r="B2400" s="30" t="str">
        <f>IF(ISNUMBER('Quantities Report'!$A2398), "", TRIM(CLEAN(SUBSTITUTE('Quantities Report'!$A2398, CHAR(160), " "))))</f>
        <v/>
      </c>
      <c r="C2400" s="30">
        <f>'Quantities Report'!F2398</f>
        <v>0</v>
      </c>
      <c r="D2400" s="32">
        <f>'Quantities Report'!G2398</f>
        <v>0</v>
      </c>
    </row>
    <row r="2401" spans="1:4">
      <c r="A2401" s="15" t="str">
        <f>IF(ISNUMBER(VALUE(SUBSTITUTE('Quantities Report'!$A2399,"+",""))), VALUE(SUBSTITUTE('Quantities Report'!$A2399,"+","")),IF('Quantities Report'!$A2399="","End of Project",$A2400))</f>
        <v>End of Project</v>
      </c>
      <c r="B2401" s="30" t="str">
        <f>IF(ISNUMBER('Quantities Report'!$A2399), "", TRIM(CLEAN(SUBSTITUTE('Quantities Report'!$A2399, CHAR(160), " "))))</f>
        <v/>
      </c>
      <c r="C2401" s="30">
        <f>'Quantities Report'!F2399</f>
        <v>0</v>
      </c>
      <c r="D2401" s="32">
        <f>'Quantities Report'!G2399</f>
        <v>0</v>
      </c>
    </row>
    <row r="2402" spans="1:4">
      <c r="A2402" s="15" t="str">
        <f>IF(ISNUMBER(VALUE(SUBSTITUTE('Quantities Report'!$A2400,"+",""))), VALUE(SUBSTITUTE('Quantities Report'!$A2400,"+","")),IF('Quantities Report'!$A2400="","End of Project",$A2401))</f>
        <v>End of Project</v>
      </c>
      <c r="B2402" s="30" t="str">
        <f>IF(ISNUMBER('Quantities Report'!$A2400), "", TRIM(CLEAN(SUBSTITUTE('Quantities Report'!$A2400, CHAR(160), " "))))</f>
        <v/>
      </c>
      <c r="C2402" s="30">
        <f>'Quantities Report'!F2400</f>
        <v>0</v>
      </c>
      <c r="D2402" s="32">
        <f>'Quantities Report'!G2400</f>
        <v>0</v>
      </c>
    </row>
    <row r="2403" spans="1:4">
      <c r="A2403" s="15" t="str">
        <f>IF(ISNUMBER(VALUE(SUBSTITUTE('Quantities Report'!$A2401,"+",""))), VALUE(SUBSTITUTE('Quantities Report'!$A2401,"+","")),IF('Quantities Report'!$A2401="","End of Project",$A2402))</f>
        <v>End of Project</v>
      </c>
      <c r="B2403" s="30" t="str">
        <f>IF(ISNUMBER('Quantities Report'!$A2401), "", TRIM(CLEAN(SUBSTITUTE('Quantities Report'!$A2401, CHAR(160), " "))))</f>
        <v/>
      </c>
      <c r="C2403" s="30">
        <f>'Quantities Report'!F2401</f>
        <v>0</v>
      </c>
      <c r="D2403" s="32">
        <f>'Quantities Report'!G2401</f>
        <v>0</v>
      </c>
    </row>
    <row r="2404" spans="1:4">
      <c r="A2404" s="15" t="str">
        <f>IF(ISNUMBER(VALUE(SUBSTITUTE('Quantities Report'!$A2402,"+",""))), VALUE(SUBSTITUTE('Quantities Report'!$A2402,"+","")),IF('Quantities Report'!$A2402="","End of Project",$A2403))</f>
        <v>End of Project</v>
      </c>
      <c r="B2404" s="30" t="str">
        <f>IF(ISNUMBER('Quantities Report'!$A2402), "", TRIM(CLEAN(SUBSTITUTE('Quantities Report'!$A2402, CHAR(160), " "))))</f>
        <v/>
      </c>
      <c r="C2404" s="30">
        <f>'Quantities Report'!F2402</f>
        <v>0</v>
      </c>
      <c r="D2404" s="32">
        <f>'Quantities Report'!G2402</f>
        <v>0</v>
      </c>
    </row>
    <row r="2405" spans="1:4">
      <c r="A2405" s="15" t="str">
        <f>IF(ISNUMBER(VALUE(SUBSTITUTE('Quantities Report'!$A2403,"+",""))), VALUE(SUBSTITUTE('Quantities Report'!$A2403,"+","")),IF('Quantities Report'!$A2403="","End of Project",$A2404))</f>
        <v>End of Project</v>
      </c>
      <c r="B2405" s="30" t="str">
        <f>IF(ISNUMBER('Quantities Report'!$A2403), "", TRIM(CLEAN(SUBSTITUTE('Quantities Report'!$A2403, CHAR(160), " "))))</f>
        <v/>
      </c>
      <c r="C2405" s="30">
        <f>'Quantities Report'!F2403</f>
        <v>0</v>
      </c>
      <c r="D2405" s="32">
        <f>'Quantities Report'!G2403</f>
        <v>0</v>
      </c>
    </row>
    <row r="2406" spans="1:4">
      <c r="A2406" s="15" t="str">
        <f>IF(ISNUMBER(VALUE(SUBSTITUTE('Quantities Report'!$A2404,"+",""))), VALUE(SUBSTITUTE('Quantities Report'!$A2404,"+","")),IF('Quantities Report'!$A2404="","End of Project",$A2405))</f>
        <v>End of Project</v>
      </c>
      <c r="B2406" s="30" t="str">
        <f>IF(ISNUMBER('Quantities Report'!$A2404), "", TRIM(CLEAN(SUBSTITUTE('Quantities Report'!$A2404, CHAR(160), " "))))</f>
        <v/>
      </c>
      <c r="C2406" s="30">
        <f>'Quantities Report'!F2404</f>
        <v>0</v>
      </c>
      <c r="D2406" s="32">
        <f>'Quantities Report'!G2404</f>
        <v>0</v>
      </c>
    </row>
    <row r="2407" spans="1:4">
      <c r="A2407" s="15" t="str">
        <f>IF(ISNUMBER(VALUE(SUBSTITUTE('Quantities Report'!$A2405,"+",""))), VALUE(SUBSTITUTE('Quantities Report'!$A2405,"+","")),IF('Quantities Report'!$A2405="","End of Project",$A2406))</f>
        <v>End of Project</v>
      </c>
      <c r="B2407" s="30" t="str">
        <f>IF(ISNUMBER('Quantities Report'!$A2405), "", TRIM(CLEAN(SUBSTITUTE('Quantities Report'!$A2405, CHAR(160), " "))))</f>
        <v/>
      </c>
      <c r="C2407" s="30">
        <f>'Quantities Report'!F2405</f>
        <v>0</v>
      </c>
      <c r="D2407" s="32">
        <f>'Quantities Report'!G2405</f>
        <v>0</v>
      </c>
    </row>
    <row r="2408" spans="1:4">
      <c r="A2408" s="15" t="str">
        <f>IF(ISNUMBER(VALUE(SUBSTITUTE('Quantities Report'!$A2406,"+",""))), VALUE(SUBSTITUTE('Quantities Report'!$A2406,"+","")),IF('Quantities Report'!$A2406="","End of Project",$A2407))</f>
        <v>End of Project</v>
      </c>
      <c r="B2408" s="30" t="str">
        <f>IF(ISNUMBER('Quantities Report'!$A2406), "", TRIM(CLEAN(SUBSTITUTE('Quantities Report'!$A2406, CHAR(160), " "))))</f>
        <v/>
      </c>
      <c r="C2408" s="30">
        <f>'Quantities Report'!F2406</f>
        <v>0</v>
      </c>
      <c r="D2408" s="32">
        <f>'Quantities Report'!G2406</f>
        <v>0</v>
      </c>
    </row>
    <row r="2409" spans="1:4">
      <c r="A2409" s="15" t="str">
        <f>IF(ISNUMBER(VALUE(SUBSTITUTE('Quantities Report'!$A2407,"+",""))), VALUE(SUBSTITUTE('Quantities Report'!$A2407,"+","")),IF('Quantities Report'!$A2407="","End of Project",$A2408))</f>
        <v>End of Project</v>
      </c>
      <c r="B2409" s="30" t="str">
        <f>IF(ISNUMBER('Quantities Report'!$A2407), "", TRIM(CLEAN(SUBSTITUTE('Quantities Report'!$A2407, CHAR(160), " "))))</f>
        <v/>
      </c>
      <c r="C2409" s="30">
        <f>'Quantities Report'!F2407</f>
        <v>0</v>
      </c>
      <c r="D2409" s="32">
        <f>'Quantities Report'!G2407</f>
        <v>0</v>
      </c>
    </row>
    <row r="2410" spans="1:4">
      <c r="A2410" s="15" t="str">
        <f>IF(ISNUMBER(VALUE(SUBSTITUTE('Quantities Report'!$A2408,"+",""))), VALUE(SUBSTITUTE('Quantities Report'!$A2408,"+","")),IF('Quantities Report'!$A2408="","End of Project",$A2409))</f>
        <v>End of Project</v>
      </c>
      <c r="B2410" s="30" t="str">
        <f>IF(ISNUMBER('Quantities Report'!$A2408), "", TRIM(CLEAN(SUBSTITUTE('Quantities Report'!$A2408, CHAR(160), " "))))</f>
        <v/>
      </c>
      <c r="C2410" s="30">
        <f>'Quantities Report'!F2408</f>
        <v>0</v>
      </c>
      <c r="D2410" s="32">
        <f>'Quantities Report'!G2408</f>
        <v>0</v>
      </c>
    </row>
    <row r="2411" spans="1:4">
      <c r="A2411" s="15" t="str">
        <f>IF(ISNUMBER(VALUE(SUBSTITUTE('Quantities Report'!$A2409,"+",""))), VALUE(SUBSTITUTE('Quantities Report'!$A2409,"+","")),IF('Quantities Report'!$A2409="","End of Project",$A2410))</f>
        <v>End of Project</v>
      </c>
      <c r="B2411" s="30" t="str">
        <f>IF(ISNUMBER('Quantities Report'!$A2409), "", TRIM(CLEAN(SUBSTITUTE('Quantities Report'!$A2409, CHAR(160), " "))))</f>
        <v/>
      </c>
      <c r="C2411" s="30">
        <f>'Quantities Report'!F2409</f>
        <v>0</v>
      </c>
      <c r="D2411" s="32">
        <f>'Quantities Report'!G2409</f>
        <v>0</v>
      </c>
    </row>
    <row r="2412" spans="1:4">
      <c r="A2412" s="15" t="str">
        <f>IF(ISNUMBER(VALUE(SUBSTITUTE('Quantities Report'!$A2410,"+",""))), VALUE(SUBSTITUTE('Quantities Report'!$A2410,"+","")),IF('Quantities Report'!$A2410="","End of Project",$A2411))</f>
        <v>End of Project</v>
      </c>
      <c r="B2412" s="30" t="str">
        <f>IF(ISNUMBER('Quantities Report'!$A2410), "", TRIM(CLEAN(SUBSTITUTE('Quantities Report'!$A2410, CHAR(160), " "))))</f>
        <v/>
      </c>
      <c r="C2412" s="30">
        <f>'Quantities Report'!F2410</f>
        <v>0</v>
      </c>
      <c r="D2412" s="32">
        <f>'Quantities Report'!G2410</f>
        <v>0</v>
      </c>
    </row>
    <row r="2413" spans="1:4">
      <c r="A2413" s="15" t="str">
        <f>IF(ISNUMBER(VALUE(SUBSTITUTE('Quantities Report'!$A2411,"+",""))), VALUE(SUBSTITUTE('Quantities Report'!$A2411,"+","")),IF('Quantities Report'!$A2411="","End of Project",$A2412))</f>
        <v>End of Project</v>
      </c>
      <c r="B2413" s="30" t="str">
        <f>IF(ISNUMBER('Quantities Report'!$A2411), "", TRIM(CLEAN(SUBSTITUTE('Quantities Report'!$A2411, CHAR(160), " "))))</f>
        <v/>
      </c>
      <c r="C2413" s="30">
        <f>'Quantities Report'!F2411</f>
        <v>0</v>
      </c>
      <c r="D2413" s="32">
        <f>'Quantities Report'!G2411</f>
        <v>0</v>
      </c>
    </row>
    <row r="2414" spans="1:4">
      <c r="A2414" s="15" t="str">
        <f>IF(ISNUMBER(VALUE(SUBSTITUTE('Quantities Report'!$A2412,"+",""))), VALUE(SUBSTITUTE('Quantities Report'!$A2412,"+","")),IF('Quantities Report'!$A2412="","End of Project",$A2413))</f>
        <v>End of Project</v>
      </c>
      <c r="B2414" s="30" t="str">
        <f>IF(ISNUMBER('Quantities Report'!$A2412), "", TRIM(CLEAN(SUBSTITUTE('Quantities Report'!$A2412, CHAR(160), " "))))</f>
        <v/>
      </c>
      <c r="C2414" s="30">
        <f>'Quantities Report'!F2412</f>
        <v>0</v>
      </c>
      <c r="D2414" s="32">
        <f>'Quantities Report'!G2412</f>
        <v>0</v>
      </c>
    </row>
    <row r="2415" spans="1:4">
      <c r="A2415" s="15" t="str">
        <f>IF(ISNUMBER(VALUE(SUBSTITUTE('Quantities Report'!$A2413,"+",""))), VALUE(SUBSTITUTE('Quantities Report'!$A2413,"+","")),IF('Quantities Report'!$A2413="","End of Project",$A2414))</f>
        <v>End of Project</v>
      </c>
      <c r="B2415" s="30" t="str">
        <f>IF(ISNUMBER('Quantities Report'!$A2413), "", TRIM(CLEAN(SUBSTITUTE('Quantities Report'!$A2413, CHAR(160), " "))))</f>
        <v/>
      </c>
      <c r="C2415" s="30">
        <f>'Quantities Report'!F2413</f>
        <v>0</v>
      </c>
      <c r="D2415" s="32">
        <f>'Quantities Report'!G2413</f>
        <v>0</v>
      </c>
    </row>
    <row r="2416" spans="1:4">
      <c r="A2416" s="15" t="str">
        <f>IF(ISNUMBER(VALUE(SUBSTITUTE('Quantities Report'!$A2414,"+",""))), VALUE(SUBSTITUTE('Quantities Report'!$A2414,"+","")),IF('Quantities Report'!$A2414="","End of Project",$A2415))</f>
        <v>End of Project</v>
      </c>
      <c r="B2416" s="30" t="str">
        <f>IF(ISNUMBER('Quantities Report'!$A2414), "", TRIM(CLEAN(SUBSTITUTE('Quantities Report'!$A2414, CHAR(160), " "))))</f>
        <v/>
      </c>
      <c r="C2416" s="30">
        <f>'Quantities Report'!F2414</f>
        <v>0</v>
      </c>
      <c r="D2416" s="32">
        <f>'Quantities Report'!G2414</f>
        <v>0</v>
      </c>
    </row>
    <row r="2417" spans="1:4">
      <c r="A2417" s="15" t="str">
        <f>IF(ISNUMBER(VALUE(SUBSTITUTE('Quantities Report'!$A2415,"+",""))), VALUE(SUBSTITUTE('Quantities Report'!$A2415,"+","")),IF('Quantities Report'!$A2415="","End of Project",$A2416))</f>
        <v>End of Project</v>
      </c>
      <c r="B2417" s="30" t="str">
        <f>IF(ISNUMBER('Quantities Report'!$A2415), "", TRIM(CLEAN(SUBSTITUTE('Quantities Report'!$A2415, CHAR(160), " "))))</f>
        <v/>
      </c>
      <c r="C2417" s="30">
        <f>'Quantities Report'!F2415</f>
        <v>0</v>
      </c>
      <c r="D2417" s="32">
        <f>'Quantities Report'!G2415</f>
        <v>0</v>
      </c>
    </row>
    <row r="2418" spans="1:4">
      <c r="A2418" s="15" t="str">
        <f>IF(ISNUMBER(VALUE(SUBSTITUTE('Quantities Report'!$A2416,"+",""))), VALUE(SUBSTITUTE('Quantities Report'!$A2416,"+","")),IF('Quantities Report'!$A2416="","End of Project",$A2417))</f>
        <v>End of Project</v>
      </c>
      <c r="B2418" s="30" t="str">
        <f>IF(ISNUMBER('Quantities Report'!$A2416), "", TRIM(CLEAN(SUBSTITUTE('Quantities Report'!$A2416, CHAR(160), " "))))</f>
        <v/>
      </c>
      <c r="C2418" s="30">
        <f>'Quantities Report'!F2416</f>
        <v>0</v>
      </c>
      <c r="D2418" s="32">
        <f>'Quantities Report'!G2416</f>
        <v>0</v>
      </c>
    </row>
    <row r="2419" spans="1:4">
      <c r="A2419" s="15" t="str">
        <f>IF(ISNUMBER(VALUE(SUBSTITUTE('Quantities Report'!$A2417,"+",""))), VALUE(SUBSTITUTE('Quantities Report'!$A2417,"+","")),IF('Quantities Report'!$A2417="","End of Project",$A2418))</f>
        <v>End of Project</v>
      </c>
      <c r="B2419" s="30" t="str">
        <f>IF(ISNUMBER('Quantities Report'!$A2417), "", TRIM(CLEAN(SUBSTITUTE('Quantities Report'!$A2417, CHAR(160), " "))))</f>
        <v/>
      </c>
      <c r="C2419" s="30">
        <f>'Quantities Report'!F2417</f>
        <v>0</v>
      </c>
      <c r="D2419" s="32">
        <f>'Quantities Report'!G2417</f>
        <v>0</v>
      </c>
    </row>
    <row r="2420" spans="1:4">
      <c r="A2420" s="15" t="str">
        <f>IF(ISNUMBER(VALUE(SUBSTITUTE('Quantities Report'!$A2418,"+",""))), VALUE(SUBSTITUTE('Quantities Report'!$A2418,"+","")),IF('Quantities Report'!$A2418="","End of Project",$A2419))</f>
        <v>End of Project</v>
      </c>
      <c r="B2420" s="30" t="str">
        <f>IF(ISNUMBER('Quantities Report'!$A2418), "", TRIM(CLEAN(SUBSTITUTE('Quantities Report'!$A2418, CHAR(160), " "))))</f>
        <v/>
      </c>
      <c r="C2420" s="30">
        <f>'Quantities Report'!F2418</f>
        <v>0</v>
      </c>
      <c r="D2420" s="32">
        <f>'Quantities Report'!G2418</f>
        <v>0</v>
      </c>
    </row>
    <row r="2421" spans="1:4">
      <c r="A2421" s="15" t="str">
        <f>IF(ISNUMBER(VALUE(SUBSTITUTE('Quantities Report'!$A2419,"+",""))), VALUE(SUBSTITUTE('Quantities Report'!$A2419,"+","")),IF('Quantities Report'!$A2419="","End of Project",$A2420))</f>
        <v>End of Project</v>
      </c>
      <c r="B2421" s="30" t="str">
        <f>IF(ISNUMBER('Quantities Report'!$A2419), "", TRIM(CLEAN(SUBSTITUTE('Quantities Report'!$A2419, CHAR(160), " "))))</f>
        <v/>
      </c>
      <c r="C2421" s="30">
        <f>'Quantities Report'!F2419</f>
        <v>0</v>
      </c>
      <c r="D2421" s="32">
        <f>'Quantities Report'!G2419</f>
        <v>0</v>
      </c>
    </row>
    <row r="2422" spans="1:4">
      <c r="A2422" s="15" t="str">
        <f>IF(ISNUMBER(VALUE(SUBSTITUTE('Quantities Report'!$A2420,"+",""))), VALUE(SUBSTITUTE('Quantities Report'!$A2420,"+","")),IF('Quantities Report'!$A2420="","End of Project",$A2421))</f>
        <v>End of Project</v>
      </c>
      <c r="B2422" s="30" t="str">
        <f>IF(ISNUMBER('Quantities Report'!$A2420), "", TRIM(CLEAN(SUBSTITUTE('Quantities Report'!$A2420, CHAR(160), " "))))</f>
        <v/>
      </c>
      <c r="C2422" s="30">
        <f>'Quantities Report'!F2420</f>
        <v>0</v>
      </c>
      <c r="D2422" s="32">
        <f>'Quantities Report'!G2420</f>
        <v>0</v>
      </c>
    </row>
    <row r="2423" spans="1:4">
      <c r="A2423" s="15" t="str">
        <f>IF(ISNUMBER(VALUE(SUBSTITUTE('Quantities Report'!$A2421,"+",""))), VALUE(SUBSTITUTE('Quantities Report'!$A2421,"+","")),IF('Quantities Report'!$A2421="","End of Project",$A2422))</f>
        <v>End of Project</v>
      </c>
      <c r="B2423" s="30" t="str">
        <f>IF(ISNUMBER('Quantities Report'!$A2421), "", TRIM(CLEAN(SUBSTITUTE('Quantities Report'!$A2421, CHAR(160), " "))))</f>
        <v/>
      </c>
      <c r="C2423" s="30">
        <f>'Quantities Report'!F2421</f>
        <v>0</v>
      </c>
      <c r="D2423" s="32">
        <f>'Quantities Report'!G2421</f>
        <v>0</v>
      </c>
    </row>
    <row r="2424" spans="1:4">
      <c r="A2424" s="15" t="str">
        <f>IF(ISNUMBER(VALUE(SUBSTITUTE('Quantities Report'!$A2422,"+",""))), VALUE(SUBSTITUTE('Quantities Report'!$A2422,"+","")),IF('Quantities Report'!$A2422="","End of Project",$A2423))</f>
        <v>End of Project</v>
      </c>
      <c r="B2424" s="30" t="str">
        <f>IF(ISNUMBER('Quantities Report'!$A2422), "", TRIM(CLEAN(SUBSTITUTE('Quantities Report'!$A2422, CHAR(160), " "))))</f>
        <v/>
      </c>
      <c r="C2424" s="30">
        <f>'Quantities Report'!F2422</f>
        <v>0</v>
      </c>
      <c r="D2424" s="32">
        <f>'Quantities Report'!G2422</f>
        <v>0</v>
      </c>
    </row>
    <row r="2425" spans="1:4">
      <c r="A2425" s="15" t="str">
        <f>IF(ISNUMBER(VALUE(SUBSTITUTE('Quantities Report'!$A2423,"+",""))), VALUE(SUBSTITUTE('Quantities Report'!$A2423,"+","")),IF('Quantities Report'!$A2423="","End of Project",$A2424))</f>
        <v>End of Project</v>
      </c>
      <c r="B2425" s="30" t="str">
        <f>IF(ISNUMBER('Quantities Report'!$A2423), "", TRIM(CLEAN(SUBSTITUTE('Quantities Report'!$A2423, CHAR(160), " "))))</f>
        <v/>
      </c>
      <c r="C2425" s="30">
        <f>'Quantities Report'!F2423</f>
        <v>0</v>
      </c>
      <c r="D2425" s="32">
        <f>'Quantities Report'!G2423</f>
        <v>0</v>
      </c>
    </row>
    <row r="2426" spans="1:4">
      <c r="A2426" s="15" t="str">
        <f>IF(ISNUMBER(VALUE(SUBSTITUTE('Quantities Report'!$A2424,"+",""))), VALUE(SUBSTITUTE('Quantities Report'!$A2424,"+","")),IF('Quantities Report'!$A2424="","End of Project",$A2425))</f>
        <v>End of Project</v>
      </c>
      <c r="B2426" s="30" t="str">
        <f>IF(ISNUMBER('Quantities Report'!$A2424), "", TRIM(CLEAN(SUBSTITUTE('Quantities Report'!$A2424, CHAR(160), " "))))</f>
        <v/>
      </c>
      <c r="C2426" s="30">
        <f>'Quantities Report'!F2424</f>
        <v>0</v>
      </c>
      <c r="D2426" s="32">
        <f>'Quantities Report'!G2424</f>
        <v>0</v>
      </c>
    </row>
    <row r="2427" spans="1:4">
      <c r="A2427" s="15" t="str">
        <f>IF(ISNUMBER(VALUE(SUBSTITUTE('Quantities Report'!$A2425,"+",""))), VALUE(SUBSTITUTE('Quantities Report'!$A2425,"+","")),IF('Quantities Report'!$A2425="","End of Project",$A2426))</f>
        <v>End of Project</v>
      </c>
      <c r="B2427" s="30" t="str">
        <f>IF(ISNUMBER('Quantities Report'!$A2425), "", TRIM(CLEAN(SUBSTITUTE('Quantities Report'!$A2425, CHAR(160), " "))))</f>
        <v/>
      </c>
      <c r="C2427" s="30">
        <f>'Quantities Report'!F2425</f>
        <v>0</v>
      </c>
      <c r="D2427" s="32">
        <f>'Quantities Report'!G2425</f>
        <v>0</v>
      </c>
    </row>
    <row r="2428" spans="1:4">
      <c r="A2428" s="15" t="str">
        <f>IF(ISNUMBER(VALUE(SUBSTITUTE('Quantities Report'!$A2426,"+",""))), VALUE(SUBSTITUTE('Quantities Report'!$A2426,"+","")),IF('Quantities Report'!$A2426="","End of Project",$A2427))</f>
        <v>End of Project</v>
      </c>
      <c r="B2428" s="30" t="str">
        <f>IF(ISNUMBER('Quantities Report'!$A2426), "", TRIM(CLEAN(SUBSTITUTE('Quantities Report'!$A2426, CHAR(160), " "))))</f>
        <v/>
      </c>
      <c r="C2428" s="30">
        <f>'Quantities Report'!F2426</f>
        <v>0</v>
      </c>
      <c r="D2428" s="32">
        <f>'Quantities Report'!G2426</f>
        <v>0</v>
      </c>
    </row>
    <row r="2429" spans="1:4">
      <c r="A2429" s="15" t="str">
        <f>IF(ISNUMBER(VALUE(SUBSTITUTE('Quantities Report'!$A2427,"+",""))), VALUE(SUBSTITUTE('Quantities Report'!$A2427,"+","")),IF('Quantities Report'!$A2427="","End of Project",$A2428))</f>
        <v>End of Project</v>
      </c>
      <c r="B2429" s="30" t="str">
        <f>IF(ISNUMBER('Quantities Report'!$A2427), "", TRIM(CLEAN(SUBSTITUTE('Quantities Report'!$A2427, CHAR(160), " "))))</f>
        <v/>
      </c>
      <c r="C2429" s="30">
        <f>'Quantities Report'!F2427</f>
        <v>0</v>
      </c>
      <c r="D2429" s="32">
        <f>'Quantities Report'!G2427</f>
        <v>0</v>
      </c>
    </row>
    <row r="2430" spans="1:4">
      <c r="A2430" s="15" t="str">
        <f>IF(ISNUMBER(VALUE(SUBSTITUTE('Quantities Report'!$A2428,"+",""))), VALUE(SUBSTITUTE('Quantities Report'!$A2428,"+","")),IF('Quantities Report'!$A2428="","End of Project",$A2429))</f>
        <v>End of Project</v>
      </c>
      <c r="B2430" s="30" t="str">
        <f>IF(ISNUMBER('Quantities Report'!$A2428), "", TRIM(CLEAN(SUBSTITUTE('Quantities Report'!$A2428, CHAR(160), " "))))</f>
        <v/>
      </c>
      <c r="C2430" s="30">
        <f>'Quantities Report'!F2428</f>
        <v>0</v>
      </c>
      <c r="D2430" s="32">
        <f>'Quantities Report'!G2428</f>
        <v>0</v>
      </c>
    </row>
    <row r="2431" spans="1:4">
      <c r="A2431" s="15" t="str">
        <f>IF(ISNUMBER(VALUE(SUBSTITUTE('Quantities Report'!$A2429,"+",""))), VALUE(SUBSTITUTE('Quantities Report'!$A2429,"+","")),IF('Quantities Report'!$A2429="","End of Project",$A2430))</f>
        <v>End of Project</v>
      </c>
      <c r="B2431" s="30" t="str">
        <f>IF(ISNUMBER('Quantities Report'!$A2429), "", TRIM(CLEAN(SUBSTITUTE('Quantities Report'!$A2429, CHAR(160), " "))))</f>
        <v/>
      </c>
      <c r="C2431" s="30">
        <f>'Quantities Report'!F2429</f>
        <v>0</v>
      </c>
      <c r="D2431" s="32">
        <f>'Quantities Report'!G2429</f>
        <v>0</v>
      </c>
    </row>
    <row r="2432" spans="1:4">
      <c r="A2432" s="15" t="str">
        <f>IF(ISNUMBER(VALUE(SUBSTITUTE('Quantities Report'!$A2430,"+",""))), VALUE(SUBSTITUTE('Quantities Report'!$A2430,"+","")),IF('Quantities Report'!$A2430="","End of Project",$A2431))</f>
        <v>End of Project</v>
      </c>
      <c r="B2432" s="30" t="str">
        <f>IF(ISNUMBER('Quantities Report'!$A2430), "", TRIM(CLEAN(SUBSTITUTE('Quantities Report'!$A2430, CHAR(160), " "))))</f>
        <v/>
      </c>
      <c r="C2432" s="30">
        <f>'Quantities Report'!F2430</f>
        <v>0</v>
      </c>
      <c r="D2432" s="32">
        <f>'Quantities Report'!G2430</f>
        <v>0</v>
      </c>
    </row>
    <row r="2433" spans="1:4">
      <c r="A2433" s="15" t="str">
        <f>IF(ISNUMBER(VALUE(SUBSTITUTE('Quantities Report'!$A2431,"+",""))), VALUE(SUBSTITUTE('Quantities Report'!$A2431,"+","")),IF('Quantities Report'!$A2431="","End of Project",$A2432))</f>
        <v>End of Project</v>
      </c>
      <c r="B2433" s="30" t="str">
        <f>IF(ISNUMBER('Quantities Report'!$A2431), "", TRIM(CLEAN(SUBSTITUTE('Quantities Report'!$A2431, CHAR(160), " "))))</f>
        <v/>
      </c>
      <c r="C2433" s="30">
        <f>'Quantities Report'!F2431</f>
        <v>0</v>
      </c>
      <c r="D2433" s="32">
        <f>'Quantities Report'!G2431</f>
        <v>0</v>
      </c>
    </row>
    <row r="2434" spans="1:4">
      <c r="A2434" s="15" t="str">
        <f>IF(ISNUMBER(VALUE(SUBSTITUTE('Quantities Report'!$A2432,"+",""))), VALUE(SUBSTITUTE('Quantities Report'!$A2432,"+","")),IF('Quantities Report'!$A2432="","End of Project",$A2433))</f>
        <v>End of Project</v>
      </c>
      <c r="B2434" s="30" t="str">
        <f>IF(ISNUMBER('Quantities Report'!$A2432), "", TRIM(CLEAN(SUBSTITUTE('Quantities Report'!$A2432, CHAR(160), " "))))</f>
        <v/>
      </c>
      <c r="C2434" s="30">
        <f>'Quantities Report'!F2432</f>
        <v>0</v>
      </c>
      <c r="D2434" s="32">
        <f>'Quantities Report'!G2432</f>
        <v>0</v>
      </c>
    </row>
    <row r="2435" spans="1:4">
      <c r="A2435" s="15" t="str">
        <f>IF(ISNUMBER(VALUE(SUBSTITUTE('Quantities Report'!$A2433,"+",""))), VALUE(SUBSTITUTE('Quantities Report'!$A2433,"+","")),IF('Quantities Report'!$A2433="","End of Project",$A2434))</f>
        <v>End of Project</v>
      </c>
      <c r="B2435" s="30" t="str">
        <f>IF(ISNUMBER('Quantities Report'!$A2433), "", TRIM(CLEAN(SUBSTITUTE('Quantities Report'!$A2433, CHAR(160), " "))))</f>
        <v/>
      </c>
      <c r="C2435" s="30">
        <f>'Quantities Report'!F2433</f>
        <v>0</v>
      </c>
      <c r="D2435" s="32">
        <f>'Quantities Report'!G2433</f>
        <v>0</v>
      </c>
    </row>
    <row r="2436" spans="1:4">
      <c r="A2436" s="15" t="str">
        <f>IF(ISNUMBER(VALUE(SUBSTITUTE('Quantities Report'!$A2434,"+",""))), VALUE(SUBSTITUTE('Quantities Report'!$A2434,"+","")),IF('Quantities Report'!$A2434="","End of Project",$A2435))</f>
        <v>End of Project</v>
      </c>
      <c r="B2436" s="30" t="str">
        <f>IF(ISNUMBER('Quantities Report'!$A2434), "", TRIM(CLEAN(SUBSTITUTE('Quantities Report'!$A2434, CHAR(160), " "))))</f>
        <v/>
      </c>
      <c r="C2436" s="30">
        <f>'Quantities Report'!F2434</f>
        <v>0</v>
      </c>
      <c r="D2436" s="32">
        <f>'Quantities Report'!G2434</f>
        <v>0</v>
      </c>
    </row>
    <row r="2437" spans="1:4">
      <c r="A2437" s="15" t="str">
        <f>IF(ISNUMBER(VALUE(SUBSTITUTE('Quantities Report'!$A2435,"+",""))), VALUE(SUBSTITUTE('Quantities Report'!$A2435,"+","")),IF('Quantities Report'!$A2435="","End of Project",$A2436))</f>
        <v>End of Project</v>
      </c>
      <c r="B2437" s="30" t="str">
        <f>IF(ISNUMBER('Quantities Report'!$A2435), "", TRIM(CLEAN(SUBSTITUTE('Quantities Report'!$A2435, CHAR(160), " "))))</f>
        <v/>
      </c>
      <c r="C2437" s="30">
        <f>'Quantities Report'!F2435</f>
        <v>0</v>
      </c>
      <c r="D2437" s="32">
        <f>'Quantities Report'!G2435</f>
        <v>0</v>
      </c>
    </row>
    <row r="2438" spans="1:4">
      <c r="A2438" s="15" t="str">
        <f>IF(ISNUMBER(VALUE(SUBSTITUTE('Quantities Report'!$A2436,"+",""))), VALUE(SUBSTITUTE('Quantities Report'!$A2436,"+","")),IF('Quantities Report'!$A2436="","End of Project",$A2437))</f>
        <v>End of Project</v>
      </c>
      <c r="B2438" s="30" t="str">
        <f>IF(ISNUMBER('Quantities Report'!$A2436), "", TRIM(CLEAN(SUBSTITUTE('Quantities Report'!$A2436, CHAR(160), " "))))</f>
        <v/>
      </c>
      <c r="C2438" s="30">
        <f>'Quantities Report'!F2436</f>
        <v>0</v>
      </c>
      <c r="D2438" s="32">
        <f>'Quantities Report'!G2436</f>
        <v>0</v>
      </c>
    </row>
    <row r="2439" spans="1:4">
      <c r="A2439" s="15" t="str">
        <f>IF(ISNUMBER(VALUE(SUBSTITUTE('Quantities Report'!$A2437,"+",""))), VALUE(SUBSTITUTE('Quantities Report'!$A2437,"+","")),IF('Quantities Report'!$A2437="","End of Project",$A2438))</f>
        <v>End of Project</v>
      </c>
      <c r="B2439" s="30" t="str">
        <f>IF(ISNUMBER('Quantities Report'!$A2437), "", TRIM(CLEAN(SUBSTITUTE('Quantities Report'!$A2437, CHAR(160), " "))))</f>
        <v/>
      </c>
      <c r="C2439" s="30">
        <f>'Quantities Report'!F2437</f>
        <v>0</v>
      </c>
      <c r="D2439" s="32">
        <f>'Quantities Report'!G2437</f>
        <v>0</v>
      </c>
    </row>
    <row r="2440" spans="1:4">
      <c r="A2440" s="15" t="str">
        <f>IF(ISNUMBER(VALUE(SUBSTITUTE('Quantities Report'!$A2438,"+",""))), VALUE(SUBSTITUTE('Quantities Report'!$A2438,"+","")),IF('Quantities Report'!$A2438="","End of Project",$A2439))</f>
        <v>End of Project</v>
      </c>
      <c r="B2440" s="30" t="str">
        <f>IF(ISNUMBER('Quantities Report'!$A2438), "", TRIM(CLEAN(SUBSTITUTE('Quantities Report'!$A2438, CHAR(160), " "))))</f>
        <v/>
      </c>
      <c r="C2440" s="30">
        <f>'Quantities Report'!F2438</f>
        <v>0</v>
      </c>
      <c r="D2440" s="32">
        <f>'Quantities Report'!G2438</f>
        <v>0</v>
      </c>
    </row>
    <row r="2441" spans="1:4">
      <c r="A2441" s="15" t="str">
        <f>IF(ISNUMBER(VALUE(SUBSTITUTE('Quantities Report'!$A2439,"+",""))), VALUE(SUBSTITUTE('Quantities Report'!$A2439,"+","")),IF('Quantities Report'!$A2439="","End of Project",$A2440))</f>
        <v>End of Project</v>
      </c>
      <c r="B2441" s="30" t="str">
        <f>IF(ISNUMBER('Quantities Report'!$A2439), "", TRIM(CLEAN(SUBSTITUTE('Quantities Report'!$A2439, CHAR(160), " "))))</f>
        <v/>
      </c>
      <c r="C2441" s="30">
        <f>'Quantities Report'!F2439</f>
        <v>0</v>
      </c>
      <c r="D2441" s="32">
        <f>'Quantities Report'!G2439</f>
        <v>0</v>
      </c>
    </row>
    <row r="2442" spans="1:4">
      <c r="A2442" s="15" t="str">
        <f>IF(ISNUMBER(VALUE(SUBSTITUTE('Quantities Report'!$A2440,"+",""))), VALUE(SUBSTITUTE('Quantities Report'!$A2440,"+","")),IF('Quantities Report'!$A2440="","End of Project",$A2441))</f>
        <v>End of Project</v>
      </c>
      <c r="B2442" s="30" t="str">
        <f>IF(ISNUMBER('Quantities Report'!$A2440), "", TRIM(CLEAN(SUBSTITUTE('Quantities Report'!$A2440, CHAR(160), " "))))</f>
        <v/>
      </c>
      <c r="C2442" s="30">
        <f>'Quantities Report'!F2440</f>
        <v>0</v>
      </c>
      <c r="D2442" s="32">
        <f>'Quantities Report'!G2440</f>
        <v>0</v>
      </c>
    </row>
    <row r="2443" spans="1:4">
      <c r="A2443" s="15" t="str">
        <f>IF(ISNUMBER(VALUE(SUBSTITUTE('Quantities Report'!$A2441,"+",""))), VALUE(SUBSTITUTE('Quantities Report'!$A2441,"+","")),IF('Quantities Report'!$A2441="","End of Project",$A2442))</f>
        <v>End of Project</v>
      </c>
      <c r="B2443" s="30" t="str">
        <f>IF(ISNUMBER('Quantities Report'!$A2441), "", TRIM(CLEAN(SUBSTITUTE('Quantities Report'!$A2441, CHAR(160), " "))))</f>
        <v/>
      </c>
      <c r="C2443" s="30">
        <f>'Quantities Report'!F2441</f>
        <v>0</v>
      </c>
      <c r="D2443" s="32">
        <f>'Quantities Report'!G2441</f>
        <v>0</v>
      </c>
    </row>
    <row r="2444" spans="1:4">
      <c r="A2444" s="15" t="str">
        <f>IF(ISNUMBER(VALUE(SUBSTITUTE('Quantities Report'!$A2442,"+",""))), VALUE(SUBSTITUTE('Quantities Report'!$A2442,"+","")),IF('Quantities Report'!$A2442="","End of Project",$A2443))</f>
        <v>End of Project</v>
      </c>
      <c r="B2444" s="30" t="str">
        <f>IF(ISNUMBER('Quantities Report'!$A2442), "", TRIM(CLEAN(SUBSTITUTE('Quantities Report'!$A2442, CHAR(160), " "))))</f>
        <v/>
      </c>
      <c r="C2444" s="30">
        <f>'Quantities Report'!F2442</f>
        <v>0</v>
      </c>
      <c r="D2444" s="32">
        <f>'Quantities Report'!G2442</f>
        <v>0</v>
      </c>
    </row>
    <row r="2445" spans="1:4">
      <c r="A2445" s="15" t="str">
        <f>IF(ISNUMBER(VALUE(SUBSTITUTE('Quantities Report'!$A2443,"+",""))), VALUE(SUBSTITUTE('Quantities Report'!$A2443,"+","")),IF('Quantities Report'!$A2443="","End of Project",$A2444))</f>
        <v>End of Project</v>
      </c>
      <c r="B2445" s="30" t="str">
        <f>IF(ISNUMBER('Quantities Report'!$A2443), "", TRIM(CLEAN(SUBSTITUTE('Quantities Report'!$A2443, CHAR(160), " "))))</f>
        <v/>
      </c>
      <c r="C2445" s="30">
        <f>'Quantities Report'!F2443</f>
        <v>0</v>
      </c>
      <c r="D2445" s="32">
        <f>'Quantities Report'!G2443</f>
        <v>0</v>
      </c>
    </row>
    <row r="2446" spans="1:4">
      <c r="A2446" s="15" t="str">
        <f>IF(ISNUMBER(VALUE(SUBSTITUTE('Quantities Report'!$A2444,"+",""))), VALUE(SUBSTITUTE('Quantities Report'!$A2444,"+","")),IF('Quantities Report'!$A2444="","End of Project",$A2445))</f>
        <v>End of Project</v>
      </c>
      <c r="B2446" s="30" t="str">
        <f>IF(ISNUMBER('Quantities Report'!$A2444), "", TRIM(CLEAN(SUBSTITUTE('Quantities Report'!$A2444, CHAR(160), " "))))</f>
        <v/>
      </c>
      <c r="C2446" s="30">
        <f>'Quantities Report'!F2444</f>
        <v>0</v>
      </c>
      <c r="D2446" s="32">
        <f>'Quantities Report'!G2444</f>
        <v>0</v>
      </c>
    </row>
    <row r="2447" spans="1:4">
      <c r="A2447" s="15" t="str">
        <f>IF(ISNUMBER(VALUE(SUBSTITUTE('Quantities Report'!$A2445,"+",""))), VALUE(SUBSTITUTE('Quantities Report'!$A2445,"+","")),IF('Quantities Report'!$A2445="","End of Project",$A2446))</f>
        <v>End of Project</v>
      </c>
      <c r="B2447" s="30" t="str">
        <f>IF(ISNUMBER('Quantities Report'!$A2445), "", TRIM(CLEAN(SUBSTITUTE('Quantities Report'!$A2445, CHAR(160), " "))))</f>
        <v/>
      </c>
      <c r="C2447" s="30">
        <f>'Quantities Report'!F2445</f>
        <v>0</v>
      </c>
      <c r="D2447" s="32">
        <f>'Quantities Report'!G2445</f>
        <v>0</v>
      </c>
    </row>
    <row r="2448" spans="1:4">
      <c r="A2448" s="15" t="str">
        <f>IF(ISNUMBER(VALUE(SUBSTITUTE('Quantities Report'!$A2446,"+",""))), VALUE(SUBSTITUTE('Quantities Report'!$A2446,"+","")),IF('Quantities Report'!$A2446="","End of Project",$A2447))</f>
        <v>End of Project</v>
      </c>
      <c r="B2448" s="30" t="str">
        <f>IF(ISNUMBER('Quantities Report'!$A2446), "", TRIM(CLEAN(SUBSTITUTE('Quantities Report'!$A2446, CHAR(160), " "))))</f>
        <v/>
      </c>
      <c r="C2448" s="30">
        <f>'Quantities Report'!F2446</f>
        <v>0</v>
      </c>
      <c r="D2448" s="32">
        <f>'Quantities Report'!G2446</f>
        <v>0</v>
      </c>
    </row>
    <row r="2449" spans="1:4">
      <c r="A2449" s="15" t="str">
        <f>IF(ISNUMBER(VALUE(SUBSTITUTE('Quantities Report'!$A2447,"+",""))), VALUE(SUBSTITUTE('Quantities Report'!$A2447,"+","")),IF('Quantities Report'!$A2447="","End of Project",$A2448))</f>
        <v>End of Project</v>
      </c>
      <c r="B2449" s="30" t="str">
        <f>IF(ISNUMBER('Quantities Report'!$A2447), "", TRIM(CLEAN(SUBSTITUTE('Quantities Report'!$A2447, CHAR(160), " "))))</f>
        <v/>
      </c>
      <c r="C2449" s="30">
        <f>'Quantities Report'!F2447</f>
        <v>0</v>
      </c>
      <c r="D2449" s="32">
        <f>'Quantities Report'!G2447</f>
        <v>0</v>
      </c>
    </row>
    <row r="2450" spans="1:4">
      <c r="A2450" s="15" t="str">
        <f>IF(ISNUMBER(VALUE(SUBSTITUTE('Quantities Report'!$A2448,"+",""))), VALUE(SUBSTITUTE('Quantities Report'!$A2448,"+","")),IF('Quantities Report'!$A2448="","End of Project",$A2449))</f>
        <v>End of Project</v>
      </c>
      <c r="B2450" s="30" t="str">
        <f>IF(ISNUMBER('Quantities Report'!$A2448), "", TRIM(CLEAN(SUBSTITUTE('Quantities Report'!$A2448, CHAR(160), " "))))</f>
        <v/>
      </c>
      <c r="C2450" s="30">
        <f>'Quantities Report'!F2448</f>
        <v>0</v>
      </c>
      <c r="D2450" s="32">
        <f>'Quantities Report'!G2448</f>
        <v>0</v>
      </c>
    </row>
    <row r="2451" spans="1:4">
      <c r="A2451" s="15" t="str">
        <f>IF(ISNUMBER(VALUE(SUBSTITUTE('Quantities Report'!$A2449,"+",""))), VALUE(SUBSTITUTE('Quantities Report'!$A2449,"+","")),IF('Quantities Report'!$A2449="","End of Project",$A2450))</f>
        <v>End of Project</v>
      </c>
      <c r="B2451" s="30" t="str">
        <f>IF(ISNUMBER('Quantities Report'!$A2449), "", TRIM(CLEAN(SUBSTITUTE('Quantities Report'!$A2449, CHAR(160), " "))))</f>
        <v/>
      </c>
      <c r="C2451" s="30">
        <f>'Quantities Report'!F2449</f>
        <v>0</v>
      </c>
      <c r="D2451" s="32">
        <f>'Quantities Report'!G2449</f>
        <v>0</v>
      </c>
    </row>
    <row r="2452" spans="1:4">
      <c r="A2452" s="15" t="str">
        <f>IF(ISNUMBER(VALUE(SUBSTITUTE('Quantities Report'!$A2450,"+",""))), VALUE(SUBSTITUTE('Quantities Report'!$A2450,"+","")),IF('Quantities Report'!$A2450="","End of Project",$A2451))</f>
        <v>End of Project</v>
      </c>
      <c r="B2452" s="30" t="str">
        <f>IF(ISNUMBER('Quantities Report'!$A2450), "", TRIM(CLEAN(SUBSTITUTE('Quantities Report'!$A2450, CHAR(160), " "))))</f>
        <v/>
      </c>
      <c r="C2452" s="30">
        <f>'Quantities Report'!F2450</f>
        <v>0</v>
      </c>
      <c r="D2452" s="32">
        <f>'Quantities Report'!G2450</f>
        <v>0</v>
      </c>
    </row>
    <row r="2453" spans="1:4">
      <c r="A2453" s="15" t="str">
        <f>IF(ISNUMBER(VALUE(SUBSTITUTE('Quantities Report'!$A2451,"+",""))), VALUE(SUBSTITUTE('Quantities Report'!$A2451,"+","")),IF('Quantities Report'!$A2451="","End of Project",$A2452))</f>
        <v>End of Project</v>
      </c>
      <c r="B2453" s="30" t="str">
        <f>IF(ISNUMBER('Quantities Report'!$A2451), "", TRIM(CLEAN(SUBSTITUTE('Quantities Report'!$A2451, CHAR(160), " "))))</f>
        <v/>
      </c>
      <c r="C2453" s="30">
        <f>'Quantities Report'!F2451</f>
        <v>0</v>
      </c>
      <c r="D2453" s="32">
        <f>'Quantities Report'!G2451</f>
        <v>0</v>
      </c>
    </row>
    <row r="2454" spans="1:4">
      <c r="A2454" s="15" t="str">
        <f>IF(ISNUMBER(VALUE(SUBSTITUTE('Quantities Report'!$A2452,"+",""))), VALUE(SUBSTITUTE('Quantities Report'!$A2452,"+","")),IF('Quantities Report'!$A2452="","End of Project",$A2453))</f>
        <v>End of Project</v>
      </c>
      <c r="B2454" s="30" t="str">
        <f>IF(ISNUMBER('Quantities Report'!$A2452), "", TRIM(CLEAN(SUBSTITUTE('Quantities Report'!$A2452, CHAR(160), " "))))</f>
        <v/>
      </c>
      <c r="C2454" s="30">
        <f>'Quantities Report'!F2452</f>
        <v>0</v>
      </c>
      <c r="D2454" s="32">
        <f>'Quantities Report'!G2452</f>
        <v>0</v>
      </c>
    </row>
    <row r="2455" spans="1:4">
      <c r="A2455" s="15" t="str">
        <f>IF(ISNUMBER(VALUE(SUBSTITUTE('Quantities Report'!$A2453,"+",""))), VALUE(SUBSTITUTE('Quantities Report'!$A2453,"+","")),IF('Quantities Report'!$A2453="","End of Project",$A2454))</f>
        <v>End of Project</v>
      </c>
      <c r="B2455" s="30" t="str">
        <f>IF(ISNUMBER('Quantities Report'!$A2453), "", TRIM(CLEAN(SUBSTITUTE('Quantities Report'!$A2453, CHAR(160), " "))))</f>
        <v/>
      </c>
      <c r="C2455" s="30">
        <f>'Quantities Report'!F2453</f>
        <v>0</v>
      </c>
      <c r="D2455" s="32">
        <f>'Quantities Report'!G2453</f>
        <v>0</v>
      </c>
    </row>
    <row r="2456" spans="1:4">
      <c r="A2456" s="15" t="str">
        <f>IF(ISNUMBER(VALUE(SUBSTITUTE('Quantities Report'!$A2454,"+",""))), VALUE(SUBSTITUTE('Quantities Report'!$A2454,"+","")),IF('Quantities Report'!$A2454="","End of Project",$A2455))</f>
        <v>End of Project</v>
      </c>
      <c r="B2456" s="30" t="str">
        <f>IF(ISNUMBER('Quantities Report'!$A2454), "", TRIM(CLEAN(SUBSTITUTE('Quantities Report'!$A2454, CHAR(160), " "))))</f>
        <v/>
      </c>
      <c r="C2456" s="30">
        <f>'Quantities Report'!F2454</f>
        <v>0</v>
      </c>
      <c r="D2456" s="32">
        <f>'Quantities Report'!G2454</f>
        <v>0</v>
      </c>
    </row>
    <row r="2457" spans="1:4">
      <c r="A2457" s="15" t="str">
        <f>IF(ISNUMBER(VALUE(SUBSTITUTE('Quantities Report'!$A2455,"+",""))), VALUE(SUBSTITUTE('Quantities Report'!$A2455,"+","")),IF('Quantities Report'!$A2455="","End of Project",$A2456))</f>
        <v>End of Project</v>
      </c>
      <c r="B2457" s="30" t="str">
        <f>IF(ISNUMBER('Quantities Report'!$A2455), "", TRIM(CLEAN(SUBSTITUTE('Quantities Report'!$A2455, CHAR(160), " "))))</f>
        <v/>
      </c>
      <c r="C2457" s="30">
        <f>'Quantities Report'!F2455</f>
        <v>0</v>
      </c>
      <c r="D2457" s="32">
        <f>'Quantities Report'!G2455</f>
        <v>0</v>
      </c>
    </row>
    <row r="2458" spans="1:4">
      <c r="A2458" s="15" t="str">
        <f>IF(ISNUMBER(VALUE(SUBSTITUTE('Quantities Report'!$A2456,"+",""))), VALUE(SUBSTITUTE('Quantities Report'!$A2456,"+","")),IF('Quantities Report'!$A2456="","End of Project",$A2457))</f>
        <v>End of Project</v>
      </c>
      <c r="B2458" s="30" t="str">
        <f>IF(ISNUMBER('Quantities Report'!$A2456), "", TRIM(CLEAN(SUBSTITUTE('Quantities Report'!$A2456, CHAR(160), " "))))</f>
        <v/>
      </c>
      <c r="C2458" s="30">
        <f>'Quantities Report'!F2456</f>
        <v>0</v>
      </c>
      <c r="D2458" s="32">
        <f>'Quantities Report'!G2456</f>
        <v>0</v>
      </c>
    </row>
    <row r="2459" spans="1:4">
      <c r="A2459" s="15" t="str">
        <f>IF(ISNUMBER(VALUE(SUBSTITUTE('Quantities Report'!$A2457,"+",""))), VALUE(SUBSTITUTE('Quantities Report'!$A2457,"+","")),IF('Quantities Report'!$A2457="","End of Project",$A2458))</f>
        <v>End of Project</v>
      </c>
      <c r="B2459" s="30" t="str">
        <f>IF(ISNUMBER('Quantities Report'!$A2457), "", TRIM(CLEAN(SUBSTITUTE('Quantities Report'!$A2457, CHAR(160), " "))))</f>
        <v/>
      </c>
      <c r="C2459" s="30">
        <f>'Quantities Report'!F2457</f>
        <v>0</v>
      </c>
      <c r="D2459" s="32">
        <f>'Quantities Report'!G2457</f>
        <v>0</v>
      </c>
    </row>
    <row r="2460" spans="1:4">
      <c r="A2460" s="15" t="str">
        <f>IF(ISNUMBER(VALUE(SUBSTITUTE('Quantities Report'!$A2458,"+",""))), VALUE(SUBSTITUTE('Quantities Report'!$A2458,"+","")),IF('Quantities Report'!$A2458="","End of Project",$A2459))</f>
        <v>End of Project</v>
      </c>
      <c r="B2460" s="30" t="str">
        <f>IF(ISNUMBER('Quantities Report'!$A2458), "", TRIM(CLEAN(SUBSTITUTE('Quantities Report'!$A2458, CHAR(160), " "))))</f>
        <v/>
      </c>
      <c r="C2460" s="30">
        <f>'Quantities Report'!F2458</f>
        <v>0</v>
      </c>
      <c r="D2460" s="32">
        <f>'Quantities Report'!G2458</f>
        <v>0</v>
      </c>
    </row>
    <row r="2461" spans="1:4">
      <c r="A2461" s="15" t="str">
        <f>IF(ISNUMBER(VALUE(SUBSTITUTE('Quantities Report'!$A2459,"+",""))), VALUE(SUBSTITUTE('Quantities Report'!$A2459,"+","")),IF('Quantities Report'!$A2459="","End of Project",$A2460))</f>
        <v>End of Project</v>
      </c>
      <c r="B2461" s="30" t="str">
        <f>IF(ISNUMBER('Quantities Report'!$A2459), "", TRIM(CLEAN(SUBSTITUTE('Quantities Report'!$A2459, CHAR(160), " "))))</f>
        <v/>
      </c>
      <c r="C2461" s="30">
        <f>'Quantities Report'!F2459</f>
        <v>0</v>
      </c>
      <c r="D2461" s="32">
        <f>'Quantities Report'!G2459</f>
        <v>0</v>
      </c>
    </row>
    <row r="2462" spans="1:4">
      <c r="A2462" s="15" t="str">
        <f>IF(ISNUMBER(VALUE(SUBSTITUTE('Quantities Report'!$A2460,"+",""))), VALUE(SUBSTITUTE('Quantities Report'!$A2460,"+","")),IF('Quantities Report'!$A2460="","End of Project",$A2461))</f>
        <v>End of Project</v>
      </c>
      <c r="B2462" s="30" t="str">
        <f>IF(ISNUMBER('Quantities Report'!$A2460), "", TRIM(CLEAN(SUBSTITUTE('Quantities Report'!$A2460, CHAR(160), " "))))</f>
        <v/>
      </c>
      <c r="C2462" s="30">
        <f>'Quantities Report'!F2460</f>
        <v>0</v>
      </c>
      <c r="D2462" s="32">
        <f>'Quantities Report'!G2460</f>
        <v>0</v>
      </c>
    </row>
    <row r="2463" spans="1:4">
      <c r="A2463" s="15" t="str">
        <f>IF(ISNUMBER(VALUE(SUBSTITUTE('Quantities Report'!$A2461,"+",""))), VALUE(SUBSTITUTE('Quantities Report'!$A2461,"+","")),IF('Quantities Report'!$A2461="","End of Project",$A2462))</f>
        <v>End of Project</v>
      </c>
      <c r="B2463" s="30" t="str">
        <f>IF(ISNUMBER('Quantities Report'!$A2461), "", TRIM(CLEAN(SUBSTITUTE('Quantities Report'!$A2461, CHAR(160), " "))))</f>
        <v/>
      </c>
      <c r="C2463" s="30">
        <f>'Quantities Report'!F2461</f>
        <v>0</v>
      </c>
      <c r="D2463" s="32">
        <f>'Quantities Report'!G2461</f>
        <v>0</v>
      </c>
    </row>
    <row r="2464" spans="1:4">
      <c r="A2464" s="15" t="str">
        <f>IF(ISNUMBER(VALUE(SUBSTITUTE('Quantities Report'!$A2462,"+",""))), VALUE(SUBSTITUTE('Quantities Report'!$A2462,"+","")),IF('Quantities Report'!$A2462="","End of Project",$A2463))</f>
        <v>End of Project</v>
      </c>
      <c r="B2464" s="30" t="str">
        <f>IF(ISNUMBER('Quantities Report'!$A2462), "", TRIM(CLEAN(SUBSTITUTE('Quantities Report'!$A2462, CHAR(160), " "))))</f>
        <v/>
      </c>
      <c r="C2464" s="30">
        <f>'Quantities Report'!F2462</f>
        <v>0</v>
      </c>
      <c r="D2464" s="32">
        <f>'Quantities Report'!G2462</f>
        <v>0</v>
      </c>
    </row>
    <row r="2465" spans="1:4">
      <c r="A2465" s="15" t="str">
        <f>IF(ISNUMBER(VALUE(SUBSTITUTE('Quantities Report'!$A2463,"+",""))), VALUE(SUBSTITUTE('Quantities Report'!$A2463,"+","")),IF('Quantities Report'!$A2463="","End of Project",$A2464))</f>
        <v>End of Project</v>
      </c>
      <c r="B2465" s="30" t="str">
        <f>IF(ISNUMBER('Quantities Report'!$A2463), "", TRIM(CLEAN(SUBSTITUTE('Quantities Report'!$A2463, CHAR(160), " "))))</f>
        <v/>
      </c>
      <c r="C2465" s="30">
        <f>'Quantities Report'!F2463</f>
        <v>0</v>
      </c>
      <c r="D2465" s="32">
        <f>'Quantities Report'!G2463</f>
        <v>0</v>
      </c>
    </row>
    <row r="2466" spans="1:4">
      <c r="A2466" s="15" t="str">
        <f>IF(ISNUMBER(VALUE(SUBSTITUTE('Quantities Report'!$A2464,"+",""))), VALUE(SUBSTITUTE('Quantities Report'!$A2464,"+","")),IF('Quantities Report'!$A2464="","End of Project",$A2465))</f>
        <v>End of Project</v>
      </c>
      <c r="B2466" s="30" t="str">
        <f>IF(ISNUMBER('Quantities Report'!$A2464), "", TRIM(CLEAN(SUBSTITUTE('Quantities Report'!$A2464, CHAR(160), " "))))</f>
        <v/>
      </c>
      <c r="C2466" s="30">
        <f>'Quantities Report'!F2464</f>
        <v>0</v>
      </c>
      <c r="D2466" s="32">
        <f>'Quantities Report'!G2464</f>
        <v>0</v>
      </c>
    </row>
    <row r="2467" spans="1:4">
      <c r="A2467" s="15" t="str">
        <f>IF(ISNUMBER(VALUE(SUBSTITUTE('Quantities Report'!$A2465,"+",""))), VALUE(SUBSTITUTE('Quantities Report'!$A2465,"+","")),IF('Quantities Report'!$A2465="","End of Project",$A2466))</f>
        <v>End of Project</v>
      </c>
      <c r="B2467" s="30" t="str">
        <f>IF(ISNUMBER('Quantities Report'!$A2465), "", TRIM(CLEAN(SUBSTITUTE('Quantities Report'!$A2465, CHAR(160), " "))))</f>
        <v/>
      </c>
      <c r="C2467" s="30">
        <f>'Quantities Report'!F2465</f>
        <v>0</v>
      </c>
      <c r="D2467" s="32">
        <f>'Quantities Report'!G2465</f>
        <v>0</v>
      </c>
    </row>
    <row r="2468" spans="1:4">
      <c r="A2468" s="15" t="str">
        <f>IF(ISNUMBER(VALUE(SUBSTITUTE('Quantities Report'!$A2466,"+",""))), VALUE(SUBSTITUTE('Quantities Report'!$A2466,"+","")),IF('Quantities Report'!$A2466="","End of Project",$A2467))</f>
        <v>End of Project</v>
      </c>
      <c r="B2468" s="30" t="str">
        <f>IF(ISNUMBER('Quantities Report'!$A2466), "", TRIM(CLEAN(SUBSTITUTE('Quantities Report'!$A2466, CHAR(160), " "))))</f>
        <v/>
      </c>
      <c r="C2468" s="30">
        <f>'Quantities Report'!F2466</f>
        <v>0</v>
      </c>
      <c r="D2468" s="32">
        <f>'Quantities Report'!G2466</f>
        <v>0</v>
      </c>
    </row>
    <row r="2469" spans="1:4">
      <c r="A2469" s="15" t="str">
        <f>IF(ISNUMBER(VALUE(SUBSTITUTE('Quantities Report'!$A2467,"+",""))), VALUE(SUBSTITUTE('Quantities Report'!$A2467,"+","")),IF('Quantities Report'!$A2467="","End of Project",$A2468))</f>
        <v>End of Project</v>
      </c>
      <c r="B2469" s="30" t="str">
        <f>IF(ISNUMBER('Quantities Report'!$A2467), "", TRIM(CLEAN(SUBSTITUTE('Quantities Report'!$A2467, CHAR(160), " "))))</f>
        <v/>
      </c>
      <c r="C2469" s="30">
        <f>'Quantities Report'!F2467</f>
        <v>0</v>
      </c>
      <c r="D2469" s="32">
        <f>'Quantities Report'!G2467</f>
        <v>0</v>
      </c>
    </row>
    <row r="2470" spans="1:4">
      <c r="A2470" s="15" t="str">
        <f>IF(ISNUMBER(VALUE(SUBSTITUTE('Quantities Report'!$A2468,"+",""))), VALUE(SUBSTITUTE('Quantities Report'!$A2468,"+","")),IF('Quantities Report'!$A2468="","End of Project",$A2469))</f>
        <v>End of Project</v>
      </c>
      <c r="B2470" s="30" t="str">
        <f>IF(ISNUMBER('Quantities Report'!$A2468), "", TRIM(CLEAN(SUBSTITUTE('Quantities Report'!$A2468, CHAR(160), " "))))</f>
        <v/>
      </c>
      <c r="C2470" s="30">
        <f>'Quantities Report'!F2468</f>
        <v>0</v>
      </c>
      <c r="D2470" s="32">
        <f>'Quantities Report'!G2468</f>
        <v>0</v>
      </c>
    </row>
    <row r="2471" spans="1:4">
      <c r="A2471" s="15" t="str">
        <f>IF(ISNUMBER(VALUE(SUBSTITUTE('Quantities Report'!$A2469,"+",""))), VALUE(SUBSTITUTE('Quantities Report'!$A2469,"+","")),IF('Quantities Report'!$A2469="","End of Project",$A2470))</f>
        <v>End of Project</v>
      </c>
      <c r="B2471" s="30" t="str">
        <f>IF(ISNUMBER('Quantities Report'!$A2469), "", TRIM(CLEAN(SUBSTITUTE('Quantities Report'!$A2469, CHAR(160), " "))))</f>
        <v/>
      </c>
      <c r="C2471" s="30">
        <f>'Quantities Report'!F2469</f>
        <v>0</v>
      </c>
      <c r="D2471" s="32">
        <f>'Quantities Report'!G2469</f>
        <v>0</v>
      </c>
    </row>
    <row r="2472" spans="1:4">
      <c r="A2472" s="15" t="str">
        <f>IF(ISNUMBER(VALUE(SUBSTITUTE('Quantities Report'!$A2470,"+",""))), VALUE(SUBSTITUTE('Quantities Report'!$A2470,"+","")),IF('Quantities Report'!$A2470="","End of Project",$A2471))</f>
        <v>End of Project</v>
      </c>
      <c r="B2472" s="30" t="str">
        <f>IF(ISNUMBER('Quantities Report'!$A2470), "", TRIM(CLEAN(SUBSTITUTE('Quantities Report'!$A2470, CHAR(160), " "))))</f>
        <v/>
      </c>
      <c r="C2472" s="30">
        <f>'Quantities Report'!F2470</f>
        <v>0</v>
      </c>
      <c r="D2472" s="32">
        <f>'Quantities Report'!G2470</f>
        <v>0</v>
      </c>
    </row>
    <row r="2473" spans="1:4">
      <c r="A2473" s="15" t="str">
        <f>IF(ISNUMBER(VALUE(SUBSTITUTE('Quantities Report'!$A2471,"+",""))), VALUE(SUBSTITUTE('Quantities Report'!$A2471,"+","")),IF('Quantities Report'!$A2471="","End of Project",$A2472))</f>
        <v>End of Project</v>
      </c>
      <c r="B2473" s="30" t="str">
        <f>IF(ISNUMBER('Quantities Report'!$A2471), "", TRIM(CLEAN(SUBSTITUTE('Quantities Report'!$A2471, CHAR(160), " "))))</f>
        <v/>
      </c>
      <c r="C2473" s="30">
        <f>'Quantities Report'!F2471</f>
        <v>0</v>
      </c>
      <c r="D2473" s="32">
        <f>'Quantities Report'!G2471</f>
        <v>0</v>
      </c>
    </row>
    <row r="2474" spans="1:4">
      <c r="A2474" s="15" t="str">
        <f>IF(ISNUMBER(VALUE(SUBSTITUTE('Quantities Report'!$A2472,"+",""))), VALUE(SUBSTITUTE('Quantities Report'!$A2472,"+","")),IF('Quantities Report'!$A2472="","End of Project",$A2473))</f>
        <v>End of Project</v>
      </c>
      <c r="B2474" s="30" t="str">
        <f>IF(ISNUMBER('Quantities Report'!$A2472), "", TRIM(CLEAN(SUBSTITUTE('Quantities Report'!$A2472, CHAR(160), " "))))</f>
        <v/>
      </c>
      <c r="C2474" s="30">
        <f>'Quantities Report'!F2472</f>
        <v>0</v>
      </c>
      <c r="D2474" s="32">
        <f>'Quantities Report'!G2472</f>
        <v>0</v>
      </c>
    </row>
    <row r="2475" spans="1:4">
      <c r="A2475" s="15" t="str">
        <f>IF(ISNUMBER(VALUE(SUBSTITUTE('Quantities Report'!$A2473,"+",""))), VALUE(SUBSTITUTE('Quantities Report'!$A2473,"+","")),IF('Quantities Report'!$A2473="","End of Project",$A2474))</f>
        <v>End of Project</v>
      </c>
      <c r="B2475" s="30" t="str">
        <f>IF(ISNUMBER('Quantities Report'!$A2473), "", TRIM(CLEAN(SUBSTITUTE('Quantities Report'!$A2473, CHAR(160), " "))))</f>
        <v/>
      </c>
      <c r="C2475" s="30">
        <f>'Quantities Report'!F2473</f>
        <v>0</v>
      </c>
      <c r="D2475" s="32">
        <f>'Quantities Report'!G2473</f>
        <v>0</v>
      </c>
    </row>
    <row r="2476" spans="1:4">
      <c r="A2476" s="15" t="str">
        <f>IF(ISNUMBER(VALUE(SUBSTITUTE('Quantities Report'!$A2474,"+",""))), VALUE(SUBSTITUTE('Quantities Report'!$A2474,"+","")),IF('Quantities Report'!$A2474="","End of Project",$A2475))</f>
        <v>End of Project</v>
      </c>
      <c r="B2476" s="30" t="str">
        <f>IF(ISNUMBER('Quantities Report'!$A2474), "", TRIM(CLEAN(SUBSTITUTE('Quantities Report'!$A2474, CHAR(160), " "))))</f>
        <v/>
      </c>
      <c r="C2476" s="30">
        <f>'Quantities Report'!F2474</f>
        <v>0</v>
      </c>
      <c r="D2476" s="32">
        <f>'Quantities Report'!G2474</f>
        <v>0</v>
      </c>
    </row>
    <row r="2477" spans="1:4">
      <c r="A2477" s="15" t="str">
        <f>IF(ISNUMBER(VALUE(SUBSTITUTE('Quantities Report'!$A2475,"+",""))), VALUE(SUBSTITUTE('Quantities Report'!$A2475,"+","")),IF('Quantities Report'!$A2475="","End of Project",$A2476))</f>
        <v>End of Project</v>
      </c>
      <c r="B2477" s="30" t="str">
        <f>IF(ISNUMBER('Quantities Report'!$A2475), "", TRIM(CLEAN(SUBSTITUTE('Quantities Report'!$A2475, CHAR(160), " "))))</f>
        <v/>
      </c>
      <c r="C2477" s="30">
        <f>'Quantities Report'!F2475</f>
        <v>0</v>
      </c>
      <c r="D2477" s="32">
        <f>'Quantities Report'!G2475</f>
        <v>0</v>
      </c>
    </row>
    <row r="2478" spans="1:4">
      <c r="A2478" s="15" t="str">
        <f>IF(ISNUMBER(VALUE(SUBSTITUTE('Quantities Report'!$A2476,"+",""))), VALUE(SUBSTITUTE('Quantities Report'!$A2476,"+","")),IF('Quantities Report'!$A2476="","End of Project",$A2477))</f>
        <v>End of Project</v>
      </c>
      <c r="B2478" s="30" t="str">
        <f>IF(ISNUMBER('Quantities Report'!$A2476), "", TRIM(CLEAN(SUBSTITUTE('Quantities Report'!$A2476, CHAR(160), " "))))</f>
        <v/>
      </c>
      <c r="C2478" s="30">
        <f>'Quantities Report'!F2476</f>
        <v>0</v>
      </c>
      <c r="D2478" s="32">
        <f>'Quantities Report'!G2476</f>
        <v>0</v>
      </c>
    </row>
    <row r="2479" spans="1:4">
      <c r="A2479" s="15" t="str">
        <f>IF(ISNUMBER(VALUE(SUBSTITUTE('Quantities Report'!$A2477,"+",""))), VALUE(SUBSTITUTE('Quantities Report'!$A2477,"+","")),IF('Quantities Report'!$A2477="","End of Project",$A2478))</f>
        <v>End of Project</v>
      </c>
      <c r="B2479" s="30" t="str">
        <f>IF(ISNUMBER('Quantities Report'!$A2477), "", TRIM(CLEAN(SUBSTITUTE('Quantities Report'!$A2477, CHAR(160), " "))))</f>
        <v/>
      </c>
      <c r="C2479" s="30">
        <f>'Quantities Report'!F2477</f>
        <v>0</v>
      </c>
      <c r="D2479" s="32">
        <f>'Quantities Report'!G2477</f>
        <v>0</v>
      </c>
    </row>
    <row r="2480" spans="1:4">
      <c r="A2480" s="15" t="str">
        <f>IF(ISNUMBER(VALUE(SUBSTITUTE('Quantities Report'!$A2478,"+",""))), VALUE(SUBSTITUTE('Quantities Report'!$A2478,"+","")),IF('Quantities Report'!$A2478="","End of Project",$A2479))</f>
        <v>End of Project</v>
      </c>
      <c r="B2480" s="30" t="str">
        <f>IF(ISNUMBER('Quantities Report'!$A2478), "", TRIM(CLEAN(SUBSTITUTE('Quantities Report'!$A2478, CHAR(160), " "))))</f>
        <v/>
      </c>
      <c r="C2480" s="30">
        <f>'Quantities Report'!F2478</f>
        <v>0</v>
      </c>
      <c r="D2480" s="32">
        <f>'Quantities Report'!G2478</f>
        <v>0</v>
      </c>
    </row>
    <row r="2481" spans="1:4">
      <c r="A2481" s="15" t="str">
        <f>IF(ISNUMBER(VALUE(SUBSTITUTE('Quantities Report'!$A2479,"+",""))), VALUE(SUBSTITUTE('Quantities Report'!$A2479,"+","")),IF('Quantities Report'!$A2479="","End of Project",$A2480))</f>
        <v>End of Project</v>
      </c>
      <c r="B2481" s="30" t="str">
        <f>IF(ISNUMBER('Quantities Report'!$A2479), "", TRIM(CLEAN(SUBSTITUTE('Quantities Report'!$A2479, CHAR(160), " "))))</f>
        <v/>
      </c>
      <c r="C2481" s="30">
        <f>'Quantities Report'!F2479</f>
        <v>0</v>
      </c>
      <c r="D2481" s="32">
        <f>'Quantities Report'!G2479</f>
        <v>0</v>
      </c>
    </row>
    <row r="2482" spans="1:4">
      <c r="A2482" s="15" t="str">
        <f>IF(ISNUMBER(VALUE(SUBSTITUTE('Quantities Report'!$A2480,"+",""))), VALUE(SUBSTITUTE('Quantities Report'!$A2480,"+","")),IF('Quantities Report'!$A2480="","End of Project",$A2481))</f>
        <v>End of Project</v>
      </c>
      <c r="B2482" s="30" t="str">
        <f>IF(ISNUMBER('Quantities Report'!$A2480), "", TRIM(CLEAN(SUBSTITUTE('Quantities Report'!$A2480, CHAR(160), " "))))</f>
        <v/>
      </c>
      <c r="C2482" s="30">
        <f>'Quantities Report'!F2480</f>
        <v>0</v>
      </c>
      <c r="D2482" s="32">
        <f>'Quantities Report'!G2480</f>
        <v>0</v>
      </c>
    </row>
    <row r="2483" spans="1:4">
      <c r="A2483" s="15" t="str">
        <f>IF(ISNUMBER(VALUE(SUBSTITUTE('Quantities Report'!$A2481,"+",""))), VALUE(SUBSTITUTE('Quantities Report'!$A2481,"+","")),IF('Quantities Report'!$A2481="","End of Project",$A2482))</f>
        <v>End of Project</v>
      </c>
      <c r="B2483" s="30" t="str">
        <f>IF(ISNUMBER('Quantities Report'!$A2481), "", TRIM(CLEAN(SUBSTITUTE('Quantities Report'!$A2481, CHAR(160), " "))))</f>
        <v/>
      </c>
      <c r="C2483" s="30">
        <f>'Quantities Report'!F2481</f>
        <v>0</v>
      </c>
      <c r="D2483" s="32">
        <f>'Quantities Report'!G2481</f>
        <v>0</v>
      </c>
    </row>
    <row r="2484" spans="1:4">
      <c r="A2484" s="15" t="str">
        <f>IF(ISNUMBER(VALUE(SUBSTITUTE('Quantities Report'!$A2482,"+",""))), VALUE(SUBSTITUTE('Quantities Report'!$A2482,"+","")),IF('Quantities Report'!$A2482="","End of Project",$A2483))</f>
        <v>End of Project</v>
      </c>
      <c r="B2484" s="30" t="str">
        <f>IF(ISNUMBER('Quantities Report'!$A2482), "", TRIM(CLEAN(SUBSTITUTE('Quantities Report'!$A2482, CHAR(160), " "))))</f>
        <v/>
      </c>
      <c r="C2484" s="30">
        <f>'Quantities Report'!F2482</f>
        <v>0</v>
      </c>
      <c r="D2484" s="32">
        <f>'Quantities Report'!G2482</f>
        <v>0</v>
      </c>
    </row>
    <row r="2485" spans="1:4">
      <c r="A2485" s="15" t="str">
        <f>IF(ISNUMBER(VALUE(SUBSTITUTE('Quantities Report'!$A2483,"+",""))), VALUE(SUBSTITUTE('Quantities Report'!$A2483,"+","")),IF('Quantities Report'!$A2483="","End of Project",$A2484))</f>
        <v>End of Project</v>
      </c>
      <c r="B2485" s="30" t="str">
        <f>IF(ISNUMBER('Quantities Report'!$A2483), "", TRIM(CLEAN(SUBSTITUTE('Quantities Report'!$A2483, CHAR(160), " "))))</f>
        <v/>
      </c>
      <c r="C2485" s="30">
        <f>'Quantities Report'!F2483</f>
        <v>0</v>
      </c>
      <c r="D2485" s="32">
        <f>'Quantities Report'!G2483</f>
        <v>0</v>
      </c>
    </row>
    <row r="2486" spans="1:4">
      <c r="A2486" s="15" t="str">
        <f>IF(ISNUMBER(VALUE(SUBSTITUTE('Quantities Report'!$A2484,"+",""))), VALUE(SUBSTITUTE('Quantities Report'!$A2484,"+","")),IF('Quantities Report'!$A2484="","End of Project",$A2485))</f>
        <v>End of Project</v>
      </c>
      <c r="B2486" s="30" t="str">
        <f>IF(ISNUMBER('Quantities Report'!$A2484), "", TRIM(CLEAN(SUBSTITUTE('Quantities Report'!$A2484, CHAR(160), " "))))</f>
        <v/>
      </c>
      <c r="C2486" s="30">
        <f>'Quantities Report'!F2484</f>
        <v>0</v>
      </c>
      <c r="D2486" s="32">
        <f>'Quantities Report'!G2484</f>
        <v>0</v>
      </c>
    </row>
    <row r="2487" spans="1:4">
      <c r="A2487" s="15" t="str">
        <f>IF(ISNUMBER(VALUE(SUBSTITUTE('Quantities Report'!$A2485,"+",""))), VALUE(SUBSTITUTE('Quantities Report'!$A2485,"+","")),IF('Quantities Report'!$A2485="","End of Project",$A2486))</f>
        <v>End of Project</v>
      </c>
      <c r="B2487" s="30" t="str">
        <f>IF(ISNUMBER('Quantities Report'!$A2485), "", TRIM(CLEAN(SUBSTITUTE('Quantities Report'!$A2485, CHAR(160), " "))))</f>
        <v/>
      </c>
      <c r="C2487" s="30">
        <f>'Quantities Report'!F2485</f>
        <v>0</v>
      </c>
      <c r="D2487" s="32">
        <f>'Quantities Report'!G2485</f>
        <v>0</v>
      </c>
    </row>
    <row r="2488" spans="1:4">
      <c r="A2488" s="15" t="str">
        <f>IF(ISNUMBER(VALUE(SUBSTITUTE('Quantities Report'!$A2486,"+",""))), VALUE(SUBSTITUTE('Quantities Report'!$A2486,"+","")),IF('Quantities Report'!$A2486="","End of Project",$A2487))</f>
        <v>End of Project</v>
      </c>
      <c r="B2488" s="30" t="str">
        <f>IF(ISNUMBER('Quantities Report'!$A2486), "", TRIM(CLEAN(SUBSTITUTE('Quantities Report'!$A2486, CHAR(160), " "))))</f>
        <v/>
      </c>
      <c r="C2488" s="30">
        <f>'Quantities Report'!F2486</f>
        <v>0</v>
      </c>
      <c r="D2488" s="32">
        <f>'Quantities Report'!G2486</f>
        <v>0</v>
      </c>
    </row>
    <row r="2489" spans="1:4">
      <c r="A2489" s="15" t="str">
        <f>IF(ISNUMBER(VALUE(SUBSTITUTE('Quantities Report'!$A2487,"+",""))), VALUE(SUBSTITUTE('Quantities Report'!$A2487,"+","")),IF('Quantities Report'!$A2487="","End of Project",$A2488))</f>
        <v>End of Project</v>
      </c>
      <c r="B2489" s="30" t="str">
        <f>IF(ISNUMBER('Quantities Report'!$A2487), "", TRIM(CLEAN(SUBSTITUTE('Quantities Report'!$A2487, CHAR(160), " "))))</f>
        <v/>
      </c>
      <c r="C2489" s="30">
        <f>'Quantities Report'!F2487</f>
        <v>0</v>
      </c>
      <c r="D2489" s="32">
        <f>'Quantities Report'!G2487</f>
        <v>0</v>
      </c>
    </row>
    <row r="2490" spans="1:4">
      <c r="A2490" s="15" t="str">
        <f>IF(ISNUMBER(VALUE(SUBSTITUTE('Quantities Report'!$A2488,"+",""))), VALUE(SUBSTITUTE('Quantities Report'!$A2488,"+","")),IF('Quantities Report'!$A2488="","End of Project",$A2489))</f>
        <v>End of Project</v>
      </c>
      <c r="B2490" s="30" t="str">
        <f>IF(ISNUMBER('Quantities Report'!$A2488), "", TRIM(CLEAN(SUBSTITUTE('Quantities Report'!$A2488, CHAR(160), " "))))</f>
        <v/>
      </c>
      <c r="C2490" s="30">
        <f>'Quantities Report'!F2488</f>
        <v>0</v>
      </c>
      <c r="D2490" s="32">
        <f>'Quantities Report'!G2488</f>
        <v>0</v>
      </c>
    </row>
    <row r="2491" spans="1:4">
      <c r="A2491" s="15" t="str">
        <f>IF(ISNUMBER(VALUE(SUBSTITUTE('Quantities Report'!$A2489,"+",""))), VALUE(SUBSTITUTE('Quantities Report'!$A2489,"+","")),IF('Quantities Report'!$A2489="","End of Project",$A2490))</f>
        <v>End of Project</v>
      </c>
      <c r="B2491" s="30" t="str">
        <f>IF(ISNUMBER('Quantities Report'!$A2489), "", TRIM(CLEAN(SUBSTITUTE('Quantities Report'!$A2489, CHAR(160), " "))))</f>
        <v/>
      </c>
      <c r="C2491" s="30">
        <f>'Quantities Report'!F2489</f>
        <v>0</v>
      </c>
      <c r="D2491" s="32">
        <f>'Quantities Report'!G2489</f>
        <v>0</v>
      </c>
    </row>
    <row r="2492" spans="1:4">
      <c r="A2492" s="15" t="str">
        <f>IF(ISNUMBER(VALUE(SUBSTITUTE('Quantities Report'!$A2490,"+",""))), VALUE(SUBSTITUTE('Quantities Report'!$A2490,"+","")),IF('Quantities Report'!$A2490="","End of Project",$A2491))</f>
        <v>End of Project</v>
      </c>
      <c r="B2492" s="30" t="str">
        <f>IF(ISNUMBER('Quantities Report'!$A2490), "", TRIM(CLEAN(SUBSTITUTE('Quantities Report'!$A2490, CHAR(160), " "))))</f>
        <v/>
      </c>
      <c r="C2492" s="30">
        <f>'Quantities Report'!F2490</f>
        <v>0</v>
      </c>
      <c r="D2492" s="32">
        <f>'Quantities Report'!G2490</f>
        <v>0</v>
      </c>
    </row>
    <row r="2493" spans="1:4">
      <c r="A2493" s="15" t="str">
        <f>IF(ISNUMBER(VALUE(SUBSTITUTE('Quantities Report'!$A2491,"+",""))), VALUE(SUBSTITUTE('Quantities Report'!$A2491,"+","")),IF('Quantities Report'!$A2491="","End of Project",$A2492))</f>
        <v>End of Project</v>
      </c>
      <c r="B2493" s="30" t="str">
        <f>IF(ISNUMBER('Quantities Report'!$A2491), "", TRIM(CLEAN(SUBSTITUTE('Quantities Report'!$A2491, CHAR(160), " "))))</f>
        <v/>
      </c>
      <c r="C2493" s="30">
        <f>'Quantities Report'!F2491</f>
        <v>0</v>
      </c>
      <c r="D2493" s="32">
        <f>'Quantities Report'!G2491</f>
        <v>0</v>
      </c>
    </row>
    <row r="2494" spans="1:4">
      <c r="A2494" s="15" t="str">
        <f>IF(ISNUMBER(VALUE(SUBSTITUTE('Quantities Report'!$A2492,"+",""))), VALUE(SUBSTITUTE('Quantities Report'!$A2492,"+","")),IF('Quantities Report'!$A2492="","End of Project",$A2493))</f>
        <v>End of Project</v>
      </c>
      <c r="B2494" s="30" t="str">
        <f>IF(ISNUMBER('Quantities Report'!$A2492), "", TRIM(CLEAN(SUBSTITUTE('Quantities Report'!$A2492, CHAR(160), " "))))</f>
        <v/>
      </c>
      <c r="C2494" s="30">
        <f>'Quantities Report'!F2492</f>
        <v>0</v>
      </c>
      <c r="D2494" s="32">
        <f>'Quantities Report'!G2492</f>
        <v>0</v>
      </c>
    </row>
    <row r="2495" spans="1:4">
      <c r="A2495" s="15" t="str">
        <f>IF(ISNUMBER(VALUE(SUBSTITUTE('Quantities Report'!$A2493,"+",""))), VALUE(SUBSTITUTE('Quantities Report'!$A2493,"+","")),IF('Quantities Report'!$A2493="","End of Project",$A2494))</f>
        <v>End of Project</v>
      </c>
      <c r="B2495" s="30" t="str">
        <f>IF(ISNUMBER('Quantities Report'!$A2493), "", TRIM(CLEAN(SUBSTITUTE('Quantities Report'!$A2493, CHAR(160), " "))))</f>
        <v/>
      </c>
      <c r="C2495" s="30">
        <f>'Quantities Report'!F2493</f>
        <v>0</v>
      </c>
      <c r="D2495" s="32">
        <f>'Quantities Report'!G2493</f>
        <v>0</v>
      </c>
    </row>
    <row r="2496" spans="1:4">
      <c r="A2496" s="15" t="str">
        <f>IF(ISNUMBER(VALUE(SUBSTITUTE('Quantities Report'!$A2494,"+",""))), VALUE(SUBSTITUTE('Quantities Report'!$A2494,"+","")),IF('Quantities Report'!$A2494="","End of Project",$A2495))</f>
        <v>End of Project</v>
      </c>
      <c r="B2496" s="30" t="str">
        <f>IF(ISNUMBER('Quantities Report'!$A2494), "", TRIM(CLEAN(SUBSTITUTE('Quantities Report'!$A2494, CHAR(160), " "))))</f>
        <v/>
      </c>
      <c r="C2496" s="30">
        <f>'Quantities Report'!F2494</f>
        <v>0</v>
      </c>
      <c r="D2496" s="32">
        <f>'Quantities Report'!G2494</f>
        <v>0</v>
      </c>
    </row>
    <row r="2497" spans="1:4">
      <c r="A2497" s="15" t="str">
        <f>IF(ISNUMBER(VALUE(SUBSTITUTE('Quantities Report'!$A2495,"+",""))), VALUE(SUBSTITUTE('Quantities Report'!$A2495,"+","")),IF('Quantities Report'!$A2495="","End of Project",$A2496))</f>
        <v>End of Project</v>
      </c>
      <c r="B2497" s="30" t="str">
        <f>IF(ISNUMBER('Quantities Report'!$A2495), "", TRIM(CLEAN(SUBSTITUTE('Quantities Report'!$A2495, CHAR(160), " "))))</f>
        <v/>
      </c>
      <c r="C2497" s="30">
        <f>'Quantities Report'!F2495</f>
        <v>0</v>
      </c>
      <c r="D2497" s="32">
        <f>'Quantities Report'!G2495</f>
        <v>0</v>
      </c>
    </row>
    <row r="2498" spans="1:4">
      <c r="A2498" s="15" t="str">
        <f>IF(ISNUMBER(VALUE(SUBSTITUTE('Quantities Report'!$A2496,"+",""))), VALUE(SUBSTITUTE('Quantities Report'!$A2496,"+","")),IF('Quantities Report'!$A2496="","End of Project",$A2497))</f>
        <v>End of Project</v>
      </c>
      <c r="B2498" s="30" t="str">
        <f>IF(ISNUMBER('Quantities Report'!$A2496), "", TRIM(CLEAN(SUBSTITUTE('Quantities Report'!$A2496, CHAR(160), " "))))</f>
        <v/>
      </c>
      <c r="C2498" s="30">
        <f>'Quantities Report'!F2496</f>
        <v>0</v>
      </c>
      <c r="D2498" s="32">
        <f>'Quantities Report'!G2496</f>
        <v>0</v>
      </c>
    </row>
    <row r="2499" spans="1:4">
      <c r="A2499" s="15" t="str">
        <f>IF(ISNUMBER(VALUE(SUBSTITUTE('Quantities Report'!$A2497,"+",""))), VALUE(SUBSTITUTE('Quantities Report'!$A2497,"+","")),IF('Quantities Report'!$A2497="","End of Project",$A2498))</f>
        <v>End of Project</v>
      </c>
      <c r="B2499" s="30" t="str">
        <f>IF(ISNUMBER('Quantities Report'!$A2497), "", TRIM(CLEAN(SUBSTITUTE('Quantities Report'!$A2497, CHAR(160), " "))))</f>
        <v/>
      </c>
      <c r="C2499" s="30">
        <f>'Quantities Report'!F2497</f>
        <v>0</v>
      </c>
      <c r="D2499" s="32">
        <f>'Quantities Report'!G2497</f>
        <v>0</v>
      </c>
    </row>
    <row r="2500" spans="1:4">
      <c r="A2500" s="15" t="str">
        <f>IF(ISNUMBER(VALUE(SUBSTITUTE('Quantities Report'!$A2498,"+",""))), VALUE(SUBSTITUTE('Quantities Report'!$A2498,"+","")),IF('Quantities Report'!$A2498="","End of Project",$A2499))</f>
        <v>End of Project</v>
      </c>
      <c r="B2500" s="30" t="str">
        <f>IF(ISNUMBER('Quantities Report'!$A2498), "", TRIM(CLEAN(SUBSTITUTE('Quantities Report'!$A2498, CHAR(160), " "))))</f>
        <v/>
      </c>
      <c r="C2500" s="30">
        <f>'Quantities Report'!F2498</f>
        <v>0</v>
      </c>
      <c r="D2500" s="32">
        <f>'Quantities Report'!G2498</f>
        <v>0</v>
      </c>
    </row>
    <row r="2501" spans="1:4">
      <c r="A2501" s="15" t="str">
        <f>IF(ISNUMBER(VALUE(SUBSTITUTE('Quantities Report'!$A2499,"+",""))), VALUE(SUBSTITUTE('Quantities Report'!$A2499,"+","")),IF('Quantities Report'!$A2499="","End of Project",$A2500))</f>
        <v>End of Project</v>
      </c>
      <c r="B2501" s="30" t="str">
        <f>IF(ISNUMBER('Quantities Report'!$A2499), "", TRIM(CLEAN(SUBSTITUTE('Quantities Report'!$A2499, CHAR(160), " "))))</f>
        <v/>
      </c>
      <c r="C2501" s="30">
        <f>'Quantities Report'!F2499</f>
        <v>0</v>
      </c>
      <c r="D2501" s="32">
        <f>'Quantities Report'!G2499</f>
        <v>0</v>
      </c>
    </row>
    <row r="2502" spans="1:4">
      <c r="A2502" s="15" t="str">
        <f>IF(ISNUMBER(VALUE(SUBSTITUTE('Quantities Report'!$A2500,"+",""))), VALUE(SUBSTITUTE('Quantities Report'!$A2500,"+","")),IF('Quantities Report'!$A2500="","End of Project",$A2501))</f>
        <v>End of Project</v>
      </c>
      <c r="B2502" s="30" t="str">
        <f>IF(ISNUMBER('Quantities Report'!$A2500), "", TRIM(CLEAN(SUBSTITUTE('Quantities Report'!$A2500, CHAR(160), " "))))</f>
        <v/>
      </c>
      <c r="C2502" s="30">
        <f>'Quantities Report'!F2500</f>
        <v>0</v>
      </c>
      <c r="D2502" s="32">
        <f>'Quantities Report'!G2500</f>
        <v>0</v>
      </c>
    </row>
    <row r="2503" spans="1:4">
      <c r="A2503" s="15" t="str">
        <f>IF(ISNUMBER(VALUE(SUBSTITUTE('Quantities Report'!$A2501,"+",""))), VALUE(SUBSTITUTE('Quantities Report'!$A2501,"+","")),IF('Quantities Report'!$A2501="","End of Project",$A2502))</f>
        <v>End of Project</v>
      </c>
      <c r="B2503" s="30" t="str">
        <f>IF(ISNUMBER('Quantities Report'!$A2501), "", TRIM(CLEAN(SUBSTITUTE('Quantities Report'!$A2501, CHAR(160), " "))))</f>
        <v/>
      </c>
      <c r="C2503" s="30">
        <f>'Quantities Report'!F2501</f>
        <v>0</v>
      </c>
      <c r="D2503" s="32">
        <f>'Quantities Report'!G2501</f>
        <v>0</v>
      </c>
    </row>
    <row r="2504" spans="1:4">
      <c r="A2504" s="15" t="str">
        <f>IF(ISNUMBER(VALUE(SUBSTITUTE('Quantities Report'!$A2502,"+",""))), VALUE(SUBSTITUTE('Quantities Report'!$A2502,"+","")),IF('Quantities Report'!$A2502="","End of Project",$A2503))</f>
        <v>End of Project</v>
      </c>
      <c r="B2504" s="30" t="str">
        <f>IF(ISNUMBER('Quantities Report'!$A2502), "", TRIM(CLEAN(SUBSTITUTE('Quantities Report'!$A2502, CHAR(160), " "))))</f>
        <v/>
      </c>
      <c r="C2504" s="30">
        <f>'Quantities Report'!F2502</f>
        <v>0</v>
      </c>
      <c r="D2504" s="32">
        <f>'Quantities Report'!G2502</f>
        <v>0</v>
      </c>
    </row>
    <row r="2505" spans="1:4">
      <c r="A2505" s="15" t="str">
        <f>IF(ISNUMBER(VALUE(SUBSTITUTE('Quantities Report'!$A2503,"+",""))), VALUE(SUBSTITUTE('Quantities Report'!$A2503,"+","")),IF('Quantities Report'!$A2503="","End of Project",$A2504))</f>
        <v>End of Project</v>
      </c>
      <c r="B2505" s="30" t="str">
        <f>IF(ISNUMBER('Quantities Report'!$A2503), "", TRIM(CLEAN(SUBSTITUTE('Quantities Report'!$A2503, CHAR(160), " "))))</f>
        <v/>
      </c>
      <c r="C2505" s="30">
        <f>'Quantities Report'!F2503</f>
        <v>0</v>
      </c>
      <c r="D2505" s="32">
        <f>'Quantities Report'!G2503</f>
        <v>0</v>
      </c>
    </row>
    <row r="2506" spans="1:4">
      <c r="A2506" s="15" t="str">
        <f>IF(ISNUMBER(VALUE(SUBSTITUTE('Quantities Report'!$A2504,"+",""))), VALUE(SUBSTITUTE('Quantities Report'!$A2504,"+","")),IF('Quantities Report'!$A2504="","End of Project",$A2505))</f>
        <v>End of Project</v>
      </c>
      <c r="B2506" s="30" t="str">
        <f>IF(ISNUMBER('Quantities Report'!$A2504), "", TRIM(CLEAN(SUBSTITUTE('Quantities Report'!$A2504, CHAR(160), " "))))</f>
        <v/>
      </c>
      <c r="C2506" s="30">
        <f>'Quantities Report'!F2504</f>
        <v>0</v>
      </c>
      <c r="D2506" s="32">
        <f>'Quantities Report'!G2504</f>
        <v>0</v>
      </c>
    </row>
    <row r="2507" spans="1:4">
      <c r="A2507" s="15" t="str">
        <f>IF(ISNUMBER(VALUE(SUBSTITUTE('Quantities Report'!$A2505,"+",""))), VALUE(SUBSTITUTE('Quantities Report'!$A2505,"+","")),IF('Quantities Report'!$A2505="","End of Project",$A2506))</f>
        <v>End of Project</v>
      </c>
      <c r="B2507" s="30" t="str">
        <f>IF(ISNUMBER('Quantities Report'!$A2505), "", TRIM(CLEAN(SUBSTITUTE('Quantities Report'!$A2505, CHAR(160), " "))))</f>
        <v/>
      </c>
      <c r="C2507" s="30">
        <f>'Quantities Report'!F2505</f>
        <v>0</v>
      </c>
      <c r="D2507" s="32">
        <f>'Quantities Report'!G2505</f>
        <v>0</v>
      </c>
    </row>
    <row r="2508" spans="1:4">
      <c r="A2508" s="15" t="str">
        <f>IF(ISNUMBER(VALUE(SUBSTITUTE('Quantities Report'!$A2506,"+",""))), VALUE(SUBSTITUTE('Quantities Report'!$A2506,"+","")),IF('Quantities Report'!$A2506="","End of Project",$A2507))</f>
        <v>End of Project</v>
      </c>
      <c r="B2508" s="30" t="str">
        <f>IF(ISNUMBER('Quantities Report'!$A2506), "", TRIM(CLEAN(SUBSTITUTE('Quantities Report'!$A2506, CHAR(160), " "))))</f>
        <v/>
      </c>
      <c r="C2508" s="30">
        <f>'Quantities Report'!F2506</f>
        <v>0</v>
      </c>
      <c r="D2508" s="32">
        <f>'Quantities Report'!G2506</f>
        <v>0</v>
      </c>
    </row>
    <row r="2509" spans="1:4">
      <c r="A2509" s="15" t="str">
        <f>IF(ISNUMBER(VALUE(SUBSTITUTE('Quantities Report'!$A2507,"+",""))), VALUE(SUBSTITUTE('Quantities Report'!$A2507,"+","")),IF('Quantities Report'!$A2507="","End of Project",$A2508))</f>
        <v>End of Project</v>
      </c>
      <c r="B2509" s="30" t="str">
        <f>IF(ISNUMBER('Quantities Report'!$A2507), "", TRIM(CLEAN(SUBSTITUTE('Quantities Report'!$A2507, CHAR(160), " "))))</f>
        <v/>
      </c>
      <c r="C2509" s="30">
        <f>'Quantities Report'!F2507</f>
        <v>0</v>
      </c>
      <c r="D2509" s="32">
        <f>'Quantities Report'!G2507</f>
        <v>0</v>
      </c>
    </row>
    <row r="2510" spans="1:4">
      <c r="A2510" s="15" t="str">
        <f>IF(ISNUMBER(VALUE(SUBSTITUTE('Quantities Report'!$A2508,"+",""))), VALUE(SUBSTITUTE('Quantities Report'!$A2508,"+","")),IF('Quantities Report'!$A2508="","End of Project",$A2509))</f>
        <v>End of Project</v>
      </c>
      <c r="B2510" s="30" t="str">
        <f>IF(ISNUMBER('Quantities Report'!$A2508), "", TRIM(CLEAN(SUBSTITUTE('Quantities Report'!$A2508, CHAR(160), " "))))</f>
        <v/>
      </c>
      <c r="C2510" s="30">
        <f>'Quantities Report'!F2508</f>
        <v>0</v>
      </c>
      <c r="D2510" s="32">
        <f>'Quantities Report'!G2508</f>
        <v>0</v>
      </c>
    </row>
    <row r="2511" spans="1:4">
      <c r="A2511" s="15" t="str">
        <f>IF(ISNUMBER(VALUE(SUBSTITUTE('Quantities Report'!$A2509,"+",""))), VALUE(SUBSTITUTE('Quantities Report'!$A2509,"+","")),IF('Quantities Report'!$A2509="","End of Project",$A2510))</f>
        <v>End of Project</v>
      </c>
      <c r="B2511" s="30" t="str">
        <f>IF(ISNUMBER('Quantities Report'!$A2509), "", TRIM(CLEAN(SUBSTITUTE('Quantities Report'!$A2509, CHAR(160), " "))))</f>
        <v/>
      </c>
      <c r="C2511" s="30">
        <f>'Quantities Report'!F2509</f>
        <v>0</v>
      </c>
      <c r="D2511" s="32">
        <f>'Quantities Report'!G2509</f>
        <v>0</v>
      </c>
    </row>
    <row r="2512" spans="1:4">
      <c r="A2512" s="15" t="str">
        <f>IF(ISNUMBER(VALUE(SUBSTITUTE('Quantities Report'!$A2510,"+",""))), VALUE(SUBSTITUTE('Quantities Report'!$A2510,"+","")),IF('Quantities Report'!$A2510="","End of Project",$A2511))</f>
        <v>End of Project</v>
      </c>
      <c r="B2512" s="30" t="str">
        <f>IF(ISNUMBER('Quantities Report'!$A2510), "", TRIM(CLEAN(SUBSTITUTE('Quantities Report'!$A2510, CHAR(160), " "))))</f>
        <v/>
      </c>
      <c r="C2512" s="30">
        <f>'Quantities Report'!F2510</f>
        <v>0</v>
      </c>
      <c r="D2512" s="32">
        <f>'Quantities Report'!G2510</f>
        <v>0</v>
      </c>
    </row>
    <row r="2513" spans="1:4">
      <c r="A2513" s="15" t="str">
        <f>IF(ISNUMBER(VALUE(SUBSTITUTE('Quantities Report'!$A2511,"+",""))), VALUE(SUBSTITUTE('Quantities Report'!$A2511,"+","")),IF('Quantities Report'!$A2511="","End of Project",$A2512))</f>
        <v>End of Project</v>
      </c>
      <c r="B2513" s="30" t="str">
        <f>IF(ISNUMBER('Quantities Report'!$A2511), "", TRIM(CLEAN(SUBSTITUTE('Quantities Report'!$A2511, CHAR(160), " "))))</f>
        <v/>
      </c>
      <c r="C2513" s="30">
        <f>'Quantities Report'!F2511</f>
        <v>0</v>
      </c>
      <c r="D2513" s="32">
        <f>'Quantities Report'!G2511</f>
        <v>0</v>
      </c>
    </row>
    <row r="2514" spans="1:4">
      <c r="A2514" s="15" t="str">
        <f>IF(ISNUMBER(VALUE(SUBSTITUTE('Quantities Report'!$A2512,"+",""))), VALUE(SUBSTITUTE('Quantities Report'!$A2512,"+","")),IF('Quantities Report'!$A2512="","End of Project",$A2513))</f>
        <v>End of Project</v>
      </c>
      <c r="B2514" s="30" t="str">
        <f>IF(ISNUMBER('Quantities Report'!$A2512), "", TRIM(CLEAN(SUBSTITUTE('Quantities Report'!$A2512, CHAR(160), " "))))</f>
        <v/>
      </c>
      <c r="C2514" s="30">
        <f>'Quantities Report'!F2512</f>
        <v>0</v>
      </c>
      <c r="D2514" s="32">
        <f>'Quantities Report'!G2512</f>
        <v>0</v>
      </c>
    </row>
    <row r="2515" spans="1:4">
      <c r="A2515" s="15" t="str">
        <f>IF(ISNUMBER(VALUE(SUBSTITUTE('Quantities Report'!$A2513,"+",""))), VALUE(SUBSTITUTE('Quantities Report'!$A2513,"+","")),IF('Quantities Report'!$A2513="","End of Project",$A2514))</f>
        <v>End of Project</v>
      </c>
      <c r="B2515" s="30" t="str">
        <f>IF(ISNUMBER('Quantities Report'!$A2513), "", TRIM(CLEAN(SUBSTITUTE('Quantities Report'!$A2513, CHAR(160), " "))))</f>
        <v/>
      </c>
      <c r="C2515" s="30">
        <f>'Quantities Report'!F2513</f>
        <v>0</v>
      </c>
      <c r="D2515" s="32">
        <f>'Quantities Report'!G2513</f>
        <v>0</v>
      </c>
    </row>
    <row r="2516" spans="1:4">
      <c r="A2516" s="15" t="str">
        <f>IF(ISNUMBER(VALUE(SUBSTITUTE('Quantities Report'!$A2514,"+",""))), VALUE(SUBSTITUTE('Quantities Report'!$A2514,"+","")),IF('Quantities Report'!$A2514="","End of Project",$A2515))</f>
        <v>End of Project</v>
      </c>
      <c r="B2516" s="30" t="str">
        <f>IF(ISNUMBER('Quantities Report'!$A2514), "", TRIM(CLEAN(SUBSTITUTE('Quantities Report'!$A2514, CHAR(160), " "))))</f>
        <v/>
      </c>
      <c r="C2516" s="30">
        <f>'Quantities Report'!F2514</f>
        <v>0</v>
      </c>
      <c r="D2516" s="32">
        <f>'Quantities Report'!G2514</f>
        <v>0</v>
      </c>
    </row>
    <row r="2517" spans="1:4">
      <c r="A2517" s="15" t="str">
        <f>IF(ISNUMBER(VALUE(SUBSTITUTE('Quantities Report'!$A2515,"+",""))), VALUE(SUBSTITUTE('Quantities Report'!$A2515,"+","")),IF('Quantities Report'!$A2515="","End of Project",$A2516))</f>
        <v>End of Project</v>
      </c>
      <c r="B2517" s="30" t="str">
        <f>IF(ISNUMBER('Quantities Report'!$A2515), "", TRIM(CLEAN(SUBSTITUTE('Quantities Report'!$A2515, CHAR(160), " "))))</f>
        <v/>
      </c>
      <c r="C2517" s="30">
        <f>'Quantities Report'!F2515</f>
        <v>0</v>
      </c>
      <c r="D2517" s="32">
        <f>'Quantities Report'!G2515</f>
        <v>0</v>
      </c>
    </row>
    <row r="2518" spans="1:4">
      <c r="A2518" s="15" t="str">
        <f>IF(ISNUMBER(VALUE(SUBSTITUTE('Quantities Report'!$A2516,"+",""))), VALUE(SUBSTITUTE('Quantities Report'!$A2516,"+","")),IF('Quantities Report'!$A2516="","End of Project",$A2517))</f>
        <v>End of Project</v>
      </c>
      <c r="B2518" s="30" t="str">
        <f>IF(ISNUMBER('Quantities Report'!$A2516), "", TRIM(CLEAN(SUBSTITUTE('Quantities Report'!$A2516, CHAR(160), " "))))</f>
        <v/>
      </c>
      <c r="C2518" s="30">
        <f>'Quantities Report'!F2516</f>
        <v>0</v>
      </c>
      <c r="D2518" s="32">
        <f>'Quantities Report'!G2516</f>
        <v>0</v>
      </c>
    </row>
    <row r="2519" spans="1:4">
      <c r="A2519" s="15" t="str">
        <f>IF(ISNUMBER(VALUE(SUBSTITUTE('Quantities Report'!$A2517,"+",""))), VALUE(SUBSTITUTE('Quantities Report'!$A2517,"+","")),IF('Quantities Report'!$A2517="","End of Project",$A2518))</f>
        <v>End of Project</v>
      </c>
      <c r="B2519" s="30" t="str">
        <f>IF(ISNUMBER('Quantities Report'!$A2517), "", TRIM(CLEAN(SUBSTITUTE('Quantities Report'!$A2517, CHAR(160), " "))))</f>
        <v/>
      </c>
      <c r="C2519" s="30">
        <f>'Quantities Report'!F2517</f>
        <v>0</v>
      </c>
      <c r="D2519" s="32">
        <f>'Quantities Report'!G2517</f>
        <v>0</v>
      </c>
    </row>
    <row r="2520" spans="1:4">
      <c r="A2520" s="15" t="str">
        <f>IF(ISNUMBER(VALUE(SUBSTITUTE('Quantities Report'!$A2518,"+",""))), VALUE(SUBSTITUTE('Quantities Report'!$A2518,"+","")),IF('Quantities Report'!$A2518="","End of Project",$A2519))</f>
        <v>End of Project</v>
      </c>
      <c r="B2520" s="30" t="str">
        <f>IF(ISNUMBER('Quantities Report'!$A2518), "", TRIM(CLEAN(SUBSTITUTE('Quantities Report'!$A2518, CHAR(160), " "))))</f>
        <v/>
      </c>
      <c r="C2520" s="30">
        <f>'Quantities Report'!F2518</f>
        <v>0</v>
      </c>
      <c r="D2520" s="32">
        <f>'Quantities Report'!G2518</f>
        <v>0</v>
      </c>
    </row>
    <row r="2521" spans="1:4">
      <c r="A2521" s="15" t="str">
        <f>IF(ISNUMBER(VALUE(SUBSTITUTE('Quantities Report'!$A2519,"+",""))), VALUE(SUBSTITUTE('Quantities Report'!$A2519,"+","")),IF('Quantities Report'!$A2519="","End of Project",$A2520))</f>
        <v>End of Project</v>
      </c>
      <c r="B2521" s="30" t="str">
        <f>IF(ISNUMBER('Quantities Report'!$A2519), "", TRIM(CLEAN(SUBSTITUTE('Quantities Report'!$A2519, CHAR(160), " "))))</f>
        <v/>
      </c>
      <c r="C2521" s="30">
        <f>'Quantities Report'!F2519</f>
        <v>0</v>
      </c>
      <c r="D2521" s="32">
        <f>'Quantities Report'!G2519</f>
        <v>0</v>
      </c>
    </row>
    <row r="2522" spans="1:4">
      <c r="A2522" s="15" t="str">
        <f>IF(ISNUMBER(VALUE(SUBSTITUTE('Quantities Report'!$A2520,"+",""))), VALUE(SUBSTITUTE('Quantities Report'!$A2520,"+","")),IF('Quantities Report'!$A2520="","End of Project",$A2521))</f>
        <v>End of Project</v>
      </c>
      <c r="B2522" s="30" t="str">
        <f>IF(ISNUMBER('Quantities Report'!$A2520), "", TRIM(CLEAN(SUBSTITUTE('Quantities Report'!$A2520, CHAR(160), " "))))</f>
        <v/>
      </c>
      <c r="C2522" s="30">
        <f>'Quantities Report'!F2520</f>
        <v>0</v>
      </c>
      <c r="D2522" s="32">
        <f>'Quantities Report'!G2520</f>
        <v>0</v>
      </c>
    </row>
    <row r="2523" spans="1:4">
      <c r="A2523" s="15" t="str">
        <f>IF(ISNUMBER(VALUE(SUBSTITUTE('Quantities Report'!$A2521,"+",""))), VALUE(SUBSTITUTE('Quantities Report'!$A2521,"+","")),IF('Quantities Report'!$A2521="","End of Project",$A2522))</f>
        <v>End of Project</v>
      </c>
      <c r="B2523" s="30" t="str">
        <f>IF(ISNUMBER('Quantities Report'!$A2521), "", TRIM(CLEAN(SUBSTITUTE('Quantities Report'!$A2521, CHAR(160), " "))))</f>
        <v/>
      </c>
      <c r="C2523" s="30">
        <f>'Quantities Report'!F2521</f>
        <v>0</v>
      </c>
      <c r="D2523" s="32">
        <f>'Quantities Report'!G2521</f>
        <v>0</v>
      </c>
    </row>
    <row r="2524" spans="1:4">
      <c r="A2524" s="15" t="str">
        <f>IF(ISNUMBER(VALUE(SUBSTITUTE('Quantities Report'!$A2522,"+",""))), VALUE(SUBSTITUTE('Quantities Report'!$A2522,"+","")),IF('Quantities Report'!$A2522="","End of Project",$A2523))</f>
        <v>End of Project</v>
      </c>
      <c r="B2524" s="30" t="str">
        <f>IF(ISNUMBER('Quantities Report'!$A2522), "", TRIM(CLEAN(SUBSTITUTE('Quantities Report'!$A2522, CHAR(160), " "))))</f>
        <v/>
      </c>
      <c r="C2524" s="30">
        <f>'Quantities Report'!F2522</f>
        <v>0</v>
      </c>
      <c r="D2524" s="32">
        <f>'Quantities Report'!G2522</f>
        <v>0</v>
      </c>
    </row>
    <row r="2525" spans="1:4">
      <c r="A2525" s="15" t="str">
        <f>IF(ISNUMBER(VALUE(SUBSTITUTE('Quantities Report'!$A2523,"+",""))), VALUE(SUBSTITUTE('Quantities Report'!$A2523,"+","")),IF('Quantities Report'!$A2523="","End of Project",$A2524))</f>
        <v>End of Project</v>
      </c>
      <c r="B2525" s="30" t="str">
        <f>IF(ISNUMBER('Quantities Report'!$A2523), "", TRIM(CLEAN(SUBSTITUTE('Quantities Report'!$A2523, CHAR(160), " "))))</f>
        <v/>
      </c>
      <c r="C2525" s="30">
        <f>'Quantities Report'!F2523</f>
        <v>0</v>
      </c>
      <c r="D2525" s="32">
        <f>'Quantities Report'!G2523</f>
        <v>0</v>
      </c>
    </row>
    <row r="2526" spans="1:4">
      <c r="A2526" s="15" t="str">
        <f>IF(ISNUMBER(VALUE(SUBSTITUTE('Quantities Report'!$A2524,"+",""))), VALUE(SUBSTITUTE('Quantities Report'!$A2524,"+","")),IF('Quantities Report'!$A2524="","End of Project",$A2525))</f>
        <v>End of Project</v>
      </c>
      <c r="B2526" s="30" t="str">
        <f>IF(ISNUMBER('Quantities Report'!$A2524), "", TRIM(CLEAN(SUBSTITUTE('Quantities Report'!$A2524, CHAR(160), " "))))</f>
        <v/>
      </c>
      <c r="C2526" s="30">
        <f>'Quantities Report'!F2524</f>
        <v>0</v>
      </c>
      <c r="D2526" s="32">
        <f>'Quantities Report'!G2524</f>
        <v>0</v>
      </c>
    </row>
    <row r="2527" spans="1:4">
      <c r="A2527" s="15" t="str">
        <f>IF(ISNUMBER(VALUE(SUBSTITUTE('Quantities Report'!$A2525,"+",""))), VALUE(SUBSTITUTE('Quantities Report'!$A2525,"+","")),IF('Quantities Report'!$A2525="","End of Project",$A2526))</f>
        <v>End of Project</v>
      </c>
      <c r="B2527" s="30" t="str">
        <f>IF(ISNUMBER('Quantities Report'!$A2525), "", TRIM(CLEAN(SUBSTITUTE('Quantities Report'!$A2525, CHAR(160), " "))))</f>
        <v/>
      </c>
      <c r="C2527" s="30">
        <f>'Quantities Report'!F2525</f>
        <v>0</v>
      </c>
      <c r="D2527" s="32">
        <f>'Quantities Report'!G2525</f>
        <v>0</v>
      </c>
    </row>
    <row r="2528" spans="1:4">
      <c r="A2528" s="15" t="str">
        <f>IF(ISNUMBER(VALUE(SUBSTITUTE('Quantities Report'!$A2526,"+",""))), VALUE(SUBSTITUTE('Quantities Report'!$A2526,"+","")),IF('Quantities Report'!$A2526="","End of Project",$A2527))</f>
        <v>End of Project</v>
      </c>
      <c r="B2528" s="30" t="str">
        <f>IF(ISNUMBER('Quantities Report'!$A2526), "", TRIM(CLEAN(SUBSTITUTE('Quantities Report'!$A2526, CHAR(160), " "))))</f>
        <v/>
      </c>
      <c r="C2528" s="30">
        <f>'Quantities Report'!F2526</f>
        <v>0</v>
      </c>
      <c r="D2528" s="32">
        <f>'Quantities Report'!G2526</f>
        <v>0</v>
      </c>
    </row>
    <row r="2529" spans="1:4">
      <c r="A2529" s="15" t="str">
        <f>IF(ISNUMBER(VALUE(SUBSTITUTE('Quantities Report'!$A2527,"+",""))), VALUE(SUBSTITUTE('Quantities Report'!$A2527,"+","")),IF('Quantities Report'!$A2527="","End of Project",$A2528))</f>
        <v>End of Project</v>
      </c>
      <c r="B2529" s="30" t="str">
        <f>IF(ISNUMBER('Quantities Report'!$A2527), "", TRIM(CLEAN(SUBSTITUTE('Quantities Report'!$A2527, CHAR(160), " "))))</f>
        <v/>
      </c>
      <c r="C2529" s="30">
        <f>'Quantities Report'!F2527</f>
        <v>0</v>
      </c>
      <c r="D2529" s="32">
        <f>'Quantities Report'!G2527</f>
        <v>0</v>
      </c>
    </row>
    <row r="2530" spans="1:4">
      <c r="A2530" s="15" t="str">
        <f>IF(ISNUMBER(VALUE(SUBSTITUTE('Quantities Report'!$A2528,"+",""))), VALUE(SUBSTITUTE('Quantities Report'!$A2528,"+","")),IF('Quantities Report'!$A2528="","End of Project",$A2529))</f>
        <v>End of Project</v>
      </c>
      <c r="B2530" s="30" t="str">
        <f>IF(ISNUMBER('Quantities Report'!$A2528), "", TRIM(CLEAN(SUBSTITUTE('Quantities Report'!$A2528, CHAR(160), " "))))</f>
        <v/>
      </c>
      <c r="C2530" s="30">
        <f>'Quantities Report'!F2528</f>
        <v>0</v>
      </c>
      <c r="D2530" s="32">
        <f>'Quantities Report'!G2528</f>
        <v>0</v>
      </c>
    </row>
    <row r="2531" spans="1:4">
      <c r="A2531" s="15" t="str">
        <f>IF(ISNUMBER(VALUE(SUBSTITUTE('Quantities Report'!$A2529,"+",""))), VALUE(SUBSTITUTE('Quantities Report'!$A2529,"+","")),IF('Quantities Report'!$A2529="","End of Project",$A2530))</f>
        <v>End of Project</v>
      </c>
      <c r="B2531" s="30" t="str">
        <f>IF(ISNUMBER('Quantities Report'!$A2529), "", TRIM(CLEAN(SUBSTITUTE('Quantities Report'!$A2529, CHAR(160), " "))))</f>
        <v/>
      </c>
      <c r="C2531" s="30">
        <f>'Quantities Report'!F2529</f>
        <v>0</v>
      </c>
      <c r="D2531" s="32">
        <f>'Quantities Report'!G2529</f>
        <v>0</v>
      </c>
    </row>
    <row r="2532" spans="1:4">
      <c r="A2532" s="15" t="str">
        <f>IF(ISNUMBER(VALUE(SUBSTITUTE('Quantities Report'!$A2530,"+",""))), VALUE(SUBSTITUTE('Quantities Report'!$A2530,"+","")),IF('Quantities Report'!$A2530="","End of Project",$A2531))</f>
        <v>End of Project</v>
      </c>
      <c r="B2532" s="30" t="str">
        <f>IF(ISNUMBER('Quantities Report'!$A2530), "", TRIM(CLEAN(SUBSTITUTE('Quantities Report'!$A2530, CHAR(160), " "))))</f>
        <v/>
      </c>
      <c r="C2532" s="30">
        <f>'Quantities Report'!F2530</f>
        <v>0</v>
      </c>
      <c r="D2532" s="32">
        <f>'Quantities Report'!G2530</f>
        <v>0</v>
      </c>
    </row>
    <row r="2533" spans="1:4">
      <c r="A2533" s="15" t="str">
        <f>IF(ISNUMBER(VALUE(SUBSTITUTE('Quantities Report'!$A2531,"+",""))), VALUE(SUBSTITUTE('Quantities Report'!$A2531,"+","")),IF('Quantities Report'!$A2531="","End of Project",$A2532))</f>
        <v>End of Project</v>
      </c>
      <c r="B2533" s="30" t="str">
        <f>IF(ISNUMBER('Quantities Report'!$A2531), "", TRIM(CLEAN(SUBSTITUTE('Quantities Report'!$A2531, CHAR(160), " "))))</f>
        <v/>
      </c>
      <c r="C2533" s="30">
        <f>'Quantities Report'!F2531</f>
        <v>0</v>
      </c>
      <c r="D2533" s="32">
        <f>'Quantities Report'!G2531</f>
        <v>0</v>
      </c>
    </row>
    <row r="2534" spans="1:4">
      <c r="A2534" s="15" t="str">
        <f>IF(ISNUMBER(VALUE(SUBSTITUTE('Quantities Report'!$A2532,"+",""))), VALUE(SUBSTITUTE('Quantities Report'!$A2532,"+","")),IF('Quantities Report'!$A2532="","End of Project",$A2533))</f>
        <v>End of Project</v>
      </c>
      <c r="B2534" s="30" t="str">
        <f>IF(ISNUMBER('Quantities Report'!$A2532), "", TRIM(CLEAN(SUBSTITUTE('Quantities Report'!$A2532, CHAR(160), " "))))</f>
        <v/>
      </c>
      <c r="C2534" s="30">
        <f>'Quantities Report'!F2532</f>
        <v>0</v>
      </c>
      <c r="D2534" s="32">
        <f>'Quantities Report'!G2532</f>
        <v>0</v>
      </c>
    </row>
    <row r="2535" spans="1:4">
      <c r="A2535" s="15" t="str">
        <f>IF(ISNUMBER(VALUE(SUBSTITUTE('Quantities Report'!$A2533,"+",""))), VALUE(SUBSTITUTE('Quantities Report'!$A2533,"+","")),IF('Quantities Report'!$A2533="","End of Project",$A2534))</f>
        <v>End of Project</v>
      </c>
      <c r="B2535" s="30" t="str">
        <f>IF(ISNUMBER('Quantities Report'!$A2533), "", TRIM(CLEAN(SUBSTITUTE('Quantities Report'!$A2533, CHAR(160), " "))))</f>
        <v/>
      </c>
      <c r="C2535" s="30">
        <f>'Quantities Report'!F2533</f>
        <v>0</v>
      </c>
      <c r="D2535" s="32">
        <f>'Quantities Report'!G2533</f>
        <v>0</v>
      </c>
    </row>
    <row r="2536" spans="1:4">
      <c r="A2536" s="15" t="str">
        <f>IF(ISNUMBER(VALUE(SUBSTITUTE('Quantities Report'!$A2534,"+",""))), VALUE(SUBSTITUTE('Quantities Report'!$A2534,"+","")),IF('Quantities Report'!$A2534="","End of Project",$A2535))</f>
        <v>End of Project</v>
      </c>
      <c r="B2536" s="30" t="str">
        <f>IF(ISNUMBER('Quantities Report'!$A2534), "", TRIM(CLEAN(SUBSTITUTE('Quantities Report'!$A2534, CHAR(160), " "))))</f>
        <v/>
      </c>
      <c r="C2536" s="30">
        <f>'Quantities Report'!F2534</f>
        <v>0</v>
      </c>
      <c r="D2536" s="32">
        <f>'Quantities Report'!G2534</f>
        <v>0</v>
      </c>
    </row>
    <row r="2537" spans="1:4">
      <c r="A2537" s="15" t="str">
        <f>IF(ISNUMBER(VALUE(SUBSTITUTE('Quantities Report'!$A2535,"+",""))), VALUE(SUBSTITUTE('Quantities Report'!$A2535,"+","")),IF('Quantities Report'!$A2535="","End of Project",$A2536))</f>
        <v>End of Project</v>
      </c>
      <c r="B2537" s="30" t="str">
        <f>IF(ISNUMBER('Quantities Report'!$A2535), "", TRIM(CLEAN(SUBSTITUTE('Quantities Report'!$A2535, CHAR(160), " "))))</f>
        <v/>
      </c>
      <c r="C2537" s="30">
        <f>'Quantities Report'!F2535</f>
        <v>0</v>
      </c>
      <c r="D2537" s="32">
        <f>'Quantities Report'!G2535</f>
        <v>0</v>
      </c>
    </row>
    <row r="2538" spans="1:4">
      <c r="A2538" s="15" t="str">
        <f>IF(ISNUMBER(VALUE(SUBSTITUTE('Quantities Report'!$A2536,"+",""))), VALUE(SUBSTITUTE('Quantities Report'!$A2536,"+","")),IF('Quantities Report'!$A2536="","End of Project",$A2537))</f>
        <v>End of Project</v>
      </c>
      <c r="B2538" s="30" t="str">
        <f>IF(ISNUMBER('Quantities Report'!$A2536), "", TRIM(CLEAN(SUBSTITUTE('Quantities Report'!$A2536, CHAR(160), " "))))</f>
        <v/>
      </c>
      <c r="C2538" s="30">
        <f>'Quantities Report'!F2536</f>
        <v>0</v>
      </c>
      <c r="D2538" s="32">
        <f>'Quantities Report'!G2536</f>
        <v>0</v>
      </c>
    </row>
    <row r="2539" spans="1:4">
      <c r="A2539" s="15" t="str">
        <f>IF(ISNUMBER(VALUE(SUBSTITUTE('Quantities Report'!$A2537,"+",""))), VALUE(SUBSTITUTE('Quantities Report'!$A2537,"+","")),IF('Quantities Report'!$A2537="","End of Project",$A2538))</f>
        <v>End of Project</v>
      </c>
      <c r="B2539" s="30" t="str">
        <f>IF(ISNUMBER('Quantities Report'!$A2537), "", TRIM(CLEAN(SUBSTITUTE('Quantities Report'!$A2537, CHAR(160), " "))))</f>
        <v/>
      </c>
      <c r="C2539" s="30">
        <f>'Quantities Report'!F2537</f>
        <v>0</v>
      </c>
      <c r="D2539" s="32">
        <f>'Quantities Report'!G2537</f>
        <v>0</v>
      </c>
    </row>
    <row r="2540" spans="1:4">
      <c r="A2540" s="15" t="str">
        <f>IF(ISNUMBER(VALUE(SUBSTITUTE('Quantities Report'!$A2538,"+",""))), VALUE(SUBSTITUTE('Quantities Report'!$A2538,"+","")),IF('Quantities Report'!$A2538="","End of Project",$A2539))</f>
        <v>End of Project</v>
      </c>
      <c r="B2540" s="30" t="str">
        <f>IF(ISNUMBER('Quantities Report'!$A2538), "", TRIM(CLEAN(SUBSTITUTE('Quantities Report'!$A2538, CHAR(160), " "))))</f>
        <v/>
      </c>
      <c r="C2540" s="30">
        <f>'Quantities Report'!F2538</f>
        <v>0</v>
      </c>
      <c r="D2540" s="32">
        <f>'Quantities Report'!G2538</f>
        <v>0</v>
      </c>
    </row>
    <row r="2541" spans="1:4">
      <c r="A2541" s="15" t="str">
        <f>IF(ISNUMBER(VALUE(SUBSTITUTE('Quantities Report'!$A2539,"+",""))), VALUE(SUBSTITUTE('Quantities Report'!$A2539,"+","")),IF('Quantities Report'!$A2539="","End of Project",$A2540))</f>
        <v>End of Project</v>
      </c>
      <c r="B2541" s="30" t="str">
        <f>IF(ISNUMBER('Quantities Report'!$A2539), "", TRIM(CLEAN(SUBSTITUTE('Quantities Report'!$A2539, CHAR(160), " "))))</f>
        <v/>
      </c>
      <c r="C2541" s="30">
        <f>'Quantities Report'!F2539</f>
        <v>0</v>
      </c>
      <c r="D2541" s="32">
        <f>'Quantities Report'!G2539</f>
        <v>0</v>
      </c>
    </row>
    <row r="2542" spans="1:4">
      <c r="A2542" s="15" t="str">
        <f>IF(ISNUMBER(VALUE(SUBSTITUTE('Quantities Report'!$A2540,"+",""))), VALUE(SUBSTITUTE('Quantities Report'!$A2540,"+","")),IF('Quantities Report'!$A2540="","End of Project",$A2541))</f>
        <v>End of Project</v>
      </c>
      <c r="B2542" s="30" t="str">
        <f>IF(ISNUMBER('Quantities Report'!$A2540), "", TRIM(CLEAN(SUBSTITUTE('Quantities Report'!$A2540, CHAR(160), " "))))</f>
        <v/>
      </c>
      <c r="C2542" s="30">
        <f>'Quantities Report'!F2540</f>
        <v>0</v>
      </c>
      <c r="D2542" s="32">
        <f>'Quantities Report'!G2540</f>
        <v>0</v>
      </c>
    </row>
    <row r="2543" spans="1:4">
      <c r="A2543" s="15" t="str">
        <f>IF(ISNUMBER(VALUE(SUBSTITUTE('Quantities Report'!$A2541,"+",""))), VALUE(SUBSTITUTE('Quantities Report'!$A2541,"+","")),IF('Quantities Report'!$A2541="","End of Project",$A2542))</f>
        <v>End of Project</v>
      </c>
      <c r="B2543" s="30" t="str">
        <f>IF(ISNUMBER('Quantities Report'!$A2541), "", TRIM(CLEAN(SUBSTITUTE('Quantities Report'!$A2541, CHAR(160), " "))))</f>
        <v/>
      </c>
      <c r="C2543" s="30">
        <f>'Quantities Report'!F2541</f>
        <v>0</v>
      </c>
      <c r="D2543" s="32">
        <f>'Quantities Report'!G2541</f>
        <v>0</v>
      </c>
    </row>
    <row r="2544" spans="1:4">
      <c r="A2544" s="15" t="str">
        <f>IF(ISNUMBER(VALUE(SUBSTITUTE('Quantities Report'!$A2542,"+",""))), VALUE(SUBSTITUTE('Quantities Report'!$A2542,"+","")),IF('Quantities Report'!$A2542="","End of Project",$A2543))</f>
        <v>End of Project</v>
      </c>
      <c r="B2544" s="30" t="str">
        <f>IF(ISNUMBER('Quantities Report'!$A2542), "", TRIM(CLEAN(SUBSTITUTE('Quantities Report'!$A2542, CHAR(160), " "))))</f>
        <v/>
      </c>
      <c r="C2544" s="30">
        <f>'Quantities Report'!F2542</f>
        <v>0</v>
      </c>
      <c r="D2544" s="32">
        <f>'Quantities Report'!G2542</f>
        <v>0</v>
      </c>
    </row>
    <row r="2545" spans="1:4">
      <c r="A2545" s="15" t="str">
        <f>IF(ISNUMBER(VALUE(SUBSTITUTE('Quantities Report'!$A2543,"+",""))), VALUE(SUBSTITUTE('Quantities Report'!$A2543,"+","")),IF('Quantities Report'!$A2543="","End of Project",$A2544))</f>
        <v>End of Project</v>
      </c>
      <c r="B2545" s="30" t="str">
        <f>IF(ISNUMBER('Quantities Report'!$A2543), "", TRIM(CLEAN(SUBSTITUTE('Quantities Report'!$A2543, CHAR(160), " "))))</f>
        <v/>
      </c>
      <c r="C2545" s="30">
        <f>'Quantities Report'!F2543</f>
        <v>0</v>
      </c>
      <c r="D2545" s="32">
        <f>'Quantities Report'!G2543</f>
        <v>0</v>
      </c>
    </row>
    <row r="2546" spans="1:4">
      <c r="A2546" s="15" t="str">
        <f>IF(ISNUMBER(VALUE(SUBSTITUTE('Quantities Report'!$A2544,"+",""))), VALUE(SUBSTITUTE('Quantities Report'!$A2544,"+","")),IF('Quantities Report'!$A2544="","End of Project",$A2545))</f>
        <v>End of Project</v>
      </c>
      <c r="B2546" s="30" t="str">
        <f>IF(ISNUMBER('Quantities Report'!$A2544), "", TRIM(CLEAN(SUBSTITUTE('Quantities Report'!$A2544, CHAR(160), " "))))</f>
        <v/>
      </c>
      <c r="C2546" s="30">
        <f>'Quantities Report'!F2544</f>
        <v>0</v>
      </c>
      <c r="D2546" s="32">
        <f>'Quantities Report'!G2544</f>
        <v>0</v>
      </c>
    </row>
    <row r="2547" spans="1:4">
      <c r="A2547" s="15" t="str">
        <f>IF(ISNUMBER(VALUE(SUBSTITUTE('Quantities Report'!$A2545,"+",""))), VALUE(SUBSTITUTE('Quantities Report'!$A2545,"+","")),IF('Quantities Report'!$A2545="","End of Project",$A2546))</f>
        <v>End of Project</v>
      </c>
      <c r="B2547" s="30" t="str">
        <f>IF(ISNUMBER('Quantities Report'!$A2545), "", TRIM(CLEAN(SUBSTITUTE('Quantities Report'!$A2545, CHAR(160), " "))))</f>
        <v/>
      </c>
      <c r="C2547" s="30">
        <f>'Quantities Report'!F2545</f>
        <v>0</v>
      </c>
      <c r="D2547" s="32">
        <f>'Quantities Report'!G2545</f>
        <v>0</v>
      </c>
    </row>
    <row r="2548" spans="1:4">
      <c r="A2548" s="15" t="str">
        <f>IF(ISNUMBER(VALUE(SUBSTITUTE('Quantities Report'!$A2546,"+",""))), VALUE(SUBSTITUTE('Quantities Report'!$A2546,"+","")),IF('Quantities Report'!$A2546="","End of Project",$A2547))</f>
        <v>End of Project</v>
      </c>
      <c r="B2548" s="30" t="str">
        <f>IF(ISNUMBER('Quantities Report'!$A2546), "", TRIM(CLEAN(SUBSTITUTE('Quantities Report'!$A2546, CHAR(160), " "))))</f>
        <v/>
      </c>
      <c r="C2548" s="30">
        <f>'Quantities Report'!F2546</f>
        <v>0</v>
      </c>
      <c r="D2548" s="32">
        <f>'Quantities Report'!G2546</f>
        <v>0</v>
      </c>
    </row>
    <row r="2549" spans="1:4">
      <c r="A2549" s="15" t="str">
        <f>IF(ISNUMBER(VALUE(SUBSTITUTE('Quantities Report'!$A2547,"+",""))), VALUE(SUBSTITUTE('Quantities Report'!$A2547,"+","")),IF('Quantities Report'!$A2547="","End of Project",$A2548))</f>
        <v>End of Project</v>
      </c>
      <c r="B2549" s="30" t="str">
        <f>IF(ISNUMBER('Quantities Report'!$A2547), "", TRIM(CLEAN(SUBSTITUTE('Quantities Report'!$A2547, CHAR(160), " "))))</f>
        <v/>
      </c>
      <c r="C2549" s="30">
        <f>'Quantities Report'!F2547</f>
        <v>0</v>
      </c>
      <c r="D2549" s="32">
        <f>'Quantities Report'!G2547</f>
        <v>0</v>
      </c>
    </row>
    <row r="2550" spans="1:4">
      <c r="A2550" s="15" t="str">
        <f>IF(ISNUMBER(VALUE(SUBSTITUTE('Quantities Report'!$A2548,"+",""))), VALUE(SUBSTITUTE('Quantities Report'!$A2548,"+","")),IF('Quantities Report'!$A2548="","End of Project",$A2549))</f>
        <v>End of Project</v>
      </c>
      <c r="B2550" s="30" t="str">
        <f>IF(ISNUMBER('Quantities Report'!$A2548), "", TRIM(CLEAN(SUBSTITUTE('Quantities Report'!$A2548, CHAR(160), " "))))</f>
        <v/>
      </c>
      <c r="C2550" s="30">
        <f>'Quantities Report'!F2548</f>
        <v>0</v>
      </c>
      <c r="D2550" s="32">
        <f>'Quantities Report'!G2548</f>
        <v>0</v>
      </c>
    </row>
    <row r="2551" spans="1:4">
      <c r="A2551" s="15" t="str">
        <f>IF(ISNUMBER(VALUE(SUBSTITUTE('Quantities Report'!$A2549,"+",""))), VALUE(SUBSTITUTE('Quantities Report'!$A2549,"+","")),IF('Quantities Report'!$A2549="","End of Project",$A2550))</f>
        <v>End of Project</v>
      </c>
      <c r="B2551" s="30" t="str">
        <f>IF(ISNUMBER('Quantities Report'!$A2549), "", TRIM(CLEAN(SUBSTITUTE('Quantities Report'!$A2549, CHAR(160), " "))))</f>
        <v/>
      </c>
      <c r="C2551" s="30">
        <f>'Quantities Report'!F2549</f>
        <v>0</v>
      </c>
      <c r="D2551" s="32">
        <f>'Quantities Report'!G2549</f>
        <v>0</v>
      </c>
    </row>
    <row r="2552" spans="1:4">
      <c r="A2552" s="15" t="str">
        <f>IF(ISNUMBER(VALUE(SUBSTITUTE('Quantities Report'!$A2550,"+",""))), VALUE(SUBSTITUTE('Quantities Report'!$A2550,"+","")),IF('Quantities Report'!$A2550="","End of Project",$A2551))</f>
        <v>End of Project</v>
      </c>
      <c r="B2552" s="30" t="str">
        <f>IF(ISNUMBER('Quantities Report'!$A2550), "", TRIM(CLEAN(SUBSTITUTE('Quantities Report'!$A2550, CHAR(160), " "))))</f>
        <v/>
      </c>
      <c r="C2552" s="30">
        <f>'Quantities Report'!F2550</f>
        <v>0</v>
      </c>
      <c r="D2552" s="32">
        <f>'Quantities Report'!G2550</f>
        <v>0</v>
      </c>
    </row>
    <row r="2553" spans="1:4">
      <c r="A2553" s="15" t="str">
        <f>IF(ISNUMBER(VALUE(SUBSTITUTE('Quantities Report'!$A2551,"+",""))), VALUE(SUBSTITUTE('Quantities Report'!$A2551,"+","")),IF('Quantities Report'!$A2551="","End of Project",$A2552))</f>
        <v>End of Project</v>
      </c>
      <c r="B2553" s="30" t="str">
        <f>IF(ISNUMBER('Quantities Report'!$A2551), "", TRIM(CLEAN(SUBSTITUTE('Quantities Report'!$A2551, CHAR(160), " "))))</f>
        <v/>
      </c>
      <c r="C2553" s="30">
        <f>'Quantities Report'!F2551</f>
        <v>0</v>
      </c>
      <c r="D2553" s="32">
        <f>'Quantities Report'!G2551</f>
        <v>0</v>
      </c>
    </row>
    <row r="2554" spans="1:4">
      <c r="A2554" s="15" t="str">
        <f>IF(ISNUMBER(VALUE(SUBSTITUTE('Quantities Report'!$A2552,"+",""))), VALUE(SUBSTITUTE('Quantities Report'!$A2552,"+","")),IF('Quantities Report'!$A2552="","End of Project",$A2553))</f>
        <v>End of Project</v>
      </c>
      <c r="B2554" s="30" t="str">
        <f>IF(ISNUMBER('Quantities Report'!$A2552), "", TRIM(CLEAN(SUBSTITUTE('Quantities Report'!$A2552, CHAR(160), " "))))</f>
        <v/>
      </c>
      <c r="C2554" s="30">
        <f>'Quantities Report'!F2552</f>
        <v>0</v>
      </c>
      <c r="D2554" s="32">
        <f>'Quantities Report'!G2552</f>
        <v>0</v>
      </c>
    </row>
    <row r="2555" spans="1:4">
      <c r="A2555" s="15" t="str">
        <f>IF(ISNUMBER(VALUE(SUBSTITUTE('Quantities Report'!$A2553,"+",""))), VALUE(SUBSTITUTE('Quantities Report'!$A2553,"+","")),IF('Quantities Report'!$A2553="","End of Project",$A2554))</f>
        <v>End of Project</v>
      </c>
      <c r="B2555" s="30" t="str">
        <f>IF(ISNUMBER('Quantities Report'!$A2553), "", TRIM(CLEAN(SUBSTITUTE('Quantities Report'!$A2553, CHAR(160), " "))))</f>
        <v/>
      </c>
      <c r="C2555" s="30">
        <f>'Quantities Report'!F2553</f>
        <v>0</v>
      </c>
      <c r="D2555" s="32">
        <f>'Quantities Report'!G2553</f>
        <v>0</v>
      </c>
    </row>
    <row r="2556" spans="1:4">
      <c r="A2556" s="15" t="str">
        <f>IF(ISNUMBER(VALUE(SUBSTITUTE('Quantities Report'!$A2554,"+",""))), VALUE(SUBSTITUTE('Quantities Report'!$A2554,"+","")),IF('Quantities Report'!$A2554="","End of Project",$A2555))</f>
        <v>End of Project</v>
      </c>
      <c r="B2556" s="30" t="str">
        <f>IF(ISNUMBER('Quantities Report'!$A2554), "", TRIM(CLEAN(SUBSTITUTE('Quantities Report'!$A2554, CHAR(160), " "))))</f>
        <v/>
      </c>
      <c r="C2556" s="30">
        <f>'Quantities Report'!F2554</f>
        <v>0</v>
      </c>
      <c r="D2556" s="32">
        <f>'Quantities Report'!G2554</f>
        <v>0</v>
      </c>
    </row>
    <row r="2557" spans="1:4">
      <c r="A2557" s="15" t="str">
        <f>IF(ISNUMBER(VALUE(SUBSTITUTE('Quantities Report'!$A2555,"+",""))), VALUE(SUBSTITUTE('Quantities Report'!$A2555,"+","")),IF('Quantities Report'!$A2555="","End of Project",$A2556))</f>
        <v>End of Project</v>
      </c>
      <c r="B2557" s="30" t="str">
        <f>IF(ISNUMBER('Quantities Report'!$A2555), "", TRIM(CLEAN(SUBSTITUTE('Quantities Report'!$A2555, CHAR(160), " "))))</f>
        <v/>
      </c>
      <c r="C2557" s="30">
        <f>'Quantities Report'!F2555</f>
        <v>0</v>
      </c>
      <c r="D2557" s="32">
        <f>'Quantities Report'!G2555</f>
        <v>0</v>
      </c>
    </row>
    <row r="2558" spans="1:4">
      <c r="A2558" s="15" t="str">
        <f>IF(ISNUMBER(VALUE(SUBSTITUTE('Quantities Report'!$A2556,"+",""))), VALUE(SUBSTITUTE('Quantities Report'!$A2556,"+","")),IF('Quantities Report'!$A2556="","End of Project",$A2557))</f>
        <v>End of Project</v>
      </c>
      <c r="B2558" s="30" t="str">
        <f>IF(ISNUMBER('Quantities Report'!$A2556), "", TRIM(CLEAN(SUBSTITUTE('Quantities Report'!$A2556, CHAR(160), " "))))</f>
        <v/>
      </c>
      <c r="C2558" s="30">
        <f>'Quantities Report'!F2556</f>
        <v>0</v>
      </c>
      <c r="D2558" s="32">
        <f>'Quantities Report'!G2556</f>
        <v>0</v>
      </c>
    </row>
    <row r="2559" spans="1:4">
      <c r="A2559" s="15" t="str">
        <f>IF(ISNUMBER(VALUE(SUBSTITUTE('Quantities Report'!$A2557,"+",""))), VALUE(SUBSTITUTE('Quantities Report'!$A2557,"+","")),IF('Quantities Report'!$A2557="","End of Project",$A2558))</f>
        <v>End of Project</v>
      </c>
      <c r="B2559" s="30" t="str">
        <f>IF(ISNUMBER('Quantities Report'!$A2557), "", TRIM(CLEAN(SUBSTITUTE('Quantities Report'!$A2557, CHAR(160), " "))))</f>
        <v/>
      </c>
      <c r="C2559" s="30">
        <f>'Quantities Report'!F2557</f>
        <v>0</v>
      </c>
      <c r="D2559" s="32">
        <f>'Quantities Report'!G2557</f>
        <v>0</v>
      </c>
    </row>
    <row r="2560" spans="1:4">
      <c r="A2560" s="15" t="str">
        <f>IF(ISNUMBER(VALUE(SUBSTITUTE('Quantities Report'!$A2558,"+",""))), VALUE(SUBSTITUTE('Quantities Report'!$A2558,"+","")),IF('Quantities Report'!$A2558="","End of Project",$A2559))</f>
        <v>End of Project</v>
      </c>
      <c r="B2560" s="30" t="str">
        <f>IF(ISNUMBER('Quantities Report'!$A2558), "", TRIM(CLEAN(SUBSTITUTE('Quantities Report'!$A2558, CHAR(160), " "))))</f>
        <v/>
      </c>
      <c r="C2560" s="30">
        <f>'Quantities Report'!F2558</f>
        <v>0</v>
      </c>
      <c r="D2560" s="32">
        <f>'Quantities Report'!G2558</f>
        <v>0</v>
      </c>
    </row>
    <row r="2561" spans="1:4">
      <c r="A2561" s="15" t="str">
        <f>IF(ISNUMBER(VALUE(SUBSTITUTE('Quantities Report'!$A2559,"+",""))), VALUE(SUBSTITUTE('Quantities Report'!$A2559,"+","")),IF('Quantities Report'!$A2559="","End of Project",$A2560))</f>
        <v>End of Project</v>
      </c>
      <c r="B2561" s="30" t="str">
        <f>IF(ISNUMBER('Quantities Report'!$A2559), "", TRIM(CLEAN(SUBSTITUTE('Quantities Report'!$A2559, CHAR(160), " "))))</f>
        <v/>
      </c>
      <c r="C2561" s="30">
        <f>'Quantities Report'!F2559</f>
        <v>0</v>
      </c>
      <c r="D2561" s="32">
        <f>'Quantities Report'!G2559</f>
        <v>0</v>
      </c>
    </row>
    <row r="2562" spans="1:4">
      <c r="A2562" s="15" t="str">
        <f>IF(ISNUMBER(VALUE(SUBSTITUTE('Quantities Report'!$A2560,"+",""))), VALUE(SUBSTITUTE('Quantities Report'!$A2560,"+","")),IF('Quantities Report'!$A2560="","End of Project",$A2561))</f>
        <v>End of Project</v>
      </c>
      <c r="B2562" s="30" t="str">
        <f>IF(ISNUMBER('Quantities Report'!$A2560), "", TRIM(CLEAN(SUBSTITUTE('Quantities Report'!$A2560, CHAR(160), " "))))</f>
        <v/>
      </c>
      <c r="C2562" s="30">
        <f>'Quantities Report'!F2560</f>
        <v>0</v>
      </c>
      <c r="D2562" s="32">
        <f>'Quantities Report'!G2560</f>
        <v>0</v>
      </c>
    </row>
    <row r="2563" spans="1:4">
      <c r="A2563" s="15" t="str">
        <f>IF(ISNUMBER(VALUE(SUBSTITUTE('Quantities Report'!$A2561,"+",""))), VALUE(SUBSTITUTE('Quantities Report'!$A2561,"+","")),IF('Quantities Report'!$A2561="","End of Project",$A2562))</f>
        <v>End of Project</v>
      </c>
      <c r="B2563" s="30" t="str">
        <f>IF(ISNUMBER('Quantities Report'!$A2561), "", TRIM(CLEAN(SUBSTITUTE('Quantities Report'!$A2561, CHAR(160), " "))))</f>
        <v/>
      </c>
      <c r="C2563" s="30">
        <f>'Quantities Report'!F2561</f>
        <v>0</v>
      </c>
      <c r="D2563" s="32">
        <f>'Quantities Report'!G2561</f>
        <v>0</v>
      </c>
    </row>
    <row r="2564" spans="1:4">
      <c r="A2564" s="15" t="str">
        <f>IF(ISNUMBER(VALUE(SUBSTITUTE('Quantities Report'!$A2562,"+",""))), VALUE(SUBSTITUTE('Quantities Report'!$A2562,"+","")),IF('Quantities Report'!$A2562="","End of Project",$A2563))</f>
        <v>End of Project</v>
      </c>
      <c r="B2564" s="30" t="str">
        <f>IF(ISNUMBER('Quantities Report'!$A2562), "", TRIM(CLEAN(SUBSTITUTE('Quantities Report'!$A2562, CHAR(160), " "))))</f>
        <v/>
      </c>
      <c r="C2564" s="30">
        <f>'Quantities Report'!F2562</f>
        <v>0</v>
      </c>
      <c r="D2564" s="32">
        <f>'Quantities Report'!G2562</f>
        <v>0</v>
      </c>
    </row>
    <row r="2565" spans="1:4">
      <c r="A2565" s="15" t="str">
        <f>IF(ISNUMBER(VALUE(SUBSTITUTE('Quantities Report'!$A2563,"+",""))), VALUE(SUBSTITUTE('Quantities Report'!$A2563,"+","")),IF('Quantities Report'!$A2563="","End of Project",$A2564))</f>
        <v>End of Project</v>
      </c>
      <c r="B2565" s="30" t="str">
        <f>IF(ISNUMBER('Quantities Report'!$A2563), "", TRIM(CLEAN(SUBSTITUTE('Quantities Report'!$A2563, CHAR(160), " "))))</f>
        <v/>
      </c>
      <c r="C2565" s="30">
        <f>'Quantities Report'!F2563</f>
        <v>0</v>
      </c>
      <c r="D2565" s="32">
        <f>'Quantities Report'!G2563</f>
        <v>0</v>
      </c>
    </row>
    <row r="2566" spans="1:4">
      <c r="A2566" s="15" t="str">
        <f>IF(ISNUMBER(VALUE(SUBSTITUTE('Quantities Report'!$A2564,"+",""))), VALUE(SUBSTITUTE('Quantities Report'!$A2564,"+","")),IF('Quantities Report'!$A2564="","End of Project",$A2565))</f>
        <v>End of Project</v>
      </c>
      <c r="B2566" s="30" t="str">
        <f>IF(ISNUMBER('Quantities Report'!$A2564), "", TRIM(CLEAN(SUBSTITUTE('Quantities Report'!$A2564, CHAR(160), " "))))</f>
        <v/>
      </c>
      <c r="C2566" s="30">
        <f>'Quantities Report'!F2564</f>
        <v>0</v>
      </c>
      <c r="D2566" s="32">
        <f>'Quantities Report'!G2564</f>
        <v>0</v>
      </c>
    </row>
    <row r="2567" spans="1:4">
      <c r="A2567" s="15" t="str">
        <f>IF(ISNUMBER(VALUE(SUBSTITUTE('Quantities Report'!$A2565,"+",""))), VALUE(SUBSTITUTE('Quantities Report'!$A2565,"+","")),IF('Quantities Report'!$A2565="","End of Project",$A2566))</f>
        <v>End of Project</v>
      </c>
      <c r="B2567" s="30" t="str">
        <f>IF(ISNUMBER('Quantities Report'!$A2565), "", TRIM(CLEAN(SUBSTITUTE('Quantities Report'!$A2565, CHAR(160), " "))))</f>
        <v/>
      </c>
      <c r="C2567" s="30">
        <f>'Quantities Report'!F2565</f>
        <v>0</v>
      </c>
      <c r="D2567" s="32">
        <f>'Quantities Report'!G2565</f>
        <v>0</v>
      </c>
    </row>
    <row r="2568" spans="1:4">
      <c r="A2568" s="15" t="str">
        <f>IF(ISNUMBER(VALUE(SUBSTITUTE('Quantities Report'!$A2566,"+",""))), VALUE(SUBSTITUTE('Quantities Report'!$A2566,"+","")),IF('Quantities Report'!$A2566="","End of Project",$A2567))</f>
        <v>End of Project</v>
      </c>
      <c r="B2568" s="30" t="str">
        <f>IF(ISNUMBER('Quantities Report'!$A2566), "", TRIM(CLEAN(SUBSTITUTE('Quantities Report'!$A2566, CHAR(160), " "))))</f>
        <v/>
      </c>
      <c r="C2568" s="30">
        <f>'Quantities Report'!F2566</f>
        <v>0</v>
      </c>
      <c r="D2568" s="32">
        <f>'Quantities Report'!G2566</f>
        <v>0</v>
      </c>
    </row>
    <row r="2569" spans="1:4">
      <c r="A2569" s="15" t="str">
        <f>IF(ISNUMBER(VALUE(SUBSTITUTE('Quantities Report'!$A2567,"+",""))), VALUE(SUBSTITUTE('Quantities Report'!$A2567,"+","")),IF('Quantities Report'!$A2567="","End of Project",$A2568))</f>
        <v>End of Project</v>
      </c>
      <c r="B2569" s="30" t="str">
        <f>IF(ISNUMBER('Quantities Report'!$A2567), "", TRIM(CLEAN(SUBSTITUTE('Quantities Report'!$A2567, CHAR(160), " "))))</f>
        <v/>
      </c>
      <c r="C2569" s="30">
        <f>'Quantities Report'!F2567</f>
        <v>0</v>
      </c>
      <c r="D2569" s="32">
        <f>'Quantities Report'!G2567</f>
        <v>0</v>
      </c>
    </row>
    <row r="2570" spans="1:4">
      <c r="A2570" s="15" t="str">
        <f>IF(ISNUMBER(VALUE(SUBSTITUTE('Quantities Report'!$A2568,"+",""))), VALUE(SUBSTITUTE('Quantities Report'!$A2568,"+","")),IF('Quantities Report'!$A2568="","End of Project",$A2569))</f>
        <v>End of Project</v>
      </c>
      <c r="B2570" s="30" t="str">
        <f>IF(ISNUMBER('Quantities Report'!$A2568), "", TRIM(CLEAN(SUBSTITUTE('Quantities Report'!$A2568, CHAR(160), " "))))</f>
        <v/>
      </c>
      <c r="C2570" s="30">
        <f>'Quantities Report'!F2568</f>
        <v>0</v>
      </c>
      <c r="D2570" s="32">
        <f>'Quantities Report'!G2568</f>
        <v>0</v>
      </c>
    </row>
    <row r="2571" spans="1:4">
      <c r="A2571" s="15" t="str">
        <f>IF(ISNUMBER(VALUE(SUBSTITUTE('Quantities Report'!$A2569,"+",""))), VALUE(SUBSTITUTE('Quantities Report'!$A2569,"+","")),IF('Quantities Report'!$A2569="","End of Project",$A2570))</f>
        <v>End of Project</v>
      </c>
      <c r="B2571" s="30" t="str">
        <f>IF(ISNUMBER('Quantities Report'!$A2569), "", TRIM(CLEAN(SUBSTITUTE('Quantities Report'!$A2569, CHAR(160), " "))))</f>
        <v/>
      </c>
      <c r="C2571" s="30">
        <f>'Quantities Report'!F2569</f>
        <v>0</v>
      </c>
      <c r="D2571" s="32">
        <f>'Quantities Report'!G2569</f>
        <v>0</v>
      </c>
    </row>
    <row r="2572" spans="1:4">
      <c r="A2572" s="15" t="str">
        <f>IF(ISNUMBER(VALUE(SUBSTITUTE('Quantities Report'!$A2570,"+",""))), VALUE(SUBSTITUTE('Quantities Report'!$A2570,"+","")),IF('Quantities Report'!$A2570="","End of Project",$A2571))</f>
        <v>End of Project</v>
      </c>
      <c r="B2572" s="30" t="str">
        <f>IF(ISNUMBER('Quantities Report'!$A2570), "", TRIM(CLEAN(SUBSTITUTE('Quantities Report'!$A2570, CHAR(160), " "))))</f>
        <v/>
      </c>
      <c r="C2572" s="30">
        <f>'Quantities Report'!F2570</f>
        <v>0</v>
      </c>
      <c r="D2572" s="32">
        <f>'Quantities Report'!G2570</f>
        <v>0</v>
      </c>
    </row>
    <row r="2573" spans="1:4">
      <c r="A2573" s="15" t="str">
        <f>IF(ISNUMBER(VALUE(SUBSTITUTE('Quantities Report'!$A2571,"+",""))), VALUE(SUBSTITUTE('Quantities Report'!$A2571,"+","")),IF('Quantities Report'!$A2571="","End of Project",$A2572))</f>
        <v>End of Project</v>
      </c>
      <c r="B2573" s="30" t="str">
        <f>IF(ISNUMBER('Quantities Report'!$A2571), "", TRIM(CLEAN(SUBSTITUTE('Quantities Report'!$A2571, CHAR(160), " "))))</f>
        <v/>
      </c>
      <c r="C2573" s="30">
        <f>'Quantities Report'!F2571</f>
        <v>0</v>
      </c>
      <c r="D2573" s="32">
        <f>'Quantities Report'!G2571</f>
        <v>0</v>
      </c>
    </row>
    <row r="2574" spans="1:4">
      <c r="A2574" s="15" t="str">
        <f>IF(ISNUMBER(VALUE(SUBSTITUTE('Quantities Report'!$A2572,"+",""))), VALUE(SUBSTITUTE('Quantities Report'!$A2572,"+","")),IF('Quantities Report'!$A2572="","End of Project",$A2573))</f>
        <v>End of Project</v>
      </c>
      <c r="B2574" s="30" t="str">
        <f>IF(ISNUMBER('Quantities Report'!$A2572), "", TRIM(CLEAN(SUBSTITUTE('Quantities Report'!$A2572, CHAR(160), " "))))</f>
        <v/>
      </c>
      <c r="C2574" s="30">
        <f>'Quantities Report'!F2572</f>
        <v>0</v>
      </c>
      <c r="D2574" s="32">
        <f>'Quantities Report'!G2572</f>
        <v>0</v>
      </c>
    </row>
    <row r="2575" spans="1:4">
      <c r="A2575" s="15" t="str">
        <f>IF(ISNUMBER(VALUE(SUBSTITUTE('Quantities Report'!$A2573,"+",""))), VALUE(SUBSTITUTE('Quantities Report'!$A2573,"+","")),IF('Quantities Report'!$A2573="","End of Project",$A2574))</f>
        <v>End of Project</v>
      </c>
      <c r="B2575" s="30" t="str">
        <f>IF(ISNUMBER('Quantities Report'!$A2573), "", TRIM(CLEAN(SUBSTITUTE('Quantities Report'!$A2573, CHAR(160), " "))))</f>
        <v/>
      </c>
      <c r="C2575" s="30">
        <f>'Quantities Report'!F2573</f>
        <v>0</v>
      </c>
      <c r="D2575" s="32">
        <f>'Quantities Report'!G2573</f>
        <v>0</v>
      </c>
    </row>
    <row r="2576" spans="1:4">
      <c r="A2576" s="15" t="str">
        <f>IF(ISNUMBER(VALUE(SUBSTITUTE('Quantities Report'!$A2574,"+",""))), VALUE(SUBSTITUTE('Quantities Report'!$A2574,"+","")),IF('Quantities Report'!$A2574="","End of Project",$A2575))</f>
        <v>End of Project</v>
      </c>
      <c r="B2576" s="30" t="str">
        <f>IF(ISNUMBER('Quantities Report'!$A2574), "", TRIM(CLEAN(SUBSTITUTE('Quantities Report'!$A2574, CHAR(160), " "))))</f>
        <v/>
      </c>
      <c r="C2576" s="30">
        <f>'Quantities Report'!F2574</f>
        <v>0</v>
      </c>
      <c r="D2576" s="32">
        <f>'Quantities Report'!G2574</f>
        <v>0</v>
      </c>
    </row>
    <row r="2577" spans="1:4">
      <c r="A2577" s="15" t="str">
        <f>IF(ISNUMBER(VALUE(SUBSTITUTE('Quantities Report'!$A2575,"+",""))), VALUE(SUBSTITUTE('Quantities Report'!$A2575,"+","")),IF('Quantities Report'!$A2575="","End of Project",$A2576))</f>
        <v>End of Project</v>
      </c>
      <c r="B2577" s="30" t="str">
        <f>IF(ISNUMBER('Quantities Report'!$A2575), "", TRIM(CLEAN(SUBSTITUTE('Quantities Report'!$A2575, CHAR(160), " "))))</f>
        <v/>
      </c>
      <c r="C2577" s="30">
        <f>'Quantities Report'!F2575</f>
        <v>0</v>
      </c>
      <c r="D2577" s="32">
        <f>'Quantities Report'!G2575</f>
        <v>0</v>
      </c>
    </row>
    <row r="2578" spans="1:4">
      <c r="A2578" s="15" t="str">
        <f>IF(ISNUMBER(VALUE(SUBSTITUTE('Quantities Report'!$A2576,"+",""))), VALUE(SUBSTITUTE('Quantities Report'!$A2576,"+","")),IF('Quantities Report'!$A2576="","End of Project",$A2577))</f>
        <v>End of Project</v>
      </c>
      <c r="B2578" s="30" t="str">
        <f>IF(ISNUMBER('Quantities Report'!$A2576), "", TRIM(CLEAN(SUBSTITUTE('Quantities Report'!$A2576, CHAR(160), " "))))</f>
        <v/>
      </c>
      <c r="C2578" s="30">
        <f>'Quantities Report'!F2576</f>
        <v>0</v>
      </c>
      <c r="D2578" s="32">
        <f>'Quantities Report'!G2576</f>
        <v>0</v>
      </c>
    </row>
    <row r="2579" spans="1:4">
      <c r="A2579" s="15" t="str">
        <f>IF(ISNUMBER(VALUE(SUBSTITUTE('Quantities Report'!$A2577,"+",""))), VALUE(SUBSTITUTE('Quantities Report'!$A2577,"+","")),IF('Quantities Report'!$A2577="","End of Project",$A2578))</f>
        <v>End of Project</v>
      </c>
      <c r="B2579" s="30" t="str">
        <f>IF(ISNUMBER('Quantities Report'!$A2577), "", TRIM(CLEAN(SUBSTITUTE('Quantities Report'!$A2577, CHAR(160), " "))))</f>
        <v/>
      </c>
      <c r="C2579" s="30">
        <f>'Quantities Report'!F2577</f>
        <v>0</v>
      </c>
      <c r="D2579" s="32">
        <f>'Quantities Report'!G2577</f>
        <v>0</v>
      </c>
    </row>
    <row r="2580" spans="1:4">
      <c r="A2580" s="15" t="str">
        <f>IF(ISNUMBER(VALUE(SUBSTITUTE('Quantities Report'!$A2578,"+",""))), VALUE(SUBSTITUTE('Quantities Report'!$A2578,"+","")),IF('Quantities Report'!$A2578="","End of Project",$A2579))</f>
        <v>End of Project</v>
      </c>
      <c r="B2580" s="30" t="str">
        <f>IF(ISNUMBER('Quantities Report'!$A2578), "", TRIM(CLEAN(SUBSTITUTE('Quantities Report'!$A2578, CHAR(160), " "))))</f>
        <v/>
      </c>
      <c r="C2580" s="30">
        <f>'Quantities Report'!F2578</f>
        <v>0</v>
      </c>
      <c r="D2580" s="32">
        <f>'Quantities Report'!G2578</f>
        <v>0</v>
      </c>
    </row>
    <row r="2581" spans="1:4">
      <c r="A2581" s="15" t="str">
        <f>IF(ISNUMBER(VALUE(SUBSTITUTE('Quantities Report'!$A2579,"+",""))), VALUE(SUBSTITUTE('Quantities Report'!$A2579,"+","")),IF('Quantities Report'!$A2579="","End of Project",$A2580))</f>
        <v>End of Project</v>
      </c>
      <c r="B2581" s="30" t="str">
        <f>IF(ISNUMBER('Quantities Report'!$A2579), "", TRIM(CLEAN(SUBSTITUTE('Quantities Report'!$A2579, CHAR(160), " "))))</f>
        <v/>
      </c>
      <c r="C2581" s="30">
        <f>'Quantities Report'!F2579</f>
        <v>0</v>
      </c>
      <c r="D2581" s="32">
        <f>'Quantities Report'!G2579</f>
        <v>0</v>
      </c>
    </row>
    <row r="2582" spans="1:4">
      <c r="A2582" s="15" t="str">
        <f>IF(ISNUMBER(VALUE(SUBSTITUTE('Quantities Report'!$A2580,"+",""))), VALUE(SUBSTITUTE('Quantities Report'!$A2580,"+","")),IF('Quantities Report'!$A2580="","End of Project",$A2581))</f>
        <v>End of Project</v>
      </c>
      <c r="B2582" s="30" t="str">
        <f>IF(ISNUMBER('Quantities Report'!$A2580), "", TRIM(CLEAN(SUBSTITUTE('Quantities Report'!$A2580, CHAR(160), " "))))</f>
        <v/>
      </c>
      <c r="C2582" s="30">
        <f>'Quantities Report'!F2580</f>
        <v>0</v>
      </c>
      <c r="D2582" s="32">
        <f>'Quantities Report'!G2580</f>
        <v>0</v>
      </c>
    </row>
    <row r="2583" spans="1:4">
      <c r="A2583" s="15" t="str">
        <f>IF(ISNUMBER(VALUE(SUBSTITUTE('Quantities Report'!$A2581,"+",""))), VALUE(SUBSTITUTE('Quantities Report'!$A2581,"+","")),IF('Quantities Report'!$A2581="","End of Project",$A2582))</f>
        <v>End of Project</v>
      </c>
      <c r="B2583" s="30" t="str">
        <f>IF(ISNUMBER('Quantities Report'!$A2581), "", TRIM(CLEAN(SUBSTITUTE('Quantities Report'!$A2581, CHAR(160), " "))))</f>
        <v/>
      </c>
      <c r="C2583" s="30">
        <f>'Quantities Report'!F2581</f>
        <v>0</v>
      </c>
      <c r="D2583" s="32">
        <f>'Quantities Report'!G2581</f>
        <v>0</v>
      </c>
    </row>
    <row r="2584" spans="1:4">
      <c r="A2584" s="15" t="str">
        <f>IF(ISNUMBER(VALUE(SUBSTITUTE('Quantities Report'!$A2582,"+",""))), VALUE(SUBSTITUTE('Quantities Report'!$A2582,"+","")),IF('Quantities Report'!$A2582="","End of Project",$A2583))</f>
        <v>End of Project</v>
      </c>
      <c r="B2584" s="30" t="str">
        <f>IF(ISNUMBER('Quantities Report'!$A2582), "", TRIM(CLEAN(SUBSTITUTE('Quantities Report'!$A2582, CHAR(160), " "))))</f>
        <v/>
      </c>
      <c r="C2584" s="30">
        <f>'Quantities Report'!F2582</f>
        <v>0</v>
      </c>
      <c r="D2584" s="32">
        <f>'Quantities Report'!G2582</f>
        <v>0</v>
      </c>
    </row>
    <row r="2585" spans="1:4">
      <c r="A2585" s="15" t="str">
        <f>IF(ISNUMBER(VALUE(SUBSTITUTE('Quantities Report'!$A2583,"+",""))), VALUE(SUBSTITUTE('Quantities Report'!$A2583,"+","")),IF('Quantities Report'!$A2583="","End of Project",$A2584))</f>
        <v>End of Project</v>
      </c>
      <c r="B2585" s="30" t="str">
        <f>IF(ISNUMBER('Quantities Report'!$A2583), "", TRIM(CLEAN(SUBSTITUTE('Quantities Report'!$A2583, CHAR(160), " "))))</f>
        <v/>
      </c>
      <c r="C2585" s="30">
        <f>'Quantities Report'!F2583</f>
        <v>0</v>
      </c>
      <c r="D2585" s="32">
        <f>'Quantities Report'!G2583</f>
        <v>0</v>
      </c>
    </row>
    <row r="2586" spans="1:4">
      <c r="A2586" s="15" t="str">
        <f>IF(ISNUMBER(VALUE(SUBSTITUTE('Quantities Report'!$A2584,"+",""))), VALUE(SUBSTITUTE('Quantities Report'!$A2584,"+","")),IF('Quantities Report'!$A2584="","End of Project",$A2585))</f>
        <v>End of Project</v>
      </c>
      <c r="B2586" s="30" t="str">
        <f>IF(ISNUMBER('Quantities Report'!$A2584), "", TRIM(CLEAN(SUBSTITUTE('Quantities Report'!$A2584, CHAR(160), " "))))</f>
        <v/>
      </c>
      <c r="C2586" s="30">
        <f>'Quantities Report'!F2584</f>
        <v>0</v>
      </c>
      <c r="D2586" s="32">
        <f>'Quantities Report'!G2584</f>
        <v>0</v>
      </c>
    </row>
    <row r="2587" spans="1:4">
      <c r="A2587" s="15" t="str">
        <f>IF(ISNUMBER(VALUE(SUBSTITUTE('Quantities Report'!$A2585,"+",""))), VALUE(SUBSTITUTE('Quantities Report'!$A2585,"+","")),IF('Quantities Report'!$A2585="","End of Project",$A2586))</f>
        <v>End of Project</v>
      </c>
      <c r="B2587" s="30" t="str">
        <f>IF(ISNUMBER('Quantities Report'!$A2585), "", TRIM(CLEAN(SUBSTITUTE('Quantities Report'!$A2585, CHAR(160), " "))))</f>
        <v/>
      </c>
      <c r="C2587" s="30">
        <f>'Quantities Report'!F2585</f>
        <v>0</v>
      </c>
      <c r="D2587" s="32">
        <f>'Quantities Report'!G2585</f>
        <v>0</v>
      </c>
    </row>
    <row r="2588" spans="1:4">
      <c r="A2588" s="15" t="str">
        <f>IF(ISNUMBER(VALUE(SUBSTITUTE('Quantities Report'!$A2586,"+",""))), VALUE(SUBSTITUTE('Quantities Report'!$A2586,"+","")),IF('Quantities Report'!$A2586="","End of Project",$A2587))</f>
        <v>End of Project</v>
      </c>
      <c r="B2588" s="30" t="str">
        <f>IF(ISNUMBER('Quantities Report'!$A2586), "", TRIM(CLEAN(SUBSTITUTE('Quantities Report'!$A2586, CHAR(160), " "))))</f>
        <v/>
      </c>
      <c r="C2588" s="30">
        <f>'Quantities Report'!F2586</f>
        <v>0</v>
      </c>
      <c r="D2588" s="32">
        <f>'Quantities Report'!G2586</f>
        <v>0</v>
      </c>
    </row>
    <row r="2589" spans="1:4">
      <c r="A2589" s="15" t="str">
        <f>IF(ISNUMBER(VALUE(SUBSTITUTE('Quantities Report'!$A2587,"+",""))), VALUE(SUBSTITUTE('Quantities Report'!$A2587,"+","")),IF('Quantities Report'!$A2587="","End of Project",$A2588))</f>
        <v>End of Project</v>
      </c>
      <c r="B2589" s="30" t="str">
        <f>IF(ISNUMBER('Quantities Report'!$A2587), "", TRIM(CLEAN(SUBSTITUTE('Quantities Report'!$A2587, CHAR(160), " "))))</f>
        <v/>
      </c>
      <c r="C2589" s="30">
        <f>'Quantities Report'!F2587</f>
        <v>0</v>
      </c>
      <c r="D2589" s="32">
        <f>'Quantities Report'!G2587</f>
        <v>0</v>
      </c>
    </row>
    <row r="2590" spans="1:4">
      <c r="A2590" s="15" t="str">
        <f>IF(ISNUMBER(VALUE(SUBSTITUTE('Quantities Report'!$A2588,"+",""))), VALUE(SUBSTITUTE('Quantities Report'!$A2588,"+","")),IF('Quantities Report'!$A2588="","End of Project",$A2589))</f>
        <v>End of Project</v>
      </c>
      <c r="B2590" s="30" t="str">
        <f>IF(ISNUMBER('Quantities Report'!$A2588), "", TRIM(CLEAN(SUBSTITUTE('Quantities Report'!$A2588, CHAR(160), " "))))</f>
        <v/>
      </c>
      <c r="C2590" s="30">
        <f>'Quantities Report'!F2588</f>
        <v>0</v>
      </c>
      <c r="D2590" s="32">
        <f>'Quantities Report'!G2588</f>
        <v>0</v>
      </c>
    </row>
    <row r="2591" spans="1:4">
      <c r="A2591" s="15" t="str">
        <f>IF(ISNUMBER(VALUE(SUBSTITUTE('Quantities Report'!$A2589,"+",""))), VALUE(SUBSTITUTE('Quantities Report'!$A2589,"+","")),IF('Quantities Report'!$A2589="","End of Project",$A2590))</f>
        <v>End of Project</v>
      </c>
      <c r="B2591" s="30" t="str">
        <f>IF(ISNUMBER('Quantities Report'!$A2589), "", TRIM(CLEAN(SUBSTITUTE('Quantities Report'!$A2589, CHAR(160), " "))))</f>
        <v/>
      </c>
      <c r="C2591" s="30">
        <f>'Quantities Report'!F2589</f>
        <v>0</v>
      </c>
      <c r="D2591" s="32">
        <f>'Quantities Report'!G2589</f>
        <v>0</v>
      </c>
    </row>
    <row r="2592" spans="1:4">
      <c r="A2592" s="15" t="str">
        <f>IF(ISNUMBER(VALUE(SUBSTITUTE('Quantities Report'!$A2590,"+",""))), VALUE(SUBSTITUTE('Quantities Report'!$A2590,"+","")),IF('Quantities Report'!$A2590="","End of Project",$A2591))</f>
        <v>End of Project</v>
      </c>
      <c r="B2592" s="30" t="str">
        <f>IF(ISNUMBER('Quantities Report'!$A2590), "", TRIM(CLEAN(SUBSTITUTE('Quantities Report'!$A2590, CHAR(160), " "))))</f>
        <v/>
      </c>
      <c r="C2592" s="30">
        <f>'Quantities Report'!F2590</f>
        <v>0</v>
      </c>
      <c r="D2592" s="32">
        <f>'Quantities Report'!G2590</f>
        <v>0</v>
      </c>
    </row>
    <row r="2593" spans="1:4">
      <c r="A2593" s="15" t="str">
        <f>IF(ISNUMBER(VALUE(SUBSTITUTE('Quantities Report'!$A2591,"+",""))), VALUE(SUBSTITUTE('Quantities Report'!$A2591,"+","")),IF('Quantities Report'!$A2591="","End of Project",$A2592))</f>
        <v>End of Project</v>
      </c>
      <c r="B2593" s="30" t="str">
        <f>IF(ISNUMBER('Quantities Report'!$A2591), "", TRIM(CLEAN(SUBSTITUTE('Quantities Report'!$A2591, CHAR(160), " "))))</f>
        <v/>
      </c>
      <c r="C2593" s="30">
        <f>'Quantities Report'!F2591</f>
        <v>0</v>
      </c>
      <c r="D2593" s="32">
        <f>'Quantities Report'!G2591</f>
        <v>0</v>
      </c>
    </row>
    <row r="2594" spans="1:4">
      <c r="A2594" s="15" t="str">
        <f>IF(ISNUMBER(VALUE(SUBSTITUTE('Quantities Report'!$A2592,"+",""))), VALUE(SUBSTITUTE('Quantities Report'!$A2592,"+","")),IF('Quantities Report'!$A2592="","End of Project",$A2593))</f>
        <v>End of Project</v>
      </c>
      <c r="B2594" s="30" t="str">
        <f>IF(ISNUMBER('Quantities Report'!$A2592), "", TRIM(CLEAN(SUBSTITUTE('Quantities Report'!$A2592, CHAR(160), " "))))</f>
        <v/>
      </c>
      <c r="C2594" s="30">
        <f>'Quantities Report'!F2592</f>
        <v>0</v>
      </c>
      <c r="D2594" s="32">
        <f>'Quantities Report'!G2592</f>
        <v>0</v>
      </c>
    </row>
    <row r="2595" spans="1:4">
      <c r="A2595" s="15" t="str">
        <f>IF(ISNUMBER(VALUE(SUBSTITUTE('Quantities Report'!$A2593,"+",""))), VALUE(SUBSTITUTE('Quantities Report'!$A2593,"+","")),IF('Quantities Report'!$A2593="","End of Project",$A2594))</f>
        <v>End of Project</v>
      </c>
      <c r="B2595" s="30" t="str">
        <f>IF(ISNUMBER('Quantities Report'!$A2593), "", TRIM(CLEAN(SUBSTITUTE('Quantities Report'!$A2593, CHAR(160), " "))))</f>
        <v/>
      </c>
      <c r="C2595" s="30">
        <f>'Quantities Report'!F2593</f>
        <v>0</v>
      </c>
      <c r="D2595" s="32">
        <f>'Quantities Report'!G2593</f>
        <v>0</v>
      </c>
    </row>
    <row r="2596" spans="1:4">
      <c r="A2596" s="15" t="str">
        <f>IF(ISNUMBER(VALUE(SUBSTITUTE('Quantities Report'!$A2594,"+",""))), VALUE(SUBSTITUTE('Quantities Report'!$A2594,"+","")),IF('Quantities Report'!$A2594="","End of Project",$A2595))</f>
        <v>End of Project</v>
      </c>
      <c r="B2596" s="30" t="str">
        <f>IF(ISNUMBER('Quantities Report'!$A2594), "", TRIM(CLEAN(SUBSTITUTE('Quantities Report'!$A2594, CHAR(160), " "))))</f>
        <v/>
      </c>
      <c r="C2596" s="30">
        <f>'Quantities Report'!F2594</f>
        <v>0</v>
      </c>
      <c r="D2596" s="32">
        <f>'Quantities Report'!G2594</f>
        <v>0</v>
      </c>
    </row>
    <row r="2597" spans="1:4">
      <c r="A2597" s="15" t="str">
        <f>IF(ISNUMBER(VALUE(SUBSTITUTE('Quantities Report'!$A2595,"+",""))), VALUE(SUBSTITUTE('Quantities Report'!$A2595,"+","")),IF('Quantities Report'!$A2595="","End of Project",$A2596))</f>
        <v>End of Project</v>
      </c>
      <c r="B2597" s="30" t="str">
        <f>IF(ISNUMBER('Quantities Report'!$A2595), "", TRIM(CLEAN(SUBSTITUTE('Quantities Report'!$A2595, CHAR(160), " "))))</f>
        <v/>
      </c>
      <c r="C2597" s="30">
        <f>'Quantities Report'!F2595</f>
        <v>0</v>
      </c>
      <c r="D2597" s="32">
        <f>'Quantities Report'!G2595</f>
        <v>0</v>
      </c>
    </row>
    <row r="2598" spans="1:4">
      <c r="A2598" s="15" t="str">
        <f>IF(ISNUMBER(VALUE(SUBSTITUTE('Quantities Report'!$A2596,"+",""))), VALUE(SUBSTITUTE('Quantities Report'!$A2596,"+","")),IF('Quantities Report'!$A2596="","End of Project",$A2597))</f>
        <v>End of Project</v>
      </c>
      <c r="B2598" s="30" t="str">
        <f>IF(ISNUMBER('Quantities Report'!$A2596), "", TRIM(CLEAN(SUBSTITUTE('Quantities Report'!$A2596, CHAR(160), " "))))</f>
        <v/>
      </c>
      <c r="C2598" s="30">
        <f>'Quantities Report'!F2596</f>
        <v>0</v>
      </c>
      <c r="D2598" s="32">
        <f>'Quantities Report'!G2596</f>
        <v>0</v>
      </c>
    </row>
    <row r="2599" spans="1:4">
      <c r="A2599" s="15" t="str">
        <f>IF(ISNUMBER(VALUE(SUBSTITUTE('Quantities Report'!$A2597,"+",""))), VALUE(SUBSTITUTE('Quantities Report'!$A2597,"+","")),IF('Quantities Report'!$A2597="","End of Project",$A2598))</f>
        <v>End of Project</v>
      </c>
      <c r="B2599" s="30" t="str">
        <f>IF(ISNUMBER('Quantities Report'!$A2597), "", TRIM(CLEAN(SUBSTITUTE('Quantities Report'!$A2597, CHAR(160), " "))))</f>
        <v/>
      </c>
      <c r="C2599" s="30">
        <f>'Quantities Report'!F2597</f>
        <v>0</v>
      </c>
      <c r="D2599" s="32">
        <f>'Quantities Report'!G2597</f>
        <v>0</v>
      </c>
    </row>
    <row r="2600" spans="1:4">
      <c r="A2600" s="15" t="str">
        <f>IF(ISNUMBER(VALUE(SUBSTITUTE('Quantities Report'!$A2598,"+",""))), VALUE(SUBSTITUTE('Quantities Report'!$A2598,"+","")),IF('Quantities Report'!$A2598="","End of Project",$A2599))</f>
        <v>End of Project</v>
      </c>
      <c r="B2600" s="30" t="str">
        <f>IF(ISNUMBER('Quantities Report'!$A2598), "", TRIM(CLEAN(SUBSTITUTE('Quantities Report'!$A2598, CHAR(160), " "))))</f>
        <v/>
      </c>
      <c r="C2600" s="30">
        <f>'Quantities Report'!F2598</f>
        <v>0</v>
      </c>
      <c r="D2600" s="32">
        <f>'Quantities Report'!G2598</f>
        <v>0</v>
      </c>
    </row>
    <row r="2601" spans="1:4">
      <c r="A2601" s="15" t="str">
        <f>IF(ISNUMBER(VALUE(SUBSTITUTE('Quantities Report'!$A2599,"+",""))), VALUE(SUBSTITUTE('Quantities Report'!$A2599,"+","")),IF('Quantities Report'!$A2599="","End of Project",$A2600))</f>
        <v>End of Project</v>
      </c>
      <c r="B2601" s="30" t="str">
        <f>IF(ISNUMBER('Quantities Report'!$A2599), "", TRIM(CLEAN(SUBSTITUTE('Quantities Report'!$A2599, CHAR(160), " "))))</f>
        <v/>
      </c>
      <c r="C2601" s="30">
        <f>'Quantities Report'!F2599</f>
        <v>0</v>
      </c>
      <c r="D2601" s="32">
        <f>'Quantities Report'!G2599</f>
        <v>0</v>
      </c>
    </row>
    <row r="2602" spans="1:4">
      <c r="A2602" s="15" t="str">
        <f>IF(ISNUMBER(VALUE(SUBSTITUTE('Quantities Report'!$A2600,"+",""))), VALUE(SUBSTITUTE('Quantities Report'!$A2600,"+","")),IF('Quantities Report'!$A2600="","End of Project",$A2601))</f>
        <v>End of Project</v>
      </c>
      <c r="B2602" s="30" t="str">
        <f>IF(ISNUMBER('Quantities Report'!$A2600), "", TRIM(CLEAN(SUBSTITUTE('Quantities Report'!$A2600, CHAR(160), " "))))</f>
        <v/>
      </c>
      <c r="C2602" s="30">
        <f>'Quantities Report'!F2600</f>
        <v>0</v>
      </c>
      <c r="D2602" s="32">
        <f>'Quantities Report'!G2600</f>
        <v>0</v>
      </c>
    </row>
    <row r="2603" spans="1:4">
      <c r="A2603" s="15" t="str">
        <f>IF(ISNUMBER(VALUE(SUBSTITUTE('Quantities Report'!$A2601,"+",""))), VALUE(SUBSTITUTE('Quantities Report'!$A2601,"+","")),IF('Quantities Report'!$A2601="","End of Project",$A2602))</f>
        <v>End of Project</v>
      </c>
      <c r="B2603" s="30" t="str">
        <f>IF(ISNUMBER('Quantities Report'!$A2601), "", TRIM(CLEAN(SUBSTITUTE('Quantities Report'!$A2601, CHAR(160), " "))))</f>
        <v/>
      </c>
      <c r="C2603" s="30">
        <f>'Quantities Report'!F2601</f>
        <v>0</v>
      </c>
      <c r="D2603" s="32">
        <f>'Quantities Report'!G2601</f>
        <v>0</v>
      </c>
    </row>
    <row r="2604" spans="1:4">
      <c r="A2604" s="15" t="str">
        <f>IF(ISNUMBER(VALUE(SUBSTITUTE('Quantities Report'!$A2602,"+",""))), VALUE(SUBSTITUTE('Quantities Report'!$A2602,"+","")),IF('Quantities Report'!$A2602="","End of Project",$A2603))</f>
        <v>End of Project</v>
      </c>
      <c r="B2604" s="30" t="str">
        <f>IF(ISNUMBER('Quantities Report'!$A2602), "", TRIM(CLEAN(SUBSTITUTE('Quantities Report'!$A2602, CHAR(160), " "))))</f>
        <v/>
      </c>
      <c r="C2604" s="30">
        <f>'Quantities Report'!F2602</f>
        <v>0</v>
      </c>
      <c r="D2604" s="32">
        <f>'Quantities Report'!G2602</f>
        <v>0</v>
      </c>
    </row>
    <row r="2605" spans="1:4">
      <c r="A2605" s="15" t="str">
        <f>IF(ISNUMBER(VALUE(SUBSTITUTE('Quantities Report'!$A2603,"+",""))), VALUE(SUBSTITUTE('Quantities Report'!$A2603,"+","")),IF('Quantities Report'!$A2603="","End of Project",$A2604))</f>
        <v>End of Project</v>
      </c>
      <c r="B2605" s="30" t="str">
        <f>IF(ISNUMBER('Quantities Report'!$A2603), "", TRIM(CLEAN(SUBSTITUTE('Quantities Report'!$A2603, CHAR(160), " "))))</f>
        <v/>
      </c>
      <c r="C2605" s="30">
        <f>'Quantities Report'!F2603</f>
        <v>0</v>
      </c>
      <c r="D2605" s="32">
        <f>'Quantities Report'!G2603</f>
        <v>0</v>
      </c>
    </row>
    <row r="2606" spans="1:4">
      <c r="A2606" s="15" t="str">
        <f>IF(ISNUMBER(VALUE(SUBSTITUTE('Quantities Report'!$A2604,"+",""))), VALUE(SUBSTITUTE('Quantities Report'!$A2604,"+","")),IF('Quantities Report'!$A2604="","End of Project",$A2605))</f>
        <v>End of Project</v>
      </c>
      <c r="B2606" s="30" t="str">
        <f>IF(ISNUMBER('Quantities Report'!$A2604), "", TRIM(CLEAN(SUBSTITUTE('Quantities Report'!$A2604, CHAR(160), " "))))</f>
        <v/>
      </c>
      <c r="C2606" s="30">
        <f>'Quantities Report'!F2604</f>
        <v>0</v>
      </c>
      <c r="D2606" s="32">
        <f>'Quantities Report'!G2604</f>
        <v>0</v>
      </c>
    </row>
    <row r="2607" spans="1:4">
      <c r="A2607" s="15" t="str">
        <f>IF(ISNUMBER(VALUE(SUBSTITUTE('Quantities Report'!$A2605,"+",""))), VALUE(SUBSTITUTE('Quantities Report'!$A2605,"+","")),IF('Quantities Report'!$A2605="","End of Project",$A2606))</f>
        <v>End of Project</v>
      </c>
      <c r="B2607" s="30" t="str">
        <f>IF(ISNUMBER('Quantities Report'!$A2605), "", TRIM(CLEAN(SUBSTITUTE('Quantities Report'!$A2605, CHAR(160), " "))))</f>
        <v/>
      </c>
      <c r="C2607" s="30">
        <f>'Quantities Report'!F2605</f>
        <v>0</v>
      </c>
      <c r="D2607" s="32">
        <f>'Quantities Report'!G2605</f>
        <v>0</v>
      </c>
    </row>
    <row r="2608" spans="1:4">
      <c r="A2608" s="15" t="str">
        <f>IF(ISNUMBER(VALUE(SUBSTITUTE('Quantities Report'!$A2606,"+",""))), VALUE(SUBSTITUTE('Quantities Report'!$A2606,"+","")),IF('Quantities Report'!$A2606="","End of Project",$A2607))</f>
        <v>End of Project</v>
      </c>
      <c r="B2608" s="30" t="str">
        <f>IF(ISNUMBER('Quantities Report'!$A2606), "", TRIM(CLEAN(SUBSTITUTE('Quantities Report'!$A2606, CHAR(160), " "))))</f>
        <v/>
      </c>
      <c r="C2608" s="30">
        <f>'Quantities Report'!F2606</f>
        <v>0</v>
      </c>
      <c r="D2608" s="32">
        <f>'Quantities Report'!G2606</f>
        <v>0</v>
      </c>
    </row>
    <row r="2609" spans="1:4">
      <c r="A2609" s="15" t="str">
        <f>IF(ISNUMBER(VALUE(SUBSTITUTE('Quantities Report'!$A2607,"+",""))), VALUE(SUBSTITUTE('Quantities Report'!$A2607,"+","")),IF('Quantities Report'!$A2607="","End of Project",$A2608))</f>
        <v>End of Project</v>
      </c>
      <c r="B2609" s="30" t="str">
        <f>IF(ISNUMBER('Quantities Report'!$A2607), "", TRIM(CLEAN(SUBSTITUTE('Quantities Report'!$A2607, CHAR(160), " "))))</f>
        <v/>
      </c>
      <c r="C2609" s="30">
        <f>'Quantities Report'!F2607</f>
        <v>0</v>
      </c>
      <c r="D2609" s="32">
        <f>'Quantities Report'!G2607</f>
        <v>0</v>
      </c>
    </row>
    <row r="2610" spans="1:4">
      <c r="A2610" s="15" t="str">
        <f>IF(ISNUMBER(VALUE(SUBSTITUTE('Quantities Report'!$A2608,"+",""))), VALUE(SUBSTITUTE('Quantities Report'!$A2608,"+","")),IF('Quantities Report'!$A2608="","End of Project",$A2609))</f>
        <v>End of Project</v>
      </c>
      <c r="B2610" s="30" t="str">
        <f>IF(ISNUMBER('Quantities Report'!$A2608), "", TRIM(CLEAN(SUBSTITUTE('Quantities Report'!$A2608, CHAR(160), " "))))</f>
        <v/>
      </c>
      <c r="C2610" s="30">
        <f>'Quantities Report'!F2608</f>
        <v>0</v>
      </c>
      <c r="D2610" s="32">
        <f>'Quantities Report'!G2608</f>
        <v>0</v>
      </c>
    </row>
    <row r="2611" spans="1:4">
      <c r="A2611" s="15" t="str">
        <f>IF(ISNUMBER(VALUE(SUBSTITUTE('Quantities Report'!$A2609,"+",""))), VALUE(SUBSTITUTE('Quantities Report'!$A2609,"+","")),IF('Quantities Report'!$A2609="","End of Project",$A2610))</f>
        <v>End of Project</v>
      </c>
      <c r="B2611" s="30" t="str">
        <f>IF(ISNUMBER('Quantities Report'!$A2609), "", TRIM(CLEAN(SUBSTITUTE('Quantities Report'!$A2609, CHAR(160), " "))))</f>
        <v/>
      </c>
      <c r="C2611" s="30">
        <f>'Quantities Report'!F2609</f>
        <v>0</v>
      </c>
      <c r="D2611" s="32">
        <f>'Quantities Report'!G2609</f>
        <v>0</v>
      </c>
    </row>
    <row r="2612" spans="1:4">
      <c r="A2612" s="15" t="str">
        <f>IF(ISNUMBER(VALUE(SUBSTITUTE('Quantities Report'!$A2610,"+",""))), VALUE(SUBSTITUTE('Quantities Report'!$A2610,"+","")),IF('Quantities Report'!$A2610="","End of Project",$A2611))</f>
        <v>End of Project</v>
      </c>
      <c r="B2612" s="30" t="str">
        <f>IF(ISNUMBER('Quantities Report'!$A2610), "", TRIM(CLEAN(SUBSTITUTE('Quantities Report'!$A2610, CHAR(160), " "))))</f>
        <v/>
      </c>
      <c r="C2612" s="30">
        <f>'Quantities Report'!F2610</f>
        <v>0</v>
      </c>
      <c r="D2612" s="32">
        <f>'Quantities Report'!G2610</f>
        <v>0</v>
      </c>
    </row>
    <row r="2613" spans="1:4">
      <c r="A2613" s="15" t="str">
        <f>IF(ISNUMBER(VALUE(SUBSTITUTE('Quantities Report'!$A2611,"+",""))), VALUE(SUBSTITUTE('Quantities Report'!$A2611,"+","")),IF('Quantities Report'!$A2611="","End of Project",$A2612))</f>
        <v>End of Project</v>
      </c>
      <c r="B2613" s="30" t="str">
        <f>IF(ISNUMBER('Quantities Report'!$A2611), "", TRIM(CLEAN(SUBSTITUTE('Quantities Report'!$A2611, CHAR(160), " "))))</f>
        <v/>
      </c>
      <c r="C2613" s="30">
        <f>'Quantities Report'!F2611</f>
        <v>0</v>
      </c>
      <c r="D2613" s="32">
        <f>'Quantities Report'!G2611</f>
        <v>0</v>
      </c>
    </row>
    <row r="2614" spans="1:4">
      <c r="A2614" s="15" t="str">
        <f>IF(ISNUMBER(VALUE(SUBSTITUTE('Quantities Report'!$A2612,"+",""))), VALUE(SUBSTITUTE('Quantities Report'!$A2612,"+","")),IF('Quantities Report'!$A2612="","End of Project",$A2613))</f>
        <v>End of Project</v>
      </c>
      <c r="B2614" s="30" t="str">
        <f>IF(ISNUMBER('Quantities Report'!$A2612), "", TRIM(CLEAN(SUBSTITUTE('Quantities Report'!$A2612, CHAR(160), " "))))</f>
        <v/>
      </c>
      <c r="C2614" s="30">
        <f>'Quantities Report'!F2612</f>
        <v>0</v>
      </c>
      <c r="D2614" s="32">
        <f>'Quantities Report'!G2612</f>
        <v>0</v>
      </c>
    </row>
    <row r="2615" spans="1:4">
      <c r="A2615" s="15" t="str">
        <f>IF(ISNUMBER(VALUE(SUBSTITUTE('Quantities Report'!$A2613,"+",""))), VALUE(SUBSTITUTE('Quantities Report'!$A2613,"+","")),IF('Quantities Report'!$A2613="","End of Project",$A2614))</f>
        <v>End of Project</v>
      </c>
      <c r="B2615" s="30" t="str">
        <f>IF(ISNUMBER('Quantities Report'!$A2613), "", TRIM(CLEAN(SUBSTITUTE('Quantities Report'!$A2613, CHAR(160), " "))))</f>
        <v/>
      </c>
      <c r="C2615" s="30">
        <f>'Quantities Report'!F2613</f>
        <v>0</v>
      </c>
      <c r="D2615" s="32">
        <f>'Quantities Report'!G2613</f>
        <v>0</v>
      </c>
    </row>
    <row r="2616" spans="1:4">
      <c r="A2616" s="15" t="str">
        <f>IF(ISNUMBER(VALUE(SUBSTITUTE('Quantities Report'!$A2614,"+",""))), VALUE(SUBSTITUTE('Quantities Report'!$A2614,"+","")),IF('Quantities Report'!$A2614="","End of Project",$A2615))</f>
        <v>End of Project</v>
      </c>
      <c r="B2616" s="30" t="str">
        <f>IF(ISNUMBER('Quantities Report'!$A2614), "", TRIM(CLEAN(SUBSTITUTE('Quantities Report'!$A2614, CHAR(160), " "))))</f>
        <v/>
      </c>
      <c r="C2616" s="30">
        <f>'Quantities Report'!F2614</f>
        <v>0</v>
      </c>
      <c r="D2616" s="32">
        <f>'Quantities Report'!G2614</f>
        <v>0</v>
      </c>
    </row>
    <row r="2617" spans="1:4">
      <c r="A2617" s="15" t="str">
        <f>IF(ISNUMBER(VALUE(SUBSTITUTE('Quantities Report'!$A2615,"+",""))), VALUE(SUBSTITUTE('Quantities Report'!$A2615,"+","")),IF('Quantities Report'!$A2615="","End of Project",$A2616))</f>
        <v>End of Project</v>
      </c>
      <c r="B2617" s="30" t="str">
        <f>IF(ISNUMBER('Quantities Report'!$A2615), "", TRIM(CLEAN(SUBSTITUTE('Quantities Report'!$A2615, CHAR(160), " "))))</f>
        <v/>
      </c>
      <c r="C2617" s="30">
        <f>'Quantities Report'!F2615</f>
        <v>0</v>
      </c>
      <c r="D2617" s="32">
        <f>'Quantities Report'!G2615</f>
        <v>0</v>
      </c>
    </row>
    <row r="2618" spans="1:4">
      <c r="A2618" s="15" t="str">
        <f>IF(ISNUMBER(VALUE(SUBSTITUTE('Quantities Report'!$A2616,"+",""))), VALUE(SUBSTITUTE('Quantities Report'!$A2616,"+","")),IF('Quantities Report'!$A2616="","End of Project",$A2617))</f>
        <v>End of Project</v>
      </c>
      <c r="B2618" s="30" t="str">
        <f>IF(ISNUMBER('Quantities Report'!$A2616), "", TRIM(CLEAN(SUBSTITUTE('Quantities Report'!$A2616, CHAR(160), " "))))</f>
        <v/>
      </c>
      <c r="C2618" s="30">
        <f>'Quantities Report'!F2616</f>
        <v>0</v>
      </c>
      <c r="D2618" s="32">
        <f>'Quantities Report'!G2616</f>
        <v>0</v>
      </c>
    </row>
    <row r="2619" spans="1:4">
      <c r="A2619" s="15" t="str">
        <f>IF(ISNUMBER(VALUE(SUBSTITUTE('Quantities Report'!$A2617,"+",""))), VALUE(SUBSTITUTE('Quantities Report'!$A2617,"+","")),IF('Quantities Report'!$A2617="","End of Project",$A2618))</f>
        <v>End of Project</v>
      </c>
      <c r="B2619" s="30" t="str">
        <f>IF(ISNUMBER('Quantities Report'!$A2617), "", TRIM(CLEAN(SUBSTITUTE('Quantities Report'!$A2617, CHAR(160), " "))))</f>
        <v/>
      </c>
      <c r="C2619" s="30">
        <f>'Quantities Report'!F2617</f>
        <v>0</v>
      </c>
      <c r="D2619" s="32">
        <f>'Quantities Report'!G2617</f>
        <v>0</v>
      </c>
    </row>
    <row r="2620" spans="1:4">
      <c r="A2620" s="15" t="str">
        <f>IF(ISNUMBER(VALUE(SUBSTITUTE('Quantities Report'!$A2618,"+",""))), VALUE(SUBSTITUTE('Quantities Report'!$A2618,"+","")),IF('Quantities Report'!$A2618="","End of Project",$A2619))</f>
        <v>End of Project</v>
      </c>
      <c r="B2620" s="30" t="str">
        <f>IF(ISNUMBER('Quantities Report'!$A2618), "", TRIM(CLEAN(SUBSTITUTE('Quantities Report'!$A2618, CHAR(160), " "))))</f>
        <v/>
      </c>
      <c r="C2620" s="30">
        <f>'Quantities Report'!F2618</f>
        <v>0</v>
      </c>
      <c r="D2620" s="32">
        <f>'Quantities Report'!G2618</f>
        <v>0</v>
      </c>
    </row>
    <row r="2621" spans="1:4">
      <c r="A2621" s="15" t="str">
        <f>IF(ISNUMBER(VALUE(SUBSTITUTE('Quantities Report'!$A2619,"+",""))), VALUE(SUBSTITUTE('Quantities Report'!$A2619,"+","")),IF('Quantities Report'!$A2619="","End of Project",$A2620))</f>
        <v>End of Project</v>
      </c>
      <c r="B2621" s="30" t="str">
        <f>IF(ISNUMBER('Quantities Report'!$A2619), "", TRIM(CLEAN(SUBSTITUTE('Quantities Report'!$A2619, CHAR(160), " "))))</f>
        <v/>
      </c>
      <c r="C2621" s="30">
        <f>'Quantities Report'!F2619</f>
        <v>0</v>
      </c>
      <c r="D2621" s="32">
        <f>'Quantities Report'!G2619</f>
        <v>0</v>
      </c>
    </row>
    <row r="2622" spans="1:4">
      <c r="A2622" s="15" t="str">
        <f>IF(ISNUMBER(VALUE(SUBSTITUTE('Quantities Report'!$A2620,"+",""))), VALUE(SUBSTITUTE('Quantities Report'!$A2620,"+","")),IF('Quantities Report'!$A2620="","End of Project",$A2621))</f>
        <v>End of Project</v>
      </c>
      <c r="B2622" s="30" t="str">
        <f>IF(ISNUMBER('Quantities Report'!$A2620), "", TRIM(CLEAN(SUBSTITUTE('Quantities Report'!$A2620, CHAR(160), " "))))</f>
        <v/>
      </c>
      <c r="C2622" s="30">
        <f>'Quantities Report'!F2620</f>
        <v>0</v>
      </c>
      <c r="D2622" s="32">
        <f>'Quantities Report'!G2620</f>
        <v>0</v>
      </c>
    </row>
    <row r="2623" spans="1:4">
      <c r="A2623" s="15" t="str">
        <f>IF(ISNUMBER(VALUE(SUBSTITUTE('Quantities Report'!$A2621,"+",""))), VALUE(SUBSTITUTE('Quantities Report'!$A2621,"+","")),IF('Quantities Report'!$A2621="","End of Project",$A2622))</f>
        <v>End of Project</v>
      </c>
      <c r="B2623" s="30" t="str">
        <f>IF(ISNUMBER('Quantities Report'!$A2621), "", TRIM(CLEAN(SUBSTITUTE('Quantities Report'!$A2621, CHAR(160), " "))))</f>
        <v/>
      </c>
      <c r="C2623" s="30">
        <f>'Quantities Report'!F2621</f>
        <v>0</v>
      </c>
      <c r="D2623" s="32">
        <f>'Quantities Report'!G2621</f>
        <v>0</v>
      </c>
    </row>
    <row r="2624" spans="1:4">
      <c r="A2624" s="15" t="str">
        <f>IF(ISNUMBER(VALUE(SUBSTITUTE('Quantities Report'!$A2622,"+",""))), VALUE(SUBSTITUTE('Quantities Report'!$A2622,"+","")),IF('Quantities Report'!$A2622="","End of Project",$A2623))</f>
        <v>End of Project</v>
      </c>
      <c r="B2624" s="30" t="str">
        <f>IF(ISNUMBER('Quantities Report'!$A2622), "", TRIM(CLEAN(SUBSTITUTE('Quantities Report'!$A2622, CHAR(160), " "))))</f>
        <v/>
      </c>
      <c r="C2624" s="30">
        <f>'Quantities Report'!F2622</f>
        <v>0</v>
      </c>
      <c r="D2624" s="32">
        <f>'Quantities Report'!G2622</f>
        <v>0</v>
      </c>
    </row>
    <row r="2625" spans="1:4">
      <c r="A2625" s="15" t="str">
        <f>IF(ISNUMBER(VALUE(SUBSTITUTE('Quantities Report'!$A2623,"+",""))), VALUE(SUBSTITUTE('Quantities Report'!$A2623,"+","")),IF('Quantities Report'!$A2623="","End of Project",$A2624))</f>
        <v>End of Project</v>
      </c>
      <c r="B2625" s="30" t="str">
        <f>IF(ISNUMBER('Quantities Report'!$A2623), "", TRIM(CLEAN(SUBSTITUTE('Quantities Report'!$A2623, CHAR(160), " "))))</f>
        <v/>
      </c>
      <c r="C2625" s="30">
        <f>'Quantities Report'!F2623</f>
        <v>0</v>
      </c>
      <c r="D2625" s="32">
        <f>'Quantities Report'!G2623</f>
        <v>0</v>
      </c>
    </row>
    <row r="2626" spans="1:4">
      <c r="A2626" s="15" t="str">
        <f>IF(ISNUMBER(VALUE(SUBSTITUTE('Quantities Report'!$A2624,"+",""))), VALUE(SUBSTITUTE('Quantities Report'!$A2624,"+","")),IF('Quantities Report'!$A2624="","End of Project",$A2625))</f>
        <v>End of Project</v>
      </c>
      <c r="B2626" s="30" t="str">
        <f>IF(ISNUMBER('Quantities Report'!$A2624), "", TRIM(CLEAN(SUBSTITUTE('Quantities Report'!$A2624, CHAR(160), " "))))</f>
        <v/>
      </c>
      <c r="C2626" s="30">
        <f>'Quantities Report'!F2624</f>
        <v>0</v>
      </c>
      <c r="D2626" s="32">
        <f>'Quantities Report'!G2624</f>
        <v>0</v>
      </c>
    </row>
    <row r="2627" spans="1:4">
      <c r="A2627" s="15" t="str">
        <f>IF(ISNUMBER(VALUE(SUBSTITUTE('Quantities Report'!$A2625,"+",""))), VALUE(SUBSTITUTE('Quantities Report'!$A2625,"+","")),IF('Quantities Report'!$A2625="","End of Project",$A2626))</f>
        <v>End of Project</v>
      </c>
      <c r="B2627" s="30" t="str">
        <f>IF(ISNUMBER('Quantities Report'!$A2625), "", TRIM(CLEAN(SUBSTITUTE('Quantities Report'!$A2625, CHAR(160), " "))))</f>
        <v/>
      </c>
      <c r="C2627" s="30">
        <f>'Quantities Report'!F2625</f>
        <v>0</v>
      </c>
      <c r="D2627" s="32">
        <f>'Quantities Report'!G2625</f>
        <v>0</v>
      </c>
    </row>
    <row r="2628" spans="1:4">
      <c r="A2628" s="15" t="str">
        <f>IF(ISNUMBER(VALUE(SUBSTITUTE('Quantities Report'!$A2626,"+",""))), VALUE(SUBSTITUTE('Quantities Report'!$A2626,"+","")),IF('Quantities Report'!$A2626="","End of Project",$A2627))</f>
        <v>End of Project</v>
      </c>
      <c r="B2628" s="30" t="str">
        <f>IF(ISNUMBER('Quantities Report'!$A2626), "", TRIM(CLEAN(SUBSTITUTE('Quantities Report'!$A2626, CHAR(160), " "))))</f>
        <v/>
      </c>
      <c r="C2628" s="30">
        <f>'Quantities Report'!F2626</f>
        <v>0</v>
      </c>
      <c r="D2628" s="32">
        <f>'Quantities Report'!G2626</f>
        <v>0</v>
      </c>
    </row>
    <row r="2629" spans="1:4">
      <c r="A2629" s="15" t="str">
        <f>IF(ISNUMBER(VALUE(SUBSTITUTE('Quantities Report'!$A2627,"+",""))), VALUE(SUBSTITUTE('Quantities Report'!$A2627,"+","")),IF('Quantities Report'!$A2627="","End of Project",$A2628))</f>
        <v>End of Project</v>
      </c>
      <c r="B2629" s="30" t="str">
        <f>IF(ISNUMBER('Quantities Report'!$A2627), "", TRIM(CLEAN(SUBSTITUTE('Quantities Report'!$A2627, CHAR(160), " "))))</f>
        <v/>
      </c>
      <c r="C2629" s="30">
        <f>'Quantities Report'!F2627</f>
        <v>0</v>
      </c>
      <c r="D2629" s="32">
        <f>'Quantities Report'!G2627</f>
        <v>0</v>
      </c>
    </row>
    <row r="2630" spans="1:4">
      <c r="A2630" s="15" t="str">
        <f>IF(ISNUMBER(VALUE(SUBSTITUTE('Quantities Report'!$A2628,"+",""))), VALUE(SUBSTITUTE('Quantities Report'!$A2628,"+","")),IF('Quantities Report'!$A2628="","End of Project",$A2629))</f>
        <v>End of Project</v>
      </c>
      <c r="B2630" s="30" t="str">
        <f>IF(ISNUMBER('Quantities Report'!$A2628), "", TRIM(CLEAN(SUBSTITUTE('Quantities Report'!$A2628, CHAR(160), " "))))</f>
        <v/>
      </c>
      <c r="C2630" s="30">
        <f>'Quantities Report'!F2628</f>
        <v>0</v>
      </c>
      <c r="D2630" s="32">
        <f>'Quantities Report'!G2628</f>
        <v>0</v>
      </c>
    </row>
    <row r="2631" spans="1:4">
      <c r="A2631" s="15" t="str">
        <f>IF(ISNUMBER(VALUE(SUBSTITUTE('Quantities Report'!$A2629,"+",""))), VALUE(SUBSTITUTE('Quantities Report'!$A2629,"+","")),IF('Quantities Report'!$A2629="","End of Project",$A2630))</f>
        <v>End of Project</v>
      </c>
      <c r="B2631" s="30" t="str">
        <f>IF(ISNUMBER('Quantities Report'!$A2629), "", TRIM(CLEAN(SUBSTITUTE('Quantities Report'!$A2629, CHAR(160), " "))))</f>
        <v/>
      </c>
      <c r="C2631" s="30">
        <f>'Quantities Report'!F2629</f>
        <v>0</v>
      </c>
      <c r="D2631" s="32">
        <f>'Quantities Report'!G2629</f>
        <v>0</v>
      </c>
    </row>
    <row r="2632" spans="1:4">
      <c r="A2632" s="15" t="str">
        <f>IF(ISNUMBER(VALUE(SUBSTITUTE('Quantities Report'!$A2630,"+",""))), VALUE(SUBSTITUTE('Quantities Report'!$A2630,"+","")),IF('Quantities Report'!$A2630="","End of Project",$A2631))</f>
        <v>End of Project</v>
      </c>
      <c r="B2632" s="30" t="str">
        <f>IF(ISNUMBER('Quantities Report'!$A2630), "", TRIM(CLEAN(SUBSTITUTE('Quantities Report'!$A2630, CHAR(160), " "))))</f>
        <v/>
      </c>
      <c r="C2632" s="30">
        <f>'Quantities Report'!F2630</f>
        <v>0</v>
      </c>
      <c r="D2632" s="32">
        <f>'Quantities Report'!G2630</f>
        <v>0</v>
      </c>
    </row>
    <row r="2633" spans="1:4">
      <c r="A2633" s="15" t="str">
        <f>IF(ISNUMBER(VALUE(SUBSTITUTE('Quantities Report'!$A2631,"+",""))), VALUE(SUBSTITUTE('Quantities Report'!$A2631,"+","")),IF('Quantities Report'!$A2631="","End of Project",$A2632))</f>
        <v>End of Project</v>
      </c>
      <c r="B2633" s="30" t="str">
        <f>IF(ISNUMBER('Quantities Report'!$A2631), "", TRIM(CLEAN(SUBSTITUTE('Quantities Report'!$A2631, CHAR(160), " "))))</f>
        <v/>
      </c>
      <c r="C2633" s="30">
        <f>'Quantities Report'!F2631</f>
        <v>0</v>
      </c>
      <c r="D2633" s="32">
        <f>'Quantities Report'!G2631</f>
        <v>0</v>
      </c>
    </row>
    <row r="2634" spans="1:4">
      <c r="A2634" s="15" t="str">
        <f>IF(ISNUMBER(VALUE(SUBSTITUTE('Quantities Report'!$A2632,"+",""))), VALUE(SUBSTITUTE('Quantities Report'!$A2632,"+","")),IF('Quantities Report'!$A2632="","End of Project",$A2633))</f>
        <v>End of Project</v>
      </c>
      <c r="B2634" s="30" t="str">
        <f>IF(ISNUMBER('Quantities Report'!$A2632), "", TRIM(CLEAN(SUBSTITUTE('Quantities Report'!$A2632, CHAR(160), " "))))</f>
        <v/>
      </c>
      <c r="C2634" s="30">
        <f>'Quantities Report'!F2632</f>
        <v>0</v>
      </c>
      <c r="D2634" s="32">
        <f>'Quantities Report'!G2632</f>
        <v>0</v>
      </c>
    </row>
    <row r="2635" spans="1:4">
      <c r="A2635" s="15" t="str">
        <f>IF(ISNUMBER(VALUE(SUBSTITUTE('Quantities Report'!$A2633,"+",""))), VALUE(SUBSTITUTE('Quantities Report'!$A2633,"+","")),IF('Quantities Report'!$A2633="","End of Project",$A2634))</f>
        <v>End of Project</v>
      </c>
      <c r="B2635" s="30" t="str">
        <f>IF(ISNUMBER('Quantities Report'!$A2633), "", TRIM(CLEAN(SUBSTITUTE('Quantities Report'!$A2633, CHAR(160), " "))))</f>
        <v/>
      </c>
      <c r="C2635" s="30">
        <f>'Quantities Report'!F2633</f>
        <v>0</v>
      </c>
      <c r="D2635" s="32">
        <f>'Quantities Report'!G2633</f>
        <v>0</v>
      </c>
    </row>
    <row r="2636" spans="1:4">
      <c r="A2636" s="15" t="str">
        <f>IF(ISNUMBER(VALUE(SUBSTITUTE('Quantities Report'!$A2634,"+",""))), VALUE(SUBSTITUTE('Quantities Report'!$A2634,"+","")),IF('Quantities Report'!$A2634="","End of Project",$A2635))</f>
        <v>End of Project</v>
      </c>
      <c r="B2636" s="30" t="str">
        <f>IF(ISNUMBER('Quantities Report'!$A2634), "", TRIM(CLEAN(SUBSTITUTE('Quantities Report'!$A2634, CHAR(160), " "))))</f>
        <v/>
      </c>
      <c r="C2636" s="30">
        <f>'Quantities Report'!F2634</f>
        <v>0</v>
      </c>
      <c r="D2636" s="32">
        <f>'Quantities Report'!G2634</f>
        <v>0</v>
      </c>
    </row>
    <row r="2637" spans="1:4">
      <c r="A2637" s="15" t="str">
        <f>IF(ISNUMBER(VALUE(SUBSTITUTE('Quantities Report'!$A2635,"+",""))), VALUE(SUBSTITUTE('Quantities Report'!$A2635,"+","")),IF('Quantities Report'!$A2635="","End of Project",$A2636))</f>
        <v>End of Project</v>
      </c>
      <c r="B2637" s="30" t="str">
        <f>IF(ISNUMBER('Quantities Report'!$A2635), "", TRIM(CLEAN(SUBSTITUTE('Quantities Report'!$A2635, CHAR(160), " "))))</f>
        <v/>
      </c>
      <c r="C2637" s="30">
        <f>'Quantities Report'!F2635</f>
        <v>0</v>
      </c>
      <c r="D2637" s="32">
        <f>'Quantities Report'!G2635</f>
        <v>0</v>
      </c>
    </row>
    <row r="2638" spans="1:4">
      <c r="A2638" s="15" t="str">
        <f>IF(ISNUMBER(VALUE(SUBSTITUTE('Quantities Report'!$A2636,"+",""))), VALUE(SUBSTITUTE('Quantities Report'!$A2636,"+","")),IF('Quantities Report'!$A2636="","End of Project",$A2637))</f>
        <v>End of Project</v>
      </c>
      <c r="B2638" s="30" t="str">
        <f>IF(ISNUMBER('Quantities Report'!$A2636), "", TRIM(CLEAN(SUBSTITUTE('Quantities Report'!$A2636, CHAR(160), " "))))</f>
        <v/>
      </c>
      <c r="C2638" s="30">
        <f>'Quantities Report'!F2636</f>
        <v>0</v>
      </c>
      <c r="D2638" s="32">
        <f>'Quantities Report'!G2636</f>
        <v>0</v>
      </c>
    </row>
    <row r="2639" spans="1:4">
      <c r="A2639" s="15" t="str">
        <f>IF(ISNUMBER(VALUE(SUBSTITUTE('Quantities Report'!$A2637,"+",""))), VALUE(SUBSTITUTE('Quantities Report'!$A2637,"+","")),IF('Quantities Report'!$A2637="","End of Project",$A2638))</f>
        <v>End of Project</v>
      </c>
      <c r="B2639" s="30" t="str">
        <f>IF(ISNUMBER('Quantities Report'!$A2637), "", TRIM(CLEAN(SUBSTITUTE('Quantities Report'!$A2637, CHAR(160), " "))))</f>
        <v/>
      </c>
      <c r="C2639" s="30">
        <f>'Quantities Report'!F2637</f>
        <v>0</v>
      </c>
      <c r="D2639" s="32">
        <f>'Quantities Report'!G2637</f>
        <v>0</v>
      </c>
    </row>
    <row r="2640" spans="1:4">
      <c r="A2640" s="15" t="str">
        <f>IF(ISNUMBER(VALUE(SUBSTITUTE('Quantities Report'!$A2638,"+",""))), VALUE(SUBSTITUTE('Quantities Report'!$A2638,"+","")),IF('Quantities Report'!$A2638="","End of Project",$A2639))</f>
        <v>End of Project</v>
      </c>
      <c r="B2640" s="30" t="str">
        <f>IF(ISNUMBER('Quantities Report'!$A2638), "", TRIM(CLEAN(SUBSTITUTE('Quantities Report'!$A2638, CHAR(160), " "))))</f>
        <v/>
      </c>
      <c r="C2640" s="30">
        <f>'Quantities Report'!F2638</f>
        <v>0</v>
      </c>
      <c r="D2640" s="32">
        <f>'Quantities Report'!G2638</f>
        <v>0</v>
      </c>
    </row>
    <row r="2641" spans="1:4">
      <c r="A2641" s="15" t="str">
        <f>IF(ISNUMBER(VALUE(SUBSTITUTE('Quantities Report'!$A2639,"+",""))), VALUE(SUBSTITUTE('Quantities Report'!$A2639,"+","")),IF('Quantities Report'!$A2639="","End of Project",$A2640))</f>
        <v>End of Project</v>
      </c>
      <c r="B2641" s="30" t="str">
        <f>IF(ISNUMBER('Quantities Report'!$A2639), "", TRIM(CLEAN(SUBSTITUTE('Quantities Report'!$A2639, CHAR(160), " "))))</f>
        <v/>
      </c>
      <c r="C2641" s="30">
        <f>'Quantities Report'!F2639</f>
        <v>0</v>
      </c>
      <c r="D2641" s="32">
        <f>'Quantities Report'!G2639</f>
        <v>0</v>
      </c>
    </row>
    <row r="2642" spans="1:4">
      <c r="A2642" s="15" t="str">
        <f>IF(ISNUMBER(VALUE(SUBSTITUTE('Quantities Report'!$A2640,"+",""))), VALUE(SUBSTITUTE('Quantities Report'!$A2640,"+","")),IF('Quantities Report'!$A2640="","End of Project",$A2641))</f>
        <v>End of Project</v>
      </c>
      <c r="B2642" s="30" t="str">
        <f>IF(ISNUMBER('Quantities Report'!$A2640), "", TRIM(CLEAN(SUBSTITUTE('Quantities Report'!$A2640, CHAR(160), " "))))</f>
        <v/>
      </c>
      <c r="C2642" s="30">
        <f>'Quantities Report'!F2640</f>
        <v>0</v>
      </c>
      <c r="D2642" s="32">
        <f>'Quantities Report'!G2640</f>
        <v>0</v>
      </c>
    </row>
    <row r="2643" spans="1:4">
      <c r="A2643" s="15" t="str">
        <f>IF(ISNUMBER(VALUE(SUBSTITUTE('Quantities Report'!$A2641,"+",""))), VALUE(SUBSTITUTE('Quantities Report'!$A2641,"+","")),IF('Quantities Report'!$A2641="","End of Project",$A2642))</f>
        <v>End of Project</v>
      </c>
      <c r="B2643" s="30" t="str">
        <f>IF(ISNUMBER('Quantities Report'!$A2641), "", TRIM(CLEAN(SUBSTITUTE('Quantities Report'!$A2641, CHAR(160), " "))))</f>
        <v/>
      </c>
      <c r="C2643" s="30">
        <f>'Quantities Report'!F2641</f>
        <v>0</v>
      </c>
      <c r="D2643" s="32">
        <f>'Quantities Report'!G2641</f>
        <v>0</v>
      </c>
    </row>
    <row r="2644" spans="1:4">
      <c r="A2644" s="15" t="str">
        <f>IF(ISNUMBER(VALUE(SUBSTITUTE('Quantities Report'!$A2642,"+",""))), VALUE(SUBSTITUTE('Quantities Report'!$A2642,"+","")),IF('Quantities Report'!$A2642="","End of Project",$A2643))</f>
        <v>End of Project</v>
      </c>
      <c r="B2644" s="30" t="str">
        <f>IF(ISNUMBER('Quantities Report'!$A2642), "", TRIM(CLEAN(SUBSTITUTE('Quantities Report'!$A2642, CHAR(160), " "))))</f>
        <v/>
      </c>
      <c r="C2644" s="30">
        <f>'Quantities Report'!F2642</f>
        <v>0</v>
      </c>
      <c r="D2644" s="32">
        <f>'Quantities Report'!G2642</f>
        <v>0</v>
      </c>
    </row>
    <row r="2645" spans="1:4">
      <c r="A2645" s="15" t="str">
        <f>IF(ISNUMBER(VALUE(SUBSTITUTE('Quantities Report'!$A2643,"+",""))), VALUE(SUBSTITUTE('Quantities Report'!$A2643,"+","")),IF('Quantities Report'!$A2643="","End of Project",$A2644))</f>
        <v>End of Project</v>
      </c>
      <c r="B2645" s="30" t="str">
        <f>IF(ISNUMBER('Quantities Report'!$A2643), "", TRIM(CLEAN(SUBSTITUTE('Quantities Report'!$A2643, CHAR(160), " "))))</f>
        <v/>
      </c>
      <c r="C2645" s="30">
        <f>'Quantities Report'!F2643</f>
        <v>0</v>
      </c>
      <c r="D2645" s="32">
        <f>'Quantities Report'!G2643</f>
        <v>0</v>
      </c>
    </row>
    <row r="2646" spans="1:4">
      <c r="A2646" s="15" t="str">
        <f>IF(ISNUMBER(VALUE(SUBSTITUTE('Quantities Report'!$A2644,"+",""))), VALUE(SUBSTITUTE('Quantities Report'!$A2644,"+","")),IF('Quantities Report'!$A2644="","End of Project",$A2645))</f>
        <v>End of Project</v>
      </c>
      <c r="B2646" s="30" t="str">
        <f>IF(ISNUMBER('Quantities Report'!$A2644), "", TRIM(CLEAN(SUBSTITUTE('Quantities Report'!$A2644, CHAR(160), " "))))</f>
        <v/>
      </c>
      <c r="C2646" s="30">
        <f>'Quantities Report'!F2644</f>
        <v>0</v>
      </c>
      <c r="D2646" s="32">
        <f>'Quantities Report'!G2644</f>
        <v>0</v>
      </c>
    </row>
    <row r="2647" spans="1:4">
      <c r="A2647" s="15" t="str">
        <f>IF(ISNUMBER(VALUE(SUBSTITUTE('Quantities Report'!$A2645,"+",""))), VALUE(SUBSTITUTE('Quantities Report'!$A2645,"+","")),IF('Quantities Report'!$A2645="","End of Project",$A2646))</f>
        <v>End of Project</v>
      </c>
      <c r="B2647" s="30" t="str">
        <f>IF(ISNUMBER('Quantities Report'!$A2645), "", TRIM(CLEAN(SUBSTITUTE('Quantities Report'!$A2645, CHAR(160), " "))))</f>
        <v/>
      </c>
      <c r="C2647" s="30">
        <f>'Quantities Report'!F2645</f>
        <v>0</v>
      </c>
      <c r="D2647" s="32">
        <f>'Quantities Report'!G2645</f>
        <v>0</v>
      </c>
    </row>
    <row r="2648" spans="1:4">
      <c r="A2648" s="15" t="str">
        <f>IF(ISNUMBER(VALUE(SUBSTITUTE('Quantities Report'!$A2646,"+",""))), VALUE(SUBSTITUTE('Quantities Report'!$A2646,"+","")),IF('Quantities Report'!$A2646="","End of Project",$A2647))</f>
        <v>End of Project</v>
      </c>
      <c r="B2648" s="30" t="str">
        <f>IF(ISNUMBER('Quantities Report'!$A2646), "", TRIM(CLEAN(SUBSTITUTE('Quantities Report'!$A2646, CHAR(160), " "))))</f>
        <v/>
      </c>
      <c r="C2648" s="30">
        <f>'Quantities Report'!F2646</f>
        <v>0</v>
      </c>
      <c r="D2648" s="32">
        <f>'Quantities Report'!G2646</f>
        <v>0</v>
      </c>
    </row>
    <row r="2649" spans="1:4">
      <c r="A2649" s="15" t="str">
        <f>IF(ISNUMBER(VALUE(SUBSTITUTE('Quantities Report'!$A2647,"+",""))), VALUE(SUBSTITUTE('Quantities Report'!$A2647,"+","")),IF('Quantities Report'!$A2647="","End of Project",$A2648))</f>
        <v>End of Project</v>
      </c>
      <c r="B2649" s="30" t="str">
        <f>IF(ISNUMBER('Quantities Report'!$A2647), "", TRIM(CLEAN(SUBSTITUTE('Quantities Report'!$A2647, CHAR(160), " "))))</f>
        <v/>
      </c>
      <c r="C2649" s="30">
        <f>'Quantities Report'!F2647</f>
        <v>0</v>
      </c>
      <c r="D2649" s="32">
        <f>'Quantities Report'!G2647</f>
        <v>0</v>
      </c>
    </row>
    <row r="2650" spans="1:4">
      <c r="A2650" s="15" t="str">
        <f>IF(ISNUMBER(VALUE(SUBSTITUTE('Quantities Report'!$A2648,"+",""))), VALUE(SUBSTITUTE('Quantities Report'!$A2648,"+","")),IF('Quantities Report'!$A2648="","End of Project",$A2649))</f>
        <v>End of Project</v>
      </c>
      <c r="B2650" s="30" t="str">
        <f>IF(ISNUMBER('Quantities Report'!$A2648), "", TRIM(CLEAN(SUBSTITUTE('Quantities Report'!$A2648, CHAR(160), " "))))</f>
        <v/>
      </c>
      <c r="C2650" s="30">
        <f>'Quantities Report'!F2648</f>
        <v>0</v>
      </c>
      <c r="D2650" s="32">
        <f>'Quantities Report'!G2648</f>
        <v>0</v>
      </c>
    </row>
    <row r="2651" spans="1:4">
      <c r="A2651" s="15" t="str">
        <f>IF(ISNUMBER(VALUE(SUBSTITUTE('Quantities Report'!$A2649,"+",""))), VALUE(SUBSTITUTE('Quantities Report'!$A2649,"+","")),IF('Quantities Report'!$A2649="","End of Project",$A2650))</f>
        <v>End of Project</v>
      </c>
      <c r="B2651" s="30" t="str">
        <f>IF(ISNUMBER('Quantities Report'!$A2649), "", TRIM(CLEAN(SUBSTITUTE('Quantities Report'!$A2649, CHAR(160), " "))))</f>
        <v/>
      </c>
      <c r="C2651" s="30">
        <f>'Quantities Report'!F2649</f>
        <v>0</v>
      </c>
      <c r="D2651" s="32">
        <f>'Quantities Report'!G2649</f>
        <v>0</v>
      </c>
    </row>
    <row r="2652" spans="1:4">
      <c r="A2652" s="15" t="str">
        <f>IF(ISNUMBER(VALUE(SUBSTITUTE('Quantities Report'!$A2650,"+",""))), VALUE(SUBSTITUTE('Quantities Report'!$A2650,"+","")),IF('Quantities Report'!$A2650="","End of Project",$A2651))</f>
        <v>End of Project</v>
      </c>
      <c r="B2652" s="30" t="str">
        <f>IF(ISNUMBER('Quantities Report'!$A2650), "", TRIM(CLEAN(SUBSTITUTE('Quantities Report'!$A2650, CHAR(160), " "))))</f>
        <v/>
      </c>
      <c r="C2652" s="30">
        <f>'Quantities Report'!F2650</f>
        <v>0</v>
      </c>
      <c r="D2652" s="32">
        <f>'Quantities Report'!G2650</f>
        <v>0</v>
      </c>
    </row>
    <row r="2653" spans="1:4">
      <c r="A2653" s="15" t="str">
        <f>IF(ISNUMBER(VALUE(SUBSTITUTE('Quantities Report'!$A2651,"+",""))), VALUE(SUBSTITUTE('Quantities Report'!$A2651,"+","")),IF('Quantities Report'!$A2651="","End of Project",$A2652))</f>
        <v>End of Project</v>
      </c>
      <c r="B2653" s="30" t="str">
        <f>IF(ISNUMBER('Quantities Report'!$A2651), "", TRIM(CLEAN(SUBSTITUTE('Quantities Report'!$A2651, CHAR(160), " "))))</f>
        <v/>
      </c>
      <c r="C2653" s="30">
        <f>'Quantities Report'!F2651</f>
        <v>0</v>
      </c>
      <c r="D2653" s="32">
        <f>'Quantities Report'!G2651</f>
        <v>0</v>
      </c>
    </row>
    <row r="2654" spans="1:4">
      <c r="A2654" s="15" t="str">
        <f>IF(ISNUMBER(VALUE(SUBSTITUTE('Quantities Report'!$A2652,"+",""))), VALUE(SUBSTITUTE('Quantities Report'!$A2652,"+","")),IF('Quantities Report'!$A2652="","End of Project",$A2653))</f>
        <v>End of Project</v>
      </c>
      <c r="B2654" s="30" t="str">
        <f>IF(ISNUMBER('Quantities Report'!$A2652), "", TRIM(CLEAN(SUBSTITUTE('Quantities Report'!$A2652, CHAR(160), " "))))</f>
        <v/>
      </c>
      <c r="C2654" s="30">
        <f>'Quantities Report'!F2652</f>
        <v>0</v>
      </c>
      <c r="D2654" s="32">
        <f>'Quantities Report'!G2652</f>
        <v>0</v>
      </c>
    </row>
    <row r="2655" spans="1:4">
      <c r="A2655" s="15" t="str">
        <f>IF(ISNUMBER(VALUE(SUBSTITUTE('Quantities Report'!$A2653,"+",""))), VALUE(SUBSTITUTE('Quantities Report'!$A2653,"+","")),IF('Quantities Report'!$A2653="","End of Project",$A2654))</f>
        <v>End of Project</v>
      </c>
      <c r="B2655" s="30" t="str">
        <f>IF(ISNUMBER('Quantities Report'!$A2653), "", TRIM(CLEAN(SUBSTITUTE('Quantities Report'!$A2653, CHAR(160), " "))))</f>
        <v/>
      </c>
      <c r="C2655" s="30">
        <f>'Quantities Report'!F2653</f>
        <v>0</v>
      </c>
      <c r="D2655" s="32">
        <f>'Quantities Report'!G2653</f>
        <v>0</v>
      </c>
    </row>
    <row r="2656" spans="1:4">
      <c r="A2656" s="15" t="str">
        <f>IF(ISNUMBER(VALUE(SUBSTITUTE('Quantities Report'!$A2654,"+",""))), VALUE(SUBSTITUTE('Quantities Report'!$A2654,"+","")),IF('Quantities Report'!$A2654="","End of Project",$A2655))</f>
        <v>End of Project</v>
      </c>
      <c r="B2656" s="30" t="str">
        <f>IF(ISNUMBER('Quantities Report'!$A2654), "", TRIM(CLEAN(SUBSTITUTE('Quantities Report'!$A2654, CHAR(160), " "))))</f>
        <v/>
      </c>
      <c r="C2656" s="30">
        <f>'Quantities Report'!F2654</f>
        <v>0</v>
      </c>
      <c r="D2656" s="32">
        <f>'Quantities Report'!G2654</f>
        <v>0</v>
      </c>
    </row>
    <row r="2657" spans="1:4">
      <c r="A2657" s="15" t="str">
        <f>IF(ISNUMBER(VALUE(SUBSTITUTE('Quantities Report'!$A2655,"+",""))), VALUE(SUBSTITUTE('Quantities Report'!$A2655,"+","")),IF('Quantities Report'!$A2655="","End of Project",$A2656))</f>
        <v>End of Project</v>
      </c>
      <c r="B2657" s="30" t="str">
        <f>IF(ISNUMBER('Quantities Report'!$A2655), "", TRIM(CLEAN(SUBSTITUTE('Quantities Report'!$A2655, CHAR(160), " "))))</f>
        <v/>
      </c>
      <c r="C2657" s="30">
        <f>'Quantities Report'!F2655</f>
        <v>0</v>
      </c>
      <c r="D2657" s="32">
        <f>'Quantities Report'!G2655</f>
        <v>0</v>
      </c>
    </row>
    <row r="2658" spans="1:4">
      <c r="A2658" s="15" t="str">
        <f>IF(ISNUMBER(VALUE(SUBSTITUTE('Quantities Report'!$A2656,"+",""))), VALUE(SUBSTITUTE('Quantities Report'!$A2656,"+","")),IF('Quantities Report'!$A2656="","End of Project",$A2657))</f>
        <v>End of Project</v>
      </c>
      <c r="B2658" s="30" t="str">
        <f>IF(ISNUMBER('Quantities Report'!$A2656), "", TRIM(CLEAN(SUBSTITUTE('Quantities Report'!$A2656, CHAR(160), " "))))</f>
        <v/>
      </c>
      <c r="C2658" s="30">
        <f>'Quantities Report'!F2656</f>
        <v>0</v>
      </c>
      <c r="D2658" s="32">
        <f>'Quantities Report'!G2656</f>
        <v>0</v>
      </c>
    </row>
    <row r="2659" spans="1:4">
      <c r="A2659" s="15" t="str">
        <f>IF(ISNUMBER(VALUE(SUBSTITUTE('Quantities Report'!$A2657,"+",""))), VALUE(SUBSTITUTE('Quantities Report'!$A2657,"+","")),IF('Quantities Report'!$A2657="","End of Project",$A2658))</f>
        <v>End of Project</v>
      </c>
      <c r="B2659" s="30" t="str">
        <f>IF(ISNUMBER('Quantities Report'!$A2657), "", TRIM(CLEAN(SUBSTITUTE('Quantities Report'!$A2657, CHAR(160), " "))))</f>
        <v/>
      </c>
      <c r="C2659" s="30">
        <f>'Quantities Report'!F2657</f>
        <v>0</v>
      </c>
      <c r="D2659" s="32">
        <f>'Quantities Report'!G2657</f>
        <v>0</v>
      </c>
    </row>
    <row r="2660" spans="1:4">
      <c r="A2660" s="15" t="str">
        <f>IF(ISNUMBER(VALUE(SUBSTITUTE('Quantities Report'!$A2658,"+",""))), VALUE(SUBSTITUTE('Quantities Report'!$A2658,"+","")),IF('Quantities Report'!$A2658="","End of Project",$A2659))</f>
        <v>End of Project</v>
      </c>
      <c r="B2660" s="30" t="str">
        <f>IF(ISNUMBER('Quantities Report'!$A2658), "", TRIM(CLEAN(SUBSTITUTE('Quantities Report'!$A2658, CHAR(160), " "))))</f>
        <v/>
      </c>
      <c r="C2660" s="30">
        <f>'Quantities Report'!F2658</f>
        <v>0</v>
      </c>
      <c r="D2660" s="32">
        <f>'Quantities Report'!G2658</f>
        <v>0</v>
      </c>
    </row>
    <row r="2661" spans="1:4">
      <c r="A2661" s="15" t="str">
        <f>IF(ISNUMBER(VALUE(SUBSTITUTE('Quantities Report'!$A2659,"+",""))), VALUE(SUBSTITUTE('Quantities Report'!$A2659,"+","")),IF('Quantities Report'!$A2659="","End of Project",$A2660))</f>
        <v>End of Project</v>
      </c>
      <c r="B2661" s="30" t="str">
        <f>IF(ISNUMBER('Quantities Report'!$A2659), "", TRIM(CLEAN(SUBSTITUTE('Quantities Report'!$A2659, CHAR(160), " "))))</f>
        <v/>
      </c>
      <c r="C2661" s="30">
        <f>'Quantities Report'!F2659</f>
        <v>0</v>
      </c>
      <c r="D2661" s="32">
        <f>'Quantities Report'!G2659</f>
        <v>0</v>
      </c>
    </row>
    <row r="2662" spans="1:4">
      <c r="A2662" s="15" t="str">
        <f>IF(ISNUMBER(VALUE(SUBSTITUTE('Quantities Report'!$A2660,"+",""))), VALUE(SUBSTITUTE('Quantities Report'!$A2660,"+","")),IF('Quantities Report'!$A2660="","End of Project",$A2661))</f>
        <v>End of Project</v>
      </c>
      <c r="B2662" s="30" t="str">
        <f>IF(ISNUMBER('Quantities Report'!$A2660), "", TRIM(CLEAN(SUBSTITUTE('Quantities Report'!$A2660, CHAR(160), " "))))</f>
        <v/>
      </c>
      <c r="C2662" s="30">
        <f>'Quantities Report'!F2660</f>
        <v>0</v>
      </c>
      <c r="D2662" s="32">
        <f>'Quantities Report'!G2660</f>
        <v>0</v>
      </c>
    </row>
    <row r="2663" spans="1:4">
      <c r="A2663" s="15" t="str">
        <f>IF(ISNUMBER(VALUE(SUBSTITUTE('Quantities Report'!$A2661,"+",""))), VALUE(SUBSTITUTE('Quantities Report'!$A2661,"+","")),IF('Quantities Report'!$A2661="","End of Project",$A2662))</f>
        <v>End of Project</v>
      </c>
      <c r="B2663" s="30" t="str">
        <f>IF(ISNUMBER('Quantities Report'!$A2661), "", TRIM(CLEAN(SUBSTITUTE('Quantities Report'!$A2661, CHAR(160), " "))))</f>
        <v/>
      </c>
      <c r="C2663" s="30">
        <f>'Quantities Report'!F2661</f>
        <v>0</v>
      </c>
      <c r="D2663" s="32">
        <f>'Quantities Report'!G2661</f>
        <v>0</v>
      </c>
    </row>
    <row r="2664" spans="1:4">
      <c r="A2664" s="15" t="str">
        <f>IF(ISNUMBER(VALUE(SUBSTITUTE('Quantities Report'!$A2662,"+",""))), VALUE(SUBSTITUTE('Quantities Report'!$A2662,"+","")),IF('Quantities Report'!$A2662="","End of Project",$A2663))</f>
        <v>End of Project</v>
      </c>
      <c r="B2664" s="30" t="str">
        <f>IF(ISNUMBER('Quantities Report'!$A2662), "", TRIM(CLEAN(SUBSTITUTE('Quantities Report'!$A2662, CHAR(160), " "))))</f>
        <v/>
      </c>
      <c r="C2664" s="30">
        <f>'Quantities Report'!F2662</f>
        <v>0</v>
      </c>
      <c r="D2664" s="32">
        <f>'Quantities Report'!G2662</f>
        <v>0</v>
      </c>
    </row>
    <row r="2665" spans="1:4">
      <c r="A2665" s="15" t="str">
        <f>IF(ISNUMBER(VALUE(SUBSTITUTE('Quantities Report'!$A2663,"+",""))), VALUE(SUBSTITUTE('Quantities Report'!$A2663,"+","")),IF('Quantities Report'!$A2663="","End of Project",$A2664))</f>
        <v>End of Project</v>
      </c>
      <c r="B2665" s="30" t="str">
        <f>IF(ISNUMBER('Quantities Report'!$A2663), "", TRIM(CLEAN(SUBSTITUTE('Quantities Report'!$A2663, CHAR(160), " "))))</f>
        <v/>
      </c>
      <c r="C2665" s="30">
        <f>'Quantities Report'!F2663</f>
        <v>0</v>
      </c>
      <c r="D2665" s="32">
        <f>'Quantities Report'!G2663</f>
        <v>0</v>
      </c>
    </row>
    <row r="2666" spans="1:4">
      <c r="A2666" s="15" t="str">
        <f>IF(ISNUMBER(VALUE(SUBSTITUTE('Quantities Report'!$A2664,"+",""))), VALUE(SUBSTITUTE('Quantities Report'!$A2664,"+","")),IF('Quantities Report'!$A2664="","End of Project",$A2665))</f>
        <v>End of Project</v>
      </c>
      <c r="B2666" s="30" t="str">
        <f>IF(ISNUMBER('Quantities Report'!$A2664), "", TRIM(CLEAN(SUBSTITUTE('Quantities Report'!$A2664, CHAR(160), " "))))</f>
        <v/>
      </c>
      <c r="C2666" s="30">
        <f>'Quantities Report'!F2664</f>
        <v>0</v>
      </c>
      <c r="D2666" s="32">
        <f>'Quantities Report'!G2664</f>
        <v>0</v>
      </c>
    </row>
    <row r="2667" spans="1:4">
      <c r="A2667" s="15" t="str">
        <f>IF(ISNUMBER(VALUE(SUBSTITUTE('Quantities Report'!$A2665,"+",""))), VALUE(SUBSTITUTE('Quantities Report'!$A2665,"+","")),IF('Quantities Report'!$A2665="","End of Project",$A2666))</f>
        <v>End of Project</v>
      </c>
      <c r="B2667" s="30" t="str">
        <f>IF(ISNUMBER('Quantities Report'!$A2665), "", TRIM(CLEAN(SUBSTITUTE('Quantities Report'!$A2665, CHAR(160), " "))))</f>
        <v/>
      </c>
      <c r="C2667" s="30">
        <f>'Quantities Report'!F2665</f>
        <v>0</v>
      </c>
      <c r="D2667" s="32">
        <f>'Quantities Report'!G2665</f>
        <v>0</v>
      </c>
    </row>
    <row r="2668" spans="1:4">
      <c r="A2668" s="15" t="str">
        <f>IF(ISNUMBER(VALUE(SUBSTITUTE('Quantities Report'!$A2666,"+",""))), VALUE(SUBSTITUTE('Quantities Report'!$A2666,"+","")),IF('Quantities Report'!$A2666="","End of Project",$A2667))</f>
        <v>End of Project</v>
      </c>
      <c r="B2668" s="30" t="str">
        <f>IF(ISNUMBER('Quantities Report'!$A2666), "", TRIM(CLEAN(SUBSTITUTE('Quantities Report'!$A2666, CHAR(160), " "))))</f>
        <v/>
      </c>
      <c r="C2668" s="30">
        <f>'Quantities Report'!F2666</f>
        <v>0</v>
      </c>
      <c r="D2668" s="32">
        <f>'Quantities Report'!G2666</f>
        <v>0</v>
      </c>
    </row>
    <row r="2669" spans="1:4">
      <c r="A2669" s="15" t="str">
        <f>IF(ISNUMBER(VALUE(SUBSTITUTE('Quantities Report'!$A2667,"+",""))), VALUE(SUBSTITUTE('Quantities Report'!$A2667,"+","")),IF('Quantities Report'!$A2667="","End of Project",$A2668))</f>
        <v>End of Project</v>
      </c>
      <c r="B2669" s="30" t="str">
        <f>IF(ISNUMBER('Quantities Report'!$A2667), "", TRIM(CLEAN(SUBSTITUTE('Quantities Report'!$A2667, CHAR(160), " "))))</f>
        <v/>
      </c>
      <c r="C2669" s="30">
        <f>'Quantities Report'!F2667</f>
        <v>0</v>
      </c>
      <c r="D2669" s="32">
        <f>'Quantities Report'!G2667</f>
        <v>0</v>
      </c>
    </row>
    <row r="2670" spans="1:4">
      <c r="A2670" s="15" t="str">
        <f>IF(ISNUMBER(VALUE(SUBSTITUTE('Quantities Report'!$A2668,"+",""))), VALUE(SUBSTITUTE('Quantities Report'!$A2668,"+","")),IF('Quantities Report'!$A2668="","End of Project",$A2669))</f>
        <v>End of Project</v>
      </c>
      <c r="B2670" s="30" t="str">
        <f>IF(ISNUMBER('Quantities Report'!$A2668), "", TRIM(CLEAN(SUBSTITUTE('Quantities Report'!$A2668, CHAR(160), " "))))</f>
        <v/>
      </c>
      <c r="C2670" s="30">
        <f>'Quantities Report'!F2668</f>
        <v>0</v>
      </c>
      <c r="D2670" s="32">
        <f>'Quantities Report'!G2668</f>
        <v>0</v>
      </c>
    </row>
    <row r="2671" spans="1:4">
      <c r="A2671" s="15" t="str">
        <f>IF(ISNUMBER(VALUE(SUBSTITUTE('Quantities Report'!$A2669,"+",""))), VALUE(SUBSTITUTE('Quantities Report'!$A2669,"+","")),IF('Quantities Report'!$A2669="","End of Project",$A2670))</f>
        <v>End of Project</v>
      </c>
      <c r="B2671" s="30" t="str">
        <f>IF(ISNUMBER('Quantities Report'!$A2669), "", TRIM(CLEAN(SUBSTITUTE('Quantities Report'!$A2669, CHAR(160), " "))))</f>
        <v/>
      </c>
      <c r="C2671" s="30">
        <f>'Quantities Report'!F2669</f>
        <v>0</v>
      </c>
      <c r="D2671" s="32">
        <f>'Quantities Report'!G2669</f>
        <v>0</v>
      </c>
    </row>
    <row r="2672" spans="1:4">
      <c r="A2672" s="15" t="str">
        <f>IF(ISNUMBER(VALUE(SUBSTITUTE('Quantities Report'!$A2670,"+",""))), VALUE(SUBSTITUTE('Quantities Report'!$A2670,"+","")),IF('Quantities Report'!$A2670="","End of Project",$A2671))</f>
        <v>End of Project</v>
      </c>
      <c r="B2672" s="30" t="str">
        <f>IF(ISNUMBER('Quantities Report'!$A2670), "", TRIM(CLEAN(SUBSTITUTE('Quantities Report'!$A2670, CHAR(160), " "))))</f>
        <v/>
      </c>
      <c r="C2672" s="30">
        <f>'Quantities Report'!F2670</f>
        <v>0</v>
      </c>
      <c r="D2672" s="32">
        <f>'Quantities Report'!G2670</f>
        <v>0</v>
      </c>
    </row>
    <row r="2673" spans="1:4">
      <c r="A2673" s="15" t="str">
        <f>IF(ISNUMBER(VALUE(SUBSTITUTE('Quantities Report'!$A2671,"+",""))), VALUE(SUBSTITUTE('Quantities Report'!$A2671,"+","")),IF('Quantities Report'!$A2671="","End of Project",$A2672))</f>
        <v>End of Project</v>
      </c>
      <c r="B2673" s="30" t="str">
        <f>IF(ISNUMBER('Quantities Report'!$A2671), "", TRIM(CLEAN(SUBSTITUTE('Quantities Report'!$A2671, CHAR(160), " "))))</f>
        <v/>
      </c>
      <c r="C2673" s="30">
        <f>'Quantities Report'!F2671</f>
        <v>0</v>
      </c>
      <c r="D2673" s="32">
        <f>'Quantities Report'!G2671</f>
        <v>0</v>
      </c>
    </row>
    <row r="2674" spans="1:4">
      <c r="A2674" s="15" t="str">
        <f>IF(ISNUMBER(VALUE(SUBSTITUTE('Quantities Report'!$A2672,"+",""))), VALUE(SUBSTITUTE('Quantities Report'!$A2672,"+","")),IF('Quantities Report'!$A2672="","End of Project",$A2673))</f>
        <v>End of Project</v>
      </c>
      <c r="B2674" s="30" t="str">
        <f>IF(ISNUMBER('Quantities Report'!$A2672), "", TRIM(CLEAN(SUBSTITUTE('Quantities Report'!$A2672, CHAR(160), " "))))</f>
        <v/>
      </c>
      <c r="C2674" s="30">
        <f>'Quantities Report'!F2672</f>
        <v>0</v>
      </c>
      <c r="D2674" s="32">
        <f>'Quantities Report'!G2672</f>
        <v>0</v>
      </c>
    </row>
    <row r="2675" spans="1:4">
      <c r="A2675" s="15" t="str">
        <f>IF(ISNUMBER(VALUE(SUBSTITUTE('Quantities Report'!$A2673,"+",""))), VALUE(SUBSTITUTE('Quantities Report'!$A2673,"+","")),IF('Quantities Report'!$A2673="","End of Project",$A2674))</f>
        <v>End of Project</v>
      </c>
      <c r="B2675" s="30" t="str">
        <f>IF(ISNUMBER('Quantities Report'!$A2673), "", TRIM(CLEAN(SUBSTITUTE('Quantities Report'!$A2673, CHAR(160), " "))))</f>
        <v/>
      </c>
      <c r="C2675" s="30">
        <f>'Quantities Report'!F2673</f>
        <v>0</v>
      </c>
      <c r="D2675" s="32">
        <f>'Quantities Report'!G2673</f>
        <v>0</v>
      </c>
    </row>
    <row r="2676" spans="1:4">
      <c r="A2676" s="15" t="str">
        <f>IF(ISNUMBER(VALUE(SUBSTITUTE('Quantities Report'!$A2674,"+",""))), VALUE(SUBSTITUTE('Quantities Report'!$A2674,"+","")),IF('Quantities Report'!$A2674="","End of Project",$A2675))</f>
        <v>End of Project</v>
      </c>
      <c r="B2676" s="30" t="str">
        <f>IF(ISNUMBER('Quantities Report'!$A2674), "", TRIM(CLEAN(SUBSTITUTE('Quantities Report'!$A2674, CHAR(160), " "))))</f>
        <v/>
      </c>
      <c r="C2676" s="30">
        <f>'Quantities Report'!F2674</f>
        <v>0</v>
      </c>
      <c r="D2676" s="32">
        <f>'Quantities Report'!G2674</f>
        <v>0</v>
      </c>
    </row>
    <row r="2677" spans="1:4">
      <c r="A2677" s="15" t="str">
        <f>IF(ISNUMBER(VALUE(SUBSTITUTE('Quantities Report'!$A2675,"+",""))), VALUE(SUBSTITUTE('Quantities Report'!$A2675,"+","")),IF('Quantities Report'!$A2675="","End of Project",$A2676))</f>
        <v>End of Project</v>
      </c>
      <c r="B2677" s="30" t="str">
        <f>IF(ISNUMBER('Quantities Report'!$A2675), "", TRIM(CLEAN(SUBSTITUTE('Quantities Report'!$A2675, CHAR(160), " "))))</f>
        <v/>
      </c>
      <c r="C2677" s="30">
        <f>'Quantities Report'!F2675</f>
        <v>0</v>
      </c>
      <c r="D2677" s="32">
        <f>'Quantities Report'!G2675</f>
        <v>0</v>
      </c>
    </row>
    <row r="2678" spans="1:4">
      <c r="A2678" s="15" t="str">
        <f>IF(ISNUMBER(VALUE(SUBSTITUTE('Quantities Report'!$A2676,"+",""))), VALUE(SUBSTITUTE('Quantities Report'!$A2676,"+","")),IF('Quantities Report'!$A2676="","End of Project",$A2677))</f>
        <v>End of Project</v>
      </c>
      <c r="B2678" s="30" t="str">
        <f>IF(ISNUMBER('Quantities Report'!$A2676), "", TRIM(CLEAN(SUBSTITUTE('Quantities Report'!$A2676, CHAR(160), " "))))</f>
        <v/>
      </c>
      <c r="C2678" s="30">
        <f>'Quantities Report'!F2676</f>
        <v>0</v>
      </c>
      <c r="D2678" s="32">
        <f>'Quantities Report'!G2676</f>
        <v>0</v>
      </c>
    </row>
    <row r="2679" spans="1:4">
      <c r="A2679" s="15" t="str">
        <f>IF(ISNUMBER(VALUE(SUBSTITUTE('Quantities Report'!$A2677,"+",""))), VALUE(SUBSTITUTE('Quantities Report'!$A2677,"+","")),IF('Quantities Report'!$A2677="","End of Project",$A2678))</f>
        <v>End of Project</v>
      </c>
      <c r="B2679" s="30" t="str">
        <f>IF(ISNUMBER('Quantities Report'!$A2677), "", TRIM(CLEAN(SUBSTITUTE('Quantities Report'!$A2677, CHAR(160), " "))))</f>
        <v/>
      </c>
      <c r="C2679" s="30">
        <f>'Quantities Report'!F2677</f>
        <v>0</v>
      </c>
      <c r="D2679" s="32">
        <f>'Quantities Report'!G2677</f>
        <v>0</v>
      </c>
    </row>
    <row r="2680" spans="1:4">
      <c r="A2680" s="15" t="str">
        <f>IF(ISNUMBER(VALUE(SUBSTITUTE('Quantities Report'!$A2678,"+",""))), VALUE(SUBSTITUTE('Quantities Report'!$A2678,"+","")),IF('Quantities Report'!$A2678="","End of Project",$A2679))</f>
        <v>End of Project</v>
      </c>
      <c r="B2680" s="30" t="str">
        <f>IF(ISNUMBER('Quantities Report'!$A2678), "", TRIM(CLEAN(SUBSTITUTE('Quantities Report'!$A2678, CHAR(160), " "))))</f>
        <v/>
      </c>
      <c r="C2680" s="30">
        <f>'Quantities Report'!F2678</f>
        <v>0</v>
      </c>
      <c r="D2680" s="32">
        <f>'Quantities Report'!G2678</f>
        <v>0</v>
      </c>
    </row>
    <row r="2681" spans="1:4">
      <c r="A2681" s="15" t="str">
        <f>IF(ISNUMBER(VALUE(SUBSTITUTE('Quantities Report'!$A2679,"+",""))), VALUE(SUBSTITUTE('Quantities Report'!$A2679,"+","")),IF('Quantities Report'!$A2679="","End of Project",$A2680))</f>
        <v>End of Project</v>
      </c>
      <c r="B2681" s="30" t="str">
        <f>IF(ISNUMBER('Quantities Report'!$A2679), "", TRIM(CLEAN(SUBSTITUTE('Quantities Report'!$A2679, CHAR(160), " "))))</f>
        <v/>
      </c>
      <c r="C2681" s="30">
        <f>'Quantities Report'!F2679</f>
        <v>0</v>
      </c>
      <c r="D2681" s="32">
        <f>'Quantities Report'!G2679</f>
        <v>0</v>
      </c>
    </row>
    <row r="2682" spans="1:4">
      <c r="A2682" s="15" t="str">
        <f>IF(ISNUMBER(VALUE(SUBSTITUTE('Quantities Report'!$A2680,"+",""))), VALUE(SUBSTITUTE('Quantities Report'!$A2680,"+","")),IF('Quantities Report'!$A2680="","End of Project",$A2681))</f>
        <v>End of Project</v>
      </c>
      <c r="B2682" s="30" t="str">
        <f>IF(ISNUMBER('Quantities Report'!$A2680), "", TRIM(CLEAN(SUBSTITUTE('Quantities Report'!$A2680, CHAR(160), " "))))</f>
        <v/>
      </c>
      <c r="C2682" s="30">
        <f>'Quantities Report'!F2680</f>
        <v>0</v>
      </c>
      <c r="D2682" s="32">
        <f>'Quantities Report'!G2680</f>
        <v>0</v>
      </c>
    </row>
    <row r="2683" spans="1:4">
      <c r="A2683" s="15" t="str">
        <f>IF(ISNUMBER(VALUE(SUBSTITUTE('Quantities Report'!$A2681,"+",""))), VALUE(SUBSTITUTE('Quantities Report'!$A2681,"+","")),IF('Quantities Report'!$A2681="","End of Project",$A2682))</f>
        <v>End of Project</v>
      </c>
      <c r="B2683" s="30" t="str">
        <f>IF(ISNUMBER('Quantities Report'!$A2681), "", TRIM(CLEAN(SUBSTITUTE('Quantities Report'!$A2681, CHAR(160), " "))))</f>
        <v/>
      </c>
      <c r="C2683" s="30">
        <f>'Quantities Report'!F2681</f>
        <v>0</v>
      </c>
      <c r="D2683" s="32">
        <f>'Quantities Report'!G2681</f>
        <v>0</v>
      </c>
    </row>
    <row r="2684" spans="1:4">
      <c r="A2684" s="15" t="str">
        <f>IF(ISNUMBER(VALUE(SUBSTITUTE('Quantities Report'!$A2682,"+",""))), VALUE(SUBSTITUTE('Quantities Report'!$A2682,"+","")),IF('Quantities Report'!$A2682="","End of Project",$A2683))</f>
        <v>End of Project</v>
      </c>
      <c r="B2684" s="30" t="str">
        <f>IF(ISNUMBER('Quantities Report'!$A2682), "", TRIM(CLEAN(SUBSTITUTE('Quantities Report'!$A2682, CHAR(160), " "))))</f>
        <v/>
      </c>
      <c r="C2684" s="30">
        <f>'Quantities Report'!F2682</f>
        <v>0</v>
      </c>
      <c r="D2684" s="32">
        <f>'Quantities Report'!G2682</f>
        <v>0</v>
      </c>
    </row>
    <row r="2685" spans="1:4">
      <c r="A2685" s="15" t="str">
        <f>IF(ISNUMBER(VALUE(SUBSTITUTE('Quantities Report'!$A2683,"+",""))), VALUE(SUBSTITUTE('Quantities Report'!$A2683,"+","")),IF('Quantities Report'!$A2683="","End of Project",$A2684))</f>
        <v>End of Project</v>
      </c>
      <c r="B2685" s="30" t="str">
        <f>IF(ISNUMBER('Quantities Report'!$A2683), "", TRIM(CLEAN(SUBSTITUTE('Quantities Report'!$A2683, CHAR(160), " "))))</f>
        <v/>
      </c>
      <c r="C2685" s="30">
        <f>'Quantities Report'!F2683</f>
        <v>0</v>
      </c>
      <c r="D2685" s="32">
        <f>'Quantities Report'!G2683</f>
        <v>0</v>
      </c>
    </row>
    <row r="2686" spans="1:4">
      <c r="A2686" s="15" t="str">
        <f>IF(ISNUMBER(VALUE(SUBSTITUTE('Quantities Report'!$A2684,"+",""))), VALUE(SUBSTITUTE('Quantities Report'!$A2684,"+","")),IF('Quantities Report'!$A2684="","End of Project",$A2685))</f>
        <v>End of Project</v>
      </c>
      <c r="B2686" s="30" t="str">
        <f>IF(ISNUMBER('Quantities Report'!$A2684), "", TRIM(CLEAN(SUBSTITUTE('Quantities Report'!$A2684, CHAR(160), " "))))</f>
        <v/>
      </c>
      <c r="C2686" s="30">
        <f>'Quantities Report'!F2684</f>
        <v>0</v>
      </c>
      <c r="D2686" s="32">
        <f>'Quantities Report'!G2684</f>
        <v>0</v>
      </c>
    </row>
    <row r="2687" spans="1:4">
      <c r="A2687" s="15" t="str">
        <f>IF(ISNUMBER(VALUE(SUBSTITUTE('Quantities Report'!$A2685,"+",""))), VALUE(SUBSTITUTE('Quantities Report'!$A2685,"+","")),IF('Quantities Report'!$A2685="","End of Project",$A2686))</f>
        <v>End of Project</v>
      </c>
      <c r="B2687" s="30" t="str">
        <f>IF(ISNUMBER('Quantities Report'!$A2685), "", TRIM(CLEAN(SUBSTITUTE('Quantities Report'!$A2685, CHAR(160), " "))))</f>
        <v/>
      </c>
      <c r="C2687" s="30">
        <f>'Quantities Report'!F2685</f>
        <v>0</v>
      </c>
      <c r="D2687" s="32">
        <f>'Quantities Report'!G2685</f>
        <v>0</v>
      </c>
    </row>
    <row r="2688" spans="1:4">
      <c r="A2688" s="15" t="str">
        <f>IF(ISNUMBER(VALUE(SUBSTITUTE('Quantities Report'!$A2686,"+",""))), VALUE(SUBSTITUTE('Quantities Report'!$A2686,"+","")),IF('Quantities Report'!$A2686="","End of Project",$A2687))</f>
        <v>End of Project</v>
      </c>
      <c r="B2688" s="30" t="str">
        <f>IF(ISNUMBER('Quantities Report'!$A2686), "", TRIM(CLEAN(SUBSTITUTE('Quantities Report'!$A2686, CHAR(160), " "))))</f>
        <v/>
      </c>
      <c r="C2688" s="30">
        <f>'Quantities Report'!F2686</f>
        <v>0</v>
      </c>
      <c r="D2688" s="32">
        <f>'Quantities Report'!G2686</f>
        <v>0</v>
      </c>
    </row>
    <row r="2689" spans="1:4">
      <c r="A2689" s="15" t="str">
        <f>IF(ISNUMBER(VALUE(SUBSTITUTE('Quantities Report'!$A2687,"+",""))), VALUE(SUBSTITUTE('Quantities Report'!$A2687,"+","")),IF('Quantities Report'!$A2687="","End of Project",$A2688))</f>
        <v>End of Project</v>
      </c>
      <c r="B2689" s="30" t="str">
        <f>IF(ISNUMBER('Quantities Report'!$A2687), "", TRIM(CLEAN(SUBSTITUTE('Quantities Report'!$A2687, CHAR(160), " "))))</f>
        <v/>
      </c>
      <c r="C2689" s="30">
        <f>'Quantities Report'!F2687</f>
        <v>0</v>
      </c>
      <c r="D2689" s="32">
        <f>'Quantities Report'!G2687</f>
        <v>0</v>
      </c>
    </row>
    <row r="2690" spans="1:4">
      <c r="A2690" s="15" t="str">
        <f>IF(ISNUMBER(VALUE(SUBSTITUTE('Quantities Report'!$A2688,"+",""))), VALUE(SUBSTITUTE('Quantities Report'!$A2688,"+","")),IF('Quantities Report'!$A2688="","End of Project",$A2689))</f>
        <v>End of Project</v>
      </c>
      <c r="B2690" s="30" t="str">
        <f>IF(ISNUMBER('Quantities Report'!$A2688), "", TRIM(CLEAN(SUBSTITUTE('Quantities Report'!$A2688, CHAR(160), " "))))</f>
        <v/>
      </c>
      <c r="C2690" s="30">
        <f>'Quantities Report'!F2688</f>
        <v>0</v>
      </c>
      <c r="D2690" s="32">
        <f>'Quantities Report'!G2688</f>
        <v>0</v>
      </c>
    </row>
    <row r="2691" spans="1:4">
      <c r="A2691" s="15" t="str">
        <f>IF(ISNUMBER(VALUE(SUBSTITUTE('Quantities Report'!$A2689,"+",""))), VALUE(SUBSTITUTE('Quantities Report'!$A2689,"+","")),IF('Quantities Report'!$A2689="","End of Project",$A2690))</f>
        <v>End of Project</v>
      </c>
      <c r="B2691" s="30" t="str">
        <f>IF(ISNUMBER('Quantities Report'!$A2689), "", TRIM(CLEAN(SUBSTITUTE('Quantities Report'!$A2689, CHAR(160), " "))))</f>
        <v/>
      </c>
      <c r="C2691" s="30">
        <f>'Quantities Report'!F2689</f>
        <v>0</v>
      </c>
      <c r="D2691" s="32">
        <f>'Quantities Report'!G2689</f>
        <v>0</v>
      </c>
    </row>
    <row r="2692" spans="1:4">
      <c r="A2692" s="15" t="str">
        <f>IF(ISNUMBER(VALUE(SUBSTITUTE('Quantities Report'!$A2690,"+",""))), VALUE(SUBSTITUTE('Quantities Report'!$A2690,"+","")),IF('Quantities Report'!$A2690="","End of Project",$A2691))</f>
        <v>End of Project</v>
      </c>
      <c r="B2692" s="30" t="str">
        <f>IF(ISNUMBER('Quantities Report'!$A2690), "", TRIM(CLEAN(SUBSTITUTE('Quantities Report'!$A2690, CHAR(160), " "))))</f>
        <v/>
      </c>
      <c r="C2692" s="30">
        <f>'Quantities Report'!F2690</f>
        <v>0</v>
      </c>
      <c r="D2692" s="32">
        <f>'Quantities Report'!G2690</f>
        <v>0</v>
      </c>
    </row>
    <row r="2693" spans="1:4">
      <c r="A2693" s="15" t="str">
        <f>IF(ISNUMBER(VALUE(SUBSTITUTE('Quantities Report'!$A2691,"+",""))), VALUE(SUBSTITUTE('Quantities Report'!$A2691,"+","")),IF('Quantities Report'!$A2691="","End of Project",$A2692))</f>
        <v>End of Project</v>
      </c>
      <c r="B2693" s="30" t="str">
        <f>IF(ISNUMBER('Quantities Report'!$A2691), "", TRIM(CLEAN(SUBSTITUTE('Quantities Report'!$A2691, CHAR(160), " "))))</f>
        <v/>
      </c>
      <c r="C2693" s="30">
        <f>'Quantities Report'!F2691</f>
        <v>0</v>
      </c>
      <c r="D2693" s="32">
        <f>'Quantities Report'!G2691</f>
        <v>0</v>
      </c>
    </row>
    <row r="2694" spans="1:4">
      <c r="A2694" s="15" t="str">
        <f>IF(ISNUMBER(VALUE(SUBSTITUTE('Quantities Report'!$A2692,"+",""))), VALUE(SUBSTITUTE('Quantities Report'!$A2692,"+","")),IF('Quantities Report'!$A2692="","End of Project",$A2693))</f>
        <v>End of Project</v>
      </c>
      <c r="B2694" s="30" t="str">
        <f>IF(ISNUMBER('Quantities Report'!$A2692), "", TRIM(CLEAN(SUBSTITUTE('Quantities Report'!$A2692, CHAR(160), " "))))</f>
        <v/>
      </c>
      <c r="C2694" s="30">
        <f>'Quantities Report'!F2692</f>
        <v>0</v>
      </c>
      <c r="D2694" s="32">
        <f>'Quantities Report'!G2692</f>
        <v>0</v>
      </c>
    </row>
    <row r="2695" spans="1:4">
      <c r="A2695" s="15" t="str">
        <f>IF(ISNUMBER(VALUE(SUBSTITUTE('Quantities Report'!$A2693,"+",""))), VALUE(SUBSTITUTE('Quantities Report'!$A2693,"+","")),IF('Quantities Report'!$A2693="","End of Project",$A2694))</f>
        <v>End of Project</v>
      </c>
      <c r="B2695" s="30" t="str">
        <f>IF(ISNUMBER('Quantities Report'!$A2693), "", TRIM(CLEAN(SUBSTITUTE('Quantities Report'!$A2693, CHAR(160), " "))))</f>
        <v/>
      </c>
      <c r="C2695" s="30">
        <f>'Quantities Report'!F2693</f>
        <v>0</v>
      </c>
      <c r="D2695" s="32">
        <f>'Quantities Report'!G2693</f>
        <v>0</v>
      </c>
    </row>
    <row r="2696" spans="1:4">
      <c r="A2696" s="15" t="str">
        <f>IF(ISNUMBER(VALUE(SUBSTITUTE('Quantities Report'!$A2694,"+",""))), VALUE(SUBSTITUTE('Quantities Report'!$A2694,"+","")),IF('Quantities Report'!$A2694="","End of Project",$A2695))</f>
        <v>End of Project</v>
      </c>
      <c r="B2696" s="30" t="str">
        <f>IF(ISNUMBER('Quantities Report'!$A2694), "", TRIM(CLEAN(SUBSTITUTE('Quantities Report'!$A2694, CHAR(160), " "))))</f>
        <v/>
      </c>
      <c r="C2696" s="30">
        <f>'Quantities Report'!F2694</f>
        <v>0</v>
      </c>
      <c r="D2696" s="32">
        <f>'Quantities Report'!G2694</f>
        <v>0</v>
      </c>
    </row>
    <row r="2697" spans="1:4">
      <c r="A2697" s="15" t="str">
        <f>IF(ISNUMBER(VALUE(SUBSTITUTE('Quantities Report'!$A2695,"+",""))), VALUE(SUBSTITUTE('Quantities Report'!$A2695,"+","")),IF('Quantities Report'!$A2695="","End of Project",$A2696))</f>
        <v>End of Project</v>
      </c>
      <c r="B2697" s="30" t="str">
        <f>IF(ISNUMBER('Quantities Report'!$A2695), "", TRIM(CLEAN(SUBSTITUTE('Quantities Report'!$A2695, CHAR(160), " "))))</f>
        <v/>
      </c>
      <c r="C2697" s="30">
        <f>'Quantities Report'!F2695</f>
        <v>0</v>
      </c>
      <c r="D2697" s="32">
        <f>'Quantities Report'!G2695</f>
        <v>0</v>
      </c>
    </row>
    <row r="2698" spans="1:4">
      <c r="A2698" s="15" t="str">
        <f>IF(ISNUMBER(VALUE(SUBSTITUTE('Quantities Report'!$A2696,"+",""))), VALUE(SUBSTITUTE('Quantities Report'!$A2696,"+","")),IF('Quantities Report'!$A2696="","End of Project",$A2697))</f>
        <v>End of Project</v>
      </c>
      <c r="B2698" s="30" t="str">
        <f>IF(ISNUMBER('Quantities Report'!$A2696), "", TRIM(CLEAN(SUBSTITUTE('Quantities Report'!$A2696, CHAR(160), " "))))</f>
        <v/>
      </c>
      <c r="C2698" s="30">
        <f>'Quantities Report'!F2696</f>
        <v>0</v>
      </c>
      <c r="D2698" s="32">
        <f>'Quantities Report'!G2696</f>
        <v>0</v>
      </c>
    </row>
    <row r="2699" spans="1:4">
      <c r="A2699" s="15" t="str">
        <f>IF(ISNUMBER(VALUE(SUBSTITUTE('Quantities Report'!$A2697,"+",""))), VALUE(SUBSTITUTE('Quantities Report'!$A2697,"+","")),IF('Quantities Report'!$A2697="","End of Project",$A2698))</f>
        <v>End of Project</v>
      </c>
      <c r="B2699" s="30" t="str">
        <f>IF(ISNUMBER('Quantities Report'!$A2697), "", TRIM(CLEAN(SUBSTITUTE('Quantities Report'!$A2697, CHAR(160), " "))))</f>
        <v/>
      </c>
      <c r="C2699" s="30">
        <f>'Quantities Report'!F2697</f>
        <v>0</v>
      </c>
      <c r="D2699" s="32">
        <f>'Quantities Report'!G2697</f>
        <v>0</v>
      </c>
    </row>
    <row r="2700" spans="1:4">
      <c r="A2700" s="15" t="str">
        <f>IF(ISNUMBER(VALUE(SUBSTITUTE('Quantities Report'!$A2698,"+",""))), VALUE(SUBSTITUTE('Quantities Report'!$A2698,"+","")),IF('Quantities Report'!$A2698="","End of Project",$A2699))</f>
        <v>End of Project</v>
      </c>
      <c r="B2700" s="30" t="str">
        <f>IF(ISNUMBER('Quantities Report'!$A2698), "", TRIM(CLEAN(SUBSTITUTE('Quantities Report'!$A2698, CHAR(160), " "))))</f>
        <v/>
      </c>
      <c r="C2700" s="30">
        <f>'Quantities Report'!F2698</f>
        <v>0</v>
      </c>
      <c r="D2700" s="32">
        <f>'Quantities Report'!G2698</f>
        <v>0</v>
      </c>
    </row>
    <row r="2701" spans="1:4">
      <c r="A2701" s="15" t="str">
        <f>IF(ISNUMBER(VALUE(SUBSTITUTE('Quantities Report'!$A2699,"+",""))), VALUE(SUBSTITUTE('Quantities Report'!$A2699,"+","")),IF('Quantities Report'!$A2699="","End of Project",$A2700))</f>
        <v>End of Project</v>
      </c>
      <c r="B2701" s="30" t="str">
        <f>IF(ISNUMBER('Quantities Report'!$A2699), "", TRIM(CLEAN(SUBSTITUTE('Quantities Report'!$A2699, CHAR(160), " "))))</f>
        <v/>
      </c>
      <c r="C2701" s="30">
        <f>'Quantities Report'!F2699</f>
        <v>0</v>
      </c>
      <c r="D2701" s="32">
        <f>'Quantities Report'!G2699</f>
        <v>0</v>
      </c>
    </row>
    <row r="2702" spans="1:4">
      <c r="A2702" s="15" t="str">
        <f>IF(ISNUMBER(VALUE(SUBSTITUTE('Quantities Report'!$A2700,"+",""))), VALUE(SUBSTITUTE('Quantities Report'!$A2700,"+","")),IF('Quantities Report'!$A2700="","End of Project",$A2701))</f>
        <v>End of Project</v>
      </c>
      <c r="B2702" s="30" t="str">
        <f>IF(ISNUMBER('Quantities Report'!$A2700), "", TRIM(CLEAN(SUBSTITUTE('Quantities Report'!$A2700, CHAR(160), " "))))</f>
        <v/>
      </c>
      <c r="C2702" s="30">
        <f>'Quantities Report'!F2700</f>
        <v>0</v>
      </c>
      <c r="D2702" s="32">
        <f>'Quantities Report'!G2700</f>
        <v>0</v>
      </c>
    </row>
    <row r="2703" spans="1:4">
      <c r="A2703" s="15" t="str">
        <f>IF(ISNUMBER(VALUE(SUBSTITUTE('Quantities Report'!$A2701,"+",""))), VALUE(SUBSTITUTE('Quantities Report'!$A2701,"+","")),IF('Quantities Report'!$A2701="","End of Project",$A2702))</f>
        <v>End of Project</v>
      </c>
      <c r="B2703" s="30" t="str">
        <f>IF(ISNUMBER('Quantities Report'!$A2701), "", TRIM(CLEAN(SUBSTITUTE('Quantities Report'!$A2701, CHAR(160), " "))))</f>
        <v/>
      </c>
      <c r="C2703" s="30">
        <f>'Quantities Report'!F2701</f>
        <v>0</v>
      </c>
      <c r="D2703" s="32">
        <f>'Quantities Report'!G2701</f>
        <v>0</v>
      </c>
    </row>
    <row r="2704" spans="1:4">
      <c r="A2704" s="15" t="str">
        <f>IF(ISNUMBER(VALUE(SUBSTITUTE('Quantities Report'!$A2702,"+",""))), VALUE(SUBSTITUTE('Quantities Report'!$A2702,"+","")),IF('Quantities Report'!$A2702="","End of Project",$A2703))</f>
        <v>End of Project</v>
      </c>
      <c r="B2704" s="30" t="str">
        <f>IF(ISNUMBER('Quantities Report'!$A2702), "", TRIM(CLEAN(SUBSTITUTE('Quantities Report'!$A2702, CHAR(160), " "))))</f>
        <v/>
      </c>
      <c r="C2704" s="30">
        <f>'Quantities Report'!F2702</f>
        <v>0</v>
      </c>
      <c r="D2704" s="32">
        <f>'Quantities Report'!G2702</f>
        <v>0</v>
      </c>
    </row>
    <row r="2705" spans="1:4">
      <c r="A2705" s="15" t="str">
        <f>IF(ISNUMBER(VALUE(SUBSTITUTE('Quantities Report'!$A2703,"+",""))), VALUE(SUBSTITUTE('Quantities Report'!$A2703,"+","")),IF('Quantities Report'!$A2703="","End of Project",$A2704))</f>
        <v>End of Project</v>
      </c>
      <c r="B2705" s="30" t="str">
        <f>IF(ISNUMBER('Quantities Report'!$A2703), "", TRIM(CLEAN(SUBSTITUTE('Quantities Report'!$A2703, CHAR(160), " "))))</f>
        <v/>
      </c>
      <c r="C2705" s="30">
        <f>'Quantities Report'!F2703</f>
        <v>0</v>
      </c>
      <c r="D2705" s="32">
        <f>'Quantities Report'!G2703</f>
        <v>0</v>
      </c>
    </row>
    <row r="2706" spans="1:4">
      <c r="A2706" s="15" t="str">
        <f>IF(ISNUMBER(VALUE(SUBSTITUTE('Quantities Report'!$A2704,"+",""))), VALUE(SUBSTITUTE('Quantities Report'!$A2704,"+","")),IF('Quantities Report'!$A2704="","End of Project",$A2705))</f>
        <v>End of Project</v>
      </c>
      <c r="B2706" s="30" t="str">
        <f>IF(ISNUMBER('Quantities Report'!$A2704), "", TRIM(CLEAN(SUBSTITUTE('Quantities Report'!$A2704, CHAR(160), " "))))</f>
        <v/>
      </c>
      <c r="C2706" s="30">
        <f>'Quantities Report'!F2704</f>
        <v>0</v>
      </c>
      <c r="D2706" s="32">
        <f>'Quantities Report'!G2704</f>
        <v>0</v>
      </c>
    </row>
    <row r="2707" spans="1:4">
      <c r="A2707" s="15" t="str">
        <f>IF(ISNUMBER(VALUE(SUBSTITUTE('Quantities Report'!$A2705,"+",""))), VALUE(SUBSTITUTE('Quantities Report'!$A2705,"+","")),IF('Quantities Report'!$A2705="","End of Project",$A2706))</f>
        <v>End of Project</v>
      </c>
      <c r="B2707" s="30" t="str">
        <f>IF(ISNUMBER('Quantities Report'!$A2705), "", TRIM(CLEAN(SUBSTITUTE('Quantities Report'!$A2705, CHAR(160), " "))))</f>
        <v/>
      </c>
      <c r="C2707" s="30">
        <f>'Quantities Report'!F2705</f>
        <v>0</v>
      </c>
      <c r="D2707" s="32">
        <f>'Quantities Report'!G2705</f>
        <v>0</v>
      </c>
    </row>
    <row r="2708" spans="1:4">
      <c r="A2708" s="15" t="str">
        <f>IF(ISNUMBER(VALUE(SUBSTITUTE('Quantities Report'!$A2706,"+",""))), VALUE(SUBSTITUTE('Quantities Report'!$A2706,"+","")),IF('Quantities Report'!$A2706="","End of Project",$A2707))</f>
        <v>End of Project</v>
      </c>
      <c r="B2708" s="30" t="str">
        <f>IF(ISNUMBER('Quantities Report'!$A2706), "", TRIM(CLEAN(SUBSTITUTE('Quantities Report'!$A2706, CHAR(160), " "))))</f>
        <v/>
      </c>
      <c r="C2708" s="30">
        <f>'Quantities Report'!F2706</f>
        <v>0</v>
      </c>
      <c r="D2708" s="32">
        <f>'Quantities Report'!G2706</f>
        <v>0</v>
      </c>
    </row>
    <row r="2709" spans="1:4">
      <c r="A2709" s="15" t="str">
        <f>IF(ISNUMBER(VALUE(SUBSTITUTE('Quantities Report'!$A2707,"+",""))), VALUE(SUBSTITUTE('Quantities Report'!$A2707,"+","")),IF('Quantities Report'!$A2707="","End of Project",$A2708))</f>
        <v>End of Project</v>
      </c>
      <c r="B2709" s="30" t="str">
        <f>IF(ISNUMBER('Quantities Report'!$A2707), "", TRIM(CLEAN(SUBSTITUTE('Quantities Report'!$A2707, CHAR(160), " "))))</f>
        <v/>
      </c>
      <c r="C2709" s="30">
        <f>'Quantities Report'!F2707</f>
        <v>0</v>
      </c>
      <c r="D2709" s="32">
        <f>'Quantities Report'!G2707</f>
        <v>0</v>
      </c>
    </row>
    <row r="2710" spans="1:4">
      <c r="A2710" s="15" t="str">
        <f>IF(ISNUMBER(VALUE(SUBSTITUTE('Quantities Report'!$A2708,"+",""))), VALUE(SUBSTITUTE('Quantities Report'!$A2708,"+","")),IF('Quantities Report'!$A2708="","End of Project",$A2709))</f>
        <v>End of Project</v>
      </c>
      <c r="B2710" s="30" t="str">
        <f>IF(ISNUMBER('Quantities Report'!$A2708), "", TRIM(CLEAN(SUBSTITUTE('Quantities Report'!$A2708, CHAR(160), " "))))</f>
        <v/>
      </c>
      <c r="C2710" s="30">
        <f>'Quantities Report'!F2708</f>
        <v>0</v>
      </c>
      <c r="D2710" s="32">
        <f>'Quantities Report'!G2708</f>
        <v>0</v>
      </c>
    </row>
    <row r="2711" spans="1:4">
      <c r="A2711" s="15" t="str">
        <f>IF(ISNUMBER(VALUE(SUBSTITUTE('Quantities Report'!$A2709,"+",""))), VALUE(SUBSTITUTE('Quantities Report'!$A2709,"+","")),IF('Quantities Report'!$A2709="","End of Project",$A2710))</f>
        <v>End of Project</v>
      </c>
      <c r="B2711" s="30" t="str">
        <f>IF(ISNUMBER('Quantities Report'!$A2709), "", TRIM(CLEAN(SUBSTITUTE('Quantities Report'!$A2709, CHAR(160), " "))))</f>
        <v/>
      </c>
      <c r="C2711" s="30">
        <f>'Quantities Report'!F2709</f>
        <v>0</v>
      </c>
      <c r="D2711" s="32">
        <f>'Quantities Report'!G2709</f>
        <v>0</v>
      </c>
    </row>
    <row r="2712" spans="1:4">
      <c r="A2712" s="15" t="str">
        <f>IF(ISNUMBER(VALUE(SUBSTITUTE('Quantities Report'!$A2710,"+",""))), VALUE(SUBSTITUTE('Quantities Report'!$A2710,"+","")),IF('Quantities Report'!$A2710="","End of Project",$A2711))</f>
        <v>End of Project</v>
      </c>
      <c r="B2712" s="30" t="str">
        <f>IF(ISNUMBER('Quantities Report'!$A2710), "", TRIM(CLEAN(SUBSTITUTE('Quantities Report'!$A2710, CHAR(160), " "))))</f>
        <v/>
      </c>
      <c r="C2712" s="30">
        <f>'Quantities Report'!F2710</f>
        <v>0</v>
      </c>
      <c r="D2712" s="32">
        <f>'Quantities Report'!G2710</f>
        <v>0</v>
      </c>
    </row>
    <row r="2713" spans="1:4">
      <c r="A2713" s="15" t="str">
        <f>IF(ISNUMBER(VALUE(SUBSTITUTE('Quantities Report'!$A2711,"+",""))), VALUE(SUBSTITUTE('Quantities Report'!$A2711,"+","")),IF('Quantities Report'!$A2711="","End of Project",$A2712))</f>
        <v>End of Project</v>
      </c>
      <c r="B2713" s="30" t="str">
        <f>IF(ISNUMBER('Quantities Report'!$A2711), "", TRIM(CLEAN(SUBSTITUTE('Quantities Report'!$A2711, CHAR(160), " "))))</f>
        <v/>
      </c>
      <c r="C2713" s="30">
        <f>'Quantities Report'!F2711</f>
        <v>0</v>
      </c>
      <c r="D2713" s="32">
        <f>'Quantities Report'!G2711</f>
        <v>0</v>
      </c>
    </row>
    <row r="2714" spans="1:4">
      <c r="A2714" s="15" t="str">
        <f>IF(ISNUMBER(VALUE(SUBSTITUTE('Quantities Report'!$A2712,"+",""))), VALUE(SUBSTITUTE('Quantities Report'!$A2712,"+","")),IF('Quantities Report'!$A2712="","End of Project",$A2713))</f>
        <v>End of Project</v>
      </c>
      <c r="B2714" s="30" t="str">
        <f>IF(ISNUMBER('Quantities Report'!$A2712), "", TRIM(CLEAN(SUBSTITUTE('Quantities Report'!$A2712, CHAR(160), " "))))</f>
        <v/>
      </c>
      <c r="C2714" s="30">
        <f>'Quantities Report'!F2712</f>
        <v>0</v>
      </c>
      <c r="D2714" s="32">
        <f>'Quantities Report'!G2712</f>
        <v>0</v>
      </c>
    </row>
    <row r="2715" spans="1:4">
      <c r="A2715" s="15" t="str">
        <f>IF(ISNUMBER(VALUE(SUBSTITUTE('Quantities Report'!$A2713,"+",""))), VALUE(SUBSTITUTE('Quantities Report'!$A2713,"+","")),IF('Quantities Report'!$A2713="","End of Project",$A2714))</f>
        <v>End of Project</v>
      </c>
      <c r="B2715" s="30" t="str">
        <f>IF(ISNUMBER('Quantities Report'!$A2713), "", TRIM(CLEAN(SUBSTITUTE('Quantities Report'!$A2713, CHAR(160), " "))))</f>
        <v/>
      </c>
      <c r="C2715" s="30">
        <f>'Quantities Report'!F2713</f>
        <v>0</v>
      </c>
      <c r="D2715" s="32">
        <f>'Quantities Report'!G2713</f>
        <v>0</v>
      </c>
    </row>
    <row r="2716" spans="1:4">
      <c r="A2716" s="15" t="str">
        <f>IF(ISNUMBER(VALUE(SUBSTITUTE('Quantities Report'!$A2714,"+",""))), VALUE(SUBSTITUTE('Quantities Report'!$A2714,"+","")),IF('Quantities Report'!$A2714="","End of Project",$A2715))</f>
        <v>End of Project</v>
      </c>
      <c r="B2716" s="30" t="str">
        <f>IF(ISNUMBER('Quantities Report'!$A2714), "", TRIM(CLEAN(SUBSTITUTE('Quantities Report'!$A2714, CHAR(160), " "))))</f>
        <v/>
      </c>
      <c r="C2716" s="30">
        <f>'Quantities Report'!F2714</f>
        <v>0</v>
      </c>
      <c r="D2716" s="32">
        <f>'Quantities Report'!G2714</f>
        <v>0</v>
      </c>
    </row>
    <row r="2717" spans="1:4">
      <c r="A2717" s="15" t="str">
        <f>IF(ISNUMBER(VALUE(SUBSTITUTE('Quantities Report'!$A2715,"+",""))), VALUE(SUBSTITUTE('Quantities Report'!$A2715,"+","")),IF('Quantities Report'!$A2715="","End of Project",$A2716))</f>
        <v>End of Project</v>
      </c>
      <c r="B2717" s="30" t="str">
        <f>IF(ISNUMBER('Quantities Report'!$A2715), "", TRIM(CLEAN(SUBSTITUTE('Quantities Report'!$A2715, CHAR(160), " "))))</f>
        <v/>
      </c>
      <c r="C2717" s="30">
        <f>'Quantities Report'!F2715</f>
        <v>0</v>
      </c>
      <c r="D2717" s="32">
        <f>'Quantities Report'!G2715</f>
        <v>0</v>
      </c>
    </row>
    <row r="2718" spans="1:4">
      <c r="A2718" s="15" t="str">
        <f>IF(ISNUMBER(VALUE(SUBSTITUTE('Quantities Report'!$A2716,"+",""))), VALUE(SUBSTITUTE('Quantities Report'!$A2716,"+","")),IF('Quantities Report'!$A2716="","End of Project",$A2717))</f>
        <v>End of Project</v>
      </c>
      <c r="B2718" s="30" t="str">
        <f>IF(ISNUMBER('Quantities Report'!$A2716), "", TRIM(CLEAN(SUBSTITUTE('Quantities Report'!$A2716, CHAR(160), " "))))</f>
        <v/>
      </c>
      <c r="C2718" s="30">
        <f>'Quantities Report'!F2716</f>
        <v>0</v>
      </c>
      <c r="D2718" s="32">
        <f>'Quantities Report'!G2716</f>
        <v>0</v>
      </c>
    </row>
    <row r="2719" spans="1:4">
      <c r="A2719" s="15" t="str">
        <f>IF(ISNUMBER(VALUE(SUBSTITUTE('Quantities Report'!$A2717,"+",""))), VALUE(SUBSTITUTE('Quantities Report'!$A2717,"+","")),IF('Quantities Report'!$A2717="","End of Project",$A2718))</f>
        <v>End of Project</v>
      </c>
      <c r="B2719" s="30" t="str">
        <f>IF(ISNUMBER('Quantities Report'!$A2717), "", TRIM(CLEAN(SUBSTITUTE('Quantities Report'!$A2717, CHAR(160), " "))))</f>
        <v/>
      </c>
      <c r="C2719" s="30">
        <f>'Quantities Report'!F2717</f>
        <v>0</v>
      </c>
      <c r="D2719" s="32">
        <f>'Quantities Report'!G2717</f>
        <v>0</v>
      </c>
    </row>
    <row r="2720" spans="1:4">
      <c r="A2720" s="15" t="str">
        <f>IF(ISNUMBER(VALUE(SUBSTITUTE('Quantities Report'!$A2718,"+",""))), VALUE(SUBSTITUTE('Quantities Report'!$A2718,"+","")),IF('Quantities Report'!$A2718="","End of Project",$A2719))</f>
        <v>End of Project</v>
      </c>
      <c r="B2720" s="30" t="str">
        <f>IF(ISNUMBER('Quantities Report'!$A2718), "", TRIM(CLEAN(SUBSTITUTE('Quantities Report'!$A2718, CHAR(160), " "))))</f>
        <v/>
      </c>
      <c r="C2720" s="30">
        <f>'Quantities Report'!F2718</f>
        <v>0</v>
      </c>
      <c r="D2720" s="32">
        <f>'Quantities Report'!G2718</f>
        <v>0</v>
      </c>
    </row>
    <row r="2721" spans="1:4">
      <c r="A2721" s="15" t="str">
        <f>IF(ISNUMBER(VALUE(SUBSTITUTE('Quantities Report'!$A2719,"+",""))), VALUE(SUBSTITUTE('Quantities Report'!$A2719,"+","")),IF('Quantities Report'!$A2719="","End of Project",$A2720))</f>
        <v>End of Project</v>
      </c>
      <c r="B2721" s="30" t="str">
        <f>IF(ISNUMBER('Quantities Report'!$A2719), "", TRIM(CLEAN(SUBSTITUTE('Quantities Report'!$A2719, CHAR(160), " "))))</f>
        <v/>
      </c>
      <c r="C2721" s="30">
        <f>'Quantities Report'!F2719</f>
        <v>0</v>
      </c>
      <c r="D2721" s="32">
        <f>'Quantities Report'!G2719</f>
        <v>0</v>
      </c>
    </row>
    <row r="2722" spans="1:4">
      <c r="A2722" s="15" t="str">
        <f>IF(ISNUMBER(VALUE(SUBSTITUTE('Quantities Report'!$A2720,"+",""))), VALUE(SUBSTITUTE('Quantities Report'!$A2720,"+","")),IF('Quantities Report'!$A2720="","End of Project",$A2721))</f>
        <v>End of Project</v>
      </c>
      <c r="B2722" s="30" t="str">
        <f>IF(ISNUMBER('Quantities Report'!$A2720), "", TRIM(CLEAN(SUBSTITUTE('Quantities Report'!$A2720, CHAR(160), " "))))</f>
        <v/>
      </c>
      <c r="C2722" s="30">
        <f>'Quantities Report'!F2720</f>
        <v>0</v>
      </c>
      <c r="D2722" s="32">
        <f>'Quantities Report'!G2720</f>
        <v>0</v>
      </c>
    </row>
    <row r="2723" spans="1:4">
      <c r="A2723" s="15" t="str">
        <f>IF(ISNUMBER(VALUE(SUBSTITUTE('Quantities Report'!$A2721,"+",""))), VALUE(SUBSTITUTE('Quantities Report'!$A2721,"+","")),IF('Quantities Report'!$A2721="","End of Project",$A2722))</f>
        <v>End of Project</v>
      </c>
      <c r="B2723" s="30" t="str">
        <f>IF(ISNUMBER('Quantities Report'!$A2721), "", TRIM(CLEAN(SUBSTITUTE('Quantities Report'!$A2721, CHAR(160), " "))))</f>
        <v/>
      </c>
      <c r="C2723" s="30">
        <f>'Quantities Report'!F2721</f>
        <v>0</v>
      </c>
      <c r="D2723" s="32">
        <f>'Quantities Report'!G2721</f>
        <v>0</v>
      </c>
    </row>
    <row r="2724" spans="1:4">
      <c r="A2724" s="15" t="str">
        <f>IF(ISNUMBER(VALUE(SUBSTITUTE('Quantities Report'!$A2722,"+",""))), VALUE(SUBSTITUTE('Quantities Report'!$A2722,"+","")),IF('Quantities Report'!$A2722="","End of Project",$A2723))</f>
        <v>End of Project</v>
      </c>
      <c r="B2724" s="30" t="str">
        <f>IF(ISNUMBER('Quantities Report'!$A2722), "", TRIM(CLEAN(SUBSTITUTE('Quantities Report'!$A2722, CHAR(160), " "))))</f>
        <v/>
      </c>
      <c r="C2724" s="30">
        <f>'Quantities Report'!F2722</f>
        <v>0</v>
      </c>
      <c r="D2724" s="32">
        <f>'Quantities Report'!G2722</f>
        <v>0</v>
      </c>
    </row>
    <row r="2725" spans="1:4">
      <c r="A2725" s="15" t="str">
        <f>IF(ISNUMBER(VALUE(SUBSTITUTE('Quantities Report'!$A2723,"+",""))), VALUE(SUBSTITUTE('Quantities Report'!$A2723,"+","")),IF('Quantities Report'!$A2723="","End of Project",$A2724))</f>
        <v>End of Project</v>
      </c>
      <c r="B2725" s="30" t="str">
        <f>IF(ISNUMBER('Quantities Report'!$A2723), "", TRIM(CLEAN(SUBSTITUTE('Quantities Report'!$A2723, CHAR(160), " "))))</f>
        <v/>
      </c>
      <c r="C2725" s="30">
        <f>'Quantities Report'!F2723</f>
        <v>0</v>
      </c>
      <c r="D2725" s="32">
        <f>'Quantities Report'!G2723</f>
        <v>0</v>
      </c>
    </row>
    <row r="2726" spans="1:4">
      <c r="A2726" s="15" t="str">
        <f>IF(ISNUMBER(VALUE(SUBSTITUTE('Quantities Report'!$A2724,"+",""))), VALUE(SUBSTITUTE('Quantities Report'!$A2724,"+","")),IF('Quantities Report'!$A2724="","End of Project",$A2725))</f>
        <v>End of Project</v>
      </c>
      <c r="B2726" s="30" t="str">
        <f>IF(ISNUMBER('Quantities Report'!$A2724), "", TRIM(CLEAN(SUBSTITUTE('Quantities Report'!$A2724, CHAR(160), " "))))</f>
        <v/>
      </c>
      <c r="C2726" s="30">
        <f>'Quantities Report'!F2724</f>
        <v>0</v>
      </c>
      <c r="D2726" s="32">
        <f>'Quantities Report'!G2724</f>
        <v>0</v>
      </c>
    </row>
    <row r="2727" spans="1:4">
      <c r="A2727" s="15" t="str">
        <f>IF(ISNUMBER(VALUE(SUBSTITUTE('Quantities Report'!$A2725,"+",""))), VALUE(SUBSTITUTE('Quantities Report'!$A2725,"+","")),IF('Quantities Report'!$A2725="","End of Project",$A2726))</f>
        <v>End of Project</v>
      </c>
      <c r="B2727" s="30" t="str">
        <f>IF(ISNUMBER('Quantities Report'!$A2725), "", TRIM(CLEAN(SUBSTITUTE('Quantities Report'!$A2725, CHAR(160), " "))))</f>
        <v/>
      </c>
      <c r="C2727" s="30">
        <f>'Quantities Report'!F2725</f>
        <v>0</v>
      </c>
      <c r="D2727" s="32">
        <f>'Quantities Report'!G2725</f>
        <v>0</v>
      </c>
    </row>
    <row r="2728" spans="1:4">
      <c r="A2728" s="15" t="str">
        <f>IF(ISNUMBER(VALUE(SUBSTITUTE('Quantities Report'!$A2726,"+",""))), VALUE(SUBSTITUTE('Quantities Report'!$A2726,"+","")),IF('Quantities Report'!$A2726="","End of Project",$A2727))</f>
        <v>End of Project</v>
      </c>
      <c r="B2728" s="30" t="str">
        <f>IF(ISNUMBER('Quantities Report'!$A2726), "", TRIM(CLEAN(SUBSTITUTE('Quantities Report'!$A2726, CHAR(160), " "))))</f>
        <v/>
      </c>
      <c r="C2728" s="30">
        <f>'Quantities Report'!F2726</f>
        <v>0</v>
      </c>
      <c r="D2728" s="32">
        <f>'Quantities Report'!G2726</f>
        <v>0</v>
      </c>
    </row>
    <row r="2729" spans="1:4">
      <c r="A2729" s="15" t="str">
        <f>IF(ISNUMBER(VALUE(SUBSTITUTE('Quantities Report'!$A2727,"+",""))), VALUE(SUBSTITUTE('Quantities Report'!$A2727,"+","")),IF('Quantities Report'!$A2727="","End of Project",$A2728))</f>
        <v>End of Project</v>
      </c>
      <c r="B2729" s="30" t="str">
        <f>IF(ISNUMBER('Quantities Report'!$A2727), "", TRIM(CLEAN(SUBSTITUTE('Quantities Report'!$A2727, CHAR(160), " "))))</f>
        <v/>
      </c>
      <c r="C2729" s="30">
        <f>'Quantities Report'!F2727</f>
        <v>0</v>
      </c>
      <c r="D2729" s="32">
        <f>'Quantities Report'!G2727</f>
        <v>0</v>
      </c>
    </row>
    <row r="2730" spans="1:4">
      <c r="A2730" s="15" t="str">
        <f>IF(ISNUMBER(VALUE(SUBSTITUTE('Quantities Report'!$A2728,"+",""))), VALUE(SUBSTITUTE('Quantities Report'!$A2728,"+","")),IF('Quantities Report'!$A2728="","End of Project",$A2729))</f>
        <v>End of Project</v>
      </c>
      <c r="B2730" s="30" t="str">
        <f>IF(ISNUMBER('Quantities Report'!$A2728), "", TRIM(CLEAN(SUBSTITUTE('Quantities Report'!$A2728, CHAR(160), " "))))</f>
        <v/>
      </c>
      <c r="C2730" s="30">
        <f>'Quantities Report'!F2728</f>
        <v>0</v>
      </c>
      <c r="D2730" s="32">
        <f>'Quantities Report'!G2728</f>
        <v>0</v>
      </c>
    </row>
    <row r="2731" spans="1:4">
      <c r="A2731" s="15" t="str">
        <f>IF(ISNUMBER(VALUE(SUBSTITUTE('Quantities Report'!$A2729,"+",""))), VALUE(SUBSTITUTE('Quantities Report'!$A2729,"+","")),IF('Quantities Report'!$A2729="","End of Project",$A2730))</f>
        <v>End of Project</v>
      </c>
      <c r="B2731" s="30" t="str">
        <f>IF(ISNUMBER('Quantities Report'!$A2729), "", TRIM(CLEAN(SUBSTITUTE('Quantities Report'!$A2729, CHAR(160), " "))))</f>
        <v/>
      </c>
      <c r="C2731" s="30">
        <f>'Quantities Report'!F2729</f>
        <v>0</v>
      </c>
      <c r="D2731" s="32">
        <f>'Quantities Report'!G2729</f>
        <v>0</v>
      </c>
    </row>
    <row r="2732" spans="1:4">
      <c r="A2732" s="15" t="str">
        <f>IF(ISNUMBER(VALUE(SUBSTITUTE('Quantities Report'!$A2730,"+",""))), VALUE(SUBSTITUTE('Quantities Report'!$A2730,"+","")),IF('Quantities Report'!$A2730="","End of Project",$A2731))</f>
        <v>End of Project</v>
      </c>
      <c r="B2732" s="30" t="str">
        <f>IF(ISNUMBER('Quantities Report'!$A2730), "", TRIM(CLEAN(SUBSTITUTE('Quantities Report'!$A2730, CHAR(160), " "))))</f>
        <v/>
      </c>
      <c r="C2732" s="30">
        <f>'Quantities Report'!F2730</f>
        <v>0</v>
      </c>
      <c r="D2732" s="32">
        <f>'Quantities Report'!G2730</f>
        <v>0</v>
      </c>
    </row>
    <row r="2733" spans="1:4">
      <c r="A2733" s="15" t="str">
        <f>IF(ISNUMBER(VALUE(SUBSTITUTE('Quantities Report'!$A2731,"+",""))), VALUE(SUBSTITUTE('Quantities Report'!$A2731,"+","")),IF('Quantities Report'!$A2731="","End of Project",$A2732))</f>
        <v>End of Project</v>
      </c>
      <c r="B2733" s="30" t="str">
        <f>IF(ISNUMBER('Quantities Report'!$A2731), "", TRIM(CLEAN(SUBSTITUTE('Quantities Report'!$A2731, CHAR(160), " "))))</f>
        <v/>
      </c>
      <c r="C2733" s="30">
        <f>'Quantities Report'!F2731</f>
        <v>0</v>
      </c>
      <c r="D2733" s="32">
        <f>'Quantities Report'!G2731</f>
        <v>0</v>
      </c>
    </row>
    <row r="2734" spans="1:4">
      <c r="A2734" s="15" t="str">
        <f>IF(ISNUMBER(VALUE(SUBSTITUTE('Quantities Report'!$A2732,"+",""))), VALUE(SUBSTITUTE('Quantities Report'!$A2732,"+","")),IF('Quantities Report'!$A2732="","End of Project",$A2733))</f>
        <v>End of Project</v>
      </c>
      <c r="B2734" s="30" t="str">
        <f>IF(ISNUMBER('Quantities Report'!$A2732), "", TRIM(CLEAN(SUBSTITUTE('Quantities Report'!$A2732, CHAR(160), " "))))</f>
        <v/>
      </c>
      <c r="C2734" s="30">
        <f>'Quantities Report'!F2732</f>
        <v>0</v>
      </c>
      <c r="D2734" s="32">
        <f>'Quantities Report'!G2732</f>
        <v>0</v>
      </c>
    </row>
    <row r="2735" spans="1:4">
      <c r="A2735" s="15" t="str">
        <f>IF(ISNUMBER(VALUE(SUBSTITUTE('Quantities Report'!$A2733,"+",""))), VALUE(SUBSTITUTE('Quantities Report'!$A2733,"+","")),IF('Quantities Report'!$A2733="","End of Project",$A2734))</f>
        <v>End of Project</v>
      </c>
      <c r="B2735" s="30" t="str">
        <f>IF(ISNUMBER('Quantities Report'!$A2733), "", TRIM(CLEAN(SUBSTITUTE('Quantities Report'!$A2733, CHAR(160), " "))))</f>
        <v/>
      </c>
      <c r="C2735" s="30">
        <f>'Quantities Report'!F2733</f>
        <v>0</v>
      </c>
      <c r="D2735" s="32">
        <f>'Quantities Report'!G2733</f>
        <v>0</v>
      </c>
    </row>
    <row r="2736" spans="1:4">
      <c r="A2736" s="15" t="str">
        <f>IF(ISNUMBER(VALUE(SUBSTITUTE('Quantities Report'!$A2734,"+",""))), VALUE(SUBSTITUTE('Quantities Report'!$A2734,"+","")),IF('Quantities Report'!$A2734="","End of Project",$A2735))</f>
        <v>End of Project</v>
      </c>
      <c r="B2736" s="30" t="str">
        <f>IF(ISNUMBER('Quantities Report'!$A2734), "", TRIM(CLEAN(SUBSTITUTE('Quantities Report'!$A2734, CHAR(160), " "))))</f>
        <v/>
      </c>
      <c r="C2736" s="30">
        <f>'Quantities Report'!F2734</f>
        <v>0</v>
      </c>
      <c r="D2736" s="32">
        <f>'Quantities Report'!G2734</f>
        <v>0</v>
      </c>
    </row>
    <row r="2737" spans="1:4">
      <c r="A2737" s="15" t="str">
        <f>IF(ISNUMBER(VALUE(SUBSTITUTE('Quantities Report'!$A2735,"+",""))), VALUE(SUBSTITUTE('Quantities Report'!$A2735,"+","")),IF('Quantities Report'!$A2735="","End of Project",$A2736))</f>
        <v>End of Project</v>
      </c>
      <c r="B2737" s="30" t="str">
        <f>IF(ISNUMBER('Quantities Report'!$A2735), "", TRIM(CLEAN(SUBSTITUTE('Quantities Report'!$A2735, CHAR(160), " "))))</f>
        <v/>
      </c>
      <c r="C2737" s="30">
        <f>'Quantities Report'!F2735</f>
        <v>0</v>
      </c>
      <c r="D2737" s="32">
        <f>'Quantities Report'!G2735</f>
        <v>0</v>
      </c>
    </row>
    <row r="2738" spans="1:4">
      <c r="A2738" s="15" t="str">
        <f>IF(ISNUMBER(VALUE(SUBSTITUTE('Quantities Report'!$A2736,"+",""))), VALUE(SUBSTITUTE('Quantities Report'!$A2736,"+","")),IF('Quantities Report'!$A2736="","End of Project",$A2737))</f>
        <v>End of Project</v>
      </c>
      <c r="B2738" s="30" t="str">
        <f>IF(ISNUMBER('Quantities Report'!$A2736), "", TRIM(CLEAN(SUBSTITUTE('Quantities Report'!$A2736, CHAR(160), " "))))</f>
        <v/>
      </c>
      <c r="C2738" s="30">
        <f>'Quantities Report'!F2736</f>
        <v>0</v>
      </c>
      <c r="D2738" s="32">
        <f>'Quantities Report'!G2736</f>
        <v>0</v>
      </c>
    </row>
    <row r="2739" spans="1:4">
      <c r="A2739" s="15" t="str">
        <f>IF(ISNUMBER(VALUE(SUBSTITUTE('Quantities Report'!$A2737,"+",""))), VALUE(SUBSTITUTE('Quantities Report'!$A2737,"+","")),IF('Quantities Report'!$A2737="","End of Project",$A2738))</f>
        <v>End of Project</v>
      </c>
      <c r="B2739" s="30" t="str">
        <f>IF(ISNUMBER('Quantities Report'!$A2737), "", TRIM(CLEAN(SUBSTITUTE('Quantities Report'!$A2737, CHAR(160), " "))))</f>
        <v/>
      </c>
      <c r="C2739" s="30">
        <f>'Quantities Report'!F2737</f>
        <v>0</v>
      </c>
      <c r="D2739" s="32">
        <f>'Quantities Report'!G2737</f>
        <v>0</v>
      </c>
    </row>
    <row r="2740" spans="1:4">
      <c r="A2740" s="15" t="str">
        <f>IF(ISNUMBER(VALUE(SUBSTITUTE('Quantities Report'!$A2738,"+",""))), VALUE(SUBSTITUTE('Quantities Report'!$A2738,"+","")),IF('Quantities Report'!$A2738="","End of Project",$A2739))</f>
        <v>End of Project</v>
      </c>
      <c r="B2740" s="30" t="str">
        <f>IF(ISNUMBER('Quantities Report'!$A2738), "", TRIM(CLEAN(SUBSTITUTE('Quantities Report'!$A2738, CHAR(160), " "))))</f>
        <v/>
      </c>
      <c r="C2740" s="30">
        <f>'Quantities Report'!F2738</f>
        <v>0</v>
      </c>
      <c r="D2740" s="32">
        <f>'Quantities Report'!G2738</f>
        <v>0</v>
      </c>
    </row>
    <row r="2741" spans="1:4">
      <c r="A2741" s="15" t="str">
        <f>IF(ISNUMBER(VALUE(SUBSTITUTE('Quantities Report'!$A2739,"+",""))), VALUE(SUBSTITUTE('Quantities Report'!$A2739,"+","")),IF('Quantities Report'!$A2739="","End of Project",$A2740))</f>
        <v>End of Project</v>
      </c>
      <c r="B2741" s="30" t="str">
        <f>IF(ISNUMBER('Quantities Report'!$A2739), "", TRIM(CLEAN(SUBSTITUTE('Quantities Report'!$A2739, CHAR(160), " "))))</f>
        <v/>
      </c>
      <c r="C2741" s="30">
        <f>'Quantities Report'!F2739</f>
        <v>0</v>
      </c>
      <c r="D2741" s="32">
        <f>'Quantities Report'!G2739</f>
        <v>0</v>
      </c>
    </row>
    <row r="2742" spans="1:4">
      <c r="A2742" s="15" t="str">
        <f>IF(ISNUMBER(VALUE(SUBSTITUTE('Quantities Report'!$A2740,"+",""))), VALUE(SUBSTITUTE('Quantities Report'!$A2740,"+","")),IF('Quantities Report'!$A2740="","End of Project",$A2741))</f>
        <v>End of Project</v>
      </c>
      <c r="B2742" s="30" t="str">
        <f>IF(ISNUMBER('Quantities Report'!$A2740), "", TRIM(CLEAN(SUBSTITUTE('Quantities Report'!$A2740, CHAR(160), " "))))</f>
        <v/>
      </c>
      <c r="C2742" s="30">
        <f>'Quantities Report'!F2740</f>
        <v>0</v>
      </c>
      <c r="D2742" s="32">
        <f>'Quantities Report'!G2740</f>
        <v>0</v>
      </c>
    </row>
    <row r="2743" spans="1:4">
      <c r="A2743" s="15" t="str">
        <f>IF(ISNUMBER(VALUE(SUBSTITUTE('Quantities Report'!$A2741,"+",""))), VALUE(SUBSTITUTE('Quantities Report'!$A2741,"+","")),IF('Quantities Report'!$A2741="","End of Project",$A2742))</f>
        <v>End of Project</v>
      </c>
      <c r="B2743" s="30" t="str">
        <f>IF(ISNUMBER('Quantities Report'!$A2741), "", TRIM(CLEAN(SUBSTITUTE('Quantities Report'!$A2741, CHAR(160), " "))))</f>
        <v/>
      </c>
      <c r="C2743" s="30">
        <f>'Quantities Report'!F2741</f>
        <v>0</v>
      </c>
      <c r="D2743" s="32">
        <f>'Quantities Report'!G2741</f>
        <v>0</v>
      </c>
    </row>
    <row r="2744" spans="1:4">
      <c r="A2744" s="15" t="str">
        <f>IF(ISNUMBER(VALUE(SUBSTITUTE('Quantities Report'!$A2742,"+",""))), VALUE(SUBSTITUTE('Quantities Report'!$A2742,"+","")),IF('Quantities Report'!$A2742="","End of Project",$A2743))</f>
        <v>End of Project</v>
      </c>
      <c r="B2744" s="30" t="str">
        <f>IF(ISNUMBER('Quantities Report'!$A2742), "", TRIM(CLEAN(SUBSTITUTE('Quantities Report'!$A2742, CHAR(160), " "))))</f>
        <v/>
      </c>
      <c r="C2744" s="30">
        <f>'Quantities Report'!F2742</f>
        <v>0</v>
      </c>
      <c r="D2744" s="32">
        <f>'Quantities Report'!G2742</f>
        <v>0</v>
      </c>
    </row>
    <row r="2745" spans="1:4">
      <c r="A2745" s="15" t="str">
        <f>IF(ISNUMBER(VALUE(SUBSTITUTE('Quantities Report'!$A2743,"+",""))), VALUE(SUBSTITUTE('Quantities Report'!$A2743,"+","")),IF('Quantities Report'!$A2743="","End of Project",$A2744))</f>
        <v>End of Project</v>
      </c>
      <c r="B2745" s="30" t="str">
        <f>IF(ISNUMBER('Quantities Report'!$A2743), "", TRIM(CLEAN(SUBSTITUTE('Quantities Report'!$A2743, CHAR(160), " "))))</f>
        <v/>
      </c>
      <c r="C2745" s="30">
        <f>'Quantities Report'!F2743</f>
        <v>0</v>
      </c>
      <c r="D2745" s="32">
        <f>'Quantities Report'!G2743</f>
        <v>0</v>
      </c>
    </row>
    <row r="2746" spans="1:4">
      <c r="A2746" s="15" t="str">
        <f>IF(ISNUMBER(VALUE(SUBSTITUTE('Quantities Report'!$A2744,"+",""))), VALUE(SUBSTITUTE('Quantities Report'!$A2744,"+","")),IF('Quantities Report'!$A2744="","End of Project",$A2745))</f>
        <v>End of Project</v>
      </c>
      <c r="B2746" s="30" t="str">
        <f>IF(ISNUMBER('Quantities Report'!$A2744), "", TRIM(CLEAN(SUBSTITUTE('Quantities Report'!$A2744, CHAR(160), " "))))</f>
        <v/>
      </c>
      <c r="C2746" s="30">
        <f>'Quantities Report'!F2744</f>
        <v>0</v>
      </c>
      <c r="D2746" s="32">
        <f>'Quantities Report'!G2744</f>
        <v>0</v>
      </c>
    </row>
    <row r="2747" spans="1:4">
      <c r="A2747" s="15" t="str">
        <f>IF(ISNUMBER(VALUE(SUBSTITUTE('Quantities Report'!$A2745,"+",""))), VALUE(SUBSTITUTE('Quantities Report'!$A2745,"+","")),IF('Quantities Report'!$A2745="","End of Project",$A2746))</f>
        <v>End of Project</v>
      </c>
      <c r="B2747" s="30" t="str">
        <f>IF(ISNUMBER('Quantities Report'!$A2745), "", TRIM(CLEAN(SUBSTITUTE('Quantities Report'!$A2745, CHAR(160), " "))))</f>
        <v/>
      </c>
      <c r="C2747" s="30">
        <f>'Quantities Report'!F2745</f>
        <v>0</v>
      </c>
      <c r="D2747" s="32">
        <f>'Quantities Report'!G2745</f>
        <v>0</v>
      </c>
    </row>
    <row r="2748" spans="1:4">
      <c r="A2748" s="15" t="str">
        <f>IF(ISNUMBER(VALUE(SUBSTITUTE('Quantities Report'!$A2746,"+",""))), VALUE(SUBSTITUTE('Quantities Report'!$A2746,"+","")),IF('Quantities Report'!$A2746="","End of Project",$A2747))</f>
        <v>End of Project</v>
      </c>
      <c r="B2748" s="30" t="str">
        <f>IF(ISNUMBER('Quantities Report'!$A2746), "", TRIM(CLEAN(SUBSTITUTE('Quantities Report'!$A2746, CHAR(160), " "))))</f>
        <v/>
      </c>
      <c r="C2748" s="30">
        <f>'Quantities Report'!F2746</f>
        <v>0</v>
      </c>
      <c r="D2748" s="32">
        <f>'Quantities Report'!G2746</f>
        <v>0</v>
      </c>
    </row>
    <row r="2749" spans="1:4">
      <c r="A2749" s="15" t="str">
        <f>IF(ISNUMBER(VALUE(SUBSTITUTE('Quantities Report'!$A2747,"+",""))), VALUE(SUBSTITUTE('Quantities Report'!$A2747,"+","")),IF('Quantities Report'!$A2747="","End of Project",$A2748))</f>
        <v>End of Project</v>
      </c>
      <c r="B2749" s="30" t="str">
        <f>IF(ISNUMBER('Quantities Report'!$A2747), "", TRIM(CLEAN(SUBSTITUTE('Quantities Report'!$A2747, CHAR(160), " "))))</f>
        <v/>
      </c>
      <c r="C2749" s="30">
        <f>'Quantities Report'!F2747</f>
        <v>0</v>
      </c>
      <c r="D2749" s="32">
        <f>'Quantities Report'!G2747</f>
        <v>0</v>
      </c>
    </row>
    <row r="2750" spans="1:4">
      <c r="A2750" s="15" t="str">
        <f>IF(ISNUMBER(VALUE(SUBSTITUTE('Quantities Report'!$A2748,"+",""))), VALUE(SUBSTITUTE('Quantities Report'!$A2748,"+","")),IF('Quantities Report'!$A2748="","End of Project",$A2749))</f>
        <v>End of Project</v>
      </c>
      <c r="B2750" s="30" t="str">
        <f>IF(ISNUMBER('Quantities Report'!$A2748), "", TRIM(CLEAN(SUBSTITUTE('Quantities Report'!$A2748, CHAR(160), " "))))</f>
        <v/>
      </c>
      <c r="C2750" s="30">
        <f>'Quantities Report'!F2748</f>
        <v>0</v>
      </c>
      <c r="D2750" s="32">
        <f>'Quantities Report'!G2748</f>
        <v>0</v>
      </c>
    </row>
    <row r="2751" spans="1:4">
      <c r="A2751" s="15" t="str">
        <f>IF(ISNUMBER(VALUE(SUBSTITUTE('Quantities Report'!$A2749,"+",""))), VALUE(SUBSTITUTE('Quantities Report'!$A2749,"+","")),IF('Quantities Report'!$A2749="","End of Project",$A2750))</f>
        <v>End of Project</v>
      </c>
      <c r="B2751" s="30" t="str">
        <f>IF(ISNUMBER('Quantities Report'!$A2749), "", TRIM(CLEAN(SUBSTITUTE('Quantities Report'!$A2749, CHAR(160), " "))))</f>
        <v/>
      </c>
      <c r="C2751" s="30">
        <f>'Quantities Report'!F2749</f>
        <v>0</v>
      </c>
      <c r="D2751" s="32">
        <f>'Quantities Report'!G2749</f>
        <v>0</v>
      </c>
    </row>
    <row r="2752" spans="1:4">
      <c r="A2752" s="15" t="str">
        <f>IF(ISNUMBER(VALUE(SUBSTITUTE('Quantities Report'!$A2750,"+",""))), VALUE(SUBSTITUTE('Quantities Report'!$A2750,"+","")),IF('Quantities Report'!$A2750="","End of Project",$A2751))</f>
        <v>End of Project</v>
      </c>
      <c r="B2752" s="30" t="str">
        <f>IF(ISNUMBER('Quantities Report'!$A2750), "", TRIM(CLEAN(SUBSTITUTE('Quantities Report'!$A2750, CHAR(160), " "))))</f>
        <v/>
      </c>
      <c r="C2752" s="30">
        <f>'Quantities Report'!F2750</f>
        <v>0</v>
      </c>
      <c r="D2752" s="32">
        <f>'Quantities Report'!G2750</f>
        <v>0</v>
      </c>
    </row>
    <row r="2753" spans="1:4">
      <c r="A2753" s="15" t="str">
        <f>IF(ISNUMBER(VALUE(SUBSTITUTE('Quantities Report'!$A2751,"+",""))), VALUE(SUBSTITUTE('Quantities Report'!$A2751,"+","")),IF('Quantities Report'!$A2751="","End of Project",$A2752))</f>
        <v>End of Project</v>
      </c>
      <c r="B2753" s="30" t="str">
        <f>IF(ISNUMBER('Quantities Report'!$A2751), "", TRIM(CLEAN(SUBSTITUTE('Quantities Report'!$A2751, CHAR(160), " "))))</f>
        <v/>
      </c>
      <c r="C2753" s="30">
        <f>'Quantities Report'!F2751</f>
        <v>0</v>
      </c>
      <c r="D2753" s="32">
        <f>'Quantities Report'!G2751</f>
        <v>0</v>
      </c>
    </row>
    <row r="2754" spans="1:4">
      <c r="A2754" s="15" t="str">
        <f>IF(ISNUMBER(VALUE(SUBSTITUTE('Quantities Report'!$A2752,"+",""))), VALUE(SUBSTITUTE('Quantities Report'!$A2752,"+","")),IF('Quantities Report'!$A2752="","End of Project",$A2753))</f>
        <v>End of Project</v>
      </c>
      <c r="B2754" s="30" t="str">
        <f>IF(ISNUMBER('Quantities Report'!$A2752), "", TRIM(CLEAN(SUBSTITUTE('Quantities Report'!$A2752, CHAR(160), " "))))</f>
        <v/>
      </c>
      <c r="C2754" s="30">
        <f>'Quantities Report'!F2752</f>
        <v>0</v>
      </c>
      <c r="D2754" s="32">
        <f>'Quantities Report'!G2752</f>
        <v>0</v>
      </c>
    </row>
    <row r="2755" spans="1:4">
      <c r="A2755" s="15" t="str">
        <f>IF(ISNUMBER(VALUE(SUBSTITUTE('Quantities Report'!$A2753,"+",""))), VALUE(SUBSTITUTE('Quantities Report'!$A2753,"+","")),IF('Quantities Report'!$A2753="","End of Project",$A2754))</f>
        <v>End of Project</v>
      </c>
      <c r="B2755" s="30" t="str">
        <f>IF(ISNUMBER('Quantities Report'!$A2753), "", TRIM(CLEAN(SUBSTITUTE('Quantities Report'!$A2753, CHAR(160), " "))))</f>
        <v/>
      </c>
      <c r="C2755" s="30">
        <f>'Quantities Report'!F2753</f>
        <v>0</v>
      </c>
      <c r="D2755" s="32">
        <f>'Quantities Report'!G2753</f>
        <v>0</v>
      </c>
    </row>
    <row r="2756" spans="1:4">
      <c r="A2756" s="15" t="str">
        <f>IF(ISNUMBER(VALUE(SUBSTITUTE('Quantities Report'!$A2754,"+",""))), VALUE(SUBSTITUTE('Quantities Report'!$A2754,"+","")),IF('Quantities Report'!$A2754="","End of Project",$A2755))</f>
        <v>End of Project</v>
      </c>
      <c r="B2756" s="30" t="str">
        <f>IF(ISNUMBER('Quantities Report'!$A2754), "", TRIM(CLEAN(SUBSTITUTE('Quantities Report'!$A2754, CHAR(160), " "))))</f>
        <v/>
      </c>
      <c r="C2756" s="30">
        <f>'Quantities Report'!F2754</f>
        <v>0</v>
      </c>
      <c r="D2756" s="32">
        <f>'Quantities Report'!G2754</f>
        <v>0</v>
      </c>
    </row>
    <row r="2757" spans="1:4">
      <c r="A2757" s="15" t="str">
        <f>IF(ISNUMBER(VALUE(SUBSTITUTE('Quantities Report'!$A2755,"+",""))), VALUE(SUBSTITUTE('Quantities Report'!$A2755,"+","")),IF('Quantities Report'!$A2755="","End of Project",$A2756))</f>
        <v>End of Project</v>
      </c>
      <c r="B2757" s="30" t="str">
        <f>IF(ISNUMBER('Quantities Report'!$A2755), "", TRIM(CLEAN(SUBSTITUTE('Quantities Report'!$A2755, CHAR(160), " "))))</f>
        <v/>
      </c>
      <c r="C2757" s="30">
        <f>'Quantities Report'!F2755</f>
        <v>0</v>
      </c>
      <c r="D2757" s="32">
        <f>'Quantities Report'!G2755</f>
        <v>0</v>
      </c>
    </row>
    <row r="2758" spans="1:4">
      <c r="A2758" s="15" t="str">
        <f>IF(ISNUMBER(VALUE(SUBSTITUTE('Quantities Report'!$A2756,"+",""))), VALUE(SUBSTITUTE('Quantities Report'!$A2756,"+","")),IF('Quantities Report'!$A2756="","End of Project",$A2757))</f>
        <v>End of Project</v>
      </c>
      <c r="B2758" s="30" t="str">
        <f>IF(ISNUMBER('Quantities Report'!$A2756), "", TRIM(CLEAN(SUBSTITUTE('Quantities Report'!$A2756, CHAR(160), " "))))</f>
        <v/>
      </c>
      <c r="C2758" s="30">
        <f>'Quantities Report'!F2756</f>
        <v>0</v>
      </c>
      <c r="D2758" s="32">
        <f>'Quantities Report'!G2756</f>
        <v>0</v>
      </c>
    </row>
    <row r="2759" spans="1:4">
      <c r="A2759" s="15" t="str">
        <f>IF(ISNUMBER(VALUE(SUBSTITUTE('Quantities Report'!$A2757,"+",""))), VALUE(SUBSTITUTE('Quantities Report'!$A2757,"+","")),IF('Quantities Report'!$A2757="","End of Project",$A2758))</f>
        <v>End of Project</v>
      </c>
      <c r="B2759" s="30" t="str">
        <f>IF(ISNUMBER('Quantities Report'!$A2757), "", TRIM(CLEAN(SUBSTITUTE('Quantities Report'!$A2757, CHAR(160), " "))))</f>
        <v/>
      </c>
      <c r="C2759" s="30">
        <f>'Quantities Report'!F2757</f>
        <v>0</v>
      </c>
      <c r="D2759" s="32">
        <f>'Quantities Report'!G2757</f>
        <v>0</v>
      </c>
    </row>
    <row r="2760" spans="1:4">
      <c r="A2760" s="15" t="str">
        <f>IF(ISNUMBER(VALUE(SUBSTITUTE('Quantities Report'!$A2758,"+",""))), VALUE(SUBSTITUTE('Quantities Report'!$A2758,"+","")),IF('Quantities Report'!$A2758="","End of Project",$A2759))</f>
        <v>End of Project</v>
      </c>
      <c r="B2760" s="30" t="str">
        <f>IF(ISNUMBER('Quantities Report'!$A2758), "", TRIM(CLEAN(SUBSTITUTE('Quantities Report'!$A2758, CHAR(160), " "))))</f>
        <v/>
      </c>
      <c r="C2760" s="30">
        <f>'Quantities Report'!F2758</f>
        <v>0</v>
      </c>
      <c r="D2760" s="32">
        <f>'Quantities Report'!G2758</f>
        <v>0</v>
      </c>
    </row>
    <row r="2761" spans="1:4">
      <c r="A2761" s="15" t="str">
        <f>IF(ISNUMBER(VALUE(SUBSTITUTE('Quantities Report'!$A2759,"+",""))), VALUE(SUBSTITUTE('Quantities Report'!$A2759,"+","")),IF('Quantities Report'!$A2759="","End of Project",$A2760))</f>
        <v>End of Project</v>
      </c>
      <c r="B2761" s="30" t="str">
        <f>IF(ISNUMBER('Quantities Report'!$A2759), "", TRIM(CLEAN(SUBSTITUTE('Quantities Report'!$A2759, CHAR(160), " "))))</f>
        <v/>
      </c>
      <c r="C2761" s="30">
        <f>'Quantities Report'!F2759</f>
        <v>0</v>
      </c>
      <c r="D2761" s="32">
        <f>'Quantities Report'!G2759</f>
        <v>0</v>
      </c>
    </row>
    <row r="2762" spans="1:4">
      <c r="A2762" s="15" t="str">
        <f>IF(ISNUMBER(VALUE(SUBSTITUTE('Quantities Report'!$A2760,"+",""))), VALUE(SUBSTITUTE('Quantities Report'!$A2760,"+","")),IF('Quantities Report'!$A2760="","End of Project",$A2761))</f>
        <v>End of Project</v>
      </c>
      <c r="B2762" s="30" t="str">
        <f>IF(ISNUMBER('Quantities Report'!$A2760), "", TRIM(CLEAN(SUBSTITUTE('Quantities Report'!$A2760, CHAR(160), " "))))</f>
        <v/>
      </c>
      <c r="C2762" s="30">
        <f>'Quantities Report'!F2760</f>
        <v>0</v>
      </c>
      <c r="D2762" s="32">
        <f>'Quantities Report'!G2760</f>
        <v>0</v>
      </c>
    </row>
    <row r="2763" spans="1:4">
      <c r="A2763" s="15" t="str">
        <f>IF(ISNUMBER(VALUE(SUBSTITUTE('Quantities Report'!$A2761,"+",""))), VALUE(SUBSTITUTE('Quantities Report'!$A2761,"+","")),IF('Quantities Report'!$A2761="","End of Project",$A2762))</f>
        <v>End of Project</v>
      </c>
      <c r="B2763" s="30" t="str">
        <f>IF(ISNUMBER('Quantities Report'!$A2761), "", TRIM(CLEAN(SUBSTITUTE('Quantities Report'!$A2761, CHAR(160), " "))))</f>
        <v/>
      </c>
      <c r="C2763" s="30">
        <f>'Quantities Report'!F2761</f>
        <v>0</v>
      </c>
      <c r="D2763" s="32">
        <f>'Quantities Report'!G2761</f>
        <v>0</v>
      </c>
    </row>
    <row r="2764" spans="1:4">
      <c r="A2764" s="15" t="str">
        <f>IF(ISNUMBER(VALUE(SUBSTITUTE('Quantities Report'!$A2762,"+",""))), VALUE(SUBSTITUTE('Quantities Report'!$A2762,"+","")),IF('Quantities Report'!$A2762="","End of Project",$A2763))</f>
        <v>End of Project</v>
      </c>
      <c r="B2764" s="30" t="str">
        <f>IF(ISNUMBER('Quantities Report'!$A2762), "", TRIM(CLEAN(SUBSTITUTE('Quantities Report'!$A2762, CHAR(160), " "))))</f>
        <v/>
      </c>
      <c r="C2764" s="30">
        <f>'Quantities Report'!F2762</f>
        <v>0</v>
      </c>
      <c r="D2764" s="32">
        <f>'Quantities Report'!G2762</f>
        <v>0</v>
      </c>
    </row>
    <row r="2765" spans="1:4">
      <c r="A2765" s="15" t="str">
        <f>IF(ISNUMBER(VALUE(SUBSTITUTE('Quantities Report'!$A2763,"+",""))), VALUE(SUBSTITUTE('Quantities Report'!$A2763,"+","")),IF('Quantities Report'!$A2763="","End of Project",$A2764))</f>
        <v>End of Project</v>
      </c>
      <c r="B2765" s="30" t="str">
        <f>IF(ISNUMBER('Quantities Report'!$A2763), "", TRIM(CLEAN(SUBSTITUTE('Quantities Report'!$A2763, CHAR(160), " "))))</f>
        <v/>
      </c>
      <c r="C2765" s="30">
        <f>'Quantities Report'!F2763</f>
        <v>0</v>
      </c>
      <c r="D2765" s="32">
        <f>'Quantities Report'!G2763</f>
        <v>0</v>
      </c>
    </row>
    <row r="2766" spans="1:4">
      <c r="A2766" s="15" t="str">
        <f>IF(ISNUMBER(VALUE(SUBSTITUTE('Quantities Report'!$A2764,"+",""))), VALUE(SUBSTITUTE('Quantities Report'!$A2764,"+","")),IF('Quantities Report'!$A2764="","End of Project",$A2765))</f>
        <v>End of Project</v>
      </c>
      <c r="B2766" s="30" t="str">
        <f>IF(ISNUMBER('Quantities Report'!$A2764), "", TRIM(CLEAN(SUBSTITUTE('Quantities Report'!$A2764, CHAR(160), " "))))</f>
        <v/>
      </c>
      <c r="C2766" s="30">
        <f>'Quantities Report'!F2764</f>
        <v>0</v>
      </c>
      <c r="D2766" s="32">
        <f>'Quantities Report'!G2764</f>
        <v>0</v>
      </c>
    </row>
    <row r="2767" spans="1:4">
      <c r="A2767" s="15" t="str">
        <f>IF(ISNUMBER(VALUE(SUBSTITUTE('Quantities Report'!$A2765,"+",""))), VALUE(SUBSTITUTE('Quantities Report'!$A2765,"+","")),IF('Quantities Report'!$A2765="","End of Project",$A2766))</f>
        <v>End of Project</v>
      </c>
      <c r="B2767" s="30" t="str">
        <f>IF(ISNUMBER('Quantities Report'!$A2765), "", TRIM(CLEAN(SUBSTITUTE('Quantities Report'!$A2765, CHAR(160), " "))))</f>
        <v/>
      </c>
      <c r="C2767" s="30">
        <f>'Quantities Report'!F2765</f>
        <v>0</v>
      </c>
      <c r="D2767" s="32">
        <f>'Quantities Report'!G2765</f>
        <v>0</v>
      </c>
    </row>
    <row r="2768" spans="1:4">
      <c r="A2768" s="15" t="str">
        <f>IF(ISNUMBER(VALUE(SUBSTITUTE('Quantities Report'!$A2766,"+",""))), VALUE(SUBSTITUTE('Quantities Report'!$A2766,"+","")),IF('Quantities Report'!$A2766="","End of Project",$A2767))</f>
        <v>End of Project</v>
      </c>
      <c r="B2768" s="30" t="str">
        <f>IF(ISNUMBER('Quantities Report'!$A2766), "", TRIM(CLEAN(SUBSTITUTE('Quantities Report'!$A2766, CHAR(160), " "))))</f>
        <v/>
      </c>
      <c r="C2768" s="30">
        <f>'Quantities Report'!F2766</f>
        <v>0</v>
      </c>
      <c r="D2768" s="32">
        <f>'Quantities Report'!G2766</f>
        <v>0</v>
      </c>
    </row>
    <row r="2769" spans="1:4">
      <c r="A2769" s="15" t="str">
        <f>IF(ISNUMBER(VALUE(SUBSTITUTE('Quantities Report'!$A2767,"+",""))), VALUE(SUBSTITUTE('Quantities Report'!$A2767,"+","")),IF('Quantities Report'!$A2767="","End of Project",$A2768))</f>
        <v>End of Project</v>
      </c>
      <c r="B2769" s="30" t="str">
        <f>IF(ISNUMBER('Quantities Report'!$A2767), "", TRIM(CLEAN(SUBSTITUTE('Quantities Report'!$A2767, CHAR(160), " "))))</f>
        <v/>
      </c>
      <c r="C2769" s="30">
        <f>'Quantities Report'!F2767</f>
        <v>0</v>
      </c>
      <c r="D2769" s="32">
        <f>'Quantities Report'!G2767</f>
        <v>0</v>
      </c>
    </row>
    <row r="2770" spans="1:4">
      <c r="A2770" s="15" t="str">
        <f>IF(ISNUMBER(VALUE(SUBSTITUTE('Quantities Report'!$A2768,"+",""))), VALUE(SUBSTITUTE('Quantities Report'!$A2768,"+","")),IF('Quantities Report'!$A2768="","End of Project",$A2769))</f>
        <v>End of Project</v>
      </c>
      <c r="B2770" s="30" t="str">
        <f>IF(ISNUMBER('Quantities Report'!$A2768), "", TRIM(CLEAN(SUBSTITUTE('Quantities Report'!$A2768, CHAR(160), " "))))</f>
        <v/>
      </c>
      <c r="C2770" s="30">
        <f>'Quantities Report'!F2768</f>
        <v>0</v>
      </c>
      <c r="D2770" s="32">
        <f>'Quantities Report'!G2768</f>
        <v>0</v>
      </c>
    </row>
    <row r="2771" spans="1:4">
      <c r="A2771" s="15" t="str">
        <f>IF(ISNUMBER(VALUE(SUBSTITUTE('Quantities Report'!$A2769,"+",""))), VALUE(SUBSTITUTE('Quantities Report'!$A2769,"+","")),IF('Quantities Report'!$A2769="","End of Project",$A2770))</f>
        <v>End of Project</v>
      </c>
      <c r="B2771" s="30" t="str">
        <f>IF(ISNUMBER('Quantities Report'!$A2769), "", TRIM(CLEAN(SUBSTITUTE('Quantities Report'!$A2769, CHAR(160), " "))))</f>
        <v/>
      </c>
      <c r="C2771" s="30">
        <f>'Quantities Report'!F2769</f>
        <v>0</v>
      </c>
      <c r="D2771" s="32">
        <f>'Quantities Report'!G2769</f>
        <v>0</v>
      </c>
    </row>
    <row r="2772" spans="1:4">
      <c r="A2772" s="15" t="str">
        <f>IF(ISNUMBER(VALUE(SUBSTITUTE('Quantities Report'!$A2770,"+",""))), VALUE(SUBSTITUTE('Quantities Report'!$A2770,"+","")),IF('Quantities Report'!$A2770="","End of Project",$A2771))</f>
        <v>End of Project</v>
      </c>
      <c r="B2772" s="30" t="str">
        <f>IF(ISNUMBER('Quantities Report'!$A2770), "", TRIM(CLEAN(SUBSTITUTE('Quantities Report'!$A2770, CHAR(160), " "))))</f>
        <v/>
      </c>
      <c r="C2772" s="30">
        <f>'Quantities Report'!F2770</f>
        <v>0</v>
      </c>
      <c r="D2772" s="32">
        <f>'Quantities Report'!G2770</f>
        <v>0</v>
      </c>
    </row>
    <row r="2773" spans="1:4">
      <c r="A2773" s="15" t="str">
        <f>IF(ISNUMBER(VALUE(SUBSTITUTE('Quantities Report'!$A2771,"+",""))), VALUE(SUBSTITUTE('Quantities Report'!$A2771,"+","")),IF('Quantities Report'!$A2771="","End of Project",$A2772))</f>
        <v>End of Project</v>
      </c>
      <c r="B2773" s="30" t="str">
        <f>IF(ISNUMBER('Quantities Report'!$A2771), "", TRIM(CLEAN(SUBSTITUTE('Quantities Report'!$A2771, CHAR(160), " "))))</f>
        <v/>
      </c>
      <c r="C2773" s="30">
        <f>'Quantities Report'!F2771</f>
        <v>0</v>
      </c>
      <c r="D2773" s="32">
        <f>'Quantities Report'!G2771</f>
        <v>0</v>
      </c>
    </row>
    <row r="2774" spans="1:4">
      <c r="A2774" s="15" t="str">
        <f>IF(ISNUMBER(VALUE(SUBSTITUTE('Quantities Report'!$A2772,"+",""))), VALUE(SUBSTITUTE('Quantities Report'!$A2772,"+","")),IF('Quantities Report'!$A2772="","End of Project",$A2773))</f>
        <v>End of Project</v>
      </c>
      <c r="B2774" s="30" t="str">
        <f>IF(ISNUMBER('Quantities Report'!$A2772), "", TRIM(CLEAN(SUBSTITUTE('Quantities Report'!$A2772, CHAR(160), " "))))</f>
        <v/>
      </c>
      <c r="C2774" s="30">
        <f>'Quantities Report'!F2772</f>
        <v>0</v>
      </c>
      <c r="D2774" s="32">
        <f>'Quantities Report'!G2772</f>
        <v>0</v>
      </c>
    </row>
    <row r="2775" spans="1:4">
      <c r="A2775" s="15" t="str">
        <f>IF(ISNUMBER(VALUE(SUBSTITUTE('Quantities Report'!$A2773,"+",""))), VALUE(SUBSTITUTE('Quantities Report'!$A2773,"+","")),IF('Quantities Report'!$A2773="","End of Project",$A2774))</f>
        <v>End of Project</v>
      </c>
      <c r="B2775" s="30" t="str">
        <f>IF(ISNUMBER('Quantities Report'!$A2773), "", TRIM(CLEAN(SUBSTITUTE('Quantities Report'!$A2773, CHAR(160), " "))))</f>
        <v/>
      </c>
      <c r="C2775" s="30">
        <f>'Quantities Report'!F2773</f>
        <v>0</v>
      </c>
      <c r="D2775" s="32">
        <f>'Quantities Report'!G2773</f>
        <v>0</v>
      </c>
    </row>
    <row r="2776" spans="1:4">
      <c r="A2776" s="15" t="str">
        <f>IF(ISNUMBER(VALUE(SUBSTITUTE('Quantities Report'!$A2774,"+",""))), VALUE(SUBSTITUTE('Quantities Report'!$A2774,"+","")),IF('Quantities Report'!$A2774="","End of Project",$A2775))</f>
        <v>End of Project</v>
      </c>
      <c r="B2776" s="30" t="str">
        <f>IF(ISNUMBER('Quantities Report'!$A2774), "", TRIM(CLEAN(SUBSTITUTE('Quantities Report'!$A2774, CHAR(160), " "))))</f>
        <v/>
      </c>
      <c r="C2776" s="30">
        <f>'Quantities Report'!F2774</f>
        <v>0</v>
      </c>
      <c r="D2776" s="32">
        <f>'Quantities Report'!G2774</f>
        <v>0</v>
      </c>
    </row>
    <row r="2777" spans="1:4">
      <c r="A2777" s="15" t="str">
        <f>IF(ISNUMBER(VALUE(SUBSTITUTE('Quantities Report'!$A2775,"+",""))), VALUE(SUBSTITUTE('Quantities Report'!$A2775,"+","")),IF('Quantities Report'!$A2775="","End of Project",$A2776))</f>
        <v>End of Project</v>
      </c>
      <c r="B2777" s="30" t="str">
        <f>IF(ISNUMBER('Quantities Report'!$A2775), "", TRIM(CLEAN(SUBSTITUTE('Quantities Report'!$A2775, CHAR(160), " "))))</f>
        <v/>
      </c>
      <c r="C2777" s="30">
        <f>'Quantities Report'!F2775</f>
        <v>0</v>
      </c>
      <c r="D2777" s="32">
        <f>'Quantities Report'!G2775</f>
        <v>0</v>
      </c>
    </row>
    <row r="2778" spans="1:4">
      <c r="A2778" s="15" t="str">
        <f>IF(ISNUMBER(VALUE(SUBSTITUTE('Quantities Report'!$A2776,"+",""))), VALUE(SUBSTITUTE('Quantities Report'!$A2776,"+","")),IF('Quantities Report'!$A2776="","End of Project",$A2777))</f>
        <v>End of Project</v>
      </c>
      <c r="B2778" s="30" t="str">
        <f>IF(ISNUMBER('Quantities Report'!$A2776), "", TRIM(CLEAN(SUBSTITUTE('Quantities Report'!$A2776, CHAR(160), " "))))</f>
        <v/>
      </c>
      <c r="C2778" s="30">
        <f>'Quantities Report'!F2776</f>
        <v>0</v>
      </c>
      <c r="D2778" s="32">
        <f>'Quantities Report'!G2776</f>
        <v>0</v>
      </c>
    </row>
    <row r="2779" spans="1:4">
      <c r="A2779" s="15" t="str">
        <f>IF(ISNUMBER(VALUE(SUBSTITUTE('Quantities Report'!$A2777,"+",""))), VALUE(SUBSTITUTE('Quantities Report'!$A2777,"+","")),IF('Quantities Report'!$A2777="","End of Project",$A2778))</f>
        <v>End of Project</v>
      </c>
      <c r="B2779" s="30" t="str">
        <f>IF(ISNUMBER('Quantities Report'!$A2777), "", TRIM(CLEAN(SUBSTITUTE('Quantities Report'!$A2777, CHAR(160), " "))))</f>
        <v/>
      </c>
      <c r="C2779" s="30">
        <f>'Quantities Report'!F2777</f>
        <v>0</v>
      </c>
      <c r="D2779" s="32">
        <f>'Quantities Report'!G2777</f>
        <v>0</v>
      </c>
    </row>
    <row r="2780" spans="1:4">
      <c r="A2780" s="15" t="str">
        <f>IF(ISNUMBER(VALUE(SUBSTITUTE('Quantities Report'!$A2778,"+",""))), VALUE(SUBSTITUTE('Quantities Report'!$A2778,"+","")),IF('Quantities Report'!$A2778="","End of Project",$A2779))</f>
        <v>End of Project</v>
      </c>
      <c r="B2780" s="30" t="str">
        <f>IF(ISNUMBER('Quantities Report'!$A2778), "", TRIM(CLEAN(SUBSTITUTE('Quantities Report'!$A2778, CHAR(160), " "))))</f>
        <v/>
      </c>
      <c r="C2780" s="30">
        <f>'Quantities Report'!F2778</f>
        <v>0</v>
      </c>
      <c r="D2780" s="32">
        <f>'Quantities Report'!G2778</f>
        <v>0</v>
      </c>
    </row>
    <row r="2781" spans="1:4">
      <c r="A2781" s="15" t="str">
        <f>IF(ISNUMBER(VALUE(SUBSTITUTE('Quantities Report'!$A2779,"+",""))), VALUE(SUBSTITUTE('Quantities Report'!$A2779,"+","")),IF('Quantities Report'!$A2779="","End of Project",$A2780))</f>
        <v>End of Project</v>
      </c>
      <c r="B2781" s="30" t="str">
        <f>IF(ISNUMBER('Quantities Report'!$A2779), "", TRIM(CLEAN(SUBSTITUTE('Quantities Report'!$A2779, CHAR(160), " "))))</f>
        <v/>
      </c>
      <c r="C2781" s="30">
        <f>'Quantities Report'!F2779</f>
        <v>0</v>
      </c>
      <c r="D2781" s="32">
        <f>'Quantities Report'!G2779</f>
        <v>0</v>
      </c>
    </row>
    <row r="2782" spans="1:4">
      <c r="A2782" s="15" t="str">
        <f>IF(ISNUMBER(VALUE(SUBSTITUTE('Quantities Report'!$A2780,"+",""))), VALUE(SUBSTITUTE('Quantities Report'!$A2780,"+","")),IF('Quantities Report'!$A2780="","End of Project",$A2781))</f>
        <v>End of Project</v>
      </c>
      <c r="B2782" s="30" t="str">
        <f>IF(ISNUMBER('Quantities Report'!$A2780), "", TRIM(CLEAN(SUBSTITUTE('Quantities Report'!$A2780, CHAR(160), " "))))</f>
        <v/>
      </c>
      <c r="C2782" s="30">
        <f>'Quantities Report'!F2780</f>
        <v>0</v>
      </c>
      <c r="D2782" s="32">
        <f>'Quantities Report'!G2780</f>
        <v>0</v>
      </c>
    </row>
    <row r="2783" spans="1:4">
      <c r="A2783" s="15" t="str">
        <f>IF(ISNUMBER(VALUE(SUBSTITUTE('Quantities Report'!$A2781,"+",""))), VALUE(SUBSTITUTE('Quantities Report'!$A2781,"+","")),IF('Quantities Report'!$A2781="","End of Project",$A2782))</f>
        <v>End of Project</v>
      </c>
      <c r="B2783" s="30" t="str">
        <f>IF(ISNUMBER('Quantities Report'!$A2781), "", TRIM(CLEAN(SUBSTITUTE('Quantities Report'!$A2781, CHAR(160), " "))))</f>
        <v/>
      </c>
      <c r="C2783" s="30">
        <f>'Quantities Report'!F2781</f>
        <v>0</v>
      </c>
      <c r="D2783" s="32">
        <f>'Quantities Report'!G2781</f>
        <v>0</v>
      </c>
    </row>
    <row r="2784" spans="1:4">
      <c r="A2784" s="15" t="str">
        <f>IF(ISNUMBER(VALUE(SUBSTITUTE('Quantities Report'!$A2782,"+",""))), VALUE(SUBSTITUTE('Quantities Report'!$A2782,"+","")),IF('Quantities Report'!$A2782="","End of Project",$A2783))</f>
        <v>End of Project</v>
      </c>
      <c r="B2784" s="30" t="str">
        <f>IF(ISNUMBER('Quantities Report'!$A2782), "", TRIM(CLEAN(SUBSTITUTE('Quantities Report'!$A2782, CHAR(160), " "))))</f>
        <v/>
      </c>
      <c r="C2784" s="30">
        <f>'Quantities Report'!F2782</f>
        <v>0</v>
      </c>
      <c r="D2784" s="32">
        <f>'Quantities Report'!G2782</f>
        <v>0</v>
      </c>
    </row>
    <row r="2785" spans="1:4">
      <c r="A2785" s="15" t="str">
        <f>IF(ISNUMBER(VALUE(SUBSTITUTE('Quantities Report'!$A2783,"+",""))), VALUE(SUBSTITUTE('Quantities Report'!$A2783,"+","")),IF('Quantities Report'!$A2783="","End of Project",$A2784))</f>
        <v>End of Project</v>
      </c>
      <c r="B2785" s="30" t="str">
        <f>IF(ISNUMBER('Quantities Report'!$A2783), "", TRIM(CLEAN(SUBSTITUTE('Quantities Report'!$A2783, CHAR(160), " "))))</f>
        <v/>
      </c>
      <c r="C2785" s="30">
        <f>'Quantities Report'!F2783</f>
        <v>0</v>
      </c>
      <c r="D2785" s="32">
        <f>'Quantities Report'!G2783</f>
        <v>0</v>
      </c>
    </row>
    <row r="2786" spans="1:4">
      <c r="A2786" s="15" t="str">
        <f>IF(ISNUMBER(VALUE(SUBSTITUTE('Quantities Report'!$A2784,"+",""))), VALUE(SUBSTITUTE('Quantities Report'!$A2784,"+","")),IF('Quantities Report'!$A2784="","End of Project",$A2785))</f>
        <v>End of Project</v>
      </c>
      <c r="B2786" s="30" t="str">
        <f>IF(ISNUMBER('Quantities Report'!$A2784), "", TRIM(CLEAN(SUBSTITUTE('Quantities Report'!$A2784, CHAR(160), " "))))</f>
        <v/>
      </c>
      <c r="C2786" s="30">
        <f>'Quantities Report'!F2784</f>
        <v>0</v>
      </c>
      <c r="D2786" s="32">
        <f>'Quantities Report'!G2784</f>
        <v>0</v>
      </c>
    </row>
    <row r="2787" spans="1:4">
      <c r="A2787" s="15" t="str">
        <f>IF(ISNUMBER(VALUE(SUBSTITUTE('Quantities Report'!$A2785,"+",""))), VALUE(SUBSTITUTE('Quantities Report'!$A2785,"+","")),IF('Quantities Report'!$A2785="","End of Project",$A2786))</f>
        <v>End of Project</v>
      </c>
      <c r="B2787" s="30" t="str">
        <f>IF(ISNUMBER('Quantities Report'!$A2785), "", TRIM(CLEAN(SUBSTITUTE('Quantities Report'!$A2785, CHAR(160), " "))))</f>
        <v/>
      </c>
      <c r="C2787" s="30">
        <f>'Quantities Report'!F2785</f>
        <v>0</v>
      </c>
      <c r="D2787" s="32">
        <f>'Quantities Report'!G2785</f>
        <v>0</v>
      </c>
    </row>
    <row r="2788" spans="1:4">
      <c r="A2788" s="15" t="str">
        <f>IF(ISNUMBER(VALUE(SUBSTITUTE('Quantities Report'!$A2786,"+",""))), VALUE(SUBSTITUTE('Quantities Report'!$A2786,"+","")),IF('Quantities Report'!$A2786="","End of Project",$A2787))</f>
        <v>End of Project</v>
      </c>
      <c r="B2788" s="30" t="str">
        <f>IF(ISNUMBER('Quantities Report'!$A2786), "", TRIM(CLEAN(SUBSTITUTE('Quantities Report'!$A2786, CHAR(160), " "))))</f>
        <v/>
      </c>
      <c r="C2788" s="30">
        <f>'Quantities Report'!F2786</f>
        <v>0</v>
      </c>
      <c r="D2788" s="32">
        <f>'Quantities Report'!G2786</f>
        <v>0</v>
      </c>
    </row>
    <row r="2789" spans="1:4">
      <c r="A2789" s="15" t="str">
        <f>IF(ISNUMBER(VALUE(SUBSTITUTE('Quantities Report'!$A2787,"+",""))), VALUE(SUBSTITUTE('Quantities Report'!$A2787,"+","")),IF('Quantities Report'!$A2787="","End of Project",$A2788))</f>
        <v>End of Project</v>
      </c>
      <c r="B2789" s="30" t="str">
        <f>IF(ISNUMBER('Quantities Report'!$A2787), "", TRIM(CLEAN(SUBSTITUTE('Quantities Report'!$A2787, CHAR(160), " "))))</f>
        <v/>
      </c>
      <c r="C2789" s="30">
        <f>'Quantities Report'!F2787</f>
        <v>0</v>
      </c>
      <c r="D2789" s="32">
        <f>'Quantities Report'!G2787</f>
        <v>0</v>
      </c>
    </row>
    <row r="2790" spans="1:4">
      <c r="A2790" s="15" t="str">
        <f>IF(ISNUMBER(VALUE(SUBSTITUTE('Quantities Report'!$A2788,"+",""))), VALUE(SUBSTITUTE('Quantities Report'!$A2788,"+","")),IF('Quantities Report'!$A2788="","End of Project",$A2789))</f>
        <v>End of Project</v>
      </c>
      <c r="B2790" s="30" t="str">
        <f>IF(ISNUMBER('Quantities Report'!$A2788), "", TRIM(CLEAN(SUBSTITUTE('Quantities Report'!$A2788, CHAR(160), " "))))</f>
        <v/>
      </c>
      <c r="C2790" s="30">
        <f>'Quantities Report'!F2788</f>
        <v>0</v>
      </c>
      <c r="D2790" s="32">
        <f>'Quantities Report'!G2788</f>
        <v>0</v>
      </c>
    </row>
    <row r="2791" spans="1:4">
      <c r="A2791" s="15" t="str">
        <f>IF(ISNUMBER(VALUE(SUBSTITUTE('Quantities Report'!$A2789,"+",""))), VALUE(SUBSTITUTE('Quantities Report'!$A2789,"+","")),IF('Quantities Report'!$A2789="","End of Project",$A2790))</f>
        <v>End of Project</v>
      </c>
      <c r="B2791" s="30" t="str">
        <f>IF(ISNUMBER('Quantities Report'!$A2789), "", TRIM(CLEAN(SUBSTITUTE('Quantities Report'!$A2789, CHAR(160), " "))))</f>
        <v/>
      </c>
      <c r="C2791" s="30">
        <f>'Quantities Report'!F2789</f>
        <v>0</v>
      </c>
      <c r="D2791" s="32">
        <f>'Quantities Report'!G2789</f>
        <v>0</v>
      </c>
    </row>
    <row r="2792" spans="1:4">
      <c r="A2792" s="15" t="str">
        <f>IF(ISNUMBER(VALUE(SUBSTITUTE('Quantities Report'!$A2790,"+",""))), VALUE(SUBSTITUTE('Quantities Report'!$A2790,"+","")),IF('Quantities Report'!$A2790="","End of Project",$A2791))</f>
        <v>End of Project</v>
      </c>
      <c r="B2792" s="30" t="str">
        <f>IF(ISNUMBER('Quantities Report'!$A2790), "", TRIM(CLEAN(SUBSTITUTE('Quantities Report'!$A2790, CHAR(160), " "))))</f>
        <v/>
      </c>
      <c r="C2792" s="30">
        <f>'Quantities Report'!F2790</f>
        <v>0</v>
      </c>
      <c r="D2792" s="32">
        <f>'Quantities Report'!G2790</f>
        <v>0</v>
      </c>
    </row>
    <row r="2793" spans="1:4">
      <c r="A2793" s="15" t="str">
        <f>IF(ISNUMBER(VALUE(SUBSTITUTE('Quantities Report'!$A2791,"+",""))), VALUE(SUBSTITUTE('Quantities Report'!$A2791,"+","")),IF('Quantities Report'!$A2791="","End of Project",$A2792))</f>
        <v>End of Project</v>
      </c>
      <c r="B2793" s="30" t="str">
        <f>IF(ISNUMBER('Quantities Report'!$A2791), "", TRIM(CLEAN(SUBSTITUTE('Quantities Report'!$A2791, CHAR(160), " "))))</f>
        <v/>
      </c>
      <c r="C2793" s="30">
        <f>'Quantities Report'!F2791</f>
        <v>0</v>
      </c>
      <c r="D2793" s="32">
        <f>'Quantities Report'!G2791</f>
        <v>0</v>
      </c>
    </row>
    <row r="2794" spans="1:4">
      <c r="A2794" s="15" t="str">
        <f>IF(ISNUMBER(VALUE(SUBSTITUTE('Quantities Report'!$A2792,"+",""))), VALUE(SUBSTITUTE('Quantities Report'!$A2792,"+","")),IF('Quantities Report'!$A2792="","End of Project",$A2793))</f>
        <v>End of Project</v>
      </c>
      <c r="B2794" s="30" t="str">
        <f>IF(ISNUMBER('Quantities Report'!$A2792), "", TRIM(CLEAN(SUBSTITUTE('Quantities Report'!$A2792, CHAR(160), " "))))</f>
        <v/>
      </c>
      <c r="C2794" s="30">
        <f>'Quantities Report'!F2792</f>
        <v>0</v>
      </c>
      <c r="D2794" s="32">
        <f>'Quantities Report'!G2792</f>
        <v>0</v>
      </c>
    </row>
    <row r="2795" spans="1:4">
      <c r="A2795" s="15" t="str">
        <f>IF(ISNUMBER(VALUE(SUBSTITUTE('Quantities Report'!$A2793,"+",""))), VALUE(SUBSTITUTE('Quantities Report'!$A2793,"+","")),IF('Quantities Report'!$A2793="","End of Project",$A2794))</f>
        <v>End of Project</v>
      </c>
      <c r="B2795" s="30" t="str">
        <f>IF(ISNUMBER('Quantities Report'!$A2793), "", TRIM(CLEAN(SUBSTITUTE('Quantities Report'!$A2793, CHAR(160), " "))))</f>
        <v/>
      </c>
      <c r="C2795" s="30">
        <f>'Quantities Report'!F2793</f>
        <v>0</v>
      </c>
      <c r="D2795" s="32">
        <f>'Quantities Report'!G2793</f>
        <v>0</v>
      </c>
    </row>
    <row r="2796" spans="1:4">
      <c r="A2796" s="15" t="str">
        <f>IF(ISNUMBER(VALUE(SUBSTITUTE('Quantities Report'!$A2794,"+",""))), VALUE(SUBSTITUTE('Quantities Report'!$A2794,"+","")),IF('Quantities Report'!$A2794="","End of Project",$A2795))</f>
        <v>End of Project</v>
      </c>
      <c r="B2796" s="30" t="str">
        <f>IF(ISNUMBER('Quantities Report'!$A2794), "", TRIM(CLEAN(SUBSTITUTE('Quantities Report'!$A2794, CHAR(160), " "))))</f>
        <v/>
      </c>
      <c r="C2796" s="30">
        <f>'Quantities Report'!F2794</f>
        <v>0</v>
      </c>
      <c r="D2796" s="32">
        <f>'Quantities Report'!G2794</f>
        <v>0</v>
      </c>
    </row>
    <row r="2797" spans="1:4">
      <c r="A2797" s="15" t="str">
        <f>IF(ISNUMBER(VALUE(SUBSTITUTE('Quantities Report'!$A2795,"+",""))), VALUE(SUBSTITUTE('Quantities Report'!$A2795,"+","")),IF('Quantities Report'!$A2795="","End of Project",$A2796))</f>
        <v>End of Project</v>
      </c>
      <c r="B2797" s="30" t="str">
        <f>IF(ISNUMBER('Quantities Report'!$A2795), "", TRIM(CLEAN(SUBSTITUTE('Quantities Report'!$A2795, CHAR(160), " "))))</f>
        <v/>
      </c>
      <c r="C2797" s="30">
        <f>'Quantities Report'!F2795</f>
        <v>0</v>
      </c>
      <c r="D2797" s="32">
        <f>'Quantities Report'!G2795</f>
        <v>0</v>
      </c>
    </row>
    <row r="2798" spans="1:4">
      <c r="A2798" s="15" t="str">
        <f>IF(ISNUMBER(VALUE(SUBSTITUTE('Quantities Report'!$A2796,"+",""))), VALUE(SUBSTITUTE('Quantities Report'!$A2796,"+","")),IF('Quantities Report'!$A2796="","End of Project",$A2797))</f>
        <v>End of Project</v>
      </c>
      <c r="B2798" s="30" t="str">
        <f>IF(ISNUMBER('Quantities Report'!$A2796), "", TRIM(CLEAN(SUBSTITUTE('Quantities Report'!$A2796, CHAR(160), " "))))</f>
        <v/>
      </c>
      <c r="C2798" s="30">
        <f>'Quantities Report'!F2796</f>
        <v>0</v>
      </c>
      <c r="D2798" s="32">
        <f>'Quantities Report'!G2796</f>
        <v>0</v>
      </c>
    </row>
    <row r="2799" spans="1:4">
      <c r="A2799" s="15" t="str">
        <f>IF(ISNUMBER(VALUE(SUBSTITUTE('Quantities Report'!$A2797,"+",""))), VALUE(SUBSTITUTE('Quantities Report'!$A2797,"+","")),IF('Quantities Report'!$A2797="","End of Project",$A2798))</f>
        <v>End of Project</v>
      </c>
      <c r="B2799" s="30" t="str">
        <f>IF(ISNUMBER('Quantities Report'!$A2797), "", TRIM(CLEAN(SUBSTITUTE('Quantities Report'!$A2797, CHAR(160), " "))))</f>
        <v/>
      </c>
      <c r="C2799" s="30">
        <f>'Quantities Report'!F2797</f>
        <v>0</v>
      </c>
      <c r="D2799" s="32">
        <f>'Quantities Report'!G2797</f>
        <v>0</v>
      </c>
    </row>
    <row r="2800" spans="1:4">
      <c r="A2800" s="15" t="str">
        <f>IF(ISNUMBER(VALUE(SUBSTITUTE('Quantities Report'!$A2798,"+",""))), VALUE(SUBSTITUTE('Quantities Report'!$A2798,"+","")),IF('Quantities Report'!$A2798="","End of Project",$A2799))</f>
        <v>End of Project</v>
      </c>
      <c r="B2800" s="30" t="str">
        <f>IF(ISNUMBER('Quantities Report'!$A2798), "", TRIM(CLEAN(SUBSTITUTE('Quantities Report'!$A2798, CHAR(160), " "))))</f>
        <v/>
      </c>
      <c r="C2800" s="30">
        <f>'Quantities Report'!F2798</f>
        <v>0</v>
      </c>
      <c r="D2800" s="32">
        <f>'Quantities Report'!G2798</f>
        <v>0</v>
      </c>
    </row>
    <row r="2801" spans="1:4">
      <c r="A2801" s="15" t="str">
        <f>IF(ISNUMBER(VALUE(SUBSTITUTE('Quantities Report'!$A2799,"+",""))), VALUE(SUBSTITUTE('Quantities Report'!$A2799,"+","")),IF('Quantities Report'!$A2799="","End of Project",$A2800))</f>
        <v>End of Project</v>
      </c>
      <c r="B2801" s="30" t="str">
        <f>IF(ISNUMBER('Quantities Report'!$A2799), "", TRIM(CLEAN(SUBSTITUTE('Quantities Report'!$A2799, CHAR(160), " "))))</f>
        <v/>
      </c>
      <c r="C2801" s="30">
        <f>'Quantities Report'!F2799</f>
        <v>0</v>
      </c>
      <c r="D2801" s="32">
        <f>'Quantities Report'!G2799</f>
        <v>0</v>
      </c>
    </row>
    <row r="2802" spans="1:4">
      <c r="A2802" s="15" t="str">
        <f>IF(ISNUMBER(VALUE(SUBSTITUTE('Quantities Report'!$A2800,"+",""))), VALUE(SUBSTITUTE('Quantities Report'!$A2800,"+","")),IF('Quantities Report'!$A2800="","End of Project",$A2801))</f>
        <v>End of Project</v>
      </c>
      <c r="B2802" s="30" t="str">
        <f>IF(ISNUMBER('Quantities Report'!$A2800), "", TRIM(CLEAN(SUBSTITUTE('Quantities Report'!$A2800, CHAR(160), " "))))</f>
        <v/>
      </c>
      <c r="C2802" s="30">
        <f>'Quantities Report'!F2800</f>
        <v>0</v>
      </c>
      <c r="D2802" s="32">
        <f>'Quantities Report'!G2800</f>
        <v>0</v>
      </c>
    </row>
    <row r="2803" spans="1:4">
      <c r="A2803" s="15" t="str">
        <f>IF(ISNUMBER(VALUE(SUBSTITUTE('Quantities Report'!$A2801,"+",""))), VALUE(SUBSTITUTE('Quantities Report'!$A2801,"+","")),IF('Quantities Report'!$A2801="","End of Project",$A2802))</f>
        <v>End of Project</v>
      </c>
      <c r="B2803" s="30" t="str">
        <f>IF(ISNUMBER('Quantities Report'!$A2801), "", TRIM(CLEAN(SUBSTITUTE('Quantities Report'!$A2801, CHAR(160), " "))))</f>
        <v/>
      </c>
      <c r="C2803" s="30">
        <f>'Quantities Report'!F2801</f>
        <v>0</v>
      </c>
      <c r="D2803" s="32">
        <f>'Quantities Report'!G2801</f>
        <v>0</v>
      </c>
    </row>
    <row r="2804" spans="1:4">
      <c r="A2804" s="15" t="str">
        <f>IF(ISNUMBER(VALUE(SUBSTITUTE('Quantities Report'!$A2802,"+",""))), VALUE(SUBSTITUTE('Quantities Report'!$A2802,"+","")),IF('Quantities Report'!$A2802="","End of Project",$A2803))</f>
        <v>End of Project</v>
      </c>
      <c r="B2804" s="30" t="str">
        <f>IF(ISNUMBER('Quantities Report'!$A2802), "", TRIM(CLEAN(SUBSTITUTE('Quantities Report'!$A2802, CHAR(160), " "))))</f>
        <v/>
      </c>
      <c r="C2804" s="30">
        <f>'Quantities Report'!F2802</f>
        <v>0</v>
      </c>
      <c r="D2804" s="32">
        <f>'Quantities Report'!G2802</f>
        <v>0</v>
      </c>
    </row>
    <row r="2805" spans="1:4">
      <c r="A2805" s="15" t="str">
        <f>IF(ISNUMBER(VALUE(SUBSTITUTE('Quantities Report'!$A2803,"+",""))), VALUE(SUBSTITUTE('Quantities Report'!$A2803,"+","")),IF('Quantities Report'!$A2803="","End of Project",$A2804))</f>
        <v>End of Project</v>
      </c>
      <c r="B2805" s="30" t="str">
        <f>IF(ISNUMBER('Quantities Report'!$A2803), "", TRIM(CLEAN(SUBSTITUTE('Quantities Report'!$A2803, CHAR(160), " "))))</f>
        <v/>
      </c>
      <c r="C2805" s="30">
        <f>'Quantities Report'!F2803</f>
        <v>0</v>
      </c>
      <c r="D2805" s="32">
        <f>'Quantities Report'!G2803</f>
        <v>0</v>
      </c>
    </row>
    <row r="2806" spans="1:4">
      <c r="A2806" s="15" t="str">
        <f>IF(ISNUMBER(VALUE(SUBSTITUTE('Quantities Report'!$A2804,"+",""))), VALUE(SUBSTITUTE('Quantities Report'!$A2804,"+","")),IF('Quantities Report'!$A2804="","End of Project",$A2805))</f>
        <v>End of Project</v>
      </c>
      <c r="B2806" s="30" t="str">
        <f>IF(ISNUMBER('Quantities Report'!$A2804), "", TRIM(CLEAN(SUBSTITUTE('Quantities Report'!$A2804, CHAR(160), " "))))</f>
        <v/>
      </c>
      <c r="C2806" s="30">
        <f>'Quantities Report'!F2804</f>
        <v>0</v>
      </c>
      <c r="D2806" s="32">
        <f>'Quantities Report'!G2804</f>
        <v>0</v>
      </c>
    </row>
    <row r="2807" spans="1:4">
      <c r="A2807" s="15" t="str">
        <f>IF(ISNUMBER(VALUE(SUBSTITUTE('Quantities Report'!$A2805,"+",""))), VALUE(SUBSTITUTE('Quantities Report'!$A2805,"+","")),IF('Quantities Report'!$A2805="","End of Project",$A2806))</f>
        <v>End of Project</v>
      </c>
      <c r="B2807" s="30" t="str">
        <f>IF(ISNUMBER('Quantities Report'!$A2805), "", TRIM(CLEAN(SUBSTITUTE('Quantities Report'!$A2805, CHAR(160), " "))))</f>
        <v/>
      </c>
      <c r="C2807" s="30">
        <f>'Quantities Report'!F2805</f>
        <v>0</v>
      </c>
      <c r="D2807" s="32">
        <f>'Quantities Report'!G2805</f>
        <v>0</v>
      </c>
    </row>
    <row r="2808" spans="1:4">
      <c r="A2808" s="15" t="str">
        <f>IF(ISNUMBER(VALUE(SUBSTITUTE('Quantities Report'!$A2806,"+",""))), VALUE(SUBSTITUTE('Quantities Report'!$A2806,"+","")),IF('Quantities Report'!$A2806="","End of Project",$A2807))</f>
        <v>End of Project</v>
      </c>
      <c r="B2808" s="30" t="str">
        <f>IF(ISNUMBER('Quantities Report'!$A2806), "", TRIM(CLEAN(SUBSTITUTE('Quantities Report'!$A2806, CHAR(160), " "))))</f>
        <v/>
      </c>
      <c r="C2808" s="30">
        <f>'Quantities Report'!F2806</f>
        <v>0</v>
      </c>
      <c r="D2808" s="32">
        <f>'Quantities Report'!G2806</f>
        <v>0</v>
      </c>
    </row>
    <row r="2809" spans="1:4">
      <c r="A2809" s="15" t="str">
        <f>IF(ISNUMBER(VALUE(SUBSTITUTE('Quantities Report'!$A2807,"+",""))), VALUE(SUBSTITUTE('Quantities Report'!$A2807,"+","")),IF('Quantities Report'!$A2807="","End of Project",$A2808))</f>
        <v>End of Project</v>
      </c>
      <c r="B2809" s="30" t="str">
        <f>IF(ISNUMBER('Quantities Report'!$A2807), "", TRIM(CLEAN(SUBSTITUTE('Quantities Report'!$A2807, CHAR(160), " "))))</f>
        <v/>
      </c>
      <c r="C2809" s="30">
        <f>'Quantities Report'!F2807</f>
        <v>0</v>
      </c>
      <c r="D2809" s="32">
        <f>'Quantities Report'!G2807</f>
        <v>0</v>
      </c>
    </row>
    <row r="2810" spans="1:4">
      <c r="A2810" s="15" t="str">
        <f>IF(ISNUMBER(VALUE(SUBSTITUTE('Quantities Report'!$A2808,"+",""))), VALUE(SUBSTITUTE('Quantities Report'!$A2808,"+","")),IF('Quantities Report'!$A2808="","End of Project",$A2809))</f>
        <v>End of Project</v>
      </c>
      <c r="B2810" s="30" t="str">
        <f>IF(ISNUMBER('Quantities Report'!$A2808), "", TRIM(CLEAN(SUBSTITUTE('Quantities Report'!$A2808, CHAR(160), " "))))</f>
        <v/>
      </c>
      <c r="C2810" s="30">
        <f>'Quantities Report'!F2808</f>
        <v>0</v>
      </c>
      <c r="D2810" s="32">
        <f>'Quantities Report'!G2808</f>
        <v>0</v>
      </c>
    </row>
    <row r="2811" spans="1:4">
      <c r="A2811" s="15" t="str">
        <f>IF(ISNUMBER(VALUE(SUBSTITUTE('Quantities Report'!$A2809,"+",""))), VALUE(SUBSTITUTE('Quantities Report'!$A2809,"+","")),IF('Quantities Report'!$A2809="","End of Project",$A2810))</f>
        <v>End of Project</v>
      </c>
      <c r="B2811" s="30" t="str">
        <f>IF(ISNUMBER('Quantities Report'!$A2809), "", TRIM(CLEAN(SUBSTITUTE('Quantities Report'!$A2809, CHAR(160), " "))))</f>
        <v/>
      </c>
      <c r="C2811" s="30">
        <f>'Quantities Report'!F2809</f>
        <v>0</v>
      </c>
      <c r="D2811" s="32">
        <f>'Quantities Report'!G2809</f>
        <v>0</v>
      </c>
    </row>
    <row r="2812" spans="1:4">
      <c r="A2812" s="15" t="str">
        <f>IF(ISNUMBER(VALUE(SUBSTITUTE('Quantities Report'!$A2810,"+",""))), VALUE(SUBSTITUTE('Quantities Report'!$A2810,"+","")),IF('Quantities Report'!$A2810="","End of Project",$A2811))</f>
        <v>End of Project</v>
      </c>
      <c r="B2812" s="30" t="str">
        <f>IF(ISNUMBER('Quantities Report'!$A2810), "", TRIM(CLEAN(SUBSTITUTE('Quantities Report'!$A2810, CHAR(160), " "))))</f>
        <v/>
      </c>
      <c r="C2812" s="30">
        <f>'Quantities Report'!F2810</f>
        <v>0</v>
      </c>
      <c r="D2812" s="32">
        <f>'Quantities Report'!G2810</f>
        <v>0</v>
      </c>
    </row>
    <row r="2813" spans="1:4">
      <c r="A2813" s="15" t="str">
        <f>IF(ISNUMBER(VALUE(SUBSTITUTE('Quantities Report'!$A2811,"+",""))), VALUE(SUBSTITUTE('Quantities Report'!$A2811,"+","")),IF('Quantities Report'!$A2811="","End of Project",$A2812))</f>
        <v>End of Project</v>
      </c>
      <c r="B2813" s="30" t="str">
        <f>IF(ISNUMBER('Quantities Report'!$A2811), "", TRIM(CLEAN(SUBSTITUTE('Quantities Report'!$A2811, CHAR(160), " "))))</f>
        <v/>
      </c>
      <c r="C2813" s="30">
        <f>'Quantities Report'!F2811</f>
        <v>0</v>
      </c>
      <c r="D2813" s="32">
        <f>'Quantities Report'!G2811</f>
        <v>0</v>
      </c>
    </row>
    <row r="2814" spans="1:4">
      <c r="A2814" s="15" t="str">
        <f>IF(ISNUMBER(VALUE(SUBSTITUTE('Quantities Report'!$A2812,"+",""))), VALUE(SUBSTITUTE('Quantities Report'!$A2812,"+","")),IF('Quantities Report'!$A2812="","End of Project",$A2813))</f>
        <v>End of Project</v>
      </c>
      <c r="B2814" s="30" t="str">
        <f>IF(ISNUMBER('Quantities Report'!$A2812), "", TRIM(CLEAN(SUBSTITUTE('Quantities Report'!$A2812, CHAR(160), " "))))</f>
        <v/>
      </c>
      <c r="C2814" s="30">
        <f>'Quantities Report'!F2812</f>
        <v>0</v>
      </c>
      <c r="D2814" s="32">
        <f>'Quantities Report'!G2812</f>
        <v>0</v>
      </c>
    </row>
    <row r="2815" spans="1:4">
      <c r="A2815" s="15" t="str">
        <f>IF(ISNUMBER(VALUE(SUBSTITUTE('Quantities Report'!$A2813,"+",""))), VALUE(SUBSTITUTE('Quantities Report'!$A2813,"+","")),IF('Quantities Report'!$A2813="","End of Project",$A2814))</f>
        <v>End of Project</v>
      </c>
      <c r="B2815" s="30" t="str">
        <f>IF(ISNUMBER('Quantities Report'!$A2813), "", TRIM(CLEAN(SUBSTITUTE('Quantities Report'!$A2813, CHAR(160), " "))))</f>
        <v/>
      </c>
      <c r="C2815" s="30">
        <f>'Quantities Report'!F2813</f>
        <v>0</v>
      </c>
      <c r="D2815" s="32">
        <f>'Quantities Report'!G2813</f>
        <v>0</v>
      </c>
    </row>
    <row r="2816" spans="1:4">
      <c r="A2816" s="15" t="str">
        <f>IF(ISNUMBER(VALUE(SUBSTITUTE('Quantities Report'!$A2814,"+",""))), VALUE(SUBSTITUTE('Quantities Report'!$A2814,"+","")),IF('Quantities Report'!$A2814="","End of Project",$A2815))</f>
        <v>End of Project</v>
      </c>
      <c r="B2816" s="30" t="str">
        <f>IF(ISNUMBER('Quantities Report'!$A2814), "", TRIM(CLEAN(SUBSTITUTE('Quantities Report'!$A2814, CHAR(160), " "))))</f>
        <v/>
      </c>
      <c r="C2816" s="30">
        <f>'Quantities Report'!F2814</f>
        <v>0</v>
      </c>
      <c r="D2816" s="32">
        <f>'Quantities Report'!G2814</f>
        <v>0</v>
      </c>
    </row>
    <row r="2817" spans="1:4">
      <c r="A2817" s="15" t="str">
        <f>IF(ISNUMBER(VALUE(SUBSTITUTE('Quantities Report'!$A2815,"+",""))), VALUE(SUBSTITUTE('Quantities Report'!$A2815,"+","")),IF('Quantities Report'!$A2815="","End of Project",$A2816))</f>
        <v>End of Project</v>
      </c>
      <c r="B2817" s="30" t="str">
        <f>IF(ISNUMBER('Quantities Report'!$A2815), "", TRIM(CLEAN(SUBSTITUTE('Quantities Report'!$A2815, CHAR(160), " "))))</f>
        <v/>
      </c>
      <c r="C2817" s="30">
        <f>'Quantities Report'!F2815</f>
        <v>0</v>
      </c>
      <c r="D2817" s="32">
        <f>'Quantities Report'!G2815</f>
        <v>0</v>
      </c>
    </row>
    <row r="2818" spans="1:4">
      <c r="A2818" s="15" t="str">
        <f>IF(ISNUMBER(VALUE(SUBSTITUTE('Quantities Report'!$A2816,"+",""))), VALUE(SUBSTITUTE('Quantities Report'!$A2816,"+","")),IF('Quantities Report'!$A2816="","End of Project",$A2817))</f>
        <v>End of Project</v>
      </c>
      <c r="B2818" s="30" t="str">
        <f>IF(ISNUMBER('Quantities Report'!$A2816), "", TRIM(CLEAN(SUBSTITUTE('Quantities Report'!$A2816, CHAR(160), " "))))</f>
        <v/>
      </c>
      <c r="C2818" s="30">
        <f>'Quantities Report'!F2816</f>
        <v>0</v>
      </c>
      <c r="D2818" s="32">
        <f>'Quantities Report'!G2816</f>
        <v>0</v>
      </c>
    </row>
    <row r="2819" spans="1:4">
      <c r="A2819" s="15" t="str">
        <f>IF(ISNUMBER(VALUE(SUBSTITUTE('Quantities Report'!$A2817,"+",""))), VALUE(SUBSTITUTE('Quantities Report'!$A2817,"+","")),IF('Quantities Report'!$A2817="","End of Project",$A2818))</f>
        <v>End of Project</v>
      </c>
      <c r="B2819" s="30" t="str">
        <f>IF(ISNUMBER('Quantities Report'!$A2817), "", TRIM(CLEAN(SUBSTITUTE('Quantities Report'!$A2817, CHAR(160), " "))))</f>
        <v/>
      </c>
      <c r="C2819" s="30">
        <f>'Quantities Report'!F2817</f>
        <v>0</v>
      </c>
      <c r="D2819" s="32">
        <f>'Quantities Report'!G2817</f>
        <v>0</v>
      </c>
    </row>
    <row r="2820" spans="1:4">
      <c r="A2820" s="15" t="str">
        <f>IF(ISNUMBER(VALUE(SUBSTITUTE('Quantities Report'!$A2818,"+",""))), VALUE(SUBSTITUTE('Quantities Report'!$A2818,"+","")),IF('Quantities Report'!$A2818="","End of Project",$A2819))</f>
        <v>End of Project</v>
      </c>
      <c r="B2820" s="30" t="str">
        <f>IF(ISNUMBER('Quantities Report'!$A2818), "", TRIM(CLEAN(SUBSTITUTE('Quantities Report'!$A2818, CHAR(160), " "))))</f>
        <v/>
      </c>
      <c r="C2820" s="30">
        <f>'Quantities Report'!F2818</f>
        <v>0</v>
      </c>
      <c r="D2820" s="32">
        <f>'Quantities Report'!G2818</f>
        <v>0</v>
      </c>
    </row>
    <row r="2821" spans="1:4">
      <c r="A2821" s="15" t="str">
        <f>IF(ISNUMBER(VALUE(SUBSTITUTE('Quantities Report'!$A2819,"+",""))), VALUE(SUBSTITUTE('Quantities Report'!$A2819,"+","")),IF('Quantities Report'!$A2819="","End of Project",$A2820))</f>
        <v>End of Project</v>
      </c>
      <c r="B2821" s="30" t="str">
        <f>IF(ISNUMBER('Quantities Report'!$A2819), "", TRIM(CLEAN(SUBSTITUTE('Quantities Report'!$A2819, CHAR(160), " "))))</f>
        <v/>
      </c>
      <c r="C2821" s="30">
        <f>'Quantities Report'!F2819</f>
        <v>0</v>
      </c>
      <c r="D2821" s="32">
        <f>'Quantities Report'!G2819</f>
        <v>0</v>
      </c>
    </row>
    <row r="2822" spans="1:4">
      <c r="A2822" s="15" t="str">
        <f>IF(ISNUMBER(VALUE(SUBSTITUTE('Quantities Report'!$A2820,"+",""))), VALUE(SUBSTITUTE('Quantities Report'!$A2820,"+","")),IF('Quantities Report'!$A2820="","End of Project",$A2821))</f>
        <v>End of Project</v>
      </c>
      <c r="B2822" s="30" t="str">
        <f>IF(ISNUMBER('Quantities Report'!$A2820), "", TRIM(CLEAN(SUBSTITUTE('Quantities Report'!$A2820, CHAR(160), " "))))</f>
        <v/>
      </c>
      <c r="C2822" s="30">
        <f>'Quantities Report'!F2820</f>
        <v>0</v>
      </c>
      <c r="D2822" s="32">
        <f>'Quantities Report'!G2820</f>
        <v>0</v>
      </c>
    </row>
    <row r="2823" spans="1:4">
      <c r="A2823" s="15" t="str">
        <f>IF(ISNUMBER(VALUE(SUBSTITUTE('Quantities Report'!$A2821,"+",""))), VALUE(SUBSTITUTE('Quantities Report'!$A2821,"+","")),IF('Quantities Report'!$A2821="","End of Project",$A2822))</f>
        <v>End of Project</v>
      </c>
      <c r="B2823" s="30" t="str">
        <f>IF(ISNUMBER('Quantities Report'!$A2821), "", TRIM(CLEAN(SUBSTITUTE('Quantities Report'!$A2821, CHAR(160), " "))))</f>
        <v/>
      </c>
      <c r="C2823" s="30">
        <f>'Quantities Report'!F2821</f>
        <v>0</v>
      </c>
      <c r="D2823" s="32">
        <f>'Quantities Report'!G2821</f>
        <v>0</v>
      </c>
    </row>
    <row r="2824" spans="1:4">
      <c r="A2824" s="15" t="str">
        <f>IF(ISNUMBER(VALUE(SUBSTITUTE('Quantities Report'!$A2822,"+",""))), VALUE(SUBSTITUTE('Quantities Report'!$A2822,"+","")),IF('Quantities Report'!$A2822="","End of Project",$A2823))</f>
        <v>End of Project</v>
      </c>
      <c r="B2824" s="30" t="str">
        <f>IF(ISNUMBER('Quantities Report'!$A2822), "", TRIM(CLEAN(SUBSTITUTE('Quantities Report'!$A2822, CHAR(160), " "))))</f>
        <v/>
      </c>
      <c r="C2824" s="30">
        <f>'Quantities Report'!F2822</f>
        <v>0</v>
      </c>
      <c r="D2824" s="32">
        <f>'Quantities Report'!G2822</f>
        <v>0</v>
      </c>
    </row>
    <row r="2825" spans="1:4">
      <c r="A2825" s="15" t="str">
        <f>IF(ISNUMBER(VALUE(SUBSTITUTE('Quantities Report'!$A2823,"+",""))), VALUE(SUBSTITUTE('Quantities Report'!$A2823,"+","")),IF('Quantities Report'!$A2823="","End of Project",$A2824))</f>
        <v>End of Project</v>
      </c>
      <c r="B2825" s="30" t="str">
        <f>IF(ISNUMBER('Quantities Report'!$A2823), "", TRIM(CLEAN(SUBSTITUTE('Quantities Report'!$A2823, CHAR(160), " "))))</f>
        <v/>
      </c>
      <c r="C2825" s="30">
        <f>'Quantities Report'!F2823</f>
        <v>0</v>
      </c>
      <c r="D2825" s="32">
        <f>'Quantities Report'!G2823</f>
        <v>0</v>
      </c>
    </row>
    <row r="2826" spans="1:4">
      <c r="A2826" s="15" t="str">
        <f>IF(ISNUMBER(VALUE(SUBSTITUTE('Quantities Report'!$A2824,"+",""))), VALUE(SUBSTITUTE('Quantities Report'!$A2824,"+","")),IF('Quantities Report'!$A2824="","End of Project",$A2825))</f>
        <v>End of Project</v>
      </c>
      <c r="B2826" s="30" t="str">
        <f>IF(ISNUMBER('Quantities Report'!$A2824), "", TRIM(CLEAN(SUBSTITUTE('Quantities Report'!$A2824, CHAR(160), " "))))</f>
        <v/>
      </c>
      <c r="C2826" s="30">
        <f>'Quantities Report'!F2824</f>
        <v>0</v>
      </c>
      <c r="D2826" s="32">
        <f>'Quantities Report'!G2824</f>
        <v>0</v>
      </c>
    </row>
    <row r="2827" spans="1:4">
      <c r="A2827" s="15" t="str">
        <f>IF(ISNUMBER(VALUE(SUBSTITUTE('Quantities Report'!$A2825,"+",""))), VALUE(SUBSTITUTE('Quantities Report'!$A2825,"+","")),IF('Quantities Report'!$A2825="","End of Project",$A2826))</f>
        <v>End of Project</v>
      </c>
      <c r="B2827" s="30" t="str">
        <f>IF(ISNUMBER('Quantities Report'!$A2825), "", TRIM(CLEAN(SUBSTITUTE('Quantities Report'!$A2825, CHAR(160), " "))))</f>
        <v/>
      </c>
      <c r="C2827" s="30">
        <f>'Quantities Report'!F2825</f>
        <v>0</v>
      </c>
      <c r="D2827" s="32">
        <f>'Quantities Report'!G2825</f>
        <v>0</v>
      </c>
    </row>
    <row r="2828" spans="1:4">
      <c r="A2828" s="15" t="str">
        <f>IF(ISNUMBER(VALUE(SUBSTITUTE('Quantities Report'!$A2826,"+",""))), VALUE(SUBSTITUTE('Quantities Report'!$A2826,"+","")),IF('Quantities Report'!$A2826="","End of Project",$A2827))</f>
        <v>End of Project</v>
      </c>
      <c r="B2828" s="30" t="str">
        <f>IF(ISNUMBER('Quantities Report'!$A2826), "", TRIM(CLEAN(SUBSTITUTE('Quantities Report'!$A2826, CHAR(160), " "))))</f>
        <v/>
      </c>
      <c r="C2828" s="30">
        <f>'Quantities Report'!F2826</f>
        <v>0</v>
      </c>
      <c r="D2828" s="32">
        <f>'Quantities Report'!G2826</f>
        <v>0</v>
      </c>
    </row>
    <row r="2829" spans="1:4">
      <c r="A2829" s="15" t="str">
        <f>IF(ISNUMBER(VALUE(SUBSTITUTE('Quantities Report'!$A2827,"+",""))), VALUE(SUBSTITUTE('Quantities Report'!$A2827,"+","")),IF('Quantities Report'!$A2827="","End of Project",$A2828))</f>
        <v>End of Project</v>
      </c>
      <c r="B2829" s="30" t="str">
        <f>IF(ISNUMBER('Quantities Report'!$A2827), "", TRIM(CLEAN(SUBSTITUTE('Quantities Report'!$A2827, CHAR(160), " "))))</f>
        <v/>
      </c>
      <c r="C2829" s="30">
        <f>'Quantities Report'!F2827</f>
        <v>0</v>
      </c>
      <c r="D2829" s="32">
        <f>'Quantities Report'!G2827</f>
        <v>0</v>
      </c>
    </row>
    <row r="2830" spans="1:4">
      <c r="A2830" s="15" t="str">
        <f>IF(ISNUMBER(VALUE(SUBSTITUTE('Quantities Report'!$A2828,"+",""))), VALUE(SUBSTITUTE('Quantities Report'!$A2828,"+","")),IF('Quantities Report'!$A2828="","End of Project",$A2829))</f>
        <v>End of Project</v>
      </c>
      <c r="B2830" s="30" t="str">
        <f>IF(ISNUMBER('Quantities Report'!$A2828), "", TRIM(CLEAN(SUBSTITUTE('Quantities Report'!$A2828, CHAR(160), " "))))</f>
        <v/>
      </c>
      <c r="C2830" s="30">
        <f>'Quantities Report'!F2828</f>
        <v>0</v>
      </c>
      <c r="D2830" s="32">
        <f>'Quantities Report'!G2828</f>
        <v>0</v>
      </c>
    </row>
    <row r="2831" spans="1:4">
      <c r="A2831" s="15" t="str">
        <f>IF(ISNUMBER(VALUE(SUBSTITUTE('Quantities Report'!$A2829,"+",""))), VALUE(SUBSTITUTE('Quantities Report'!$A2829,"+","")),IF('Quantities Report'!$A2829="","End of Project",$A2830))</f>
        <v>End of Project</v>
      </c>
      <c r="B2831" s="30" t="str">
        <f>IF(ISNUMBER('Quantities Report'!$A2829), "", TRIM(CLEAN(SUBSTITUTE('Quantities Report'!$A2829, CHAR(160), " "))))</f>
        <v/>
      </c>
      <c r="C2831" s="30">
        <f>'Quantities Report'!F2829</f>
        <v>0</v>
      </c>
      <c r="D2831" s="32">
        <f>'Quantities Report'!G2829</f>
        <v>0</v>
      </c>
    </row>
    <row r="2832" spans="1:4">
      <c r="A2832" s="15" t="str">
        <f>IF(ISNUMBER(VALUE(SUBSTITUTE('Quantities Report'!$A2830,"+",""))), VALUE(SUBSTITUTE('Quantities Report'!$A2830,"+","")),IF('Quantities Report'!$A2830="","End of Project",$A2831))</f>
        <v>End of Project</v>
      </c>
      <c r="B2832" s="30" t="str">
        <f>IF(ISNUMBER('Quantities Report'!$A2830), "", TRIM(CLEAN(SUBSTITUTE('Quantities Report'!$A2830, CHAR(160), " "))))</f>
        <v/>
      </c>
      <c r="C2832" s="30">
        <f>'Quantities Report'!F2830</f>
        <v>0</v>
      </c>
      <c r="D2832" s="32">
        <f>'Quantities Report'!G2830</f>
        <v>0</v>
      </c>
    </row>
    <row r="2833" spans="1:4">
      <c r="A2833" s="15" t="str">
        <f>IF(ISNUMBER(VALUE(SUBSTITUTE('Quantities Report'!$A2831,"+",""))), VALUE(SUBSTITUTE('Quantities Report'!$A2831,"+","")),IF('Quantities Report'!$A2831="","End of Project",$A2832))</f>
        <v>End of Project</v>
      </c>
      <c r="B2833" s="30" t="str">
        <f>IF(ISNUMBER('Quantities Report'!$A2831), "", TRIM(CLEAN(SUBSTITUTE('Quantities Report'!$A2831, CHAR(160), " "))))</f>
        <v/>
      </c>
      <c r="C2833" s="30">
        <f>'Quantities Report'!F2831</f>
        <v>0</v>
      </c>
      <c r="D2833" s="32">
        <f>'Quantities Report'!G2831</f>
        <v>0</v>
      </c>
    </row>
    <row r="2834" spans="1:4">
      <c r="A2834" s="15" t="str">
        <f>IF(ISNUMBER(VALUE(SUBSTITUTE('Quantities Report'!$A2832,"+",""))), VALUE(SUBSTITUTE('Quantities Report'!$A2832,"+","")),IF('Quantities Report'!$A2832="","End of Project",$A2833))</f>
        <v>End of Project</v>
      </c>
      <c r="B2834" s="30" t="str">
        <f>IF(ISNUMBER('Quantities Report'!$A2832), "", TRIM(CLEAN(SUBSTITUTE('Quantities Report'!$A2832, CHAR(160), " "))))</f>
        <v/>
      </c>
      <c r="C2834" s="30">
        <f>'Quantities Report'!F2832</f>
        <v>0</v>
      </c>
      <c r="D2834" s="32">
        <f>'Quantities Report'!G2832</f>
        <v>0</v>
      </c>
    </row>
    <row r="2835" spans="1:4">
      <c r="A2835" s="15" t="str">
        <f>IF(ISNUMBER(VALUE(SUBSTITUTE('Quantities Report'!$A2833,"+",""))), VALUE(SUBSTITUTE('Quantities Report'!$A2833,"+","")),IF('Quantities Report'!$A2833="","End of Project",$A2834))</f>
        <v>End of Project</v>
      </c>
      <c r="B2835" s="30" t="str">
        <f>IF(ISNUMBER('Quantities Report'!$A2833), "", TRIM(CLEAN(SUBSTITUTE('Quantities Report'!$A2833, CHAR(160), " "))))</f>
        <v/>
      </c>
      <c r="C2835" s="30">
        <f>'Quantities Report'!F2833</f>
        <v>0</v>
      </c>
      <c r="D2835" s="32">
        <f>'Quantities Report'!G2833</f>
        <v>0</v>
      </c>
    </row>
    <row r="2836" spans="1:4">
      <c r="A2836" s="15" t="str">
        <f>IF(ISNUMBER(VALUE(SUBSTITUTE('Quantities Report'!$A2834,"+",""))), VALUE(SUBSTITUTE('Quantities Report'!$A2834,"+","")),IF('Quantities Report'!$A2834="","End of Project",$A2835))</f>
        <v>End of Project</v>
      </c>
      <c r="B2836" s="30" t="str">
        <f>IF(ISNUMBER('Quantities Report'!$A2834), "", TRIM(CLEAN(SUBSTITUTE('Quantities Report'!$A2834, CHAR(160), " "))))</f>
        <v/>
      </c>
      <c r="C2836" s="30">
        <f>'Quantities Report'!F2834</f>
        <v>0</v>
      </c>
      <c r="D2836" s="32">
        <f>'Quantities Report'!G2834</f>
        <v>0</v>
      </c>
    </row>
    <row r="2837" spans="1:4">
      <c r="A2837" s="15" t="str">
        <f>IF(ISNUMBER(VALUE(SUBSTITUTE('Quantities Report'!$A2835,"+",""))), VALUE(SUBSTITUTE('Quantities Report'!$A2835,"+","")),IF('Quantities Report'!$A2835="","End of Project",$A2836))</f>
        <v>End of Project</v>
      </c>
      <c r="B2837" s="30" t="str">
        <f>IF(ISNUMBER('Quantities Report'!$A2835), "", TRIM(CLEAN(SUBSTITUTE('Quantities Report'!$A2835, CHAR(160), " "))))</f>
        <v/>
      </c>
      <c r="C2837" s="30">
        <f>'Quantities Report'!F2835</f>
        <v>0</v>
      </c>
      <c r="D2837" s="32">
        <f>'Quantities Report'!G2835</f>
        <v>0</v>
      </c>
    </row>
    <row r="2838" spans="1:4">
      <c r="A2838" s="15" t="str">
        <f>IF(ISNUMBER(VALUE(SUBSTITUTE('Quantities Report'!$A2836,"+",""))), VALUE(SUBSTITUTE('Quantities Report'!$A2836,"+","")),IF('Quantities Report'!$A2836="","End of Project",$A2837))</f>
        <v>End of Project</v>
      </c>
      <c r="B2838" s="30" t="str">
        <f>IF(ISNUMBER('Quantities Report'!$A2836), "", TRIM(CLEAN(SUBSTITUTE('Quantities Report'!$A2836, CHAR(160), " "))))</f>
        <v/>
      </c>
      <c r="C2838" s="30">
        <f>'Quantities Report'!F2836</f>
        <v>0</v>
      </c>
      <c r="D2838" s="32">
        <f>'Quantities Report'!G2836</f>
        <v>0</v>
      </c>
    </row>
    <row r="2839" spans="1:4">
      <c r="A2839" s="15" t="str">
        <f>IF(ISNUMBER(VALUE(SUBSTITUTE('Quantities Report'!$A2837,"+",""))), VALUE(SUBSTITUTE('Quantities Report'!$A2837,"+","")),IF('Quantities Report'!$A2837="","End of Project",$A2838))</f>
        <v>End of Project</v>
      </c>
      <c r="B2839" s="30" t="str">
        <f>IF(ISNUMBER('Quantities Report'!$A2837), "", TRIM(CLEAN(SUBSTITUTE('Quantities Report'!$A2837, CHAR(160), " "))))</f>
        <v/>
      </c>
      <c r="C2839" s="30">
        <f>'Quantities Report'!F2837</f>
        <v>0</v>
      </c>
      <c r="D2839" s="32">
        <f>'Quantities Report'!G2837</f>
        <v>0</v>
      </c>
    </row>
    <row r="2840" spans="1:4">
      <c r="A2840" s="15" t="str">
        <f>IF(ISNUMBER(VALUE(SUBSTITUTE('Quantities Report'!$A2838,"+",""))), VALUE(SUBSTITUTE('Quantities Report'!$A2838,"+","")),IF('Quantities Report'!$A2838="","End of Project",$A2839))</f>
        <v>End of Project</v>
      </c>
      <c r="B2840" s="30" t="str">
        <f>IF(ISNUMBER('Quantities Report'!$A2838), "", TRIM(CLEAN(SUBSTITUTE('Quantities Report'!$A2838, CHAR(160), " "))))</f>
        <v/>
      </c>
      <c r="C2840" s="30">
        <f>'Quantities Report'!F2838</f>
        <v>0</v>
      </c>
      <c r="D2840" s="32">
        <f>'Quantities Report'!G2838</f>
        <v>0</v>
      </c>
    </row>
    <row r="2841" spans="1:4">
      <c r="A2841" s="15" t="str">
        <f>IF(ISNUMBER(VALUE(SUBSTITUTE('Quantities Report'!$A2839,"+",""))), VALUE(SUBSTITUTE('Quantities Report'!$A2839,"+","")),IF('Quantities Report'!$A2839="","End of Project",$A2840))</f>
        <v>End of Project</v>
      </c>
      <c r="B2841" s="30" t="str">
        <f>IF(ISNUMBER('Quantities Report'!$A2839), "", TRIM(CLEAN(SUBSTITUTE('Quantities Report'!$A2839, CHAR(160), " "))))</f>
        <v/>
      </c>
      <c r="C2841" s="30">
        <f>'Quantities Report'!F2839</f>
        <v>0</v>
      </c>
      <c r="D2841" s="32">
        <f>'Quantities Report'!G2839</f>
        <v>0</v>
      </c>
    </row>
    <row r="2842" spans="1:4">
      <c r="A2842" s="15" t="str">
        <f>IF(ISNUMBER(VALUE(SUBSTITUTE('Quantities Report'!$A2840,"+",""))), VALUE(SUBSTITUTE('Quantities Report'!$A2840,"+","")),IF('Quantities Report'!$A2840="","End of Project",$A2841))</f>
        <v>End of Project</v>
      </c>
      <c r="B2842" s="30" t="str">
        <f>IF(ISNUMBER('Quantities Report'!$A2840), "", TRIM(CLEAN(SUBSTITUTE('Quantities Report'!$A2840, CHAR(160), " "))))</f>
        <v/>
      </c>
      <c r="C2842" s="30">
        <f>'Quantities Report'!F2840</f>
        <v>0</v>
      </c>
      <c r="D2842" s="32">
        <f>'Quantities Report'!G2840</f>
        <v>0</v>
      </c>
    </row>
    <row r="2843" spans="1:4">
      <c r="A2843" s="15" t="str">
        <f>IF(ISNUMBER(VALUE(SUBSTITUTE('Quantities Report'!$A2841,"+",""))), VALUE(SUBSTITUTE('Quantities Report'!$A2841,"+","")),IF('Quantities Report'!$A2841="","End of Project",$A2842))</f>
        <v>End of Project</v>
      </c>
      <c r="B2843" s="30" t="str">
        <f>IF(ISNUMBER('Quantities Report'!$A2841), "", TRIM(CLEAN(SUBSTITUTE('Quantities Report'!$A2841, CHAR(160), " "))))</f>
        <v/>
      </c>
      <c r="C2843" s="30">
        <f>'Quantities Report'!F2841</f>
        <v>0</v>
      </c>
      <c r="D2843" s="32">
        <f>'Quantities Report'!G2841</f>
        <v>0</v>
      </c>
    </row>
    <row r="2844" spans="1:4">
      <c r="A2844" s="15" t="str">
        <f>IF(ISNUMBER(VALUE(SUBSTITUTE('Quantities Report'!$A2842,"+",""))), VALUE(SUBSTITUTE('Quantities Report'!$A2842,"+","")),IF('Quantities Report'!$A2842="","End of Project",$A2843))</f>
        <v>End of Project</v>
      </c>
      <c r="B2844" s="30" t="str">
        <f>IF(ISNUMBER('Quantities Report'!$A2842), "", TRIM(CLEAN(SUBSTITUTE('Quantities Report'!$A2842, CHAR(160), " "))))</f>
        <v/>
      </c>
      <c r="C2844" s="30">
        <f>'Quantities Report'!F2842</f>
        <v>0</v>
      </c>
      <c r="D2844" s="32">
        <f>'Quantities Report'!G2842</f>
        <v>0</v>
      </c>
    </row>
    <row r="2845" spans="1:4">
      <c r="A2845" s="15" t="str">
        <f>IF(ISNUMBER(VALUE(SUBSTITUTE('Quantities Report'!$A2843,"+",""))), VALUE(SUBSTITUTE('Quantities Report'!$A2843,"+","")),IF('Quantities Report'!$A2843="","End of Project",$A2844))</f>
        <v>End of Project</v>
      </c>
      <c r="B2845" s="30" t="str">
        <f>IF(ISNUMBER('Quantities Report'!$A2843), "", TRIM(CLEAN(SUBSTITUTE('Quantities Report'!$A2843, CHAR(160), " "))))</f>
        <v/>
      </c>
      <c r="C2845" s="30">
        <f>'Quantities Report'!F2843</f>
        <v>0</v>
      </c>
      <c r="D2845" s="32">
        <f>'Quantities Report'!G2843</f>
        <v>0</v>
      </c>
    </row>
    <row r="2846" spans="1:4">
      <c r="A2846" s="15" t="str">
        <f>IF(ISNUMBER(VALUE(SUBSTITUTE('Quantities Report'!$A2844,"+",""))), VALUE(SUBSTITUTE('Quantities Report'!$A2844,"+","")),IF('Quantities Report'!$A2844="","End of Project",$A2845))</f>
        <v>End of Project</v>
      </c>
      <c r="B2846" s="30" t="str">
        <f>IF(ISNUMBER('Quantities Report'!$A2844), "", TRIM(CLEAN(SUBSTITUTE('Quantities Report'!$A2844, CHAR(160), " "))))</f>
        <v/>
      </c>
      <c r="C2846" s="30">
        <f>'Quantities Report'!F2844</f>
        <v>0</v>
      </c>
      <c r="D2846" s="32">
        <f>'Quantities Report'!G2844</f>
        <v>0</v>
      </c>
    </row>
    <row r="2847" spans="1:4">
      <c r="A2847" s="15" t="str">
        <f>IF(ISNUMBER(VALUE(SUBSTITUTE('Quantities Report'!$A2845,"+",""))), VALUE(SUBSTITUTE('Quantities Report'!$A2845,"+","")),IF('Quantities Report'!$A2845="","End of Project",$A2846))</f>
        <v>End of Project</v>
      </c>
      <c r="B2847" s="30" t="str">
        <f>IF(ISNUMBER('Quantities Report'!$A2845), "", TRIM(CLEAN(SUBSTITUTE('Quantities Report'!$A2845, CHAR(160), " "))))</f>
        <v/>
      </c>
      <c r="C2847" s="30">
        <f>'Quantities Report'!F2845</f>
        <v>0</v>
      </c>
      <c r="D2847" s="32">
        <f>'Quantities Report'!G2845</f>
        <v>0</v>
      </c>
    </row>
    <row r="2848" spans="1:4">
      <c r="A2848" s="15" t="str">
        <f>IF(ISNUMBER(VALUE(SUBSTITUTE('Quantities Report'!$A2846,"+",""))), VALUE(SUBSTITUTE('Quantities Report'!$A2846,"+","")),IF('Quantities Report'!$A2846="","End of Project",$A2847))</f>
        <v>End of Project</v>
      </c>
      <c r="B2848" s="30" t="str">
        <f>IF(ISNUMBER('Quantities Report'!$A2846), "", TRIM(CLEAN(SUBSTITUTE('Quantities Report'!$A2846, CHAR(160), " "))))</f>
        <v/>
      </c>
      <c r="C2848" s="30">
        <f>'Quantities Report'!F2846</f>
        <v>0</v>
      </c>
      <c r="D2848" s="32">
        <f>'Quantities Report'!G2846</f>
        <v>0</v>
      </c>
    </row>
    <row r="2849" spans="1:4">
      <c r="A2849" s="15" t="str">
        <f>IF(ISNUMBER(VALUE(SUBSTITUTE('Quantities Report'!$A2847,"+",""))), VALUE(SUBSTITUTE('Quantities Report'!$A2847,"+","")),IF('Quantities Report'!$A2847="","End of Project",$A2848))</f>
        <v>End of Project</v>
      </c>
      <c r="B2849" s="30" t="str">
        <f>IF(ISNUMBER('Quantities Report'!$A2847), "", TRIM(CLEAN(SUBSTITUTE('Quantities Report'!$A2847, CHAR(160), " "))))</f>
        <v/>
      </c>
      <c r="C2849" s="30">
        <f>'Quantities Report'!F2847</f>
        <v>0</v>
      </c>
      <c r="D2849" s="32">
        <f>'Quantities Report'!G2847</f>
        <v>0</v>
      </c>
    </row>
    <row r="2850" spans="1:4">
      <c r="A2850" s="15" t="str">
        <f>IF(ISNUMBER(VALUE(SUBSTITUTE('Quantities Report'!$A2848,"+",""))), VALUE(SUBSTITUTE('Quantities Report'!$A2848,"+","")),IF('Quantities Report'!$A2848="","End of Project",$A2849))</f>
        <v>End of Project</v>
      </c>
      <c r="B2850" s="30" t="str">
        <f>IF(ISNUMBER('Quantities Report'!$A2848), "", TRIM(CLEAN(SUBSTITUTE('Quantities Report'!$A2848, CHAR(160), " "))))</f>
        <v/>
      </c>
      <c r="C2850" s="30">
        <f>'Quantities Report'!F2848</f>
        <v>0</v>
      </c>
      <c r="D2850" s="32">
        <f>'Quantities Report'!G2848</f>
        <v>0</v>
      </c>
    </row>
    <row r="2851" spans="1:4">
      <c r="A2851" s="15" t="str">
        <f>IF(ISNUMBER(VALUE(SUBSTITUTE('Quantities Report'!$A2849,"+",""))), VALUE(SUBSTITUTE('Quantities Report'!$A2849,"+","")),IF('Quantities Report'!$A2849="","End of Project",$A2850))</f>
        <v>End of Project</v>
      </c>
      <c r="B2851" s="30" t="str">
        <f>IF(ISNUMBER('Quantities Report'!$A2849), "", TRIM(CLEAN(SUBSTITUTE('Quantities Report'!$A2849, CHAR(160), " "))))</f>
        <v/>
      </c>
      <c r="C2851" s="30">
        <f>'Quantities Report'!F2849</f>
        <v>0</v>
      </c>
      <c r="D2851" s="32">
        <f>'Quantities Report'!G2849</f>
        <v>0</v>
      </c>
    </row>
    <row r="2852" spans="1:4">
      <c r="A2852" s="15" t="str">
        <f>IF(ISNUMBER(VALUE(SUBSTITUTE('Quantities Report'!$A2850,"+",""))), VALUE(SUBSTITUTE('Quantities Report'!$A2850,"+","")),IF('Quantities Report'!$A2850="","End of Project",$A2851))</f>
        <v>End of Project</v>
      </c>
      <c r="B2852" s="30" t="str">
        <f>IF(ISNUMBER('Quantities Report'!$A2850), "", TRIM(CLEAN(SUBSTITUTE('Quantities Report'!$A2850, CHAR(160), " "))))</f>
        <v/>
      </c>
      <c r="C2852" s="30">
        <f>'Quantities Report'!F2850</f>
        <v>0</v>
      </c>
      <c r="D2852" s="32">
        <f>'Quantities Report'!G2850</f>
        <v>0</v>
      </c>
    </row>
    <row r="2853" spans="1:4">
      <c r="A2853" s="15" t="str">
        <f>IF(ISNUMBER(VALUE(SUBSTITUTE('Quantities Report'!$A2851,"+",""))), VALUE(SUBSTITUTE('Quantities Report'!$A2851,"+","")),IF('Quantities Report'!$A2851="","End of Project",$A2852))</f>
        <v>End of Project</v>
      </c>
      <c r="B2853" s="30" t="str">
        <f>IF(ISNUMBER('Quantities Report'!$A2851), "", TRIM(CLEAN(SUBSTITUTE('Quantities Report'!$A2851, CHAR(160), " "))))</f>
        <v/>
      </c>
      <c r="C2853" s="30">
        <f>'Quantities Report'!F2851</f>
        <v>0</v>
      </c>
      <c r="D2853" s="32">
        <f>'Quantities Report'!G2851</f>
        <v>0</v>
      </c>
    </row>
    <row r="2854" spans="1:4">
      <c r="A2854" s="15" t="str">
        <f>IF(ISNUMBER(VALUE(SUBSTITUTE('Quantities Report'!$A2852,"+",""))), VALUE(SUBSTITUTE('Quantities Report'!$A2852,"+","")),IF('Quantities Report'!$A2852="","End of Project",$A2853))</f>
        <v>End of Project</v>
      </c>
      <c r="B2854" s="30" t="str">
        <f>IF(ISNUMBER('Quantities Report'!$A2852), "", TRIM(CLEAN(SUBSTITUTE('Quantities Report'!$A2852, CHAR(160), " "))))</f>
        <v/>
      </c>
      <c r="C2854" s="30">
        <f>'Quantities Report'!F2852</f>
        <v>0</v>
      </c>
      <c r="D2854" s="32">
        <f>'Quantities Report'!G2852</f>
        <v>0</v>
      </c>
    </row>
    <row r="2855" spans="1:4">
      <c r="A2855" s="15" t="str">
        <f>IF(ISNUMBER(VALUE(SUBSTITUTE('Quantities Report'!$A2853,"+",""))), VALUE(SUBSTITUTE('Quantities Report'!$A2853,"+","")),IF('Quantities Report'!$A2853="","End of Project",$A2854))</f>
        <v>End of Project</v>
      </c>
      <c r="B2855" s="30" t="str">
        <f>IF(ISNUMBER('Quantities Report'!$A2853), "", TRIM(CLEAN(SUBSTITUTE('Quantities Report'!$A2853, CHAR(160), " "))))</f>
        <v/>
      </c>
      <c r="C2855" s="30">
        <f>'Quantities Report'!F2853</f>
        <v>0</v>
      </c>
      <c r="D2855" s="32">
        <f>'Quantities Report'!G2853</f>
        <v>0</v>
      </c>
    </row>
    <row r="2856" spans="1:4">
      <c r="A2856" s="15" t="str">
        <f>IF(ISNUMBER(VALUE(SUBSTITUTE('Quantities Report'!$A2854,"+",""))), VALUE(SUBSTITUTE('Quantities Report'!$A2854,"+","")),IF('Quantities Report'!$A2854="","End of Project",$A2855))</f>
        <v>End of Project</v>
      </c>
      <c r="B2856" s="30" t="str">
        <f>IF(ISNUMBER('Quantities Report'!$A2854), "", TRIM(CLEAN(SUBSTITUTE('Quantities Report'!$A2854, CHAR(160), " "))))</f>
        <v/>
      </c>
      <c r="C2856" s="30">
        <f>'Quantities Report'!F2854</f>
        <v>0</v>
      </c>
      <c r="D2856" s="32">
        <f>'Quantities Report'!G2854</f>
        <v>0</v>
      </c>
    </row>
    <row r="2857" spans="1:4">
      <c r="A2857" s="15" t="str">
        <f>IF(ISNUMBER(VALUE(SUBSTITUTE('Quantities Report'!$A2855,"+",""))), VALUE(SUBSTITUTE('Quantities Report'!$A2855,"+","")),IF('Quantities Report'!$A2855="","End of Project",$A2856))</f>
        <v>End of Project</v>
      </c>
      <c r="B2857" s="30" t="str">
        <f>IF(ISNUMBER('Quantities Report'!$A2855), "", TRIM(CLEAN(SUBSTITUTE('Quantities Report'!$A2855, CHAR(160), " "))))</f>
        <v/>
      </c>
      <c r="C2857" s="30">
        <f>'Quantities Report'!F2855</f>
        <v>0</v>
      </c>
      <c r="D2857" s="32">
        <f>'Quantities Report'!G2855</f>
        <v>0</v>
      </c>
    </row>
    <row r="2858" spans="1:4">
      <c r="A2858" s="15" t="str">
        <f>IF(ISNUMBER(VALUE(SUBSTITUTE('Quantities Report'!$A2856,"+",""))), VALUE(SUBSTITUTE('Quantities Report'!$A2856,"+","")),IF('Quantities Report'!$A2856="","End of Project",$A2857))</f>
        <v>End of Project</v>
      </c>
      <c r="B2858" s="30" t="str">
        <f>IF(ISNUMBER('Quantities Report'!$A2856), "", TRIM(CLEAN(SUBSTITUTE('Quantities Report'!$A2856, CHAR(160), " "))))</f>
        <v/>
      </c>
      <c r="C2858" s="30">
        <f>'Quantities Report'!F2856</f>
        <v>0</v>
      </c>
      <c r="D2858" s="32">
        <f>'Quantities Report'!G2856</f>
        <v>0</v>
      </c>
    </row>
    <row r="2859" spans="1:4">
      <c r="A2859" s="15" t="str">
        <f>IF(ISNUMBER(VALUE(SUBSTITUTE('Quantities Report'!$A2857,"+",""))), VALUE(SUBSTITUTE('Quantities Report'!$A2857,"+","")),IF('Quantities Report'!$A2857="","End of Project",$A2858))</f>
        <v>End of Project</v>
      </c>
      <c r="B2859" s="30" t="str">
        <f>IF(ISNUMBER('Quantities Report'!$A2857), "", TRIM(CLEAN(SUBSTITUTE('Quantities Report'!$A2857, CHAR(160), " "))))</f>
        <v/>
      </c>
      <c r="C2859" s="30">
        <f>'Quantities Report'!F2857</f>
        <v>0</v>
      </c>
      <c r="D2859" s="32">
        <f>'Quantities Report'!G2857</f>
        <v>0</v>
      </c>
    </row>
    <row r="2860" spans="1:4">
      <c r="A2860" s="15" t="str">
        <f>IF(ISNUMBER(VALUE(SUBSTITUTE('Quantities Report'!$A2858,"+",""))), VALUE(SUBSTITUTE('Quantities Report'!$A2858,"+","")),IF('Quantities Report'!$A2858="","End of Project",$A2859))</f>
        <v>End of Project</v>
      </c>
      <c r="B2860" s="30" t="str">
        <f>IF(ISNUMBER('Quantities Report'!$A2858), "", TRIM(CLEAN(SUBSTITUTE('Quantities Report'!$A2858, CHAR(160), " "))))</f>
        <v/>
      </c>
      <c r="C2860" s="30">
        <f>'Quantities Report'!F2858</f>
        <v>0</v>
      </c>
      <c r="D2860" s="32">
        <f>'Quantities Report'!G2858</f>
        <v>0</v>
      </c>
    </row>
    <row r="2861" spans="1:4">
      <c r="A2861" s="15" t="str">
        <f>IF(ISNUMBER(VALUE(SUBSTITUTE('Quantities Report'!$A2859,"+",""))), VALUE(SUBSTITUTE('Quantities Report'!$A2859,"+","")),IF('Quantities Report'!$A2859="","End of Project",$A2860))</f>
        <v>End of Project</v>
      </c>
      <c r="B2861" s="30" t="str">
        <f>IF(ISNUMBER('Quantities Report'!$A2859), "", TRIM(CLEAN(SUBSTITUTE('Quantities Report'!$A2859, CHAR(160), " "))))</f>
        <v/>
      </c>
      <c r="C2861" s="30">
        <f>'Quantities Report'!F2859</f>
        <v>0</v>
      </c>
      <c r="D2861" s="32">
        <f>'Quantities Report'!G2859</f>
        <v>0</v>
      </c>
    </row>
    <row r="2862" spans="1:4">
      <c r="A2862" s="15" t="str">
        <f>IF(ISNUMBER(VALUE(SUBSTITUTE('Quantities Report'!$A2860,"+",""))), VALUE(SUBSTITUTE('Quantities Report'!$A2860,"+","")),IF('Quantities Report'!$A2860="","End of Project",$A2861))</f>
        <v>End of Project</v>
      </c>
      <c r="B2862" s="30" t="str">
        <f>IF(ISNUMBER('Quantities Report'!$A2860), "", TRIM(CLEAN(SUBSTITUTE('Quantities Report'!$A2860, CHAR(160), " "))))</f>
        <v/>
      </c>
      <c r="C2862" s="30">
        <f>'Quantities Report'!F2860</f>
        <v>0</v>
      </c>
      <c r="D2862" s="32">
        <f>'Quantities Report'!G2860</f>
        <v>0</v>
      </c>
    </row>
    <row r="2863" spans="1:4">
      <c r="A2863" s="15" t="str">
        <f>IF(ISNUMBER(VALUE(SUBSTITUTE('Quantities Report'!$A2861,"+",""))), VALUE(SUBSTITUTE('Quantities Report'!$A2861,"+","")),IF('Quantities Report'!$A2861="","End of Project",$A2862))</f>
        <v>End of Project</v>
      </c>
      <c r="B2863" s="30" t="str">
        <f>IF(ISNUMBER('Quantities Report'!$A2861), "", TRIM(CLEAN(SUBSTITUTE('Quantities Report'!$A2861, CHAR(160), " "))))</f>
        <v/>
      </c>
      <c r="C2863" s="30">
        <f>'Quantities Report'!F2861</f>
        <v>0</v>
      </c>
      <c r="D2863" s="32">
        <f>'Quantities Report'!G2861</f>
        <v>0</v>
      </c>
    </row>
    <row r="2864" spans="1:4">
      <c r="A2864" s="15" t="str">
        <f>IF(ISNUMBER(VALUE(SUBSTITUTE('Quantities Report'!$A2862,"+",""))), VALUE(SUBSTITUTE('Quantities Report'!$A2862,"+","")),IF('Quantities Report'!$A2862="","End of Project",$A2863))</f>
        <v>End of Project</v>
      </c>
      <c r="B2864" s="30" t="str">
        <f>IF(ISNUMBER('Quantities Report'!$A2862), "", TRIM(CLEAN(SUBSTITUTE('Quantities Report'!$A2862, CHAR(160), " "))))</f>
        <v/>
      </c>
      <c r="C2864" s="30">
        <f>'Quantities Report'!F2862</f>
        <v>0</v>
      </c>
      <c r="D2864" s="32">
        <f>'Quantities Report'!G2862</f>
        <v>0</v>
      </c>
    </row>
    <row r="2865" spans="1:4">
      <c r="A2865" s="15" t="str">
        <f>IF(ISNUMBER(VALUE(SUBSTITUTE('Quantities Report'!$A2863,"+",""))), VALUE(SUBSTITUTE('Quantities Report'!$A2863,"+","")),IF('Quantities Report'!$A2863="","End of Project",$A2864))</f>
        <v>End of Project</v>
      </c>
      <c r="B2865" s="30" t="str">
        <f>IF(ISNUMBER('Quantities Report'!$A2863), "", TRIM(CLEAN(SUBSTITUTE('Quantities Report'!$A2863, CHAR(160), " "))))</f>
        <v/>
      </c>
      <c r="C2865" s="30">
        <f>'Quantities Report'!F2863</f>
        <v>0</v>
      </c>
      <c r="D2865" s="32">
        <f>'Quantities Report'!G2863</f>
        <v>0</v>
      </c>
    </row>
    <row r="2866" spans="1:4">
      <c r="A2866" s="15" t="str">
        <f>IF(ISNUMBER(VALUE(SUBSTITUTE('Quantities Report'!$A2864,"+",""))), VALUE(SUBSTITUTE('Quantities Report'!$A2864,"+","")),IF('Quantities Report'!$A2864="","End of Project",$A2865))</f>
        <v>End of Project</v>
      </c>
      <c r="B2866" s="30" t="str">
        <f>IF(ISNUMBER('Quantities Report'!$A2864), "", TRIM(CLEAN(SUBSTITUTE('Quantities Report'!$A2864, CHAR(160), " "))))</f>
        <v/>
      </c>
      <c r="C2866" s="30">
        <f>'Quantities Report'!F2864</f>
        <v>0</v>
      </c>
      <c r="D2866" s="32">
        <f>'Quantities Report'!G2864</f>
        <v>0</v>
      </c>
    </row>
    <row r="2867" spans="1:4">
      <c r="A2867" s="15" t="str">
        <f>IF(ISNUMBER(VALUE(SUBSTITUTE('Quantities Report'!$A2865,"+",""))), VALUE(SUBSTITUTE('Quantities Report'!$A2865,"+","")),IF('Quantities Report'!$A2865="","End of Project",$A2866))</f>
        <v>End of Project</v>
      </c>
      <c r="B2867" s="30" t="str">
        <f>IF(ISNUMBER('Quantities Report'!$A2865), "", TRIM(CLEAN(SUBSTITUTE('Quantities Report'!$A2865, CHAR(160), " "))))</f>
        <v/>
      </c>
      <c r="C2867" s="30">
        <f>'Quantities Report'!F2865</f>
        <v>0</v>
      </c>
      <c r="D2867" s="32">
        <f>'Quantities Report'!G2865</f>
        <v>0</v>
      </c>
    </row>
    <row r="2868" spans="1:4">
      <c r="A2868" s="15" t="str">
        <f>IF(ISNUMBER(VALUE(SUBSTITUTE('Quantities Report'!$A2866,"+",""))), VALUE(SUBSTITUTE('Quantities Report'!$A2866,"+","")),IF('Quantities Report'!$A2866="","End of Project",$A2867))</f>
        <v>End of Project</v>
      </c>
      <c r="B2868" s="30" t="str">
        <f>IF(ISNUMBER('Quantities Report'!$A2866), "", TRIM(CLEAN(SUBSTITUTE('Quantities Report'!$A2866, CHAR(160), " "))))</f>
        <v/>
      </c>
      <c r="C2868" s="30">
        <f>'Quantities Report'!F2866</f>
        <v>0</v>
      </c>
      <c r="D2868" s="32">
        <f>'Quantities Report'!G2866</f>
        <v>0</v>
      </c>
    </row>
    <row r="2869" spans="1:4">
      <c r="A2869" s="15" t="str">
        <f>IF(ISNUMBER(VALUE(SUBSTITUTE('Quantities Report'!$A2867,"+",""))), VALUE(SUBSTITUTE('Quantities Report'!$A2867,"+","")),IF('Quantities Report'!$A2867="","End of Project",$A2868))</f>
        <v>End of Project</v>
      </c>
      <c r="B2869" s="30" t="str">
        <f>IF(ISNUMBER('Quantities Report'!$A2867), "", TRIM(CLEAN(SUBSTITUTE('Quantities Report'!$A2867, CHAR(160), " "))))</f>
        <v/>
      </c>
      <c r="C2869" s="30">
        <f>'Quantities Report'!F2867</f>
        <v>0</v>
      </c>
      <c r="D2869" s="32">
        <f>'Quantities Report'!G2867</f>
        <v>0</v>
      </c>
    </row>
    <row r="2870" spans="1:4">
      <c r="A2870" s="15" t="str">
        <f>IF(ISNUMBER(VALUE(SUBSTITUTE('Quantities Report'!$A2868,"+",""))), VALUE(SUBSTITUTE('Quantities Report'!$A2868,"+","")),IF('Quantities Report'!$A2868="","End of Project",$A2869))</f>
        <v>End of Project</v>
      </c>
      <c r="B2870" s="30" t="str">
        <f>IF(ISNUMBER('Quantities Report'!$A2868), "", TRIM(CLEAN(SUBSTITUTE('Quantities Report'!$A2868, CHAR(160), " "))))</f>
        <v/>
      </c>
      <c r="C2870" s="30">
        <f>'Quantities Report'!F2868</f>
        <v>0</v>
      </c>
      <c r="D2870" s="32">
        <f>'Quantities Report'!G2868</f>
        <v>0</v>
      </c>
    </row>
    <row r="2871" spans="1:4">
      <c r="A2871" s="15" t="str">
        <f>IF(ISNUMBER(VALUE(SUBSTITUTE('Quantities Report'!$A2869,"+",""))), VALUE(SUBSTITUTE('Quantities Report'!$A2869,"+","")),IF('Quantities Report'!$A2869="","End of Project",$A2870))</f>
        <v>End of Project</v>
      </c>
      <c r="B2871" s="30" t="str">
        <f>IF(ISNUMBER('Quantities Report'!$A2869), "", TRIM(CLEAN(SUBSTITUTE('Quantities Report'!$A2869, CHAR(160), " "))))</f>
        <v/>
      </c>
      <c r="C2871" s="30">
        <f>'Quantities Report'!F2869</f>
        <v>0</v>
      </c>
      <c r="D2871" s="32">
        <f>'Quantities Report'!G2869</f>
        <v>0</v>
      </c>
    </row>
    <row r="2872" spans="1:4">
      <c r="A2872" s="15" t="str">
        <f>IF(ISNUMBER(VALUE(SUBSTITUTE('Quantities Report'!$A2870,"+",""))), VALUE(SUBSTITUTE('Quantities Report'!$A2870,"+","")),IF('Quantities Report'!$A2870="","End of Project",$A2871))</f>
        <v>End of Project</v>
      </c>
      <c r="B2872" s="30" t="str">
        <f>IF(ISNUMBER('Quantities Report'!$A2870), "", TRIM(CLEAN(SUBSTITUTE('Quantities Report'!$A2870, CHAR(160), " "))))</f>
        <v/>
      </c>
      <c r="C2872" s="30">
        <f>'Quantities Report'!F2870</f>
        <v>0</v>
      </c>
      <c r="D2872" s="32">
        <f>'Quantities Report'!G2870</f>
        <v>0</v>
      </c>
    </row>
    <row r="2873" spans="1:4">
      <c r="A2873" s="15" t="str">
        <f>IF(ISNUMBER(VALUE(SUBSTITUTE('Quantities Report'!$A2871,"+",""))), VALUE(SUBSTITUTE('Quantities Report'!$A2871,"+","")),IF('Quantities Report'!$A2871="","End of Project",$A2872))</f>
        <v>End of Project</v>
      </c>
      <c r="B2873" s="30" t="str">
        <f>IF(ISNUMBER('Quantities Report'!$A2871), "", TRIM(CLEAN(SUBSTITUTE('Quantities Report'!$A2871, CHAR(160), " "))))</f>
        <v/>
      </c>
      <c r="C2873" s="30">
        <f>'Quantities Report'!F2871</f>
        <v>0</v>
      </c>
      <c r="D2873" s="32">
        <f>'Quantities Report'!G2871</f>
        <v>0</v>
      </c>
    </row>
    <row r="2874" spans="1:4">
      <c r="A2874" s="15" t="str">
        <f>IF(ISNUMBER(VALUE(SUBSTITUTE('Quantities Report'!$A2872,"+",""))), VALUE(SUBSTITUTE('Quantities Report'!$A2872,"+","")),IF('Quantities Report'!$A2872="","End of Project",$A2873))</f>
        <v>End of Project</v>
      </c>
      <c r="B2874" s="30" t="str">
        <f>IF(ISNUMBER('Quantities Report'!$A2872), "", TRIM(CLEAN(SUBSTITUTE('Quantities Report'!$A2872, CHAR(160), " "))))</f>
        <v/>
      </c>
      <c r="C2874" s="30">
        <f>'Quantities Report'!F2872</f>
        <v>0</v>
      </c>
      <c r="D2874" s="32">
        <f>'Quantities Report'!G2872</f>
        <v>0</v>
      </c>
    </row>
    <row r="2875" spans="1:4">
      <c r="A2875" s="15" t="str">
        <f>IF(ISNUMBER(VALUE(SUBSTITUTE('Quantities Report'!$A2873,"+",""))), VALUE(SUBSTITUTE('Quantities Report'!$A2873,"+","")),IF('Quantities Report'!$A2873="","End of Project",$A2874))</f>
        <v>End of Project</v>
      </c>
      <c r="B2875" s="30" t="str">
        <f>IF(ISNUMBER('Quantities Report'!$A2873), "", TRIM(CLEAN(SUBSTITUTE('Quantities Report'!$A2873, CHAR(160), " "))))</f>
        <v/>
      </c>
      <c r="C2875" s="30">
        <f>'Quantities Report'!F2873</f>
        <v>0</v>
      </c>
      <c r="D2875" s="32">
        <f>'Quantities Report'!G2873</f>
        <v>0</v>
      </c>
    </row>
    <row r="2876" spans="1:4">
      <c r="A2876" s="15" t="str">
        <f>IF(ISNUMBER(VALUE(SUBSTITUTE('Quantities Report'!$A2874,"+",""))), VALUE(SUBSTITUTE('Quantities Report'!$A2874,"+","")),IF('Quantities Report'!$A2874="","End of Project",$A2875))</f>
        <v>End of Project</v>
      </c>
      <c r="B2876" s="30" t="str">
        <f>IF(ISNUMBER('Quantities Report'!$A2874), "", TRIM(CLEAN(SUBSTITUTE('Quantities Report'!$A2874, CHAR(160), " "))))</f>
        <v/>
      </c>
      <c r="C2876" s="30">
        <f>'Quantities Report'!F2874</f>
        <v>0</v>
      </c>
      <c r="D2876" s="32">
        <f>'Quantities Report'!G2874</f>
        <v>0</v>
      </c>
    </row>
    <row r="2877" spans="1:4">
      <c r="A2877" s="15" t="str">
        <f>IF(ISNUMBER(VALUE(SUBSTITUTE('Quantities Report'!$A2875,"+",""))), VALUE(SUBSTITUTE('Quantities Report'!$A2875,"+","")),IF('Quantities Report'!$A2875="","End of Project",$A2876))</f>
        <v>End of Project</v>
      </c>
      <c r="B2877" s="30" t="str">
        <f>IF(ISNUMBER('Quantities Report'!$A2875), "", TRIM(CLEAN(SUBSTITUTE('Quantities Report'!$A2875, CHAR(160), " "))))</f>
        <v/>
      </c>
      <c r="C2877" s="30">
        <f>'Quantities Report'!F2875</f>
        <v>0</v>
      </c>
      <c r="D2877" s="32">
        <f>'Quantities Report'!G2875</f>
        <v>0</v>
      </c>
    </row>
    <row r="2878" spans="1:4">
      <c r="A2878" s="15" t="str">
        <f>IF(ISNUMBER(VALUE(SUBSTITUTE('Quantities Report'!$A2876,"+",""))), VALUE(SUBSTITUTE('Quantities Report'!$A2876,"+","")),IF('Quantities Report'!$A2876="","End of Project",$A2877))</f>
        <v>End of Project</v>
      </c>
      <c r="B2878" s="30" t="str">
        <f>IF(ISNUMBER('Quantities Report'!$A2876), "", TRIM(CLEAN(SUBSTITUTE('Quantities Report'!$A2876, CHAR(160), " "))))</f>
        <v/>
      </c>
      <c r="C2878" s="30">
        <f>'Quantities Report'!F2876</f>
        <v>0</v>
      </c>
      <c r="D2878" s="32">
        <f>'Quantities Report'!G2876</f>
        <v>0</v>
      </c>
    </row>
    <row r="2879" spans="1:4">
      <c r="A2879" s="15" t="str">
        <f>IF(ISNUMBER(VALUE(SUBSTITUTE('Quantities Report'!$A2877,"+",""))), VALUE(SUBSTITUTE('Quantities Report'!$A2877,"+","")),IF('Quantities Report'!$A2877="","End of Project",$A2878))</f>
        <v>End of Project</v>
      </c>
      <c r="B2879" s="30" t="str">
        <f>IF(ISNUMBER('Quantities Report'!$A2877), "", TRIM(CLEAN(SUBSTITUTE('Quantities Report'!$A2877, CHAR(160), " "))))</f>
        <v/>
      </c>
      <c r="C2879" s="30">
        <f>'Quantities Report'!F2877</f>
        <v>0</v>
      </c>
      <c r="D2879" s="32">
        <f>'Quantities Report'!G2877</f>
        <v>0</v>
      </c>
    </row>
    <row r="2880" spans="1:4">
      <c r="A2880" s="15" t="str">
        <f>IF(ISNUMBER(VALUE(SUBSTITUTE('Quantities Report'!$A2878,"+",""))), VALUE(SUBSTITUTE('Quantities Report'!$A2878,"+","")),IF('Quantities Report'!$A2878="","End of Project",$A2879))</f>
        <v>End of Project</v>
      </c>
      <c r="B2880" s="30" t="str">
        <f>IF(ISNUMBER('Quantities Report'!$A2878), "", TRIM(CLEAN(SUBSTITUTE('Quantities Report'!$A2878, CHAR(160), " "))))</f>
        <v/>
      </c>
      <c r="C2880" s="30">
        <f>'Quantities Report'!F2878</f>
        <v>0</v>
      </c>
      <c r="D2880" s="32">
        <f>'Quantities Report'!G2878</f>
        <v>0</v>
      </c>
    </row>
    <row r="2881" spans="1:4">
      <c r="A2881" s="15" t="str">
        <f>IF(ISNUMBER(VALUE(SUBSTITUTE('Quantities Report'!$A2879,"+",""))), VALUE(SUBSTITUTE('Quantities Report'!$A2879,"+","")),IF('Quantities Report'!$A2879="","End of Project",$A2880))</f>
        <v>End of Project</v>
      </c>
      <c r="B2881" s="30" t="str">
        <f>IF(ISNUMBER('Quantities Report'!$A2879), "", TRIM(CLEAN(SUBSTITUTE('Quantities Report'!$A2879, CHAR(160), " "))))</f>
        <v/>
      </c>
      <c r="C2881" s="30">
        <f>'Quantities Report'!F2879</f>
        <v>0</v>
      </c>
      <c r="D2881" s="32">
        <f>'Quantities Report'!G2879</f>
        <v>0</v>
      </c>
    </row>
    <row r="2882" spans="1:4">
      <c r="A2882" s="15" t="str">
        <f>IF(ISNUMBER(VALUE(SUBSTITUTE('Quantities Report'!$A2880,"+",""))), VALUE(SUBSTITUTE('Quantities Report'!$A2880,"+","")),IF('Quantities Report'!$A2880="","End of Project",$A2881))</f>
        <v>End of Project</v>
      </c>
      <c r="B2882" s="30" t="str">
        <f>IF(ISNUMBER('Quantities Report'!$A2880), "", TRIM(CLEAN(SUBSTITUTE('Quantities Report'!$A2880, CHAR(160), " "))))</f>
        <v/>
      </c>
      <c r="C2882" s="30">
        <f>'Quantities Report'!F2880</f>
        <v>0</v>
      </c>
      <c r="D2882" s="32">
        <f>'Quantities Report'!G2880</f>
        <v>0</v>
      </c>
    </row>
    <row r="2883" spans="1:4">
      <c r="A2883" s="15" t="str">
        <f>IF(ISNUMBER(VALUE(SUBSTITUTE('Quantities Report'!$A2881,"+",""))), VALUE(SUBSTITUTE('Quantities Report'!$A2881,"+","")),IF('Quantities Report'!$A2881="","End of Project",$A2882))</f>
        <v>End of Project</v>
      </c>
      <c r="B2883" s="30" t="str">
        <f>IF(ISNUMBER('Quantities Report'!$A2881), "", TRIM(CLEAN(SUBSTITUTE('Quantities Report'!$A2881, CHAR(160), " "))))</f>
        <v/>
      </c>
      <c r="C2883" s="30">
        <f>'Quantities Report'!F2881</f>
        <v>0</v>
      </c>
      <c r="D2883" s="32">
        <f>'Quantities Report'!G2881</f>
        <v>0</v>
      </c>
    </row>
    <row r="2884" spans="1:4">
      <c r="A2884" s="15" t="str">
        <f>IF(ISNUMBER(VALUE(SUBSTITUTE('Quantities Report'!$A2882,"+",""))), VALUE(SUBSTITUTE('Quantities Report'!$A2882,"+","")),IF('Quantities Report'!$A2882="","End of Project",$A2883))</f>
        <v>End of Project</v>
      </c>
      <c r="B2884" s="30" t="str">
        <f>IF(ISNUMBER('Quantities Report'!$A2882), "", TRIM(CLEAN(SUBSTITUTE('Quantities Report'!$A2882, CHAR(160), " "))))</f>
        <v/>
      </c>
      <c r="C2884" s="30">
        <f>'Quantities Report'!F2882</f>
        <v>0</v>
      </c>
      <c r="D2884" s="32">
        <f>'Quantities Report'!G2882</f>
        <v>0</v>
      </c>
    </row>
    <row r="2885" spans="1:4">
      <c r="A2885" s="15" t="str">
        <f>IF(ISNUMBER(VALUE(SUBSTITUTE('Quantities Report'!$A2883,"+",""))), VALUE(SUBSTITUTE('Quantities Report'!$A2883,"+","")),IF('Quantities Report'!$A2883="","End of Project",$A2884))</f>
        <v>End of Project</v>
      </c>
      <c r="B2885" s="30" t="str">
        <f>IF(ISNUMBER('Quantities Report'!$A2883), "", TRIM(CLEAN(SUBSTITUTE('Quantities Report'!$A2883, CHAR(160), " "))))</f>
        <v/>
      </c>
      <c r="C2885" s="30">
        <f>'Quantities Report'!F2883</f>
        <v>0</v>
      </c>
      <c r="D2885" s="32">
        <f>'Quantities Report'!G2883</f>
        <v>0</v>
      </c>
    </row>
    <row r="2886" spans="1:4">
      <c r="A2886" s="15" t="str">
        <f>IF(ISNUMBER(VALUE(SUBSTITUTE('Quantities Report'!$A2884,"+",""))), VALUE(SUBSTITUTE('Quantities Report'!$A2884,"+","")),IF('Quantities Report'!$A2884="","End of Project",$A2885))</f>
        <v>End of Project</v>
      </c>
      <c r="B2886" s="30" t="str">
        <f>IF(ISNUMBER('Quantities Report'!$A2884), "", TRIM(CLEAN(SUBSTITUTE('Quantities Report'!$A2884, CHAR(160), " "))))</f>
        <v/>
      </c>
      <c r="C2886" s="30">
        <f>'Quantities Report'!F2884</f>
        <v>0</v>
      </c>
      <c r="D2886" s="32">
        <f>'Quantities Report'!G2884</f>
        <v>0</v>
      </c>
    </row>
    <row r="2887" spans="1:4">
      <c r="A2887" s="15" t="str">
        <f>IF(ISNUMBER(VALUE(SUBSTITUTE('Quantities Report'!$A2885,"+",""))), VALUE(SUBSTITUTE('Quantities Report'!$A2885,"+","")),IF('Quantities Report'!$A2885="","End of Project",$A2886))</f>
        <v>End of Project</v>
      </c>
      <c r="B2887" s="30" t="str">
        <f>IF(ISNUMBER('Quantities Report'!$A2885), "", TRIM(CLEAN(SUBSTITUTE('Quantities Report'!$A2885, CHAR(160), " "))))</f>
        <v/>
      </c>
      <c r="C2887" s="30">
        <f>'Quantities Report'!F2885</f>
        <v>0</v>
      </c>
      <c r="D2887" s="32">
        <f>'Quantities Report'!G2885</f>
        <v>0</v>
      </c>
    </row>
    <row r="2888" spans="1:4">
      <c r="A2888" s="15" t="str">
        <f>IF(ISNUMBER(VALUE(SUBSTITUTE('Quantities Report'!$A2886,"+",""))), VALUE(SUBSTITUTE('Quantities Report'!$A2886,"+","")),IF('Quantities Report'!$A2886="","End of Project",$A2887))</f>
        <v>End of Project</v>
      </c>
      <c r="B2888" s="30" t="str">
        <f>IF(ISNUMBER('Quantities Report'!$A2886), "", TRIM(CLEAN(SUBSTITUTE('Quantities Report'!$A2886, CHAR(160), " "))))</f>
        <v/>
      </c>
      <c r="C2888" s="30">
        <f>'Quantities Report'!F2886</f>
        <v>0</v>
      </c>
      <c r="D2888" s="32">
        <f>'Quantities Report'!G2886</f>
        <v>0</v>
      </c>
    </row>
    <row r="2889" spans="1:4">
      <c r="A2889" s="15" t="str">
        <f>IF(ISNUMBER(VALUE(SUBSTITUTE('Quantities Report'!$A2887,"+",""))), VALUE(SUBSTITUTE('Quantities Report'!$A2887,"+","")),IF('Quantities Report'!$A2887="","End of Project",$A2888))</f>
        <v>End of Project</v>
      </c>
      <c r="B2889" s="30" t="str">
        <f>IF(ISNUMBER('Quantities Report'!$A2887), "", TRIM(CLEAN(SUBSTITUTE('Quantities Report'!$A2887, CHAR(160), " "))))</f>
        <v/>
      </c>
      <c r="C2889" s="30">
        <f>'Quantities Report'!F2887</f>
        <v>0</v>
      </c>
      <c r="D2889" s="32">
        <f>'Quantities Report'!G2887</f>
        <v>0</v>
      </c>
    </row>
    <row r="2890" spans="1:4">
      <c r="A2890" s="15" t="str">
        <f>IF(ISNUMBER(VALUE(SUBSTITUTE('Quantities Report'!$A2888,"+",""))), VALUE(SUBSTITUTE('Quantities Report'!$A2888,"+","")),IF('Quantities Report'!$A2888="","End of Project",$A2889))</f>
        <v>End of Project</v>
      </c>
      <c r="B2890" s="30" t="str">
        <f>IF(ISNUMBER('Quantities Report'!$A2888), "", TRIM(CLEAN(SUBSTITUTE('Quantities Report'!$A2888, CHAR(160), " "))))</f>
        <v/>
      </c>
      <c r="C2890" s="30">
        <f>'Quantities Report'!F2888</f>
        <v>0</v>
      </c>
      <c r="D2890" s="32">
        <f>'Quantities Report'!G2888</f>
        <v>0</v>
      </c>
    </row>
    <row r="2891" spans="1:4">
      <c r="A2891" s="15" t="str">
        <f>IF(ISNUMBER(VALUE(SUBSTITUTE('Quantities Report'!$A2889,"+",""))), VALUE(SUBSTITUTE('Quantities Report'!$A2889,"+","")),IF('Quantities Report'!$A2889="","End of Project",$A2890))</f>
        <v>End of Project</v>
      </c>
      <c r="B2891" s="30" t="str">
        <f>IF(ISNUMBER('Quantities Report'!$A2889), "", TRIM(CLEAN(SUBSTITUTE('Quantities Report'!$A2889, CHAR(160), " "))))</f>
        <v/>
      </c>
      <c r="C2891" s="30">
        <f>'Quantities Report'!F2889</f>
        <v>0</v>
      </c>
      <c r="D2891" s="32">
        <f>'Quantities Report'!G2889</f>
        <v>0</v>
      </c>
    </row>
    <row r="2892" spans="1:4">
      <c r="A2892" s="15" t="str">
        <f>IF(ISNUMBER(VALUE(SUBSTITUTE('Quantities Report'!$A2890,"+",""))), VALUE(SUBSTITUTE('Quantities Report'!$A2890,"+","")),IF('Quantities Report'!$A2890="","End of Project",$A2891))</f>
        <v>End of Project</v>
      </c>
      <c r="B2892" s="30" t="str">
        <f>IF(ISNUMBER('Quantities Report'!$A2890), "", TRIM(CLEAN(SUBSTITUTE('Quantities Report'!$A2890, CHAR(160), " "))))</f>
        <v/>
      </c>
      <c r="C2892" s="30">
        <f>'Quantities Report'!F2890</f>
        <v>0</v>
      </c>
      <c r="D2892" s="32">
        <f>'Quantities Report'!G2890</f>
        <v>0</v>
      </c>
    </row>
    <row r="2893" spans="1:4">
      <c r="A2893" s="15" t="str">
        <f>IF(ISNUMBER(VALUE(SUBSTITUTE('Quantities Report'!$A2891,"+",""))), VALUE(SUBSTITUTE('Quantities Report'!$A2891,"+","")),IF('Quantities Report'!$A2891="","End of Project",$A2892))</f>
        <v>End of Project</v>
      </c>
      <c r="B2893" s="30" t="str">
        <f>IF(ISNUMBER('Quantities Report'!$A2891), "", TRIM(CLEAN(SUBSTITUTE('Quantities Report'!$A2891, CHAR(160), " "))))</f>
        <v/>
      </c>
      <c r="C2893" s="30">
        <f>'Quantities Report'!F2891</f>
        <v>0</v>
      </c>
      <c r="D2893" s="32">
        <f>'Quantities Report'!G2891</f>
        <v>0</v>
      </c>
    </row>
    <row r="2894" spans="1:4">
      <c r="A2894" s="15" t="str">
        <f>IF(ISNUMBER(VALUE(SUBSTITUTE('Quantities Report'!$A2892,"+",""))), VALUE(SUBSTITUTE('Quantities Report'!$A2892,"+","")),IF('Quantities Report'!$A2892="","End of Project",$A2893))</f>
        <v>End of Project</v>
      </c>
      <c r="B2894" s="30" t="str">
        <f>IF(ISNUMBER('Quantities Report'!$A2892), "", TRIM(CLEAN(SUBSTITUTE('Quantities Report'!$A2892, CHAR(160), " "))))</f>
        <v/>
      </c>
      <c r="C2894" s="30">
        <f>'Quantities Report'!F2892</f>
        <v>0</v>
      </c>
      <c r="D2894" s="32">
        <f>'Quantities Report'!G2892</f>
        <v>0</v>
      </c>
    </row>
    <row r="2895" spans="1:4">
      <c r="A2895" s="15" t="str">
        <f>IF(ISNUMBER(VALUE(SUBSTITUTE('Quantities Report'!$A2893,"+",""))), VALUE(SUBSTITUTE('Quantities Report'!$A2893,"+","")),IF('Quantities Report'!$A2893="","End of Project",$A2894))</f>
        <v>End of Project</v>
      </c>
      <c r="B2895" s="30" t="str">
        <f>IF(ISNUMBER('Quantities Report'!$A2893), "", TRIM(CLEAN(SUBSTITUTE('Quantities Report'!$A2893, CHAR(160), " "))))</f>
        <v/>
      </c>
      <c r="C2895" s="30">
        <f>'Quantities Report'!F2893</f>
        <v>0</v>
      </c>
      <c r="D2895" s="32">
        <f>'Quantities Report'!G2893</f>
        <v>0</v>
      </c>
    </row>
    <row r="2896" spans="1:4">
      <c r="A2896" s="15" t="str">
        <f>IF(ISNUMBER(VALUE(SUBSTITUTE('Quantities Report'!$A2894,"+",""))), VALUE(SUBSTITUTE('Quantities Report'!$A2894,"+","")),IF('Quantities Report'!$A2894="","End of Project",$A2895))</f>
        <v>End of Project</v>
      </c>
      <c r="B2896" s="30" t="str">
        <f>IF(ISNUMBER('Quantities Report'!$A2894), "", TRIM(CLEAN(SUBSTITUTE('Quantities Report'!$A2894, CHAR(160), " "))))</f>
        <v/>
      </c>
      <c r="C2896" s="30">
        <f>'Quantities Report'!F2894</f>
        <v>0</v>
      </c>
      <c r="D2896" s="32">
        <f>'Quantities Report'!G2894</f>
        <v>0</v>
      </c>
    </row>
    <row r="2897" spans="1:4">
      <c r="A2897" s="15" t="str">
        <f>IF(ISNUMBER(VALUE(SUBSTITUTE('Quantities Report'!$A2895,"+",""))), VALUE(SUBSTITUTE('Quantities Report'!$A2895,"+","")),IF('Quantities Report'!$A2895="","End of Project",$A2896))</f>
        <v>End of Project</v>
      </c>
      <c r="B2897" s="30" t="str">
        <f>IF(ISNUMBER('Quantities Report'!$A2895), "", TRIM(CLEAN(SUBSTITUTE('Quantities Report'!$A2895, CHAR(160), " "))))</f>
        <v/>
      </c>
      <c r="C2897" s="30">
        <f>'Quantities Report'!F2895</f>
        <v>0</v>
      </c>
      <c r="D2897" s="32">
        <f>'Quantities Report'!G2895</f>
        <v>0</v>
      </c>
    </row>
    <row r="2898" spans="1:4">
      <c r="A2898" s="15" t="str">
        <f>IF(ISNUMBER(VALUE(SUBSTITUTE('Quantities Report'!$A2896,"+",""))), VALUE(SUBSTITUTE('Quantities Report'!$A2896,"+","")),IF('Quantities Report'!$A2896="","End of Project",$A2897))</f>
        <v>End of Project</v>
      </c>
      <c r="B2898" s="30" t="str">
        <f>IF(ISNUMBER('Quantities Report'!$A2896), "", TRIM(CLEAN(SUBSTITUTE('Quantities Report'!$A2896, CHAR(160), " "))))</f>
        <v/>
      </c>
      <c r="C2898" s="30">
        <f>'Quantities Report'!F2896</f>
        <v>0</v>
      </c>
      <c r="D2898" s="32">
        <f>'Quantities Report'!G2896</f>
        <v>0</v>
      </c>
    </row>
    <row r="2899" spans="1:4">
      <c r="A2899" s="15" t="str">
        <f>IF(ISNUMBER(VALUE(SUBSTITUTE('Quantities Report'!$A2897,"+",""))), VALUE(SUBSTITUTE('Quantities Report'!$A2897,"+","")),IF('Quantities Report'!$A2897="","End of Project",$A2898))</f>
        <v>End of Project</v>
      </c>
      <c r="B2899" s="30" t="str">
        <f>IF(ISNUMBER('Quantities Report'!$A2897), "", TRIM(CLEAN(SUBSTITUTE('Quantities Report'!$A2897, CHAR(160), " "))))</f>
        <v/>
      </c>
      <c r="C2899" s="30">
        <f>'Quantities Report'!F2897</f>
        <v>0</v>
      </c>
      <c r="D2899" s="32">
        <f>'Quantities Report'!G2897</f>
        <v>0</v>
      </c>
    </row>
    <row r="2900" spans="1:4">
      <c r="A2900" s="15" t="str">
        <f>IF(ISNUMBER(VALUE(SUBSTITUTE('Quantities Report'!$A2898,"+",""))), VALUE(SUBSTITUTE('Quantities Report'!$A2898,"+","")),IF('Quantities Report'!$A2898="","End of Project",$A2899))</f>
        <v>End of Project</v>
      </c>
      <c r="B2900" s="30" t="str">
        <f>IF(ISNUMBER('Quantities Report'!$A2898), "", TRIM(CLEAN(SUBSTITUTE('Quantities Report'!$A2898, CHAR(160), " "))))</f>
        <v/>
      </c>
      <c r="C2900" s="30">
        <f>'Quantities Report'!F2898</f>
        <v>0</v>
      </c>
      <c r="D2900" s="32">
        <f>'Quantities Report'!G2898</f>
        <v>0</v>
      </c>
    </row>
    <row r="2901" spans="1:4">
      <c r="A2901" s="15" t="str">
        <f>IF(ISNUMBER(VALUE(SUBSTITUTE('Quantities Report'!$A2899,"+",""))), VALUE(SUBSTITUTE('Quantities Report'!$A2899,"+","")),IF('Quantities Report'!$A2899="","End of Project",$A2900))</f>
        <v>End of Project</v>
      </c>
      <c r="B2901" s="30" t="str">
        <f>IF(ISNUMBER('Quantities Report'!$A2899), "", TRIM(CLEAN(SUBSTITUTE('Quantities Report'!$A2899, CHAR(160), " "))))</f>
        <v/>
      </c>
      <c r="C2901" s="30">
        <f>'Quantities Report'!F2899</f>
        <v>0</v>
      </c>
      <c r="D2901" s="32">
        <f>'Quantities Report'!G2899</f>
        <v>0</v>
      </c>
    </row>
    <row r="2902" spans="1:4">
      <c r="A2902" s="15" t="str">
        <f>IF(ISNUMBER(VALUE(SUBSTITUTE('Quantities Report'!$A2900,"+",""))), VALUE(SUBSTITUTE('Quantities Report'!$A2900,"+","")),IF('Quantities Report'!$A2900="","End of Project",$A2901))</f>
        <v>End of Project</v>
      </c>
      <c r="B2902" s="30" t="str">
        <f>IF(ISNUMBER('Quantities Report'!$A2900), "", TRIM(CLEAN(SUBSTITUTE('Quantities Report'!$A2900, CHAR(160), " "))))</f>
        <v/>
      </c>
      <c r="C2902" s="30">
        <f>'Quantities Report'!F2900</f>
        <v>0</v>
      </c>
      <c r="D2902" s="32">
        <f>'Quantities Report'!G2900</f>
        <v>0</v>
      </c>
    </row>
    <row r="2903" spans="1:4">
      <c r="A2903" s="15" t="str">
        <f>IF(ISNUMBER(VALUE(SUBSTITUTE('Quantities Report'!$A2901,"+",""))), VALUE(SUBSTITUTE('Quantities Report'!$A2901,"+","")),IF('Quantities Report'!$A2901="","End of Project",$A2902))</f>
        <v>End of Project</v>
      </c>
      <c r="B2903" s="30" t="str">
        <f>IF(ISNUMBER('Quantities Report'!$A2901), "", TRIM(CLEAN(SUBSTITUTE('Quantities Report'!$A2901, CHAR(160), " "))))</f>
        <v/>
      </c>
      <c r="C2903" s="30">
        <f>'Quantities Report'!F2901</f>
        <v>0</v>
      </c>
      <c r="D2903" s="32">
        <f>'Quantities Report'!G2901</f>
        <v>0</v>
      </c>
    </row>
    <row r="2904" spans="1:4">
      <c r="A2904" s="15" t="str">
        <f>IF(ISNUMBER(VALUE(SUBSTITUTE('Quantities Report'!$A2902,"+",""))), VALUE(SUBSTITUTE('Quantities Report'!$A2902,"+","")),IF('Quantities Report'!$A2902="","End of Project",$A2903))</f>
        <v>End of Project</v>
      </c>
      <c r="B2904" s="30" t="str">
        <f>IF(ISNUMBER('Quantities Report'!$A2902), "", TRIM(CLEAN(SUBSTITUTE('Quantities Report'!$A2902, CHAR(160), " "))))</f>
        <v/>
      </c>
      <c r="C2904" s="30">
        <f>'Quantities Report'!F2902</f>
        <v>0</v>
      </c>
      <c r="D2904" s="32">
        <f>'Quantities Report'!G2902</f>
        <v>0</v>
      </c>
    </row>
    <row r="2905" spans="1:4">
      <c r="A2905" s="15" t="str">
        <f>IF(ISNUMBER(VALUE(SUBSTITUTE('Quantities Report'!$A2903,"+",""))), VALUE(SUBSTITUTE('Quantities Report'!$A2903,"+","")),IF('Quantities Report'!$A2903="","End of Project",$A2904))</f>
        <v>End of Project</v>
      </c>
      <c r="B2905" s="30" t="str">
        <f>IF(ISNUMBER('Quantities Report'!$A2903), "", TRIM(CLEAN(SUBSTITUTE('Quantities Report'!$A2903, CHAR(160), " "))))</f>
        <v/>
      </c>
      <c r="C2905" s="30">
        <f>'Quantities Report'!F2903</f>
        <v>0</v>
      </c>
      <c r="D2905" s="32">
        <f>'Quantities Report'!G2903</f>
        <v>0</v>
      </c>
    </row>
    <row r="2906" spans="1:4">
      <c r="A2906" s="15" t="str">
        <f>IF(ISNUMBER(VALUE(SUBSTITUTE('Quantities Report'!$A2904,"+",""))), VALUE(SUBSTITUTE('Quantities Report'!$A2904,"+","")),IF('Quantities Report'!$A2904="","End of Project",$A2905))</f>
        <v>End of Project</v>
      </c>
      <c r="B2906" s="30" t="str">
        <f>IF(ISNUMBER('Quantities Report'!$A2904), "", TRIM(CLEAN(SUBSTITUTE('Quantities Report'!$A2904, CHAR(160), " "))))</f>
        <v/>
      </c>
      <c r="C2906" s="30">
        <f>'Quantities Report'!F2904</f>
        <v>0</v>
      </c>
      <c r="D2906" s="32">
        <f>'Quantities Report'!G2904</f>
        <v>0</v>
      </c>
    </row>
    <row r="2907" spans="1:4">
      <c r="A2907" s="15" t="str">
        <f>IF(ISNUMBER(VALUE(SUBSTITUTE('Quantities Report'!$A2905,"+",""))), VALUE(SUBSTITUTE('Quantities Report'!$A2905,"+","")),IF('Quantities Report'!$A2905="","End of Project",$A2906))</f>
        <v>End of Project</v>
      </c>
      <c r="B2907" s="30" t="str">
        <f>IF(ISNUMBER('Quantities Report'!$A2905), "", TRIM(CLEAN(SUBSTITUTE('Quantities Report'!$A2905, CHAR(160), " "))))</f>
        <v/>
      </c>
      <c r="C2907" s="30">
        <f>'Quantities Report'!F2905</f>
        <v>0</v>
      </c>
      <c r="D2907" s="32">
        <f>'Quantities Report'!G2905</f>
        <v>0</v>
      </c>
    </row>
    <row r="2908" spans="1:4">
      <c r="A2908" s="15" t="str">
        <f>IF(ISNUMBER(VALUE(SUBSTITUTE('Quantities Report'!$A2906,"+",""))), VALUE(SUBSTITUTE('Quantities Report'!$A2906,"+","")),IF('Quantities Report'!$A2906="","End of Project",$A2907))</f>
        <v>End of Project</v>
      </c>
      <c r="B2908" s="30" t="str">
        <f>IF(ISNUMBER('Quantities Report'!$A2906), "", TRIM(CLEAN(SUBSTITUTE('Quantities Report'!$A2906, CHAR(160), " "))))</f>
        <v/>
      </c>
      <c r="C2908" s="30">
        <f>'Quantities Report'!F2906</f>
        <v>0</v>
      </c>
      <c r="D2908" s="32">
        <f>'Quantities Report'!G2906</f>
        <v>0</v>
      </c>
    </row>
    <row r="2909" spans="1:4">
      <c r="A2909" s="15" t="str">
        <f>IF(ISNUMBER(VALUE(SUBSTITUTE('Quantities Report'!$A2907,"+",""))), VALUE(SUBSTITUTE('Quantities Report'!$A2907,"+","")),IF('Quantities Report'!$A2907="","End of Project",$A2908))</f>
        <v>End of Project</v>
      </c>
      <c r="B2909" s="30" t="str">
        <f>IF(ISNUMBER('Quantities Report'!$A2907), "", TRIM(CLEAN(SUBSTITUTE('Quantities Report'!$A2907, CHAR(160), " "))))</f>
        <v/>
      </c>
      <c r="C2909" s="30">
        <f>'Quantities Report'!F2907</f>
        <v>0</v>
      </c>
      <c r="D2909" s="32">
        <f>'Quantities Report'!G2907</f>
        <v>0</v>
      </c>
    </row>
    <row r="2910" spans="1:4">
      <c r="A2910" s="15" t="str">
        <f>IF(ISNUMBER(VALUE(SUBSTITUTE('Quantities Report'!$A2908,"+",""))), VALUE(SUBSTITUTE('Quantities Report'!$A2908,"+","")),IF('Quantities Report'!$A2908="","End of Project",$A2909))</f>
        <v>End of Project</v>
      </c>
      <c r="B2910" s="30" t="str">
        <f>IF(ISNUMBER('Quantities Report'!$A2908), "", TRIM(CLEAN(SUBSTITUTE('Quantities Report'!$A2908, CHAR(160), " "))))</f>
        <v/>
      </c>
      <c r="C2910" s="30">
        <f>'Quantities Report'!F2908</f>
        <v>0</v>
      </c>
      <c r="D2910" s="32">
        <f>'Quantities Report'!G2908</f>
        <v>0</v>
      </c>
    </row>
    <row r="2911" spans="1:4">
      <c r="A2911" s="15" t="str">
        <f>IF(ISNUMBER(VALUE(SUBSTITUTE('Quantities Report'!$A2909,"+",""))), VALUE(SUBSTITUTE('Quantities Report'!$A2909,"+","")),IF('Quantities Report'!$A2909="","End of Project",$A2910))</f>
        <v>End of Project</v>
      </c>
      <c r="B2911" s="30" t="str">
        <f>IF(ISNUMBER('Quantities Report'!$A2909), "", TRIM(CLEAN(SUBSTITUTE('Quantities Report'!$A2909, CHAR(160), " "))))</f>
        <v/>
      </c>
      <c r="C2911" s="30">
        <f>'Quantities Report'!F2909</f>
        <v>0</v>
      </c>
      <c r="D2911" s="32">
        <f>'Quantities Report'!G2909</f>
        <v>0</v>
      </c>
    </row>
    <row r="2912" spans="1:4">
      <c r="A2912" s="15" t="str">
        <f>IF(ISNUMBER(VALUE(SUBSTITUTE('Quantities Report'!$A2910,"+",""))), VALUE(SUBSTITUTE('Quantities Report'!$A2910,"+","")),IF('Quantities Report'!$A2910="","End of Project",$A2911))</f>
        <v>End of Project</v>
      </c>
      <c r="B2912" s="30" t="str">
        <f>IF(ISNUMBER('Quantities Report'!$A2910), "", TRIM(CLEAN(SUBSTITUTE('Quantities Report'!$A2910, CHAR(160), " "))))</f>
        <v/>
      </c>
      <c r="C2912" s="30">
        <f>'Quantities Report'!F2910</f>
        <v>0</v>
      </c>
      <c r="D2912" s="32">
        <f>'Quantities Report'!G2910</f>
        <v>0</v>
      </c>
    </row>
    <row r="2913" spans="1:4">
      <c r="A2913" s="15" t="str">
        <f>IF(ISNUMBER(VALUE(SUBSTITUTE('Quantities Report'!$A2911,"+",""))), VALUE(SUBSTITUTE('Quantities Report'!$A2911,"+","")),IF('Quantities Report'!$A2911="","End of Project",$A2912))</f>
        <v>End of Project</v>
      </c>
      <c r="B2913" s="30" t="str">
        <f>IF(ISNUMBER('Quantities Report'!$A2911), "", TRIM(CLEAN(SUBSTITUTE('Quantities Report'!$A2911, CHAR(160), " "))))</f>
        <v/>
      </c>
      <c r="C2913" s="30">
        <f>'Quantities Report'!F2911</f>
        <v>0</v>
      </c>
      <c r="D2913" s="32">
        <f>'Quantities Report'!G2911</f>
        <v>0</v>
      </c>
    </row>
    <row r="2914" spans="1:4">
      <c r="A2914" s="15" t="str">
        <f>IF(ISNUMBER(VALUE(SUBSTITUTE('Quantities Report'!$A2912,"+",""))), VALUE(SUBSTITUTE('Quantities Report'!$A2912,"+","")),IF('Quantities Report'!$A2912="","End of Project",$A2913))</f>
        <v>End of Project</v>
      </c>
      <c r="B2914" s="30" t="str">
        <f>IF(ISNUMBER('Quantities Report'!$A2912), "", TRIM(CLEAN(SUBSTITUTE('Quantities Report'!$A2912, CHAR(160), " "))))</f>
        <v/>
      </c>
      <c r="C2914" s="30">
        <f>'Quantities Report'!F2912</f>
        <v>0</v>
      </c>
      <c r="D2914" s="32">
        <f>'Quantities Report'!G2912</f>
        <v>0</v>
      </c>
    </row>
    <row r="2915" spans="1:4">
      <c r="A2915" s="15" t="str">
        <f>IF(ISNUMBER(VALUE(SUBSTITUTE('Quantities Report'!$A2913,"+",""))), VALUE(SUBSTITUTE('Quantities Report'!$A2913,"+","")),IF('Quantities Report'!$A2913="","End of Project",$A2914))</f>
        <v>End of Project</v>
      </c>
      <c r="B2915" s="30" t="str">
        <f>IF(ISNUMBER('Quantities Report'!$A2913), "", TRIM(CLEAN(SUBSTITUTE('Quantities Report'!$A2913, CHAR(160), " "))))</f>
        <v/>
      </c>
      <c r="C2915" s="30">
        <f>'Quantities Report'!F2913</f>
        <v>0</v>
      </c>
      <c r="D2915" s="32">
        <f>'Quantities Report'!G2913</f>
        <v>0</v>
      </c>
    </row>
    <row r="2916" spans="1:4">
      <c r="A2916" s="15" t="str">
        <f>IF(ISNUMBER(VALUE(SUBSTITUTE('Quantities Report'!$A2914,"+",""))), VALUE(SUBSTITUTE('Quantities Report'!$A2914,"+","")),IF('Quantities Report'!$A2914="","End of Project",$A2915))</f>
        <v>End of Project</v>
      </c>
      <c r="B2916" s="30" t="str">
        <f>IF(ISNUMBER('Quantities Report'!$A2914), "", TRIM(CLEAN(SUBSTITUTE('Quantities Report'!$A2914, CHAR(160), " "))))</f>
        <v/>
      </c>
      <c r="C2916" s="30">
        <f>'Quantities Report'!F2914</f>
        <v>0</v>
      </c>
      <c r="D2916" s="32">
        <f>'Quantities Report'!G2914</f>
        <v>0</v>
      </c>
    </row>
    <row r="2917" spans="1:4">
      <c r="A2917" s="15" t="str">
        <f>IF(ISNUMBER(VALUE(SUBSTITUTE('Quantities Report'!$A2915,"+",""))), VALUE(SUBSTITUTE('Quantities Report'!$A2915,"+","")),IF('Quantities Report'!$A2915="","End of Project",$A2916))</f>
        <v>End of Project</v>
      </c>
      <c r="B2917" s="30" t="str">
        <f>IF(ISNUMBER('Quantities Report'!$A2915), "", TRIM(CLEAN(SUBSTITUTE('Quantities Report'!$A2915, CHAR(160), " "))))</f>
        <v/>
      </c>
      <c r="C2917" s="30">
        <f>'Quantities Report'!F2915</f>
        <v>0</v>
      </c>
      <c r="D2917" s="32">
        <f>'Quantities Report'!G2915</f>
        <v>0</v>
      </c>
    </row>
    <row r="2918" spans="1:4">
      <c r="A2918" s="15" t="str">
        <f>IF(ISNUMBER(VALUE(SUBSTITUTE('Quantities Report'!$A2916,"+",""))), VALUE(SUBSTITUTE('Quantities Report'!$A2916,"+","")),IF('Quantities Report'!$A2916="","End of Project",$A2917))</f>
        <v>End of Project</v>
      </c>
      <c r="B2918" s="30" t="str">
        <f>IF(ISNUMBER('Quantities Report'!$A2916), "", TRIM(CLEAN(SUBSTITUTE('Quantities Report'!$A2916, CHAR(160), " "))))</f>
        <v/>
      </c>
      <c r="C2918" s="30">
        <f>'Quantities Report'!F2916</f>
        <v>0</v>
      </c>
      <c r="D2918" s="32">
        <f>'Quantities Report'!G2916</f>
        <v>0</v>
      </c>
    </row>
    <row r="2919" spans="1:4">
      <c r="A2919" s="15" t="str">
        <f>IF(ISNUMBER(VALUE(SUBSTITUTE('Quantities Report'!$A2917,"+",""))), VALUE(SUBSTITUTE('Quantities Report'!$A2917,"+","")),IF('Quantities Report'!$A2917="","End of Project",$A2918))</f>
        <v>End of Project</v>
      </c>
      <c r="B2919" s="30" t="str">
        <f>IF(ISNUMBER('Quantities Report'!$A2917), "", TRIM(CLEAN(SUBSTITUTE('Quantities Report'!$A2917, CHAR(160), " "))))</f>
        <v/>
      </c>
      <c r="C2919" s="30">
        <f>'Quantities Report'!F2917</f>
        <v>0</v>
      </c>
      <c r="D2919" s="32">
        <f>'Quantities Report'!G2917</f>
        <v>0</v>
      </c>
    </row>
    <row r="2920" spans="1:4">
      <c r="A2920" s="15" t="str">
        <f>IF(ISNUMBER(VALUE(SUBSTITUTE('Quantities Report'!$A2918,"+",""))), VALUE(SUBSTITUTE('Quantities Report'!$A2918,"+","")),IF('Quantities Report'!$A2918="","End of Project",$A2919))</f>
        <v>End of Project</v>
      </c>
      <c r="B2920" s="30" t="str">
        <f>IF(ISNUMBER('Quantities Report'!$A2918), "", TRIM(CLEAN(SUBSTITUTE('Quantities Report'!$A2918, CHAR(160), " "))))</f>
        <v/>
      </c>
      <c r="C2920" s="30">
        <f>'Quantities Report'!F2918</f>
        <v>0</v>
      </c>
      <c r="D2920" s="32">
        <f>'Quantities Report'!G2918</f>
        <v>0</v>
      </c>
    </row>
    <row r="2921" spans="1:4">
      <c r="A2921" s="15" t="str">
        <f>IF(ISNUMBER(VALUE(SUBSTITUTE('Quantities Report'!$A2919,"+",""))), VALUE(SUBSTITUTE('Quantities Report'!$A2919,"+","")),IF('Quantities Report'!$A2919="","End of Project",$A2920))</f>
        <v>End of Project</v>
      </c>
      <c r="B2921" s="30" t="str">
        <f>IF(ISNUMBER('Quantities Report'!$A2919), "", TRIM(CLEAN(SUBSTITUTE('Quantities Report'!$A2919, CHAR(160), " "))))</f>
        <v/>
      </c>
      <c r="C2921" s="30">
        <f>'Quantities Report'!F2919</f>
        <v>0</v>
      </c>
      <c r="D2921" s="32">
        <f>'Quantities Report'!G2919</f>
        <v>0</v>
      </c>
    </row>
    <row r="2922" spans="1:4">
      <c r="A2922" s="15" t="str">
        <f>IF(ISNUMBER(VALUE(SUBSTITUTE('Quantities Report'!$A2920,"+",""))), VALUE(SUBSTITUTE('Quantities Report'!$A2920,"+","")),IF('Quantities Report'!$A2920="","End of Project",$A2921))</f>
        <v>End of Project</v>
      </c>
      <c r="B2922" s="30" t="str">
        <f>IF(ISNUMBER('Quantities Report'!$A2920), "", TRIM(CLEAN(SUBSTITUTE('Quantities Report'!$A2920, CHAR(160), " "))))</f>
        <v/>
      </c>
      <c r="C2922" s="30">
        <f>'Quantities Report'!F2920</f>
        <v>0</v>
      </c>
      <c r="D2922" s="32">
        <f>'Quantities Report'!G2920</f>
        <v>0</v>
      </c>
    </row>
    <row r="2923" spans="1:4">
      <c r="A2923" s="15" t="str">
        <f>IF(ISNUMBER(VALUE(SUBSTITUTE('Quantities Report'!$A2921,"+",""))), VALUE(SUBSTITUTE('Quantities Report'!$A2921,"+","")),IF('Quantities Report'!$A2921="","End of Project",$A2922))</f>
        <v>End of Project</v>
      </c>
      <c r="B2923" s="30" t="str">
        <f>IF(ISNUMBER('Quantities Report'!$A2921), "", TRIM(CLEAN(SUBSTITUTE('Quantities Report'!$A2921, CHAR(160), " "))))</f>
        <v/>
      </c>
      <c r="C2923" s="30">
        <f>'Quantities Report'!F2921</f>
        <v>0</v>
      </c>
      <c r="D2923" s="32">
        <f>'Quantities Report'!G2921</f>
        <v>0</v>
      </c>
    </row>
    <row r="2924" spans="1:4">
      <c r="A2924" s="15" t="str">
        <f>IF(ISNUMBER(VALUE(SUBSTITUTE('Quantities Report'!$A2922,"+",""))), VALUE(SUBSTITUTE('Quantities Report'!$A2922,"+","")),IF('Quantities Report'!$A2922="","End of Project",$A2923))</f>
        <v>End of Project</v>
      </c>
      <c r="B2924" s="30" t="str">
        <f>IF(ISNUMBER('Quantities Report'!$A2922), "", TRIM(CLEAN(SUBSTITUTE('Quantities Report'!$A2922, CHAR(160), " "))))</f>
        <v/>
      </c>
      <c r="C2924" s="30">
        <f>'Quantities Report'!F2922</f>
        <v>0</v>
      </c>
      <c r="D2924" s="32">
        <f>'Quantities Report'!G2922</f>
        <v>0</v>
      </c>
    </row>
    <row r="2925" spans="1:4">
      <c r="A2925" s="15" t="str">
        <f>IF(ISNUMBER(VALUE(SUBSTITUTE('Quantities Report'!$A2923,"+",""))), VALUE(SUBSTITUTE('Quantities Report'!$A2923,"+","")),IF('Quantities Report'!$A2923="","End of Project",$A2924))</f>
        <v>End of Project</v>
      </c>
      <c r="B2925" s="30" t="str">
        <f>IF(ISNUMBER('Quantities Report'!$A2923), "", TRIM(CLEAN(SUBSTITUTE('Quantities Report'!$A2923, CHAR(160), " "))))</f>
        <v/>
      </c>
      <c r="C2925" s="30">
        <f>'Quantities Report'!F2923</f>
        <v>0</v>
      </c>
      <c r="D2925" s="32">
        <f>'Quantities Report'!G2923</f>
        <v>0</v>
      </c>
    </row>
    <row r="2926" spans="1:4">
      <c r="A2926" s="15" t="str">
        <f>IF(ISNUMBER(VALUE(SUBSTITUTE('Quantities Report'!$A2924,"+",""))), VALUE(SUBSTITUTE('Quantities Report'!$A2924,"+","")),IF('Quantities Report'!$A2924="","End of Project",$A2925))</f>
        <v>End of Project</v>
      </c>
      <c r="B2926" s="30" t="str">
        <f>IF(ISNUMBER('Quantities Report'!$A2924), "", TRIM(CLEAN(SUBSTITUTE('Quantities Report'!$A2924, CHAR(160), " "))))</f>
        <v/>
      </c>
      <c r="C2926" s="30">
        <f>'Quantities Report'!F2924</f>
        <v>0</v>
      </c>
      <c r="D2926" s="32">
        <f>'Quantities Report'!G2924</f>
        <v>0</v>
      </c>
    </row>
    <row r="2927" spans="1:4">
      <c r="A2927" s="15" t="str">
        <f>IF(ISNUMBER(VALUE(SUBSTITUTE('Quantities Report'!$A2925,"+",""))), VALUE(SUBSTITUTE('Quantities Report'!$A2925,"+","")),IF('Quantities Report'!$A2925="","End of Project",$A2926))</f>
        <v>End of Project</v>
      </c>
      <c r="B2927" s="30" t="str">
        <f>IF(ISNUMBER('Quantities Report'!$A2925), "", TRIM(CLEAN(SUBSTITUTE('Quantities Report'!$A2925, CHAR(160), " "))))</f>
        <v/>
      </c>
      <c r="C2927" s="30">
        <f>'Quantities Report'!F2925</f>
        <v>0</v>
      </c>
      <c r="D2927" s="32">
        <f>'Quantities Report'!G2925</f>
        <v>0</v>
      </c>
    </row>
    <row r="2928" spans="1:4">
      <c r="A2928" s="15" t="str">
        <f>IF(ISNUMBER(VALUE(SUBSTITUTE('Quantities Report'!$A2926,"+",""))), VALUE(SUBSTITUTE('Quantities Report'!$A2926,"+","")),IF('Quantities Report'!$A2926="","End of Project",$A2927))</f>
        <v>End of Project</v>
      </c>
      <c r="B2928" s="30" t="str">
        <f>IF(ISNUMBER('Quantities Report'!$A2926), "", TRIM(CLEAN(SUBSTITUTE('Quantities Report'!$A2926, CHAR(160), " "))))</f>
        <v/>
      </c>
      <c r="C2928" s="30">
        <f>'Quantities Report'!F2926</f>
        <v>0</v>
      </c>
      <c r="D2928" s="32">
        <f>'Quantities Report'!G2926</f>
        <v>0</v>
      </c>
    </row>
    <row r="2929" spans="1:4">
      <c r="A2929" s="15" t="str">
        <f>IF(ISNUMBER(VALUE(SUBSTITUTE('Quantities Report'!$A2927,"+",""))), VALUE(SUBSTITUTE('Quantities Report'!$A2927,"+","")),IF('Quantities Report'!$A2927="","End of Project",$A2928))</f>
        <v>End of Project</v>
      </c>
      <c r="B2929" s="30" t="str">
        <f>IF(ISNUMBER('Quantities Report'!$A2927), "", TRIM(CLEAN(SUBSTITUTE('Quantities Report'!$A2927, CHAR(160), " "))))</f>
        <v/>
      </c>
      <c r="C2929" s="30">
        <f>'Quantities Report'!F2927</f>
        <v>0</v>
      </c>
      <c r="D2929" s="32">
        <f>'Quantities Report'!G2927</f>
        <v>0</v>
      </c>
    </row>
    <row r="2930" spans="1:4">
      <c r="A2930" s="15" t="str">
        <f>IF(ISNUMBER(VALUE(SUBSTITUTE('Quantities Report'!$A2928,"+",""))), VALUE(SUBSTITUTE('Quantities Report'!$A2928,"+","")),IF('Quantities Report'!$A2928="","End of Project",$A2929))</f>
        <v>End of Project</v>
      </c>
      <c r="B2930" s="30" t="str">
        <f>IF(ISNUMBER('Quantities Report'!$A2928), "", TRIM(CLEAN(SUBSTITUTE('Quantities Report'!$A2928, CHAR(160), " "))))</f>
        <v/>
      </c>
      <c r="C2930" s="30">
        <f>'Quantities Report'!F2928</f>
        <v>0</v>
      </c>
      <c r="D2930" s="32">
        <f>'Quantities Report'!G2928</f>
        <v>0</v>
      </c>
    </row>
    <row r="2931" spans="1:4">
      <c r="A2931" s="15" t="str">
        <f>IF(ISNUMBER(VALUE(SUBSTITUTE('Quantities Report'!$A2929,"+",""))), VALUE(SUBSTITUTE('Quantities Report'!$A2929,"+","")),IF('Quantities Report'!$A2929="","End of Project",$A2930))</f>
        <v>End of Project</v>
      </c>
      <c r="B2931" s="30" t="str">
        <f>IF(ISNUMBER('Quantities Report'!$A2929), "", TRIM(CLEAN(SUBSTITUTE('Quantities Report'!$A2929, CHAR(160), " "))))</f>
        <v/>
      </c>
      <c r="C2931" s="30">
        <f>'Quantities Report'!F2929</f>
        <v>0</v>
      </c>
      <c r="D2931" s="32">
        <f>'Quantities Report'!G2929</f>
        <v>0</v>
      </c>
    </row>
    <row r="2932" spans="1:4">
      <c r="A2932" s="15" t="str">
        <f>IF(ISNUMBER(VALUE(SUBSTITUTE('Quantities Report'!$A2930,"+",""))), VALUE(SUBSTITUTE('Quantities Report'!$A2930,"+","")),IF('Quantities Report'!$A2930="","End of Project",$A2931))</f>
        <v>End of Project</v>
      </c>
      <c r="B2932" s="30" t="str">
        <f>IF(ISNUMBER('Quantities Report'!$A2930), "", TRIM(CLEAN(SUBSTITUTE('Quantities Report'!$A2930, CHAR(160), " "))))</f>
        <v/>
      </c>
      <c r="C2932" s="30">
        <f>'Quantities Report'!F2930</f>
        <v>0</v>
      </c>
      <c r="D2932" s="32">
        <f>'Quantities Report'!G2930</f>
        <v>0</v>
      </c>
    </row>
    <row r="2933" spans="1:4">
      <c r="A2933" s="15" t="str">
        <f>IF(ISNUMBER(VALUE(SUBSTITUTE('Quantities Report'!$A2931,"+",""))), VALUE(SUBSTITUTE('Quantities Report'!$A2931,"+","")),IF('Quantities Report'!$A2931="","End of Project",$A2932))</f>
        <v>End of Project</v>
      </c>
      <c r="B2933" s="30" t="str">
        <f>IF(ISNUMBER('Quantities Report'!$A2931), "", TRIM(CLEAN(SUBSTITUTE('Quantities Report'!$A2931, CHAR(160), " "))))</f>
        <v/>
      </c>
      <c r="C2933" s="30">
        <f>'Quantities Report'!F2931</f>
        <v>0</v>
      </c>
      <c r="D2933" s="32">
        <f>'Quantities Report'!G2931</f>
        <v>0</v>
      </c>
    </row>
    <row r="2934" spans="1:4">
      <c r="A2934" s="15" t="str">
        <f>IF(ISNUMBER(VALUE(SUBSTITUTE('Quantities Report'!$A2932,"+",""))), VALUE(SUBSTITUTE('Quantities Report'!$A2932,"+","")),IF('Quantities Report'!$A2932="","End of Project",$A2933))</f>
        <v>End of Project</v>
      </c>
      <c r="B2934" s="30" t="str">
        <f>IF(ISNUMBER('Quantities Report'!$A2932), "", TRIM(CLEAN(SUBSTITUTE('Quantities Report'!$A2932, CHAR(160), " "))))</f>
        <v/>
      </c>
      <c r="C2934" s="30">
        <f>'Quantities Report'!F2932</f>
        <v>0</v>
      </c>
      <c r="D2934" s="32">
        <f>'Quantities Report'!G2932</f>
        <v>0</v>
      </c>
    </row>
    <row r="2935" spans="1:4">
      <c r="A2935" s="15" t="str">
        <f>IF(ISNUMBER(VALUE(SUBSTITUTE('Quantities Report'!$A2933,"+",""))), VALUE(SUBSTITUTE('Quantities Report'!$A2933,"+","")),IF('Quantities Report'!$A2933="","End of Project",$A2934))</f>
        <v>End of Project</v>
      </c>
      <c r="B2935" s="30" t="str">
        <f>IF(ISNUMBER('Quantities Report'!$A2933), "", TRIM(CLEAN(SUBSTITUTE('Quantities Report'!$A2933, CHAR(160), " "))))</f>
        <v/>
      </c>
      <c r="C2935" s="30">
        <f>'Quantities Report'!F2933</f>
        <v>0</v>
      </c>
      <c r="D2935" s="32">
        <f>'Quantities Report'!G2933</f>
        <v>0</v>
      </c>
    </row>
    <row r="2936" spans="1:4">
      <c r="A2936" s="15" t="str">
        <f>IF(ISNUMBER(VALUE(SUBSTITUTE('Quantities Report'!$A2934,"+",""))), VALUE(SUBSTITUTE('Quantities Report'!$A2934,"+","")),IF('Quantities Report'!$A2934="","End of Project",$A2935))</f>
        <v>End of Project</v>
      </c>
      <c r="B2936" s="30" t="str">
        <f>IF(ISNUMBER('Quantities Report'!$A2934), "", TRIM(CLEAN(SUBSTITUTE('Quantities Report'!$A2934, CHAR(160), " "))))</f>
        <v/>
      </c>
      <c r="C2936" s="30">
        <f>'Quantities Report'!F2934</f>
        <v>0</v>
      </c>
      <c r="D2936" s="32">
        <f>'Quantities Report'!G2934</f>
        <v>0</v>
      </c>
    </row>
    <row r="2937" spans="1:4">
      <c r="A2937" s="15" t="str">
        <f>IF(ISNUMBER(VALUE(SUBSTITUTE('Quantities Report'!$A2935,"+",""))), VALUE(SUBSTITUTE('Quantities Report'!$A2935,"+","")),IF('Quantities Report'!$A2935="","End of Project",$A2936))</f>
        <v>End of Project</v>
      </c>
      <c r="B2937" s="30" t="str">
        <f>IF(ISNUMBER('Quantities Report'!$A2935), "", TRIM(CLEAN(SUBSTITUTE('Quantities Report'!$A2935, CHAR(160), " "))))</f>
        <v/>
      </c>
      <c r="C2937" s="30">
        <f>'Quantities Report'!F2935</f>
        <v>0</v>
      </c>
      <c r="D2937" s="32">
        <f>'Quantities Report'!G2935</f>
        <v>0</v>
      </c>
    </row>
    <row r="2938" spans="1:4">
      <c r="A2938" s="15" t="str">
        <f>IF(ISNUMBER(VALUE(SUBSTITUTE('Quantities Report'!$A2936,"+",""))), VALUE(SUBSTITUTE('Quantities Report'!$A2936,"+","")),IF('Quantities Report'!$A2936="","End of Project",$A2937))</f>
        <v>End of Project</v>
      </c>
      <c r="B2938" s="30" t="str">
        <f>IF(ISNUMBER('Quantities Report'!$A2936), "", TRIM(CLEAN(SUBSTITUTE('Quantities Report'!$A2936, CHAR(160), " "))))</f>
        <v/>
      </c>
      <c r="C2938" s="30">
        <f>'Quantities Report'!F2936</f>
        <v>0</v>
      </c>
      <c r="D2938" s="32">
        <f>'Quantities Report'!G2936</f>
        <v>0</v>
      </c>
    </row>
    <row r="2939" spans="1:4">
      <c r="A2939" s="15" t="str">
        <f>IF(ISNUMBER(VALUE(SUBSTITUTE('Quantities Report'!$A2937,"+",""))), VALUE(SUBSTITUTE('Quantities Report'!$A2937,"+","")),IF('Quantities Report'!$A2937="","End of Project",$A2938))</f>
        <v>End of Project</v>
      </c>
      <c r="B2939" s="30" t="str">
        <f>IF(ISNUMBER('Quantities Report'!$A2937), "", TRIM(CLEAN(SUBSTITUTE('Quantities Report'!$A2937, CHAR(160), " "))))</f>
        <v/>
      </c>
      <c r="C2939" s="30">
        <f>'Quantities Report'!F2937</f>
        <v>0</v>
      </c>
      <c r="D2939" s="32">
        <f>'Quantities Report'!G2937</f>
        <v>0</v>
      </c>
    </row>
    <row r="2940" spans="1:4">
      <c r="A2940" s="15" t="str">
        <f>IF(ISNUMBER(VALUE(SUBSTITUTE('Quantities Report'!$A2938,"+",""))), VALUE(SUBSTITUTE('Quantities Report'!$A2938,"+","")),IF('Quantities Report'!$A2938="","End of Project",$A2939))</f>
        <v>End of Project</v>
      </c>
      <c r="B2940" s="30" t="str">
        <f>IF(ISNUMBER('Quantities Report'!$A2938), "", TRIM(CLEAN(SUBSTITUTE('Quantities Report'!$A2938, CHAR(160), " "))))</f>
        <v/>
      </c>
      <c r="C2940" s="30">
        <f>'Quantities Report'!F2938</f>
        <v>0</v>
      </c>
      <c r="D2940" s="32">
        <f>'Quantities Report'!G2938</f>
        <v>0</v>
      </c>
    </row>
    <row r="2941" spans="1:4">
      <c r="A2941" s="15" t="str">
        <f>IF(ISNUMBER(VALUE(SUBSTITUTE('Quantities Report'!$A2939,"+",""))), VALUE(SUBSTITUTE('Quantities Report'!$A2939,"+","")),IF('Quantities Report'!$A2939="","End of Project",$A2940))</f>
        <v>End of Project</v>
      </c>
      <c r="B2941" s="30" t="str">
        <f>IF(ISNUMBER('Quantities Report'!$A2939), "", TRIM(CLEAN(SUBSTITUTE('Quantities Report'!$A2939, CHAR(160), " "))))</f>
        <v/>
      </c>
      <c r="C2941" s="30">
        <f>'Quantities Report'!F2939</f>
        <v>0</v>
      </c>
      <c r="D2941" s="32">
        <f>'Quantities Report'!G2939</f>
        <v>0</v>
      </c>
    </row>
    <row r="2942" spans="1:4">
      <c r="A2942" s="15" t="str">
        <f>IF(ISNUMBER(VALUE(SUBSTITUTE('Quantities Report'!$A2940,"+",""))), VALUE(SUBSTITUTE('Quantities Report'!$A2940,"+","")),IF('Quantities Report'!$A2940="","End of Project",$A2941))</f>
        <v>End of Project</v>
      </c>
      <c r="B2942" s="30" t="str">
        <f>IF(ISNUMBER('Quantities Report'!$A2940), "", TRIM(CLEAN(SUBSTITUTE('Quantities Report'!$A2940, CHAR(160), " "))))</f>
        <v/>
      </c>
      <c r="C2942" s="30">
        <f>'Quantities Report'!F2940</f>
        <v>0</v>
      </c>
      <c r="D2942" s="32">
        <f>'Quantities Report'!G2940</f>
        <v>0</v>
      </c>
    </row>
    <row r="2943" spans="1:4">
      <c r="A2943" s="15" t="str">
        <f>IF(ISNUMBER(VALUE(SUBSTITUTE('Quantities Report'!$A2941,"+",""))), VALUE(SUBSTITUTE('Quantities Report'!$A2941,"+","")),IF('Quantities Report'!$A2941="","End of Project",$A2942))</f>
        <v>End of Project</v>
      </c>
      <c r="B2943" s="30" t="str">
        <f>IF(ISNUMBER('Quantities Report'!$A2941), "", TRIM(CLEAN(SUBSTITUTE('Quantities Report'!$A2941, CHAR(160), " "))))</f>
        <v/>
      </c>
      <c r="C2943" s="30">
        <f>'Quantities Report'!F2941</f>
        <v>0</v>
      </c>
      <c r="D2943" s="32">
        <f>'Quantities Report'!G2941</f>
        <v>0</v>
      </c>
    </row>
    <row r="2944" spans="1:4">
      <c r="A2944" s="15" t="str">
        <f>IF(ISNUMBER(VALUE(SUBSTITUTE('Quantities Report'!$A2942,"+",""))), VALUE(SUBSTITUTE('Quantities Report'!$A2942,"+","")),IF('Quantities Report'!$A2942="","End of Project",$A2943))</f>
        <v>End of Project</v>
      </c>
      <c r="B2944" s="30" t="str">
        <f>IF(ISNUMBER('Quantities Report'!$A2942), "", TRIM(CLEAN(SUBSTITUTE('Quantities Report'!$A2942, CHAR(160), " "))))</f>
        <v/>
      </c>
      <c r="C2944" s="30">
        <f>'Quantities Report'!F2942</f>
        <v>0</v>
      </c>
      <c r="D2944" s="32">
        <f>'Quantities Report'!G2942</f>
        <v>0</v>
      </c>
    </row>
    <row r="2945" spans="1:4">
      <c r="A2945" s="15" t="str">
        <f>IF(ISNUMBER(VALUE(SUBSTITUTE('Quantities Report'!$A2943,"+",""))), VALUE(SUBSTITUTE('Quantities Report'!$A2943,"+","")),IF('Quantities Report'!$A2943="","End of Project",$A2944))</f>
        <v>End of Project</v>
      </c>
      <c r="B2945" s="30" t="str">
        <f>IF(ISNUMBER('Quantities Report'!$A2943), "", TRIM(CLEAN(SUBSTITUTE('Quantities Report'!$A2943, CHAR(160), " "))))</f>
        <v/>
      </c>
      <c r="C2945" s="30">
        <f>'Quantities Report'!F2943</f>
        <v>0</v>
      </c>
      <c r="D2945" s="32">
        <f>'Quantities Report'!G2943</f>
        <v>0</v>
      </c>
    </row>
    <row r="2946" spans="1:4">
      <c r="A2946" s="15" t="str">
        <f>IF(ISNUMBER(VALUE(SUBSTITUTE('Quantities Report'!$A2944,"+",""))), VALUE(SUBSTITUTE('Quantities Report'!$A2944,"+","")),IF('Quantities Report'!$A2944="","End of Project",$A2945))</f>
        <v>End of Project</v>
      </c>
      <c r="B2946" s="30" t="str">
        <f>IF(ISNUMBER('Quantities Report'!$A2944), "", TRIM(CLEAN(SUBSTITUTE('Quantities Report'!$A2944, CHAR(160), " "))))</f>
        <v/>
      </c>
      <c r="C2946" s="30">
        <f>'Quantities Report'!F2944</f>
        <v>0</v>
      </c>
      <c r="D2946" s="32">
        <f>'Quantities Report'!G2944</f>
        <v>0</v>
      </c>
    </row>
    <row r="2947" spans="1:4">
      <c r="A2947" s="15" t="str">
        <f>IF(ISNUMBER(VALUE(SUBSTITUTE('Quantities Report'!$A2945,"+",""))), VALUE(SUBSTITUTE('Quantities Report'!$A2945,"+","")),IF('Quantities Report'!$A2945="","End of Project",$A2946))</f>
        <v>End of Project</v>
      </c>
      <c r="B2947" s="30" t="str">
        <f>IF(ISNUMBER('Quantities Report'!$A2945), "", TRIM(CLEAN(SUBSTITUTE('Quantities Report'!$A2945, CHAR(160), " "))))</f>
        <v/>
      </c>
      <c r="C2947" s="30">
        <f>'Quantities Report'!F2945</f>
        <v>0</v>
      </c>
      <c r="D2947" s="32">
        <f>'Quantities Report'!G2945</f>
        <v>0</v>
      </c>
    </row>
    <row r="2948" spans="1:4">
      <c r="A2948" s="15" t="str">
        <f>IF(ISNUMBER(VALUE(SUBSTITUTE('Quantities Report'!$A2946,"+",""))), VALUE(SUBSTITUTE('Quantities Report'!$A2946,"+","")),IF('Quantities Report'!$A2946="","End of Project",$A2947))</f>
        <v>End of Project</v>
      </c>
      <c r="B2948" s="30" t="str">
        <f>IF(ISNUMBER('Quantities Report'!$A2946), "", TRIM(CLEAN(SUBSTITUTE('Quantities Report'!$A2946, CHAR(160), " "))))</f>
        <v/>
      </c>
      <c r="C2948" s="30">
        <f>'Quantities Report'!F2946</f>
        <v>0</v>
      </c>
      <c r="D2948" s="32">
        <f>'Quantities Report'!G2946</f>
        <v>0</v>
      </c>
    </row>
    <row r="2949" spans="1:4">
      <c r="A2949" s="15" t="str">
        <f>IF(ISNUMBER(VALUE(SUBSTITUTE('Quantities Report'!$A2947,"+",""))), VALUE(SUBSTITUTE('Quantities Report'!$A2947,"+","")),IF('Quantities Report'!$A2947="","End of Project",$A2948))</f>
        <v>End of Project</v>
      </c>
      <c r="B2949" s="30" t="str">
        <f>IF(ISNUMBER('Quantities Report'!$A2947), "", TRIM(CLEAN(SUBSTITUTE('Quantities Report'!$A2947, CHAR(160), " "))))</f>
        <v/>
      </c>
      <c r="C2949" s="30">
        <f>'Quantities Report'!F2947</f>
        <v>0</v>
      </c>
      <c r="D2949" s="32">
        <f>'Quantities Report'!G2947</f>
        <v>0</v>
      </c>
    </row>
    <row r="2950" spans="1:4">
      <c r="A2950" s="15" t="str">
        <f>IF(ISNUMBER(VALUE(SUBSTITUTE('Quantities Report'!$A2948,"+",""))), VALUE(SUBSTITUTE('Quantities Report'!$A2948,"+","")),IF('Quantities Report'!$A2948="","End of Project",$A2949))</f>
        <v>End of Project</v>
      </c>
      <c r="B2950" s="30" t="str">
        <f>IF(ISNUMBER('Quantities Report'!$A2948), "", TRIM(CLEAN(SUBSTITUTE('Quantities Report'!$A2948, CHAR(160), " "))))</f>
        <v/>
      </c>
      <c r="C2950" s="30">
        <f>'Quantities Report'!F2948</f>
        <v>0</v>
      </c>
      <c r="D2950" s="32">
        <f>'Quantities Report'!G2948</f>
        <v>0</v>
      </c>
    </row>
    <row r="2951" spans="1:4">
      <c r="A2951" s="15" t="str">
        <f>IF(ISNUMBER(VALUE(SUBSTITUTE('Quantities Report'!$A2949,"+",""))), VALUE(SUBSTITUTE('Quantities Report'!$A2949,"+","")),IF('Quantities Report'!$A2949="","End of Project",$A2950))</f>
        <v>End of Project</v>
      </c>
      <c r="B2951" s="30" t="str">
        <f>IF(ISNUMBER('Quantities Report'!$A2949), "", TRIM(CLEAN(SUBSTITUTE('Quantities Report'!$A2949, CHAR(160), " "))))</f>
        <v/>
      </c>
      <c r="C2951" s="30">
        <f>'Quantities Report'!F2949</f>
        <v>0</v>
      </c>
      <c r="D2951" s="32">
        <f>'Quantities Report'!G2949</f>
        <v>0</v>
      </c>
    </row>
    <row r="2952" spans="1:4">
      <c r="A2952" s="15" t="str">
        <f>IF(ISNUMBER(VALUE(SUBSTITUTE('Quantities Report'!$A2950,"+",""))), VALUE(SUBSTITUTE('Quantities Report'!$A2950,"+","")),IF('Quantities Report'!$A2950="","End of Project",$A2951))</f>
        <v>End of Project</v>
      </c>
      <c r="B2952" s="30" t="str">
        <f>IF(ISNUMBER('Quantities Report'!$A2950), "", TRIM(CLEAN(SUBSTITUTE('Quantities Report'!$A2950, CHAR(160), " "))))</f>
        <v/>
      </c>
      <c r="C2952" s="30">
        <f>'Quantities Report'!F2950</f>
        <v>0</v>
      </c>
      <c r="D2952" s="32">
        <f>'Quantities Report'!G2950</f>
        <v>0</v>
      </c>
    </row>
    <row r="2953" spans="1:4">
      <c r="A2953" s="15" t="str">
        <f>IF(ISNUMBER(VALUE(SUBSTITUTE('Quantities Report'!$A2951,"+",""))), VALUE(SUBSTITUTE('Quantities Report'!$A2951,"+","")),IF('Quantities Report'!$A2951="","End of Project",$A2952))</f>
        <v>End of Project</v>
      </c>
      <c r="B2953" s="30" t="str">
        <f>IF(ISNUMBER('Quantities Report'!$A2951), "", TRIM(CLEAN(SUBSTITUTE('Quantities Report'!$A2951, CHAR(160), " "))))</f>
        <v/>
      </c>
      <c r="C2953" s="30">
        <f>'Quantities Report'!F2951</f>
        <v>0</v>
      </c>
      <c r="D2953" s="32">
        <f>'Quantities Report'!G2951</f>
        <v>0</v>
      </c>
    </row>
    <row r="2954" spans="1:4">
      <c r="A2954" s="15" t="str">
        <f>IF(ISNUMBER(VALUE(SUBSTITUTE('Quantities Report'!$A2952,"+",""))), VALUE(SUBSTITUTE('Quantities Report'!$A2952,"+","")),IF('Quantities Report'!$A2952="","End of Project",$A2953))</f>
        <v>End of Project</v>
      </c>
      <c r="B2954" s="30" t="str">
        <f>IF(ISNUMBER('Quantities Report'!$A2952), "", TRIM(CLEAN(SUBSTITUTE('Quantities Report'!$A2952, CHAR(160), " "))))</f>
        <v/>
      </c>
      <c r="C2954" s="30">
        <f>'Quantities Report'!F2952</f>
        <v>0</v>
      </c>
      <c r="D2954" s="32">
        <f>'Quantities Report'!G2952</f>
        <v>0</v>
      </c>
    </row>
    <row r="2955" spans="1:4">
      <c r="A2955" s="15" t="str">
        <f>IF(ISNUMBER(VALUE(SUBSTITUTE('Quantities Report'!$A2953,"+",""))), VALUE(SUBSTITUTE('Quantities Report'!$A2953,"+","")),IF('Quantities Report'!$A2953="","End of Project",$A2954))</f>
        <v>End of Project</v>
      </c>
      <c r="B2955" s="30" t="str">
        <f>IF(ISNUMBER('Quantities Report'!$A2953), "", TRIM(CLEAN(SUBSTITUTE('Quantities Report'!$A2953, CHAR(160), " "))))</f>
        <v/>
      </c>
      <c r="C2955" s="30">
        <f>'Quantities Report'!F2953</f>
        <v>0</v>
      </c>
      <c r="D2955" s="32">
        <f>'Quantities Report'!G2953</f>
        <v>0</v>
      </c>
    </row>
    <row r="2956" spans="1:4">
      <c r="A2956" s="15" t="str">
        <f>IF(ISNUMBER(VALUE(SUBSTITUTE('Quantities Report'!$A2954,"+",""))), VALUE(SUBSTITUTE('Quantities Report'!$A2954,"+","")),IF('Quantities Report'!$A2954="","End of Project",$A2955))</f>
        <v>End of Project</v>
      </c>
      <c r="B2956" s="30" t="str">
        <f>IF(ISNUMBER('Quantities Report'!$A2954), "", TRIM(CLEAN(SUBSTITUTE('Quantities Report'!$A2954, CHAR(160), " "))))</f>
        <v/>
      </c>
      <c r="C2956" s="30">
        <f>'Quantities Report'!F2954</f>
        <v>0</v>
      </c>
      <c r="D2956" s="32">
        <f>'Quantities Report'!G2954</f>
        <v>0</v>
      </c>
    </row>
    <row r="2957" spans="1:4">
      <c r="A2957" s="15" t="str">
        <f>IF(ISNUMBER(VALUE(SUBSTITUTE('Quantities Report'!$A2955,"+",""))), VALUE(SUBSTITUTE('Quantities Report'!$A2955,"+","")),IF('Quantities Report'!$A2955="","End of Project",$A2956))</f>
        <v>End of Project</v>
      </c>
      <c r="B2957" s="30" t="str">
        <f>IF(ISNUMBER('Quantities Report'!$A2955), "", TRIM(CLEAN(SUBSTITUTE('Quantities Report'!$A2955, CHAR(160), " "))))</f>
        <v/>
      </c>
      <c r="C2957" s="30">
        <f>'Quantities Report'!F2955</f>
        <v>0</v>
      </c>
      <c r="D2957" s="32">
        <f>'Quantities Report'!G2955</f>
        <v>0</v>
      </c>
    </row>
    <row r="2958" spans="1:4">
      <c r="A2958" s="15" t="str">
        <f>IF(ISNUMBER(VALUE(SUBSTITUTE('Quantities Report'!$A2956,"+",""))), VALUE(SUBSTITUTE('Quantities Report'!$A2956,"+","")),IF('Quantities Report'!$A2956="","End of Project",$A2957))</f>
        <v>End of Project</v>
      </c>
      <c r="B2958" s="30" t="str">
        <f>IF(ISNUMBER('Quantities Report'!$A2956), "", TRIM(CLEAN(SUBSTITUTE('Quantities Report'!$A2956, CHAR(160), " "))))</f>
        <v/>
      </c>
      <c r="C2958" s="30">
        <f>'Quantities Report'!F2956</f>
        <v>0</v>
      </c>
      <c r="D2958" s="32">
        <f>'Quantities Report'!G2956</f>
        <v>0</v>
      </c>
    </row>
    <row r="2959" spans="1:4">
      <c r="A2959" s="15" t="str">
        <f>IF(ISNUMBER(VALUE(SUBSTITUTE('Quantities Report'!$A2957,"+",""))), VALUE(SUBSTITUTE('Quantities Report'!$A2957,"+","")),IF('Quantities Report'!$A2957="","End of Project",$A2958))</f>
        <v>End of Project</v>
      </c>
      <c r="B2959" s="30" t="str">
        <f>IF(ISNUMBER('Quantities Report'!$A2957), "", TRIM(CLEAN(SUBSTITUTE('Quantities Report'!$A2957, CHAR(160), " "))))</f>
        <v/>
      </c>
      <c r="C2959" s="30">
        <f>'Quantities Report'!F2957</f>
        <v>0</v>
      </c>
      <c r="D2959" s="32">
        <f>'Quantities Report'!G2957</f>
        <v>0</v>
      </c>
    </row>
    <row r="2960" spans="1:4">
      <c r="A2960" s="15" t="str">
        <f>IF(ISNUMBER(VALUE(SUBSTITUTE('Quantities Report'!$A2958,"+",""))), VALUE(SUBSTITUTE('Quantities Report'!$A2958,"+","")),IF('Quantities Report'!$A2958="","End of Project",$A2959))</f>
        <v>End of Project</v>
      </c>
      <c r="B2960" s="30" t="str">
        <f>IF(ISNUMBER('Quantities Report'!$A2958), "", TRIM(CLEAN(SUBSTITUTE('Quantities Report'!$A2958, CHAR(160), " "))))</f>
        <v/>
      </c>
      <c r="C2960" s="30">
        <f>'Quantities Report'!F2958</f>
        <v>0</v>
      </c>
      <c r="D2960" s="32">
        <f>'Quantities Report'!G2958</f>
        <v>0</v>
      </c>
    </row>
    <row r="2961" spans="1:4">
      <c r="A2961" s="15" t="str">
        <f>IF(ISNUMBER(VALUE(SUBSTITUTE('Quantities Report'!$A2959,"+",""))), VALUE(SUBSTITUTE('Quantities Report'!$A2959,"+","")),IF('Quantities Report'!$A2959="","End of Project",$A2960))</f>
        <v>End of Project</v>
      </c>
      <c r="B2961" s="30" t="str">
        <f>IF(ISNUMBER('Quantities Report'!$A2959), "", TRIM(CLEAN(SUBSTITUTE('Quantities Report'!$A2959, CHAR(160), " "))))</f>
        <v/>
      </c>
      <c r="C2961" s="30">
        <f>'Quantities Report'!F2959</f>
        <v>0</v>
      </c>
      <c r="D2961" s="32">
        <f>'Quantities Report'!G2959</f>
        <v>0</v>
      </c>
    </row>
    <row r="2962" spans="1:4">
      <c r="A2962" s="15" t="str">
        <f>IF(ISNUMBER(VALUE(SUBSTITUTE('Quantities Report'!$A2960,"+",""))), VALUE(SUBSTITUTE('Quantities Report'!$A2960,"+","")),IF('Quantities Report'!$A2960="","End of Project",$A2961))</f>
        <v>End of Project</v>
      </c>
      <c r="B2962" s="30" t="str">
        <f>IF(ISNUMBER('Quantities Report'!$A2960), "", TRIM(CLEAN(SUBSTITUTE('Quantities Report'!$A2960, CHAR(160), " "))))</f>
        <v/>
      </c>
      <c r="C2962" s="30">
        <f>'Quantities Report'!F2960</f>
        <v>0</v>
      </c>
      <c r="D2962" s="32">
        <f>'Quantities Report'!G2960</f>
        <v>0</v>
      </c>
    </row>
    <row r="2963" spans="1:4">
      <c r="A2963" s="15" t="str">
        <f>IF(ISNUMBER(VALUE(SUBSTITUTE('Quantities Report'!$A2961,"+",""))), VALUE(SUBSTITUTE('Quantities Report'!$A2961,"+","")),IF('Quantities Report'!$A2961="","End of Project",$A2962))</f>
        <v>End of Project</v>
      </c>
      <c r="B2963" s="30" t="str">
        <f>IF(ISNUMBER('Quantities Report'!$A2961), "", TRIM(CLEAN(SUBSTITUTE('Quantities Report'!$A2961, CHAR(160), " "))))</f>
        <v/>
      </c>
      <c r="C2963" s="30">
        <f>'Quantities Report'!F2961</f>
        <v>0</v>
      </c>
      <c r="D2963" s="32">
        <f>'Quantities Report'!G2961</f>
        <v>0</v>
      </c>
    </row>
    <row r="2964" spans="1:4">
      <c r="A2964" s="15" t="str">
        <f>IF(ISNUMBER(VALUE(SUBSTITUTE('Quantities Report'!$A2962,"+",""))), VALUE(SUBSTITUTE('Quantities Report'!$A2962,"+","")),IF('Quantities Report'!$A2962="","End of Project",$A2963))</f>
        <v>End of Project</v>
      </c>
      <c r="B2964" s="30" t="str">
        <f>IF(ISNUMBER('Quantities Report'!$A2962), "", TRIM(CLEAN(SUBSTITUTE('Quantities Report'!$A2962, CHAR(160), " "))))</f>
        <v/>
      </c>
      <c r="C2964" s="30">
        <f>'Quantities Report'!F2962</f>
        <v>0</v>
      </c>
      <c r="D2964" s="32">
        <f>'Quantities Report'!G2962</f>
        <v>0</v>
      </c>
    </row>
    <row r="2965" spans="1:4">
      <c r="A2965" s="15" t="str">
        <f>IF(ISNUMBER(VALUE(SUBSTITUTE('Quantities Report'!$A2963,"+",""))), VALUE(SUBSTITUTE('Quantities Report'!$A2963,"+","")),IF('Quantities Report'!$A2963="","End of Project",$A2964))</f>
        <v>End of Project</v>
      </c>
      <c r="B2965" s="30" t="str">
        <f>IF(ISNUMBER('Quantities Report'!$A2963), "", TRIM(CLEAN(SUBSTITUTE('Quantities Report'!$A2963, CHAR(160), " "))))</f>
        <v/>
      </c>
      <c r="C2965" s="30">
        <f>'Quantities Report'!F2963</f>
        <v>0</v>
      </c>
      <c r="D2965" s="32">
        <f>'Quantities Report'!G2963</f>
        <v>0</v>
      </c>
    </row>
    <row r="2966" spans="1:4">
      <c r="A2966" s="15" t="str">
        <f>IF(ISNUMBER(VALUE(SUBSTITUTE('Quantities Report'!$A2964,"+",""))), VALUE(SUBSTITUTE('Quantities Report'!$A2964,"+","")),IF('Quantities Report'!$A2964="","End of Project",$A2965))</f>
        <v>End of Project</v>
      </c>
      <c r="B2966" s="30" t="str">
        <f>IF(ISNUMBER('Quantities Report'!$A2964), "", TRIM(CLEAN(SUBSTITUTE('Quantities Report'!$A2964, CHAR(160), " "))))</f>
        <v/>
      </c>
      <c r="C2966" s="30">
        <f>'Quantities Report'!F2964</f>
        <v>0</v>
      </c>
      <c r="D2966" s="32">
        <f>'Quantities Report'!G2964</f>
        <v>0</v>
      </c>
    </row>
    <row r="2967" spans="1:4">
      <c r="A2967" s="15" t="str">
        <f>IF(ISNUMBER(VALUE(SUBSTITUTE('Quantities Report'!$A2965,"+",""))), VALUE(SUBSTITUTE('Quantities Report'!$A2965,"+","")),IF('Quantities Report'!$A2965="","End of Project",$A2966))</f>
        <v>End of Project</v>
      </c>
      <c r="B2967" s="30" t="str">
        <f>IF(ISNUMBER('Quantities Report'!$A2965), "", TRIM(CLEAN(SUBSTITUTE('Quantities Report'!$A2965, CHAR(160), " "))))</f>
        <v/>
      </c>
      <c r="C2967" s="30">
        <f>'Quantities Report'!F2965</f>
        <v>0</v>
      </c>
      <c r="D2967" s="32">
        <f>'Quantities Report'!G2965</f>
        <v>0</v>
      </c>
    </row>
    <row r="2968" spans="1:4">
      <c r="A2968" s="15" t="str">
        <f>IF(ISNUMBER(VALUE(SUBSTITUTE('Quantities Report'!$A2966,"+",""))), VALUE(SUBSTITUTE('Quantities Report'!$A2966,"+","")),IF('Quantities Report'!$A2966="","End of Project",$A2967))</f>
        <v>End of Project</v>
      </c>
      <c r="B2968" s="30" t="str">
        <f>IF(ISNUMBER('Quantities Report'!$A2966), "", TRIM(CLEAN(SUBSTITUTE('Quantities Report'!$A2966, CHAR(160), " "))))</f>
        <v/>
      </c>
      <c r="C2968" s="30">
        <f>'Quantities Report'!F2966</f>
        <v>0</v>
      </c>
      <c r="D2968" s="32">
        <f>'Quantities Report'!G2966</f>
        <v>0</v>
      </c>
    </row>
    <row r="2969" spans="1:4">
      <c r="A2969" s="15" t="str">
        <f>IF(ISNUMBER(VALUE(SUBSTITUTE('Quantities Report'!$A2967,"+",""))), VALUE(SUBSTITUTE('Quantities Report'!$A2967,"+","")),IF('Quantities Report'!$A2967="","End of Project",$A2968))</f>
        <v>End of Project</v>
      </c>
      <c r="B2969" s="30" t="str">
        <f>IF(ISNUMBER('Quantities Report'!$A2967), "", TRIM(CLEAN(SUBSTITUTE('Quantities Report'!$A2967, CHAR(160), " "))))</f>
        <v/>
      </c>
      <c r="C2969" s="30">
        <f>'Quantities Report'!F2967</f>
        <v>0</v>
      </c>
      <c r="D2969" s="32">
        <f>'Quantities Report'!G2967</f>
        <v>0</v>
      </c>
    </row>
    <row r="2970" spans="1:4">
      <c r="A2970" s="15" t="str">
        <f>IF(ISNUMBER(VALUE(SUBSTITUTE('Quantities Report'!$A2968,"+",""))), VALUE(SUBSTITUTE('Quantities Report'!$A2968,"+","")),IF('Quantities Report'!$A2968="","End of Project",$A2969))</f>
        <v>End of Project</v>
      </c>
      <c r="B2970" s="30" t="str">
        <f>IF(ISNUMBER('Quantities Report'!$A2968), "", TRIM(CLEAN(SUBSTITUTE('Quantities Report'!$A2968, CHAR(160), " "))))</f>
        <v/>
      </c>
      <c r="C2970" s="30">
        <f>'Quantities Report'!F2968</f>
        <v>0</v>
      </c>
      <c r="D2970" s="32">
        <f>'Quantities Report'!G2968</f>
        <v>0</v>
      </c>
    </row>
    <row r="2971" spans="1:4">
      <c r="A2971" s="15" t="str">
        <f>IF(ISNUMBER(VALUE(SUBSTITUTE('Quantities Report'!$A2969,"+",""))), VALUE(SUBSTITUTE('Quantities Report'!$A2969,"+","")),IF('Quantities Report'!$A2969="","End of Project",$A2970))</f>
        <v>End of Project</v>
      </c>
      <c r="B2971" s="30" t="str">
        <f>IF(ISNUMBER('Quantities Report'!$A2969), "", TRIM(CLEAN(SUBSTITUTE('Quantities Report'!$A2969, CHAR(160), " "))))</f>
        <v/>
      </c>
      <c r="C2971" s="30">
        <f>'Quantities Report'!F2969</f>
        <v>0</v>
      </c>
      <c r="D2971" s="32">
        <f>'Quantities Report'!G2969</f>
        <v>0</v>
      </c>
    </row>
    <row r="2972" spans="1:4">
      <c r="A2972" s="15" t="str">
        <f>IF(ISNUMBER(VALUE(SUBSTITUTE('Quantities Report'!$A2970,"+",""))), VALUE(SUBSTITUTE('Quantities Report'!$A2970,"+","")),IF('Quantities Report'!$A2970="","End of Project",$A2971))</f>
        <v>End of Project</v>
      </c>
      <c r="B2972" s="30" t="str">
        <f>IF(ISNUMBER('Quantities Report'!$A2970), "", TRIM(CLEAN(SUBSTITUTE('Quantities Report'!$A2970, CHAR(160), " "))))</f>
        <v/>
      </c>
      <c r="C2972" s="30">
        <f>'Quantities Report'!F2970</f>
        <v>0</v>
      </c>
      <c r="D2972" s="32">
        <f>'Quantities Report'!G2970</f>
        <v>0</v>
      </c>
    </row>
    <row r="2973" spans="1:4">
      <c r="A2973" s="15" t="str">
        <f>IF(ISNUMBER(VALUE(SUBSTITUTE('Quantities Report'!$A2971,"+",""))), VALUE(SUBSTITUTE('Quantities Report'!$A2971,"+","")),IF('Quantities Report'!$A2971="","End of Project",$A2972))</f>
        <v>End of Project</v>
      </c>
      <c r="B2973" s="30" t="str">
        <f>IF(ISNUMBER('Quantities Report'!$A2971), "", TRIM(CLEAN(SUBSTITUTE('Quantities Report'!$A2971, CHAR(160), " "))))</f>
        <v/>
      </c>
      <c r="C2973" s="30">
        <f>'Quantities Report'!F2971</f>
        <v>0</v>
      </c>
      <c r="D2973" s="32">
        <f>'Quantities Report'!G2971</f>
        <v>0</v>
      </c>
    </row>
    <row r="2974" spans="1:4">
      <c r="A2974" s="15" t="str">
        <f>IF(ISNUMBER(VALUE(SUBSTITUTE('Quantities Report'!$A2972,"+",""))), VALUE(SUBSTITUTE('Quantities Report'!$A2972,"+","")),IF('Quantities Report'!$A2972="","End of Project",$A2973))</f>
        <v>End of Project</v>
      </c>
      <c r="B2974" s="30" t="str">
        <f>IF(ISNUMBER('Quantities Report'!$A2972), "", TRIM(CLEAN(SUBSTITUTE('Quantities Report'!$A2972, CHAR(160), " "))))</f>
        <v/>
      </c>
      <c r="C2974" s="30">
        <f>'Quantities Report'!F2972</f>
        <v>0</v>
      </c>
      <c r="D2974" s="32">
        <f>'Quantities Report'!G2972</f>
        <v>0</v>
      </c>
    </row>
    <row r="2975" spans="1:4">
      <c r="A2975" s="15" t="str">
        <f>IF(ISNUMBER(VALUE(SUBSTITUTE('Quantities Report'!$A2973,"+",""))), VALUE(SUBSTITUTE('Quantities Report'!$A2973,"+","")),IF('Quantities Report'!$A2973="","End of Project",$A2974))</f>
        <v>End of Project</v>
      </c>
      <c r="B2975" s="30" t="str">
        <f>IF(ISNUMBER('Quantities Report'!$A2973), "", TRIM(CLEAN(SUBSTITUTE('Quantities Report'!$A2973, CHAR(160), " "))))</f>
        <v/>
      </c>
      <c r="C2975" s="30">
        <f>'Quantities Report'!F2973</f>
        <v>0</v>
      </c>
      <c r="D2975" s="32">
        <f>'Quantities Report'!G2973</f>
        <v>0</v>
      </c>
    </row>
    <row r="2976" spans="1:4">
      <c r="A2976" s="15" t="str">
        <f>IF(ISNUMBER(VALUE(SUBSTITUTE('Quantities Report'!$A2974,"+",""))), VALUE(SUBSTITUTE('Quantities Report'!$A2974,"+","")),IF('Quantities Report'!$A2974="","End of Project",$A2975))</f>
        <v>End of Project</v>
      </c>
      <c r="B2976" s="30" t="str">
        <f>IF(ISNUMBER('Quantities Report'!$A2974), "", TRIM(CLEAN(SUBSTITUTE('Quantities Report'!$A2974, CHAR(160), " "))))</f>
        <v/>
      </c>
      <c r="C2976" s="30">
        <f>'Quantities Report'!F2974</f>
        <v>0</v>
      </c>
      <c r="D2976" s="32">
        <f>'Quantities Report'!G2974</f>
        <v>0</v>
      </c>
    </row>
    <row r="2977" spans="1:4">
      <c r="A2977" s="15" t="str">
        <f>IF(ISNUMBER(VALUE(SUBSTITUTE('Quantities Report'!$A2975,"+",""))), VALUE(SUBSTITUTE('Quantities Report'!$A2975,"+","")),IF('Quantities Report'!$A2975="","End of Project",$A2976))</f>
        <v>End of Project</v>
      </c>
      <c r="B2977" s="30" t="str">
        <f>IF(ISNUMBER('Quantities Report'!$A2975), "", TRIM(CLEAN(SUBSTITUTE('Quantities Report'!$A2975, CHAR(160), " "))))</f>
        <v/>
      </c>
      <c r="C2977" s="30">
        <f>'Quantities Report'!F2975</f>
        <v>0</v>
      </c>
      <c r="D2977" s="32">
        <f>'Quantities Report'!G2975</f>
        <v>0</v>
      </c>
    </row>
    <row r="2978" spans="1:4">
      <c r="A2978" s="15" t="str">
        <f>IF(ISNUMBER(VALUE(SUBSTITUTE('Quantities Report'!$A2976,"+",""))), VALUE(SUBSTITUTE('Quantities Report'!$A2976,"+","")),IF('Quantities Report'!$A2976="","End of Project",$A2977))</f>
        <v>End of Project</v>
      </c>
      <c r="B2978" s="30" t="str">
        <f>IF(ISNUMBER('Quantities Report'!$A2976), "", TRIM(CLEAN(SUBSTITUTE('Quantities Report'!$A2976, CHAR(160), " "))))</f>
        <v/>
      </c>
      <c r="C2978" s="30">
        <f>'Quantities Report'!F2976</f>
        <v>0</v>
      </c>
      <c r="D2978" s="32">
        <f>'Quantities Report'!G2976</f>
        <v>0</v>
      </c>
    </row>
    <row r="2979" spans="1:4">
      <c r="A2979" s="15" t="str">
        <f>IF(ISNUMBER(VALUE(SUBSTITUTE('Quantities Report'!$A2977,"+",""))), VALUE(SUBSTITUTE('Quantities Report'!$A2977,"+","")),IF('Quantities Report'!$A2977="","End of Project",$A2978))</f>
        <v>End of Project</v>
      </c>
      <c r="B2979" s="30" t="str">
        <f>IF(ISNUMBER('Quantities Report'!$A2977), "", TRIM(CLEAN(SUBSTITUTE('Quantities Report'!$A2977, CHAR(160), " "))))</f>
        <v/>
      </c>
      <c r="C2979" s="30">
        <f>'Quantities Report'!F2977</f>
        <v>0</v>
      </c>
      <c r="D2979" s="32">
        <f>'Quantities Report'!G2977</f>
        <v>0</v>
      </c>
    </row>
    <row r="2980" spans="1:4">
      <c r="A2980" s="15" t="str">
        <f>IF(ISNUMBER(VALUE(SUBSTITUTE('Quantities Report'!$A2978,"+",""))), VALUE(SUBSTITUTE('Quantities Report'!$A2978,"+","")),IF('Quantities Report'!$A2978="","End of Project",$A2979))</f>
        <v>End of Project</v>
      </c>
      <c r="B2980" s="30" t="str">
        <f>IF(ISNUMBER('Quantities Report'!$A2978), "", TRIM(CLEAN(SUBSTITUTE('Quantities Report'!$A2978, CHAR(160), " "))))</f>
        <v/>
      </c>
      <c r="C2980" s="30">
        <f>'Quantities Report'!F2978</f>
        <v>0</v>
      </c>
      <c r="D2980" s="32">
        <f>'Quantities Report'!G2978</f>
        <v>0</v>
      </c>
    </row>
    <row r="2981" spans="1:4">
      <c r="A2981" s="15" t="str">
        <f>IF(ISNUMBER(VALUE(SUBSTITUTE('Quantities Report'!$A2979,"+",""))), VALUE(SUBSTITUTE('Quantities Report'!$A2979,"+","")),IF('Quantities Report'!$A2979="","End of Project",$A2980))</f>
        <v>End of Project</v>
      </c>
      <c r="B2981" s="30" t="str">
        <f>IF(ISNUMBER('Quantities Report'!$A2979), "", TRIM(CLEAN(SUBSTITUTE('Quantities Report'!$A2979, CHAR(160), " "))))</f>
        <v/>
      </c>
      <c r="C2981" s="30">
        <f>'Quantities Report'!F2979</f>
        <v>0</v>
      </c>
      <c r="D2981" s="32">
        <f>'Quantities Report'!G2979</f>
        <v>0</v>
      </c>
    </row>
    <row r="2982" spans="1:4">
      <c r="A2982" s="15" t="str">
        <f>IF(ISNUMBER(VALUE(SUBSTITUTE('Quantities Report'!$A2980,"+",""))), VALUE(SUBSTITUTE('Quantities Report'!$A2980,"+","")),IF('Quantities Report'!$A2980="","End of Project",$A2981))</f>
        <v>End of Project</v>
      </c>
      <c r="B2982" s="30" t="str">
        <f>IF(ISNUMBER('Quantities Report'!$A2980), "", TRIM(CLEAN(SUBSTITUTE('Quantities Report'!$A2980, CHAR(160), " "))))</f>
        <v/>
      </c>
      <c r="C2982" s="30">
        <f>'Quantities Report'!F2980</f>
        <v>0</v>
      </c>
      <c r="D2982" s="32">
        <f>'Quantities Report'!G2980</f>
        <v>0</v>
      </c>
    </row>
    <row r="2983" spans="1:4">
      <c r="A2983" s="15" t="str">
        <f>IF(ISNUMBER(VALUE(SUBSTITUTE('Quantities Report'!$A2981,"+",""))), VALUE(SUBSTITUTE('Quantities Report'!$A2981,"+","")),IF('Quantities Report'!$A2981="","End of Project",$A2982))</f>
        <v>End of Project</v>
      </c>
      <c r="B2983" s="30" t="str">
        <f>IF(ISNUMBER('Quantities Report'!$A2981), "", TRIM(CLEAN(SUBSTITUTE('Quantities Report'!$A2981, CHAR(160), " "))))</f>
        <v/>
      </c>
      <c r="C2983" s="30">
        <f>'Quantities Report'!F2981</f>
        <v>0</v>
      </c>
      <c r="D2983" s="32">
        <f>'Quantities Report'!G2981</f>
        <v>0</v>
      </c>
    </row>
    <row r="2984" spans="1:4">
      <c r="A2984" s="15" t="str">
        <f>IF(ISNUMBER(VALUE(SUBSTITUTE('Quantities Report'!$A2982,"+",""))), VALUE(SUBSTITUTE('Quantities Report'!$A2982,"+","")),IF('Quantities Report'!$A2982="","End of Project",$A2983))</f>
        <v>End of Project</v>
      </c>
      <c r="B2984" s="30" t="str">
        <f>IF(ISNUMBER('Quantities Report'!$A2982), "", TRIM(CLEAN(SUBSTITUTE('Quantities Report'!$A2982, CHAR(160), " "))))</f>
        <v/>
      </c>
      <c r="C2984" s="30">
        <f>'Quantities Report'!F2982</f>
        <v>0</v>
      </c>
      <c r="D2984" s="32">
        <f>'Quantities Report'!G2982</f>
        <v>0</v>
      </c>
    </row>
    <row r="2985" spans="1:4">
      <c r="A2985" s="15" t="str">
        <f>IF(ISNUMBER(VALUE(SUBSTITUTE('Quantities Report'!$A2983,"+",""))), VALUE(SUBSTITUTE('Quantities Report'!$A2983,"+","")),IF('Quantities Report'!$A2983="","End of Project",$A2984))</f>
        <v>End of Project</v>
      </c>
      <c r="B2985" s="30" t="str">
        <f>IF(ISNUMBER('Quantities Report'!$A2983), "", TRIM(CLEAN(SUBSTITUTE('Quantities Report'!$A2983, CHAR(160), " "))))</f>
        <v/>
      </c>
      <c r="C2985" s="30">
        <f>'Quantities Report'!F2983</f>
        <v>0</v>
      </c>
      <c r="D2985" s="32">
        <f>'Quantities Report'!G2983</f>
        <v>0</v>
      </c>
    </row>
    <row r="2986" spans="1:4">
      <c r="A2986" s="15" t="str">
        <f>IF(ISNUMBER(VALUE(SUBSTITUTE('Quantities Report'!$A2984,"+",""))), VALUE(SUBSTITUTE('Quantities Report'!$A2984,"+","")),IF('Quantities Report'!$A2984="","End of Project",$A2985))</f>
        <v>End of Project</v>
      </c>
      <c r="B2986" s="30" t="str">
        <f>IF(ISNUMBER('Quantities Report'!$A2984), "", TRIM(CLEAN(SUBSTITUTE('Quantities Report'!$A2984, CHAR(160), " "))))</f>
        <v/>
      </c>
      <c r="C2986" s="30">
        <f>'Quantities Report'!F2984</f>
        <v>0</v>
      </c>
      <c r="D2986" s="32">
        <f>'Quantities Report'!G2984</f>
        <v>0</v>
      </c>
    </row>
    <row r="2987" spans="1:4">
      <c r="A2987" s="15" t="str">
        <f>IF(ISNUMBER(VALUE(SUBSTITUTE('Quantities Report'!$A2985,"+",""))), VALUE(SUBSTITUTE('Quantities Report'!$A2985,"+","")),IF('Quantities Report'!$A2985="","End of Project",$A2986))</f>
        <v>End of Project</v>
      </c>
      <c r="B2987" s="30" t="str">
        <f>IF(ISNUMBER('Quantities Report'!$A2985), "", TRIM(CLEAN(SUBSTITUTE('Quantities Report'!$A2985, CHAR(160), " "))))</f>
        <v/>
      </c>
      <c r="C2987" s="30">
        <f>'Quantities Report'!F2985</f>
        <v>0</v>
      </c>
      <c r="D2987" s="32">
        <f>'Quantities Report'!G2985</f>
        <v>0</v>
      </c>
    </row>
    <row r="2988" spans="1:4">
      <c r="A2988" s="15" t="str">
        <f>IF(ISNUMBER(VALUE(SUBSTITUTE('Quantities Report'!$A2986,"+",""))), VALUE(SUBSTITUTE('Quantities Report'!$A2986,"+","")),IF('Quantities Report'!$A2986="","End of Project",$A2987))</f>
        <v>End of Project</v>
      </c>
      <c r="B2988" s="30" t="str">
        <f>IF(ISNUMBER('Quantities Report'!$A2986), "", TRIM(CLEAN(SUBSTITUTE('Quantities Report'!$A2986, CHAR(160), " "))))</f>
        <v/>
      </c>
      <c r="C2988" s="30">
        <f>'Quantities Report'!F2986</f>
        <v>0</v>
      </c>
      <c r="D2988" s="32">
        <f>'Quantities Report'!G2986</f>
        <v>0</v>
      </c>
    </row>
    <row r="2989" spans="1:4">
      <c r="A2989" s="15" t="str">
        <f>IF(ISNUMBER(VALUE(SUBSTITUTE('Quantities Report'!$A2987,"+",""))), VALUE(SUBSTITUTE('Quantities Report'!$A2987,"+","")),IF('Quantities Report'!$A2987="","End of Project",$A2988))</f>
        <v>End of Project</v>
      </c>
      <c r="B2989" s="30" t="str">
        <f>IF(ISNUMBER('Quantities Report'!$A2987), "", TRIM(CLEAN(SUBSTITUTE('Quantities Report'!$A2987, CHAR(160), " "))))</f>
        <v/>
      </c>
      <c r="C2989" s="30">
        <f>'Quantities Report'!F2987</f>
        <v>0</v>
      </c>
      <c r="D2989" s="32">
        <f>'Quantities Report'!G2987</f>
        <v>0</v>
      </c>
    </row>
    <row r="2990" spans="1:4">
      <c r="A2990" s="15" t="str">
        <f>IF(ISNUMBER(VALUE(SUBSTITUTE('Quantities Report'!$A2988,"+",""))), VALUE(SUBSTITUTE('Quantities Report'!$A2988,"+","")),IF('Quantities Report'!$A2988="","End of Project",$A2989))</f>
        <v>End of Project</v>
      </c>
      <c r="B2990" s="30" t="str">
        <f>IF(ISNUMBER('Quantities Report'!$A2988), "", TRIM(CLEAN(SUBSTITUTE('Quantities Report'!$A2988, CHAR(160), " "))))</f>
        <v/>
      </c>
      <c r="C2990" s="30">
        <f>'Quantities Report'!F2988</f>
        <v>0</v>
      </c>
      <c r="D2990" s="32">
        <f>'Quantities Report'!G2988</f>
        <v>0</v>
      </c>
    </row>
    <row r="2991" spans="1:4">
      <c r="A2991" s="15" t="str">
        <f>IF(ISNUMBER(VALUE(SUBSTITUTE('Quantities Report'!$A2989,"+",""))), VALUE(SUBSTITUTE('Quantities Report'!$A2989,"+","")),IF('Quantities Report'!$A2989="","End of Project",$A2990))</f>
        <v>End of Project</v>
      </c>
      <c r="B2991" s="30" t="str">
        <f>IF(ISNUMBER('Quantities Report'!$A2989), "", TRIM(CLEAN(SUBSTITUTE('Quantities Report'!$A2989, CHAR(160), " "))))</f>
        <v/>
      </c>
      <c r="C2991" s="30">
        <f>'Quantities Report'!F2989</f>
        <v>0</v>
      </c>
      <c r="D2991" s="32">
        <f>'Quantities Report'!G2989</f>
        <v>0</v>
      </c>
    </row>
    <row r="2992" spans="1:4">
      <c r="A2992" s="15" t="str">
        <f>IF(ISNUMBER(VALUE(SUBSTITUTE('Quantities Report'!$A2990,"+",""))), VALUE(SUBSTITUTE('Quantities Report'!$A2990,"+","")),IF('Quantities Report'!$A2990="","End of Project",$A2991))</f>
        <v>End of Project</v>
      </c>
      <c r="B2992" s="30" t="str">
        <f>IF(ISNUMBER('Quantities Report'!$A2990), "", TRIM(CLEAN(SUBSTITUTE('Quantities Report'!$A2990, CHAR(160), " "))))</f>
        <v/>
      </c>
      <c r="C2992" s="30">
        <f>'Quantities Report'!F2990</f>
        <v>0</v>
      </c>
      <c r="D2992" s="32">
        <f>'Quantities Report'!G2990</f>
        <v>0</v>
      </c>
    </row>
    <row r="2993" spans="1:4">
      <c r="A2993" s="15" t="str">
        <f>IF(ISNUMBER(VALUE(SUBSTITUTE('Quantities Report'!$A2991,"+",""))), VALUE(SUBSTITUTE('Quantities Report'!$A2991,"+","")),IF('Quantities Report'!$A2991="","End of Project",$A2992))</f>
        <v>End of Project</v>
      </c>
      <c r="B2993" s="30" t="str">
        <f>IF(ISNUMBER('Quantities Report'!$A2991), "", TRIM(CLEAN(SUBSTITUTE('Quantities Report'!$A2991, CHAR(160), " "))))</f>
        <v/>
      </c>
      <c r="C2993" s="30">
        <f>'Quantities Report'!F2991</f>
        <v>0</v>
      </c>
      <c r="D2993" s="32">
        <f>'Quantities Report'!G2991</f>
        <v>0</v>
      </c>
    </row>
    <row r="2994" spans="1:4">
      <c r="A2994" s="15" t="str">
        <f>IF(ISNUMBER(VALUE(SUBSTITUTE('Quantities Report'!$A2992,"+",""))), VALUE(SUBSTITUTE('Quantities Report'!$A2992,"+","")),IF('Quantities Report'!$A2992="","End of Project",$A2993))</f>
        <v>End of Project</v>
      </c>
      <c r="B2994" s="30" t="str">
        <f>IF(ISNUMBER('Quantities Report'!$A2992), "", TRIM(CLEAN(SUBSTITUTE('Quantities Report'!$A2992, CHAR(160), " "))))</f>
        <v/>
      </c>
      <c r="C2994" s="30">
        <f>'Quantities Report'!F2992</f>
        <v>0</v>
      </c>
      <c r="D2994" s="32">
        <f>'Quantities Report'!G2992</f>
        <v>0</v>
      </c>
    </row>
    <row r="2995" spans="1:4">
      <c r="A2995" s="15" t="str">
        <f>IF(ISNUMBER(VALUE(SUBSTITUTE('Quantities Report'!$A2993,"+",""))), VALUE(SUBSTITUTE('Quantities Report'!$A2993,"+","")),IF('Quantities Report'!$A2993="","End of Project",$A2994))</f>
        <v>End of Project</v>
      </c>
      <c r="B2995" s="30" t="str">
        <f>IF(ISNUMBER('Quantities Report'!$A2993), "", TRIM(CLEAN(SUBSTITUTE('Quantities Report'!$A2993, CHAR(160), " "))))</f>
        <v/>
      </c>
      <c r="C2995" s="30">
        <f>'Quantities Report'!F2993</f>
        <v>0</v>
      </c>
      <c r="D2995" s="32">
        <f>'Quantities Report'!G2993</f>
        <v>0</v>
      </c>
    </row>
    <row r="2996" spans="1:4">
      <c r="A2996" s="15" t="str">
        <f>IF(ISNUMBER(VALUE(SUBSTITUTE('Quantities Report'!$A2994,"+",""))), VALUE(SUBSTITUTE('Quantities Report'!$A2994,"+","")),IF('Quantities Report'!$A2994="","End of Project",$A2995))</f>
        <v>End of Project</v>
      </c>
      <c r="B2996" s="30" t="str">
        <f>IF(ISNUMBER('Quantities Report'!$A2994), "", TRIM(CLEAN(SUBSTITUTE('Quantities Report'!$A2994, CHAR(160), " "))))</f>
        <v/>
      </c>
      <c r="C2996" s="30">
        <f>'Quantities Report'!F2994</f>
        <v>0</v>
      </c>
      <c r="D2996" s="32">
        <f>'Quantities Report'!G2994</f>
        <v>0</v>
      </c>
    </row>
    <row r="2997" spans="1:4">
      <c r="A2997" s="15" t="str">
        <f>IF(ISNUMBER(VALUE(SUBSTITUTE('Quantities Report'!$A2995,"+",""))), VALUE(SUBSTITUTE('Quantities Report'!$A2995,"+","")),IF('Quantities Report'!$A2995="","End of Project",$A2996))</f>
        <v>End of Project</v>
      </c>
      <c r="B2997" s="30" t="str">
        <f>IF(ISNUMBER('Quantities Report'!$A2995), "", TRIM(CLEAN(SUBSTITUTE('Quantities Report'!$A2995, CHAR(160), " "))))</f>
        <v/>
      </c>
      <c r="C2997" s="30">
        <f>'Quantities Report'!F2995</f>
        <v>0</v>
      </c>
      <c r="D2997" s="32">
        <f>'Quantities Report'!G2995</f>
        <v>0</v>
      </c>
    </row>
    <row r="2998" spans="1:4">
      <c r="A2998" s="15" t="str">
        <f>IF(ISNUMBER(VALUE(SUBSTITUTE('Quantities Report'!$A2996,"+",""))), VALUE(SUBSTITUTE('Quantities Report'!$A2996,"+","")),IF('Quantities Report'!$A2996="","End of Project",$A2997))</f>
        <v>End of Project</v>
      </c>
      <c r="B2998" s="30" t="str">
        <f>IF(ISNUMBER('Quantities Report'!$A2996), "", TRIM(CLEAN(SUBSTITUTE('Quantities Report'!$A2996, CHAR(160), " "))))</f>
        <v/>
      </c>
      <c r="C2998" s="30">
        <f>'Quantities Report'!F2996</f>
        <v>0</v>
      </c>
      <c r="D2998" s="32">
        <f>'Quantities Report'!G2996</f>
        <v>0</v>
      </c>
    </row>
    <row r="2999" spans="1:4">
      <c r="A2999" s="15" t="str">
        <f>IF(ISNUMBER(VALUE(SUBSTITUTE('Quantities Report'!$A2997,"+",""))), VALUE(SUBSTITUTE('Quantities Report'!$A2997,"+","")),IF('Quantities Report'!$A2997="","End of Project",$A2998))</f>
        <v>End of Project</v>
      </c>
      <c r="B2999" s="30" t="str">
        <f>IF(ISNUMBER('Quantities Report'!$A2997), "", TRIM(CLEAN(SUBSTITUTE('Quantities Report'!$A2997, CHAR(160), " "))))</f>
        <v/>
      </c>
      <c r="C2999" s="30">
        <f>'Quantities Report'!F2997</f>
        <v>0</v>
      </c>
      <c r="D2999" s="32">
        <f>'Quantities Report'!G2997</f>
        <v>0</v>
      </c>
    </row>
    <row r="3000" spans="1:4">
      <c r="A3000" s="15" t="str">
        <f>IF(ISNUMBER(VALUE(SUBSTITUTE('Quantities Report'!$A2998,"+",""))), VALUE(SUBSTITUTE('Quantities Report'!$A2998,"+","")),IF('Quantities Report'!$A2998="","End of Project",$A2999))</f>
        <v>End of Project</v>
      </c>
      <c r="B3000" s="30" t="str">
        <f>IF(ISNUMBER('Quantities Report'!$A2998), "", TRIM(CLEAN(SUBSTITUTE('Quantities Report'!$A2998, CHAR(160), " "))))</f>
        <v/>
      </c>
      <c r="C3000" s="30">
        <f>'Quantities Report'!F2998</f>
        <v>0</v>
      </c>
      <c r="D3000" s="32">
        <f>'Quantities Report'!G2998</f>
        <v>0</v>
      </c>
    </row>
  </sheetData>
  <sheetProtection sheet="1" objects="1" scenarios="1"/>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B1:W3000"/>
  <sheetViews>
    <sheetView workbookViewId="0">
      <selection activeCell="I5" sqref="I5"/>
    </sheetView>
  </sheetViews>
  <sheetFormatPr defaultRowHeight="15"/>
  <cols>
    <col min="1" max="1" width="9.140625" style="1"/>
    <col min="2" max="2" width="21.140625" style="26" customWidth="1"/>
    <col min="3" max="3" width="24.5703125" style="1" customWidth="1"/>
    <col min="4" max="4" width="12.7109375" style="23" customWidth="1"/>
    <col min="5" max="7" width="9.140625" style="1"/>
    <col min="8" max="8" width="27.28515625" bestFit="1" customWidth="1"/>
    <col min="9" max="9" width="26.7109375" bestFit="1" customWidth="1"/>
    <col min="10" max="10" width="9.140625" style="1"/>
    <col min="11" max="11" width="6.42578125" style="1" bestFit="1" customWidth="1"/>
    <col min="12" max="257" width="9.140625" style="1"/>
    <col min="258" max="258" width="18.42578125" style="1" customWidth="1"/>
    <col min="259" max="259" width="40.140625" style="1" customWidth="1"/>
    <col min="260" max="260" width="13.7109375" style="1" customWidth="1"/>
    <col min="261" max="513" width="9.140625" style="1"/>
    <col min="514" max="514" width="18.42578125" style="1" customWidth="1"/>
    <col min="515" max="515" width="40.140625" style="1" customWidth="1"/>
    <col min="516" max="516" width="13.7109375" style="1" customWidth="1"/>
    <col min="517" max="769" width="9.140625" style="1"/>
    <col min="770" max="770" width="18.42578125" style="1" customWidth="1"/>
    <col min="771" max="771" width="40.140625" style="1" customWidth="1"/>
    <col min="772" max="772" width="13.7109375" style="1" customWidth="1"/>
    <col min="773" max="1025" width="9.140625" style="1"/>
    <col min="1026" max="1026" width="18.42578125" style="1" customWidth="1"/>
    <col min="1027" max="1027" width="40.140625" style="1" customWidth="1"/>
    <col min="1028" max="1028" width="13.7109375" style="1" customWidth="1"/>
    <col min="1029" max="1281" width="9.140625" style="1"/>
    <col min="1282" max="1282" width="18.42578125" style="1" customWidth="1"/>
    <col min="1283" max="1283" width="40.140625" style="1" customWidth="1"/>
    <col min="1284" max="1284" width="13.7109375" style="1" customWidth="1"/>
    <col min="1285" max="1537" width="9.140625" style="1"/>
    <col min="1538" max="1538" width="18.42578125" style="1" customWidth="1"/>
    <col min="1539" max="1539" width="40.140625" style="1" customWidth="1"/>
    <col min="1540" max="1540" width="13.7109375" style="1" customWidth="1"/>
    <col min="1541" max="1793" width="9.140625" style="1"/>
    <col min="1794" max="1794" width="18.42578125" style="1" customWidth="1"/>
    <col min="1795" max="1795" width="40.140625" style="1" customWidth="1"/>
    <col min="1796" max="1796" width="13.7109375" style="1" customWidth="1"/>
    <col min="1797" max="2049" width="9.140625" style="1"/>
    <col min="2050" max="2050" width="18.42578125" style="1" customWidth="1"/>
    <col min="2051" max="2051" width="40.140625" style="1" customWidth="1"/>
    <col min="2052" max="2052" width="13.7109375" style="1" customWidth="1"/>
    <col min="2053" max="2305" width="9.140625" style="1"/>
    <col min="2306" max="2306" width="18.42578125" style="1" customWidth="1"/>
    <col min="2307" max="2307" width="40.140625" style="1" customWidth="1"/>
    <col min="2308" max="2308" width="13.7109375" style="1" customWidth="1"/>
    <col min="2309" max="2561" width="9.140625" style="1"/>
    <col min="2562" max="2562" width="18.42578125" style="1" customWidth="1"/>
    <col min="2563" max="2563" width="40.140625" style="1" customWidth="1"/>
    <col min="2564" max="2564" width="13.7109375" style="1" customWidth="1"/>
    <col min="2565" max="2817" width="9.140625" style="1"/>
    <col min="2818" max="2818" width="18.42578125" style="1" customWidth="1"/>
    <col min="2819" max="2819" width="40.140625" style="1" customWidth="1"/>
    <col min="2820" max="2820" width="13.7109375" style="1" customWidth="1"/>
    <col min="2821" max="3073" width="9.140625" style="1"/>
    <col min="3074" max="3074" width="18.42578125" style="1" customWidth="1"/>
    <col min="3075" max="3075" width="40.140625" style="1" customWidth="1"/>
    <col min="3076" max="3076" width="13.7109375" style="1" customWidth="1"/>
    <col min="3077" max="3329" width="9.140625" style="1"/>
    <col min="3330" max="3330" width="18.42578125" style="1" customWidth="1"/>
    <col min="3331" max="3331" width="40.140625" style="1" customWidth="1"/>
    <col min="3332" max="3332" width="13.7109375" style="1" customWidth="1"/>
    <col min="3333" max="3585" width="9.140625" style="1"/>
    <col min="3586" max="3586" width="18.42578125" style="1" customWidth="1"/>
    <col min="3587" max="3587" width="40.140625" style="1" customWidth="1"/>
    <col min="3588" max="3588" width="13.7109375" style="1" customWidth="1"/>
    <col min="3589" max="3841" width="9.140625" style="1"/>
    <col min="3842" max="3842" width="18.42578125" style="1" customWidth="1"/>
    <col min="3843" max="3843" width="40.140625" style="1" customWidth="1"/>
    <col min="3844" max="3844" width="13.7109375" style="1" customWidth="1"/>
    <col min="3845" max="4097" width="9.140625" style="1"/>
    <col min="4098" max="4098" width="18.42578125" style="1" customWidth="1"/>
    <col min="4099" max="4099" width="40.140625" style="1" customWidth="1"/>
    <col min="4100" max="4100" width="13.7109375" style="1" customWidth="1"/>
    <col min="4101" max="4353" width="9.140625" style="1"/>
    <col min="4354" max="4354" width="18.42578125" style="1" customWidth="1"/>
    <col min="4355" max="4355" width="40.140625" style="1" customWidth="1"/>
    <col min="4356" max="4356" width="13.7109375" style="1" customWidth="1"/>
    <col min="4357" max="4609" width="9.140625" style="1"/>
    <col min="4610" max="4610" width="18.42578125" style="1" customWidth="1"/>
    <col min="4611" max="4611" width="40.140625" style="1" customWidth="1"/>
    <col min="4612" max="4612" width="13.7109375" style="1" customWidth="1"/>
    <col min="4613" max="4865" width="9.140625" style="1"/>
    <col min="4866" max="4866" width="18.42578125" style="1" customWidth="1"/>
    <col min="4867" max="4867" width="40.140625" style="1" customWidth="1"/>
    <col min="4868" max="4868" width="13.7109375" style="1" customWidth="1"/>
    <col min="4869" max="5121" width="9.140625" style="1"/>
    <col min="5122" max="5122" width="18.42578125" style="1" customWidth="1"/>
    <col min="5123" max="5123" width="40.140625" style="1" customWidth="1"/>
    <col min="5124" max="5124" width="13.7109375" style="1" customWidth="1"/>
    <col min="5125" max="5377" width="9.140625" style="1"/>
    <col min="5378" max="5378" width="18.42578125" style="1" customWidth="1"/>
    <col min="5379" max="5379" width="40.140625" style="1" customWidth="1"/>
    <col min="5380" max="5380" width="13.7109375" style="1" customWidth="1"/>
    <col min="5381" max="5633" width="9.140625" style="1"/>
    <col min="5634" max="5634" width="18.42578125" style="1" customWidth="1"/>
    <col min="5635" max="5635" width="40.140625" style="1" customWidth="1"/>
    <col min="5636" max="5636" width="13.7109375" style="1" customWidth="1"/>
    <col min="5637" max="5889" width="9.140625" style="1"/>
    <col min="5890" max="5890" width="18.42578125" style="1" customWidth="1"/>
    <col min="5891" max="5891" width="40.140625" style="1" customWidth="1"/>
    <col min="5892" max="5892" width="13.7109375" style="1" customWidth="1"/>
    <col min="5893" max="6145" width="9.140625" style="1"/>
    <col min="6146" max="6146" width="18.42578125" style="1" customWidth="1"/>
    <col min="6147" max="6147" width="40.140625" style="1" customWidth="1"/>
    <col min="6148" max="6148" width="13.7109375" style="1" customWidth="1"/>
    <col min="6149" max="6401" width="9.140625" style="1"/>
    <col min="6402" max="6402" width="18.42578125" style="1" customWidth="1"/>
    <col min="6403" max="6403" width="40.140625" style="1" customWidth="1"/>
    <col min="6404" max="6404" width="13.7109375" style="1" customWidth="1"/>
    <col min="6405" max="6657" width="9.140625" style="1"/>
    <col min="6658" max="6658" width="18.42578125" style="1" customWidth="1"/>
    <col min="6659" max="6659" width="40.140625" style="1" customWidth="1"/>
    <col min="6660" max="6660" width="13.7109375" style="1" customWidth="1"/>
    <col min="6661" max="6913" width="9.140625" style="1"/>
    <col min="6914" max="6914" width="18.42578125" style="1" customWidth="1"/>
    <col min="6915" max="6915" width="40.140625" style="1" customWidth="1"/>
    <col min="6916" max="6916" width="13.7109375" style="1" customWidth="1"/>
    <col min="6917" max="7169" width="9.140625" style="1"/>
    <col min="7170" max="7170" width="18.42578125" style="1" customWidth="1"/>
    <col min="7171" max="7171" width="40.140625" style="1" customWidth="1"/>
    <col min="7172" max="7172" width="13.7109375" style="1" customWidth="1"/>
    <col min="7173" max="7425" width="9.140625" style="1"/>
    <col min="7426" max="7426" width="18.42578125" style="1" customWidth="1"/>
    <col min="7427" max="7427" width="40.140625" style="1" customWidth="1"/>
    <col min="7428" max="7428" width="13.7109375" style="1" customWidth="1"/>
    <col min="7429" max="7681" width="9.140625" style="1"/>
    <col min="7682" max="7682" width="18.42578125" style="1" customWidth="1"/>
    <col min="7683" max="7683" width="40.140625" style="1" customWidth="1"/>
    <col min="7684" max="7684" width="13.7109375" style="1" customWidth="1"/>
    <col min="7685" max="7937" width="9.140625" style="1"/>
    <col min="7938" max="7938" width="18.42578125" style="1" customWidth="1"/>
    <col min="7939" max="7939" width="40.140625" style="1" customWidth="1"/>
    <col min="7940" max="7940" width="13.7109375" style="1" customWidth="1"/>
    <col min="7941" max="8193" width="9.140625" style="1"/>
    <col min="8194" max="8194" width="18.42578125" style="1" customWidth="1"/>
    <col min="8195" max="8195" width="40.140625" style="1" customWidth="1"/>
    <col min="8196" max="8196" width="13.7109375" style="1" customWidth="1"/>
    <col min="8197" max="8449" width="9.140625" style="1"/>
    <col min="8450" max="8450" width="18.42578125" style="1" customWidth="1"/>
    <col min="8451" max="8451" width="40.140625" style="1" customWidth="1"/>
    <col min="8452" max="8452" width="13.7109375" style="1" customWidth="1"/>
    <col min="8453" max="8705" width="9.140625" style="1"/>
    <col min="8706" max="8706" width="18.42578125" style="1" customWidth="1"/>
    <col min="8707" max="8707" width="40.140625" style="1" customWidth="1"/>
    <col min="8708" max="8708" width="13.7109375" style="1" customWidth="1"/>
    <col min="8709" max="8961" width="9.140625" style="1"/>
    <col min="8962" max="8962" width="18.42578125" style="1" customWidth="1"/>
    <col min="8963" max="8963" width="40.140625" style="1" customWidth="1"/>
    <col min="8964" max="8964" width="13.7109375" style="1" customWidth="1"/>
    <col min="8965" max="9217" width="9.140625" style="1"/>
    <col min="9218" max="9218" width="18.42578125" style="1" customWidth="1"/>
    <col min="9219" max="9219" width="40.140625" style="1" customWidth="1"/>
    <col min="9220" max="9220" width="13.7109375" style="1" customWidth="1"/>
    <col min="9221" max="9473" width="9.140625" style="1"/>
    <col min="9474" max="9474" width="18.42578125" style="1" customWidth="1"/>
    <col min="9475" max="9475" width="40.140625" style="1" customWidth="1"/>
    <col min="9476" max="9476" width="13.7109375" style="1" customWidth="1"/>
    <col min="9477" max="9729" width="9.140625" style="1"/>
    <col min="9730" max="9730" width="18.42578125" style="1" customWidth="1"/>
    <col min="9731" max="9731" width="40.140625" style="1" customWidth="1"/>
    <col min="9732" max="9732" width="13.7109375" style="1" customWidth="1"/>
    <col min="9733" max="9985" width="9.140625" style="1"/>
    <col min="9986" max="9986" width="18.42578125" style="1" customWidth="1"/>
    <col min="9987" max="9987" width="40.140625" style="1" customWidth="1"/>
    <col min="9988" max="9988" width="13.7109375" style="1" customWidth="1"/>
    <col min="9989" max="10241" width="9.140625" style="1"/>
    <col min="10242" max="10242" width="18.42578125" style="1" customWidth="1"/>
    <col min="10243" max="10243" width="40.140625" style="1" customWidth="1"/>
    <col min="10244" max="10244" width="13.7109375" style="1" customWidth="1"/>
    <col min="10245" max="10497" width="9.140625" style="1"/>
    <col min="10498" max="10498" width="18.42578125" style="1" customWidth="1"/>
    <col min="10499" max="10499" width="40.140625" style="1" customWidth="1"/>
    <col min="10500" max="10500" width="13.7109375" style="1" customWidth="1"/>
    <col min="10501" max="10753" width="9.140625" style="1"/>
    <col min="10754" max="10754" width="18.42578125" style="1" customWidth="1"/>
    <col min="10755" max="10755" width="40.140625" style="1" customWidth="1"/>
    <col min="10756" max="10756" width="13.7109375" style="1" customWidth="1"/>
    <col min="10757" max="11009" width="9.140625" style="1"/>
    <col min="11010" max="11010" width="18.42578125" style="1" customWidth="1"/>
    <col min="11011" max="11011" width="40.140625" style="1" customWidth="1"/>
    <col min="11012" max="11012" width="13.7109375" style="1" customWidth="1"/>
    <col min="11013" max="11265" width="9.140625" style="1"/>
    <col min="11266" max="11266" width="18.42578125" style="1" customWidth="1"/>
    <col min="11267" max="11267" width="40.140625" style="1" customWidth="1"/>
    <col min="11268" max="11268" width="13.7109375" style="1" customWidth="1"/>
    <col min="11269" max="11521" width="9.140625" style="1"/>
    <col min="11522" max="11522" width="18.42578125" style="1" customWidth="1"/>
    <col min="11523" max="11523" width="40.140625" style="1" customWidth="1"/>
    <col min="11524" max="11524" width="13.7109375" style="1" customWidth="1"/>
    <col min="11525" max="11777" width="9.140625" style="1"/>
    <col min="11778" max="11778" width="18.42578125" style="1" customWidth="1"/>
    <col min="11779" max="11779" width="40.140625" style="1" customWidth="1"/>
    <col min="11780" max="11780" width="13.7109375" style="1" customWidth="1"/>
    <col min="11781" max="12033" width="9.140625" style="1"/>
    <col min="12034" max="12034" width="18.42578125" style="1" customWidth="1"/>
    <col min="12035" max="12035" width="40.140625" style="1" customWidth="1"/>
    <col min="12036" max="12036" width="13.7109375" style="1" customWidth="1"/>
    <col min="12037" max="12289" width="9.140625" style="1"/>
    <col min="12290" max="12290" width="18.42578125" style="1" customWidth="1"/>
    <col min="12291" max="12291" width="40.140625" style="1" customWidth="1"/>
    <col min="12292" max="12292" width="13.7109375" style="1" customWidth="1"/>
    <col min="12293" max="12545" width="9.140625" style="1"/>
    <col min="12546" max="12546" width="18.42578125" style="1" customWidth="1"/>
    <col min="12547" max="12547" width="40.140625" style="1" customWidth="1"/>
    <col min="12548" max="12548" width="13.7109375" style="1" customWidth="1"/>
    <col min="12549" max="12801" width="9.140625" style="1"/>
    <col min="12802" max="12802" width="18.42578125" style="1" customWidth="1"/>
    <col min="12803" max="12803" width="40.140625" style="1" customWidth="1"/>
    <col min="12804" max="12804" width="13.7109375" style="1" customWidth="1"/>
    <col min="12805" max="13057" width="9.140625" style="1"/>
    <col min="13058" max="13058" width="18.42578125" style="1" customWidth="1"/>
    <col min="13059" max="13059" width="40.140625" style="1" customWidth="1"/>
    <col min="13060" max="13060" width="13.7109375" style="1" customWidth="1"/>
    <col min="13061" max="13313" width="9.140625" style="1"/>
    <col min="13314" max="13314" width="18.42578125" style="1" customWidth="1"/>
    <col min="13315" max="13315" width="40.140625" style="1" customWidth="1"/>
    <col min="13316" max="13316" width="13.7109375" style="1" customWidth="1"/>
    <col min="13317" max="13569" width="9.140625" style="1"/>
    <col min="13570" max="13570" width="18.42578125" style="1" customWidth="1"/>
    <col min="13571" max="13571" width="40.140625" style="1" customWidth="1"/>
    <col min="13572" max="13572" width="13.7109375" style="1" customWidth="1"/>
    <col min="13573" max="13825" width="9.140625" style="1"/>
    <col min="13826" max="13826" width="18.42578125" style="1" customWidth="1"/>
    <col min="13827" max="13827" width="40.140625" style="1" customWidth="1"/>
    <col min="13828" max="13828" width="13.7109375" style="1" customWidth="1"/>
    <col min="13829" max="14081" width="9.140625" style="1"/>
    <col min="14082" max="14082" width="18.42578125" style="1" customWidth="1"/>
    <col min="14083" max="14083" width="40.140625" style="1" customWidth="1"/>
    <col min="14084" max="14084" width="13.7109375" style="1" customWidth="1"/>
    <col min="14085" max="14337" width="9.140625" style="1"/>
    <col min="14338" max="14338" width="18.42578125" style="1" customWidth="1"/>
    <col min="14339" max="14339" width="40.140625" style="1" customWidth="1"/>
    <col min="14340" max="14340" width="13.7109375" style="1" customWidth="1"/>
    <col min="14341" max="14593" width="9.140625" style="1"/>
    <col min="14594" max="14594" width="18.42578125" style="1" customWidth="1"/>
    <col min="14595" max="14595" width="40.140625" style="1" customWidth="1"/>
    <col min="14596" max="14596" width="13.7109375" style="1" customWidth="1"/>
    <col min="14597" max="14849" width="9.140625" style="1"/>
    <col min="14850" max="14850" width="18.42578125" style="1" customWidth="1"/>
    <col min="14851" max="14851" width="40.140625" style="1" customWidth="1"/>
    <col min="14852" max="14852" width="13.7109375" style="1" customWidth="1"/>
    <col min="14853" max="15105" width="9.140625" style="1"/>
    <col min="15106" max="15106" width="18.42578125" style="1" customWidth="1"/>
    <col min="15107" max="15107" width="40.140625" style="1" customWidth="1"/>
    <col min="15108" max="15108" width="13.7109375" style="1" customWidth="1"/>
    <col min="15109" max="15361" width="9.140625" style="1"/>
    <col min="15362" max="15362" width="18.42578125" style="1" customWidth="1"/>
    <col min="15363" max="15363" width="40.140625" style="1" customWidth="1"/>
    <col min="15364" max="15364" width="13.7109375" style="1" customWidth="1"/>
    <col min="15365" max="15617" width="9.140625" style="1"/>
    <col min="15618" max="15618" width="18.42578125" style="1" customWidth="1"/>
    <col min="15619" max="15619" width="40.140625" style="1" customWidth="1"/>
    <col min="15620" max="15620" width="13.7109375" style="1" customWidth="1"/>
    <col min="15621" max="15873" width="9.140625" style="1"/>
    <col min="15874" max="15874" width="18.42578125" style="1" customWidth="1"/>
    <col min="15875" max="15875" width="40.140625" style="1" customWidth="1"/>
    <col min="15876" max="15876" width="13.7109375" style="1" customWidth="1"/>
    <col min="15877" max="16129" width="9.140625" style="1"/>
    <col min="16130" max="16130" width="18.42578125" style="1" customWidth="1"/>
    <col min="16131" max="16131" width="40.140625" style="1" customWidth="1"/>
    <col min="16132" max="16132" width="13.7109375" style="1" customWidth="1"/>
    <col min="16133" max="16384" width="9.140625" style="1"/>
  </cols>
  <sheetData>
    <row r="1" spans="2:23" ht="15.75" thickBot="1">
      <c r="B1" s="258" t="s">
        <v>29</v>
      </c>
      <c r="D1" s="258" t="s">
        <v>28</v>
      </c>
      <c r="H1" s="261" t="s">
        <v>32</v>
      </c>
      <c r="I1" s="261"/>
      <c r="J1" s="261"/>
      <c r="K1" s="261"/>
      <c r="M1" s="182" t="s">
        <v>9981</v>
      </c>
      <c r="N1" s="183">
        <f>MAX(IFERROR(MATCH("zzzzzzzzzz", 'Quantities Report'!$A:$A, 1), 0), IFERROR(MATCH(9.9E+307, 'Quantities Report'!$A:$A, 1), 0))</f>
        <v>0</v>
      </c>
      <c r="O1" s="52" t="s">
        <v>9982</v>
      </c>
      <c r="P1" s="52"/>
      <c r="Q1" s="183"/>
      <c r="R1" s="183"/>
      <c r="S1" s="183"/>
      <c r="T1" s="183"/>
      <c r="U1" s="183"/>
      <c r="V1" s="183"/>
      <c r="W1" s="183"/>
    </row>
    <row r="2" spans="2:23" ht="31.5" customHeight="1" thickBot="1">
      <c r="B2" s="259"/>
      <c r="D2" s="260"/>
      <c r="H2" s="262" t="s">
        <v>33</v>
      </c>
      <c r="I2" s="263"/>
      <c r="J2" s="263"/>
      <c r="K2" s="264"/>
      <c r="M2" s="183"/>
      <c r="N2" s="257" t="str">
        <f>IF(AND($N$1 &gt; 3000, ROW() &lt;= $N$1), "The Quantities Report has additional data that is not currently being shown.  Copy the formulas in Column B down to Row "&amp;$N$1 &amp;".  Data should also be copy down in Columns A, B, and C in the Data Sorting Tab (the sheet will need to be unprotected.)", "")</f>
        <v/>
      </c>
      <c r="O2" s="257"/>
      <c r="P2" s="257"/>
      <c r="Q2" s="257"/>
      <c r="R2" s="257"/>
      <c r="S2" s="257"/>
      <c r="T2" s="257"/>
      <c r="U2" s="257"/>
      <c r="V2" s="257"/>
      <c r="W2" s="257"/>
    </row>
    <row r="3" spans="2:23" ht="25.5" customHeight="1" thickBot="1">
      <c r="B3" s="25" t="str">
        <f>IFERROR(IF('Quantities Report'!A2="","",VALUE(SUBSTITUTE('Quantities Report'!A2,"+",""))),"")</f>
        <v/>
      </c>
      <c r="C3" s="22" t="s">
        <v>27</v>
      </c>
      <c r="D3" s="166"/>
      <c r="H3" s="36" t="s">
        <v>34</v>
      </c>
      <c r="I3" s="36" t="s">
        <v>4</v>
      </c>
      <c r="J3" s="265"/>
      <c r="K3" s="266"/>
      <c r="M3" s="183"/>
      <c r="N3" s="257"/>
      <c r="O3" s="257"/>
      <c r="P3" s="257"/>
      <c r="Q3" s="257"/>
      <c r="R3" s="257"/>
      <c r="S3" s="257"/>
      <c r="T3" s="257"/>
      <c r="U3" s="257"/>
      <c r="V3" s="257"/>
      <c r="W3" s="257"/>
    </row>
    <row r="4" spans="2:23" ht="15" customHeight="1">
      <c r="B4" s="25" t="str">
        <f>IFERROR(IF('Quantities Report'!A3="","",VALUE(SUBSTITUTE('Quantities Report'!A3,"+",""))),"")</f>
        <v/>
      </c>
      <c r="C4" s="10"/>
      <c r="D4" s="167" t="str" cm="1">
        <f t="array" ref="D4">IFERROR(INDEX($B$1:$B$3001, MATCH(1, (ISNUMBER($B$3:$B$3001))*(COUNTIF($D$3:D3, $B$3:$B$3001)=0), 0)+ROW($B$3)-1), "")</f>
        <v/>
      </c>
      <c r="H4" s="37" t="s">
        <v>6</v>
      </c>
      <c r="I4" s="38">
        <v>139</v>
      </c>
      <c r="J4" s="267" t="s">
        <v>35</v>
      </c>
      <c r="K4" s="268"/>
    </row>
    <row r="5" spans="2:23" ht="15" customHeight="1">
      <c r="B5" s="25" t="str">
        <f>IFERROR(IF('Quantities Report'!A4="","",VALUE(SUBSTITUTE('Quantities Report'!A4,"+",""))),"")</f>
        <v/>
      </c>
      <c r="D5" s="167" t="str" cm="1">
        <f t="array" ref="D5">IFERROR(INDEX($B$1:$B$3001, MATCH(1, (ISNUMBER($B$3:$B$3001))*(COUNTIF($D$3:D4, $B$3:$B$3001)=0), 0)+ROW($B$3)-1), "")</f>
        <v/>
      </c>
      <c r="H5" s="37" t="s">
        <v>36</v>
      </c>
      <c r="I5" s="39">
        <v>145.19999999999999</v>
      </c>
      <c r="J5" s="269" t="s">
        <v>35</v>
      </c>
      <c r="K5" s="270"/>
    </row>
    <row r="6" spans="2:23" ht="15" customHeight="1">
      <c r="B6" s="25" t="str">
        <f>IFERROR(IF('Quantities Report'!A5="","",VALUE(SUBSTITUTE('Quantities Report'!A5,"+",""))),"")</f>
        <v/>
      </c>
      <c r="D6" s="167" t="str" cm="1">
        <f t="array" ref="D6">IFERROR(INDEX($B$1:$B$3001, MATCH(1, (ISNUMBER($B$3:$B$3001))*(COUNTIF($D$3:D5, $B$3:$B$3001)=0), 0)+ROW($B$3)-1), "")</f>
        <v/>
      </c>
      <c r="H6" s="37" t="s">
        <v>37</v>
      </c>
      <c r="I6" s="40">
        <v>0.01</v>
      </c>
      <c r="J6" s="267"/>
      <c r="K6" s="268"/>
    </row>
    <row r="7" spans="2:23" ht="15" customHeight="1">
      <c r="B7" s="25" t="str">
        <f>IFERROR(IF('Quantities Report'!A6="","",VALUE(SUBSTITUTE('Quantities Report'!A6,"+",""))),"")</f>
        <v/>
      </c>
      <c r="D7" s="167" t="str" cm="1">
        <f t="array" ref="D7">IFERROR(INDEX($B$1:$B$3001, MATCH(1, (ISNUMBER($B$3:$B$3001))*(COUNTIF($D$3:D6, $B$3:$B$3001)=0), 0)+ROW($B$3)-1), "")</f>
        <v/>
      </c>
      <c r="H7" s="37" t="s">
        <v>38</v>
      </c>
      <c r="I7" s="41">
        <v>0.33</v>
      </c>
      <c r="J7" s="267" t="s">
        <v>39</v>
      </c>
      <c r="K7" s="268"/>
    </row>
    <row r="8" spans="2:23" ht="15" customHeight="1">
      <c r="B8" s="25" t="str">
        <f>IFERROR(IF('Quantities Report'!A7="","",VALUE(SUBSTITUTE('Quantities Report'!A7,"+",""))),"")</f>
        <v/>
      </c>
      <c r="D8" s="167" t="str" cm="1">
        <f t="array" ref="D8">IFERROR(INDEX($B$1:$B$3001, MATCH(1, (ISNUMBER($B$3:$B$3001))*(COUNTIF($D$3:D7, $B$3:$B$3001)=0), 0)+ROW($B$3)-1), "")</f>
        <v/>
      </c>
      <c r="H8" s="37" t="s">
        <v>38</v>
      </c>
      <c r="I8" s="41">
        <v>251</v>
      </c>
      <c r="J8" s="267" t="s">
        <v>40</v>
      </c>
      <c r="K8" s="268"/>
    </row>
    <row r="9" spans="2:23" ht="15" customHeight="1">
      <c r="B9" s="25" t="str">
        <f>IFERROR(IF('Quantities Report'!A8="","",VALUE(SUBSTITUTE('Quantities Report'!A8,"+",""))),"")</f>
        <v/>
      </c>
      <c r="D9" s="167" t="str" cm="1">
        <f t="array" ref="D9">IFERROR(INDEX($B$1:$B$3001, MATCH(1, (ISNUMBER($B$3:$B$3001))*(COUNTIF($D$3:D8, $B$3:$B$3001)=0), 0)+ROW($B$3)-1), "")</f>
        <v/>
      </c>
      <c r="H9" s="37" t="s">
        <v>41</v>
      </c>
      <c r="I9" s="41">
        <v>0.27</v>
      </c>
      <c r="J9" s="267" t="s">
        <v>39</v>
      </c>
      <c r="K9" s="268"/>
    </row>
    <row r="10" spans="2:23" ht="15" customHeight="1">
      <c r="B10" s="25" t="str">
        <f>IFERROR(IF('Quantities Report'!A10="","",VALUE(SUBSTITUTE('Quantities Report'!A10,"+",""))),"")</f>
        <v/>
      </c>
      <c r="D10" s="167" t="str" cm="1">
        <f t="array" ref="D10">IFERROR(INDEX($B$1:$B$3001, MATCH(1, (ISNUMBER($B$3:$B$3001))*(COUNTIF($D$3:D9, $B$3:$B$3001)=0), 0)+ROW($B$3)-1), "")</f>
        <v/>
      </c>
      <c r="H10" s="37" t="s">
        <v>41</v>
      </c>
      <c r="I10" s="41">
        <v>233</v>
      </c>
      <c r="J10" s="267" t="s">
        <v>40</v>
      </c>
      <c r="K10" s="268"/>
    </row>
    <row r="11" spans="2:23" ht="15" customHeight="1">
      <c r="B11" s="25" t="str">
        <f>IFERROR(IF('Quantities Report'!A11="","",VALUE(SUBSTITUTE('Quantities Report'!A11,"+",""))),"")</f>
        <v/>
      </c>
      <c r="D11" s="167" t="str" cm="1">
        <f t="array" ref="D11">IFERROR(INDEX($B$1:$B$3001, MATCH(1, (ISNUMBER($B$3:$B$3001))*(COUNTIF($D$3:D10, $B$3:$B$3001)=0), 0)+ROW($B$3)-1), "")</f>
        <v/>
      </c>
      <c r="H11" s="37" t="s">
        <v>42</v>
      </c>
      <c r="I11" s="39">
        <v>14.75</v>
      </c>
      <c r="J11" s="267" t="s">
        <v>43</v>
      </c>
      <c r="K11" s="268"/>
    </row>
    <row r="12" spans="2:23" ht="15" customHeight="1">
      <c r="B12" s="25" t="str">
        <f>IFERROR(IF('Quantities Report'!A12="","",VALUE(SUBSTITUTE('Quantities Report'!A12,"+",""))),"")</f>
        <v/>
      </c>
      <c r="D12" s="167" t="str" cm="1">
        <f t="array" ref="D12">IFERROR(INDEX($B$1:$B$3001, MATCH(1, (ISNUMBER($B$3:$B$3001))*(COUNTIF($D$3:D11, $B$3:$B$3001)=0), 0)+ROW($B$3)-1), "")</f>
        <v/>
      </c>
      <c r="H12" s="42" t="s">
        <v>42</v>
      </c>
      <c r="I12" s="40">
        <v>0.2</v>
      </c>
      <c r="J12" s="271" t="s">
        <v>44</v>
      </c>
      <c r="K12" s="272"/>
    </row>
    <row r="13" spans="2:23" ht="15" customHeight="1">
      <c r="B13" s="25" t="str">
        <f>IFERROR(IF('Quantities Report'!A13="","",VALUE(SUBSTITUTE('Quantities Report'!A13,"+",""))),"")</f>
        <v/>
      </c>
      <c r="D13" s="167" t="str" cm="1">
        <f t="array" ref="D13">IFERROR(INDEX($B$1:$B$3001, MATCH(1, (ISNUMBER($B$3:$B$3001))*(COUNTIF($D$3:D12, $B$3:$B$3001)=0), 0)+ROW($B$3)-1), "")</f>
        <v/>
      </c>
      <c r="H13" s="37" t="s">
        <v>45</v>
      </c>
      <c r="I13" s="39">
        <v>0.1</v>
      </c>
      <c r="J13" s="267" t="s">
        <v>39</v>
      </c>
      <c r="K13" s="268"/>
    </row>
    <row r="14" spans="2:23" ht="15" customHeight="1">
      <c r="B14" s="25" t="str">
        <f>IFERROR(IF('Quantities Report'!A14="","",VALUE(SUBSTITUTE('Quantities Report'!A14,"+",""))),"")</f>
        <v/>
      </c>
      <c r="D14" s="167" t="str" cm="1">
        <f t="array" ref="D14">IFERROR(INDEX($B$1:$B$3001, MATCH(1, (ISNUMBER($B$3:$B$3001))*(COUNTIF($D$3:D13, $B$3:$B$3001)=0), 0)+ROW($B$3)-1), "")</f>
        <v/>
      </c>
      <c r="H14" s="37" t="s">
        <v>45</v>
      </c>
      <c r="I14" s="41">
        <v>233</v>
      </c>
      <c r="J14" s="267" t="s">
        <v>40</v>
      </c>
      <c r="K14" s="268"/>
    </row>
    <row r="15" spans="2:23" ht="15" customHeight="1">
      <c r="B15" s="25" t="str">
        <f>IFERROR(IF('Quantities Report'!A15="","",VALUE(SUBSTITUTE('Quantities Report'!A15,"+",""))),"")</f>
        <v/>
      </c>
      <c r="D15" s="167" t="str" cm="1">
        <f t="array" ref="D15">IFERROR(INDEX($B$1:$B$3001, MATCH(1, (ISNUMBER($B$3:$B$3001))*(COUNTIF($D$3:D14, $B$3:$B$3001)=0), 0)+ROW($B$3)-1), "")</f>
        <v/>
      </c>
      <c r="H15" s="37" t="s">
        <v>46</v>
      </c>
      <c r="I15" s="39">
        <v>0.1</v>
      </c>
      <c r="J15" s="267" t="s">
        <v>39</v>
      </c>
      <c r="K15" s="268"/>
    </row>
    <row r="16" spans="2:23" ht="15" customHeight="1">
      <c r="B16" s="25" t="str">
        <f>IFERROR(IF('Quantities Report'!A16="","",VALUE(SUBSTITUTE('Quantities Report'!A16,"+",""))),"")</f>
        <v/>
      </c>
      <c r="D16" s="167" t="str" cm="1">
        <f t="array" ref="D16">IFERROR(INDEX($B$1:$B$3001, MATCH(1, (ISNUMBER($B$3:$B$3001))*(COUNTIF($D$3:D15, $B$3:$B$3001)=0), 0)+ROW($B$3)-1), "")</f>
        <v/>
      </c>
      <c r="H16" s="37" t="s">
        <v>46</v>
      </c>
      <c r="I16" s="41">
        <v>233</v>
      </c>
      <c r="J16" s="267" t="s">
        <v>40</v>
      </c>
      <c r="K16" s="268"/>
    </row>
    <row r="17" spans="2:11" ht="15" customHeight="1">
      <c r="B17" s="25" t="str">
        <f>IFERROR(IF('Quantities Report'!A17="","",VALUE(SUBSTITUTE('Quantities Report'!A17,"+",""))),"")</f>
        <v/>
      </c>
      <c r="D17" s="167" t="str" cm="1">
        <f t="array" ref="D17">IFERROR(INDEX($B$1:$B$3001, MATCH(1, (ISNUMBER($B$3:$B$3001))*(COUNTIF($D$3:D16, $B$3:$B$3001)=0), 0)+ROW($B$3)-1), "")</f>
        <v/>
      </c>
      <c r="H17" s="37"/>
      <c r="I17" s="39">
        <v>2000</v>
      </c>
      <c r="J17" s="267" t="s">
        <v>47</v>
      </c>
      <c r="K17" s="268"/>
    </row>
    <row r="18" spans="2:11" ht="15" customHeight="1">
      <c r="B18" s="25" t="str">
        <f>IFERROR(IF('Quantities Report'!A18="","",VALUE(SUBSTITUTE('Quantities Report'!A18,"+",""))),"")</f>
        <v/>
      </c>
      <c r="D18" s="167" t="str" cm="1">
        <f t="array" ref="D18">IFERROR(INDEX($B$1:$B$3001, MATCH(1, (ISNUMBER($B$3:$B$3001))*(COUNTIF($D$3:D17, $B$3:$B$3001)=0), 0)+ROW($B$3)-1), "")</f>
        <v/>
      </c>
      <c r="H18" s="43"/>
      <c r="I18" s="39"/>
      <c r="J18" s="275"/>
      <c r="K18" s="276"/>
    </row>
    <row r="19" spans="2:11" ht="15" customHeight="1">
      <c r="B19" s="25" t="str">
        <f>IFERROR(IF('Quantities Report'!A19="","",VALUE(SUBSTITUTE('Quantities Report'!A19,"+",""))),"")</f>
        <v/>
      </c>
      <c r="D19" s="167" t="str" cm="1">
        <f t="array" ref="D19">IFERROR(INDEX($B$1:$B$3001, MATCH(1, (ISNUMBER($B$3:$B$3001))*(COUNTIF($D$3:D18, $B$3:$B$3001)=0), 0)+ROW($B$3)-1), "")</f>
        <v/>
      </c>
      <c r="H19" s="44" t="s">
        <v>48</v>
      </c>
      <c r="I19" s="45" t="s">
        <v>49</v>
      </c>
      <c r="J19" s="275"/>
      <c r="K19" s="276"/>
    </row>
    <row r="20" spans="2:11" ht="15" customHeight="1">
      <c r="B20" s="25" t="str">
        <f>IFERROR(IF('Quantities Report'!A20="","",VALUE(SUBSTITUTE('Quantities Report'!A20,"+",""))),"")</f>
        <v/>
      </c>
      <c r="D20" s="167" t="str" cm="1">
        <f t="array" ref="D20">IFERROR(INDEX($B$1:$B$3001, MATCH(1, (ISNUMBER($B$3:$B$3001))*(COUNTIF($D$3:D19, $B$3:$B$3001)=0), 0)+ROW($B$3)-1), "")</f>
        <v/>
      </c>
      <c r="H20" s="42"/>
      <c r="I20" s="46"/>
      <c r="J20" s="277"/>
      <c r="K20" s="278"/>
    </row>
    <row r="21" spans="2:11" ht="15" customHeight="1">
      <c r="B21" s="25" t="str">
        <f>IFERROR(IF('Quantities Report'!A21="","",VALUE(SUBSTITUTE('Quantities Report'!A21,"+",""))),"")</f>
        <v/>
      </c>
      <c r="D21" s="167" t="str" cm="1">
        <f t="array" ref="D21">IFERROR(INDEX($B$1:$B$3001, MATCH(1, (ISNUMBER($B$3:$B$3001))*(COUNTIF($D$3:D20, $B$3:$B$3001)=0), 0)+ROW($B$3)-1), "")</f>
        <v/>
      </c>
      <c r="H21" s="42" t="s">
        <v>50</v>
      </c>
      <c r="I21" s="47"/>
      <c r="J21" s="269" t="s">
        <v>51</v>
      </c>
      <c r="K21" s="270"/>
    </row>
    <row r="22" spans="2:11" ht="15" customHeight="1">
      <c r="B22" s="25" t="str">
        <f>IFERROR(IF('Quantities Report'!A22="","",VALUE(SUBSTITUTE('Quantities Report'!A22,"+",""))),"")</f>
        <v/>
      </c>
      <c r="D22" s="167" t="str" cm="1">
        <f t="array" ref="D22">IFERROR(INDEX($B$1:$B$3001, MATCH(1, (ISNUMBER($B$3:$B$3001))*(COUNTIF($D$3:D21, $B$3:$B$3001)=0), 0)+ROW($B$3)-1), "")</f>
        <v/>
      </c>
      <c r="H22" s="42" t="s">
        <v>9958</v>
      </c>
      <c r="I22" s="47" t="s">
        <v>9978</v>
      </c>
      <c r="J22" s="164"/>
      <c r="K22" s="165"/>
    </row>
    <row r="23" spans="2:11" ht="15" customHeight="1">
      <c r="B23" s="25" t="str">
        <f>IFERROR(IF('Quantities Report'!A23="","",VALUE(SUBSTITUTE('Quantities Report'!A23,"+",""))),"")</f>
        <v/>
      </c>
      <c r="D23" s="167" t="str" cm="1">
        <f t="array" ref="D23">IFERROR(INDEX($B$1:$B$3001, MATCH(1, (ISNUMBER($B$3:$B$3001))*(COUNTIF($D$3:D22, $B$3:$B$3001)=0), 0)+ROW($B$3)-1), "")</f>
        <v/>
      </c>
      <c r="H23" s="42"/>
      <c r="I23" s="46"/>
      <c r="J23" s="271"/>
      <c r="K23" s="272"/>
    </row>
    <row r="24" spans="2:11" ht="15" customHeight="1">
      <c r="B24" s="25" t="str">
        <f>IFERROR(IF('Quantities Report'!A24="","",VALUE(SUBSTITUTE('Quantities Report'!A24,"+",""))),"")</f>
        <v/>
      </c>
      <c r="D24" s="167" t="str" cm="1">
        <f t="array" ref="D24">IFERROR(INDEX($B$1:$B$3001, MATCH(1, (ISNUMBER($B$3:$B$3001))*(COUNTIF($D$3:D23, $B$3:$B$3001)=0), 0)+ROW($B$3)-1), "")</f>
        <v/>
      </c>
      <c r="H24" s="42" t="s">
        <v>52</v>
      </c>
      <c r="I24" s="48" t="s">
        <v>53</v>
      </c>
      <c r="J24" s="49"/>
      <c r="K24" s="50" t="s">
        <v>51</v>
      </c>
    </row>
    <row r="25" spans="2:11" ht="15" customHeight="1">
      <c r="B25" s="25" t="str">
        <f>IFERROR(IF('Quantities Report'!A25="","",VALUE(SUBSTITUTE('Quantities Report'!A25,"+",""))),"")</f>
        <v/>
      </c>
      <c r="D25" s="167" t="str" cm="1">
        <f t="array" ref="D25">IFERROR(INDEX($B$1:$B$3001, MATCH(1, (ISNUMBER($B$3:$B$3001))*(COUNTIF($D$3:D24, $B$3:$B$3001)=0), 0)+ROW($B$3)-1), "")</f>
        <v/>
      </c>
      <c r="H25" s="42" t="s">
        <v>54</v>
      </c>
      <c r="I25" s="48" t="s">
        <v>53</v>
      </c>
      <c r="J25" s="49"/>
      <c r="K25" s="50" t="s">
        <v>51</v>
      </c>
    </row>
    <row r="26" spans="2:11" ht="15" customHeight="1">
      <c r="B26" s="25" t="str">
        <f>IFERROR(IF('Quantities Report'!A26="","",VALUE(SUBSTITUTE('Quantities Report'!A26,"+",""))),"")</f>
        <v/>
      </c>
      <c r="D26" s="167" t="str" cm="1">
        <f t="array" ref="D26">IFERROR(INDEX($B$1:$B$3001, MATCH(1, (ISNUMBER($B$3:$B$3001))*(COUNTIF($D$3:D25, $B$3:$B$3001)=0), 0)+ROW($B$3)-1), "")</f>
        <v/>
      </c>
      <c r="H26" s="42" t="s">
        <v>55</v>
      </c>
      <c r="I26" s="48" t="s">
        <v>53</v>
      </c>
      <c r="J26" s="49"/>
      <c r="K26" s="50" t="s">
        <v>51</v>
      </c>
    </row>
    <row r="27" spans="2:11" ht="15" customHeight="1">
      <c r="B27" s="25" t="str">
        <f>IFERROR(IF('Quantities Report'!A27="","",VALUE(SUBSTITUTE('Quantities Report'!A27,"+",""))),"")</f>
        <v/>
      </c>
      <c r="D27" s="167" t="str" cm="1">
        <f t="array" ref="D27">IFERROR(INDEX($B$1:$B$3001, MATCH(1, (ISNUMBER($B$3:$B$3001))*(COUNTIF($D$3:D26, $B$3:$B$3001)=0), 0)+ROW($B$3)-1), "")</f>
        <v/>
      </c>
      <c r="H27" s="42" t="s">
        <v>56</v>
      </c>
      <c r="I27" s="48" t="s">
        <v>53</v>
      </c>
      <c r="J27" s="49"/>
      <c r="K27" s="50" t="s">
        <v>51</v>
      </c>
    </row>
    <row r="28" spans="2:11" ht="15" customHeight="1">
      <c r="B28" s="25" t="str">
        <f>IFERROR(IF('Quantities Report'!A28="","",VALUE(SUBSTITUTE('Quantities Report'!A28,"+",""))),"")</f>
        <v/>
      </c>
      <c r="D28" s="167" t="str" cm="1">
        <f t="array" ref="D28">IFERROR(INDEX($B$1:$B$3001, MATCH(1, (ISNUMBER($B$3:$B$3001))*(COUNTIF($D$3:D27, $B$3:$B$3001)=0), 0)+ROW($B$3)-1), "")</f>
        <v/>
      </c>
      <c r="H28" s="42" t="s">
        <v>57</v>
      </c>
      <c r="I28" s="48" t="s">
        <v>53</v>
      </c>
      <c r="J28" s="49"/>
      <c r="K28" s="50" t="s">
        <v>51</v>
      </c>
    </row>
    <row r="29" spans="2:11" ht="15" customHeight="1" thickBot="1">
      <c r="B29" s="25" t="str">
        <f>IFERROR(IF('Quantities Report'!A29="","",VALUE(SUBSTITUTE('Quantities Report'!A29,"+",""))),"")</f>
        <v/>
      </c>
      <c r="D29" s="167" t="str" cm="1">
        <f t="array" ref="D29">IFERROR(INDEX($B$1:$B$3001, MATCH(1, (ISNUMBER($B$3:$B$3001))*(COUNTIF($D$3:D28, $B$3:$B$3001)=0), 0)+ROW($B$3)-1), "")</f>
        <v/>
      </c>
      <c r="H29" s="51"/>
      <c r="I29" s="51"/>
      <c r="J29" s="273"/>
      <c r="K29" s="274"/>
    </row>
    <row r="30" spans="2:11" ht="15" customHeight="1">
      <c r="B30" s="25" t="str">
        <f>IFERROR(IF('Quantities Report'!A30="","",VALUE(SUBSTITUTE('Quantities Report'!A30,"+",""))),"")</f>
        <v/>
      </c>
      <c r="D30" s="167" t="str" cm="1">
        <f t="array" ref="D30">IFERROR(INDEX($B$1:$B$3001, MATCH(1, (ISNUMBER($B$3:$B$3001))*(COUNTIF($D$3:D29, $B$3:$B$3001)=0), 0)+ROW($B$3)-1), "")</f>
        <v/>
      </c>
    </row>
    <row r="31" spans="2:11" ht="15" customHeight="1">
      <c r="B31" s="25" t="str">
        <f>IFERROR(IF('Quantities Report'!A31="","",VALUE(SUBSTITUTE('Quantities Report'!A31,"+",""))),"")</f>
        <v/>
      </c>
      <c r="D31" s="167" t="str" cm="1">
        <f t="array" ref="D31">IFERROR(INDEX($B$1:$B$3001, MATCH(1, (ISNUMBER($B$3:$B$3001))*(COUNTIF($D$3:D30, $B$3:$B$3001)=0), 0)+ROW($B$3)-1), "")</f>
        <v/>
      </c>
    </row>
    <row r="32" spans="2:11" ht="15" customHeight="1">
      <c r="B32" s="25" t="str">
        <f>IFERROR(IF('Quantities Report'!A32="","",VALUE(SUBSTITUTE('Quantities Report'!A32,"+",""))),"")</f>
        <v/>
      </c>
      <c r="D32" s="167" t="str" cm="1">
        <f t="array" ref="D32">IFERROR(INDEX($B$1:$B$3001, MATCH(1, (ISNUMBER($B$3:$B$3001))*(COUNTIF($D$3:D31, $B$3:$B$3001)=0), 0)+ROW($B$3)-1), "")</f>
        <v/>
      </c>
    </row>
    <row r="33" spans="2:4" ht="15" customHeight="1">
      <c r="B33" s="25" t="str">
        <f>IFERROR(IF('Quantities Report'!A33="","",VALUE(SUBSTITUTE('Quantities Report'!A33,"+",""))),"")</f>
        <v/>
      </c>
      <c r="D33" s="167" t="str" cm="1">
        <f t="array" ref="D33">IFERROR(INDEX($B$1:$B$3001, MATCH(1, (ISNUMBER($B$3:$B$3001))*(COUNTIF($D$3:D32, $B$3:$B$3001)=0), 0)+ROW($B$3)-1), "")</f>
        <v/>
      </c>
    </row>
    <row r="34" spans="2:4" ht="15" customHeight="1">
      <c r="B34" s="25" t="str">
        <f>IFERROR(IF('Quantities Report'!A34="","",VALUE(SUBSTITUTE('Quantities Report'!A34,"+",""))),"")</f>
        <v/>
      </c>
      <c r="D34" s="167" t="str" cm="1">
        <f t="array" ref="D34">IFERROR(INDEX($B$1:$B$3001, MATCH(1, (ISNUMBER($B$3:$B$3001))*(COUNTIF($D$3:D33, $B$3:$B$3001)=0), 0)+ROW($B$3)-1), "")</f>
        <v/>
      </c>
    </row>
    <row r="35" spans="2:4" ht="15" customHeight="1">
      <c r="B35" s="25" t="str">
        <f>IFERROR(IF('Quantities Report'!A35="","",VALUE(SUBSTITUTE('Quantities Report'!A35,"+",""))),"")</f>
        <v/>
      </c>
      <c r="D35" s="167" t="str" cm="1">
        <f t="array" ref="D35">IFERROR(INDEX($B$1:$B$3001, MATCH(1, (ISNUMBER($B$3:$B$3001))*(COUNTIF($D$3:D34, $B$3:$B$3001)=0), 0)+ROW($B$3)-1), "")</f>
        <v/>
      </c>
    </row>
    <row r="36" spans="2:4" ht="15" customHeight="1">
      <c r="B36" s="25" t="str">
        <f>IFERROR(IF('Quantities Report'!A36="","",VALUE(SUBSTITUTE('Quantities Report'!A36,"+",""))),"")</f>
        <v/>
      </c>
      <c r="D36" s="167" t="str" cm="1">
        <f t="array" ref="D36">IFERROR(INDEX($B$1:$B$3001, MATCH(1, (ISNUMBER($B$3:$B$3001))*(COUNTIF($D$3:D35, $B$3:$B$3001)=0), 0)+ROW($B$3)-1), "")</f>
        <v/>
      </c>
    </row>
    <row r="37" spans="2:4" ht="15" customHeight="1">
      <c r="B37" s="25" t="str">
        <f>IFERROR(IF('Quantities Report'!A37="","",VALUE(SUBSTITUTE('Quantities Report'!A37,"+",""))),"")</f>
        <v/>
      </c>
      <c r="D37" s="167" t="str" cm="1">
        <f t="array" ref="D37">IFERROR(INDEX($B$1:$B$3001, MATCH(1, (ISNUMBER($B$3:$B$3001))*(COUNTIF($D$3:D36, $B$3:$B$3001)=0), 0)+ROW($B$3)-1), "")</f>
        <v/>
      </c>
    </row>
    <row r="38" spans="2:4" ht="15" customHeight="1">
      <c r="B38" s="25" t="str">
        <f>IFERROR(IF('Quantities Report'!A38="","",VALUE(SUBSTITUTE('Quantities Report'!A38,"+",""))),"")</f>
        <v/>
      </c>
      <c r="D38" s="167" t="str" cm="1">
        <f t="array" ref="D38">IFERROR(INDEX($B$1:$B$3001, MATCH(1, (ISNUMBER($B$3:$B$3001))*(COUNTIF($D$3:D37, $B$3:$B$3001)=0), 0)+ROW($B$3)-1), "")</f>
        <v/>
      </c>
    </row>
    <row r="39" spans="2:4" ht="15" customHeight="1">
      <c r="B39" s="25" t="str">
        <f>IFERROR(IF('Quantities Report'!A39="","",VALUE(SUBSTITUTE('Quantities Report'!A39,"+",""))),"")</f>
        <v/>
      </c>
      <c r="D39" s="167" t="str" cm="1">
        <f t="array" ref="D39">IFERROR(INDEX($B$1:$B$3001, MATCH(1, (ISNUMBER($B$3:$B$3001))*(COUNTIF($D$3:D38, $B$3:$B$3001)=0), 0)+ROW($B$3)-1), "")</f>
        <v/>
      </c>
    </row>
    <row r="40" spans="2:4" ht="15" customHeight="1">
      <c r="B40" s="25" t="str">
        <f>IFERROR(IF('Quantities Report'!A40="","",VALUE(SUBSTITUTE('Quantities Report'!A40,"+",""))),"")</f>
        <v/>
      </c>
      <c r="D40" s="167" t="str" cm="1">
        <f t="array" ref="D40">IFERROR(INDEX($B$1:$B$3001, MATCH(1, (ISNUMBER($B$3:$B$3001))*(COUNTIF($D$3:D39, $B$3:$B$3001)=0), 0)+ROW($B$3)-1), "")</f>
        <v/>
      </c>
    </row>
    <row r="41" spans="2:4" ht="15" customHeight="1">
      <c r="B41" s="25" t="str">
        <f>IFERROR(IF('Quantities Report'!A41="","",VALUE(SUBSTITUTE('Quantities Report'!A41,"+",""))),"")</f>
        <v/>
      </c>
      <c r="D41" s="167" t="str" cm="1">
        <f t="array" ref="D41">IFERROR(INDEX($B$1:$B$3001, MATCH(1, (ISNUMBER($B$3:$B$3001))*(COUNTIF($D$3:D40, $B$3:$B$3001)=0), 0)+ROW($B$3)-1), "")</f>
        <v/>
      </c>
    </row>
    <row r="42" spans="2:4" ht="15" customHeight="1">
      <c r="B42" s="25" t="str">
        <f>IFERROR(IF('Quantities Report'!A42="","",VALUE(SUBSTITUTE('Quantities Report'!A42,"+",""))),"")</f>
        <v/>
      </c>
      <c r="D42" s="167" t="str" cm="1">
        <f t="array" ref="D42">IFERROR(INDEX($B$1:$B$3001, MATCH(1, (ISNUMBER($B$3:$B$3001))*(COUNTIF($D$3:D41, $B$3:$B$3001)=0), 0)+ROW($B$3)-1), "")</f>
        <v/>
      </c>
    </row>
    <row r="43" spans="2:4" ht="15" customHeight="1">
      <c r="B43" s="25" t="str">
        <f>IFERROR(IF('Quantities Report'!A43="","",VALUE(SUBSTITUTE('Quantities Report'!A43,"+",""))),"")</f>
        <v/>
      </c>
      <c r="D43" s="167" t="str" cm="1">
        <f t="array" ref="D43">IFERROR(INDEX($B$1:$B$3001, MATCH(1, (ISNUMBER($B$3:$B$3001))*(COUNTIF($D$3:D42, $B$3:$B$3001)=0), 0)+ROW($B$3)-1), "")</f>
        <v/>
      </c>
    </row>
    <row r="44" spans="2:4" ht="15" customHeight="1">
      <c r="B44" s="25" t="str">
        <f>IFERROR(IF('Quantities Report'!A44="","",VALUE(SUBSTITUTE('Quantities Report'!A44,"+",""))),"")</f>
        <v/>
      </c>
      <c r="D44" s="167" t="str" cm="1">
        <f t="array" ref="D44">IFERROR(INDEX($B$1:$B$3001, MATCH(1, (ISNUMBER($B$3:$B$3001))*(COUNTIF($D$3:D43, $B$3:$B$3001)=0), 0)+ROW($B$3)-1), "")</f>
        <v/>
      </c>
    </row>
    <row r="45" spans="2:4" ht="15" customHeight="1">
      <c r="B45" s="25" t="str">
        <f>IFERROR(IF('Quantities Report'!A45="","",VALUE(SUBSTITUTE('Quantities Report'!A45,"+",""))),"")</f>
        <v/>
      </c>
      <c r="D45" s="167" t="str" cm="1">
        <f t="array" ref="D45">IFERROR(INDEX($B$1:$B$3001, MATCH(1, (ISNUMBER($B$3:$B$3001))*(COUNTIF($D$3:D44, $B$3:$B$3001)=0), 0)+ROW($B$3)-1), "")</f>
        <v/>
      </c>
    </row>
    <row r="46" spans="2:4" ht="15" customHeight="1">
      <c r="B46" s="25" t="str">
        <f>IFERROR(IF('Quantities Report'!A46="","",VALUE(SUBSTITUTE('Quantities Report'!A46,"+",""))),"")</f>
        <v/>
      </c>
      <c r="D46" s="167" t="str" cm="1">
        <f t="array" ref="D46">IFERROR(INDEX($B$1:$B$3001, MATCH(1, (ISNUMBER($B$3:$B$3001))*(COUNTIF($D$3:D45, $B$3:$B$3001)=0), 0)+ROW($B$3)-1), "")</f>
        <v/>
      </c>
    </row>
    <row r="47" spans="2:4" ht="15" customHeight="1">
      <c r="B47" s="25" t="str">
        <f>IFERROR(IF('Quantities Report'!A47="","",VALUE(SUBSTITUTE('Quantities Report'!A47,"+",""))),"")</f>
        <v/>
      </c>
      <c r="D47" s="167" t="str" cm="1">
        <f t="array" ref="D47">IFERROR(INDEX($B$1:$B$3001, MATCH(1, (ISNUMBER($B$3:$B$3001))*(COUNTIF($D$3:D46, $B$3:$B$3001)=0), 0)+ROW($B$3)-1), "")</f>
        <v/>
      </c>
    </row>
    <row r="48" spans="2:4" ht="15" customHeight="1">
      <c r="B48" s="25" t="str">
        <f>IFERROR(IF('Quantities Report'!A48="","",VALUE(SUBSTITUTE('Quantities Report'!A48,"+",""))),"")</f>
        <v/>
      </c>
      <c r="D48" s="167" t="str" cm="1">
        <f t="array" ref="D48">IFERROR(INDEX($B$1:$B$3001, MATCH(1, (ISNUMBER($B$3:$B$3001))*(COUNTIF($D$3:D47, $B$3:$B$3001)=0), 0)+ROW($B$3)-1), "")</f>
        <v/>
      </c>
    </row>
    <row r="49" spans="2:4" ht="15" customHeight="1">
      <c r="B49" s="25" t="str">
        <f>IFERROR(IF('Quantities Report'!A49="","",VALUE(SUBSTITUTE('Quantities Report'!A49,"+",""))),"")</f>
        <v/>
      </c>
      <c r="D49" s="167" t="str" cm="1">
        <f t="array" ref="D49">IFERROR(INDEX($B$1:$B$3001, MATCH(1, (ISNUMBER($B$3:$B$3001))*(COUNTIF($D$3:D48, $B$3:$B$3001)=0), 0)+ROW($B$3)-1), "")</f>
        <v/>
      </c>
    </row>
    <row r="50" spans="2:4" ht="15" customHeight="1">
      <c r="B50" s="25" t="str">
        <f>IFERROR(IF('Quantities Report'!A50="","",VALUE(SUBSTITUTE('Quantities Report'!A50,"+",""))),"")</f>
        <v/>
      </c>
      <c r="D50" s="167" t="str" cm="1">
        <f t="array" ref="D50">IFERROR(INDEX($B$1:$B$3001, MATCH(1, (ISNUMBER($B$3:$B$3001))*(COUNTIF($D$3:D49, $B$3:$B$3001)=0), 0)+ROW($B$3)-1), "")</f>
        <v/>
      </c>
    </row>
    <row r="51" spans="2:4" ht="15" customHeight="1">
      <c r="B51" s="25" t="str">
        <f>IFERROR(IF('Quantities Report'!A51="","",VALUE(SUBSTITUTE('Quantities Report'!A51,"+",""))),"")</f>
        <v/>
      </c>
      <c r="D51" s="167" t="str" cm="1">
        <f t="array" ref="D51">IFERROR(INDEX($B$1:$B$3001, MATCH(1, (ISNUMBER($B$3:$B$3001))*(COUNTIF($D$3:D50, $B$3:$B$3001)=0), 0)+ROW($B$3)-1), "")</f>
        <v/>
      </c>
    </row>
    <row r="52" spans="2:4" ht="15" customHeight="1">
      <c r="B52" s="25" t="str">
        <f>IFERROR(IF('Quantities Report'!A52="","",VALUE(SUBSTITUTE('Quantities Report'!A52,"+",""))),"")</f>
        <v/>
      </c>
      <c r="D52" s="168" t="str" cm="1">
        <f t="array" ref="D52">IFERROR(INDEX($B$1:$B$3001, MATCH(1, (ISNUMBER($B$3:$B$3001))*(COUNTIF($D$3:D51, $B$3:$B$3001)=0), 0)+ROW($B$3)-1), "")</f>
        <v/>
      </c>
    </row>
    <row r="53" spans="2:4" ht="15" customHeight="1" thickBot="1">
      <c r="B53" s="25" t="str">
        <f>IFERROR(IF('Quantities Report'!A53="","",VALUE(SUBSTITUTE('Quantities Report'!A53,"+",""))),"")</f>
        <v/>
      </c>
      <c r="D53" s="169" t="str" cm="1">
        <f t="array" ref="D53">IFERROR(INDEX($B$1:$B$3001, MATCH(1, (ISNUMBER($B$3:$B$3001))*(COUNTIF($D$3:D52, $B$3:$B$3001)=0), 0)+ROW($B$3)-1), "")</f>
        <v/>
      </c>
    </row>
    <row r="54" spans="2:4" ht="15" customHeight="1">
      <c r="B54" s="25" t="str">
        <f>IFERROR(IF('Quantities Report'!A54="","",VALUE(SUBSTITUTE('Quantities Report'!A54,"+",""))),"")</f>
        <v/>
      </c>
    </row>
    <row r="55" spans="2:4" ht="15" customHeight="1">
      <c r="B55" s="25" t="str">
        <f>IFERROR(IF('Quantities Report'!A55="","",VALUE(SUBSTITUTE('Quantities Report'!A55,"+",""))),"")</f>
        <v/>
      </c>
    </row>
    <row r="56" spans="2:4" ht="15" customHeight="1">
      <c r="B56" s="25" t="str">
        <f>IFERROR(IF('Quantities Report'!A56="","",VALUE(SUBSTITUTE('Quantities Report'!A56,"+",""))),"")</f>
        <v/>
      </c>
    </row>
    <row r="57" spans="2:4" ht="15" customHeight="1">
      <c r="B57" s="25" t="str">
        <f>IFERROR(IF('Quantities Report'!A57="","",VALUE(SUBSTITUTE('Quantities Report'!A57,"+",""))),"")</f>
        <v/>
      </c>
    </row>
    <row r="58" spans="2:4" ht="15" customHeight="1">
      <c r="B58" s="25" t="str">
        <f>IFERROR(IF('Quantities Report'!A58="","",VALUE(SUBSTITUTE('Quantities Report'!A58,"+",""))),"")</f>
        <v/>
      </c>
    </row>
    <row r="59" spans="2:4" ht="15" customHeight="1">
      <c r="B59" s="25" t="str">
        <f>IFERROR(IF('Quantities Report'!A59="","",VALUE(SUBSTITUTE('Quantities Report'!A59,"+",""))),"")</f>
        <v/>
      </c>
    </row>
    <row r="60" spans="2:4" ht="15" customHeight="1">
      <c r="B60" s="25" t="str">
        <f>IFERROR(IF('Quantities Report'!A60="","",VALUE(SUBSTITUTE('Quantities Report'!A60,"+",""))),"")</f>
        <v/>
      </c>
    </row>
    <row r="61" spans="2:4" ht="15" customHeight="1">
      <c r="B61" s="25" t="str">
        <f>IFERROR(IF('Quantities Report'!A61="","",VALUE(SUBSTITUTE('Quantities Report'!A61,"+",""))),"")</f>
        <v/>
      </c>
    </row>
    <row r="62" spans="2:4" ht="15" customHeight="1">
      <c r="B62" s="25" t="str">
        <f>IFERROR(IF('Quantities Report'!A62="","",VALUE(SUBSTITUTE('Quantities Report'!A62,"+",""))),"")</f>
        <v/>
      </c>
    </row>
    <row r="63" spans="2:4" ht="15" customHeight="1">
      <c r="B63" s="25" t="str">
        <f>IFERROR(IF('Quantities Report'!A63="","",VALUE(SUBSTITUTE('Quantities Report'!A63,"+",""))),"")</f>
        <v/>
      </c>
    </row>
    <row r="64" spans="2:4" ht="15" customHeight="1">
      <c r="B64" s="25" t="str">
        <f>IFERROR(IF('Quantities Report'!A64="","",VALUE(SUBSTITUTE('Quantities Report'!A64,"+",""))),"")</f>
        <v/>
      </c>
    </row>
    <row r="65" spans="2:2" ht="15" customHeight="1">
      <c r="B65" s="25" t="str">
        <f>IFERROR(IF('Quantities Report'!A65="","",VALUE(SUBSTITUTE('Quantities Report'!A65,"+",""))),"")</f>
        <v/>
      </c>
    </row>
    <row r="66" spans="2:2" ht="15" customHeight="1">
      <c r="B66" s="25" t="str">
        <f>IFERROR(IF('Quantities Report'!A66="","",VALUE(SUBSTITUTE('Quantities Report'!A66,"+",""))),"")</f>
        <v/>
      </c>
    </row>
    <row r="67" spans="2:2" ht="15" customHeight="1">
      <c r="B67" s="25" t="str">
        <f>IFERROR(IF('Quantities Report'!A67="","",VALUE(SUBSTITUTE('Quantities Report'!A67,"+",""))),"")</f>
        <v/>
      </c>
    </row>
    <row r="68" spans="2:2" ht="15" customHeight="1">
      <c r="B68" s="25" t="str">
        <f>IFERROR(IF('Quantities Report'!A68="","",VALUE(SUBSTITUTE('Quantities Report'!A68,"+",""))),"")</f>
        <v/>
      </c>
    </row>
    <row r="69" spans="2:2" ht="15" customHeight="1">
      <c r="B69" s="25" t="str">
        <f>IFERROR(IF('Quantities Report'!A69="","",VALUE(SUBSTITUTE('Quantities Report'!A69,"+",""))),"")</f>
        <v/>
      </c>
    </row>
    <row r="70" spans="2:2" ht="15" customHeight="1">
      <c r="B70" s="25" t="str">
        <f>IFERROR(IF('Quantities Report'!A70="","",VALUE(SUBSTITUTE('Quantities Report'!A70,"+",""))),"")</f>
        <v/>
      </c>
    </row>
    <row r="71" spans="2:2" ht="15" customHeight="1">
      <c r="B71" s="25" t="str">
        <f>IFERROR(IF('Quantities Report'!A71="","",VALUE(SUBSTITUTE('Quantities Report'!A71,"+",""))),"")</f>
        <v/>
      </c>
    </row>
    <row r="72" spans="2:2" ht="15" customHeight="1">
      <c r="B72" s="25" t="str">
        <f>IFERROR(IF('Quantities Report'!A72="","",VALUE(SUBSTITUTE('Quantities Report'!A72,"+",""))),"")</f>
        <v/>
      </c>
    </row>
    <row r="73" spans="2:2" ht="15" customHeight="1">
      <c r="B73" s="25" t="str">
        <f>IFERROR(IF('Quantities Report'!A73="","",VALUE(SUBSTITUTE('Quantities Report'!A73,"+",""))),"")</f>
        <v/>
      </c>
    </row>
    <row r="74" spans="2:2">
      <c r="B74" s="25" t="str">
        <f>IFERROR(IF('Quantities Report'!A74="","",VALUE(SUBSTITUTE('Quantities Report'!A74,"+",""))),"")</f>
        <v/>
      </c>
    </row>
    <row r="75" spans="2:2">
      <c r="B75" s="25" t="str">
        <f>IFERROR(IF('Quantities Report'!A75="","",VALUE(SUBSTITUTE('Quantities Report'!A75,"+",""))),"")</f>
        <v/>
      </c>
    </row>
    <row r="76" spans="2:2">
      <c r="B76" s="25" t="str">
        <f>IFERROR(IF('Quantities Report'!A76="","",VALUE(SUBSTITUTE('Quantities Report'!A76,"+",""))),"")</f>
        <v/>
      </c>
    </row>
    <row r="77" spans="2:2">
      <c r="B77" s="25" t="str">
        <f>IFERROR(IF('Quantities Report'!A77="","",VALUE(SUBSTITUTE('Quantities Report'!A77,"+",""))),"")</f>
        <v/>
      </c>
    </row>
    <row r="78" spans="2:2">
      <c r="B78" s="25" t="str">
        <f>IFERROR(IF('Quantities Report'!A78="","",VALUE(SUBSTITUTE('Quantities Report'!A78,"+",""))),"")</f>
        <v/>
      </c>
    </row>
    <row r="79" spans="2:2">
      <c r="B79" s="25" t="str">
        <f>IFERROR(IF('Quantities Report'!A79="","",VALUE(SUBSTITUTE('Quantities Report'!A79,"+",""))),"")</f>
        <v/>
      </c>
    </row>
    <row r="80" spans="2:2">
      <c r="B80" s="25" t="str">
        <f>IFERROR(IF('Quantities Report'!A80="","",VALUE(SUBSTITUTE('Quantities Report'!A80,"+",""))),"")</f>
        <v/>
      </c>
    </row>
    <row r="81" spans="2:2">
      <c r="B81" s="25" t="str">
        <f>IFERROR(IF('Quantities Report'!A81="","",VALUE(SUBSTITUTE('Quantities Report'!A81,"+",""))),"")</f>
        <v/>
      </c>
    </row>
    <row r="82" spans="2:2">
      <c r="B82" s="25" t="str">
        <f>IFERROR(IF('Quantities Report'!A82="","",VALUE(SUBSTITUTE('Quantities Report'!A82,"+",""))),"")</f>
        <v/>
      </c>
    </row>
    <row r="83" spans="2:2">
      <c r="B83" s="25" t="str">
        <f>IFERROR(IF('Quantities Report'!A83="","",VALUE(SUBSTITUTE('Quantities Report'!A83,"+",""))),"")</f>
        <v/>
      </c>
    </row>
    <row r="84" spans="2:2">
      <c r="B84" s="25" t="str">
        <f>IFERROR(IF('Quantities Report'!A84="","",VALUE(SUBSTITUTE('Quantities Report'!A84,"+",""))),"")</f>
        <v/>
      </c>
    </row>
    <row r="85" spans="2:2">
      <c r="B85" s="25" t="str">
        <f>IFERROR(IF('Quantities Report'!A85="","",VALUE(SUBSTITUTE('Quantities Report'!A85,"+",""))),"")</f>
        <v/>
      </c>
    </row>
    <row r="86" spans="2:2">
      <c r="B86" s="25" t="str">
        <f>IFERROR(IF('Quantities Report'!A86="","",VALUE(SUBSTITUTE('Quantities Report'!A86,"+",""))),"")</f>
        <v/>
      </c>
    </row>
    <row r="87" spans="2:2">
      <c r="B87" s="25" t="str">
        <f>IFERROR(IF('Quantities Report'!A87="","",VALUE(SUBSTITUTE('Quantities Report'!A87,"+",""))),"")</f>
        <v/>
      </c>
    </row>
    <row r="88" spans="2:2">
      <c r="B88" s="25" t="str">
        <f>IFERROR(IF('Quantities Report'!A88="","",VALUE(SUBSTITUTE('Quantities Report'!A88,"+",""))),"")</f>
        <v/>
      </c>
    </row>
    <row r="89" spans="2:2">
      <c r="B89" s="25" t="str">
        <f>IFERROR(IF('Quantities Report'!A89="","",VALUE(SUBSTITUTE('Quantities Report'!A89,"+",""))),"")</f>
        <v/>
      </c>
    </row>
    <row r="90" spans="2:2">
      <c r="B90" s="25" t="str">
        <f>IFERROR(IF('Quantities Report'!A90="","",VALUE(SUBSTITUTE('Quantities Report'!A90,"+",""))),"")</f>
        <v/>
      </c>
    </row>
    <row r="91" spans="2:2">
      <c r="B91" s="25" t="str">
        <f>IFERROR(IF('Quantities Report'!A91="","",VALUE(SUBSTITUTE('Quantities Report'!A91,"+",""))),"")</f>
        <v/>
      </c>
    </row>
    <row r="92" spans="2:2">
      <c r="B92" s="25" t="str">
        <f>IFERROR(IF('Quantities Report'!A92="","",VALUE(SUBSTITUTE('Quantities Report'!A92,"+",""))),"")</f>
        <v/>
      </c>
    </row>
    <row r="93" spans="2:2">
      <c r="B93" s="25" t="str">
        <f>IFERROR(IF('Quantities Report'!A93="","",VALUE(SUBSTITUTE('Quantities Report'!A93,"+",""))),"")</f>
        <v/>
      </c>
    </row>
    <row r="94" spans="2:2">
      <c r="B94" s="25" t="str">
        <f>IFERROR(IF('Quantities Report'!A94="","",VALUE(SUBSTITUTE('Quantities Report'!A94,"+",""))),"")</f>
        <v/>
      </c>
    </row>
    <row r="95" spans="2:2">
      <c r="B95" s="25" t="str">
        <f>IFERROR(IF('Quantities Report'!A95="","",VALUE(SUBSTITUTE('Quantities Report'!A95,"+",""))),"")</f>
        <v/>
      </c>
    </row>
    <row r="96" spans="2:2">
      <c r="B96" s="25" t="str">
        <f>IFERROR(IF('Quantities Report'!A96="","",VALUE(SUBSTITUTE('Quantities Report'!A96,"+",""))),"")</f>
        <v/>
      </c>
    </row>
    <row r="97" spans="2:2">
      <c r="B97" s="25" t="str">
        <f>IFERROR(IF('Quantities Report'!A97="","",VALUE(SUBSTITUTE('Quantities Report'!A97,"+",""))),"")</f>
        <v/>
      </c>
    </row>
    <row r="98" spans="2:2">
      <c r="B98" s="25" t="str">
        <f>IFERROR(IF('Quantities Report'!A98="","",VALUE(SUBSTITUTE('Quantities Report'!A98,"+",""))),"")</f>
        <v/>
      </c>
    </row>
    <row r="99" spans="2:2">
      <c r="B99" s="25" t="str">
        <f>IFERROR(IF('Quantities Report'!A99="","",VALUE(SUBSTITUTE('Quantities Report'!A99,"+",""))),"")</f>
        <v/>
      </c>
    </row>
    <row r="100" spans="2:2">
      <c r="B100" s="25" t="str">
        <f>IFERROR(IF('Quantities Report'!A100="","",VALUE(SUBSTITUTE('Quantities Report'!A100,"+",""))),"")</f>
        <v/>
      </c>
    </row>
    <row r="101" spans="2:2">
      <c r="B101" s="25" t="str">
        <f>IFERROR(IF('Quantities Report'!A101="","",VALUE(SUBSTITUTE('Quantities Report'!A101,"+",""))),"")</f>
        <v/>
      </c>
    </row>
    <row r="102" spans="2:2">
      <c r="B102" s="25" t="str">
        <f>IFERROR(IF('Quantities Report'!A102="","",VALUE(SUBSTITUTE('Quantities Report'!A102,"+",""))),"")</f>
        <v/>
      </c>
    </row>
    <row r="103" spans="2:2">
      <c r="B103" s="25" t="str">
        <f>IFERROR(IF('Quantities Report'!A103="","",VALUE(SUBSTITUTE('Quantities Report'!A103,"+",""))),"")</f>
        <v/>
      </c>
    </row>
    <row r="104" spans="2:2">
      <c r="B104" s="25" t="str">
        <f>IFERROR(IF('Quantities Report'!A104="","",VALUE(SUBSTITUTE('Quantities Report'!A104,"+",""))),"")</f>
        <v/>
      </c>
    </row>
    <row r="105" spans="2:2">
      <c r="B105" s="25" t="str">
        <f>IFERROR(IF('Quantities Report'!A105="","",VALUE(SUBSTITUTE('Quantities Report'!A105,"+",""))),"")</f>
        <v/>
      </c>
    </row>
    <row r="106" spans="2:2">
      <c r="B106" s="25" t="str">
        <f>IFERROR(IF('Quantities Report'!A106="","",VALUE(SUBSTITUTE('Quantities Report'!A106,"+",""))),"")</f>
        <v/>
      </c>
    </row>
    <row r="107" spans="2:2">
      <c r="B107" s="25" t="str">
        <f>IFERROR(IF('Quantities Report'!A107="","",VALUE(SUBSTITUTE('Quantities Report'!A107,"+",""))),"")</f>
        <v/>
      </c>
    </row>
    <row r="108" spans="2:2">
      <c r="B108" s="25" t="str">
        <f>IFERROR(IF('Quantities Report'!A108="","",VALUE(SUBSTITUTE('Quantities Report'!A108,"+",""))),"")</f>
        <v/>
      </c>
    </row>
    <row r="109" spans="2:2">
      <c r="B109" s="25" t="str">
        <f>IFERROR(IF('Quantities Report'!A109="","",VALUE(SUBSTITUTE('Quantities Report'!A109,"+",""))),"")</f>
        <v/>
      </c>
    </row>
    <row r="110" spans="2:2">
      <c r="B110" s="25" t="str">
        <f>IFERROR(IF('Quantities Report'!A110="","",VALUE(SUBSTITUTE('Quantities Report'!A110,"+",""))),"")</f>
        <v/>
      </c>
    </row>
    <row r="111" spans="2:2">
      <c r="B111" s="25" t="str">
        <f>IFERROR(IF('Quantities Report'!A111="","",VALUE(SUBSTITUTE('Quantities Report'!A111,"+",""))),"")</f>
        <v/>
      </c>
    </row>
    <row r="112" spans="2:2">
      <c r="B112" s="25" t="str">
        <f>IFERROR(IF('Quantities Report'!A112="","",VALUE(SUBSTITUTE('Quantities Report'!A112,"+",""))),"")</f>
        <v/>
      </c>
    </row>
    <row r="113" spans="2:2">
      <c r="B113" s="25" t="str">
        <f>IFERROR(IF('Quantities Report'!A113="","",VALUE(SUBSTITUTE('Quantities Report'!A113,"+",""))),"")</f>
        <v/>
      </c>
    </row>
    <row r="114" spans="2:2">
      <c r="B114" s="25" t="str">
        <f>IFERROR(IF('Quantities Report'!A114="","",VALUE(SUBSTITUTE('Quantities Report'!A114,"+",""))),"")</f>
        <v/>
      </c>
    </row>
    <row r="115" spans="2:2">
      <c r="B115" s="25" t="str">
        <f>IFERROR(IF('Quantities Report'!A115="","",VALUE(SUBSTITUTE('Quantities Report'!A115,"+",""))),"")</f>
        <v/>
      </c>
    </row>
    <row r="116" spans="2:2">
      <c r="B116" s="25" t="str">
        <f>IFERROR(IF('Quantities Report'!A116="","",VALUE(SUBSTITUTE('Quantities Report'!A116,"+",""))),"")</f>
        <v/>
      </c>
    </row>
    <row r="117" spans="2:2">
      <c r="B117" s="25" t="str">
        <f>IFERROR(IF('Quantities Report'!A117="","",VALUE(SUBSTITUTE('Quantities Report'!A117,"+",""))),"")</f>
        <v/>
      </c>
    </row>
    <row r="118" spans="2:2">
      <c r="B118" s="25" t="str">
        <f>IFERROR(IF('Quantities Report'!A118="","",VALUE(SUBSTITUTE('Quantities Report'!A118,"+",""))),"")</f>
        <v/>
      </c>
    </row>
    <row r="119" spans="2:2">
      <c r="B119" s="25" t="str">
        <f>IFERROR(IF('Quantities Report'!A119="","",VALUE(SUBSTITUTE('Quantities Report'!A119,"+",""))),"")</f>
        <v/>
      </c>
    </row>
    <row r="120" spans="2:2">
      <c r="B120" s="25" t="str">
        <f>IFERROR(IF('Quantities Report'!A120="","",VALUE(SUBSTITUTE('Quantities Report'!A120,"+",""))),"")</f>
        <v/>
      </c>
    </row>
    <row r="121" spans="2:2">
      <c r="B121" s="25" t="str">
        <f>IFERROR(IF('Quantities Report'!A121="","",VALUE(SUBSTITUTE('Quantities Report'!A121,"+",""))),"")</f>
        <v/>
      </c>
    </row>
    <row r="122" spans="2:2">
      <c r="B122" s="25" t="str">
        <f>IFERROR(IF('Quantities Report'!A122="","",VALUE(SUBSTITUTE('Quantities Report'!A122,"+",""))),"")</f>
        <v/>
      </c>
    </row>
    <row r="123" spans="2:2">
      <c r="B123" s="25" t="str">
        <f>IFERROR(IF('Quantities Report'!A123="","",VALUE(SUBSTITUTE('Quantities Report'!A123,"+",""))),"")</f>
        <v/>
      </c>
    </row>
    <row r="124" spans="2:2">
      <c r="B124" s="25" t="str">
        <f>IFERROR(IF('Quantities Report'!A124="","",VALUE(SUBSTITUTE('Quantities Report'!A124,"+",""))),"")</f>
        <v/>
      </c>
    </row>
    <row r="125" spans="2:2">
      <c r="B125" s="25" t="str">
        <f>IFERROR(IF('Quantities Report'!A125="","",VALUE(SUBSTITUTE('Quantities Report'!A125,"+",""))),"")</f>
        <v/>
      </c>
    </row>
    <row r="126" spans="2:2">
      <c r="B126" s="25" t="str">
        <f>IFERROR(IF('Quantities Report'!A126="","",VALUE(SUBSTITUTE('Quantities Report'!A126,"+",""))),"")</f>
        <v/>
      </c>
    </row>
    <row r="127" spans="2:2">
      <c r="B127" s="25" t="str">
        <f>IFERROR(IF('Quantities Report'!A127="","",VALUE(SUBSTITUTE('Quantities Report'!A127,"+",""))),"")</f>
        <v/>
      </c>
    </row>
    <row r="128" spans="2:2">
      <c r="B128" s="25" t="str">
        <f>IFERROR(IF('Quantities Report'!A128="","",VALUE(SUBSTITUTE('Quantities Report'!A128,"+",""))),"")</f>
        <v/>
      </c>
    </row>
    <row r="129" spans="2:2">
      <c r="B129" s="25" t="str">
        <f>IFERROR(IF('Quantities Report'!A129="","",VALUE(SUBSTITUTE('Quantities Report'!A129,"+",""))),"")</f>
        <v/>
      </c>
    </row>
    <row r="130" spans="2:2">
      <c r="B130" s="25" t="str">
        <f>IFERROR(IF('Quantities Report'!A130="","",VALUE(SUBSTITUTE('Quantities Report'!A130,"+",""))),"")</f>
        <v/>
      </c>
    </row>
    <row r="131" spans="2:2">
      <c r="B131" s="25" t="str">
        <f>IFERROR(IF('Quantities Report'!A131="","",VALUE(SUBSTITUTE('Quantities Report'!A131,"+",""))),"")</f>
        <v/>
      </c>
    </row>
    <row r="132" spans="2:2">
      <c r="B132" s="25" t="str">
        <f>IFERROR(IF('Quantities Report'!A132="","",VALUE(SUBSTITUTE('Quantities Report'!A132,"+",""))),"")</f>
        <v/>
      </c>
    </row>
    <row r="133" spans="2:2">
      <c r="B133" s="25" t="str">
        <f>IFERROR(IF('Quantities Report'!A133="","",VALUE(SUBSTITUTE('Quantities Report'!A133,"+",""))),"")</f>
        <v/>
      </c>
    </row>
    <row r="134" spans="2:2">
      <c r="B134" s="25" t="str">
        <f>IFERROR(IF('Quantities Report'!A134="","",VALUE(SUBSTITUTE('Quantities Report'!A134,"+",""))),"")</f>
        <v/>
      </c>
    </row>
    <row r="135" spans="2:2">
      <c r="B135" s="25" t="str">
        <f>IFERROR(IF('Quantities Report'!A135="","",VALUE(SUBSTITUTE('Quantities Report'!A135,"+",""))),"")</f>
        <v/>
      </c>
    </row>
    <row r="136" spans="2:2">
      <c r="B136" s="25" t="str">
        <f>IFERROR(IF('Quantities Report'!A136="","",VALUE(SUBSTITUTE('Quantities Report'!A136,"+",""))),"")</f>
        <v/>
      </c>
    </row>
    <row r="137" spans="2:2">
      <c r="B137" s="25" t="str">
        <f>IFERROR(IF('Quantities Report'!A137="","",VALUE(SUBSTITUTE('Quantities Report'!A137,"+",""))),"")</f>
        <v/>
      </c>
    </row>
    <row r="138" spans="2:2">
      <c r="B138" s="25" t="str">
        <f>IFERROR(IF('Quantities Report'!A138="","",VALUE(SUBSTITUTE('Quantities Report'!A138,"+",""))),"")</f>
        <v/>
      </c>
    </row>
    <row r="139" spans="2:2">
      <c r="B139" s="25" t="str">
        <f>IFERROR(IF('Quantities Report'!A139="","",VALUE(SUBSTITUTE('Quantities Report'!A139,"+",""))),"")</f>
        <v/>
      </c>
    </row>
    <row r="140" spans="2:2">
      <c r="B140" s="25" t="str">
        <f>IFERROR(IF('Quantities Report'!A140="","",VALUE(SUBSTITUTE('Quantities Report'!A140,"+",""))),"")</f>
        <v/>
      </c>
    </row>
    <row r="141" spans="2:2">
      <c r="B141" s="25" t="str">
        <f>IFERROR(IF('Quantities Report'!A141="","",VALUE(SUBSTITUTE('Quantities Report'!A141,"+",""))),"")</f>
        <v/>
      </c>
    </row>
    <row r="142" spans="2:2">
      <c r="B142" s="25" t="str">
        <f>IFERROR(IF('Quantities Report'!A142="","",VALUE(SUBSTITUTE('Quantities Report'!A142,"+",""))),"")</f>
        <v/>
      </c>
    </row>
    <row r="143" spans="2:2">
      <c r="B143" s="25" t="str">
        <f>IFERROR(IF('Quantities Report'!A143="","",VALUE(SUBSTITUTE('Quantities Report'!A143,"+",""))),"")</f>
        <v/>
      </c>
    </row>
    <row r="144" spans="2:2">
      <c r="B144" s="25" t="str">
        <f>IFERROR(IF('Quantities Report'!A144="","",VALUE(SUBSTITUTE('Quantities Report'!A144,"+",""))),"")</f>
        <v/>
      </c>
    </row>
    <row r="145" spans="2:2">
      <c r="B145" s="25" t="str">
        <f>IFERROR(IF('Quantities Report'!A145="","",VALUE(SUBSTITUTE('Quantities Report'!A145,"+",""))),"")</f>
        <v/>
      </c>
    </row>
    <row r="146" spans="2:2">
      <c r="B146" s="25" t="str">
        <f>IFERROR(IF('Quantities Report'!A146="","",VALUE(SUBSTITUTE('Quantities Report'!A146,"+",""))),"")</f>
        <v/>
      </c>
    </row>
    <row r="147" spans="2:2">
      <c r="B147" s="25" t="str">
        <f>IFERROR(IF('Quantities Report'!A147="","",VALUE(SUBSTITUTE('Quantities Report'!A147,"+",""))),"")</f>
        <v/>
      </c>
    </row>
    <row r="148" spans="2:2">
      <c r="B148" s="25" t="str">
        <f>IFERROR(IF('Quantities Report'!A148="","",VALUE(SUBSTITUTE('Quantities Report'!A148,"+",""))),"")</f>
        <v/>
      </c>
    </row>
    <row r="149" spans="2:2">
      <c r="B149" s="25" t="str">
        <f>IFERROR(IF('Quantities Report'!A149="","",VALUE(SUBSTITUTE('Quantities Report'!A149,"+",""))),"")</f>
        <v/>
      </c>
    </row>
    <row r="150" spans="2:2">
      <c r="B150" s="25" t="str">
        <f>IFERROR(IF('Quantities Report'!A150="","",VALUE(SUBSTITUTE('Quantities Report'!A150,"+",""))),"")</f>
        <v/>
      </c>
    </row>
    <row r="151" spans="2:2">
      <c r="B151" s="25" t="str">
        <f>IFERROR(IF('Quantities Report'!A151="","",VALUE(SUBSTITUTE('Quantities Report'!A151,"+",""))),"")</f>
        <v/>
      </c>
    </row>
    <row r="152" spans="2:2">
      <c r="B152" s="25" t="str">
        <f>IFERROR(IF('Quantities Report'!A152="","",VALUE(SUBSTITUTE('Quantities Report'!A152,"+",""))),"")</f>
        <v/>
      </c>
    </row>
    <row r="153" spans="2:2">
      <c r="B153" s="25" t="str">
        <f>IFERROR(IF('Quantities Report'!A153="","",VALUE(SUBSTITUTE('Quantities Report'!A153,"+",""))),"")</f>
        <v/>
      </c>
    </row>
    <row r="154" spans="2:2">
      <c r="B154" s="25" t="str">
        <f>IFERROR(IF('Quantities Report'!A154="","",VALUE(SUBSTITUTE('Quantities Report'!A154,"+",""))),"")</f>
        <v/>
      </c>
    </row>
    <row r="155" spans="2:2">
      <c r="B155" s="25" t="str">
        <f>IFERROR(IF('Quantities Report'!A155="","",VALUE(SUBSTITUTE('Quantities Report'!A155,"+",""))),"")</f>
        <v/>
      </c>
    </row>
    <row r="156" spans="2:2">
      <c r="B156" s="25" t="str">
        <f>IFERROR(IF('Quantities Report'!A156="","",VALUE(SUBSTITUTE('Quantities Report'!A156,"+",""))),"")</f>
        <v/>
      </c>
    </row>
    <row r="157" spans="2:2">
      <c r="B157" s="25" t="str">
        <f>IFERROR(IF('Quantities Report'!A157="","",VALUE(SUBSTITUTE('Quantities Report'!A157,"+",""))),"")</f>
        <v/>
      </c>
    </row>
    <row r="158" spans="2:2">
      <c r="B158" s="25" t="str">
        <f>IFERROR(IF('Quantities Report'!A158="","",VALUE(SUBSTITUTE('Quantities Report'!A158,"+",""))),"")</f>
        <v/>
      </c>
    </row>
    <row r="159" spans="2:2">
      <c r="B159" s="25" t="str">
        <f>IFERROR(IF('Quantities Report'!A159="","",VALUE(SUBSTITUTE('Quantities Report'!A159,"+",""))),"")</f>
        <v/>
      </c>
    </row>
    <row r="160" spans="2:2">
      <c r="B160" s="25" t="str">
        <f>IFERROR(IF('Quantities Report'!A160="","",VALUE(SUBSTITUTE('Quantities Report'!A160,"+",""))),"")</f>
        <v/>
      </c>
    </row>
    <row r="161" spans="2:2">
      <c r="B161" s="25" t="str">
        <f>IFERROR(IF('Quantities Report'!A161="","",VALUE(SUBSTITUTE('Quantities Report'!A161,"+",""))),"")</f>
        <v/>
      </c>
    </row>
    <row r="162" spans="2:2">
      <c r="B162" s="25" t="str">
        <f>IFERROR(IF('Quantities Report'!A162="","",VALUE(SUBSTITUTE('Quantities Report'!A162,"+",""))),"")</f>
        <v/>
      </c>
    </row>
    <row r="163" spans="2:2">
      <c r="B163" s="25" t="str">
        <f>IFERROR(IF('Quantities Report'!A163="","",VALUE(SUBSTITUTE('Quantities Report'!A163,"+",""))),"")</f>
        <v/>
      </c>
    </row>
    <row r="164" spans="2:2">
      <c r="B164" s="25" t="str">
        <f>IFERROR(IF('Quantities Report'!A164="","",VALUE(SUBSTITUTE('Quantities Report'!A164,"+",""))),"")</f>
        <v/>
      </c>
    </row>
    <row r="165" spans="2:2">
      <c r="B165" s="25" t="str">
        <f>IFERROR(IF('Quantities Report'!A165="","",VALUE(SUBSTITUTE('Quantities Report'!A165,"+",""))),"")</f>
        <v/>
      </c>
    </row>
    <row r="166" spans="2:2">
      <c r="B166" s="25" t="str">
        <f>IFERROR(IF('Quantities Report'!A166="","",VALUE(SUBSTITUTE('Quantities Report'!A166,"+",""))),"")</f>
        <v/>
      </c>
    </row>
    <row r="167" spans="2:2">
      <c r="B167" s="25" t="str">
        <f>IFERROR(IF('Quantities Report'!A167="","",VALUE(SUBSTITUTE('Quantities Report'!A167,"+",""))),"")</f>
        <v/>
      </c>
    </row>
    <row r="168" spans="2:2">
      <c r="B168" s="25" t="str">
        <f>IFERROR(IF('Quantities Report'!A168="","",VALUE(SUBSTITUTE('Quantities Report'!A168,"+",""))),"")</f>
        <v/>
      </c>
    </row>
    <row r="169" spans="2:2">
      <c r="B169" s="25" t="str">
        <f>IFERROR(IF('Quantities Report'!A169="","",VALUE(SUBSTITUTE('Quantities Report'!A169,"+",""))),"")</f>
        <v/>
      </c>
    </row>
    <row r="170" spans="2:2">
      <c r="B170" s="25" t="str">
        <f>IFERROR(IF('Quantities Report'!A170="","",VALUE(SUBSTITUTE('Quantities Report'!A170,"+",""))),"")</f>
        <v/>
      </c>
    </row>
    <row r="171" spans="2:2">
      <c r="B171" s="25" t="str">
        <f>IFERROR(IF('Quantities Report'!A171="","",VALUE(SUBSTITUTE('Quantities Report'!A171,"+",""))),"")</f>
        <v/>
      </c>
    </row>
    <row r="172" spans="2:2">
      <c r="B172" s="25" t="str">
        <f>IFERROR(IF('Quantities Report'!A172="","",VALUE(SUBSTITUTE('Quantities Report'!A172,"+",""))),"")</f>
        <v/>
      </c>
    </row>
    <row r="173" spans="2:2">
      <c r="B173" s="25" t="str">
        <f>IFERROR(IF('Quantities Report'!A173="","",VALUE(SUBSTITUTE('Quantities Report'!A173,"+",""))),"")</f>
        <v/>
      </c>
    </row>
    <row r="174" spans="2:2">
      <c r="B174" s="25" t="str">
        <f>IFERROR(IF('Quantities Report'!A174="","",VALUE(SUBSTITUTE('Quantities Report'!A174,"+",""))),"")</f>
        <v/>
      </c>
    </row>
    <row r="175" spans="2:2">
      <c r="B175" s="25" t="str">
        <f>IFERROR(IF('Quantities Report'!A175="","",VALUE(SUBSTITUTE('Quantities Report'!A175,"+",""))),"")</f>
        <v/>
      </c>
    </row>
    <row r="176" spans="2:2">
      <c r="B176" s="25" t="str">
        <f>IFERROR(IF('Quantities Report'!A176="","",VALUE(SUBSTITUTE('Quantities Report'!A176,"+",""))),"")</f>
        <v/>
      </c>
    </row>
    <row r="177" spans="2:2">
      <c r="B177" s="25" t="str">
        <f>IFERROR(IF('Quantities Report'!A177="","",VALUE(SUBSTITUTE('Quantities Report'!A177,"+",""))),"")</f>
        <v/>
      </c>
    </row>
    <row r="178" spans="2:2">
      <c r="B178" s="25" t="str">
        <f>IFERROR(IF('Quantities Report'!A178="","",VALUE(SUBSTITUTE('Quantities Report'!A178,"+",""))),"")</f>
        <v/>
      </c>
    </row>
    <row r="179" spans="2:2">
      <c r="B179" s="25" t="str">
        <f>IFERROR(IF('Quantities Report'!A179="","",VALUE(SUBSTITUTE('Quantities Report'!A179,"+",""))),"")</f>
        <v/>
      </c>
    </row>
    <row r="180" spans="2:2">
      <c r="B180" s="25" t="str">
        <f>IFERROR(IF('Quantities Report'!A180="","",VALUE(SUBSTITUTE('Quantities Report'!A180,"+",""))),"")</f>
        <v/>
      </c>
    </row>
    <row r="181" spans="2:2">
      <c r="B181" s="25" t="str">
        <f>IFERROR(IF('Quantities Report'!A181="","",VALUE(SUBSTITUTE('Quantities Report'!A181,"+",""))),"")</f>
        <v/>
      </c>
    </row>
    <row r="182" spans="2:2">
      <c r="B182" s="25" t="str">
        <f>IFERROR(IF('Quantities Report'!A182="","",VALUE(SUBSTITUTE('Quantities Report'!A182,"+",""))),"")</f>
        <v/>
      </c>
    </row>
    <row r="183" spans="2:2">
      <c r="B183" s="25" t="str">
        <f>IFERROR(IF('Quantities Report'!A183="","",VALUE(SUBSTITUTE('Quantities Report'!A183,"+",""))),"")</f>
        <v/>
      </c>
    </row>
    <row r="184" spans="2:2">
      <c r="B184" s="25" t="str">
        <f>IFERROR(IF('Quantities Report'!A184="","",VALUE(SUBSTITUTE('Quantities Report'!A184,"+",""))),"")</f>
        <v/>
      </c>
    </row>
    <row r="185" spans="2:2">
      <c r="B185" s="25" t="str">
        <f>IFERROR(IF('Quantities Report'!A185="","",VALUE(SUBSTITUTE('Quantities Report'!A185,"+",""))),"")</f>
        <v/>
      </c>
    </row>
    <row r="186" spans="2:2">
      <c r="B186" s="25" t="str">
        <f>IFERROR(IF('Quantities Report'!A186="","",VALUE(SUBSTITUTE('Quantities Report'!A186,"+",""))),"")</f>
        <v/>
      </c>
    </row>
    <row r="187" spans="2:2">
      <c r="B187" s="25" t="str">
        <f>IFERROR(IF('Quantities Report'!A187="","",VALUE(SUBSTITUTE('Quantities Report'!A187,"+",""))),"")</f>
        <v/>
      </c>
    </row>
    <row r="188" spans="2:2">
      <c r="B188" s="25" t="str">
        <f>IFERROR(IF('Quantities Report'!A188="","",VALUE(SUBSTITUTE('Quantities Report'!A188,"+",""))),"")</f>
        <v/>
      </c>
    </row>
    <row r="189" spans="2:2">
      <c r="B189" s="25" t="str">
        <f>IFERROR(IF('Quantities Report'!A189="","",VALUE(SUBSTITUTE('Quantities Report'!A189,"+",""))),"")</f>
        <v/>
      </c>
    </row>
    <row r="190" spans="2:2">
      <c r="B190" s="25" t="str">
        <f>IFERROR(IF('Quantities Report'!A190="","",VALUE(SUBSTITUTE('Quantities Report'!A190,"+",""))),"")</f>
        <v/>
      </c>
    </row>
    <row r="191" spans="2:2">
      <c r="B191" s="25" t="str">
        <f>IFERROR(IF('Quantities Report'!A191="","",VALUE(SUBSTITUTE('Quantities Report'!A191,"+",""))),"")</f>
        <v/>
      </c>
    </row>
    <row r="192" spans="2:2">
      <c r="B192" s="25" t="str">
        <f>IFERROR(IF('Quantities Report'!A192="","",VALUE(SUBSTITUTE('Quantities Report'!A192,"+",""))),"")</f>
        <v/>
      </c>
    </row>
    <row r="193" spans="2:2">
      <c r="B193" s="25" t="str">
        <f>IFERROR(IF('Quantities Report'!A193="","",VALUE(SUBSTITUTE('Quantities Report'!A193,"+",""))),"")</f>
        <v/>
      </c>
    </row>
    <row r="194" spans="2:2">
      <c r="B194" s="25" t="str">
        <f>IFERROR(IF('Quantities Report'!A194="","",VALUE(SUBSTITUTE('Quantities Report'!A194,"+",""))),"")</f>
        <v/>
      </c>
    </row>
    <row r="195" spans="2:2">
      <c r="B195" s="25" t="str">
        <f>IFERROR(IF('Quantities Report'!A195="","",VALUE(SUBSTITUTE('Quantities Report'!A195,"+",""))),"")</f>
        <v/>
      </c>
    </row>
    <row r="196" spans="2:2">
      <c r="B196" s="25" t="str">
        <f>IFERROR(IF('Quantities Report'!A196="","",VALUE(SUBSTITUTE('Quantities Report'!A196,"+",""))),"")</f>
        <v/>
      </c>
    </row>
    <row r="197" spans="2:2">
      <c r="B197" s="25" t="str">
        <f>IFERROR(IF('Quantities Report'!A197="","",VALUE(SUBSTITUTE('Quantities Report'!A197,"+",""))),"")</f>
        <v/>
      </c>
    </row>
    <row r="198" spans="2:2">
      <c r="B198" s="25" t="str">
        <f>IFERROR(IF('Quantities Report'!A198="","",VALUE(SUBSTITUTE('Quantities Report'!A198,"+",""))),"")</f>
        <v/>
      </c>
    </row>
    <row r="199" spans="2:2">
      <c r="B199" s="25" t="str">
        <f>IFERROR(IF('Quantities Report'!A199="","",VALUE(SUBSTITUTE('Quantities Report'!A199,"+",""))),"")</f>
        <v/>
      </c>
    </row>
    <row r="200" spans="2:2">
      <c r="B200" s="25" t="str">
        <f>IFERROR(IF('Quantities Report'!A200="","",VALUE(SUBSTITUTE('Quantities Report'!A200,"+",""))),"")</f>
        <v/>
      </c>
    </row>
    <row r="201" spans="2:2">
      <c r="B201" s="25" t="str">
        <f>IFERROR(IF('Quantities Report'!A201="","",VALUE(SUBSTITUTE('Quantities Report'!A201,"+",""))),"")</f>
        <v/>
      </c>
    </row>
    <row r="202" spans="2:2">
      <c r="B202" s="25" t="str">
        <f>IFERROR(IF('Quantities Report'!A202="","",VALUE(SUBSTITUTE('Quantities Report'!A202,"+",""))),"")</f>
        <v/>
      </c>
    </row>
    <row r="203" spans="2:2">
      <c r="B203" s="25" t="str">
        <f>IFERROR(IF('Quantities Report'!A203="","",VALUE(SUBSTITUTE('Quantities Report'!A203,"+",""))),"")</f>
        <v/>
      </c>
    </row>
    <row r="204" spans="2:2">
      <c r="B204" s="25" t="str">
        <f>IFERROR(IF('Quantities Report'!A204="","",VALUE(SUBSTITUTE('Quantities Report'!A204,"+",""))),"")</f>
        <v/>
      </c>
    </row>
    <row r="205" spans="2:2">
      <c r="B205" s="25" t="str">
        <f>IFERROR(IF('Quantities Report'!A205="","",VALUE(SUBSTITUTE('Quantities Report'!A205,"+",""))),"")</f>
        <v/>
      </c>
    </row>
    <row r="206" spans="2:2">
      <c r="B206" s="25" t="str">
        <f>IFERROR(IF('Quantities Report'!A206="","",VALUE(SUBSTITUTE('Quantities Report'!A206,"+",""))),"")</f>
        <v/>
      </c>
    </row>
    <row r="207" spans="2:2">
      <c r="B207" s="25" t="str">
        <f>IFERROR(IF('Quantities Report'!A207="","",VALUE(SUBSTITUTE('Quantities Report'!A207,"+",""))),"")</f>
        <v/>
      </c>
    </row>
    <row r="208" spans="2:2">
      <c r="B208" s="25" t="str">
        <f>IFERROR(IF('Quantities Report'!A208="","",VALUE(SUBSTITUTE('Quantities Report'!A208,"+",""))),"")</f>
        <v/>
      </c>
    </row>
    <row r="209" spans="2:2">
      <c r="B209" s="25" t="str">
        <f>IFERROR(IF('Quantities Report'!A209="","",VALUE(SUBSTITUTE('Quantities Report'!A209,"+",""))),"")</f>
        <v/>
      </c>
    </row>
    <row r="210" spans="2:2">
      <c r="B210" s="25" t="str">
        <f>IFERROR(IF('Quantities Report'!A210="","",VALUE(SUBSTITUTE('Quantities Report'!A210,"+",""))),"")</f>
        <v/>
      </c>
    </row>
    <row r="211" spans="2:2">
      <c r="B211" s="25" t="str">
        <f>IFERROR(IF('Quantities Report'!A211="","",VALUE(SUBSTITUTE('Quantities Report'!A211,"+",""))),"")</f>
        <v/>
      </c>
    </row>
    <row r="212" spans="2:2">
      <c r="B212" s="25" t="str">
        <f>IFERROR(IF('Quantities Report'!A212="","",VALUE(SUBSTITUTE('Quantities Report'!A212,"+",""))),"")</f>
        <v/>
      </c>
    </row>
    <row r="213" spans="2:2">
      <c r="B213" s="25" t="str">
        <f>IFERROR(IF('Quantities Report'!A213="","",VALUE(SUBSTITUTE('Quantities Report'!A213,"+",""))),"")</f>
        <v/>
      </c>
    </row>
    <row r="214" spans="2:2">
      <c r="B214" s="25" t="str">
        <f>IFERROR(IF('Quantities Report'!A214="","",VALUE(SUBSTITUTE('Quantities Report'!A214,"+",""))),"")</f>
        <v/>
      </c>
    </row>
    <row r="215" spans="2:2">
      <c r="B215" s="25" t="str">
        <f>IFERROR(IF('Quantities Report'!A215="","",VALUE(SUBSTITUTE('Quantities Report'!A215,"+",""))),"")</f>
        <v/>
      </c>
    </row>
    <row r="216" spans="2:2">
      <c r="B216" s="25" t="str">
        <f>IFERROR(IF('Quantities Report'!A216="","",VALUE(SUBSTITUTE('Quantities Report'!A216,"+",""))),"")</f>
        <v/>
      </c>
    </row>
    <row r="217" spans="2:2">
      <c r="B217" s="25" t="str">
        <f>IFERROR(IF('Quantities Report'!A217="","",VALUE(SUBSTITUTE('Quantities Report'!A217,"+",""))),"")</f>
        <v/>
      </c>
    </row>
    <row r="218" spans="2:2">
      <c r="B218" s="25" t="str">
        <f>IFERROR(IF('Quantities Report'!A218="","",VALUE(SUBSTITUTE('Quantities Report'!A218,"+",""))),"")</f>
        <v/>
      </c>
    </row>
    <row r="219" spans="2:2">
      <c r="B219" s="25" t="str">
        <f>IFERROR(IF('Quantities Report'!A219="","",VALUE(SUBSTITUTE('Quantities Report'!A219,"+",""))),"")</f>
        <v/>
      </c>
    </row>
    <row r="220" spans="2:2">
      <c r="B220" s="25" t="str">
        <f>IFERROR(IF('Quantities Report'!A220="","",VALUE(SUBSTITUTE('Quantities Report'!A220,"+",""))),"")</f>
        <v/>
      </c>
    </row>
    <row r="221" spans="2:2">
      <c r="B221" s="25" t="str">
        <f>IFERROR(IF('Quantities Report'!A221="","",VALUE(SUBSTITUTE('Quantities Report'!A221,"+",""))),"")</f>
        <v/>
      </c>
    </row>
    <row r="222" spans="2:2">
      <c r="B222" s="25" t="str">
        <f>IFERROR(IF('Quantities Report'!A222="","",VALUE(SUBSTITUTE('Quantities Report'!A222,"+",""))),"")</f>
        <v/>
      </c>
    </row>
    <row r="223" spans="2:2">
      <c r="B223" s="25" t="str">
        <f>IFERROR(IF('Quantities Report'!A223="","",VALUE(SUBSTITUTE('Quantities Report'!A223,"+",""))),"")</f>
        <v/>
      </c>
    </row>
    <row r="224" spans="2:2">
      <c r="B224" s="25" t="str">
        <f>IFERROR(IF('Quantities Report'!A224="","",VALUE(SUBSTITUTE('Quantities Report'!A224,"+",""))),"")</f>
        <v/>
      </c>
    </row>
    <row r="225" spans="2:2">
      <c r="B225" s="25" t="str">
        <f>IFERROR(IF('Quantities Report'!A225="","",VALUE(SUBSTITUTE('Quantities Report'!A225,"+",""))),"")</f>
        <v/>
      </c>
    </row>
    <row r="226" spans="2:2">
      <c r="B226" s="25" t="str">
        <f>IFERROR(IF('Quantities Report'!A226="","",VALUE(SUBSTITUTE('Quantities Report'!A226,"+",""))),"")</f>
        <v/>
      </c>
    </row>
    <row r="227" spans="2:2">
      <c r="B227" s="25" t="str">
        <f>IFERROR(IF('Quantities Report'!A227="","",VALUE(SUBSTITUTE('Quantities Report'!A227,"+",""))),"")</f>
        <v/>
      </c>
    </row>
    <row r="228" spans="2:2">
      <c r="B228" s="25" t="str">
        <f>IFERROR(IF('Quantities Report'!A228="","",VALUE(SUBSTITUTE('Quantities Report'!A228,"+",""))),"")</f>
        <v/>
      </c>
    </row>
    <row r="229" spans="2:2">
      <c r="B229" s="25" t="str">
        <f>IFERROR(IF('Quantities Report'!A229="","",VALUE(SUBSTITUTE('Quantities Report'!A229,"+",""))),"")</f>
        <v/>
      </c>
    </row>
    <row r="230" spans="2:2">
      <c r="B230" s="25" t="str">
        <f>IFERROR(IF('Quantities Report'!A230="","",VALUE(SUBSTITUTE('Quantities Report'!A230,"+",""))),"")</f>
        <v/>
      </c>
    </row>
    <row r="231" spans="2:2">
      <c r="B231" s="25" t="str">
        <f>IFERROR(IF('Quantities Report'!A231="","",VALUE(SUBSTITUTE('Quantities Report'!A231,"+",""))),"")</f>
        <v/>
      </c>
    </row>
    <row r="232" spans="2:2">
      <c r="B232" s="25" t="str">
        <f>IFERROR(IF('Quantities Report'!A232="","",VALUE(SUBSTITUTE('Quantities Report'!A232,"+",""))),"")</f>
        <v/>
      </c>
    </row>
    <row r="233" spans="2:2">
      <c r="B233" s="25" t="str">
        <f>IFERROR(IF('Quantities Report'!A233="","",VALUE(SUBSTITUTE('Quantities Report'!A233,"+",""))),"")</f>
        <v/>
      </c>
    </row>
    <row r="234" spans="2:2">
      <c r="B234" s="25" t="str">
        <f>IFERROR(IF('Quantities Report'!A234="","",VALUE(SUBSTITUTE('Quantities Report'!A234,"+",""))),"")</f>
        <v/>
      </c>
    </row>
    <row r="235" spans="2:2">
      <c r="B235" s="25" t="str">
        <f>IFERROR(IF('Quantities Report'!A235="","",VALUE(SUBSTITUTE('Quantities Report'!A235,"+",""))),"")</f>
        <v/>
      </c>
    </row>
    <row r="236" spans="2:2">
      <c r="B236" s="25" t="str">
        <f>IFERROR(IF('Quantities Report'!A236="","",VALUE(SUBSTITUTE('Quantities Report'!A236,"+",""))),"")</f>
        <v/>
      </c>
    </row>
    <row r="237" spans="2:2">
      <c r="B237" s="25" t="str">
        <f>IFERROR(IF('Quantities Report'!A237="","",VALUE(SUBSTITUTE('Quantities Report'!A237,"+",""))),"")</f>
        <v/>
      </c>
    </row>
    <row r="238" spans="2:2">
      <c r="B238" s="25" t="str">
        <f>IFERROR(IF('Quantities Report'!A238="","",VALUE(SUBSTITUTE('Quantities Report'!A238,"+",""))),"")</f>
        <v/>
      </c>
    </row>
    <row r="239" spans="2:2">
      <c r="B239" s="25" t="str">
        <f>IFERROR(IF('Quantities Report'!A239="","",VALUE(SUBSTITUTE('Quantities Report'!A239,"+",""))),"")</f>
        <v/>
      </c>
    </row>
    <row r="240" spans="2:2">
      <c r="B240" s="25" t="str">
        <f>IFERROR(IF('Quantities Report'!A240="","",VALUE(SUBSTITUTE('Quantities Report'!A240,"+",""))),"")</f>
        <v/>
      </c>
    </row>
    <row r="241" spans="2:2">
      <c r="B241" s="25" t="str">
        <f>IFERROR(IF('Quantities Report'!A241="","",VALUE(SUBSTITUTE('Quantities Report'!A241,"+",""))),"")</f>
        <v/>
      </c>
    </row>
    <row r="242" spans="2:2">
      <c r="B242" s="25" t="str">
        <f>IFERROR(IF('Quantities Report'!A242="","",VALUE(SUBSTITUTE('Quantities Report'!A242,"+",""))),"")</f>
        <v/>
      </c>
    </row>
    <row r="243" spans="2:2">
      <c r="B243" s="25" t="str">
        <f>IFERROR(IF('Quantities Report'!A243="","",VALUE(SUBSTITUTE('Quantities Report'!A243,"+",""))),"")</f>
        <v/>
      </c>
    </row>
    <row r="244" spans="2:2">
      <c r="B244" s="25" t="str">
        <f>IFERROR(IF('Quantities Report'!A244="","",VALUE(SUBSTITUTE('Quantities Report'!A244,"+",""))),"")</f>
        <v/>
      </c>
    </row>
    <row r="245" spans="2:2">
      <c r="B245" s="25" t="str">
        <f>IFERROR(IF('Quantities Report'!A245="","",VALUE(SUBSTITUTE('Quantities Report'!A245,"+",""))),"")</f>
        <v/>
      </c>
    </row>
    <row r="246" spans="2:2">
      <c r="B246" s="25" t="str">
        <f>IFERROR(IF('Quantities Report'!A246="","",VALUE(SUBSTITUTE('Quantities Report'!A246,"+",""))),"")</f>
        <v/>
      </c>
    </row>
    <row r="247" spans="2:2">
      <c r="B247" s="25" t="str">
        <f>IFERROR(IF('Quantities Report'!A247="","",VALUE(SUBSTITUTE('Quantities Report'!A247,"+",""))),"")</f>
        <v/>
      </c>
    </row>
    <row r="248" spans="2:2">
      <c r="B248" s="25" t="str">
        <f>IFERROR(IF('Quantities Report'!A248="","",VALUE(SUBSTITUTE('Quantities Report'!A248,"+",""))),"")</f>
        <v/>
      </c>
    </row>
    <row r="249" spans="2:2">
      <c r="B249" s="25" t="str">
        <f>IFERROR(IF('Quantities Report'!A249="","",VALUE(SUBSTITUTE('Quantities Report'!A249,"+",""))),"")</f>
        <v/>
      </c>
    </row>
    <row r="250" spans="2:2">
      <c r="B250" s="25" t="str">
        <f>IFERROR(IF('Quantities Report'!A250="","",VALUE(SUBSTITUTE('Quantities Report'!A250,"+",""))),"")</f>
        <v/>
      </c>
    </row>
    <row r="251" spans="2:2">
      <c r="B251" s="25" t="str">
        <f>IFERROR(IF('Quantities Report'!A251="","",VALUE(SUBSTITUTE('Quantities Report'!A251,"+",""))),"")</f>
        <v/>
      </c>
    </row>
    <row r="252" spans="2:2">
      <c r="B252" s="25" t="str">
        <f>IFERROR(IF('Quantities Report'!A252="","",VALUE(SUBSTITUTE('Quantities Report'!A252,"+",""))),"")</f>
        <v/>
      </c>
    </row>
    <row r="253" spans="2:2">
      <c r="B253" s="25" t="str">
        <f>IFERROR(IF('Quantities Report'!A253="","",VALUE(SUBSTITUTE('Quantities Report'!A253,"+",""))),"")</f>
        <v/>
      </c>
    </row>
    <row r="254" spans="2:2">
      <c r="B254" s="25" t="str">
        <f>IFERROR(IF('Quantities Report'!A254="","",VALUE(SUBSTITUTE('Quantities Report'!A254,"+",""))),"")</f>
        <v/>
      </c>
    </row>
    <row r="255" spans="2:2">
      <c r="B255" s="25" t="str">
        <f>IFERROR(IF('Quantities Report'!A255="","",VALUE(SUBSTITUTE('Quantities Report'!A255,"+",""))),"")</f>
        <v/>
      </c>
    </row>
    <row r="256" spans="2:2">
      <c r="B256" s="25" t="str">
        <f>IFERROR(IF('Quantities Report'!A256="","",VALUE(SUBSTITUTE('Quantities Report'!A256,"+",""))),"")</f>
        <v/>
      </c>
    </row>
    <row r="257" spans="2:2">
      <c r="B257" s="25" t="str">
        <f>IFERROR(IF('Quantities Report'!A257="","",VALUE(SUBSTITUTE('Quantities Report'!A257,"+",""))),"")</f>
        <v/>
      </c>
    </row>
    <row r="258" spans="2:2">
      <c r="B258" s="25" t="str">
        <f>IFERROR(IF('Quantities Report'!A258="","",VALUE(SUBSTITUTE('Quantities Report'!A258,"+",""))),"")</f>
        <v/>
      </c>
    </row>
    <row r="259" spans="2:2">
      <c r="B259" s="25" t="str">
        <f>IFERROR(IF('Quantities Report'!A259="","",VALUE(SUBSTITUTE('Quantities Report'!A259,"+",""))),"")</f>
        <v/>
      </c>
    </row>
    <row r="260" spans="2:2">
      <c r="B260" s="25" t="str">
        <f>IFERROR(IF('Quantities Report'!A260="","",VALUE(SUBSTITUTE('Quantities Report'!A260,"+",""))),"")</f>
        <v/>
      </c>
    </row>
    <row r="261" spans="2:2">
      <c r="B261" s="25" t="str">
        <f>IFERROR(IF('Quantities Report'!A261="","",VALUE(SUBSTITUTE('Quantities Report'!A261,"+",""))),"")</f>
        <v/>
      </c>
    </row>
    <row r="262" spans="2:2">
      <c r="B262" s="25" t="str">
        <f>IFERROR(IF('Quantities Report'!A262="","",VALUE(SUBSTITUTE('Quantities Report'!A262,"+",""))),"")</f>
        <v/>
      </c>
    </row>
    <row r="263" spans="2:2">
      <c r="B263" s="25" t="str">
        <f>IFERROR(IF('Quantities Report'!A263="","",VALUE(SUBSTITUTE('Quantities Report'!A263,"+",""))),"")</f>
        <v/>
      </c>
    </row>
    <row r="264" spans="2:2">
      <c r="B264" s="25" t="str">
        <f>IFERROR(IF('Quantities Report'!A264="","",VALUE(SUBSTITUTE('Quantities Report'!A264,"+",""))),"")</f>
        <v/>
      </c>
    </row>
    <row r="265" spans="2:2">
      <c r="B265" s="25" t="str">
        <f>IFERROR(IF('Quantities Report'!A265="","",VALUE(SUBSTITUTE('Quantities Report'!A265,"+",""))),"")</f>
        <v/>
      </c>
    </row>
    <row r="266" spans="2:2">
      <c r="B266" s="25" t="str">
        <f>IFERROR(IF('Quantities Report'!A266="","",VALUE(SUBSTITUTE('Quantities Report'!A266,"+",""))),"")</f>
        <v/>
      </c>
    </row>
    <row r="267" spans="2:2">
      <c r="B267" s="25" t="str">
        <f>IFERROR(IF('Quantities Report'!A267="","",VALUE(SUBSTITUTE('Quantities Report'!A267,"+",""))),"")</f>
        <v/>
      </c>
    </row>
    <row r="268" spans="2:2">
      <c r="B268" s="25" t="str">
        <f>IFERROR(IF('Quantities Report'!A268="","",VALUE(SUBSTITUTE('Quantities Report'!A268,"+",""))),"")</f>
        <v/>
      </c>
    </row>
    <row r="269" spans="2:2">
      <c r="B269" s="25" t="str">
        <f>IFERROR(IF('Quantities Report'!A269="","",VALUE(SUBSTITUTE('Quantities Report'!A269,"+",""))),"")</f>
        <v/>
      </c>
    </row>
    <row r="270" spans="2:2">
      <c r="B270" s="25" t="str">
        <f>IFERROR(IF('Quantities Report'!A270="","",VALUE(SUBSTITUTE('Quantities Report'!A270,"+",""))),"")</f>
        <v/>
      </c>
    </row>
    <row r="271" spans="2:2">
      <c r="B271" s="25" t="str">
        <f>IFERROR(IF('Quantities Report'!A271="","",VALUE(SUBSTITUTE('Quantities Report'!A271,"+",""))),"")</f>
        <v/>
      </c>
    </row>
    <row r="272" spans="2:2">
      <c r="B272" s="25" t="str">
        <f>IFERROR(IF('Quantities Report'!A272="","",VALUE(SUBSTITUTE('Quantities Report'!A272,"+",""))),"")</f>
        <v/>
      </c>
    </row>
    <row r="273" spans="2:2">
      <c r="B273" s="25" t="str">
        <f>IFERROR(IF('Quantities Report'!A273="","",VALUE(SUBSTITUTE('Quantities Report'!A273,"+",""))),"")</f>
        <v/>
      </c>
    </row>
    <row r="274" spans="2:2">
      <c r="B274" s="25" t="str">
        <f>IFERROR(IF('Quantities Report'!A274="","",VALUE(SUBSTITUTE('Quantities Report'!A274,"+",""))),"")</f>
        <v/>
      </c>
    </row>
    <row r="275" spans="2:2">
      <c r="B275" s="25" t="str">
        <f>IFERROR(IF('Quantities Report'!A275="","",VALUE(SUBSTITUTE('Quantities Report'!A275,"+",""))),"")</f>
        <v/>
      </c>
    </row>
    <row r="276" spans="2:2">
      <c r="B276" s="25" t="str">
        <f>IFERROR(IF('Quantities Report'!A276="","",VALUE(SUBSTITUTE('Quantities Report'!A276,"+",""))),"")</f>
        <v/>
      </c>
    </row>
    <row r="277" spans="2:2">
      <c r="B277" s="25" t="str">
        <f>IFERROR(IF('Quantities Report'!A277="","",VALUE(SUBSTITUTE('Quantities Report'!A277,"+",""))),"")</f>
        <v/>
      </c>
    </row>
    <row r="278" spans="2:2">
      <c r="B278" s="25" t="str">
        <f>IFERROR(IF('Quantities Report'!A278="","",VALUE(SUBSTITUTE('Quantities Report'!A278,"+",""))),"")</f>
        <v/>
      </c>
    </row>
    <row r="279" spans="2:2">
      <c r="B279" s="25" t="str">
        <f>IFERROR(IF('Quantities Report'!A279="","",VALUE(SUBSTITUTE('Quantities Report'!A279,"+",""))),"")</f>
        <v/>
      </c>
    </row>
    <row r="280" spans="2:2">
      <c r="B280" s="25" t="str">
        <f>IFERROR(IF('Quantities Report'!A280="","",VALUE(SUBSTITUTE('Quantities Report'!A280,"+",""))),"")</f>
        <v/>
      </c>
    </row>
    <row r="281" spans="2:2">
      <c r="B281" s="25" t="str">
        <f>IFERROR(IF('Quantities Report'!A281="","",VALUE(SUBSTITUTE('Quantities Report'!A281,"+",""))),"")</f>
        <v/>
      </c>
    </row>
    <row r="282" spans="2:2">
      <c r="B282" s="25" t="str">
        <f>IFERROR(IF('Quantities Report'!A282="","",VALUE(SUBSTITUTE('Quantities Report'!A282,"+",""))),"")</f>
        <v/>
      </c>
    </row>
    <row r="283" spans="2:2">
      <c r="B283" s="25" t="str">
        <f>IFERROR(IF('Quantities Report'!A283="","",VALUE(SUBSTITUTE('Quantities Report'!A283,"+",""))),"")</f>
        <v/>
      </c>
    </row>
    <row r="284" spans="2:2">
      <c r="B284" s="25" t="str">
        <f>IFERROR(IF('Quantities Report'!A284="","",VALUE(SUBSTITUTE('Quantities Report'!A284,"+",""))),"")</f>
        <v/>
      </c>
    </row>
    <row r="285" spans="2:2">
      <c r="B285" s="25" t="str">
        <f>IFERROR(IF('Quantities Report'!A285="","",VALUE(SUBSTITUTE('Quantities Report'!A285,"+",""))),"")</f>
        <v/>
      </c>
    </row>
    <row r="286" spans="2:2">
      <c r="B286" s="25" t="str">
        <f>IFERROR(IF('Quantities Report'!A286="","",VALUE(SUBSTITUTE('Quantities Report'!A286,"+",""))),"")</f>
        <v/>
      </c>
    </row>
    <row r="287" spans="2:2">
      <c r="B287" s="25" t="str">
        <f>IFERROR(IF('Quantities Report'!A287="","",VALUE(SUBSTITUTE('Quantities Report'!A287,"+",""))),"")</f>
        <v/>
      </c>
    </row>
    <row r="288" spans="2:2">
      <c r="B288" s="25" t="str">
        <f>IFERROR(IF('Quantities Report'!A288="","",VALUE(SUBSTITUTE('Quantities Report'!A288,"+",""))),"")</f>
        <v/>
      </c>
    </row>
    <row r="289" spans="2:2">
      <c r="B289" s="25" t="str">
        <f>IFERROR(IF('Quantities Report'!A289="","",VALUE(SUBSTITUTE('Quantities Report'!A289,"+",""))),"")</f>
        <v/>
      </c>
    </row>
    <row r="290" spans="2:2">
      <c r="B290" s="25" t="str">
        <f>IFERROR(IF('Quantities Report'!A290="","",VALUE(SUBSTITUTE('Quantities Report'!A290,"+",""))),"")</f>
        <v/>
      </c>
    </row>
    <row r="291" spans="2:2">
      <c r="B291" s="25" t="str">
        <f>IFERROR(IF('Quantities Report'!A291="","",VALUE(SUBSTITUTE('Quantities Report'!A291,"+",""))),"")</f>
        <v/>
      </c>
    </row>
    <row r="292" spans="2:2">
      <c r="B292" s="25" t="str">
        <f>IFERROR(IF('Quantities Report'!A292="","",VALUE(SUBSTITUTE('Quantities Report'!A292,"+",""))),"")</f>
        <v/>
      </c>
    </row>
    <row r="293" spans="2:2">
      <c r="B293" s="25" t="str">
        <f>IFERROR(IF('Quantities Report'!A293="","",VALUE(SUBSTITUTE('Quantities Report'!A293,"+",""))),"")</f>
        <v/>
      </c>
    </row>
    <row r="294" spans="2:2">
      <c r="B294" s="25" t="str">
        <f>IFERROR(IF('Quantities Report'!A294="","",VALUE(SUBSTITUTE('Quantities Report'!A294,"+",""))),"")</f>
        <v/>
      </c>
    </row>
    <row r="295" spans="2:2">
      <c r="B295" s="25" t="str">
        <f>IFERROR(IF('Quantities Report'!A295="","",VALUE(SUBSTITUTE('Quantities Report'!A295,"+",""))),"")</f>
        <v/>
      </c>
    </row>
    <row r="296" spans="2:2">
      <c r="B296" s="25" t="str">
        <f>IFERROR(IF('Quantities Report'!A296="","",VALUE(SUBSTITUTE('Quantities Report'!A296,"+",""))),"")</f>
        <v/>
      </c>
    </row>
    <row r="297" spans="2:2">
      <c r="B297" s="25" t="str">
        <f>IFERROR(IF('Quantities Report'!A297="","",VALUE(SUBSTITUTE('Quantities Report'!A297,"+",""))),"")</f>
        <v/>
      </c>
    </row>
    <row r="298" spans="2:2">
      <c r="B298" s="25" t="str">
        <f>IFERROR(IF('Quantities Report'!A298="","",VALUE(SUBSTITUTE('Quantities Report'!A298,"+",""))),"")</f>
        <v/>
      </c>
    </row>
    <row r="299" spans="2:2">
      <c r="B299" s="25" t="str">
        <f>IFERROR(IF('Quantities Report'!A299="","",VALUE(SUBSTITUTE('Quantities Report'!A299,"+",""))),"")</f>
        <v/>
      </c>
    </row>
    <row r="300" spans="2:2">
      <c r="B300" s="25" t="str">
        <f>IFERROR(IF('Quantities Report'!A300="","",VALUE(SUBSTITUTE('Quantities Report'!A300,"+",""))),"")</f>
        <v/>
      </c>
    </row>
    <row r="301" spans="2:2">
      <c r="B301" s="25" t="str">
        <f>IFERROR(IF('Quantities Report'!A301="","",VALUE(SUBSTITUTE('Quantities Report'!A301,"+",""))),"")</f>
        <v/>
      </c>
    </row>
    <row r="302" spans="2:2">
      <c r="B302" s="25" t="str">
        <f>IFERROR(IF('Quantities Report'!A302="","",VALUE(SUBSTITUTE('Quantities Report'!A302,"+",""))),"")</f>
        <v/>
      </c>
    </row>
    <row r="303" spans="2:2">
      <c r="B303" s="25" t="str">
        <f>IFERROR(IF('Quantities Report'!A303="","",VALUE(SUBSTITUTE('Quantities Report'!A303,"+",""))),"")</f>
        <v/>
      </c>
    </row>
    <row r="304" spans="2:2">
      <c r="B304" s="25" t="str">
        <f>IFERROR(IF('Quantities Report'!A304="","",VALUE(SUBSTITUTE('Quantities Report'!A304,"+",""))),"")</f>
        <v/>
      </c>
    </row>
    <row r="305" spans="2:2">
      <c r="B305" s="25" t="str">
        <f>IFERROR(IF('Quantities Report'!A305="","",VALUE(SUBSTITUTE('Quantities Report'!A305,"+",""))),"")</f>
        <v/>
      </c>
    </row>
    <row r="306" spans="2:2">
      <c r="B306" s="25" t="str">
        <f>IFERROR(IF('Quantities Report'!A306="","",VALUE(SUBSTITUTE('Quantities Report'!A306,"+",""))),"")</f>
        <v/>
      </c>
    </row>
    <row r="307" spans="2:2">
      <c r="B307" s="25" t="str">
        <f>IFERROR(IF('Quantities Report'!A307="","",VALUE(SUBSTITUTE('Quantities Report'!A307,"+",""))),"")</f>
        <v/>
      </c>
    </row>
    <row r="308" spans="2:2">
      <c r="B308" s="25" t="str">
        <f>IFERROR(IF('Quantities Report'!A308="","",VALUE(SUBSTITUTE('Quantities Report'!A308,"+",""))),"")</f>
        <v/>
      </c>
    </row>
    <row r="309" spans="2:2">
      <c r="B309" s="25" t="str">
        <f>IFERROR(IF('Quantities Report'!A309="","",VALUE(SUBSTITUTE('Quantities Report'!A309,"+",""))),"")</f>
        <v/>
      </c>
    </row>
    <row r="310" spans="2:2">
      <c r="B310" s="25" t="str">
        <f>IFERROR(IF('Quantities Report'!A310="","",VALUE(SUBSTITUTE('Quantities Report'!A310,"+",""))),"")</f>
        <v/>
      </c>
    </row>
    <row r="311" spans="2:2">
      <c r="B311" s="25" t="str">
        <f>IFERROR(IF('Quantities Report'!A311="","",VALUE(SUBSTITUTE('Quantities Report'!A311,"+",""))),"")</f>
        <v/>
      </c>
    </row>
    <row r="312" spans="2:2">
      <c r="B312" s="25" t="str">
        <f>IFERROR(IF('Quantities Report'!A312="","",VALUE(SUBSTITUTE('Quantities Report'!A312,"+",""))),"")</f>
        <v/>
      </c>
    </row>
    <row r="313" spans="2:2">
      <c r="B313" s="25" t="str">
        <f>IFERROR(IF('Quantities Report'!A313="","",VALUE(SUBSTITUTE('Quantities Report'!A313,"+",""))),"")</f>
        <v/>
      </c>
    </row>
    <row r="314" spans="2:2">
      <c r="B314" s="25" t="str">
        <f>IFERROR(IF('Quantities Report'!A314="","",VALUE(SUBSTITUTE('Quantities Report'!A314,"+",""))),"")</f>
        <v/>
      </c>
    </row>
    <row r="315" spans="2:2">
      <c r="B315" s="25" t="str">
        <f>IFERROR(IF('Quantities Report'!A315="","",VALUE(SUBSTITUTE('Quantities Report'!A315,"+",""))),"")</f>
        <v/>
      </c>
    </row>
    <row r="316" spans="2:2">
      <c r="B316" s="25" t="str">
        <f>IFERROR(IF('Quantities Report'!A316="","",VALUE(SUBSTITUTE('Quantities Report'!A316,"+",""))),"")</f>
        <v/>
      </c>
    </row>
    <row r="317" spans="2:2">
      <c r="B317" s="25" t="str">
        <f>IFERROR(IF('Quantities Report'!A317="","",VALUE(SUBSTITUTE('Quantities Report'!A317,"+",""))),"")</f>
        <v/>
      </c>
    </row>
    <row r="318" spans="2:2">
      <c r="B318" s="25" t="str">
        <f>IFERROR(IF('Quantities Report'!A318="","",VALUE(SUBSTITUTE('Quantities Report'!A318,"+",""))),"")</f>
        <v/>
      </c>
    </row>
    <row r="319" spans="2:2">
      <c r="B319" s="25" t="str">
        <f>IFERROR(IF('Quantities Report'!A319="","",VALUE(SUBSTITUTE('Quantities Report'!A319,"+",""))),"")</f>
        <v/>
      </c>
    </row>
    <row r="320" spans="2:2">
      <c r="B320" s="25" t="str">
        <f>IFERROR(IF('Quantities Report'!A320="","",VALUE(SUBSTITUTE('Quantities Report'!A320,"+",""))),"")</f>
        <v/>
      </c>
    </row>
    <row r="321" spans="2:2">
      <c r="B321" s="25" t="str">
        <f>IFERROR(IF('Quantities Report'!A321="","",VALUE(SUBSTITUTE('Quantities Report'!A321,"+",""))),"")</f>
        <v/>
      </c>
    </row>
    <row r="322" spans="2:2">
      <c r="B322" s="25" t="str">
        <f>IFERROR(IF('Quantities Report'!A322="","",VALUE(SUBSTITUTE('Quantities Report'!A322,"+",""))),"")</f>
        <v/>
      </c>
    </row>
    <row r="323" spans="2:2">
      <c r="B323" s="25" t="str">
        <f>IFERROR(IF('Quantities Report'!A323="","",VALUE(SUBSTITUTE('Quantities Report'!A323,"+",""))),"")</f>
        <v/>
      </c>
    </row>
    <row r="324" spans="2:2">
      <c r="B324" s="25" t="str">
        <f>IFERROR(IF('Quantities Report'!A324="","",VALUE(SUBSTITUTE('Quantities Report'!A324,"+",""))),"")</f>
        <v/>
      </c>
    </row>
    <row r="325" spans="2:2">
      <c r="B325" s="25" t="str">
        <f>IFERROR(IF('Quantities Report'!A325="","",VALUE(SUBSTITUTE('Quantities Report'!A325,"+",""))),"")</f>
        <v/>
      </c>
    </row>
    <row r="326" spans="2:2">
      <c r="B326" s="25" t="str">
        <f>IFERROR(IF('Quantities Report'!A326="","",VALUE(SUBSTITUTE('Quantities Report'!A326,"+",""))),"")</f>
        <v/>
      </c>
    </row>
    <row r="327" spans="2:2">
      <c r="B327" s="25" t="str">
        <f>IFERROR(IF('Quantities Report'!A327="","",VALUE(SUBSTITUTE('Quantities Report'!A327,"+",""))),"")</f>
        <v/>
      </c>
    </row>
    <row r="328" spans="2:2">
      <c r="B328" s="25" t="str">
        <f>IFERROR(IF('Quantities Report'!A328="","",VALUE(SUBSTITUTE('Quantities Report'!A328,"+",""))),"")</f>
        <v/>
      </c>
    </row>
    <row r="329" spans="2:2">
      <c r="B329" s="25" t="str">
        <f>IFERROR(IF('Quantities Report'!A329="","",VALUE(SUBSTITUTE('Quantities Report'!A329,"+",""))),"")</f>
        <v/>
      </c>
    </row>
    <row r="330" spans="2:2">
      <c r="B330" s="25" t="str">
        <f>IFERROR(IF('Quantities Report'!A330="","",VALUE(SUBSTITUTE('Quantities Report'!A330,"+",""))),"")</f>
        <v/>
      </c>
    </row>
    <row r="331" spans="2:2">
      <c r="B331" s="25" t="str">
        <f>IFERROR(IF('Quantities Report'!A331="","",VALUE(SUBSTITUTE('Quantities Report'!A331,"+",""))),"")</f>
        <v/>
      </c>
    </row>
    <row r="332" spans="2:2">
      <c r="B332" s="25" t="str">
        <f>IFERROR(IF('Quantities Report'!A332="","",VALUE(SUBSTITUTE('Quantities Report'!A332,"+",""))),"")</f>
        <v/>
      </c>
    </row>
    <row r="333" spans="2:2">
      <c r="B333" s="25" t="str">
        <f>IFERROR(IF('Quantities Report'!A333="","",VALUE(SUBSTITUTE('Quantities Report'!A333,"+",""))),"")</f>
        <v/>
      </c>
    </row>
    <row r="334" spans="2:2">
      <c r="B334" s="25" t="str">
        <f>IFERROR(IF('Quantities Report'!A334="","",VALUE(SUBSTITUTE('Quantities Report'!A334,"+",""))),"")</f>
        <v/>
      </c>
    </row>
    <row r="335" spans="2:2">
      <c r="B335" s="25" t="str">
        <f>IFERROR(IF('Quantities Report'!A335="","",VALUE(SUBSTITUTE('Quantities Report'!A335,"+",""))),"")</f>
        <v/>
      </c>
    </row>
    <row r="336" spans="2:2">
      <c r="B336" s="25" t="str">
        <f>IFERROR(IF('Quantities Report'!A336="","",VALUE(SUBSTITUTE('Quantities Report'!A336,"+",""))),"")</f>
        <v/>
      </c>
    </row>
    <row r="337" spans="2:2">
      <c r="B337" s="25" t="str">
        <f>IFERROR(IF('Quantities Report'!A337="","",VALUE(SUBSTITUTE('Quantities Report'!A337,"+",""))),"")</f>
        <v/>
      </c>
    </row>
    <row r="338" spans="2:2">
      <c r="B338" s="25" t="str">
        <f>IFERROR(IF('Quantities Report'!A338="","",VALUE(SUBSTITUTE('Quantities Report'!A338,"+",""))),"")</f>
        <v/>
      </c>
    </row>
    <row r="339" spans="2:2">
      <c r="B339" s="25" t="str">
        <f>IFERROR(IF('Quantities Report'!A339="","",VALUE(SUBSTITUTE('Quantities Report'!A339,"+",""))),"")</f>
        <v/>
      </c>
    </row>
    <row r="340" spans="2:2">
      <c r="B340" s="25" t="str">
        <f>IFERROR(IF('Quantities Report'!A340="","",VALUE(SUBSTITUTE('Quantities Report'!A340,"+",""))),"")</f>
        <v/>
      </c>
    </row>
    <row r="341" spans="2:2">
      <c r="B341" s="25" t="str">
        <f>IFERROR(IF('Quantities Report'!A341="","",VALUE(SUBSTITUTE('Quantities Report'!A341,"+",""))),"")</f>
        <v/>
      </c>
    </row>
    <row r="342" spans="2:2">
      <c r="B342" s="25" t="str">
        <f>IFERROR(IF('Quantities Report'!A342="","",VALUE(SUBSTITUTE('Quantities Report'!A342,"+",""))),"")</f>
        <v/>
      </c>
    </row>
    <row r="343" spans="2:2">
      <c r="B343" s="25" t="str">
        <f>IFERROR(IF('Quantities Report'!A343="","",VALUE(SUBSTITUTE('Quantities Report'!A343,"+",""))),"")</f>
        <v/>
      </c>
    </row>
    <row r="344" spans="2:2">
      <c r="B344" s="25" t="str">
        <f>IFERROR(IF('Quantities Report'!A344="","",VALUE(SUBSTITUTE('Quantities Report'!A344,"+",""))),"")</f>
        <v/>
      </c>
    </row>
    <row r="345" spans="2:2">
      <c r="B345" s="25" t="str">
        <f>IFERROR(IF('Quantities Report'!A345="","",VALUE(SUBSTITUTE('Quantities Report'!A345,"+",""))),"")</f>
        <v/>
      </c>
    </row>
    <row r="346" spans="2:2">
      <c r="B346" s="25" t="str">
        <f>IFERROR(IF('Quantities Report'!A346="","",VALUE(SUBSTITUTE('Quantities Report'!A346,"+",""))),"")</f>
        <v/>
      </c>
    </row>
    <row r="347" spans="2:2">
      <c r="B347" s="25" t="str">
        <f>IFERROR(IF('Quantities Report'!A347="","",VALUE(SUBSTITUTE('Quantities Report'!A347,"+",""))),"")</f>
        <v/>
      </c>
    </row>
    <row r="348" spans="2:2">
      <c r="B348" s="25" t="str">
        <f>IFERROR(IF('Quantities Report'!A348="","",VALUE(SUBSTITUTE('Quantities Report'!A348,"+",""))),"")</f>
        <v/>
      </c>
    </row>
    <row r="349" spans="2:2">
      <c r="B349" s="25" t="str">
        <f>IFERROR(IF('Quantities Report'!A349="","",VALUE(SUBSTITUTE('Quantities Report'!A349,"+",""))),"")</f>
        <v/>
      </c>
    </row>
    <row r="350" spans="2:2">
      <c r="B350" s="25" t="str">
        <f>IFERROR(IF('Quantities Report'!A350="","",VALUE(SUBSTITUTE('Quantities Report'!A350,"+",""))),"")</f>
        <v/>
      </c>
    </row>
    <row r="351" spans="2:2">
      <c r="B351" s="25" t="str">
        <f>IFERROR(IF('Quantities Report'!A351="","",VALUE(SUBSTITUTE('Quantities Report'!A351,"+",""))),"")</f>
        <v/>
      </c>
    </row>
    <row r="352" spans="2:2">
      <c r="B352" s="25" t="str">
        <f>IFERROR(IF('Quantities Report'!A352="","",VALUE(SUBSTITUTE('Quantities Report'!A352,"+",""))),"")</f>
        <v/>
      </c>
    </row>
    <row r="353" spans="2:2">
      <c r="B353" s="25" t="str">
        <f>IFERROR(IF('Quantities Report'!A353="","",VALUE(SUBSTITUTE('Quantities Report'!A353,"+",""))),"")</f>
        <v/>
      </c>
    </row>
    <row r="354" spans="2:2">
      <c r="B354" s="25" t="str">
        <f>IFERROR(IF('Quantities Report'!A354="","",VALUE(SUBSTITUTE('Quantities Report'!A354,"+",""))),"")</f>
        <v/>
      </c>
    </row>
    <row r="355" spans="2:2">
      <c r="B355" s="25" t="str">
        <f>IFERROR(IF('Quantities Report'!A355="","",VALUE(SUBSTITUTE('Quantities Report'!A355,"+",""))),"")</f>
        <v/>
      </c>
    </row>
    <row r="356" spans="2:2">
      <c r="B356" s="25" t="str">
        <f>IFERROR(IF('Quantities Report'!A356="","",VALUE(SUBSTITUTE('Quantities Report'!A356,"+",""))),"")</f>
        <v/>
      </c>
    </row>
    <row r="357" spans="2:2">
      <c r="B357" s="25" t="str">
        <f>IFERROR(IF('Quantities Report'!A357="","",VALUE(SUBSTITUTE('Quantities Report'!A357,"+",""))),"")</f>
        <v/>
      </c>
    </row>
    <row r="358" spans="2:2">
      <c r="B358" s="25" t="str">
        <f>IFERROR(IF('Quantities Report'!A358="","",VALUE(SUBSTITUTE('Quantities Report'!A358,"+",""))),"")</f>
        <v/>
      </c>
    </row>
    <row r="359" spans="2:2">
      <c r="B359" s="25" t="str">
        <f>IFERROR(IF('Quantities Report'!A359="","",VALUE(SUBSTITUTE('Quantities Report'!A359,"+",""))),"")</f>
        <v/>
      </c>
    </row>
    <row r="360" spans="2:2">
      <c r="B360" s="25" t="str">
        <f>IFERROR(IF('Quantities Report'!A360="","",VALUE(SUBSTITUTE('Quantities Report'!A360,"+",""))),"")</f>
        <v/>
      </c>
    </row>
    <row r="361" spans="2:2">
      <c r="B361" s="25" t="str">
        <f>IFERROR(IF('Quantities Report'!A361="","",VALUE(SUBSTITUTE('Quantities Report'!A361,"+",""))),"")</f>
        <v/>
      </c>
    </row>
    <row r="362" spans="2:2">
      <c r="B362" s="25" t="str">
        <f>IFERROR(IF('Quantities Report'!A362="","",VALUE(SUBSTITUTE('Quantities Report'!A362,"+",""))),"")</f>
        <v/>
      </c>
    </row>
    <row r="363" spans="2:2">
      <c r="B363" s="25" t="str">
        <f>IFERROR(IF('Quantities Report'!A363="","",VALUE(SUBSTITUTE('Quantities Report'!A363,"+",""))),"")</f>
        <v/>
      </c>
    </row>
    <row r="364" spans="2:2">
      <c r="B364" s="25" t="str">
        <f>IFERROR(IF('Quantities Report'!A364="","",VALUE(SUBSTITUTE('Quantities Report'!A364,"+",""))),"")</f>
        <v/>
      </c>
    </row>
    <row r="365" spans="2:2">
      <c r="B365" s="25" t="str">
        <f>IFERROR(IF('Quantities Report'!A365="","",VALUE(SUBSTITUTE('Quantities Report'!A365,"+",""))),"")</f>
        <v/>
      </c>
    </row>
    <row r="366" spans="2:2">
      <c r="B366" s="25" t="str">
        <f>IFERROR(IF('Quantities Report'!A366="","",VALUE(SUBSTITUTE('Quantities Report'!A366,"+",""))),"")</f>
        <v/>
      </c>
    </row>
    <row r="367" spans="2:2">
      <c r="B367" s="25" t="str">
        <f>IFERROR(IF('Quantities Report'!A367="","",VALUE(SUBSTITUTE('Quantities Report'!A367,"+",""))),"")</f>
        <v/>
      </c>
    </row>
    <row r="368" spans="2:2">
      <c r="B368" s="25" t="str">
        <f>IFERROR(IF('Quantities Report'!A368="","",VALUE(SUBSTITUTE('Quantities Report'!A368,"+",""))),"")</f>
        <v/>
      </c>
    </row>
    <row r="369" spans="2:2">
      <c r="B369" s="25" t="str">
        <f>IFERROR(IF('Quantities Report'!A369="","",VALUE(SUBSTITUTE('Quantities Report'!A369,"+",""))),"")</f>
        <v/>
      </c>
    </row>
    <row r="370" spans="2:2">
      <c r="B370" s="25" t="str">
        <f>IFERROR(IF('Quantities Report'!A370="","",VALUE(SUBSTITUTE('Quantities Report'!A370,"+",""))),"")</f>
        <v/>
      </c>
    </row>
    <row r="371" spans="2:2">
      <c r="B371" s="25" t="str">
        <f>IFERROR(IF('Quantities Report'!A371="","",VALUE(SUBSTITUTE('Quantities Report'!A371,"+",""))),"")</f>
        <v/>
      </c>
    </row>
    <row r="372" spans="2:2">
      <c r="B372" s="25" t="str">
        <f>IFERROR(IF('Quantities Report'!A372="","",VALUE(SUBSTITUTE('Quantities Report'!A372,"+",""))),"")</f>
        <v/>
      </c>
    </row>
    <row r="373" spans="2:2">
      <c r="B373" s="25" t="str">
        <f>IFERROR(IF('Quantities Report'!A373="","",VALUE(SUBSTITUTE('Quantities Report'!A373,"+",""))),"")</f>
        <v/>
      </c>
    </row>
    <row r="374" spans="2:2">
      <c r="B374" s="25" t="str">
        <f>IFERROR(IF('Quantities Report'!A374="","",VALUE(SUBSTITUTE('Quantities Report'!A374,"+",""))),"")</f>
        <v/>
      </c>
    </row>
    <row r="375" spans="2:2">
      <c r="B375" s="25" t="str">
        <f>IFERROR(IF('Quantities Report'!A375="","",VALUE(SUBSTITUTE('Quantities Report'!A375,"+",""))),"")</f>
        <v/>
      </c>
    </row>
    <row r="376" spans="2:2">
      <c r="B376" s="25" t="str">
        <f>IFERROR(IF('Quantities Report'!A376="","",VALUE(SUBSTITUTE('Quantities Report'!A376,"+",""))),"")</f>
        <v/>
      </c>
    </row>
    <row r="377" spans="2:2">
      <c r="B377" s="25" t="str">
        <f>IFERROR(IF('Quantities Report'!A377="","",VALUE(SUBSTITUTE('Quantities Report'!A377,"+",""))),"")</f>
        <v/>
      </c>
    </row>
    <row r="378" spans="2:2">
      <c r="B378" s="25" t="str">
        <f>IFERROR(IF('Quantities Report'!A378="","",VALUE(SUBSTITUTE('Quantities Report'!A378,"+",""))),"")</f>
        <v/>
      </c>
    </row>
    <row r="379" spans="2:2">
      <c r="B379" s="25" t="str">
        <f>IFERROR(IF('Quantities Report'!A379="","",VALUE(SUBSTITUTE('Quantities Report'!A379,"+",""))),"")</f>
        <v/>
      </c>
    </row>
    <row r="380" spans="2:2">
      <c r="B380" s="25" t="str">
        <f>IFERROR(IF('Quantities Report'!A380="","",VALUE(SUBSTITUTE('Quantities Report'!A380,"+",""))),"")</f>
        <v/>
      </c>
    </row>
    <row r="381" spans="2:2">
      <c r="B381" s="25" t="str">
        <f>IFERROR(IF('Quantities Report'!A381="","",VALUE(SUBSTITUTE('Quantities Report'!A381,"+",""))),"")</f>
        <v/>
      </c>
    </row>
    <row r="382" spans="2:2">
      <c r="B382" s="25" t="str">
        <f>IFERROR(IF('Quantities Report'!A382="","",VALUE(SUBSTITUTE('Quantities Report'!A382,"+",""))),"")</f>
        <v/>
      </c>
    </row>
    <row r="383" spans="2:2">
      <c r="B383" s="25" t="str">
        <f>IFERROR(IF('Quantities Report'!A383="","",VALUE(SUBSTITUTE('Quantities Report'!A383,"+",""))),"")</f>
        <v/>
      </c>
    </row>
    <row r="384" spans="2:2">
      <c r="B384" s="25" t="str">
        <f>IFERROR(IF('Quantities Report'!A384="","",VALUE(SUBSTITUTE('Quantities Report'!A384,"+",""))),"")</f>
        <v/>
      </c>
    </row>
    <row r="385" spans="2:2">
      <c r="B385" s="25" t="str">
        <f>IFERROR(IF('Quantities Report'!A385="","",VALUE(SUBSTITUTE('Quantities Report'!A385,"+",""))),"")</f>
        <v/>
      </c>
    </row>
    <row r="386" spans="2:2">
      <c r="B386" s="25" t="str">
        <f>IFERROR(IF('Quantities Report'!A386="","",VALUE(SUBSTITUTE('Quantities Report'!A386,"+",""))),"")</f>
        <v/>
      </c>
    </row>
    <row r="387" spans="2:2">
      <c r="B387" s="25" t="str">
        <f>IFERROR(IF('Quantities Report'!A387="","",VALUE(SUBSTITUTE('Quantities Report'!A387,"+",""))),"")</f>
        <v/>
      </c>
    </row>
    <row r="388" spans="2:2">
      <c r="B388" s="25" t="str">
        <f>IFERROR(IF('Quantities Report'!A388="","",VALUE(SUBSTITUTE('Quantities Report'!A388,"+",""))),"")</f>
        <v/>
      </c>
    </row>
    <row r="389" spans="2:2">
      <c r="B389" s="25" t="str">
        <f>IFERROR(IF('Quantities Report'!A389="","",VALUE(SUBSTITUTE('Quantities Report'!A389,"+",""))),"")</f>
        <v/>
      </c>
    </row>
    <row r="390" spans="2:2">
      <c r="B390" s="25" t="str">
        <f>IFERROR(IF('Quantities Report'!A390="","",VALUE(SUBSTITUTE('Quantities Report'!A390,"+",""))),"")</f>
        <v/>
      </c>
    </row>
    <row r="391" spans="2:2">
      <c r="B391" s="25" t="str">
        <f>IFERROR(IF('Quantities Report'!A391="","",VALUE(SUBSTITUTE('Quantities Report'!A391,"+",""))),"")</f>
        <v/>
      </c>
    </row>
    <row r="392" spans="2:2">
      <c r="B392" s="25" t="str">
        <f>IFERROR(IF('Quantities Report'!A392="","",VALUE(SUBSTITUTE('Quantities Report'!A392,"+",""))),"")</f>
        <v/>
      </c>
    </row>
    <row r="393" spans="2:2">
      <c r="B393" s="25" t="str">
        <f>IFERROR(IF('Quantities Report'!A393="","",VALUE(SUBSTITUTE('Quantities Report'!A393,"+",""))),"")</f>
        <v/>
      </c>
    </row>
    <row r="394" spans="2:2">
      <c r="B394" s="25" t="str">
        <f>IFERROR(IF('Quantities Report'!A394="","",VALUE(SUBSTITUTE('Quantities Report'!A394,"+",""))),"")</f>
        <v/>
      </c>
    </row>
    <row r="395" spans="2:2">
      <c r="B395" s="25" t="str">
        <f>IFERROR(IF('Quantities Report'!A395="","",VALUE(SUBSTITUTE('Quantities Report'!A395,"+",""))),"")</f>
        <v/>
      </c>
    </row>
    <row r="396" spans="2:2">
      <c r="B396" s="25" t="str">
        <f>IFERROR(IF('Quantities Report'!A396="","",VALUE(SUBSTITUTE('Quantities Report'!A396,"+",""))),"")</f>
        <v/>
      </c>
    </row>
    <row r="397" spans="2:2">
      <c r="B397" s="25" t="str">
        <f>IFERROR(IF('Quantities Report'!A397="","",VALUE(SUBSTITUTE('Quantities Report'!A397,"+",""))),"")</f>
        <v/>
      </c>
    </row>
    <row r="398" spans="2:2">
      <c r="B398" s="25" t="str">
        <f>IFERROR(IF('Quantities Report'!A398="","",VALUE(SUBSTITUTE('Quantities Report'!A398,"+",""))),"")</f>
        <v/>
      </c>
    </row>
    <row r="399" spans="2:2">
      <c r="B399" s="25" t="str">
        <f>IFERROR(IF('Quantities Report'!A399="","",VALUE(SUBSTITUTE('Quantities Report'!A399,"+",""))),"")</f>
        <v/>
      </c>
    </row>
    <row r="400" spans="2:2">
      <c r="B400" s="25" t="str">
        <f>IFERROR(IF('Quantities Report'!A400="","",VALUE(SUBSTITUTE('Quantities Report'!A400,"+",""))),"")</f>
        <v/>
      </c>
    </row>
    <row r="401" spans="2:2">
      <c r="B401" s="25" t="str">
        <f>IFERROR(IF('Quantities Report'!A401="","",VALUE(SUBSTITUTE('Quantities Report'!A401,"+",""))),"")</f>
        <v/>
      </c>
    </row>
    <row r="402" spans="2:2">
      <c r="B402" s="25" t="str">
        <f>IFERROR(IF('Quantities Report'!A402="","",VALUE(SUBSTITUTE('Quantities Report'!A402,"+",""))),"")</f>
        <v/>
      </c>
    </row>
    <row r="403" spans="2:2">
      <c r="B403" s="25" t="str">
        <f>IFERROR(IF('Quantities Report'!A403="","",VALUE(SUBSTITUTE('Quantities Report'!A403,"+",""))),"")</f>
        <v/>
      </c>
    </row>
    <row r="404" spans="2:2">
      <c r="B404" s="25" t="str">
        <f>IFERROR(IF('Quantities Report'!A404="","",VALUE(SUBSTITUTE('Quantities Report'!A404,"+",""))),"")</f>
        <v/>
      </c>
    </row>
    <row r="405" spans="2:2">
      <c r="B405" s="25" t="str">
        <f>IFERROR(IF('Quantities Report'!A405="","",VALUE(SUBSTITUTE('Quantities Report'!A405,"+",""))),"")</f>
        <v/>
      </c>
    </row>
    <row r="406" spans="2:2">
      <c r="B406" s="25" t="str">
        <f>IFERROR(IF('Quantities Report'!A406="","",VALUE(SUBSTITUTE('Quantities Report'!A406,"+",""))),"")</f>
        <v/>
      </c>
    </row>
    <row r="407" spans="2:2">
      <c r="B407" s="25" t="str">
        <f>IFERROR(IF('Quantities Report'!A407="","",VALUE(SUBSTITUTE('Quantities Report'!A407,"+",""))),"")</f>
        <v/>
      </c>
    </row>
    <row r="408" spans="2:2">
      <c r="B408" s="25" t="str">
        <f>IFERROR(IF('Quantities Report'!A408="","",VALUE(SUBSTITUTE('Quantities Report'!A408,"+",""))),"")</f>
        <v/>
      </c>
    </row>
    <row r="409" spans="2:2">
      <c r="B409" s="25" t="str">
        <f>IFERROR(IF('Quantities Report'!A409="","",VALUE(SUBSTITUTE('Quantities Report'!A409,"+",""))),"")</f>
        <v/>
      </c>
    </row>
    <row r="410" spans="2:2">
      <c r="B410" s="25" t="str">
        <f>IFERROR(IF('Quantities Report'!A410="","",VALUE(SUBSTITUTE('Quantities Report'!A410,"+",""))),"")</f>
        <v/>
      </c>
    </row>
    <row r="411" spans="2:2">
      <c r="B411" s="25" t="str">
        <f>IFERROR(IF('Quantities Report'!A411="","",VALUE(SUBSTITUTE('Quantities Report'!A411,"+",""))),"")</f>
        <v/>
      </c>
    </row>
    <row r="412" spans="2:2">
      <c r="B412" s="25" t="str">
        <f>IFERROR(IF('Quantities Report'!A412="","",VALUE(SUBSTITUTE('Quantities Report'!A412,"+",""))),"")</f>
        <v/>
      </c>
    </row>
    <row r="413" spans="2:2">
      <c r="B413" s="25" t="str">
        <f>IFERROR(IF('Quantities Report'!A413="","",VALUE(SUBSTITUTE('Quantities Report'!A413,"+",""))),"")</f>
        <v/>
      </c>
    </row>
    <row r="414" spans="2:2">
      <c r="B414" s="25" t="str">
        <f>IFERROR(IF('Quantities Report'!A414="","",VALUE(SUBSTITUTE('Quantities Report'!A414,"+",""))),"")</f>
        <v/>
      </c>
    </row>
    <row r="415" spans="2:2">
      <c r="B415" s="25" t="str">
        <f>IFERROR(IF('Quantities Report'!A415="","",VALUE(SUBSTITUTE('Quantities Report'!A415,"+",""))),"")</f>
        <v/>
      </c>
    </row>
    <row r="416" spans="2:2">
      <c r="B416" s="25" t="str">
        <f>IFERROR(IF('Quantities Report'!A416="","",VALUE(SUBSTITUTE('Quantities Report'!A416,"+",""))),"")</f>
        <v/>
      </c>
    </row>
    <row r="417" spans="2:2">
      <c r="B417" s="25" t="str">
        <f>IFERROR(IF('Quantities Report'!A417="","",VALUE(SUBSTITUTE('Quantities Report'!A417,"+",""))),"")</f>
        <v/>
      </c>
    </row>
    <row r="418" spans="2:2">
      <c r="B418" s="25" t="str">
        <f>IFERROR(IF('Quantities Report'!A418="","",VALUE(SUBSTITUTE('Quantities Report'!A418,"+",""))),"")</f>
        <v/>
      </c>
    </row>
    <row r="419" spans="2:2">
      <c r="B419" s="25" t="str">
        <f>IFERROR(IF('Quantities Report'!A419="","",VALUE(SUBSTITUTE('Quantities Report'!A419,"+",""))),"")</f>
        <v/>
      </c>
    </row>
    <row r="420" spans="2:2">
      <c r="B420" s="25" t="str">
        <f>IFERROR(IF('Quantities Report'!A420="","",VALUE(SUBSTITUTE('Quantities Report'!A420,"+",""))),"")</f>
        <v/>
      </c>
    </row>
    <row r="421" spans="2:2">
      <c r="B421" s="25" t="str">
        <f>IFERROR(IF('Quantities Report'!A421="","",VALUE(SUBSTITUTE('Quantities Report'!A421,"+",""))),"")</f>
        <v/>
      </c>
    </row>
    <row r="422" spans="2:2">
      <c r="B422" s="25" t="str">
        <f>IFERROR(IF('Quantities Report'!A422="","",VALUE(SUBSTITUTE('Quantities Report'!A422,"+",""))),"")</f>
        <v/>
      </c>
    </row>
    <row r="423" spans="2:2">
      <c r="B423" s="25" t="str">
        <f>IFERROR(IF('Quantities Report'!A423="","",VALUE(SUBSTITUTE('Quantities Report'!A423,"+",""))),"")</f>
        <v/>
      </c>
    </row>
    <row r="424" spans="2:2">
      <c r="B424" s="25" t="str">
        <f>IFERROR(IF('Quantities Report'!A424="","",VALUE(SUBSTITUTE('Quantities Report'!A424,"+",""))),"")</f>
        <v/>
      </c>
    </row>
    <row r="425" spans="2:2">
      <c r="B425" s="25" t="str">
        <f>IFERROR(IF('Quantities Report'!A425="","",VALUE(SUBSTITUTE('Quantities Report'!A425,"+",""))),"")</f>
        <v/>
      </c>
    </row>
    <row r="426" spans="2:2">
      <c r="B426" s="25" t="str">
        <f>IFERROR(IF('Quantities Report'!A426="","",VALUE(SUBSTITUTE('Quantities Report'!A426,"+",""))),"")</f>
        <v/>
      </c>
    </row>
    <row r="427" spans="2:2">
      <c r="B427" s="25" t="str">
        <f>IFERROR(IF('Quantities Report'!A427="","",VALUE(SUBSTITUTE('Quantities Report'!A427,"+",""))),"")</f>
        <v/>
      </c>
    </row>
    <row r="428" spans="2:2">
      <c r="B428" s="25" t="str">
        <f>IFERROR(IF('Quantities Report'!A428="","",VALUE(SUBSTITUTE('Quantities Report'!A428,"+",""))),"")</f>
        <v/>
      </c>
    </row>
    <row r="429" spans="2:2">
      <c r="B429" s="25" t="str">
        <f>IFERROR(IF('Quantities Report'!A429="","",VALUE(SUBSTITUTE('Quantities Report'!A429,"+",""))),"")</f>
        <v/>
      </c>
    </row>
    <row r="430" spans="2:2">
      <c r="B430" s="25" t="str">
        <f>IFERROR(IF('Quantities Report'!A430="","",VALUE(SUBSTITUTE('Quantities Report'!A430,"+",""))),"")</f>
        <v/>
      </c>
    </row>
    <row r="431" spans="2:2">
      <c r="B431" s="25" t="str">
        <f>IFERROR(IF('Quantities Report'!A431="","",VALUE(SUBSTITUTE('Quantities Report'!A431,"+",""))),"")</f>
        <v/>
      </c>
    </row>
    <row r="432" spans="2:2">
      <c r="B432" s="25" t="str">
        <f>IFERROR(IF('Quantities Report'!A432="","",VALUE(SUBSTITUTE('Quantities Report'!A432,"+",""))),"")</f>
        <v/>
      </c>
    </row>
    <row r="433" spans="2:2">
      <c r="B433" s="25" t="str">
        <f>IFERROR(IF('Quantities Report'!A433="","",VALUE(SUBSTITUTE('Quantities Report'!A433,"+",""))),"")</f>
        <v/>
      </c>
    </row>
    <row r="434" spans="2:2">
      <c r="B434" s="25" t="str">
        <f>IFERROR(IF('Quantities Report'!A434="","",VALUE(SUBSTITUTE('Quantities Report'!A434,"+",""))),"")</f>
        <v/>
      </c>
    </row>
    <row r="435" spans="2:2">
      <c r="B435" s="25" t="str">
        <f>IFERROR(IF('Quantities Report'!A435="","",VALUE(SUBSTITUTE('Quantities Report'!A435,"+",""))),"")</f>
        <v/>
      </c>
    </row>
    <row r="436" spans="2:2">
      <c r="B436" s="25" t="str">
        <f>IFERROR(IF('Quantities Report'!A436="","",VALUE(SUBSTITUTE('Quantities Report'!A436,"+",""))),"")</f>
        <v/>
      </c>
    </row>
    <row r="437" spans="2:2">
      <c r="B437" s="25" t="str">
        <f>IFERROR(IF('Quantities Report'!A437="","",VALUE(SUBSTITUTE('Quantities Report'!A437,"+",""))),"")</f>
        <v/>
      </c>
    </row>
    <row r="438" spans="2:2">
      <c r="B438" s="25" t="str">
        <f>IFERROR(IF('Quantities Report'!A438="","",VALUE(SUBSTITUTE('Quantities Report'!A438,"+",""))),"")</f>
        <v/>
      </c>
    </row>
    <row r="439" spans="2:2">
      <c r="B439" s="25" t="str">
        <f>IFERROR(IF('Quantities Report'!A439="","",VALUE(SUBSTITUTE('Quantities Report'!A439,"+",""))),"")</f>
        <v/>
      </c>
    </row>
    <row r="440" spans="2:2">
      <c r="B440" s="25" t="str">
        <f>IFERROR(IF('Quantities Report'!A440="","",VALUE(SUBSTITUTE('Quantities Report'!A440,"+",""))),"")</f>
        <v/>
      </c>
    </row>
    <row r="441" spans="2:2">
      <c r="B441" s="25" t="str">
        <f>IFERROR(IF('Quantities Report'!A441="","",VALUE(SUBSTITUTE('Quantities Report'!A441,"+",""))),"")</f>
        <v/>
      </c>
    </row>
    <row r="442" spans="2:2">
      <c r="B442" s="25" t="str">
        <f>IFERROR(IF('Quantities Report'!A442="","",VALUE(SUBSTITUTE('Quantities Report'!A442,"+",""))),"")</f>
        <v/>
      </c>
    </row>
    <row r="443" spans="2:2">
      <c r="B443" s="25" t="str">
        <f>IFERROR(IF('Quantities Report'!A443="","",VALUE(SUBSTITUTE('Quantities Report'!A443,"+",""))),"")</f>
        <v/>
      </c>
    </row>
    <row r="444" spans="2:2">
      <c r="B444" s="25" t="str">
        <f>IFERROR(IF('Quantities Report'!A444="","",VALUE(SUBSTITUTE('Quantities Report'!A444,"+",""))),"")</f>
        <v/>
      </c>
    </row>
    <row r="445" spans="2:2">
      <c r="B445" s="25" t="str">
        <f>IFERROR(IF('Quantities Report'!A445="","",VALUE(SUBSTITUTE('Quantities Report'!A445,"+",""))),"")</f>
        <v/>
      </c>
    </row>
    <row r="446" spans="2:2">
      <c r="B446" s="25" t="str">
        <f>IFERROR(IF('Quantities Report'!A446="","",VALUE(SUBSTITUTE('Quantities Report'!A446,"+",""))),"")</f>
        <v/>
      </c>
    </row>
    <row r="447" spans="2:2">
      <c r="B447" s="25" t="str">
        <f>IFERROR(IF('Quantities Report'!A447="","",VALUE(SUBSTITUTE('Quantities Report'!A447,"+",""))),"")</f>
        <v/>
      </c>
    </row>
    <row r="448" spans="2:2">
      <c r="B448" s="25" t="str">
        <f>IFERROR(IF('Quantities Report'!A448="","",VALUE(SUBSTITUTE('Quantities Report'!A448,"+",""))),"")</f>
        <v/>
      </c>
    </row>
    <row r="449" spans="2:2">
      <c r="B449" s="25" t="str">
        <f>IFERROR(IF('Quantities Report'!A449="","",VALUE(SUBSTITUTE('Quantities Report'!A449,"+",""))),"")</f>
        <v/>
      </c>
    </row>
    <row r="450" spans="2:2">
      <c r="B450" s="25" t="str">
        <f>IFERROR(IF('Quantities Report'!A450="","",VALUE(SUBSTITUTE('Quantities Report'!A450,"+",""))),"")</f>
        <v/>
      </c>
    </row>
    <row r="451" spans="2:2">
      <c r="B451" s="25" t="str">
        <f>IFERROR(IF('Quantities Report'!A451="","",VALUE(SUBSTITUTE('Quantities Report'!A451,"+",""))),"")</f>
        <v/>
      </c>
    </row>
    <row r="452" spans="2:2">
      <c r="B452" s="25" t="str">
        <f>IFERROR(IF('Quantities Report'!A452="","",VALUE(SUBSTITUTE('Quantities Report'!A452,"+",""))),"")</f>
        <v/>
      </c>
    </row>
    <row r="453" spans="2:2">
      <c r="B453" s="25" t="str">
        <f>IFERROR(IF('Quantities Report'!A453="","",VALUE(SUBSTITUTE('Quantities Report'!A453,"+",""))),"")</f>
        <v/>
      </c>
    </row>
    <row r="454" spans="2:2">
      <c r="B454" s="25" t="str">
        <f>IFERROR(IF('Quantities Report'!A454="","",VALUE(SUBSTITUTE('Quantities Report'!A454,"+",""))),"")</f>
        <v/>
      </c>
    </row>
    <row r="455" spans="2:2">
      <c r="B455" s="25" t="str">
        <f>IFERROR(IF('Quantities Report'!A455="","",VALUE(SUBSTITUTE('Quantities Report'!A455,"+",""))),"")</f>
        <v/>
      </c>
    </row>
    <row r="456" spans="2:2">
      <c r="B456" s="25" t="str">
        <f>IFERROR(IF('Quantities Report'!A456="","",VALUE(SUBSTITUTE('Quantities Report'!A456,"+",""))),"")</f>
        <v/>
      </c>
    </row>
    <row r="457" spans="2:2">
      <c r="B457" s="25" t="str">
        <f>IFERROR(IF('Quantities Report'!A457="","",VALUE(SUBSTITUTE('Quantities Report'!A457,"+",""))),"")</f>
        <v/>
      </c>
    </row>
    <row r="458" spans="2:2">
      <c r="B458" s="25" t="str">
        <f>IFERROR(IF('Quantities Report'!A458="","",VALUE(SUBSTITUTE('Quantities Report'!A458,"+",""))),"")</f>
        <v/>
      </c>
    </row>
    <row r="459" spans="2:2">
      <c r="B459" s="25" t="str">
        <f>IFERROR(IF('Quantities Report'!A459="","",VALUE(SUBSTITUTE('Quantities Report'!A459,"+",""))),"")</f>
        <v/>
      </c>
    </row>
    <row r="460" spans="2:2">
      <c r="B460" s="25" t="str">
        <f>IFERROR(IF('Quantities Report'!A460="","",VALUE(SUBSTITUTE('Quantities Report'!A460,"+",""))),"")</f>
        <v/>
      </c>
    </row>
    <row r="461" spans="2:2">
      <c r="B461" s="25" t="str">
        <f>IFERROR(IF('Quantities Report'!A461="","",VALUE(SUBSTITUTE('Quantities Report'!A461,"+",""))),"")</f>
        <v/>
      </c>
    </row>
    <row r="462" spans="2:2">
      <c r="B462" s="25" t="str">
        <f>IFERROR(IF('Quantities Report'!A462="","",VALUE(SUBSTITUTE('Quantities Report'!A462,"+",""))),"")</f>
        <v/>
      </c>
    </row>
    <row r="463" spans="2:2">
      <c r="B463" s="25" t="str">
        <f>IFERROR(IF('Quantities Report'!A463="","",VALUE(SUBSTITUTE('Quantities Report'!A463,"+",""))),"")</f>
        <v/>
      </c>
    </row>
    <row r="464" spans="2:2">
      <c r="B464" s="25" t="str">
        <f>IFERROR(IF('Quantities Report'!A464="","",VALUE(SUBSTITUTE('Quantities Report'!A464,"+",""))),"")</f>
        <v/>
      </c>
    </row>
    <row r="465" spans="2:2">
      <c r="B465" s="25" t="str">
        <f>IFERROR(IF('Quantities Report'!A465="","",VALUE(SUBSTITUTE('Quantities Report'!A465,"+",""))),"")</f>
        <v/>
      </c>
    </row>
    <row r="466" spans="2:2">
      <c r="B466" s="25" t="str">
        <f>IFERROR(IF('Quantities Report'!A466="","",VALUE(SUBSTITUTE('Quantities Report'!A466,"+",""))),"")</f>
        <v/>
      </c>
    </row>
    <row r="467" spans="2:2">
      <c r="B467" s="25" t="str">
        <f>IFERROR(IF('Quantities Report'!A467="","",VALUE(SUBSTITUTE('Quantities Report'!A467,"+",""))),"")</f>
        <v/>
      </c>
    </row>
    <row r="468" spans="2:2">
      <c r="B468" s="25" t="str">
        <f>IFERROR(IF('Quantities Report'!A468="","",VALUE(SUBSTITUTE('Quantities Report'!A468,"+",""))),"")</f>
        <v/>
      </c>
    </row>
    <row r="469" spans="2:2">
      <c r="B469" s="25" t="str">
        <f>IFERROR(IF('Quantities Report'!A469="","",VALUE(SUBSTITUTE('Quantities Report'!A469,"+",""))),"")</f>
        <v/>
      </c>
    </row>
    <row r="470" spans="2:2">
      <c r="B470" s="25" t="str">
        <f>IFERROR(IF('Quantities Report'!A470="","",VALUE(SUBSTITUTE('Quantities Report'!A470,"+",""))),"")</f>
        <v/>
      </c>
    </row>
    <row r="471" spans="2:2">
      <c r="B471" s="25" t="str">
        <f>IFERROR(IF('Quantities Report'!A471="","",VALUE(SUBSTITUTE('Quantities Report'!A471,"+",""))),"")</f>
        <v/>
      </c>
    </row>
    <row r="472" spans="2:2">
      <c r="B472" s="25" t="str">
        <f>IFERROR(IF('Quantities Report'!A472="","",VALUE(SUBSTITUTE('Quantities Report'!A472,"+",""))),"")</f>
        <v/>
      </c>
    </row>
    <row r="473" spans="2:2">
      <c r="B473" s="25" t="str">
        <f>IFERROR(IF('Quantities Report'!A473="","",VALUE(SUBSTITUTE('Quantities Report'!A473,"+",""))),"")</f>
        <v/>
      </c>
    </row>
    <row r="474" spans="2:2">
      <c r="B474" s="25" t="str">
        <f>IFERROR(IF('Quantities Report'!A474="","",VALUE(SUBSTITUTE('Quantities Report'!A474,"+",""))),"")</f>
        <v/>
      </c>
    </row>
    <row r="475" spans="2:2">
      <c r="B475" s="25" t="str">
        <f>IFERROR(IF('Quantities Report'!A475="","",VALUE(SUBSTITUTE('Quantities Report'!A475,"+",""))),"")</f>
        <v/>
      </c>
    </row>
    <row r="476" spans="2:2">
      <c r="B476" s="25" t="str">
        <f>IFERROR(IF('Quantities Report'!A476="","",VALUE(SUBSTITUTE('Quantities Report'!A476,"+",""))),"")</f>
        <v/>
      </c>
    </row>
    <row r="477" spans="2:2">
      <c r="B477" s="25" t="str">
        <f>IFERROR(IF('Quantities Report'!A477="","",VALUE(SUBSTITUTE('Quantities Report'!A477,"+",""))),"")</f>
        <v/>
      </c>
    </row>
    <row r="478" spans="2:2">
      <c r="B478" s="25" t="str">
        <f>IFERROR(IF('Quantities Report'!A478="","",VALUE(SUBSTITUTE('Quantities Report'!A478,"+",""))),"")</f>
        <v/>
      </c>
    </row>
    <row r="479" spans="2:2">
      <c r="B479" s="25" t="str">
        <f>IFERROR(IF('Quantities Report'!A479="","",VALUE(SUBSTITUTE('Quantities Report'!A479,"+",""))),"")</f>
        <v/>
      </c>
    </row>
    <row r="480" spans="2:2">
      <c r="B480" s="25" t="str">
        <f>IFERROR(IF('Quantities Report'!A480="","",VALUE(SUBSTITUTE('Quantities Report'!A480,"+",""))),"")</f>
        <v/>
      </c>
    </row>
    <row r="481" spans="2:2">
      <c r="B481" s="25" t="str">
        <f>IFERROR(IF('Quantities Report'!A481="","",VALUE(SUBSTITUTE('Quantities Report'!A481,"+",""))),"")</f>
        <v/>
      </c>
    </row>
    <row r="482" spans="2:2">
      <c r="B482" s="25" t="str">
        <f>IFERROR(IF('Quantities Report'!A482="","",VALUE(SUBSTITUTE('Quantities Report'!A482,"+",""))),"")</f>
        <v/>
      </c>
    </row>
    <row r="483" spans="2:2">
      <c r="B483" s="25" t="str">
        <f>IFERROR(IF('Quantities Report'!A483="","",VALUE(SUBSTITUTE('Quantities Report'!A483,"+",""))),"")</f>
        <v/>
      </c>
    </row>
    <row r="484" spans="2:2">
      <c r="B484" s="25" t="str">
        <f>IFERROR(IF('Quantities Report'!A484="","",VALUE(SUBSTITUTE('Quantities Report'!A484,"+",""))),"")</f>
        <v/>
      </c>
    </row>
    <row r="485" spans="2:2">
      <c r="B485" s="25" t="str">
        <f>IFERROR(IF('Quantities Report'!A485="","",VALUE(SUBSTITUTE('Quantities Report'!A485,"+",""))),"")</f>
        <v/>
      </c>
    </row>
    <row r="486" spans="2:2">
      <c r="B486" s="25" t="str">
        <f>IFERROR(IF('Quantities Report'!A486="","",VALUE(SUBSTITUTE('Quantities Report'!A486,"+",""))),"")</f>
        <v/>
      </c>
    </row>
    <row r="487" spans="2:2">
      <c r="B487" s="25" t="str">
        <f>IFERROR(IF('Quantities Report'!A487="","",VALUE(SUBSTITUTE('Quantities Report'!A487,"+",""))),"")</f>
        <v/>
      </c>
    </row>
    <row r="488" spans="2:2">
      <c r="B488" s="25" t="str">
        <f>IFERROR(IF('Quantities Report'!A488="","",VALUE(SUBSTITUTE('Quantities Report'!A488,"+",""))),"")</f>
        <v/>
      </c>
    </row>
    <row r="489" spans="2:2">
      <c r="B489" s="25" t="str">
        <f>IFERROR(IF('Quantities Report'!A489="","",VALUE(SUBSTITUTE('Quantities Report'!A489,"+",""))),"")</f>
        <v/>
      </c>
    </row>
    <row r="490" spans="2:2">
      <c r="B490" s="25" t="str">
        <f>IFERROR(IF('Quantities Report'!A490="","",VALUE(SUBSTITUTE('Quantities Report'!A490,"+",""))),"")</f>
        <v/>
      </c>
    </row>
    <row r="491" spans="2:2">
      <c r="B491" s="25" t="str">
        <f>IFERROR(IF('Quantities Report'!A491="","",VALUE(SUBSTITUTE('Quantities Report'!A491,"+",""))),"")</f>
        <v/>
      </c>
    </row>
    <row r="492" spans="2:2">
      <c r="B492" s="25" t="str">
        <f>IFERROR(IF('Quantities Report'!A492="","",VALUE(SUBSTITUTE('Quantities Report'!A492,"+",""))),"")</f>
        <v/>
      </c>
    </row>
    <row r="493" spans="2:2">
      <c r="B493" s="25" t="str">
        <f>IFERROR(IF('Quantities Report'!A493="","",VALUE(SUBSTITUTE('Quantities Report'!A493,"+",""))),"")</f>
        <v/>
      </c>
    </row>
    <row r="494" spans="2:2">
      <c r="B494" s="25" t="str">
        <f>IFERROR(IF('Quantities Report'!A494="","",VALUE(SUBSTITUTE('Quantities Report'!A494,"+",""))),"")</f>
        <v/>
      </c>
    </row>
    <row r="495" spans="2:2">
      <c r="B495" s="25" t="str">
        <f>IFERROR(IF('Quantities Report'!A495="","",VALUE(SUBSTITUTE('Quantities Report'!A495,"+",""))),"")</f>
        <v/>
      </c>
    </row>
    <row r="496" spans="2:2">
      <c r="B496" s="25" t="str">
        <f>IFERROR(IF('Quantities Report'!A496="","",VALUE(SUBSTITUTE('Quantities Report'!A496,"+",""))),"")</f>
        <v/>
      </c>
    </row>
    <row r="497" spans="2:2">
      <c r="B497" s="25" t="str">
        <f>IFERROR(IF('Quantities Report'!A497="","",VALUE(SUBSTITUTE('Quantities Report'!A497,"+",""))),"")</f>
        <v/>
      </c>
    </row>
    <row r="498" spans="2:2">
      <c r="B498" s="25" t="str">
        <f>IFERROR(IF('Quantities Report'!A498="","",VALUE(SUBSTITUTE('Quantities Report'!A498,"+",""))),"")</f>
        <v/>
      </c>
    </row>
    <row r="499" spans="2:2">
      <c r="B499" s="25" t="str">
        <f>IFERROR(IF('Quantities Report'!A499="","",VALUE(SUBSTITUTE('Quantities Report'!A499,"+",""))),"")</f>
        <v/>
      </c>
    </row>
    <row r="500" spans="2:2">
      <c r="B500" s="25" t="str">
        <f>IFERROR(IF('Quantities Report'!A500="","",VALUE(SUBSTITUTE('Quantities Report'!A500,"+",""))),"")</f>
        <v/>
      </c>
    </row>
    <row r="501" spans="2:2">
      <c r="B501" s="25" t="str">
        <f>IFERROR(IF('Quantities Report'!A501="","",VALUE(SUBSTITUTE('Quantities Report'!A501,"+",""))),"")</f>
        <v/>
      </c>
    </row>
    <row r="502" spans="2:2">
      <c r="B502" s="25" t="str">
        <f>IFERROR(IF('Quantities Report'!A502="","",VALUE(SUBSTITUTE('Quantities Report'!A502,"+",""))),"")</f>
        <v/>
      </c>
    </row>
    <row r="503" spans="2:2">
      <c r="B503" s="25" t="str">
        <f>IFERROR(IF('Quantities Report'!A503="","",VALUE(SUBSTITUTE('Quantities Report'!A503,"+",""))),"")</f>
        <v/>
      </c>
    </row>
    <row r="504" spans="2:2">
      <c r="B504" s="25" t="str">
        <f>IFERROR(IF('Quantities Report'!A504="","",VALUE(SUBSTITUTE('Quantities Report'!A504,"+",""))),"")</f>
        <v/>
      </c>
    </row>
    <row r="505" spans="2:2">
      <c r="B505" s="25" t="str">
        <f>IFERROR(IF('Quantities Report'!A505="","",VALUE(SUBSTITUTE('Quantities Report'!A505,"+",""))),"")</f>
        <v/>
      </c>
    </row>
    <row r="506" spans="2:2">
      <c r="B506" s="25" t="str">
        <f>IFERROR(IF('Quantities Report'!A506="","",VALUE(SUBSTITUTE('Quantities Report'!A506,"+",""))),"")</f>
        <v/>
      </c>
    </row>
    <row r="507" spans="2:2">
      <c r="B507" s="25" t="str">
        <f>IFERROR(IF('Quantities Report'!A507="","",VALUE(SUBSTITUTE('Quantities Report'!A507,"+",""))),"")</f>
        <v/>
      </c>
    </row>
    <row r="508" spans="2:2">
      <c r="B508" s="25" t="str">
        <f>IFERROR(IF('Quantities Report'!A508="","",VALUE(SUBSTITUTE('Quantities Report'!A508,"+",""))),"")</f>
        <v/>
      </c>
    </row>
    <row r="509" spans="2:2">
      <c r="B509" s="25" t="str">
        <f>IFERROR(IF('Quantities Report'!A509="","",VALUE(SUBSTITUTE('Quantities Report'!A509,"+",""))),"")</f>
        <v/>
      </c>
    </row>
    <row r="510" spans="2:2">
      <c r="B510" s="25" t="str">
        <f>IFERROR(IF('Quantities Report'!A510="","",VALUE(SUBSTITUTE('Quantities Report'!A510,"+",""))),"")</f>
        <v/>
      </c>
    </row>
    <row r="511" spans="2:2">
      <c r="B511" s="25" t="str">
        <f>IFERROR(IF('Quantities Report'!A511="","",VALUE(SUBSTITUTE('Quantities Report'!A511,"+",""))),"")</f>
        <v/>
      </c>
    </row>
    <row r="512" spans="2:2">
      <c r="B512" s="25" t="str">
        <f>IFERROR(IF('Quantities Report'!A512="","",VALUE(SUBSTITUTE('Quantities Report'!A512,"+",""))),"")</f>
        <v/>
      </c>
    </row>
    <row r="513" spans="2:2">
      <c r="B513" s="25" t="str">
        <f>IFERROR(IF('Quantities Report'!A513="","",VALUE(SUBSTITUTE('Quantities Report'!A513,"+",""))),"")</f>
        <v/>
      </c>
    </row>
    <row r="514" spans="2:2">
      <c r="B514" s="25" t="str">
        <f>IFERROR(IF('Quantities Report'!A514="","",VALUE(SUBSTITUTE('Quantities Report'!A514,"+",""))),"")</f>
        <v/>
      </c>
    </row>
    <row r="515" spans="2:2">
      <c r="B515" s="25" t="str">
        <f>IFERROR(IF('Quantities Report'!A515="","",VALUE(SUBSTITUTE('Quantities Report'!A515,"+",""))),"")</f>
        <v/>
      </c>
    </row>
    <row r="516" spans="2:2">
      <c r="B516" s="25" t="str">
        <f>IFERROR(IF('Quantities Report'!A516="","",VALUE(SUBSTITUTE('Quantities Report'!A516,"+",""))),"")</f>
        <v/>
      </c>
    </row>
    <row r="517" spans="2:2">
      <c r="B517" s="25" t="str">
        <f>IFERROR(IF('Quantities Report'!A517="","",VALUE(SUBSTITUTE('Quantities Report'!A517,"+",""))),"")</f>
        <v/>
      </c>
    </row>
    <row r="518" spans="2:2">
      <c r="B518" s="25" t="str">
        <f>IFERROR(IF('Quantities Report'!A518="","",VALUE(SUBSTITUTE('Quantities Report'!A518,"+",""))),"")</f>
        <v/>
      </c>
    </row>
    <row r="519" spans="2:2">
      <c r="B519" s="25" t="str">
        <f>IFERROR(IF('Quantities Report'!A519="","",VALUE(SUBSTITUTE('Quantities Report'!A519,"+",""))),"")</f>
        <v/>
      </c>
    </row>
    <row r="520" spans="2:2">
      <c r="B520" s="25" t="str">
        <f>IFERROR(IF('Quantities Report'!A520="","",VALUE(SUBSTITUTE('Quantities Report'!A520,"+",""))),"")</f>
        <v/>
      </c>
    </row>
    <row r="521" spans="2:2">
      <c r="B521" s="25" t="str">
        <f>IFERROR(IF('Quantities Report'!A521="","",VALUE(SUBSTITUTE('Quantities Report'!A521,"+",""))),"")</f>
        <v/>
      </c>
    </row>
    <row r="522" spans="2:2">
      <c r="B522" s="25" t="str">
        <f>IFERROR(IF('Quantities Report'!A522="","",VALUE(SUBSTITUTE('Quantities Report'!A522,"+",""))),"")</f>
        <v/>
      </c>
    </row>
    <row r="523" spans="2:2">
      <c r="B523" s="25" t="str">
        <f>IFERROR(IF('Quantities Report'!A523="","",VALUE(SUBSTITUTE('Quantities Report'!A523,"+",""))),"")</f>
        <v/>
      </c>
    </row>
    <row r="524" spans="2:2">
      <c r="B524" s="25" t="str">
        <f>IFERROR(IF('Quantities Report'!A524="","",VALUE(SUBSTITUTE('Quantities Report'!A524,"+",""))),"")</f>
        <v/>
      </c>
    </row>
    <row r="525" spans="2:2">
      <c r="B525" s="25" t="str">
        <f>IFERROR(IF('Quantities Report'!A525="","",VALUE(SUBSTITUTE('Quantities Report'!A525,"+",""))),"")</f>
        <v/>
      </c>
    </row>
    <row r="526" spans="2:2">
      <c r="B526" s="25" t="str">
        <f>IFERROR(IF('Quantities Report'!A526="","",VALUE(SUBSTITUTE('Quantities Report'!A526,"+",""))),"")</f>
        <v/>
      </c>
    </row>
    <row r="527" spans="2:2">
      <c r="B527" s="25" t="str">
        <f>IFERROR(IF('Quantities Report'!A527="","",VALUE(SUBSTITUTE('Quantities Report'!A527,"+",""))),"")</f>
        <v/>
      </c>
    </row>
    <row r="528" spans="2:2">
      <c r="B528" s="25" t="str">
        <f>IFERROR(IF('Quantities Report'!A528="","",VALUE(SUBSTITUTE('Quantities Report'!A528,"+",""))),"")</f>
        <v/>
      </c>
    </row>
    <row r="529" spans="2:2">
      <c r="B529" s="25" t="str">
        <f>IFERROR(IF('Quantities Report'!A529="","",VALUE(SUBSTITUTE('Quantities Report'!A529,"+",""))),"")</f>
        <v/>
      </c>
    </row>
    <row r="530" spans="2:2">
      <c r="B530" s="25" t="str">
        <f>IFERROR(IF('Quantities Report'!A530="","",VALUE(SUBSTITUTE('Quantities Report'!A530,"+",""))),"")</f>
        <v/>
      </c>
    </row>
    <row r="531" spans="2:2">
      <c r="B531" s="25" t="str">
        <f>IFERROR(IF('Quantities Report'!A531="","",VALUE(SUBSTITUTE('Quantities Report'!A531,"+",""))),"")</f>
        <v/>
      </c>
    </row>
    <row r="532" spans="2:2">
      <c r="B532" s="25" t="str">
        <f>IFERROR(IF('Quantities Report'!A532="","",VALUE(SUBSTITUTE('Quantities Report'!A532,"+",""))),"")</f>
        <v/>
      </c>
    </row>
    <row r="533" spans="2:2">
      <c r="B533" s="25" t="str">
        <f>IFERROR(IF('Quantities Report'!A533="","",VALUE(SUBSTITUTE('Quantities Report'!A533,"+",""))),"")</f>
        <v/>
      </c>
    </row>
    <row r="534" spans="2:2">
      <c r="B534" s="25" t="str">
        <f>IFERROR(IF('Quantities Report'!A534="","",VALUE(SUBSTITUTE('Quantities Report'!A534,"+",""))),"")</f>
        <v/>
      </c>
    </row>
    <row r="535" spans="2:2">
      <c r="B535" s="25" t="str">
        <f>IFERROR(IF('Quantities Report'!A535="","",VALUE(SUBSTITUTE('Quantities Report'!A535,"+",""))),"")</f>
        <v/>
      </c>
    </row>
    <row r="536" spans="2:2">
      <c r="B536" s="25" t="str">
        <f>IFERROR(IF('Quantities Report'!A536="","",VALUE(SUBSTITUTE('Quantities Report'!A536,"+",""))),"")</f>
        <v/>
      </c>
    </row>
    <row r="537" spans="2:2">
      <c r="B537" s="25" t="str">
        <f>IFERROR(IF('Quantities Report'!A537="","",VALUE(SUBSTITUTE('Quantities Report'!A537,"+",""))),"")</f>
        <v/>
      </c>
    </row>
    <row r="538" spans="2:2">
      <c r="B538" s="25" t="str">
        <f>IFERROR(IF('Quantities Report'!A538="","",VALUE(SUBSTITUTE('Quantities Report'!A538,"+",""))),"")</f>
        <v/>
      </c>
    </row>
    <row r="539" spans="2:2">
      <c r="B539" s="25" t="str">
        <f>IFERROR(IF('Quantities Report'!A539="","",VALUE(SUBSTITUTE('Quantities Report'!A539,"+",""))),"")</f>
        <v/>
      </c>
    </row>
    <row r="540" spans="2:2">
      <c r="B540" s="25" t="str">
        <f>IFERROR(IF('Quantities Report'!A540="","",VALUE(SUBSTITUTE('Quantities Report'!A540,"+",""))),"")</f>
        <v/>
      </c>
    </row>
    <row r="541" spans="2:2">
      <c r="B541" s="25" t="str">
        <f>IFERROR(IF('Quantities Report'!A541="","",VALUE(SUBSTITUTE('Quantities Report'!A541,"+",""))),"")</f>
        <v/>
      </c>
    </row>
    <row r="542" spans="2:2">
      <c r="B542" s="25" t="str">
        <f>IFERROR(IF('Quantities Report'!A542="","",VALUE(SUBSTITUTE('Quantities Report'!A542,"+",""))),"")</f>
        <v/>
      </c>
    </row>
    <row r="543" spans="2:2">
      <c r="B543" s="25" t="str">
        <f>IFERROR(IF('Quantities Report'!A543="","",VALUE(SUBSTITUTE('Quantities Report'!A543,"+",""))),"")</f>
        <v/>
      </c>
    </row>
    <row r="544" spans="2:2">
      <c r="B544" s="25" t="str">
        <f>IFERROR(IF('Quantities Report'!A544="","",VALUE(SUBSTITUTE('Quantities Report'!A544,"+",""))),"")</f>
        <v/>
      </c>
    </row>
    <row r="545" spans="2:2">
      <c r="B545" s="25" t="str">
        <f>IFERROR(IF('Quantities Report'!A545="","",VALUE(SUBSTITUTE('Quantities Report'!A545,"+",""))),"")</f>
        <v/>
      </c>
    </row>
    <row r="546" spans="2:2">
      <c r="B546" s="25" t="str">
        <f>IFERROR(IF('Quantities Report'!A546="","",VALUE(SUBSTITUTE('Quantities Report'!A546,"+",""))),"")</f>
        <v/>
      </c>
    </row>
    <row r="547" spans="2:2">
      <c r="B547" s="25" t="str">
        <f>IFERROR(IF('Quantities Report'!A547="","",VALUE(SUBSTITUTE('Quantities Report'!A547,"+",""))),"")</f>
        <v/>
      </c>
    </row>
    <row r="548" spans="2:2">
      <c r="B548" s="25" t="str">
        <f>IFERROR(IF('Quantities Report'!A548="","",VALUE(SUBSTITUTE('Quantities Report'!A548,"+",""))),"")</f>
        <v/>
      </c>
    </row>
    <row r="549" spans="2:2">
      <c r="B549" s="25" t="str">
        <f>IFERROR(IF('Quantities Report'!A549="","",VALUE(SUBSTITUTE('Quantities Report'!A549,"+",""))),"")</f>
        <v/>
      </c>
    </row>
    <row r="550" spans="2:2">
      <c r="B550" s="25" t="str">
        <f>IFERROR(IF('Quantities Report'!A550="","",VALUE(SUBSTITUTE('Quantities Report'!A550,"+",""))),"")</f>
        <v/>
      </c>
    </row>
    <row r="551" spans="2:2">
      <c r="B551" s="25" t="str">
        <f>IFERROR(IF('Quantities Report'!A551="","",VALUE(SUBSTITUTE('Quantities Report'!A551,"+",""))),"")</f>
        <v/>
      </c>
    </row>
    <row r="552" spans="2:2">
      <c r="B552" s="25" t="str">
        <f>IFERROR(IF('Quantities Report'!A552="","",VALUE(SUBSTITUTE('Quantities Report'!A552,"+",""))),"")</f>
        <v/>
      </c>
    </row>
    <row r="553" spans="2:2">
      <c r="B553" s="25" t="str">
        <f>IFERROR(IF('Quantities Report'!A553="","",VALUE(SUBSTITUTE('Quantities Report'!A553,"+",""))),"")</f>
        <v/>
      </c>
    </row>
    <row r="554" spans="2:2">
      <c r="B554" s="25" t="str">
        <f>IFERROR(IF('Quantities Report'!A554="","",VALUE(SUBSTITUTE('Quantities Report'!A554,"+",""))),"")</f>
        <v/>
      </c>
    </row>
    <row r="555" spans="2:2">
      <c r="B555" s="25" t="str">
        <f>IFERROR(IF('Quantities Report'!A555="","",VALUE(SUBSTITUTE('Quantities Report'!A555,"+",""))),"")</f>
        <v/>
      </c>
    </row>
    <row r="556" spans="2:2">
      <c r="B556" s="25" t="str">
        <f>IFERROR(IF('Quantities Report'!A556="","",VALUE(SUBSTITUTE('Quantities Report'!A556,"+",""))),"")</f>
        <v/>
      </c>
    </row>
    <row r="557" spans="2:2">
      <c r="B557" s="25" t="str">
        <f>IFERROR(IF('Quantities Report'!A557="","",VALUE(SUBSTITUTE('Quantities Report'!A557,"+",""))),"")</f>
        <v/>
      </c>
    </row>
    <row r="558" spans="2:2">
      <c r="B558" s="25" t="str">
        <f>IFERROR(IF('Quantities Report'!A558="","",VALUE(SUBSTITUTE('Quantities Report'!A558,"+",""))),"")</f>
        <v/>
      </c>
    </row>
    <row r="559" spans="2:2">
      <c r="B559" s="25" t="str">
        <f>IFERROR(IF('Quantities Report'!A559="","",VALUE(SUBSTITUTE('Quantities Report'!A559,"+",""))),"")</f>
        <v/>
      </c>
    </row>
    <row r="560" spans="2:2">
      <c r="B560" s="25" t="str">
        <f>IFERROR(IF('Quantities Report'!A560="","",VALUE(SUBSTITUTE('Quantities Report'!A560,"+",""))),"")</f>
        <v/>
      </c>
    </row>
    <row r="561" spans="2:2">
      <c r="B561" s="25" t="str">
        <f>IFERROR(IF('Quantities Report'!A561="","",VALUE(SUBSTITUTE('Quantities Report'!A561,"+",""))),"")</f>
        <v/>
      </c>
    </row>
    <row r="562" spans="2:2">
      <c r="B562" s="25" t="str">
        <f>IFERROR(IF('Quantities Report'!A562="","",VALUE(SUBSTITUTE('Quantities Report'!A562,"+",""))),"")</f>
        <v/>
      </c>
    </row>
    <row r="563" spans="2:2">
      <c r="B563" s="25" t="str">
        <f>IFERROR(IF('Quantities Report'!A563="","",VALUE(SUBSTITUTE('Quantities Report'!A563,"+",""))),"")</f>
        <v/>
      </c>
    </row>
    <row r="564" spans="2:2">
      <c r="B564" s="25" t="str">
        <f>IFERROR(IF('Quantities Report'!A564="","",VALUE(SUBSTITUTE('Quantities Report'!A564,"+",""))),"")</f>
        <v/>
      </c>
    </row>
    <row r="565" spans="2:2">
      <c r="B565" s="25" t="str">
        <f>IFERROR(IF('Quantities Report'!A565="","",VALUE(SUBSTITUTE('Quantities Report'!A565,"+",""))),"")</f>
        <v/>
      </c>
    </row>
    <row r="566" spans="2:2">
      <c r="B566" s="25" t="str">
        <f>IFERROR(IF('Quantities Report'!A566="","",VALUE(SUBSTITUTE('Quantities Report'!A566,"+",""))),"")</f>
        <v/>
      </c>
    </row>
    <row r="567" spans="2:2">
      <c r="B567" s="25" t="str">
        <f>IFERROR(IF('Quantities Report'!A567="","",VALUE(SUBSTITUTE('Quantities Report'!A567,"+",""))),"")</f>
        <v/>
      </c>
    </row>
    <row r="568" spans="2:2">
      <c r="B568" s="25" t="str">
        <f>IFERROR(IF('Quantities Report'!A568="","",VALUE(SUBSTITUTE('Quantities Report'!A568,"+",""))),"")</f>
        <v/>
      </c>
    </row>
    <row r="569" spans="2:2">
      <c r="B569" s="25" t="str">
        <f>IFERROR(IF('Quantities Report'!A569="","",VALUE(SUBSTITUTE('Quantities Report'!A569,"+",""))),"")</f>
        <v/>
      </c>
    </row>
    <row r="570" spans="2:2">
      <c r="B570" s="25" t="str">
        <f>IFERROR(IF('Quantities Report'!A570="","",VALUE(SUBSTITUTE('Quantities Report'!A570,"+",""))),"")</f>
        <v/>
      </c>
    </row>
    <row r="571" spans="2:2">
      <c r="B571" s="25" t="str">
        <f>IFERROR(IF('Quantities Report'!A571="","",VALUE(SUBSTITUTE('Quantities Report'!A571,"+",""))),"")</f>
        <v/>
      </c>
    </row>
    <row r="572" spans="2:2">
      <c r="B572" s="25" t="str">
        <f>IFERROR(IF('Quantities Report'!A572="","",VALUE(SUBSTITUTE('Quantities Report'!A572,"+",""))),"")</f>
        <v/>
      </c>
    </row>
    <row r="573" spans="2:2">
      <c r="B573" s="25" t="str">
        <f>IFERROR(IF('Quantities Report'!A573="","",VALUE(SUBSTITUTE('Quantities Report'!A573,"+",""))),"")</f>
        <v/>
      </c>
    </row>
    <row r="574" spans="2:2">
      <c r="B574" s="25" t="str">
        <f>IFERROR(IF('Quantities Report'!A574="","",VALUE(SUBSTITUTE('Quantities Report'!A574,"+",""))),"")</f>
        <v/>
      </c>
    </row>
    <row r="575" spans="2:2">
      <c r="B575" s="25" t="str">
        <f>IFERROR(IF('Quantities Report'!A575="","",VALUE(SUBSTITUTE('Quantities Report'!A575,"+",""))),"")</f>
        <v/>
      </c>
    </row>
    <row r="576" spans="2:2">
      <c r="B576" s="25" t="str">
        <f>IFERROR(IF('Quantities Report'!A576="","",VALUE(SUBSTITUTE('Quantities Report'!A576,"+",""))),"")</f>
        <v/>
      </c>
    </row>
    <row r="577" spans="2:2">
      <c r="B577" s="25" t="str">
        <f>IFERROR(IF('Quantities Report'!A577="","",VALUE(SUBSTITUTE('Quantities Report'!A577,"+",""))),"")</f>
        <v/>
      </c>
    </row>
    <row r="578" spans="2:2">
      <c r="B578" s="25" t="str">
        <f>IFERROR(IF('Quantities Report'!A578="","",VALUE(SUBSTITUTE('Quantities Report'!A578,"+",""))),"")</f>
        <v/>
      </c>
    </row>
    <row r="579" spans="2:2">
      <c r="B579" s="25" t="str">
        <f>IFERROR(IF('Quantities Report'!A579="","",VALUE(SUBSTITUTE('Quantities Report'!A579,"+",""))),"")</f>
        <v/>
      </c>
    </row>
    <row r="580" spans="2:2">
      <c r="B580" s="25" t="str">
        <f>IFERROR(IF('Quantities Report'!A580="","",VALUE(SUBSTITUTE('Quantities Report'!A580,"+",""))),"")</f>
        <v/>
      </c>
    </row>
    <row r="581" spans="2:2">
      <c r="B581" s="25" t="str">
        <f>IFERROR(IF('Quantities Report'!A581="","",VALUE(SUBSTITUTE('Quantities Report'!A581,"+",""))),"")</f>
        <v/>
      </c>
    </row>
    <row r="582" spans="2:2">
      <c r="B582" s="25" t="str">
        <f>IFERROR(IF('Quantities Report'!A582="","",VALUE(SUBSTITUTE('Quantities Report'!A582,"+",""))),"")</f>
        <v/>
      </c>
    </row>
    <row r="583" spans="2:2">
      <c r="B583" s="25" t="str">
        <f>IFERROR(IF('Quantities Report'!A583="","",VALUE(SUBSTITUTE('Quantities Report'!A583,"+",""))),"")</f>
        <v/>
      </c>
    </row>
    <row r="584" spans="2:2">
      <c r="B584" s="25" t="str">
        <f>IFERROR(IF('Quantities Report'!A584="","",VALUE(SUBSTITUTE('Quantities Report'!A584,"+",""))),"")</f>
        <v/>
      </c>
    </row>
    <row r="585" spans="2:2">
      <c r="B585" s="25" t="str">
        <f>IFERROR(IF('Quantities Report'!A585="","",VALUE(SUBSTITUTE('Quantities Report'!A585,"+",""))),"")</f>
        <v/>
      </c>
    </row>
    <row r="586" spans="2:2">
      <c r="B586" s="25" t="str">
        <f>IFERROR(IF('Quantities Report'!A586="","",VALUE(SUBSTITUTE('Quantities Report'!A586,"+",""))),"")</f>
        <v/>
      </c>
    </row>
    <row r="587" spans="2:2">
      <c r="B587" s="25" t="str">
        <f>IFERROR(IF('Quantities Report'!A587="","",VALUE(SUBSTITUTE('Quantities Report'!A587,"+",""))),"")</f>
        <v/>
      </c>
    </row>
    <row r="588" spans="2:2">
      <c r="B588" s="25" t="str">
        <f>IFERROR(IF('Quantities Report'!A588="","",VALUE(SUBSTITUTE('Quantities Report'!A588,"+",""))),"")</f>
        <v/>
      </c>
    </row>
    <row r="589" spans="2:2">
      <c r="B589" s="25" t="str">
        <f>IFERROR(IF('Quantities Report'!A589="","",VALUE(SUBSTITUTE('Quantities Report'!A589,"+",""))),"")</f>
        <v/>
      </c>
    </row>
    <row r="590" spans="2:2">
      <c r="B590" s="25" t="str">
        <f>IFERROR(IF('Quantities Report'!A590="","",VALUE(SUBSTITUTE('Quantities Report'!A590,"+",""))),"")</f>
        <v/>
      </c>
    </row>
    <row r="591" spans="2:2">
      <c r="B591" s="25" t="str">
        <f>IFERROR(IF('Quantities Report'!A591="","",VALUE(SUBSTITUTE('Quantities Report'!A591,"+",""))),"")</f>
        <v/>
      </c>
    </row>
    <row r="592" spans="2:2">
      <c r="B592" s="25" t="str">
        <f>IFERROR(IF('Quantities Report'!A592="","",VALUE(SUBSTITUTE('Quantities Report'!A592,"+",""))),"")</f>
        <v/>
      </c>
    </row>
    <row r="593" spans="2:2">
      <c r="B593" s="25" t="str">
        <f>IFERROR(IF('Quantities Report'!A593="","",VALUE(SUBSTITUTE('Quantities Report'!A593,"+",""))),"")</f>
        <v/>
      </c>
    </row>
    <row r="594" spans="2:2">
      <c r="B594" s="25" t="str">
        <f>IFERROR(IF('Quantities Report'!A594="","",VALUE(SUBSTITUTE('Quantities Report'!A594,"+",""))),"")</f>
        <v/>
      </c>
    </row>
    <row r="595" spans="2:2">
      <c r="B595" s="25" t="str">
        <f>IFERROR(IF('Quantities Report'!A595="","",VALUE(SUBSTITUTE('Quantities Report'!A595,"+",""))),"")</f>
        <v/>
      </c>
    </row>
    <row r="596" spans="2:2">
      <c r="B596" s="25" t="str">
        <f>IFERROR(IF('Quantities Report'!A596="","",VALUE(SUBSTITUTE('Quantities Report'!A596,"+",""))),"")</f>
        <v/>
      </c>
    </row>
    <row r="597" spans="2:2">
      <c r="B597" s="25" t="str">
        <f>IFERROR(IF('Quantities Report'!A597="","",VALUE(SUBSTITUTE('Quantities Report'!A597,"+",""))),"")</f>
        <v/>
      </c>
    </row>
    <row r="598" spans="2:2">
      <c r="B598" s="25" t="str">
        <f>IFERROR(IF('Quantities Report'!A598="","",VALUE(SUBSTITUTE('Quantities Report'!A598,"+",""))),"")</f>
        <v/>
      </c>
    </row>
    <row r="599" spans="2:2">
      <c r="B599" s="25" t="str">
        <f>IFERROR(IF('Quantities Report'!A599="","",VALUE(SUBSTITUTE('Quantities Report'!A599,"+",""))),"")</f>
        <v/>
      </c>
    </row>
    <row r="600" spans="2:2">
      <c r="B600" s="25" t="str">
        <f>IFERROR(IF('Quantities Report'!A600="","",VALUE(SUBSTITUTE('Quantities Report'!A600,"+",""))),"")</f>
        <v/>
      </c>
    </row>
    <row r="601" spans="2:2">
      <c r="B601" s="25" t="str">
        <f>IFERROR(IF('Quantities Report'!A601="","",VALUE(SUBSTITUTE('Quantities Report'!A601,"+",""))),"")</f>
        <v/>
      </c>
    </row>
    <row r="602" spans="2:2">
      <c r="B602" s="25" t="str">
        <f>IFERROR(IF('Quantities Report'!A602="","",VALUE(SUBSTITUTE('Quantities Report'!A602,"+",""))),"")</f>
        <v/>
      </c>
    </row>
    <row r="603" spans="2:2">
      <c r="B603" s="25" t="str">
        <f>IFERROR(IF('Quantities Report'!A603="","",VALUE(SUBSTITUTE('Quantities Report'!A603,"+",""))),"")</f>
        <v/>
      </c>
    </row>
    <row r="604" spans="2:2">
      <c r="B604" s="25" t="str">
        <f>IFERROR(IF('Quantities Report'!A604="","",VALUE(SUBSTITUTE('Quantities Report'!A604,"+",""))),"")</f>
        <v/>
      </c>
    </row>
    <row r="605" spans="2:2">
      <c r="B605" s="25" t="str">
        <f>IFERROR(IF('Quantities Report'!A605="","",VALUE(SUBSTITUTE('Quantities Report'!A605,"+",""))),"")</f>
        <v/>
      </c>
    </row>
    <row r="606" spans="2:2">
      <c r="B606" s="25" t="str">
        <f>IFERROR(IF('Quantities Report'!A606="","",VALUE(SUBSTITUTE('Quantities Report'!A606,"+",""))),"")</f>
        <v/>
      </c>
    </row>
    <row r="607" spans="2:2">
      <c r="B607" s="25" t="str">
        <f>IFERROR(IF('Quantities Report'!A607="","",VALUE(SUBSTITUTE('Quantities Report'!A607,"+",""))),"")</f>
        <v/>
      </c>
    </row>
    <row r="608" spans="2:2">
      <c r="B608" s="25" t="str">
        <f>IFERROR(IF('Quantities Report'!A608="","",VALUE(SUBSTITUTE('Quantities Report'!A608,"+",""))),"")</f>
        <v/>
      </c>
    </row>
    <row r="609" spans="2:2">
      <c r="B609" s="25" t="str">
        <f>IFERROR(IF('Quantities Report'!A609="","",VALUE(SUBSTITUTE('Quantities Report'!A609,"+",""))),"")</f>
        <v/>
      </c>
    </row>
    <row r="610" spans="2:2">
      <c r="B610" s="25" t="str">
        <f>IFERROR(IF('Quantities Report'!A610="","",VALUE(SUBSTITUTE('Quantities Report'!A610,"+",""))),"")</f>
        <v/>
      </c>
    </row>
    <row r="611" spans="2:2">
      <c r="B611" s="25" t="str">
        <f>IFERROR(IF('Quantities Report'!A611="","",VALUE(SUBSTITUTE('Quantities Report'!A611,"+",""))),"")</f>
        <v/>
      </c>
    </row>
    <row r="612" spans="2:2">
      <c r="B612" s="25" t="str">
        <f>IFERROR(IF('Quantities Report'!A612="","",VALUE(SUBSTITUTE('Quantities Report'!A612,"+",""))),"")</f>
        <v/>
      </c>
    </row>
    <row r="613" spans="2:2">
      <c r="B613" s="25" t="str">
        <f>IFERROR(IF('Quantities Report'!A613="","",VALUE(SUBSTITUTE('Quantities Report'!A613,"+",""))),"")</f>
        <v/>
      </c>
    </row>
    <row r="614" spans="2:2">
      <c r="B614" s="25" t="str">
        <f>IFERROR(IF('Quantities Report'!A614="","",VALUE(SUBSTITUTE('Quantities Report'!A614,"+",""))),"")</f>
        <v/>
      </c>
    </row>
    <row r="615" spans="2:2">
      <c r="B615" s="25" t="str">
        <f>IFERROR(IF('Quantities Report'!A615="","",VALUE(SUBSTITUTE('Quantities Report'!A615,"+",""))),"")</f>
        <v/>
      </c>
    </row>
    <row r="616" spans="2:2">
      <c r="B616" s="25" t="str">
        <f>IFERROR(IF('Quantities Report'!A616="","",VALUE(SUBSTITUTE('Quantities Report'!A616,"+",""))),"")</f>
        <v/>
      </c>
    </row>
    <row r="617" spans="2:2">
      <c r="B617" s="25" t="str">
        <f>IFERROR(IF('Quantities Report'!A617="","",VALUE(SUBSTITUTE('Quantities Report'!A617,"+",""))),"")</f>
        <v/>
      </c>
    </row>
    <row r="618" spans="2:2">
      <c r="B618" s="25" t="str">
        <f>IFERROR(IF('Quantities Report'!A618="","",VALUE(SUBSTITUTE('Quantities Report'!A618,"+",""))),"")</f>
        <v/>
      </c>
    </row>
    <row r="619" spans="2:2">
      <c r="B619" s="25" t="str">
        <f>IFERROR(IF('Quantities Report'!A619="","",VALUE(SUBSTITUTE('Quantities Report'!A619,"+",""))),"")</f>
        <v/>
      </c>
    </row>
    <row r="620" spans="2:2">
      <c r="B620" s="25" t="str">
        <f>IFERROR(IF('Quantities Report'!A620="","",VALUE(SUBSTITUTE('Quantities Report'!A620,"+",""))),"")</f>
        <v/>
      </c>
    </row>
    <row r="621" spans="2:2">
      <c r="B621" s="25" t="str">
        <f>IFERROR(IF('Quantities Report'!A621="","",VALUE(SUBSTITUTE('Quantities Report'!A621,"+",""))),"")</f>
        <v/>
      </c>
    </row>
    <row r="622" spans="2:2">
      <c r="B622" s="25" t="str">
        <f>IFERROR(IF('Quantities Report'!A622="","",VALUE(SUBSTITUTE('Quantities Report'!A622,"+",""))),"")</f>
        <v/>
      </c>
    </row>
    <row r="623" spans="2:2">
      <c r="B623" s="25" t="str">
        <f>IFERROR(IF('Quantities Report'!A623="","",VALUE(SUBSTITUTE('Quantities Report'!A623,"+",""))),"")</f>
        <v/>
      </c>
    </row>
    <row r="624" spans="2:2">
      <c r="B624" s="25" t="str">
        <f>IFERROR(IF('Quantities Report'!A624="","",VALUE(SUBSTITUTE('Quantities Report'!A624,"+",""))),"")</f>
        <v/>
      </c>
    </row>
    <row r="625" spans="2:2">
      <c r="B625" s="25" t="str">
        <f>IFERROR(IF('Quantities Report'!A625="","",VALUE(SUBSTITUTE('Quantities Report'!A625,"+",""))),"")</f>
        <v/>
      </c>
    </row>
    <row r="626" spans="2:2">
      <c r="B626" s="25" t="str">
        <f>IFERROR(IF('Quantities Report'!A626="","",VALUE(SUBSTITUTE('Quantities Report'!A626,"+",""))),"")</f>
        <v/>
      </c>
    </row>
    <row r="627" spans="2:2">
      <c r="B627" s="25" t="str">
        <f>IFERROR(IF('Quantities Report'!A627="","",VALUE(SUBSTITUTE('Quantities Report'!A627,"+",""))),"")</f>
        <v/>
      </c>
    </row>
    <row r="628" spans="2:2">
      <c r="B628" s="25" t="str">
        <f>IFERROR(IF('Quantities Report'!A628="","",VALUE(SUBSTITUTE('Quantities Report'!A628,"+",""))),"")</f>
        <v/>
      </c>
    </row>
    <row r="629" spans="2:2">
      <c r="B629" s="25" t="str">
        <f>IFERROR(IF('Quantities Report'!A629="","",VALUE(SUBSTITUTE('Quantities Report'!A629,"+",""))),"")</f>
        <v/>
      </c>
    </row>
    <row r="630" spans="2:2">
      <c r="B630" s="25" t="str">
        <f>IFERROR(IF('Quantities Report'!A630="","",VALUE(SUBSTITUTE('Quantities Report'!A630,"+",""))),"")</f>
        <v/>
      </c>
    </row>
    <row r="631" spans="2:2">
      <c r="B631" s="25" t="str">
        <f>IFERROR(IF('Quantities Report'!A631="","",VALUE(SUBSTITUTE('Quantities Report'!A631,"+",""))),"")</f>
        <v/>
      </c>
    </row>
    <row r="632" spans="2:2">
      <c r="B632" s="25" t="str">
        <f>IFERROR(IF('Quantities Report'!A632="","",VALUE(SUBSTITUTE('Quantities Report'!A632,"+",""))),"")</f>
        <v/>
      </c>
    </row>
    <row r="633" spans="2:2">
      <c r="B633" s="25" t="str">
        <f>IFERROR(IF('Quantities Report'!A633="","",VALUE(SUBSTITUTE('Quantities Report'!A633,"+",""))),"")</f>
        <v/>
      </c>
    </row>
    <row r="634" spans="2:2">
      <c r="B634" s="25" t="str">
        <f>IFERROR(IF('Quantities Report'!A634="","",VALUE(SUBSTITUTE('Quantities Report'!A634,"+",""))),"")</f>
        <v/>
      </c>
    </row>
    <row r="635" spans="2:2">
      <c r="B635" s="25" t="str">
        <f>IFERROR(IF('Quantities Report'!A635="","",VALUE(SUBSTITUTE('Quantities Report'!A635,"+",""))),"")</f>
        <v/>
      </c>
    </row>
    <row r="636" spans="2:2">
      <c r="B636" s="25" t="str">
        <f>IFERROR(IF('Quantities Report'!A636="","",VALUE(SUBSTITUTE('Quantities Report'!A636,"+",""))),"")</f>
        <v/>
      </c>
    </row>
    <row r="637" spans="2:2">
      <c r="B637" s="25" t="str">
        <f>IFERROR(IF('Quantities Report'!A637="","",VALUE(SUBSTITUTE('Quantities Report'!A637,"+",""))),"")</f>
        <v/>
      </c>
    </row>
    <row r="638" spans="2:2">
      <c r="B638" s="25" t="str">
        <f>IFERROR(IF('Quantities Report'!A638="","",VALUE(SUBSTITUTE('Quantities Report'!A638,"+",""))),"")</f>
        <v/>
      </c>
    </row>
    <row r="639" spans="2:2">
      <c r="B639" s="25" t="str">
        <f>IFERROR(IF('Quantities Report'!A639="","",VALUE(SUBSTITUTE('Quantities Report'!A639,"+",""))),"")</f>
        <v/>
      </c>
    </row>
    <row r="640" spans="2:2">
      <c r="B640" s="25" t="str">
        <f>IFERROR(IF('Quantities Report'!A640="","",VALUE(SUBSTITUTE('Quantities Report'!A640,"+",""))),"")</f>
        <v/>
      </c>
    </row>
    <row r="641" spans="2:2">
      <c r="B641" s="25" t="str">
        <f>IFERROR(IF('Quantities Report'!A641="","",VALUE(SUBSTITUTE('Quantities Report'!A641,"+",""))),"")</f>
        <v/>
      </c>
    </row>
    <row r="642" spans="2:2">
      <c r="B642" s="25" t="str">
        <f>IFERROR(IF('Quantities Report'!A642="","",VALUE(SUBSTITUTE('Quantities Report'!A642,"+",""))),"")</f>
        <v/>
      </c>
    </row>
    <row r="643" spans="2:2">
      <c r="B643" s="25" t="str">
        <f>IFERROR(IF('Quantities Report'!A643="","",VALUE(SUBSTITUTE('Quantities Report'!A643,"+",""))),"")</f>
        <v/>
      </c>
    </row>
    <row r="644" spans="2:2">
      <c r="B644" s="25" t="str">
        <f>IFERROR(IF('Quantities Report'!A644="","",VALUE(SUBSTITUTE('Quantities Report'!A644,"+",""))),"")</f>
        <v/>
      </c>
    </row>
    <row r="645" spans="2:2">
      <c r="B645" s="25" t="str">
        <f>IFERROR(IF('Quantities Report'!A645="","",VALUE(SUBSTITUTE('Quantities Report'!A645,"+",""))),"")</f>
        <v/>
      </c>
    </row>
    <row r="646" spans="2:2">
      <c r="B646" s="25" t="str">
        <f>IFERROR(IF('Quantities Report'!A646="","",VALUE(SUBSTITUTE('Quantities Report'!A646,"+",""))),"")</f>
        <v/>
      </c>
    </row>
    <row r="647" spans="2:2">
      <c r="B647" s="25" t="str">
        <f>IFERROR(IF('Quantities Report'!A647="","",VALUE(SUBSTITUTE('Quantities Report'!A647,"+",""))),"")</f>
        <v/>
      </c>
    </row>
    <row r="648" spans="2:2">
      <c r="B648" s="25" t="str">
        <f>IFERROR(IF('Quantities Report'!A648="","",VALUE(SUBSTITUTE('Quantities Report'!A648,"+",""))),"")</f>
        <v/>
      </c>
    </row>
    <row r="649" spans="2:2">
      <c r="B649" s="25" t="str">
        <f>IFERROR(IF('Quantities Report'!A649="","",VALUE(SUBSTITUTE('Quantities Report'!A649,"+",""))),"")</f>
        <v/>
      </c>
    </row>
    <row r="650" spans="2:2">
      <c r="B650" s="25" t="str">
        <f>IFERROR(IF('Quantities Report'!A650="","",VALUE(SUBSTITUTE('Quantities Report'!A650,"+",""))),"")</f>
        <v/>
      </c>
    </row>
    <row r="651" spans="2:2">
      <c r="B651" s="25" t="str">
        <f>IFERROR(IF('Quantities Report'!A651="","",VALUE(SUBSTITUTE('Quantities Report'!A651,"+",""))),"")</f>
        <v/>
      </c>
    </row>
    <row r="652" spans="2:2">
      <c r="B652" s="25" t="str">
        <f>IFERROR(IF('Quantities Report'!A652="","",VALUE(SUBSTITUTE('Quantities Report'!A652,"+",""))),"")</f>
        <v/>
      </c>
    </row>
    <row r="653" spans="2:2">
      <c r="B653" s="25" t="str">
        <f>IFERROR(IF('Quantities Report'!A653="","",VALUE(SUBSTITUTE('Quantities Report'!A653,"+",""))),"")</f>
        <v/>
      </c>
    </row>
    <row r="654" spans="2:2">
      <c r="B654" s="25" t="str">
        <f>IFERROR(IF('Quantities Report'!A654="","",VALUE(SUBSTITUTE('Quantities Report'!A654,"+",""))),"")</f>
        <v/>
      </c>
    </row>
    <row r="655" spans="2:2">
      <c r="B655" s="25" t="str">
        <f>IFERROR(IF('Quantities Report'!A655="","",VALUE(SUBSTITUTE('Quantities Report'!A655,"+",""))),"")</f>
        <v/>
      </c>
    </row>
    <row r="656" spans="2:2">
      <c r="B656" s="25" t="str">
        <f>IFERROR(IF('Quantities Report'!A656="","",VALUE(SUBSTITUTE('Quantities Report'!A656,"+",""))),"")</f>
        <v/>
      </c>
    </row>
    <row r="657" spans="2:2">
      <c r="B657" s="25" t="str">
        <f>IFERROR(IF('Quantities Report'!A657="","",VALUE(SUBSTITUTE('Quantities Report'!A657,"+",""))),"")</f>
        <v/>
      </c>
    </row>
    <row r="658" spans="2:2">
      <c r="B658" s="25" t="str">
        <f>IFERROR(IF('Quantities Report'!A658="","",VALUE(SUBSTITUTE('Quantities Report'!A658,"+",""))),"")</f>
        <v/>
      </c>
    </row>
    <row r="659" spans="2:2">
      <c r="B659" s="25" t="str">
        <f>IFERROR(IF('Quantities Report'!A659="","",VALUE(SUBSTITUTE('Quantities Report'!A659,"+",""))),"")</f>
        <v/>
      </c>
    </row>
    <row r="660" spans="2:2">
      <c r="B660" s="25" t="str">
        <f>IFERROR(IF('Quantities Report'!A660="","",VALUE(SUBSTITUTE('Quantities Report'!A660,"+",""))),"")</f>
        <v/>
      </c>
    </row>
    <row r="661" spans="2:2">
      <c r="B661" s="25" t="str">
        <f>IFERROR(IF('Quantities Report'!A661="","",VALUE(SUBSTITUTE('Quantities Report'!A661,"+",""))),"")</f>
        <v/>
      </c>
    </row>
    <row r="662" spans="2:2">
      <c r="B662" s="25" t="str">
        <f>IFERROR(IF('Quantities Report'!A662="","",VALUE(SUBSTITUTE('Quantities Report'!A662,"+",""))),"")</f>
        <v/>
      </c>
    </row>
    <row r="663" spans="2:2">
      <c r="B663" s="25" t="str">
        <f>IFERROR(IF('Quantities Report'!A663="","",VALUE(SUBSTITUTE('Quantities Report'!A663,"+",""))),"")</f>
        <v/>
      </c>
    </row>
    <row r="664" spans="2:2">
      <c r="B664" s="25" t="str">
        <f>IFERROR(IF('Quantities Report'!A664="","",VALUE(SUBSTITUTE('Quantities Report'!A664,"+",""))),"")</f>
        <v/>
      </c>
    </row>
    <row r="665" spans="2:2">
      <c r="B665" s="25" t="str">
        <f>IFERROR(IF('Quantities Report'!A665="","",VALUE(SUBSTITUTE('Quantities Report'!A665,"+",""))),"")</f>
        <v/>
      </c>
    </row>
    <row r="666" spans="2:2">
      <c r="B666" s="25" t="str">
        <f>IFERROR(IF('Quantities Report'!A666="","",VALUE(SUBSTITUTE('Quantities Report'!A666,"+",""))),"")</f>
        <v/>
      </c>
    </row>
    <row r="667" spans="2:2">
      <c r="B667" s="25" t="str">
        <f>IFERROR(IF('Quantities Report'!A667="","",VALUE(SUBSTITUTE('Quantities Report'!A667,"+",""))),"")</f>
        <v/>
      </c>
    </row>
    <row r="668" spans="2:2">
      <c r="B668" s="25" t="str">
        <f>IFERROR(IF('Quantities Report'!A668="","",VALUE(SUBSTITUTE('Quantities Report'!A668,"+",""))),"")</f>
        <v/>
      </c>
    </row>
    <row r="669" spans="2:2">
      <c r="B669" s="25" t="str">
        <f>IFERROR(IF('Quantities Report'!A669="","",VALUE(SUBSTITUTE('Quantities Report'!A669,"+",""))),"")</f>
        <v/>
      </c>
    </row>
    <row r="670" spans="2:2">
      <c r="B670" s="25" t="str">
        <f>IFERROR(IF('Quantities Report'!A670="","",VALUE(SUBSTITUTE('Quantities Report'!A670,"+",""))),"")</f>
        <v/>
      </c>
    </row>
    <row r="671" spans="2:2">
      <c r="B671" s="25" t="str">
        <f>IFERROR(IF('Quantities Report'!A671="","",VALUE(SUBSTITUTE('Quantities Report'!A671,"+",""))),"")</f>
        <v/>
      </c>
    </row>
    <row r="672" spans="2:2">
      <c r="B672" s="25" t="str">
        <f>IFERROR(IF('Quantities Report'!A672="","",VALUE(SUBSTITUTE('Quantities Report'!A672,"+",""))),"")</f>
        <v/>
      </c>
    </row>
    <row r="673" spans="2:2">
      <c r="B673" s="25" t="str">
        <f>IFERROR(IF('Quantities Report'!A673="","",VALUE(SUBSTITUTE('Quantities Report'!A673,"+",""))),"")</f>
        <v/>
      </c>
    </row>
    <row r="674" spans="2:2">
      <c r="B674" s="25" t="str">
        <f>IFERROR(IF('Quantities Report'!A674="","",VALUE(SUBSTITUTE('Quantities Report'!A674,"+",""))),"")</f>
        <v/>
      </c>
    </row>
    <row r="675" spans="2:2">
      <c r="B675" s="25" t="str">
        <f>IFERROR(IF('Quantities Report'!A675="","",VALUE(SUBSTITUTE('Quantities Report'!A675,"+",""))),"")</f>
        <v/>
      </c>
    </row>
    <row r="676" spans="2:2">
      <c r="B676" s="25" t="str">
        <f>IFERROR(IF('Quantities Report'!A676="","",VALUE(SUBSTITUTE('Quantities Report'!A676,"+",""))),"")</f>
        <v/>
      </c>
    </row>
    <row r="677" spans="2:2">
      <c r="B677" s="25" t="str">
        <f>IFERROR(IF('Quantities Report'!A677="","",VALUE(SUBSTITUTE('Quantities Report'!A677,"+",""))),"")</f>
        <v/>
      </c>
    </row>
    <row r="678" spans="2:2">
      <c r="B678" s="25" t="str">
        <f>IFERROR(IF('Quantities Report'!A678="","",VALUE(SUBSTITUTE('Quantities Report'!A678,"+",""))),"")</f>
        <v/>
      </c>
    </row>
    <row r="679" spans="2:2">
      <c r="B679" s="25" t="str">
        <f>IFERROR(IF('Quantities Report'!A679="","",VALUE(SUBSTITUTE('Quantities Report'!A679,"+",""))),"")</f>
        <v/>
      </c>
    </row>
    <row r="680" spans="2:2">
      <c r="B680" s="25" t="str">
        <f>IFERROR(IF('Quantities Report'!A680="","",VALUE(SUBSTITUTE('Quantities Report'!A680,"+",""))),"")</f>
        <v/>
      </c>
    </row>
    <row r="681" spans="2:2">
      <c r="B681" s="25" t="str">
        <f>IFERROR(IF('Quantities Report'!A681="","",VALUE(SUBSTITUTE('Quantities Report'!A681,"+",""))),"")</f>
        <v/>
      </c>
    </row>
    <row r="682" spans="2:2">
      <c r="B682" s="25" t="str">
        <f>IFERROR(IF('Quantities Report'!A682="","",VALUE(SUBSTITUTE('Quantities Report'!A682,"+",""))),"")</f>
        <v/>
      </c>
    </row>
    <row r="683" spans="2:2">
      <c r="B683" s="25" t="str">
        <f>IFERROR(IF('Quantities Report'!A683="","",VALUE(SUBSTITUTE('Quantities Report'!A683,"+",""))),"")</f>
        <v/>
      </c>
    </row>
    <row r="684" spans="2:2">
      <c r="B684" s="25" t="str">
        <f>IFERROR(IF('Quantities Report'!A684="","",VALUE(SUBSTITUTE('Quantities Report'!A684,"+",""))),"")</f>
        <v/>
      </c>
    </row>
    <row r="685" spans="2:2">
      <c r="B685" s="25" t="str">
        <f>IFERROR(IF('Quantities Report'!A685="","",VALUE(SUBSTITUTE('Quantities Report'!A685,"+",""))),"")</f>
        <v/>
      </c>
    </row>
    <row r="686" spans="2:2">
      <c r="B686" s="25" t="str">
        <f>IFERROR(IF('Quantities Report'!A686="","",VALUE(SUBSTITUTE('Quantities Report'!A686,"+",""))),"")</f>
        <v/>
      </c>
    </row>
    <row r="687" spans="2:2">
      <c r="B687" s="25" t="str">
        <f>IFERROR(IF('Quantities Report'!A687="","",VALUE(SUBSTITUTE('Quantities Report'!A687,"+",""))),"")</f>
        <v/>
      </c>
    </row>
    <row r="688" spans="2:2">
      <c r="B688" s="25" t="str">
        <f>IFERROR(IF('Quantities Report'!A688="","",VALUE(SUBSTITUTE('Quantities Report'!A688,"+",""))),"")</f>
        <v/>
      </c>
    </row>
    <row r="689" spans="2:2">
      <c r="B689" s="25" t="str">
        <f>IFERROR(IF('Quantities Report'!A689="","",VALUE(SUBSTITUTE('Quantities Report'!A689,"+",""))),"")</f>
        <v/>
      </c>
    </row>
    <row r="690" spans="2:2">
      <c r="B690" s="25" t="str">
        <f>IFERROR(IF('Quantities Report'!A690="","",VALUE(SUBSTITUTE('Quantities Report'!A690,"+",""))),"")</f>
        <v/>
      </c>
    </row>
    <row r="691" spans="2:2">
      <c r="B691" s="25" t="str">
        <f>IFERROR(IF('Quantities Report'!A691="","",VALUE(SUBSTITUTE('Quantities Report'!A691,"+",""))),"")</f>
        <v/>
      </c>
    </row>
    <row r="692" spans="2:2">
      <c r="B692" s="25" t="str">
        <f>IFERROR(IF('Quantities Report'!A692="","",VALUE(SUBSTITUTE('Quantities Report'!A692,"+",""))),"")</f>
        <v/>
      </c>
    </row>
    <row r="693" spans="2:2">
      <c r="B693" s="25" t="str">
        <f>IFERROR(IF('Quantities Report'!A693="","",VALUE(SUBSTITUTE('Quantities Report'!A693,"+",""))),"")</f>
        <v/>
      </c>
    </row>
    <row r="694" spans="2:2">
      <c r="B694" s="25" t="str">
        <f>IFERROR(IF('Quantities Report'!A694="","",VALUE(SUBSTITUTE('Quantities Report'!A694,"+",""))),"")</f>
        <v/>
      </c>
    </row>
    <row r="695" spans="2:2">
      <c r="B695" s="25" t="str">
        <f>IFERROR(IF('Quantities Report'!A695="","",VALUE(SUBSTITUTE('Quantities Report'!A695,"+",""))),"")</f>
        <v/>
      </c>
    </row>
    <row r="696" spans="2:2">
      <c r="B696" s="25" t="str">
        <f>IFERROR(IF('Quantities Report'!A696="","",VALUE(SUBSTITUTE('Quantities Report'!A696,"+",""))),"")</f>
        <v/>
      </c>
    </row>
    <row r="697" spans="2:2">
      <c r="B697" s="25" t="str">
        <f>IFERROR(IF('Quantities Report'!A697="","",VALUE(SUBSTITUTE('Quantities Report'!A697,"+",""))),"")</f>
        <v/>
      </c>
    </row>
    <row r="698" spans="2:2">
      <c r="B698" s="25" t="str">
        <f>IFERROR(IF('Quantities Report'!A698="","",VALUE(SUBSTITUTE('Quantities Report'!A698,"+",""))),"")</f>
        <v/>
      </c>
    </row>
    <row r="699" spans="2:2">
      <c r="B699" s="25" t="str">
        <f>IFERROR(IF('Quantities Report'!A699="","",VALUE(SUBSTITUTE('Quantities Report'!A699,"+",""))),"")</f>
        <v/>
      </c>
    </row>
    <row r="700" spans="2:2">
      <c r="B700" s="25" t="str">
        <f>IFERROR(IF('Quantities Report'!A700="","",VALUE(SUBSTITUTE('Quantities Report'!A700,"+",""))),"")</f>
        <v/>
      </c>
    </row>
    <row r="701" spans="2:2">
      <c r="B701" s="25" t="str">
        <f>IFERROR(IF('Quantities Report'!A701="","",VALUE(SUBSTITUTE('Quantities Report'!A701,"+",""))),"")</f>
        <v/>
      </c>
    </row>
    <row r="702" spans="2:2">
      <c r="B702" s="25" t="str">
        <f>IFERROR(IF('Quantities Report'!A702="","",VALUE(SUBSTITUTE('Quantities Report'!A702,"+",""))),"")</f>
        <v/>
      </c>
    </row>
    <row r="703" spans="2:2">
      <c r="B703" s="25" t="str">
        <f>IFERROR(IF('Quantities Report'!A703="","",VALUE(SUBSTITUTE('Quantities Report'!A703,"+",""))),"")</f>
        <v/>
      </c>
    </row>
    <row r="704" spans="2:2">
      <c r="B704" s="25" t="str">
        <f>IFERROR(IF('Quantities Report'!A704="","",VALUE(SUBSTITUTE('Quantities Report'!A704,"+",""))),"")</f>
        <v/>
      </c>
    </row>
    <row r="705" spans="2:2">
      <c r="B705" s="25" t="str">
        <f>IFERROR(IF('Quantities Report'!A705="","",VALUE(SUBSTITUTE('Quantities Report'!A705,"+",""))),"")</f>
        <v/>
      </c>
    </row>
    <row r="706" spans="2:2">
      <c r="B706" s="25" t="str">
        <f>IFERROR(IF('Quantities Report'!A706="","",VALUE(SUBSTITUTE('Quantities Report'!A706,"+",""))),"")</f>
        <v/>
      </c>
    </row>
    <row r="707" spans="2:2">
      <c r="B707" s="25" t="str">
        <f>IFERROR(IF('Quantities Report'!A707="","",VALUE(SUBSTITUTE('Quantities Report'!A707,"+",""))),"")</f>
        <v/>
      </c>
    </row>
    <row r="708" spans="2:2">
      <c r="B708" s="25" t="str">
        <f>IFERROR(IF('Quantities Report'!A708="","",VALUE(SUBSTITUTE('Quantities Report'!A708,"+",""))),"")</f>
        <v/>
      </c>
    </row>
    <row r="709" spans="2:2">
      <c r="B709" s="25" t="str">
        <f>IFERROR(IF('Quantities Report'!A709="","",VALUE(SUBSTITUTE('Quantities Report'!A709,"+",""))),"")</f>
        <v/>
      </c>
    </row>
    <row r="710" spans="2:2">
      <c r="B710" s="25" t="str">
        <f>IFERROR(IF('Quantities Report'!A710="","",VALUE(SUBSTITUTE('Quantities Report'!A710,"+",""))),"")</f>
        <v/>
      </c>
    </row>
    <row r="711" spans="2:2">
      <c r="B711" s="25" t="str">
        <f>IFERROR(IF('Quantities Report'!A711="","",VALUE(SUBSTITUTE('Quantities Report'!A711,"+",""))),"")</f>
        <v/>
      </c>
    </row>
    <row r="712" spans="2:2">
      <c r="B712" s="25" t="str">
        <f>IFERROR(IF('Quantities Report'!A712="","",VALUE(SUBSTITUTE('Quantities Report'!A712,"+",""))),"")</f>
        <v/>
      </c>
    </row>
    <row r="713" spans="2:2">
      <c r="B713" s="25" t="str">
        <f>IFERROR(IF('Quantities Report'!A713="","",VALUE(SUBSTITUTE('Quantities Report'!A713,"+",""))),"")</f>
        <v/>
      </c>
    </row>
    <row r="714" spans="2:2">
      <c r="B714" s="25" t="str">
        <f>IFERROR(IF('Quantities Report'!A714="","",VALUE(SUBSTITUTE('Quantities Report'!A714,"+",""))),"")</f>
        <v/>
      </c>
    </row>
    <row r="715" spans="2:2">
      <c r="B715" s="25" t="str">
        <f>IFERROR(IF('Quantities Report'!A715="","",VALUE(SUBSTITUTE('Quantities Report'!A715,"+",""))),"")</f>
        <v/>
      </c>
    </row>
    <row r="716" spans="2:2">
      <c r="B716" s="25" t="str">
        <f>IFERROR(IF('Quantities Report'!A716="","",VALUE(SUBSTITUTE('Quantities Report'!A716,"+",""))),"")</f>
        <v/>
      </c>
    </row>
    <row r="717" spans="2:2">
      <c r="B717" s="25" t="str">
        <f>IFERROR(IF('Quantities Report'!A717="","",VALUE(SUBSTITUTE('Quantities Report'!A717,"+",""))),"")</f>
        <v/>
      </c>
    </row>
    <row r="718" spans="2:2">
      <c r="B718" s="25" t="str">
        <f>IFERROR(IF('Quantities Report'!A718="","",VALUE(SUBSTITUTE('Quantities Report'!A718,"+",""))),"")</f>
        <v/>
      </c>
    </row>
    <row r="719" spans="2:2">
      <c r="B719" s="25" t="str">
        <f>IFERROR(IF('Quantities Report'!A719="","",VALUE(SUBSTITUTE('Quantities Report'!A719,"+",""))),"")</f>
        <v/>
      </c>
    </row>
    <row r="720" spans="2:2">
      <c r="B720" s="25" t="str">
        <f>IFERROR(IF('Quantities Report'!A720="","",VALUE(SUBSTITUTE('Quantities Report'!A720,"+",""))),"")</f>
        <v/>
      </c>
    </row>
    <row r="721" spans="2:2">
      <c r="B721" s="25" t="str">
        <f>IFERROR(IF('Quantities Report'!A721="","",VALUE(SUBSTITUTE('Quantities Report'!A721,"+",""))),"")</f>
        <v/>
      </c>
    </row>
    <row r="722" spans="2:2">
      <c r="B722" s="25" t="str">
        <f>IFERROR(IF('Quantities Report'!A722="","",VALUE(SUBSTITUTE('Quantities Report'!A722,"+",""))),"")</f>
        <v/>
      </c>
    </row>
    <row r="723" spans="2:2">
      <c r="B723" s="25" t="str">
        <f>IFERROR(IF('Quantities Report'!A723="","",VALUE(SUBSTITUTE('Quantities Report'!A723,"+",""))),"")</f>
        <v/>
      </c>
    </row>
    <row r="724" spans="2:2">
      <c r="B724" s="25" t="str">
        <f>IFERROR(IF('Quantities Report'!A724="","",VALUE(SUBSTITUTE('Quantities Report'!A724,"+",""))),"")</f>
        <v/>
      </c>
    </row>
    <row r="725" spans="2:2">
      <c r="B725" s="25" t="str">
        <f>IFERROR(IF('Quantities Report'!A725="","",VALUE(SUBSTITUTE('Quantities Report'!A725,"+",""))),"")</f>
        <v/>
      </c>
    </row>
    <row r="726" spans="2:2">
      <c r="B726" s="25" t="str">
        <f>IFERROR(IF('Quantities Report'!A726="","",VALUE(SUBSTITUTE('Quantities Report'!A726,"+",""))),"")</f>
        <v/>
      </c>
    </row>
    <row r="727" spans="2:2">
      <c r="B727" s="25" t="str">
        <f>IFERROR(IF('Quantities Report'!A727="","",VALUE(SUBSTITUTE('Quantities Report'!A727,"+",""))),"")</f>
        <v/>
      </c>
    </row>
    <row r="728" spans="2:2">
      <c r="B728" s="25" t="str">
        <f>IFERROR(IF('Quantities Report'!A728="","",VALUE(SUBSTITUTE('Quantities Report'!A728,"+",""))),"")</f>
        <v/>
      </c>
    </row>
    <row r="729" spans="2:2">
      <c r="B729" s="25" t="str">
        <f>IFERROR(IF('Quantities Report'!A729="","",VALUE(SUBSTITUTE('Quantities Report'!A729,"+",""))),"")</f>
        <v/>
      </c>
    </row>
    <row r="730" spans="2:2">
      <c r="B730" s="25" t="str">
        <f>IFERROR(IF('Quantities Report'!A730="","",VALUE(SUBSTITUTE('Quantities Report'!A730,"+",""))),"")</f>
        <v/>
      </c>
    </row>
    <row r="731" spans="2:2">
      <c r="B731" s="25" t="str">
        <f>IFERROR(IF('Quantities Report'!A731="","",VALUE(SUBSTITUTE('Quantities Report'!A731,"+",""))),"")</f>
        <v/>
      </c>
    </row>
    <row r="732" spans="2:2">
      <c r="B732" s="25" t="str">
        <f>IFERROR(IF('Quantities Report'!A732="","",VALUE(SUBSTITUTE('Quantities Report'!A732,"+",""))),"")</f>
        <v/>
      </c>
    </row>
    <row r="733" spans="2:2">
      <c r="B733" s="25" t="str">
        <f>IFERROR(IF('Quantities Report'!A733="","",VALUE(SUBSTITUTE('Quantities Report'!A733,"+",""))),"")</f>
        <v/>
      </c>
    </row>
    <row r="734" spans="2:2">
      <c r="B734" s="25" t="str">
        <f>IFERROR(IF('Quantities Report'!A734="","",VALUE(SUBSTITUTE('Quantities Report'!A734,"+",""))),"")</f>
        <v/>
      </c>
    </row>
    <row r="735" spans="2:2">
      <c r="B735" s="25" t="str">
        <f>IFERROR(IF('Quantities Report'!A735="","",VALUE(SUBSTITUTE('Quantities Report'!A735,"+",""))),"")</f>
        <v/>
      </c>
    </row>
    <row r="736" spans="2:2">
      <c r="B736" s="25" t="str">
        <f>IFERROR(IF('Quantities Report'!A736="","",VALUE(SUBSTITUTE('Quantities Report'!A736,"+",""))),"")</f>
        <v/>
      </c>
    </row>
    <row r="737" spans="2:2">
      <c r="B737" s="25" t="str">
        <f>IFERROR(IF('Quantities Report'!A737="","",VALUE(SUBSTITUTE('Quantities Report'!A737,"+",""))),"")</f>
        <v/>
      </c>
    </row>
    <row r="738" spans="2:2">
      <c r="B738" s="25" t="str">
        <f>IFERROR(IF('Quantities Report'!A738="","",VALUE(SUBSTITUTE('Quantities Report'!A738,"+",""))),"")</f>
        <v/>
      </c>
    </row>
    <row r="739" spans="2:2">
      <c r="B739" s="25" t="str">
        <f>IFERROR(IF('Quantities Report'!A739="","",VALUE(SUBSTITUTE('Quantities Report'!A739,"+",""))),"")</f>
        <v/>
      </c>
    </row>
    <row r="740" spans="2:2">
      <c r="B740" s="25" t="str">
        <f>IFERROR(IF('Quantities Report'!A740="","",VALUE(SUBSTITUTE('Quantities Report'!A740,"+",""))),"")</f>
        <v/>
      </c>
    </row>
    <row r="741" spans="2:2">
      <c r="B741" s="25" t="str">
        <f>IFERROR(IF('Quantities Report'!A741="","",VALUE(SUBSTITUTE('Quantities Report'!A741,"+",""))),"")</f>
        <v/>
      </c>
    </row>
    <row r="742" spans="2:2">
      <c r="B742" s="25" t="str">
        <f>IFERROR(IF('Quantities Report'!A742="","",VALUE(SUBSTITUTE('Quantities Report'!A742,"+",""))),"")</f>
        <v/>
      </c>
    </row>
    <row r="743" spans="2:2">
      <c r="B743" s="25" t="str">
        <f>IFERROR(IF('Quantities Report'!A743="","",VALUE(SUBSTITUTE('Quantities Report'!A743,"+",""))),"")</f>
        <v/>
      </c>
    </row>
    <row r="744" spans="2:2">
      <c r="B744" s="25" t="str">
        <f>IFERROR(IF('Quantities Report'!A744="","",VALUE(SUBSTITUTE('Quantities Report'!A744,"+",""))),"")</f>
        <v/>
      </c>
    </row>
    <row r="745" spans="2:2">
      <c r="B745" s="25" t="str">
        <f>IFERROR(IF('Quantities Report'!A745="","",VALUE(SUBSTITUTE('Quantities Report'!A745,"+",""))),"")</f>
        <v/>
      </c>
    </row>
    <row r="746" spans="2:2">
      <c r="B746" s="25" t="str">
        <f>IFERROR(IF('Quantities Report'!A746="","",VALUE(SUBSTITUTE('Quantities Report'!A746,"+",""))),"")</f>
        <v/>
      </c>
    </row>
    <row r="747" spans="2:2">
      <c r="B747" s="25" t="str">
        <f>IFERROR(IF('Quantities Report'!A747="","",VALUE(SUBSTITUTE('Quantities Report'!A747,"+",""))),"")</f>
        <v/>
      </c>
    </row>
    <row r="748" spans="2:2">
      <c r="B748" s="25" t="str">
        <f>IFERROR(IF('Quantities Report'!A748="","",VALUE(SUBSTITUTE('Quantities Report'!A748,"+",""))),"")</f>
        <v/>
      </c>
    </row>
    <row r="749" spans="2:2">
      <c r="B749" s="25" t="str">
        <f>IFERROR(IF('Quantities Report'!A749="","",VALUE(SUBSTITUTE('Quantities Report'!A749,"+",""))),"")</f>
        <v/>
      </c>
    </row>
    <row r="750" spans="2:2">
      <c r="B750" s="25" t="str">
        <f>IFERROR(IF('Quantities Report'!A750="","",VALUE(SUBSTITUTE('Quantities Report'!A750,"+",""))),"")</f>
        <v/>
      </c>
    </row>
    <row r="751" spans="2:2">
      <c r="B751" s="25" t="str">
        <f>IFERROR(IF('Quantities Report'!A751="","",VALUE(SUBSTITUTE('Quantities Report'!A751,"+",""))),"")</f>
        <v/>
      </c>
    </row>
    <row r="752" spans="2:2">
      <c r="B752" s="25" t="str">
        <f>IFERROR(IF('Quantities Report'!A752="","",VALUE(SUBSTITUTE('Quantities Report'!A752,"+",""))),"")</f>
        <v/>
      </c>
    </row>
    <row r="753" spans="2:2">
      <c r="B753" s="25" t="str">
        <f>IFERROR(IF('Quantities Report'!A753="","",VALUE(SUBSTITUTE('Quantities Report'!A753,"+",""))),"")</f>
        <v/>
      </c>
    </row>
    <row r="754" spans="2:2">
      <c r="B754" s="25" t="str">
        <f>IFERROR(IF('Quantities Report'!A754="","",VALUE(SUBSTITUTE('Quantities Report'!A754,"+",""))),"")</f>
        <v/>
      </c>
    </row>
    <row r="755" spans="2:2">
      <c r="B755" s="25" t="str">
        <f>IFERROR(IF('Quantities Report'!A755="","",VALUE(SUBSTITUTE('Quantities Report'!A755,"+",""))),"")</f>
        <v/>
      </c>
    </row>
    <row r="756" spans="2:2">
      <c r="B756" s="25" t="str">
        <f>IFERROR(IF('Quantities Report'!A756="","",VALUE(SUBSTITUTE('Quantities Report'!A756,"+",""))),"")</f>
        <v/>
      </c>
    </row>
    <row r="757" spans="2:2">
      <c r="B757" s="25" t="str">
        <f>IFERROR(IF('Quantities Report'!A757="","",VALUE(SUBSTITUTE('Quantities Report'!A757,"+",""))),"")</f>
        <v/>
      </c>
    </row>
    <row r="758" spans="2:2">
      <c r="B758" s="25" t="str">
        <f>IFERROR(IF('Quantities Report'!A758="","",VALUE(SUBSTITUTE('Quantities Report'!A758,"+",""))),"")</f>
        <v/>
      </c>
    </row>
    <row r="759" spans="2:2">
      <c r="B759" s="25" t="str">
        <f>IFERROR(IF('Quantities Report'!A759="","",VALUE(SUBSTITUTE('Quantities Report'!A759,"+",""))),"")</f>
        <v/>
      </c>
    </row>
    <row r="760" spans="2:2">
      <c r="B760" s="25" t="str">
        <f>IFERROR(IF('Quantities Report'!A760="","",VALUE(SUBSTITUTE('Quantities Report'!A760,"+",""))),"")</f>
        <v/>
      </c>
    </row>
    <row r="761" spans="2:2">
      <c r="B761" s="25" t="str">
        <f>IFERROR(IF('Quantities Report'!A761="","",VALUE(SUBSTITUTE('Quantities Report'!A761,"+",""))),"")</f>
        <v/>
      </c>
    </row>
    <row r="762" spans="2:2">
      <c r="B762" s="25" t="str">
        <f>IFERROR(IF('Quantities Report'!A762="","",VALUE(SUBSTITUTE('Quantities Report'!A762,"+",""))),"")</f>
        <v/>
      </c>
    </row>
    <row r="763" spans="2:2">
      <c r="B763" s="25" t="str">
        <f>IFERROR(IF('Quantities Report'!A763="","",VALUE(SUBSTITUTE('Quantities Report'!A763,"+",""))),"")</f>
        <v/>
      </c>
    </row>
    <row r="764" spans="2:2">
      <c r="B764" s="25" t="str">
        <f>IFERROR(IF('Quantities Report'!A764="","",VALUE(SUBSTITUTE('Quantities Report'!A764,"+",""))),"")</f>
        <v/>
      </c>
    </row>
    <row r="765" spans="2:2">
      <c r="B765" s="25" t="str">
        <f>IFERROR(IF('Quantities Report'!A765="","",VALUE(SUBSTITUTE('Quantities Report'!A765,"+",""))),"")</f>
        <v/>
      </c>
    </row>
    <row r="766" spans="2:2">
      <c r="B766" s="25" t="str">
        <f>IFERROR(IF('Quantities Report'!A766="","",VALUE(SUBSTITUTE('Quantities Report'!A766,"+",""))),"")</f>
        <v/>
      </c>
    </row>
    <row r="767" spans="2:2">
      <c r="B767" s="25" t="str">
        <f>IFERROR(IF('Quantities Report'!A767="","",VALUE(SUBSTITUTE('Quantities Report'!A767,"+",""))),"")</f>
        <v/>
      </c>
    </row>
    <row r="768" spans="2:2">
      <c r="B768" s="25" t="str">
        <f>IFERROR(IF('Quantities Report'!A768="","",VALUE(SUBSTITUTE('Quantities Report'!A768,"+",""))),"")</f>
        <v/>
      </c>
    </row>
    <row r="769" spans="2:2">
      <c r="B769" s="25" t="str">
        <f>IFERROR(IF('Quantities Report'!A769="","",VALUE(SUBSTITUTE('Quantities Report'!A769,"+",""))),"")</f>
        <v/>
      </c>
    </row>
    <row r="770" spans="2:2">
      <c r="B770" s="25" t="str">
        <f>IFERROR(IF('Quantities Report'!A770="","",VALUE(SUBSTITUTE('Quantities Report'!A770,"+",""))),"")</f>
        <v/>
      </c>
    </row>
    <row r="771" spans="2:2">
      <c r="B771" s="25" t="str">
        <f>IFERROR(IF('Quantities Report'!A771="","",VALUE(SUBSTITUTE('Quantities Report'!A771,"+",""))),"")</f>
        <v/>
      </c>
    </row>
    <row r="772" spans="2:2">
      <c r="B772" s="25" t="str">
        <f>IFERROR(IF('Quantities Report'!A772="","",VALUE(SUBSTITUTE('Quantities Report'!A772,"+",""))),"")</f>
        <v/>
      </c>
    </row>
    <row r="773" spans="2:2">
      <c r="B773" s="25" t="str">
        <f>IFERROR(IF('Quantities Report'!A773="","",VALUE(SUBSTITUTE('Quantities Report'!A773,"+",""))),"")</f>
        <v/>
      </c>
    </row>
    <row r="774" spans="2:2">
      <c r="B774" s="25" t="str">
        <f>IFERROR(IF('Quantities Report'!A774="","",VALUE(SUBSTITUTE('Quantities Report'!A774,"+",""))),"")</f>
        <v/>
      </c>
    </row>
    <row r="775" spans="2:2">
      <c r="B775" s="25" t="str">
        <f>IFERROR(IF('Quantities Report'!A775="","",VALUE(SUBSTITUTE('Quantities Report'!A775,"+",""))),"")</f>
        <v/>
      </c>
    </row>
    <row r="776" spans="2:2">
      <c r="B776" s="25" t="str">
        <f>IFERROR(IF('Quantities Report'!A776="","",VALUE(SUBSTITUTE('Quantities Report'!A776,"+",""))),"")</f>
        <v/>
      </c>
    </row>
    <row r="777" spans="2:2">
      <c r="B777" s="25" t="str">
        <f>IFERROR(IF('Quantities Report'!A777="","",VALUE(SUBSTITUTE('Quantities Report'!A777,"+",""))),"")</f>
        <v/>
      </c>
    </row>
    <row r="778" spans="2:2">
      <c r="B778" s="25" t="str">
        <f>IFERROR(IF('Quantities Report'!A778="","",VALUE(SUBSTITUTE('Quantities Report'!A778,"+",""))),"")</f>
        <v/>
      </c>
    </row>
    <row r="779" spans="2:2">
      <c r="B779" s="25" t="str">
        <f>IFERROR(IF('Quantities Report'!A779="","",VALUE(SUBSTITUTE('Quantities Report'!A779,"+",""))),"")</f>
        <v/>
      </c>
    </row>
    <row r="780" spans="2:2">
      <c r="B780" s="25" t="str">
        <f>IFERROR(IF('Quantities Report'!A780="","",VALUE(SUBSTITUTE('Quantities Report'!A780,"+",""))),"")</f>
        <v/>
      </c>
    </row>
    <row r="781" spans="2:2">
      <c r="B781" s="25" t="str">
        <f>IFERROR(IF('Quantities Report'!A781="","",VALUE(SUBSTITUTE('Quantities Report'!A781,"+",""))),"")</f>
        <v/>
      </c>
    </row>
    <row r="782" spans="2:2">
      <c r="B782" s="25" t="str">
        <f>IFERROR(IF('Quantities Report'!A782="","",VALUE(SUBSTITUTE('Quantities Report'!A782,"+",""))),"")</f>
        <v/>
      </c>
    </row>
    <row r="783" spans="2:2">
      <c r="B783" s="25" t="str">
        <f>IFERROR(IF('Quantities Report'!A783="","",VALUE(SUBSTITUTE('Quantities Report'!A783,"+",""))),"")</f>
        <v/>
      </c>
    </row>
    <row r="784" spans="2:2">
      <c r="B784" s="25" t="str">
        <f>IFERROR(IF('Quantities Report'!A784="","",VALUE(SUBSTITUTE('Quantities Report'!A784,"+",""))),"")</f>
        <v/>
      </c>
    </row>
    <row r="785" spans="2:2">
      <c r="B785" s="25" t="str">
        <f>IFERROR(IF('Quantities Report'!A785="","",VALUE(SUBSTITUTE('Quantities Report'!A785,"+",""))),"")</f>
        <v/>
      </c>
    </row>
    <row r="786" spans="2:2">
      <c r="B786" s="25" t="str">
        <f>IFERROR(IF('Quantities Report'!A786="","",VALUE(SUBSTITUTE('Quantities Report'!A786,"+",""))),"")</f>
        <v/>
      </c>
    </row>
    <row r="787" spans="2:2">
      <c r="B787" s="25" t="str">
        <f>IFERROR(IF('Quantities Report'!A787="","",VALUE(SUBSTITUTE('Quantities Report'!A787,"+",""))),"")</f>
        <v/>
      </c>
    </row>
    <row r="788" spans="2:2">
      <c r="B788" s="25" t="str">
        <f>IFERROR(IF('Quantities Report'!A788="","",VALUE(SUBSTITUTE('Quantities Report'!A788,"+",""))),"")</f>
        <v/>
      </c>
    </row>
    <row r="789" spans="2:2">
      <c r="B789" s="25" t="str">
        <f>IFERROR(IF('Quantities Report'!A789="","",VALUE(SUBSTITUTE('Quantities Report'!A789,"+",""))),"")</f>
        <v/>
      </c>
    </row>
    <row r="790" spans="2:2">
      <c r="B790" s="25" t="str">
        <f>IFERROR(IF('Quantities Report'!A790="","",VALUE(SUBSTITUTE('Quantities Report'!A790,"+",""))),"")</f>
        <v/>
      </c>
    </row>
    <row r="791" spans="2:2">
      <c r="B791" s="25" t="str">
        <f>IFERROR(IF('Quantities Report'!A791="","",VALUE(SUBSTITUTE('Quantities Report'!A791,"+",""))),"")</f>
        <v/>
      </c>
    </row>
    <row r="792" spans="2:2">
      <c r="B792" s="25" t="str">
        <f>IFERROR(IF('Quantities Report'!A792="","",VALUE(SUBSTITUTE('Quantities Report'!A792,"+",""))),"")</f>
        <v/>
      </c>
    </row>
    <row r="793" spans="2:2">
      <c r="B793" s="25" t="str">
        <f>IFERROR(IF('Quantities Report'!A793="","",VALUE(SUBSTITUTE('Quantities Report'!A793,"+",""))),"")</f>
        <v/>
      </c>
    </row>
    <row r="794" spans="2:2">
      <c r="B794" s="25" t="str">
        <f>IFERROR(IF('Quantities Report'!A794="","",VALUE(SUBSTITUTE('Quantities Report'!A794,"+",""))),"")</f>
        <v/>
      </c>
    </row>
    <row r="795" spans="2:2">
      <c r="B795" s="25" t="str">
        <f>IFERROR(IF('Quantities Report'!A795="","",VALUE(SUBSTITUTE('Quantities Report'!A795,"+",""))),"")</f>
        <v/>
      </c>
    </row>
    <row r="796" spans="2:2">
      <c r="B796" s="25" t="str">
        <f>IFERROR(IF('Quantities Report'!A796="","",VALUE(SUBSTITUTE('Quantities Report'!A796,"+",""))),"")</f>
        <v/>
      </c>
    </row>
    <row r="797" spans="2:2">
      <c r="B797" s="25" t="str">
        <f>IFERROR(IF('Quantities Report'!A797="","",VALUE(SUBSTITUTE('Quantities Report'!A797,"+",""))),"")</f>
        <v/>
      </c>
    </row>
    <row r="798" spans="2:2">
      <c r="B798" s="25" t="str">
        <f>IFERROR(IF('Quantities Report'!A798="","",VALUE(SUBSTITUTE('Quantities Report'!A798,"+",""))),"")</f>
        <v/>
      </c>
    </row>
    <row r="799" spans="2:2">
      <c r="B799" s="25" t="str">
        <f>IFERROR(IF('Quantities Report'!A799="","",VALUE(SUBSTITUTE('Quantities Report'!A799,"+",""))),"")</f>
        <v/>
      </c>
    </row>
    <row r="800" spans="2:2">
      <c r="B800" s="25" t="str">
        <f>IFERROR(IF('Quantities Report'!A800="","",VALUE(SUBSTITUTE('Quantities Report'!A800,"+",""))),"")</f>
        <v/>
      </c>
    </row>
    <row r="801" spans="2:2">
      <c r="B801" s="25" t="str">
        <f>IFERROR(IF('Quantities Report'!A801="","",VALUE(SUBSTITUTE('Quantities Report'!A801,"+",""))),"")</f>
        <v/>
      </c>
    </row>
    <row r="802" spans="2:2">
      <c r="B802" s="25" t="str">
        <f>IFERROR(IF('Quantities Report'!A802="","",VALUE(SUBSTITUTE('Quantities Report'!A802,"+",""))),"")</f>
        <v/>
      </c>
    </row>
    <row r="803" spans="2:2">
      <c r="B803" s="25" t="str">
        <f>IFERROR(IF('Quantities Report'!A803="","",VALUE(SUBSTITUTE('Quantities Report'!A803,"+",""))),"")</f>
        <v/>
      </c>
    </row>
    <row r="804" spans="2:2">
      <c r="B804" s="25" t="str">
        <f>IFERROR(IF('Quantities Report'!A804="","",VALUE(SUBSTITUTE('Quantities Report'!A804,"+",""))),"")</f>
        <v/>
      </c>
    </row>
    <row r="805" spans="2:2">
      <c r="B805" s="25" t="str">
        <f>IFERROR(IF('Quantities Report'!A805="","",VALUE(SUBSTITUTE('Quantities Report'!A805,"+",""))),"")</f>
        <v/>
      </c>
    </row>
    <row r="806" spans="2:2">
      <c r="B806" s="25" t="str">
        <f>IFERROR(IF('Quantities Report'!A806="","",VALUE(SUBSTITUTE('Quantities Report'!A806,"+",""))),"")</f>
        <v/>
      </c>
    </row>
    <row r="807" spans="2:2">
      <c r="B807" s="25" t="str">
        <f>IFERROR(IF('Quantities Report'!A807="","",VALUE(SUBSTITUTE('Quantities Report'!A807,"+",""))),"")</f>
        <v/>
      </c>
    </row>
    <row r="808" spans="2:2">
      <c r="B808" s="25" t="str">
        <f>IFERROR(IF('Quantities Report'!A808="","",VALUE(SUBSTITUTE('Quantities Report'!A808,"+",""))),"")</f>
        <v/>
      </c>
    </row>
    <row r="809" spans="2:2">
      <c r="B809" s="25" t="str">
        <f>IFERROR(IF('Quantities Report'!A809="","",VALUE(SUBSTITUTE('Quantities Report'!A809,"+",""))),"")</f>
        <v/>
      </c>
    </row>
    <row r="810" spans="2:2">
      <c r="B810" s="25" t="str">
        <f>IFERROR(IF('Quantities Report'!A810="","",VALUE(SUBSTITUTE('Quantities Report'!A810,"+",""))),"")</f>
        <v/>
      </c>
    </row>
    <row r="811" spans="2:2">
      <c r="B811" s="25" t="str">
        <f>IFERROR(IF('Quantities Report'!A811="","",VALUE(SUBSTITUTE('Quantities Report'!A811,"+",""))),"")</f>
        <v/>
      </c>
    </row>
    <row r="812" spans="2:2">
      <c r="B812" s="25" t="str">
        <f>IFERROR(IF('Quantities Report'!A812="","",VALUE(SUBSTITUTE('Quantities Report'!A812,"+",""))),"")</f>
        <v/>
      </c>
    </row>
    <row r="813" spans="2:2">
      <c r="B813" s="25" t="str">
        <f>IFERROR(IF('Quantities Report'!A813="","",VALUE(SUBSTITUTE('Quantities Report'!A813,"+",""))),"")</f>
        <v/>
      </c>
    </row>
    <row r="814" spans="2:2">
      <c r="B814" s="25" t="str">
        <f>IFERROR(IF('Quantities Report'!A814="","",VALUE(SUBSTITUTE('Quantities Report'!A814,"+",""))),"")</f>
        <v/>
      </c>
    </row>
    <row r="815" spans="2:2">
      <c r="B815" s="25" t="str">
        <f>IFERROR(IF('Quantities Report'!A815="","",VALUE(SUBSTITUTE('Quantities Report'!A815,"+",""))),"")</f>
        <v/>
      </c>
    </row>
    <row r="816" spans="2:2">
      <c r="B816" s="25" t="str">
        <f>IFERROR(IF('Quantities Report'!A816="","",VALUE(SUBSTITUTE('Quantities Report'!A816,"+",""))),"")</f>
        <v/>
      </c>
    </row>
    <row r="817" spans="2:2">
      <c r="B817" s="25" t="str">
        <f>IFERROR(IF('Quantities Report'!A817="","",VALUE(SUBSTITUTE('Quantities Report'!A817,"+",""))),"")</f>
        <v/>
      </c>
    </row>
    <row r="818" spans="2:2">
      <c r="B818" s="25" t="str">
        <f>IFERROR(IF('Quantities Report'!A818="","",VALUE(SUBSTITUTE('Quantities Report'!A818,"+",""))),"")</f>
        <v/>
      </c>
    </row>
    <row r="819" spans="2:2">
      <c r="B819" s="25" t="str">
        <f>IFERROR(IF('Quantities Report'!A819="","",VALUE(SUBSTITUTE('Quantities Report'!A819,"+",""))),"")</f>
        <v/>
      </c>
    </row>
    <row r="820" spans="2:2">
      <c r="B820" s="25" t="str">
        <f>IFERROR(IF('Quantities Report'!A820="","",VALUE(SUBSTITUTE('Quantities Report'!A820,"+",""))),"")</f>
        <v/>
      </c>
    </row>
    <row r="821" spans="2:2">
      <c r="B821" s="25" t="str">
        <f>IFERROR(IF('Quantities Report'!A821="","",VALUE(SUBSTITUTE('Quantities Report'!A821,"+",""))),"")</f>
        <v/>
      </c>
    </row>
    <row r="822" spans="2:2">
      <c r="B822" s="25" t="str">
        <f>IFERROR(IF('Quantities Report'!A822="","",VALUE(SUBSTITUTE('Quantities Report'!A822,"+",""))),"")</f>
        <v/>
      </c>
    </row>
    <row r="823" spans="2:2">
      <c r="B823" s="25" t="str">
        <f>IFERROR(IF('Quantities Report'!A823="","",VALUE(SUBSTITUTE('Quantities Report'!A823,"+",""))),"")</f>
        <v/>
      </c>
    </row>
    <row r="824" spans="2:2">
      <c r="B824" s="25" t="str">
        <f>IFERROR(IF('Quantities Report'!A824="","",VALUE(SUBSTITUTE('Quantities Report'!A824,"+",""))),"")</f>
        <v/>
      </c>
    </row>
    <row r="825" spans="2:2">
      <c r="B825" s="25" t="str">
        <f>IFERROR(IF('Quantities Report'!A825="","",VALUE(SUBSTITUTE('Quantities Report'!A825,"+",""))),"")</f>
        <v/>
      </c>
    </row>
    <row r="826" spans="2:2">
      <c r="B826" s="25" t="str">
        <f>IFERROR(IF('Quantities Report'!A826="","",VALUE(SUBSTITUTE('Quantities Report'!A826,"+",""))),"")</f>
        <v/>
      </c>
    </row>
    <row r="827" spans="2:2">
      <c r="B827" s="25" t="str">
        <f>IFERROR(IF('Quantities Report'!A827="","",VALUE(SUBSTITUTE('Quantities Report'!A827,"+",""))),"")</f>
        <v/>
      </c>
    </row>
    <row r="828" spans="2:2">
      <c r="B828" s="25" t="str">
        <f>IFERROR(IF('Quantities Report'!A828="","",VALUE(SUBSTITUTE('Quantities Report'!A828,"+",""))),"")</f>
        <v/>
      </c>
    </row>
    <row r="829" spans="2:2">
      <c r="B829" s="25" t="str">
        <f>IFERROR(IF('Quantities Report'!A829="","",VALUE(SUBSTITUTE('Quantities Report'!A829,"+",""))),"")</f>
        <v/>
      </c>
    </row>
    <row r="830" spans="2:2">
      <c r="B830" s="25" t="str">
        <f>IFERROR(IF('Quantities Report'!A830="","",VALUE(SUBSTITUTE('Quantities Report'!A830,"+",""))),"")</f>
        <v/>
      </c>
    </row>
    <row r="831" spans="2:2">
      <c r="B831" s="25" t="str">
        <f>IFERROR(IF('Quantities Report'!A831="","",VALUE(SUBSTITUTE('Quantities Report'!A831,"+",""))),"")</f>
        <v/>
      </c>
    </row>
    <row r="832" spans="2:2">
      <c r="B832" s="25" t="str">
        <f>IFERROR(IF('Quantities Report'!A832="","",VALUE(SUBSTITUTE('Quantities Report'!A832,"+",""))),"")</f>
        <v/>
      </c>
    </row>
    <row r="833" spans="2:2">
      <c r="B833" s="25" t="str">
        <f>IFERROR(IF('Quantities Report'!A833="","",VALUE(SUBSTITUTE('Quantities Report'!A833,"+",""))),"")</f>
        <v/>
      </c>
    </row>
    <row r="834" spans="2:2">
      <c r="B834" s="25" t="str">
        <f>IFERROR(IF('Quantities Report'!A834="","",VALUE(SUBSTITUTE('Quantities Report'!A834,"+",""))),"")</f>
        <v/>
      </c>
    </row>
    <row r="835" spans="2:2">
      <c r="B835" s="25" t="str">
        <f>IFERROR(IF('Quantities Report'!A835="","",VALUE(SUBSTITUTE('Quantities Report'!A835,"+",""))),"")</f>
        <v/>
      </c>
    </row>
    <row r="836" spans="2:2">
      <c r="B836" s="25" t="str">
        <f>IFERROR(IF('Quantities Report'!A836="","",VALUE(SUBSTITUTE('Quantities Report'!A836,"+",""))),"")</f>
        <v/>
      </c>
    </row>
    <row r="837" spans="2:2">
      <c r="B837" s="25" t="str">
        <f>IFERROR(IF('Quantities Report'!A837="","",VALUE(SUBSTITUTE('Quantities Report'!A837,"+",""))),"")</f>
        <v/>
      </c>
    </row>
    <row r="838" spans="2:2">
      <c r="B838" s="25" t="str">
        <f>IFERROR(IF('Quantities Report'!A838="","",VALUE(SUBSTITUTE('Quantities Report'!A838,"+",""))),"")</f>
        <v/>
      </c>
    </row>
    <row r="839" spans="2:2">
      <c r="B839" s="25" t="str">
        <f>IFERROR(IF('Quantities Report'!A839="","",VALUE(SUBSTITUTE('Quantities Report'!A839,"+",""))),"")</f>
        <v/>
      </c>
    </row>
    <row r="840" spans="2:2">
      <c r="B840" s="25" t="str">
        <f>IFERROR(IF('Quantities Report'!A840="","",VALUE(SUBSTITUTE('Quantities Report'!A840,"+",""))),"")</f>
        <v/>
      </c>
    </row>
    <row r="841" spans="2:2">
      <c r="B841" s="25" t="str">
        <f>IFERROR(IF('Quantities Report'!A841="","",VALUE(SUBSTITUTE('Quantities Report'!A841,"+",""))),"")</f>
        <v/>
      </c>
    </row>
    <row r="842" spans="2:2">
      <c r="B842" s="25" t="str">
        <f>IFERROR(IF('Quantities Report'!A842="","",VALUE(SUBSTITUTE('Quantities Report'!A842,"+",""))),"")</f>
        <v/>
      </c>
    </row>
    <row r="843" spans="2:2">
      <c r="B843" s="25" t="str">
        <f>IFERROR(IF('Quantities Report'!A843="","",VALUE(SUBSTITUTE('Quantities Report'!A843,"+",""))),"")</f>
        <v/>
      </c>
    </row>
    <row r="844" spans="2:2">
      <c r="B844" s="25" t="str">
        <f>IFERROR(IF('Quantities Report'!A844="","",VALUE(SUBSTITUTE('Quantities Report'!A844,"+",""))),"")</f>
        <v/>
      </c>
    </row>
    <row r="845" spans="2:2">
      <c r="B845" s="25" t="str">
        <f>IFERROR(IF('Quantities Report'!A845="","",VALUE(SUBSTITUTE('Quantities Report'!A845,"+",""))),"")</f>
        <v/>
      </c>
    </row>
    <row r="846" spans="2:2">
      <c r="B846" s="25" t="str">
        <f>IFERROR(IF('Quantities Report'!A846="","",VALUE(SUBSTITUTE('Quantities Report'!A846,"+",""))),"")</f>
        <v/>
      </c>
    </row>
    <row r="847" spans="2:2">
      <c r="B847" s="25" t="str">
        <f>IFERROR(IF('Quantities Report'!A847="","",VALUE(SUBSTITUTE('Quantities Report'!A847,"+",""))),"")</f>
        <v/>
      </c>
    </row>
    <row r="848" spans="2:2">
      <c r="B848" s="25" t="str">
        <f>IFERROR(IF('Quantities Report'!A848="","",VALUE(SUBSTITUTE('Quantities Report'!A848,"+",""))),"")</f>
        <v/>
      </c>
    </row>
    <row r="849" spans="2:2">
      <c r="B849" s="25" t="str">
        <f>IFERROR(IF('Quantities Report'!A849="","",VALUE(SUBSTITUTE('Quantities Report'!A849,"+",""))),"")</f>
        <v/>
      </c>
    </row>
    <row r="850" spans="2:2">
      <c r="B850" s="25" t="str">
        <f>IFERROR(IF('Quantities Report'!A850="","",VALUE(SUBSTITUTE('Quantities Report'!A850,"+",""))),"")</f>
        <v/>
      </c>
    </row>
    <row r="851" spans="2:2">
      <c r="B851" s="25" t="str">
        <f>IFERROR(IF('Quantities Report'!A851="","",VALUE(SUBSTITUTE('Quantities Report'!A851,"+",""))),"")</f>
        <v/>
      </c>
    </row>
    <row r="852" spans="2:2">
      <c r="B852" s="25" t="str">
        <f>IFERROR(IF('Quantities Report'!A852="","",VALUE(SUBSTITUTE('Quantities Report'!A852,"+",""))),"")</f>
        <v/>
      </c>
    </row>
    <row r="853" spans="2:2">
      <c r="B853" s="25" t="str">
        <f>IFERROR(IF('Quantities Report'!A853="","",VALUE(SUBSTITUTE('Quantities Report'!A853,"+",""))),"")</f>
        <v/>
      </c>
    </row>
    <row r="854" spans="2:2">
      <c r="B854" s="25" t="str">
        <f>IFERROR(IF('Quantities Report'!A854="","",VALUE(SUBSTITUTE('Quantities Report'!A854,"+",""))),"")</f>
        <v/>
      </c>
    </row>
    <row r="855" spans="2:2">
      <c r="B855" s="25" t="str">
        <f>IFERROR(IF('Quantities Report'!A855="","",VALUE(SUBSTITUTE('Quantities Report'!A855,"+",""))),"")</f>
        <v/>
      </c>
    </row>
    <row r="856" spans="2:2">
      <c r="B856" s="25" t="str">
        <f>IFERROR(IF('Quantities Report'!A856="","",VALUE(SUBSTITUTE('Quantities Report'!A856,"+",""))),"")</f>
        <v/>
      </c>
    </row>
    <row r="857" spans="2:2">
      <c r="B857" s="25" t="str">
        <f>IFERROR(IF('Quantities Report'!A857="","",VALUE(SUBSTITUTE('Quantities Report'!A857,"+",""))),"")</f>
        <v/>
      </c>
    </row>
    <row r="858" spans="2:2">
      <c r="B858" s="25" t="str">
        <f>IFERROR(IF('Quantities Report'!A858="","",VALUE(SUBSTITUTE('Quantities Report'!A858,"+",""))),"")</f>
        <v/>
      </c>
    </row>
    <row r="859" spans="2:2">
      <c r="B859" s="25" t="str">
        <f>IFERROR(IF('Quantities Report'!A859="","",VALUE(SUBSTITUTE('Quantities Report'!A859,"+",""))),"")</f>
        <v/>
      </c>
    </row>
    <row r="860" spans="2:2">
      <c r="B860" s="25" t="str">
        <f>IFERROR(IF('Quantities Report'!A860="","",VALUE(SUBSTITUTE('Quantities Report'!A860,"+",""))),"")</f>
        <v/>
      </c>
    </row>
    <row r="861" spans="2:2">
      <c r="B861" s="25" t="str">
        <f>IFERROR(IF('Quantities Report'!A861="","",VALUE(SUBSTITUTE('Quantities Report'!A861,"+",""))),"")</f>
        <v/>
      </c>
    </row>
    <row r="862" spans="2:2">
      <c r="B862" s="25" t="str">
        <f>IFERROR(IF('Quantities Report'!A862="","",VALUE(SUBSTITUTE('Quantities Report'!A862,"+",""))),"")</f>
        <v/>
      </c>
    </row>
    <row r="863" spans="2:2">
      <c r="B863" s="25" t="str">
        <f>IFERROR(IF('Quantities Report'!A863="","",VALUE(SUBSTITUTE('Quantities Report'!A863,"+",""))),"")</f>
        <v/>
      </c>
    </row>
    <row r="864" spans="2:2">
      <c r="B864" s="25" t="str">
        <f>IFERROR(IF('Quantities Report'!A864="","",VALUE(SUBSTITUTE('Quantities Report'!A864,"+",""))),"")</f>
        <v/>
      </c>
    </row>
    <row r="865" spans="2:2">
      <c r="B865" s="25" t="str">
        <f>IFERROR(IF('Quantities Report'!A865="","",VALUE(SUBSTITUTE('Quantities Report'!A865,"+",""))),"")</f>
        <v/>
      </c>
    </row>
    <row r="866" spans="2:2">
      <c r="B866" s="25" t="str">
        <f>IFERROR(IF('Quantities Report'!A866="","",VALUE(SUBSTITUTE('Quantities Report'!A866,"+",""))),"")</f>
        <v/>
      </c>
    </row>
    <row r="867" spans="2:2">
      <c r="B867" s="25" t="str">
        <f>IFERROR(IF('Quantities Report'!A867="","",VALUE(SUBSTITUTE('Quantities Report'!A867,"+",""))),"")</f>
        <v/>
      </c>
    </row>
    <row r="868" spans="2:2">
      <c r="B868" s="25" t="str">
        <f>IFERROR(IF('Quantities Report'!A868="","",VALUE(SUBSTITUTE('Quantities Report'!A868,"+",""))),"")</f>
        <v/>
      </c>
    </row>
    <row r="869" spans="2:2">
      <c r="B869" s="25" t="str">
        <f>IFERROR(IF('Quantities Report'!A869="","",VALUE(SUBSTITUTE('Quantities Report'!A869,"+",""))),"")</f>
        <v/>
      </c>
    </row>
    <row r="870" spans="2:2">
      <c r="B870" s="25" t="str">
        <f>IFERROR(IF('Quantities Report'!A870="","",VALUE(SUBSTITUTE('Quantities Report'!A870,"+",""))),"")</f>
        <v/>
      </c>
    </row>
    <row r="871" spans="2:2">
      <c r="B871" s="25" t="str">
        <f>IFERROR(IF('Quantities Report'!A871="","",VALUE(SUBSTITUTE('Quantities Report'!A871,"+",""))),"")</f>
        <v/>
      </c>
    </row>
    <row r="872" spans="2:2">
      <c r="B872" s="25" t="str">
        <f>IFERROR(IF('Quantities Report'!A872="","",VALUE(SUBSTITUTE('Quantities Report'!A872,"+",""))),"")</f>
        <v/>
      </c>
    </row>
    <row r="873" spans="2:2">
      <c r="B873" s="25" t="str">
        <f>IFERROR(IF('Quantities Report'!A873="","",VALUE(SUBSTITUTE('Quantities Report'!A873,"+",""))),"")</f>
        <v/>
      </c>
    </row>
    <row r="874" spans="2:2">
      <c r="B874" s="25" t="str">
        <f>IFERROR(IF('Quantities Report'!A874="","",VALUE(SUBSTITUTE('Quantities Report'!A874,"+",""))),"")</f>
        <v/>
      </c>
    </row>
    <row r="875" spans="2:2">
      <c r="B875" s="25" t="str">
        <f>IFERROR(IF('Quantities Report'!A875="","",VALUE(SUBSTITUTE('Quantities Report'!A875,"+",""))),"")</f>
        <v/>
      </c>
    </row>
    <row r="876" spans="2:2">
      <c r="B876" s="25" t="str">
        <f>IFERROR(IF('Quantities Report'!A876="","",VALUE(SUBSTITUTE('Quantities Report'!A876,"+",""))),"")</f>
        <v/>
      </c>
    </row>
    <row r="877" spans="2:2">
      <c r="B877" s="25" t="str">
        <f>IFERROR(IF('Quantities Report'!A877="","",VALUE(SUBSTITUTE('Quantities Report'!A877,"+",""))),"")</f>
        <v/>
      </c>
    </row>
    <row r="878" spans="2:2">
      <c r="B878" s="25" t="str">
        <f>IFERROR(IF('Quantities Report'!A878="","",VALUE(SUBSTITUTE('Quantities Report'!A878,"+",""))),"")</f>
        <v/>
      </c>
    </row>
    <row r="879" spans="2:2">
      <c r="B879" s="25" t="str">
        <f>IFERROR(IF('Quantities Report'!A879="","",VALUE(SUBSTITUTE('Quantities Report'!A879,"+",""))),"")</f>
        <v/>
      </c>
    </row>
    <row r="880" spans="2:2">
      <c r="B880" s="25" t="str">
        <f>IFERROR(IF('Quantities Report'!A880="","",VALUE(SUBSTITUTE('Quantities Report'!A880,"+",""))),"")</f>
        <v/>
      </c>
    </row>
    <row r="881" spans="2:2">
      <c r="B881" s="25" t="str">
        <f>IFERROR(IF('Quantities Report'!A881="","",VALUE(SUBSTITUTE('Quantities Report'!A881,"+",""))),"")</f>
        <v/>
      </c>
    </row>
    <row r="882" spans="2:2">
      <c r="B882" s="25" t="str">
        <f>IFERROR(IF('Quantities Report'!A882="","",VALUE(SUBSTITUTE('Quantities Report'!A882,"+",""))),"")</f>
        <v/>
      </c>
    </row>
    <row r="883" spans="2:2">
      <c r="B883" s="25" t="str">
        <f>IFERROR(IF('Quantities Report'!A883="","",VALUE(SUBSTITUTE('Quantities Report'!A883,"+",""))),"")</f>
        <v/>
      </c>
    </row>
    <row r="884" spans="2:2">
      <c r="B884" s="25" t="str">
        <f>IFERROR(IF('Quantities Report'!A884="","",VALUE(SUBSTITUTE('Quantities Report'!A884,"+",""))),"")</f>
        <v/>
      </c>
    </row>
    <row r="885" spans="2:2">
      <c r="B885" s="25" t="str">
        <f>IFERROR(IF('Quantities Report'!A885="","",VALUE(SUBSTITUTE('Quantities Report'!A885,"+",""))),"")</f>
        <v/>
      </c>
    </row>
    <row r="886" spans="2:2">
      <c r="B886" s="25" t="str">
        <f>IFERROR(IF('Quantities Report'!A886="","",VALUE(SUBSTITUTE('Quantities Report'!A886,"+",""))),"")</f>
        <v/>
      </c>
    </row>
    <row r="887" spans="2:2">
      <c r="B887" s="25" t="str">
        <f>IFERROR(IF('Quantities Report'!A887="","",VALUE(SUBSTITUTE('Quantities Report'!A887,"+",""))),"")</f>
        <v/>
      </c>
    </row>
    <row r="888" spans="2:2">
      <c r="B888" s="25" t="str">
        <f>IFERROR(IF('Quantities Report'!A888="","",VALUE(SUBSTITUTE('Quantities Report'!A888,"+",""))),"")</f>
        <v/>
      </c>
    </row>
    <row r="889" spans="2:2">
      <c r="B889" s="25" t="str">
        <f>IFERROR(IF('Quantities Report'!A889="","",VALUE(SUBSTITUTE('Quantities Report'!A889,"+",""))),"")</f>
        <v/>
      </c>
    </row>
    <row r="890" spans="2:2">
      <c r="B890" s="25" t="str">
        <f>IFERROR(IF('Quantities Report'!A890="","",VALUE(SUBSTITUTE('Quantities Report'!A890,"+",""))),"")</f>
        <v/>
      </c>
    </row>
    <row r="891" spans="2:2">
      <c r="B891" s="25" t="str">
        <f>IFERROR(IF('Quantities Report'!A891="","",VALUE(SUBSTITUTE('Quantities Report'!A891,"+",""))),"")</f>
        <v/>
      </c>
    </row>
    <row r="892" spans="2:2">
      <c r="B892" s="25" t="str">
        <f>IFERROR(IF('Quantities Report'!A892="","",VALUE(SUBSTITUTE('Quantities Report'!A892,"+",""))),"")</f>
        <v/>
      </c>
    </row>
    <row r="893" spans="2:2">
      <c r="B893" s="25" t="str">
        <f>IFERROR(IF('Quantities Report'!A893="","",VALUE(SUBSTITUTE('Quantities Report'!A893,"+",""))),"")</f>
        <v/>
      </c>
    </row>
    <row r="894" spans="2:2">
      <c r="B894" s="25" t="str">
        <f>IFERROR(IF('Quantities Report'!A894="","",VALUE(SUBSTITUTE('Quantities Report'!A894,"+",""))),"")</f>
        <v/>
      </c>
    </row>
    <row r="895" spans="2:2">
      <c r="B895" s="25" t="str">
        <f>IFERROR(IF('Quantities Report'!A895="","",VALUE(SUBSTITUTE('Quantities Report'!A895,"+",""))),"")</f>
        <v/>
      </c>
    </row>
    <row r="896" spans="2:2">
      <c r="B896" s="25" t="str">
        <f>IFERROR(IF('Quantities Report'!A896="","",VALUE(SUBSTITUTE('Quantities Report'!A896,"+",""))),"")</f>
        <v/>
      </c>
    </row>
    <row r="897" spans="2:2">
      <c r="B897" s="25" t="str">
        <f>IFERROR(IF('Quantities Report'!A897="","",VALUE(SUBSTITUTE('Quantities Report'!A897,"+",""))),"")</f>
        <v/>
      </c>
    </row>
    <row r="898" spans="2:2">
      <c r="B898" s="25" t="str">
        <f>IFERROR(IF('Quantities Report'!A898="","",VALUE(SUBSTITUTE('Quantities Report'!A898,"+",""))),"")</f>
        <v/>
      </c>
    </row>
    <row r="899" spans="2:2">
      <c r="B899" s="25" t="str">
        <f>IFERROR(IF('Quantities Report'!A899="","",VALUE(SUBSTITUTE('Quantities Report'!A899,"+",""))),"")</f>
        <v/>
      </c>
    </row>
    <row r="900" spans="2:2">
      <c r="B900" s="25" t="str">
        <f>IFERROR(IF('Quantities Report'!A900="","",VALUE(SUBSTITUTE('Quantities Report'!A900,"+",""))),"")</f>
        <v/>
      </c>
    </row>
    <row r="901" spans="2:2">
      <c r="B901" s="25" t="str">
        <f>IFERROR(IF('Quantities Report'!A901="","",VALUE(SUBSTITUTE('Quantities Report'!A901,"+",""))),"")</f>
        <v/>
      </c>
    </row>
    <row r="902" spans="2:2">
      <c r="B902" s="25" t="str">
        <f>IFERROR(IF('Quantities Report'!A902="","",VALUE(SUBSTITUTE('Quantities Report'!A902,"+",""))),"")</f>
        <v/>
      </c>
    </row>
    <row r="903" spans="2:2">
      <c r="B903" s="25" t="str">
        <f>IFERROR(IF('Quantities Report'!A903="","",VALUE(SUBSTITUTE('Quantities Report'!A903,"+",""))),"")</f>
        <v/>
      </c>
    </row>
    <row r="904" spans="2:2">
      <c r="B904" s="25" t="str">
        <f>IFERROR(IF('Quantities Report'!A904="","",VALUE(SUBSTITUTE('Quantities Report'!A904,"+",""))),"")</f>
        <v/>
      </c>
    </row>
    <row r="905" spans="2:2">
      <c r="B905" s="25" t="str">
        <f>IFERROR(IF('Quantities Report'!A905="","",VALUE(SUBSTITUTE('Quantities Report'!A905,"+",""))),"")</f>
        <v/>
      </c>
    </row>
    <row r="906" spans="2:2">
      <c r="B906" s="25" t="str">
        <f>IFERROR(IF('Quantities Report'!A906="","",VALUE(SUBSTITUTE('Quantities Report'!A906,"+",""))),"")</f>
        <v/>
      </c>
    </row>
    <row r="907" spans="2:2">
      <c r="B907" s="25" t="str">
        <f>IFERROR(IF('Quantities Report'!A907="","",VALUE(SUBSTITUTE('Quantities Report'!A907,"+",""))),"")</f>
        <v/>
      </c>
    </row>
    <row r="908" spans="2:2">
      <c r="B908" s="25" t="str">
        <f>IFERROR(IF('Quantities Report'!A908="","",VALUE(SUBSTITUTE('Quantities Report'!A908,"+",""))),"")</f>
        <v/>
      </c>
    </row>
    <row r="909" spans="2:2">
      <c r="B909" s="25" t="str">
        <f>IFERROR(IF('Quantities Report'!A909="","",VALUE(SUBSTITUTE('Quantities Report'!A909,"+",""))),"")</f>
        <v/>
      </c>
    </row>
    <row r="910" spans="2:2">
      <c r="B910" s="25" t="str">
        <f>IFERROR(IF('Quantities Report'!A910="","",VALUE(SUBSTITUTE('Quantities Report'!A910,"+",""))),"")</f>
        <v/>
      </c>
    </row>
    <row r="911" spans="2:2">
      <c r="B911" s="25" t="str">
        <f>IFERROR(IF('Quantities Report'!A911="","",VALUE(SUBSTITUTE('Quantities Report'!A911,"+",""))),"")</f>
        <v/>
      </c>
    </row>
    <row r="912" spans="2:2">
      <c r="B912" s="25" t="str">
        <f>IFERROR(IF('Quantities Report'!A912="","",VALUE(SUBSTITUTE('Quantities Report'!A912,"+",""))),"")</f>
        <v/>
      </c>
    </row>
    <row r="913" spans="2:2">
      <c r="B913" s="25" t="str">
        <f>IFERROR(IF('Quantities Report'!A913="","",VALUE(SUBSTITUTE('Quantities Report'!A913,"+",""))),"")</f>
        <v/>
      </c>
    </row>
    <row r="914" spans="2:2">
      <c r="B914" s="25" t="str">
        <f>IFERROR(IF('Quantities Report'!A914="","",VALUE(SUBSTITUTE('Quantities Report'!A914,"+",""))),"")</f>
        <v/>
      </c>
    </row>
    <row r="915" spans="2:2">
      <c r="B915" s="25" t="str">
        <f>IFERROR(IF('Quantities Report'!A915="","",VALUE(SUBSTITUTE('Quantities Report'!A915,"+",""))),"")</f>
        <v/>
      </c>
    </row>
    <row r="916" spans="2:2">
      <c r="B916" s="25" t="str">
        <f>IFERROR(IF('Quantities Report'!A916="","",VALUE(SUBSTITUTE('Quantities Report'!A916,"+",""))),"")</f>
        <v/>
      </c>
    </row>
    <row r="917" spans="2:2">
      <c r="B917" s="25" t="str">
        <f>IFERROR(IF('Quantities Report'!A917="","",VALUE(SUBSTITUTE('Quantities Report'!A917,"+",""))),"")</f>
        <v/>
      </c>
    </row>
    <row r="918" spans="2:2">
      <c r="B918" s="25" t="str">
        <f>IFERROR(IF('Quantities Report'!A918="","",VALUE(SUBSTITUTE('Quantities Report'!A918,"+",""))),"")</f>
        <v/>
      </c>
    </row>
    <row r="919" spans="2:2">
      <c r="B919" s="25" t="str">
        <f>IFERROR(IF('Quantities Report'!A919="","",VALUE(SUBSTITUTE('Quantities Report'!A919,"+",""))),"")</f>
        <v/>
      </c>
    </row>
    <row r="920" spans="2:2">
      <c r="B920" s="25" t="str">
        <f>IFERROR(IF('Quantities Report'!A920="","",VALUE(SUBSTITUTE('Quantities Report'!A920,"+",""))),"")</f>
        <v/>
      </c>
    </row>
    <row r="921" spans="2:2">
      <c r="B921" s="25" t="str">
        <f>IFERROR(IF('Quantities Report'!A921="","",VALUE(SUBSTITUTE('Quantities Report'!A921,"+",""))),"")</f>
        <v/>
      </c>
    </row>
    <row r="922" spans="2:2">
      <c r="B922" s="25" t="str">
        <f>IFERROR(IF('Quantities Report'!A922="","",VALUE(SUBSTITUTE('Quantities Report'!A922,"+",""))),"")</f>
        <v/>
      </c>
    </row>
    <row r="923" spans="2:2">
      <c r="B923" s="25" t="str">
        <f>IFERROR(IF('Quantities Report'!A923="","",VALUE(SUBSTITUTE('Quantities Report'!A923,"+",""))),"")</f>
        <v/>
      </c>
    </row>
    <row r="924" spans="2:2">
      <c r="B924" s="25" t="str">
        <f>IFERROR(IF('Quantities Report'!A924="","",VALUE(SUBSTITUTE('Quantities Report'!A924,"+",""))),"")</f>
        <v/>
      </c>
    </row>
    <row r="925" spans="2:2">
      <c r="B925" s="25" t="str">
        <f>IFERROR(IF('Quantities Report'!A925="","",VALUE(SUBSTITUTE('Quantities Report'!A925,"+",""))),"")</f>
        <v/>
      </c>
    </row>
    <row r="926" spans="2:2">
      <c r="B926" s="25" t="str">
        <f>IFERROR(IF('Quantities Report'!A926="","",VALUE(SUBSTITUTE('Quantities Report'!A926,"+",""))),"")</f>
        <v/>
      </c>
    </row>
    <row r="927" spans="2:2">
      <c r="B927" s="25" t="str">
        <f>IFERROR(IF('Quantities Report'!A927="","",VALUE(SUBSTITUTE('Quantities Report'!A927,"+",""))),"")</f>
        <v/>
      </c>
    </row>
    <row r="928" spans="2:2">
      <c r="B928" s="25" t="str">
        <f>IFERROR(IF('Quantities Report'!A928="","",VALUE(SUBSTITUTE('Quantities Report'!A928,"+",""))),"")</f>
        <v/>
      </c>
    </row>
    <row r="929" spans="2:2">
      <c r="B929" s="25" t="str">
        <f>IFERROR(IF('Quantities Report'!A929="","",VALUE(SUBSTITUTE('Quantities Report'!A929,"+",""))),"")</f>
        <v/>
      </c>
    </row>
    <row r="930" spans="2:2">
      <c r="B930" s="25" t="str">
        <f>IFERROR(IF('Quantities Report'!A930="","",VALUE(SUBSTITUTE('Quantities Report'!A930,"+",""))),"")</f>
        <v/>
      </c>
    </row>
    <row r="931" spans="2:2">
      <c r="B931" s="25" t="str">
        <f>IFERROR(IF('Quantities Report'!A931="","",VALUE(SUBSTITUTE('Quantities Report'!A931,"+",""))),"")</f>
        <v/>
      </c>
    </row>
    <row r="932" spans="2:2">
      <c r="B932" s="25" t="str">
        <f>IFERROR(IF('Quantities Report'!A932="","",VALUE(SUBSTITUTE('Quantities Report'!A932,"+",""))),"")</f>
        <v/>
      </c>
    </row>
    <row r="933" spans="2:2">
      <c r="B933" s="25" t="str">
        <f>IFERROR(IF('Quantities Report'!A933="","",VALUE(SUBSTITUTE('Quantities Report'!A933,"+",""))),"")</f>
        <v/>
      </c>
    </row>
    <row r="934" spans="2:2">
      <c r="B934" s="25" t="str">
        <f>IFERROR(IF('Quantities Report'!A934="","",VALUE(SUBSTITUTE('Quantities Report'!A934,"+",""))),"")</f>
        <v/>
      </c>
    </row>
    <row r="935" spans="2:2">
      <c r="B935" s="25" t="str">
        <f>IFERROR(IF('Quantities Report'!A935="","",VALUE(SUBSTITUTE('Quantities Report'!A935,"+",""))),"")</f>
        <v/>
      </c>
    </row>
    <row r="936" spans="2:2">
      <c r="B936" s="25" t="str">
        <f>IFERROR(IF('Quantities Report'!A936="","",VALUE(SUBSTITUTE('Quantities Report'!A936,"+",""))),"")</f>
        <v/>
      </c>
    </row>
    <row r="937" spans="2:2">
      <c r="B937" s="25" t="str">
        <f>IFERROR(IF('Quantities Report'!A937="","",VALUE(SUBSTITUTE('Quantities Report'!A937,"+",""))),"")</f>
        <v/>
      </c>
    </row>
    <row r="938" spans="2:2">
      <c r="B938" s="25" t="str">
        <f>IFERROR(IF('Quantities Report'!A938="","",VALUE(SUBSTITUTE('Quantities Report'!A938,"+",""))),"")</f>
        <v/>
      </c>
    </row>
    <row r="939" spans="2:2">
      <c r="B939" s="25" t="str">
        <f>IFERROR(IF('Quantities Report'!A939="","",VALUE(SUBSTITUTE('Quantities Report'!A939,"+",""))),"")</f>
        <v/>
      </c>
    </row>
    <row r="940" spans="2:2">
      <c r="B940" s="25" t="str">
        <f>IFERROR(IF('Quantities Report'!A940="","",VALUE(SUBSTITUTE('Quantities Report'!A940,"+",""))),"")</f>
        <v/>
      </c>
    </row>
    <row r="941" spans="2:2">
      <c r="B941" s="25" t="str">
        <f>IFERROR(IF('Quantities Report'!A941="","",VALUE(SUBSTITUTE('Quantities Report'!A941,"+",""))),"")</f>
        <v/>
      </c>
    </row>
    <row r="942" spans="2:2">
      <c r="B942" s="25" t="str">
        <f>IFERROR(IF('Quantities Report'!A942="","",VALUE(SUBSTITUTE('Quantities Report'!A942,"+",""))),"")</f>
        <v/>
      </c>
    </row>
    <row r="943" spans="2:2">
      <c r="B943" s="25" t="str">
        <f>IFERROR(IF('Quantities Report'!A943="","",VALUE(SUBSTITUTE('Quantities Report'!A943,"+",""))),"")</f>
        <v/>
      </c>
    </row>
    <row r="944" spans="2:2">
      <c r="B944" s="25" t="str">
        <f>IFERROR(IF('Quantities Report'!A944="","",VALUE(SUBSTITUTE('Quantities Report'!A944,"+",""))),"")</f>
        <v/>
      </c>
    </row>
    <row r="945" spans="2:2">
      <c r="B945" s="25" t="str">
        <f>IFERROR(IF('Quantities Report'!A945="","",VALUE(SUBSTITUTE('Quantities Report'!A945,"+",""))),"")</f>
        <v/>
      </c>
    </row>
    <row r="946" spans="2:2">
      <c r="B946" s="25" t="str">
        <f>IFERROR(IF('Quantities Report'!A946="","",VALUE(SUBSTITUTE('Quantities Report'!A946,"+",""))),"")</f>
        <v/>
      </c>
    </row>
    <row r="947" spans="2:2">
      <c r="B947" s="25" t="str">
        <f>IFERROR(IF('Quantities Report'!A947="","",VALUE(SUBSTITUTE('Quantities Report'!A947,"+",""))),"")</f>
        <v/>
      </c>
    </row>
    <row r="948" spans="2:2">
      <c r="B948" s="25" t="str">
        <f>IFERROR(IF('Quantities Report'!A948="","",VALUE(SUBSTITUTE('Quantities Report'!A948,"+",""))),"")</f>
        <v/>
      </c>
    </row>
    <row r="949" spans="2:2">
      <c r="B949" s="25" t="str">
        <f>IFERROR(IF('Quantities Report'!A949="","",VALUE(SUBSTITUTE('Quantities Report'!A949,"+",""))),"")</f>
        <v/>
      </c>
    </row>
    <row r="950" spans="2:2">
      <c r="B950" s="25" t="str">
        <f>IFERROR(IF('Quantities Report'!A950="","",VALUE(SUBSTITUTE('Quantities Report'!A950,"+",""))),"")</f>
        <v/>
      </c>
    </row>
    <row r="951" spans="2:2">
      <c r="B951" s="25" t="str">
        <f>IFERROR(IF('Quantities Report'!A951="","",VALUE(SUBSTITUTE('Quantities Report'!A951,"+",""))),"")</f>
        <v/>
      </c>
    </row>
    <row r="952" spans="2:2">
      <c r="B952" s="25" t="str">
        <f>IFERROR(IF('Quantities Report'!A952="","",VALUE(SUBSTITUTE('Quantities Report'!A952,"+",""))),"")</f>
        <v/>
      </c>
    </row>
    <row r="953" spans="2:2">
      <c r="B953" s="25" t="str">
        <f>IFERROR(IF('Quantities Report'!A953="","",VALUE(SUBSTITUTE('Quantities Report'!A953,"+",""))),"")</f>
        <v/>
      </c>
    </row>
    <row r="954" spans="2:2">
      <c r="B954" s="25" t="str">
        <f>IFERROR(IF('Quantities Report'!A954="","",VALUE(SUBSTITUTE('Quantities Report'!A954,"+",""))),"")</f>
        <v/>
      </c>
    </row>
    <row r="955" spans="2:2">
      <c r="B955" s="25" t="str">
        <f>IFERROR(IF('Quantities Report'!A955="","",VALUE(SUBSTITUTE('Quantities Report'!A955,"+",""))),"")</f>
        <v/>
      </c>
    </row>
    <row r="956" spans="2:2">
      <c r="B956" s="25" t="str">
        <f>IFERROR(IF('Quantities Report'!A956="","",VALUE(SUBSTITUTE('Quantities Report'!A956,"+",""))),"")</f>
        <v/>
      </c>
    </row>
    <row r="957" spans="2:2">
      <c r="B957" s="25" t="str">
        <f>IFERROR(IF('Quantities Report'!A957="","",VALUE(SUBSTITUTE('Quantities Report'!A957,"+",""))),"")</f>
        <v/>
      </c>
    </row>
    <row r="958" spans="2:2">
      <c r="B958" s="25" t="str">
        <f>IFERROR(IF('Quantities Report'!A958="","",VALUE(SUBSTITUTE('Quantities Report'!A958,"+",""))),"")</f>
        <v/>
      </c>
    </row>
    <row r="959" spans="2:2">
      <c r="B959" s="25" t="str">
        <f>IFERROR(IF('Quantities Report'!A959="","",VALUE(SUBSTITUTE('Quantities Report'!A959,"+",""))),"")</f>
        <v/>
      </c>
    </row>
    <row r="960" spans="2:2">
      <c r="B960" s="25" t="str">
        <f>IFERROR(IF('Quantities Report'!A960="","",VALUE(SUBSTITUTE('Quantities Report'!A960,"+",""))),"")</f>
        <v/>
      </c>
    </row>
    <row r="961" spans="2:2">
      <c r="B961" s="25" t="str">
        <f>IFERROR(IF('Quantities Report'!A961="","",VALUE(SUBSTITUTE('Quantities Report'!A961,"+",""))),"")</f>
        <v/>
      </c>
    </row>
    <row r="962" spans="2:2">
      <c r="B962" s="25" t="str">
        <f>IFERROR(IF('Quantities Report'!A962="","",VALUE(SUBSTITUTE('Quantities Report'!A962,"+",""))),"")</f>
        <v/>
      </c>
    </row>
    <row r="963" spans="2:2">
      <c r="B963" s="25" t="str">
        <f>IFERROR(IF('Quantities Report'!A963="","",VALUE(SUBSTITUTE('Quantities Report'!A963,"+",""))),"")</f>
        <v/>
      </c>
    </row>
    <row r="964" spans="2:2">
      <c r="B964" s="25" t="str">
        <f>IFERROR(IF('Quantities Report'!A964="","",VALUE(SUBSTITUTE('Quantities Report'!A964,"+",""))),"")</f>
        <v/>
      </c>
    </row>
    <row r="965" spans="2:2">
      <c r="B965" s="25" t="str">
        <f>IFERROR(IF('Quantities Report'!A965="","",VALUE(SUBSTITUTE('Quantities Report'!A965,"+",""))),"")</f>
        <v/>
      </c>
    </row>
    <row r="966" spans="2:2">
      <c r="B966" s="25" t="str">
        <f>IFERROR(IF('Quantities Report'!A966="","",VALUE(SUBSTITUTE('Quantities Report'!A966,"+",""))),"")</f>
        <v/>
      </c>
    </row>
    <row r="967" spans="2:2">
      <c r="B967" s="25" t="str">
        <f>IFERROR(IF('Quantities Report'!A967="","",VALUE(SUBSTITUTE('Quantities Report'!A967,"+",""))),"")</f>
        <v/>
      </c>
    </row>
    <row r="968" spans="2:2">
      <c r="B968" s="25" t="str">
        <f>IFERROR(IF('Quantities Report'!A968="","",VALUE(SUBSTITUTE('Quantities Report'!A968,"+",""))),"")</f>
        <v/>
      </c>
    </row>
    <row r="969" spans="2:2">
      <c r="B969" s="25" t="str">
        <f>IFERROR(IF('Quantities Report'!A969="","",VALUE(SUBSTITUTE('Quantities Report'!A969,"+",""))),"")</f>
        <v/>
      </c>
    </row>
    <row r="970" spans="2:2">
      <c r="B970" s="25" t="str">
        <f>IFERROR(IF('Quantities Report'!A970="","",VALUE(SUBSTITUTE('Quantities Report'!A970,"+",""))),"")</f>
        <v/>
      </c>
    </row>
    <row r="971" spans="2:2">
      <c r="B971" s="25" t="str">
        <f>IFERROR(IF('Quantities Report'!A971="","",VALUE(SUBSTITUTE('Quantities Report'!A971,"+",""))),"")</f>
        <v/>
      </c>
    </row>
    <row r="972" spans="2:2">
      <c r="B972" s="25" t="str">
        <f>IFERROR(IF('Quantities Report'!A972="","",VALUE(SUBSTITUTE('Quantities Report'!A972,"+",""))),"")</f>
        <v/>
      </c>
    </row>
    <row r="973" spans="2:2">
      <c r="B973" s="25" t="str">
        <f>IFERROR(IF('Quantities Report'!A973="","",VALUE(SUBSTITUTE('Quantities Report'!A973,"+",""))),"")</f>
        <v/>
      </c>
    </row>
    <row r="974" spans="2:2">
      <c r="B974" s="25" t="str">
        <f>IFERROR(IF('Quantities Report'!A974="","",VALUE(SUBSTITUTE('Quantities Report'!A974,"+",""))),"")</f>
        <v/>
      </c>
    </row>
    <row r="975" spans="2:2">
      <c r="B975" s="25" t="str">
        <f>IFERROR(IF('Quantities Report'!A975="","",VALUE(SUBSTITUTE('Quantities Report'!A975,"+",""))),"")</f>
        <v/>
      </c>
    </row>
    <row r="976" spans="2:2">
      <c r="B976" s="25" t="str">
        <f>IFERROR(IF('Quantities Report'!A976="","",VALUE(SUBSTITUTE('Quantities Report'!A976,"+",""))),"")</f>
        <v/>
      </c>
    </row>
    <row r="977" spans="2:2">
      <c r="B977" s="25" t="str">
        <f>IFERROR(IF('Quantities Report'!A977="","",VALUE(SUBSTITUTE('Quantities Report'!A977,"+",""))),"")</f>
        <v/>
      </c>
    </row>
    <row r="978" spans="2:2">
      <c r="B978" s="25" t="str">
        <f>IFERROR(IF('Quantities Report'!A978="","",VALUE(SUBSTITUTE('Quantities Report'!A978,"+",""))),"")</f>
        <v/>
      </c>
    </row>
    <row r="979" spans="2:2">
      <c r="B979" s="25" t="str">
        <f>IFERROR(IF('Quantities Report'!A979="","",VALUE(SUBSTITUTE('Quantities Report'!A979,"+",""))),"")</f>
        <v/>
      </c>
    </row>
    <row r="980" spans="2:2">
      <c r="B980" s="25" t="str">
        <f>IFERROR(IF('Quantities Report'!A980="","",VALUE(SUBSTITUTE('Quantities Report'!A980,"+",""))),"")</f>
        <v/>
      </c>
    </row>
    <row r="981" spans="2:2">
      <c r="B981" s="25" t="str">
        <f>IFERROR(IF('Quantities Report'!A981="","",VALUE(SUBSTITUTE('Quantities Report'!A981,"+",""))),"")</f>
        <v/>
      </c>
    </row>
    <row r="982" spans="2:2">
      <c r="B982" s="25" t="str">
        <f>IFERROR(IF('Quantities Report'!A982="","",VALUE(SUBSTITUTE('Quantities Report'!A982,"+",""))),"")</f>
        <v/>
      </c>
    </row>
    <row r="983" spans="2:2">
      <c r="B983" s="25" t="str">
        <f>IFERROR(IF('Quantities Report'!A983="","",VALUE(SUBSTITUTE('Quantities Report'!A983,"+",""))),"")</f>
        <v/>
      </c>
    </row>
    <row r="984" spans="2:2">
      <c r="B984" s="25" t="str">
        <f>IFERROR(IF('Quantities Report'!A984="","",VALUE(SUBSTITUTE('Quantities Report'!A984,"+",""))),"")</f>
        <v/>
      </c>
    </row>
    <row r="985" spans="2:2">
      <c r="B985" s="25" t="str">
        <f>IFERROR(IF('Quantities Report'!A985="","",VALUE(SUBSTITUTE('Quantities Report'!A985,"+",""))),"")</f>
        <v/>
      </c>
    </row>
    <row r="986" spans="2:2">
      <c r="B986" s="25" t="str">
        <f>IFERROR(IF('Quantities Report'!A986="","",VALUE(SUBSTITUTE('Quantities Report'!A986,"+",""))),"")</f>
        <v/>
      </c>
    </row>
    <row r="987" spans="2:2">
      <c r="B987" s="25" t="str">
        <f>IFERROR(IF('Quantities Report'!A987="","",VALUE(SUBSTITUTE('Quantities Report'!A987,"+",""))),"")</f>
        <v/>
      </c>
    </row>
    <row r="988" spans="2:2">
      <c r="B988" s="25" t="str">
        <f>IFERROR(IF('Quantities Report'!A988="","",VALUE(SUBSTITUTE('Quantities Report'!A988,"+",""))),"")</f>
        <v/>
      </c>
    </row>
    <row r="989" spans="2:2">
      <c r="B989" s="25" t="str">
        <f>IFERROR(IF('Quantities Report'!A989="","",VALUE(SUBSTITUTE('Quantities Report'!A989,"+",""))),"")</f>
        <v/>
      </c>
    </row>
    <row r="990" spans="2:2">
      <c r="B990" s="25" t="str">
        <f>IFERROR(IF('Quantities Report'!A990="","",VALUE(SUBSTITUTE('Quantities Report'!A990,"+",""))),"")</f>
        <v/>
      </c>
    </row>
    <row r="991" spans="2:2">
      <c r="B991" s="25" t="str">
        <f>IFERROR(IF('Quantities Report'!A991="","",VALUE(SUBSTITUTE('Quantities Report'!A991,"+",""))),"")</f>
        <v/>
      </c>
    </row>
    <row r="992" spans="2:2">
      <c r="B992" s="25" t="str">
        <f>IFERROR(IF('Quantities Report'!A992="","",VALUE(SUBSTITUTE('Quantities Report'!A992,"+",""))),"")</f>
        <v/>
      </c>
    </row>
    <row r="993" spans="2:2">
      <c r="B993" s="25" t="str">
        <f>IFERROR(IF('Quantities Report'!A993="","",VALUE(SUBSTITUTE('Quantities Report'!A993,"+",""))),"")</f>
        <v/>
      </c>
    </row>
    <row r="994" spans="2:2">
      <c r="B994" s="25" t="str">
        <f>IFERROR(IF('Quantities Report'!A994="","",VALUE(SUBSTITUTE('Quantities Report'!A994,"+",""))),"")</f>
        <v/>
      </c>
    </row>
    <row r="995" spans="2:2">
      <c r="B995" s="25" t="str">
        <f>IFERROR(IF('Quantities Report'!A995="","",VALUE(SUBSTITUTE('Quantities Report'!A995,"+",""))),"")</f>
        <v/>
      </c>
    </row>
    <row r="996" spans="2:2">
      <c r="B996" s="25" t="str">
        <f>IFERROR(IF('Quantities Report'!A996="","",VALUE(SUBSTITUTE('Quantities Report'!A996,"+",""))),"")</f>
        <v/>
      </c>
    </row>
    <row r="997" spans="2:2">
      <c r="B997" s="25" t="str">
        <f>IFERROR(IF('Quantities Report'!A997="","",VALUE(SUBSTITUTE('Quantities Report'!A997,"+",""))),"")</f>
        <v/>
      </c>
    </row>
    <row r="998" spans="2:2">
      <c r="B998" s="25" t="str">
        <f>IFERROR(IF('Quantities Report'!A998="","",VALUE(SUBSTITUTE('Quantities Report'!A998,"+",""))),"")</f>
        <v/>
      </c>
    </row>
    <row r="999" spans="2:2">
      <c r="B999" s="25" t="str">
        <f>IFERROR(IF('Quantities Report'!A999="","",VALUE(SUBSTITUTE('Quantities Report'!A999,"+",""))),"")</f>
        <v/>
      </c>
    </row>
    <row r="1000" spans="2:2">
      <c r="B1000" s="25" t="str">
        <f>IFERROR(IF('Quantities Report'!A1000="","",VALUE(SUBSTITUTE('Quantities Report'!A1000,"+",""))),"")</f>
        <v/>
      </c>
    </row>
    <row r="1001" spans="2:2">
      <c r="B1001" s="25" t="str">
        <f>IFERROR(IF('Quantities Report'!A1001="","",VALUE(SUBSTITUTE('Quantities Report'!A1001,"+",""))),"")</f>
        <v/>
      </c>
    </row>
    <row r="1002" spans="2:2">
      <c r="B1002" s="25" t="str">
        <f>IFERROR(IF('Quantities Report'!A1002="","",VALUE(SUBSTITUTE('Quantities Report'!A1002,"+",""))),"")</f>
        <v/>
      </c>
    </row>
    <row r="1003" spans="2:2">
      <c r="B1003" s="25" t="str">
        <f>IFERROR(IF('Quantities Report'!A1003="","",VALUE(SUBSTITUTE('Quantities Report'!A1003,"+",""))),"")</f>
        <v/>
      </c>
    </row>
    <row r="1004" spans="2:2">
      <c r="B1004" s="25" t="str">
        <f>IFERROR(IF('Quantities Report'!A1004="","",VALUE(SUBSTITUTE('Quantities Report'!A1004,"+",""))),"")</f>
        <v/>
      </c>
    </row>
    <row r="1005" spans="2:2">
      <c r="B1005" s="25" t="str">
        <f>IFERROR(IF('Quantities Report'!A1005="","",VALUE(SUBSTITUTE('Quantities Report'!A1005,"+",""))),"")</f>
        <v/>
      </c>
    </row>
    <row r="1006" spans="2:2">
      <c r="B1006" s="25" t="str">
        <f>IFERROR(IF('Quantities Report'!A1006="","",VALUE(SUBSTITUTE('Quantities Report'!A1006,"+",""))),"")</f>
        <v/>
      </c>
    </row>
    <row r="1007" spans="2:2">
      <c r="B1007" s="25" t="str">
        <f>IFERROR(IF('Quantities Report'!A1007="","",VALUE(SUBSTITUTE('Quantities Report'!A1007,"+",""))),"")</f>
        <v/>
      </c>
    </row>
    <row r="1008" spans="2:2">
      <c r="B1008" s="25" t="str">
        <f>IFERROR(IF('Quantities Report'!A1008="","",VALUE(SUBSTITUTE('Quantities Report'!A1008,"+",""))),"")</f>
        <v/>
      </c>
    </row>
    <row r="1009" spans="2:2">
      <c r="B1009" s="25" t="str">
        <f>IFERROR(IF('Quantities Report'!A1009="","",VALUE(SUBSTITUTE('Quantities Report'!A1009,"+",""))),"")</f>
        <v/>
      </c>
    </row>
    <row r="1010" spans="2:2">
      <c r="B1010" s="25" t="str">
        <f>IFERROR(IF('Quantities Report'!A1010="","",VALUE(SUBSTITUTE('Quantities Report'!A1010,"+",""))),"")</f>
        <v/>
      </c>
    </row>
    <row r="1011" spans="2:2">
      <c r="B1011" s="25" t="str">
        <f>IFERROR(IF('Quantities Report'!A1011="","",VALUE(SUBSTITUTE('Quantities Report'!A1011,"+",""))),"")</f>
        <v/>
      </c>
    </row>
    <row r="1012" spans="2:2">
      <c r="B1012" s="25" t="str">
        <f>IFERROR(IF('Quantities Report'!A1012="","",VALUE(SUBSTITUTE('Quantities Report'!A1012,"+",""))),"")</f>
        <v/>
      </c>
    </row>
    <row r="1013" spans="2:2">
      <c r="B1013" s="25" t="str">
        <f>IFERROR(IF('Quantities Report'!A1013="","",VALUE(SUBSTITUTE('Quantities Report'!A1013,"+",""))),"")</f>
        <v/>
      </c>
    </row>
    <row r="1014" spans="2:2">
      <c r="B1014" s="25" t="str">
        <f>IFERROR(IF('Quantities Report'!A1014="","",VALUE(SUBSTITUTE('Quantities Report'!A1014,"+",""))),"")</f>
        <v/>
      </c>
    </row>
    <row r="1015" spans="2:2">
      <c r="B1015" s="25" t="str">
        <f>IFERROR(IF('Quantities Report'!A1015="","",VALUE(SUBSTITUTE('Quantities Report'!A1015,"+",""))),"")</f>
        <v/>
      </c>
    </row>
    <row r="1016" spans="2:2">
      <c r="B1016" s="25" t="str">
        <f>IFERROR(IF('Quantities Report'!A1016="","",VALUE(SUBSTITUTE('Quantities Report'!A1016,"+",""))),"")</f>
        <v/>
      </c>
    </row>
    <row r="1017" spans="2:2">
      <c r="B1017" s="25" t="str">
        <f>IFERROR(IF('Quantities Report'!A1017="","",VALUE(SUBSTITUTE('Quantities Report'!A1017,"+",""))),"")</f>
        <v/>
      </c>
    </row>
    <row r="1018" spans="2:2">
      <c r="B1018" s="25" t="str">
        <f>IFERROR(IF('Quantities Report'!A1018="","",VALUE(SUBSTITUTE('Quantities Report'!A1018,"+",""))),"")</f>
        <v/>
      </c>
    </row>
    <row r="1019" spans="2:2">
      <c r="B1019" s="25" t="str">
        <f>IFERROR(IF('Quantities Report'!A1019="","",VALUE(SUBSTITUTE('Quantities Report'!A1019,"+",""))),"")</f>
        <v/>
      </c>
    </row>
    <row r="1020" spans="2:2">
      <c r="B1020" s="25" t="str">
        <f>IFERROR(IF('Quantities Report'!A1020="","",VALUE(SUBSTITUTE('Quantities Report'!A1020,"+",""))),"")</f>
        <v/>
      </c>
    </row>
    <row r="1021" spans="2:2">
      <c r="B1021" s="25" t="str">
        <f>IFERROR(IF('Quantities Report'!A1021="","",VALUE(SUBSTITUTE('Quantities Report'!A1021,"+",""))),"")</f>
        <v/>
      </c>
    </row>
    <row r="1022" spans="2:2">
      <c r="B1022" s="25" t="str">
        <f>IFERROR(IF('Quantities Report'!A1022="","",VALUE(SUBSTITUTE('Quantities Report'!A1022,"+",""))),"")</f>
        <v/>
      </c>
    </row>
    <row r="1023" spans="2:2">
      <c r="B1023" s="25" t="str">
        <f>IFERROR(IF('Quantities Report'!A1023="","",VALUE(SUBSTITUTE('Quantities Report'!A1023,"+",""))),"")</f>
        <v/>
      </c>
    </row>
    <row r="1024" spans="2:2">
      <c r="B1024" s="25" t="str">
        <f>IFERROR(IF('Quantities Report'!A1024="","",VALUE(SUBSTITUTE('Quantities Report'!A1024,"+",""))),"")</f>
        <v/>
      </c>
    </row>
    <row r="1025" spans="2:2">
      <c r="B1025" s="25" t="str">
        <f>IFERROR(IF('Quantities Report'!A1025="","",VALUE(SUBSTITUTE('Quantities Report'!A1025,"+",""))),"")</f>
        <v/>
      </c>
    </row>
    <row r="1026" spans="2:2">
      <c r="B1026" s="25" t="str">
        <f>IFERROR(IF('Quantities Report'!A1026="","",VALUE(SUBSTITUTE('Quantities Report'!A1026,"+",""))),"")</f>
        <v/>
      </c>
    </row>
    <row r="1027" spans="2:2">
      <c r="B1027" s="25" t="str">
        <f>IFERROR(IF('Quantities Report'!A1027="","",VALUE(SUBSTITUTE('Quantities Report'!A1027,"+",""))),"")</f>
        <v/>
      </c>
    </row>
    <row r="1028" spans="2:2">
      <c r="B1028" s="25" t="str">
        <f>IFERROR(IF('Quantities Report'!A1028="","",VALUE(SUBSTITUTE('Quantities Report'!A1028,"+",""))),"")</f>
        <v/>
      </c>
    </row>
    <row r="1029" spans="2:2">
      <c r="B1029" s="25" t="str">
        <f>IFERROR(IF('Quantities Report'!A1029="","",VALUE(SUBSTITUTE('Quantities Report'!A1029,"+",""))),"")</f>
        <v/>
      </c>
    </row>
    <row r="1030" spans="2:2">
      <c r="B1030" s="25" t="str">
        <f>IFERROR(IF('Quantities Report'!A1030="","",VALUE(SUBSTITUTE('Quantities Report'!A1030,"+",""))),"")</f>
        <v/>
      </c>
    </row>
    <row r="1031" spans="2:2">
      <c r="B1031" s="25" t="str">
        <f>IFERROR(IF('Quantities Report'!A1031="","",VALUE(SUBSTITUTE('Quantities Report'!A1031,"+",""))),"")</f>
        <v/>
      </c>
    </row>
    <row r="1032" spans="2:2">
      <c r="B1032" s="25" t="str">
        <f>IFERROR(IF('Quantities Report'!A1032="","",VALUE(SUBSTITUTE('Quantities Report'!A1032,"+",""))),"")</f>
        <v/>
      </c>
    </row>
    <row r="1033" spans="2:2">
      <c r="B1033" s="25" t="str">
        <f>IFERROR(IF('Quantities Report'!A1033="","",VALUE(SUBSTITUTE('Quantities Report'!A1033,"+",""))),"")</f>
        <v/>
      </c>
    </row>
    <row r="1034" spans="2:2">
      <c r="B1034" s="25" t="str">
        <f>IFERROR(IF('Quantities Report'!A1034="","",VALUE(SUBSTITUTE('Quantities Report'!A1034,"+",""))),"")</f>
        <v/>
      </c>
    </row>
    <row r="1035" spans="2:2">
      <c r="B1035" s="25" t="str">
        <f>IFERROR(IF('Quantities Report'!A1035="","",VALUE(SUBSTITUTE('Quantities Report'!A1035,"+",""))),"")</f>
        <v/>
      </c>
    </row>
    <row r="1036" spans="2:2">
      <c r="B1036" s="25" t="str">
        <f>IFERROR(IF('Quantities Report'!A1036="","",VALUE(SUBSTITUTE('Quantities Report'!A1036,"+",""))),"")</f>
        <v/>
      </c>
    </row>
    <row r="1037" spans="2:2">
      <c r="B1037" s="25" t="str">
        <f>IFERROR(IF('Quantities Report'!A1037="","",VALUE(SUBSTITUTE('Quantities Report'!A1037,"+",""))),"")</f>
        <v/>
      </c>
    </row>
    <row r="1038" spans="2:2">
      <c r="B1038" s="25" t="str">
        <f>IFERROR(IF('Quantities Report'!A1038="","",VALUE(SUBSTITUTE('Quantities Report'!A1038,"+",""))),"")</f>
        <v/>
      </c>
    </row>
    <row r="1039" spans="2:2">
      <c r="B1039" s="25" t="str">
        <f>IFERROR(IF('Quantities Report'!A1039="","",VALUE(SUBSTITUTE('Quantities Report'!A1039,"+",""))),"")</f>
        <v/>
      </c>
    </row>
    <row r="1040" spans="2:2">
      <c r="B1040" s="25" t="str">
        <f>IFERROR(IF('Quantities Report'!A1040="","",VALUE(SUBSTITUTE('Quantities Report'!A1040,"+",""))),"")</f>
        <v/>
      </c>
    </row>
    <row r="1041" spans="2:2">
      <c r="B1041" s="25" t="str">
        <f>IFERROR(IF('Quantities Report'!A1041="","",VALUE(SUBSTITUTE('Quantities Report'!A1041,"+",""))),"")</f>
        <v/>
      </c>
    </row>
    <row r="1042" spans="2:2">
      <c r="B1042" s="25" t="str">
        <f>IFERROR(IF('Quantities Report'!A1042="","",VALUE(SUBSTITUTE('Quantities Report'!A1042,"+",""))),"")</f>
        <v/>
      </c>
    </row>
    <row r="1043" spans="2:2">
      <c r="B1043" s="25" t="str">
        <f>IFERROR(IF('Quantities Report'!A1043="","",VALUE(SUBSTITUTE('Quantities Report'!A1043,"+",""))),"")</f>
        <v/>
      </c>
    </row>
    <row r="1044" spans="2:2">
      <c r="B1044" s="25" t="str">
        <f>IFERROR(IF('Quantities Report'!A1044="","",VALUE(SUBSTITUTE('Quantities Report'!A1044,"+",""))),"")</f>
        <v/>
      </c>
    </row>
    <row r="1045" spans="2:2">
      <c r="B1045" s="25" t="str">
        <f>IFERROR(IF('Quantities Report'!A1045="","",VALUE(SUBSTITUTE('Quantities Report'!A1045,"+",""))),"")</f>
        <v/>
      </c>
    </row>
    <row r="1046" spans="2:2">
      <c r="B1046" s="25" t="str">
        <f>IFERROR(IF('Quantities Report'!A1046="","",VALUE(SUBSTITUTE('Quantities Report'!A1046,"+",""))),"")</f>
        <v/>
      </c>
    </row>
    <row r="1047" spans="2:2">
      <c r="B1047" s="25" t="str">
        <f>IFERROR(IF('Quantities Report'!A1047="","",VALUE(SUBSTITUTE('Quantities Report'!A1047,"+",""))),"")</f>
        <v/>
      </c>
    </row>
    <row r="1048" spans="2:2">
      <c r="B1048" s="25" t="str">
        <f>IFERROR(IF('Quantities Report'!A1048="","",VALUE(SUBSTITUTE('Quantities Report'!A1048,"+",""))),"")</f>
        <v/>
      </c>
    </row>
    <row r="1049" spans="2:2">
      <c r="B1049" s="25" t="str">
        <f>IFERROR(IF('Quantities Report'!A1049="","",VALUE(SUBSTITUTE('Quantities Report'!A1049,"+",""))),"")</f>
        <v/>
      </c>
    </row>
    <row r="1050" spans="2:2">
      <c r="B1050" s="25" t="str">
        <f>IFERROR(IF('Quantities Report'!A1050="","",VALUE(SUBSTITUTE('Quantities Report'!A1050,"+",""))),"")</f>
        <v/>
      </c>
    </row>
    <row r="1051" spans="2:2">
      <c r="B1051" s="25" t="str">
        <f>IFERROR(IF('Quantities Report'!A1051="","",VALUE(SUBSTITUTE('Quantities Report'!A1051,"+",""))),"")</f>
        <v/>
      </c>
    </row>
    <row r="1052" spans="2:2">
      <c r="B1052" s="25" t="str">
        <f>IFERROR(IF('Quantities Report'!A1052="","",VALUE(SUBSTITUTE('Quantities Report'!A1052,"+",""))),"")</f>
        <v/>
      </c>
    </row>
    <row r="1053" spans="2:2">
      <c r="B1053" s="25" t="str">
        <f>IFERROR(IF('Quantities Report'!A1053="","",VALUE(SUBSTITUTE('Quantities Report'!A1053,"+",""))),"")</f>
        <v/>
      </c>
    </row>
    <row r="1054" spans="2:2">
      <c r="B1054" s="25" t="str">
        <f>IFERROR(IF('Quantities Report'!A1054="","",VALUE(SUBSTITUTE('Quantities Report'!A1054,"+",""))),"")</f>
        <v/>
      </c>
    </row>
    <row r="1055" spans="2:2">
      <c r="B1055" s="25" t="str">
        <f>IFERROR(IF('Quantities Report'!A1055="","",VALUE(SUBSTITUTE('Quantities Report'!A1055,"+",""))),"")</f>
        <v/>
      </c>
    </row>
    <row r="1056" spans="2:2">
      <c r="B1056" s="25" t="str">
        <f>IFERROR(IF('Quantities Report'!A1056="","",VALUE(SUBSTITUTE('Quantities Report'!A1056,"+",""))),"")</f>
        <v/>
      </c>
    </row>
    <row r="1057" spans="2:2">
      <c r="B1057" s="25" t="str">
        <f>IFERROR(IF('Quantities Report'!A1057="","",VALUE(SUBSTITUTE('Quantities Report'!A1057,"+",""))),"")</f>
        <v/>
      </c>
    </row>
    <row r="1058" spans="2:2">
      <c r="B1058" s="25" t="str">
        <f>IFERROR(IF('Quantities Report'!A1058="","",VALUE(SUBSTITUTE('Quantities Report'!A1058,"+",""))),"")</f>
        <v/>
      </c>
    </row>
    <row r="1059" spans="2:2">
      <c r="B1059" s="25" t="str">
        <f>IFERROR(IF('Quantities Report'!A1059="","",VALUE(SUBSTITUTE('Quantities Report'!A1059,"+",""))),"")</f>
        <v/>
      </c>
    </row>
    <row r="1060" spans="2:2">
      <c r="B1060" s="25" t="str">
        <f>IFERROR(IF('Quantities Report'!A1060="","",VALUE(SUBSTITUTE('Quantities Report'!A1060,"+",""))),"")</f>
        <v/>
      </c>
    </row>
    <row r="1061" spans="2:2">
      <c r="B1061" s="25" t="str">
        <f>IFERROR(IF('Quantities Report'!A1061="","",VALUE(SUBSTITUTE('Quantities Report'!A1061,"+",""))),"")</f>
        <v/>
      </c>
    </row>
    <row r="1062" spans="2:2">
      <c r="B1062" s="25" t="str">
        <f>IFERROR(IF('Quantities Report'!A1062="","",VALUE(SUBSTITUTE('Quantities Report'!A1062,"+",""))),"")</f>
        <v/>
      </c>
    </row>
    <row r="1063" spans="2:2">
      <c r="B1063" s="25" t="str">
        <f>IFERROR(IF('Quantities Report'!A1063="","",VALUE(SUBSTITUTE('Quantities Report'!A1063,"+",""))),"")</f>
        <v/>
      </c>
    </row>
    <row r="1064" spans="2:2">
      <c r="B1064" s="25" t="str">
        <f>IFERROR(IF('Quantities Report'!A1064="","",VALUE(SUBSTITUTE('Quantities Report'!A1064,"+",""))),"")</f>
        <v/>
      </c>
    </row>
    <row r="1065" spans="2:2">
      <c r="B1065" s="25" t="str">
        <f>IFERROR(IF('Quantities Report'!A1065="","",VALUE(SUBSTITUTE('Quantities Report'!A1065,"+",""))),"")</f>
        <v/>
      </c>
    </row>
    <row r="1066" spans="2:2">
      <c r="B1066" s="25" t="str">
        <f>IFERROR(IF('Quantities Report'!A1066="","",VALUE(SUBSTITUTE('Quantities Report'!A1066,"+",""))),"")</f>
        <v/>
      </c>
    </row>
    <row r="1067" spans="2:2">
      <c r="B1067" s="25" t="str">
        <f>IFERROR(IF('Quantities Report'!A1067="","",VALUE(SUBSTITUTE('Quantities Report'!A1067,"+",""))),"")</f>
        <v/>
      </c>
    </row>
    <row r="1068" spans="2:2">
      <c r="B1068" s="25" t="str">
        <f>IFERROR(IF('Quantities Report'!A1068="","",VALUE(SUBSTITUTE('Quantities Report'!A1068,"+",""))),"")</f>
        <v/>
      </c>
    </row>
    <row r="1069" spans="2:2">
      <c r="B1069" s="25" t="str">
        <f>IFERROR(IF('Quantities Report'!A1069="","",VALUE(SUBSTITUTE('Quantities Report'!A1069,"+",""))),"")</f>
        <v/>
      </c>
    </row>
    <row r="1070" spans="2:2">
      <c r="B1070" s="25" t="str">
        <f>IFERROR(IF('Quantities Report'!A1070="","",VALUE(SUBSTITUTE('Quantities Report'!A1070,"+",""))),"")</f>
        <v/>
      </c>
    </row>
    <row r="1071" spans="2:2">
      <c r="B1071" s="25" t="str">
        <f>IFERROR(IF('Quantities Report'!A1071="","",VALUE(SUBSTITUTE('Quantities Report'!A1071,"+",""))),"")</f>
        <v/>
      </c>
    </row>
    <row r="1072" spans="2:2">
      <c r="B1072" s="25" t="str">
        <f>IFERROR(IF('Quantities Report'!A1072="","",VALUE(SUBSTITUTE('Quantities Report'!A1072,"+",""))),"")</f>
        <v/>
      </c>
    </row>
    <row r="1073" spans="2:2">
      <c r="B1073" s="25" t="str">
        <f>IFERROR(IF('Quantities Report'!A1073="","",VALUE(SUBSTITUTE('Quantities Report'!A1073,"+",""))),"")</f>
        <v/>
      </c>
    </row>
    <row r="1074" spans="2:2">
      <c r="B1074" s="25" t="str">
        <f>IFERROR(IF('Quantities Report'!A1074="","",VALUE(SUBSTITUTE('Quantities Report'!A1074,"+",""))),"")</f>
        <v/>
      </c>
    </row>
    <row r="1075" spans="2:2">
      <c r="B1075" s="25" t="str">
        <f>IFERROR(IF('Quantities Report'!A1075="","",VALUE(SUBSTITUTE('Quantities Report'!A1075,"+",""))),"")</f>
        <v/>
      </c>
    </row>
    <row r="1076" spans="2:2">
      <c r="B1076" s="25" t="str">
        <f>IFERROR(IF('Quantities Report'!A1076="","",VALUE(SUBSTITUTE('Quantities Report'!A1076,"+",""))),"")</f>
        <v/>
      </c>
    </row>
    <row r="1077" spans="2:2">
      <c r="B1077" s="25" t="str">
        <f>IFERROR(IF('Quantities Report'!A1077="","",VALUE(SUBSTITUTE('Quantities Report'!A1077,"+",""))),"")</f>
        <v/>
      </c>
    </row>
    <row r="1078" spans="2:2">
      <c r="B1078" s="25" t="str">
        <f>IFERROR(IF('Quantities Report'!A1078="","",VALUE(SUBSTITUTE('Quantities Report'!A1078,"+",""))),"")</f>
        <v/>
      </c>
    </row>
    <row r="1079" spans="2:2">
      <c r="B1079" s="25" t="str">
        <f>IFERROR(IF('Quantities Report'!A1079="","",VALUE(SUBSTITUTE('Quantities Report'!A1079,"+",""))),"")</f>
        <v/>
      </c>
    </row>
    <row r="1080" spans="2:2">
      <c r="B1080" s="25" t="str">
        <f>IFERROR(IF('Quantities Report'!A1080="","",VALUE(SUBSTITUTE('Quantities Report'!A1080,"+",""))),"")</f>
        <v/>
      </c>
    </row>
    <row r="1081" spans="2:2">
      <c r="B1081" s="25" t="str">
        <f>IFERROR(IF('Quantities Report'!A1081="","",VALUE(SUBSTITUTE('Quantities Report'!A1081,"+",""))),"")</f>
        <v/>
      </c>
    </row>
    <row r="1082" spans="2:2">
      <c r="B1082" s="25" t="str">
        <f>IFERROR(IF('Quantities Report'!A1082="","",VALUE(SUBSTITUTE('Quantities Report'!A1082,"+",""))),"")</f>
        <v/>
      </c>
    </row>
    <row r="1083" spans="2:2">
      <c r="B1083" s="25" t="str">
        <f>IFERROR(IF('Quantities Report'!A1083="","",VALUE(SUBSTITUTE('Quantities Report'!A1083,"+",""))),"")</f>
        <v/>
      </c>
    </row>
    <row r="1084" spans="2:2">
      <c r="B1084" s="25" t="str">
        <f>IFERROR(IF('Quantities Report'!A1084="","",VALUE(SUBSTITUTE('Quantities Report'!A1084,"+",""))),"")</f>
        <v/>
      </c>
    </row>
    <row r="1085" spans="2:2">
      <c r="B1085" s="25" t="str">
        <f>IFERROR(IF('Quantities Report'!A1085="","",VALUE(SUBSTITUTE('Quantities Report'!A1085,"+",""))),"")</f>
        <v/>
      </c>
    </row>
    <row r="1086" spans="2:2">
      <c r="B1086" s="25" t="str">
        <f>IFERROR(IF('Quantities Report'!A1086="","",VALUE(SUBSTITUTE('Quantities Report'!A1086,"+",""))),"")</f>
        <v/>
      </c>
    </row>
    <row r="1087" spans="2:2">
      <c r="B1087" s="25" t="str">
        <f>IFERROR(IF('Quantities Report'!A1087="","",VALUE(SUBSTITUTE('Quantities Report'!A1087,"+",""))),"")</f>
        <v/>
      </c>
    </row>
    <row r="1088" spans="2:2">
      <c r="B1088" s="25" t="str">
        <f>IFERROR(IF('Quantities Report'!A1088="","",VALUE(SUBSTITUTE('Quantities Report'!A1088,"+",""))),"")</f>
        <v/>
      </c>
    </row>
    <row r="1089" spans="2:2">
      <c r="B1089" s="25" t="str">
        <f>IFERROR(IF('Quantities Report'!A1089="","",VALUE(SUBSTITUTE('Quantities Report'!A1089,"+",""))),"")</f>
        <v/>
      </c>
    </row>
    <row r="1090" spans="2:2">
      <c r="B1090" s="25" t="str">
        <f>IFERROR(IF('Quantities Report'!A1090="","",VALUE(SUBSTITUTE('Quantities Report'!A1090,"+",""))),"")</f>
        <v/>
      </c>
    </row>
    <row r="1091" spans="2:2">
      <c r="B1091" s="25" t="str">
        <f>IFERROR(IF('Quantities Report'!A1091="","",VALUE(SUBSTITUTE('Quantities Report'!A1091,"+",""))),"")</f>
        <v/>
      </c>
    </row>
    <row r="1092" spans="2:2">
      <c r="B1092" s="25" t="str">
        <f>IFERROR(IF('Quantities Report'!A1092="","",VALUE(SUBSTITUTE('Quantities Report'!A1092,"+",""))),"")</f>
        <v/>
      </c>
    </row>
    <row r="1093" spans="2:2">
      <c r="B1093" s="25" t="str">
        <f>IFERROR(IF('Quantities Report'!A1093="","",VALUE(SUBSTITUTE('Quantities Report'!A1093,"+",""))),"")</f>
        <v/>
      </c>
    </row>
    <row r="1094" spans="2:2">
      <c r="B1094" s="25" t="str">
        <f>IFERROR(IF('Quantities Report'!A1094="","",VALUE(SUBSTITUTE('Quantities Report'!A1094,"+",""))),"")</f>
        <v/>
      </c>
    </row>
    <row r="1095" spans="2:2">
      <c r="B1095" s="25" t="str">
        <f>IFERROR(IF('Quantities Report'!A1095="","",VALUE(SUBSTITUTE('Quantities Report'!A1095,"+",""))),"")</f>
        <v/>
      </c>
    </row>
    <row r="1096" spans="2:2">
      <c r="B1096" s="25" t="str">
        <f>IFERROR(IF('Quantities Report'!A1096="","",VALUE(SUBSTITUTE('Quantities Report'!A1096,"+",""))),"")</f>
        <v/>
      </c>
    </row>
    <row r="1097" spans="2:2">
      <c r="B1097" s="25" t="str">
        <f>IFERROR(IF('Quantities Report'!A1097="","",VALUE(SUBSTITUTE('Quantities Report'!A1097,"+",""))),"")</f>
        <v/>
      </c>
    </row>
    <row r="1098" spans="2:2">
      <c r="B1098" s="25" t="str">
        <f>IFERROR(IF('Quantities Report'!A1098="","",VALUE(SUBSTITUTE('Quantities Report'!A1098,"+",""))),"")</f>
        <v/>
      </c>
    </row>
    <row r="1099" spans="2:2">
      <c r="B1099" s="25" t="str">
        <f>IFERROR(IF('Quantities Report'!A1099="","",VALUE(SUBSTITUTE('Quantities Report'!A1099,"+",""))),"")</f>
        <v/>
      </c>
    </row>
    <row r="1100" spans="2:2">
      <c r="B1100" s="25" t="str">
        <f>IFERROR(IF('Quantities Report'!A1100="","",VALUE(SUBSTITUTE('Quantities Report'!A1100,"+",""))),"")</f>
        <v/>
      </c>
    </row>
    <row r="1101" spans="2:2">
      <c r="B1101" s="25" t="str">
        <f>IFERROR(IF('Quantities Report'!A1101="","",VALUE(SUBSTITUTE('Quantities Report'!A1101,"+",""))),"")</f>
        <v/>
      </c>
    </row>
    <row r="1102" spans="2:2">
      <c r="B1102" s="25" t="str">
        <f>IFERROR(IF('Quantities Report'!A1102="","",VALUE(SUBSTITUTE('Quantities Report'!A1102,"+",""))),"")</f>
        <v/>
      </c>
    </row>
    <row r="1103" spans="2:2">
      <c r="B1103" s="25" t="str">
        <f>IFERROR(IF('Quantities Report'!A1103="","",VALUE(SUBSTITUTE('Quantities Report'!A1103,"+",""))),"")</f>
        <v/>
      </c>
    </row>
    <row r="1104" spans="2:2">
      <c r="B1104" s="25" t="str">
        <f>IFERROR(IF('Quantities Report'!A1104="","",VALUE(SUBSTITUTE('Quantities Report'!A1104,"+",""))),"")</f>
        <v/>
      </c>
    </row>
    <row r="1105" spans="2:2">
      <c r="B1105" s="25" t="str">
        <f>IFERROR(IF('Quantities Report'!A1105="","",VALUE(SUBSTITUTE('Quantities Report'!A1105,"+",""))),"")</f>
        <v/>
      </c>
    </row>
    <row r="1106" spans="2:2">
      <c r="B1106" s="25" t="str">
        <f>IFERROR(IF('Quantities Report'!A1106="","",VALUE(SUBSTITUTE('Quantities Report'!A1106,"+",""))),"")</f>
        <v/>
      </c>
    </row>
    <row r="1107" spans="2:2">
      <c r="B1107" s="25" t="str">
        <f>IFERROR(IF('Quantities Report'!A1107="","",VALUE(SUBSTITUTE('Quantities Report'!A1107,"+",""))),"")</f>
        <v/>
      </c>
    </row>
    <row r="1108" spans="2:2">
      <c r="B1108" s="25" t="str">
        <f>IFERROR(IF('Quantities Report'!A1108="","",VALUE(SUBSTITUTE('Quantities Report'!A1108,"+",""))),"")</f>
        <v/>
      </c>
    </row>
    <row r="1109" spans="2:2">
      <c r="B1109" s="25" t="str">
        <f>IFERROR(IF('Quantities Report'!A1109="","",VALUE(SUBSTITUTE('Quantities Report'!A1109,"+",""))),"")</f>
        <v/>
      </c>
    </row>
    <row r="1110" spans="2:2">
      <c r="B1110" s="25" t="str">
        <f>IFERROR(IF('Quantities Report'!A1110="","",VALUE(SUBSTITUTE('Quantities Report'!A1110,"+",""))),"")</f>
        <v/>
      </c>
    </row>
    <row r="1111" spans="2:2">
      <c r="B1111" s="25" t="str">
        <f>IFERROR(IF('Quantities Report'!A1111="","",VALUE(SUBSTITUTE('Quantities Report'!A1111,"+",""))),"")</f>
        <v/>
      </c>
    </row>
    <row r="1112" spans="2:2">
      <c r="B1112" s="25" t="str">
        <f>IFERROR(IF('Quantities Report'!A1112="","",VALUE(SUBSTITUTE('Quantities Report'!A1112,"+",""))),"")</f>
        <v/>
      </c>
    </row>
    <row r="1113" spans="2:2">
      <c r="B1113" s="25" t="str">
        <f>IFERROR(IF('Quantities Report'!A1113="","",VALUE(SUBSTITUTE('Quantities Report'!A1113,"+",""))),"")</f>
        <v/>
      </c>
    </row>
    <row r="1114" spans="2:2">
      <c r="B1114" s="25" t="str">
        <f>IFERROR(IF('Quantities Report'!A1114="","",VALUE(SUBSTITUTE('Quantities Report'!A1114,"+",""))),"")</f>
        <v/>
      </c>
    </row>
    <row r="1115" spans="2:2">
      <c r="B1115" s="25" t="str">
        <f>IFERROR(IF('Quantities Report'!A1115="","",VALUE(SUBSTITUTE('Quantities Report'!A1115,"+",""))),"")</f>
        <v/>
      </c>
    </row>
    <row r="1116" spans="2:2">
      <c r="B1116" s="25" t="str">
        <f>IFERROR(IF('Quantities Report'!A1116="","",VALUE(SUBSTITUTE('Quantities Report'!A1116,"+",""))),"")</f>
        <v/>
      </c>
    </row>
    <row r="1117" spans="2:2">
      <c r="B1117" s="25" t="str">
        <f>IFERROR(IF('Quantities Report'!A1117="","",VALUE(SUBSTITUTE('Quantities Report'!A1117,"+",""))),"")</f>
        <v/>
      </c>
    </row>
    <row r="1118" spans="2:2">
      <c r="B1118" s="25" t="str">
        <f>IFERROR(IF('Quantities Report'!A1118="","",VALUE(SUBSTITUTE('Quantities Report'!A1118,"+",""))),"")</f>
        <v/>
      </c>
    </row>
    <row r="1119" spans="2:2">
      <c r="B1119" s="25" t="str">
        <f>IFERROR(IF('Quantities Report'!A1119="","",VALUE(SUBSTITUTE('Quantities Report'!A1119,"+",""))),"")</f>
        <v/>
      </c>
    </row>
    <row r="1120" spans="2:2">
      <c r="B1120" s="25" t="str">
        <f>IFERROR(IF('Quantities Report'!A1120="","",VALUE(SUBSTITUTE('Quantities Report'!A1120,"+",""))),"")</f>
        <v/>
      </c>
    </row>
    <row r="1121" spans="2:2">
      <c r="B1121" s="25" t="str">
        <f>IFERROR(IF('Quantities Report'!A1121="","",VALUE(SUBSTITUTE('Quantities Report'!A1121,"+",""))),"")</f>
        <v/>
      </c>
    </row>
    <row r="1122" spans="2:2">
      <c r="B1122" s="25" t="str">
        <f>IFERROR(IF('Quantities Report'!A1122="","",VALUE(SUBSTITUTE('Quantities Report'!A1122,"+",""))),"")</f>
        <v/>
      </c>
    </row>
    <row r="1123" spans="2:2">
      <c r="B1123" s="25" t="str">
        <f>IFERROR(IF('Quantities Report'!A1123="","",VALUE(SUBSTITUTE('Quantities Report'!A1123,"+",""))),"")</f>
        <v/>
      </c>
    </row>
    <row r="1124" spans="2:2">
      <c r="B1124" s="25" t="str">
        <f>IFERROR(IF('Quantities Report'!A1124="","",VALUE(SUBSTITUTE('Quantities Report'!A1124,"+",""))),"")</f>
        <v/>
      </c>
    </row>
    <row r="1125" spans="2:2">
      <c r="B1125" s="25" t="str">
        <f>IFERROR(IF('Quantities Report'!A1125="","",VALUE(SUBSTITUTE('Quantities Report'!A1125,"+",""))),"")</f>
        <v/>
      </c>
    </row>
    <row r="1126" spans="2:2">
      <c r="B1126" s="25" t="str">
        <f>IFERROR(IF('Quantities Report'!A1126="","",VALUE(SUBSTITUTE('Quantities Report'!A1126,"+",""))),"")</f>
        <v/>
      </c>
    </row>
    <row r="1127" spans="2:2">
      <c r="B1127" s="25" t="str">
        <f>IFERROR(IF('Quantities Report'!A1127="","",VALUE(SUBSTITUTE('Quantities Report'!A1127,"+",""))),"")</f>
        <v/>
      </c>
    </row>
    <row r="1128" spans="2:2">
      <c r="B1128" s="25" t="str">
        <f>IFERROR(IF('Quantities Report'!A1128="","",VALUE(SUBSTITUTE('Quantities Report'!A1128,"+",""))),"")</f>
        <v/>
      </c>
    </row>
    <row r="1129" spans="2:2">
      <c r="B1129" s="25" t="str">
        <f>IFERROR(IF('Quantities Report'!A1129="","",VALUE(SUBSTITUTE('Quantities Report'!A1129,"+",""))),"")</f>
        <v/>
      </c>
    </row>
    <row r="1130" spans="2:2">
      <c r="B1130" s="25" t="str">
        <f>IFERROR(IF('Quantities Report'!A1130="","",VALUE(SUBSTITUTE('Quantities Report'!A1130,"+",""))),"")</f>
        <v/>
      </c>
    </row>
    <row r="1131" spans="2:2">
      <c r="B1131" s="25" t="str">
        <f>IFERROR(IF('Quantities Report'!A1131="","",VALUE(SUBSTITUTE('Quantities Report'!A1131,"+",""))),"")</f>
        <v/>
      </c>
    </row>
    <row r="1132" spans="2:2">
      <c r="B1132" s="25" t="str">
        <f>IFERROR(IF('Quantities Report'!A1132="","",VALUE(SUBSTITUTE('Quantities Report'!A1132,"+",""))),"")</f>
        <v/>
      </c>
    </row>
    <row r="1133" spans="2:2">
      <c r="B1133" s="25" t="str">
        <f>IFERROR(IF('Quantities Report'!A1133="","",VALUE(SUBSTITUTE('Quantities Report'!A1133,"+",""))),"")</f>
        <v/>
      </c>
    </row>
    <row r="1134" spans="2:2">
      <c r="B1134" s="25" t="str">
        <f>IFERROR(IF('Quantities Report'!A1134="","",VALUE(SUBSTITUTE('Quantities Report'!A1134,"+",""))),"")</f>
        <v/>
      </c>
    </row>
    <row r="1135" spans="2:2">
      <c r="B1135" s="25" t="str">
        <f>IFERROR(IF('Quantities Report'!A1135="","",VALUE(SUBSTITUTE('Quantities Report'!A1135,"+",""))),"")</f>
        <v/>
      </c>
    </row>
    <row r="1136" spans="2:2">
      <c r="B1136" s="25" t="str">
        <f>IFERROR(IF('Quantities Report'!A1136="","",VALUE(SUBSTITUTE('Quantities Report'!A1136,"+",""))),"")</f>
        <v/>
      </c>
    </row>
    <row r="1137" spans="2:2">
      <c r="B1137" s="25" t="str">
        <f>IFERROR(IF('Quantities Report'!A1137="","",VALUE(SUBSTITUTE('Quantities Report'!A1137,"+",""))),"")</f>
        <v/>
      </c>
    </row>
    <row r="1138" spans="2:2">
      <c r="B1138" s="25" t="str">
        <f>IFERROR(IF('Quantities Report'!A1138="","",VALUE(SUBSTITUTE('Quantities Report'!A1138,"+",""))),"")</f>
        <v/>
      </c>
    </row>
    <row r="1139" spans="2:2">
      <c r="B1139" s="25" t="str">
        <f>IFERROR(IF('Quantities Report'!A1139="","",VALUE(SUBSTITUTE('Quantities Report'!A1139,"+",""))),"")</f>
        <v/>
      </c>
    </row>
    <row r="1140" spans="2:2">
      <c r="B1140" s="25" t="str">
        <f>IFERROR(IF('Quantities Report'!A1140="","",VALUE(SUBSTITUTE('Quantities Report'!A1140,"+",""))),"")</f>
        <v/>
      </c>
    </row>
    <row r="1141" spans="2:2">
      <c r="B1141" s="25" t="str">
        <f>IFERROR(IF('Quantities Report'!A1141="","",VALUE(SUBSTITUTE('Quantities Report'!A1141,"+",""))),"")</f>
        <v/>
      </c>
    </row>
    <row r="1142" spans="2:2">
      <c r="B1142" s="25" t="str">
        <f>IFERROR(IF('Quantities Report'!A1142="","",VALUE(SUBSTITUTE('Quantities Report'!A1142,"+",""))),"")</f>
        <v/>
      </c>
    </row>
    <row r="1143" spans="2:2">
      <c r="B1143" s="25" t="str">
        <f>IFERROR(IF('Quantities Report'!A1143="","",VALUE(SUBSTITUTE('Quantities Report'!A1143,"+",""))),"")</f>
        <v/>
      </c>
    </row>
    <row r="1144" spans="2:2">
      <c r="B1144" s="25" t="str">
        <f>IFERROR(IF('Quantities Report'!A1144="","",VALUE(SUBSTITUTE('Quantities Report'!A1144,"+",""))),"")</f>
        <v/>
      </c>
    </row>
    <row r="1145" spans="2:2">
      <c r="B1145" s="25" t="str">
        <f>IFERROR(IF('Quantities Report'!A1145="","",VALUE(SUBSTITUTE('Quantities Report'!A1145,"+",""))),"")</f>
        <v/>
      </c>
    </row>
    <row r="1146" spans="2:2">
      <c r="B1146" s="25" t="str">
        <f>IFERROR(IF('Quantities Report'!A1146="","",VALUE(SUBSTITUTE('Quantities Report'!A1146,"+",""))),"")</f>
        <v/>
      </c>
    </row>
    <row r="1147" spans="2:2">
      <c r="B1147" s="25" t="str">
        <f>IFERROR(IF('Quantities Report'!A1147="","",VALUE(SUBSTITUTE('Quantities Report'!A1147,"+",""))),"")</f>
        <v/>
      </c>
    </row>
    <row r="1148" spans="2:2">
      <c r="B1148" s="25" t="str">
        <f>IFERROR(IF('Quantities Report'!A1148="","",VALUE(SUBSTITUTE('Quantities Report'!A1148,"+",""))),"")</f>
        <v/>
      </c>
    </row>
    <row r="1149" spans="2:2">
      <c r="B1149" s="25" t="str">
        <f>IFERROR(IF('Quantities Report'!A1149="","",VALUE(SUBSTITUTE('Quantities Report'!A1149,"+",""))),"")</f>
        <v/>
      </c>
    </row>
    <row r="1150" spans="2:2">
      <c r="B1150" s="25" t="str">
        <f>IFERROR(IF('Quantities Report'!A1150="","",VALUE(SUBSTITUTE('Quantities Report'!A1150,"+",""))),"")</f>
        <v/>
      </c>
    </row>
    <row r="1151" spans="2:2">
      <c r="B1151" s="25" t="str">
        <f>IFERROR(IF('Quantities Report'!A1151="","",VALUE(SUBSTITUTE('Quantities Report'!A1151,"+",""))),"")</f>
        <v/>
      </c>
    </row>
    <row r="1152" spans="2:2">
      <c r="B1152" s="25" t="str">
        <f>IFERROR(IF('Quantities Report'!A1152="","",VALUE(SUBSTITUTE('Quantities Report'!A1152,"+",""))),"")</f>
        <v/>
      </c>
    </row>
    <row r="1153" spans="2:2">
      <c r="B1153" s="25" t="str">
        <f>IFERROR(IF('Quantities Report'!A1153="","",VALUE(SUBSTITUTE('Quantities Report'!A1153,"+",""))),"")</f>
        <v/>
      </c>
    </row>
    <row r="1154" spans="2:2">
      <c r="B1154" s="25" t="str">
        <f>IFERROR(IF('Quantities Report'!A1154="","",VALUE(SUBSTITUTE('Quantities Report'!A1154,"+",""))),"")</f>
        <v/>
      </c>
    </row>
    <row r="1155" spans="2:2">
      <c r="B1155" s="25" t="str">
        <f>IFERROR(IF('Quantities Report'!A1155="","",VALUE(SUBSTITUTE('Quantities Report'!A1155,"+",""))),"")</f>
        <v/>
      </c>
    </row>
    <row r="1156" spans="2:2">
      <c r="B1156" s="25" t="str">
        <f>IFERROR(IF('Quantities Report'!A1156="","",VALUE(SUBSTITUTE('Quantities Report'!A1156,"+",""))),"")</f>
        <v/>
      </c>
    </row>
    <row r="1157" spans="2:2">
      <c r="B1157" s="25" t="str">
        <f>IFERROR(IF('Quantities Report'!A1157="","",VALUE(SUBSTITUTE('Quantities Report'!A1157,"+",""))),"")</f>
        <v/>
      </c>
    </row>
    <row r="1158" spans="2:2">
      <c r="B1158" s="25" t="str">
        <f>IFERROR(IF('Quantities Report'!A1158="","",VALUE(SUBSTITUTE('Quantities Report'!A1158,"+",""))),"")</f>
        <v/>
      </c>
    </row>
    <row r="1159" spans="2:2">
      <c r="B1159" s="25" t="str">
        <f>IFERROR(IF('Quantities Report'!A1159="","",VALUE(SUBSTITUTE('Quantities Report'!A1159,"+",""))),"")</f>
        <v/>
      </c>
    </row>
    <row r="1160" spans="2:2">
      <c r="B1160" s="25" t="str">
        <f>IFERROR(IF('Quantities Report'!A1160="","",VALUE(SUBSTITUTE('Quantities Report'!A1160,"+",""))),"")</f>
        <v/>
      </c>
    </row>
    <row r="1161" spans="2:2">
      <c r="B1161" s="25" t="str">
        <f>IFERROR(IF('Quantities Report'!A1161="","",VALUE(SUBSTITUTE('Quantities Report'!A1161,"+",""))),"")</f>
        <v/>
      </c>
    </row>
    <row r="1162" spans="2:2">
      <c r="B1162" s="25" t="str">
        <f>IFERROR(IF('Quantities Report'!A1162="","",VALUE(SUBSTITUTE('Quantities Report'!A1162,"+",""))),"")</f>
        <v/>
      </c>
    </row>
    <row r="1163" spans="2:2">
      <c r="B1163" s="25" t="str">
        <f>IFERROR(IF('Quantities Report'!A1163="","",VALUE(SUBSTITUTE('Quantities Report'!A1163,"+",""))),"")</f>
        <v/>
      </c>
    </row>
    <row r="1164" spans="2:2">
      <c r="B1164" s="25" t="str">
        <f>IFERROR(IF('Quantities Report'!A1164="","",VALUE(SUBSTITUTE('Quantities Report'!A1164,"+",""))),"")</f>
        <v/>
      </c>
    </row>
    <row r="1165" spans="2:2">
      <c r="B1165" s="25" t="str">
        <f>IFERROR(IF('Quantities Report'!A1165="","",VALUE(SUBSTITUTE('Quantities Report'!A1165,"+",""))),"")</f>
        <v/>
      </c>
    </row>
    <row r="1166" spans="2:2">
      <c r="B1166" s="25" t="str">
        <f>IFERROR(IF('Quantities Report'!A1166="","",VALUE(SUBSTITUTE('Quantities Report'!A1166,"+",""))),"")</f>
        <v/>
      </c>
    </row>
    <row r="1167" spans="2:2">
      <c r="B1167" s="25" t="str">
        <f>IFERROR(IF('Quantities Report'!A1167="","",VALUE(SUBSTITUTE('Quantities Report'!A1167,"+",""))),"")</f>
        <v/>
      </c>
    </row>
    <row r="1168" spans="2:2">
      <c r="B1168" s="25" t="str">
        <f>IFERROR(IF('Quantities Report'!A1168="","",VALUE(SUBSTITUTE('Quantities Report'!A1168,"+",""))),"")</f>
        <v/>
      </c>
    </row>
    <row r="1169" spans="2:2">
      <c r="B1169" s="25" t="str">
        <f>IFERROR(IF('Quantities Report'!A1169="","",VALUE(SUBSTITUTE('Quantities Report'!A1169,"+",""))),"")</f>
        <v/>
      </c>
    </row>
    <row r="1170" spans="2:2">
      <c r="B1170" s="25" t="str">
        <f>IFERROR(IF('Quantities Report'!A1170="","",VALUE(SUBSTITUTE('Quantities Report'!A1170,"+",""))),"")</f>
        <v/>
      </c>
    </row>
    <row r="1171" spans="2:2">
      <c r="B1171" s="25" t="str">
        <f>IFERROR(IF('Quantities Report'!A1171="","",VALUE(SUBSTITUTE('Quantities Report'!A1171,"+",""))),"")</f>
        <v/>
      </c>
    </row>
    <row r="1172" spans="2:2">
      <c r="B1172" s="25" t="str">
        <f>IFERROR(IF('Quantities Report'!A1172="","",VALUE(SUBSTITUTE('Quantities Report'!A1172,"+",""))),"")</f>
        <v/>
      </c>
    </row>
    <row r="1173" spans="2:2">
      <c r="B1173" s="25" t="str">
        <f>IFERROR(IF('Quantities Report'!A1173="","",VALUE(SUBSTITUTE('Quantities Report'!A1173,"+",""))),"")</f>
        <v/>
      </c>
    </row>
    <row r="1174" spans="2:2">
      <c r="B1174" s="25" t="str">
        <f>IFERROR(IF('Quantities Report'!A1174="","",VALUE(SUBSTITUTE('Quantities Report'!A1174,"+",""))),"")</f>
        <v/>
      </c>
    </row>
    <row r="1175" spans="2:2">
      <c r="B1175" s="25" t="str">
        <f>IFERROR(IF('Quantities Report'!A1175="","",VALUE(SUBSTITUTE('Quantities Report'!A1175,"+",""))),"")</f>
        <v/>
      </c>
    </row>
    <row r="1176" spans="2:2">
      <c r="B1176" s="25" t="str">
        <f>IFERROR(IF('Quantities Report'!A1176="","",VALUE(SUBSTITUTE('Quantities Report'!A1176,"+",""))),"")</f>
        <v/>
      </c>
    </row>
    <row r="1177" spans="2:2">
      <c r="B1177" s="25" t="str">
        <f>IFERROR(IF('Quantities Report'!A1177="","",VALUE(SUBSTITUTE('Quantities Report'!A1177,"+",""))),"")</f>
        <v/>
      </c>
    </row>
    <row r="1178" spans="2:2">
      <c r="B1178" s="25" t="str">
        <f>IFERROR(IF('Quantities Report'!A1178="","",VALUE(SUBSTITUTE('Quantities Report'!A1178,"+",""))),"")</f>
        <v/>
      </c>
    </row>
    <row r="1179" spans="2:2">
      <c r="B1179" s="25" t="str">
        <f>IFERROR(IF('Quantities Report'!A1179="","",VALUE(SUBSTITUTE('Quantities Report'!A1179,"+",""))),"")</f>
        <v/>
      </c>
    </row>
    <row r="1180" spans="2:2">
      <c r="B1180" s="25" t="str">
        <f>IFERROR(IF('Quantities Report'!A1180="","",VALUE(SUBSTITUTE('Quantities Report'!A1180,"+",""))),"")</f>
        <v/>
      </c>
    </row>
    <row r="1181" spans="2:2">
      <c r="B1181" s="25" t="str">
        <f>IFERROR(IF('Quantities Report'!A1181="","",VALUE(SUBSTITUTE('Quantities Report'!A1181,"+",""))),"")</f>
        <v/>
      </c>
    </row>
    <row r="1182" spans="2:2">
      <c r="B1182" s="25" t="str">
        <f>IFERROR(IF('Quantities Report'!A1182="","",VALUE(SUBSTITUTE('Quantities Report'!A1182,"+",""))),"")</f>
        <v/>
      </c>
    </row>
    <row r="1183" spans="2:2">
      <c r="B1183" s="25" t="str">
        <f>IFERROR(IF('Quantities Report'!A1183="","",VALUE(SUBSTITUTE('Quantities Report'!A1183,"+",""))),"")</f>
        <v/>
      </c>
    </row>
    <row r="1184" spans="2:2">
      <c r="B1184" s="25" t="str">
        <f>IFERROR(IF('Quantities Report'!A1184="","",VALUE(SUBSTITUTE('Quantities Report'!A1184,"+",""))),"")</f>
        <v/>
      </c>
    </row>
    <row r="1185" spans="2:2">
      <c r="B1185" s="25" t="str">
        <f>IFERROR(IF('Quantities Report'!A1185="","",VALUE(SUBSTITUTE('Quantities Report'!A1185,"+",""))),"")</f>
        <v/>
      </c>
    </row>
    <row r="1186" spans="2:2">
      <c r="B1186" s="25" t="str">
        <f>IFERROR(IF('Quantities Report'!A1186="","",VALUE(SUBSTITUTE('Quantities Report'!A1186,"+",""))),"")</f>
        <v/>
      </c>
    </row>
    <row r="1187" spans="2:2">
      <c r="B1187" s="25" t="str">
        <f>IFERROR(IF('Quantities Report'!A1187="","",VALUE(SUBSTITUTE('Quantities Report'!A1187,"+",""))),"")</f>
        <v/>
      </c>
    </row>
    <row r="1188" spans="2:2">
      <c r="B1188" s="25" t="str">
        <f>IFERROR(IF('Quantities Report'!A1188="","",VALUE(SUBSTITUTE('Quantities Report'!A1188,"+",""))),"")</f>
        <v/>
      </c>
    </row>
    <row r="1189" spans="2:2">
      <c r="B1189" s="25" t="str">
        <f>IFERROR(IF('Quantities Report'!A1189="","",VALUE(SUBSTITUTE('Quantities Report'!A1189,"+",""))),"")</f>
        <v/>
      </c>
    </row>
    <row r="1190" spans="2:2">
      <c r="B1190" s="25" t="str">
        <f>IFERROR(IF('Quantities Report'!A1190="","",VALUE(SUBSTITUTE('Quantities Report'!A1190,"+",""))),"")</f>
        <v/>
      </c>
    </row>
    <row r="1191" spans="2:2">
      <c r="B1191" s="25" t="str">
        <f>IFERROR(IF('Quantities Report'!A1191="","",VALUE(SUBSTITUTE('Quantities Report'!A1191,"+",""))),"")</f>
        <v/>
      </c>
    </row>
    <row r="1192" spans="2:2">
      <c r="B1192" s="25" t="str">
        <f>IFERROR(IF('Quantities Report'!A1192="","",VALUE(SUBSTITUTE('Quantities Report'!A1192,"+",""))),"")</f>
        <v/>
      </c>
    </row>
    <row r="1193" spans="2:2">
      <c r="B1193" s="25" t="str">
        <f>IFERROR(IF('Quantities Report'!A1193="","",VALUE(SUBSTITUTE('Quantities Report'!A1193,"+",""))),"")</f>
        <v/>
      </c>
    </row>
    <row r="1194" spans="2:2">
      <c r="B1194" s="25" t="str">
        <f>IFERROR(IF('Quantities Report'!A1194="","",VALUE(SUBSTITUTE('Quantities Report'!A1194,"+",""))),"")</f>
        <v/>
      </c>
    </row>
    <row r="1195" spans="2:2">
      <c r="B1195" s="25" t="str">
        <f>IFERROR(IF('Quantities Report'!A1195="","",VALUE(SUBSTITUTE('Quantities Report'!A1195,"+",""))),"")</f>
        <v/>
      </c>
    </row>
    <row r="1196" spans="2:2">
      <c r="B1196" s="25" t="str">
        <f>IFERROR(IF('Quantities Report'!A1196="","",VALUE(SUBSTITUTE('Quantities Report'!A1196,"+",""))),"")</f>
        <v/>
      </c>
    </row>
    <row r="1197" spans="2:2">
      <c r="B1197" s="25" t="str">
        <f>IFERROR(IF('Quantities Report'!A1197="","",VALUE(SUBSTITUTE('Quantities Report'!A1197,"+",""))),"")</f>
        <v/>
      </c>
    </row>
    <row r="1198" spans="2:2">
      <c r="B1198" s="25" t="str">
        <f>IFERROR(IF('Quantities Report'!A1198="","",VALUE(SUBSTITUTE('Quantities Report'!A1198,"+",""))),"")</f>
        <v/>
      </c>
    </row>
    <row r="1199" spans="2:2">
      <c r="B1199" s="25" t="str">
        <f>IFERROR(IF('Quantities Report'!A1199="","",VALUE(SUBSTITUTE('Quantities Report'!A1199,"+",""))),"")</f>
        <v/>
      </c>
    </row>
    <row r="1200" spans="2:2">
      <c r="B1200" s="25" t="str">
        <f>IFERROR(IF('Quantities Report'!A1200="","",VALUE(SUBSTITUTE('Quantities Report'!A1200,"+",""))),"")</f>
        <v/>
      </c>
    </row>
    <row r="1201" spans="2:2">
      <c r="B1201" s="25" t="str">
        <f>IFERROR(IF('Quantities Report'!A1201="","",VALUE(SUBSTITUTE('Quantities Report'!A1201,"+",""))),"")</f>
        <v/>
      </c>
    </row>
    <row r="1202" spans="2:2">
      <c r="B1202" s="25" t="str">
        <f>IFERROR(IF('Quantities Report'!A1202="","",VALUE(SUBSTITUTE('Quantities Report'!A1202,"+",""))),"")</f>
        <v/>
      </c>
    </row>
    <row r="1203" spans="2:2">
      <c r="B1203" s="25" t="str">
        <f>IFERROR(IF('Quantities Report'!A1203="","",VALUE(SUBSTITUTE('Quantities Report'!A1203,"+",""))),"")</f>
        <v/>
      </c>
    </row>
    <row r="1204" spans="2:2">
      <c r="B1204" s="25" t="str">
        <f>IFERROR(IF('Quantities Report'!A1204="","",VALUE(SUBSTITUTE('Quantities Report'!A1204,"+",""))),"")</f>
        <v/>
      </c>
    </row>
    <row r="1205" spans="2:2">
      <c r="B1205" s="25" t="str">
        <f>IFERROR(IF('Quantities Report'!A1205="","",VALUE(SUBSTITUTE('Quantities Report'!A1205,"+",""))),"")</f>
        <v/>
      </c>
    </row>
    <row r="1206" spans="2:2">
      <c r="B1206" s="25" t="str">
        <f>IFERROR(IF('Quantities Report'!A1206="","",VALUE(SUBSTITUTE('Quantities Report'!A1206,"+",""))),"")</f>
        <v/>
      </c>
    </row>
    <row r="1207" spans="2:2">
      <c r="B1207" s="25" t="str">
        <f>IFERROR(IF('Quantities Report'!A1207="","",VALUE(SUBSTITUTE('Quantities Report'!A1207,"+",""))),"")</f>
        <v/>
      </c>
    </row>
    <row r="1208" spans="2:2">
      <c r="B1208" s="25" t="str">
        <f>IFERROR(IF('Quantities Report'!A1208="","",VALUE(SUBSTITUTE('Quantities Report'!A1208,"+",""))),"")</f>
        <v/>
      </c>
    </row>
    <row r="1209" spans="2:2">
      <c r="B1209" s="25" t="str">
        <f>IFERROR(IF('Quantities Report'!A1209="","",VALUE(SUBSTITUTE('Quantities Report'!A1209,"+",""))),"")</f>
        <v/>
      </c>
    </row>
    <row r="1210" spans="2:2">
      <c r="B1210" s="25" t="str">
        <f>IFERROR(IF('Quantities Report'!A1210="","",VALUE(SUBSTITUTE('Quantities Report'!A1210,"+",""))),"")</f>
        <v/>
      </c>
    </row>
    <row r="1211" spans="2:2">
      <c r="B1211" s="25" t="str">
        <f>IFERROR(IF('Quantities Report'!A1211="","",VALUE(SUBSTITUTE('Quantities Report'!A1211,"+",""))),"")</f>
        <v/>
      </c>
    </row>
    <row r="1212" spans="2:2">
      <c r="B1212" s="25" t="str">
        <f>IFERROR(IF('Quantities Report'!A1212="","",VALUE(SUBSTITUTE('Quantities Report'!A1212,"+",""))),"")</f>
        <v/>
      </c>
    </row>
    <row r="1213" spans="2:2">
      <c r="B1213" s="25" t="str">
        <f>IFERROR(IF('Quantities Report'!A1213="","",VALUE(SUBSTITUTE('Quantities Report'!A1213,"+",""))),"")</f>
        <v/>
      </c>
    </row>
    <row r="1214" spans="2:2">
      <c r="B1214" s="25" t="str">
        <f>IFERROR(IF('Quantities Report'!A1214="","",VALUE(SUBSTITUTE('Quantities Report'!A1214,"+",""))),"")</f>
        <v/>
      </c>
    </row>
    <row r="1215" spans="2:2">
      <c r="B1215" s="25" t="str">
        <f>IFERROR(IF('Quantities Report'!A1215="","",VALUE(SUBSTITUTE('Quantities Report'!A1215,"+",""))),"")</f>
        <v/>
      </c>
    </row>
    <row r="1216" spans="2:2">
      <c r="B1216" s="25" t="str">
        <f>IFERROR(IF('Quantities Report'!A1216="","",VALUE(SUBSTITUTE('Quantities Report'!A1216,"+",""))),"")</f>
        <v/>
      </c>
    </row>
    <row r="1217" spans="2:2">
      <c r="B1217" s="25" t="str">
        <f>IFERROR(IF('Quantities Report'!A1217="","",VALUE(SUBSTITUTE('Quantities Report'!A1217,"+",""))),"")</f>
        <v/>
      </c>
    </row>
    <row r="1218" spans="2:2">
      <c r="B1218" s="25" t="str">
        <f>IFERROR(IF('Quantities Report'!A1218="","",VALUE(SUBSTITUTE('Quantities Report'!A1218,"+",""))),"")</f>
        <v/>
      </c>
    </row>
    <row r="1219" spans="2:2">
      <c r="B1219" s="25" t="str">
        <f>IFERROR(IF('Quantities Report'!A1219="","",VALUE(SUBSTITUTE('Quantities Report'!A1219,"+",""))),"")</f>
        <v/>
      </c>
    </row>
    <row r="1220" spans="2:2">
      <c r="B1220" s="25" t="str">
        <f>IFERROR(IF('Quantities Report'!A1220="","",VALUE(SUBSTITUTE('Quantities Report'!A1220,"+",""))),"")</f>
        <v/>
      </c>
    </row>
    <row r="1221" spans="2:2">
      <c r="B1221" s="25" t="str">
        <f>IFERROR(IF('Quantities Report'!A1221="","",VALUE(SUBSTITUTE('Quantities Report'!A1221,"+",""))),"")</f>
        <v/>
      </c>
    </row>
    <row r="1222" spans="2:2">
      <c r="B1222" s="25" t="str">
        <f>IFERROR(IF('Quantities Report'!A1222="","",VALUE(SUBSTITUTE('Quantities Report'!A1222,"+",""))),"")</f>
        <v/>
      </c>
    </row>
    <row r="1223" spans="2:2">
      <c r="B1223" s="25" t="str">
        <f>IFERROR(IF('Quantities Report'!A1223="","",VALUE(SUBSTITUTE('Quantities Report'!A1223,"+",""))),"")</f>
        <v/>
      </c>
    </row>
    <row r="1224" spans="2:2">
      <c r="B1224" s="25" t="str">
        <f>IFERROR(IF('Quantities Report'!A1224="","",VALUE(SUBSTITUTE('Quantities Report'!A1224,"+",""))),"")</f>
        <v/>
      </c>
    </row>
    <row r="1225" spans="2:2">
      <c r="B1225" s="25" t="str">
        <f>IFERROR(IF('Quantities Report'!A1225="","",VALUE(SUBSTITUTE('Quantities Report'!A1225,"+",""))),"")</f>
        <v/>
      </c>
    </row>
    <row r="1226" spans="2:2">
      <c r="B1226" s="25" t="str">
        <f>IFERROR(IF('Quantities Report'!A1226="","",VALUE(SUBSTITUTE('Quantities Report'!A1226,"+",""))),"")</f>
        <v/>
      </c>
    </row>
    <row r="1227" spans="2:2">
      <c r="B1227" s="25" t="str">
        <f>IFERROR(IF('Quantities Report'!A1227="","",VALUE(SUBSTITUTE('Quantities Report'!A1227,"+",""))),"")</f>
        <v/>
      </c>
    </row>
    <row r="1228" spans="2:2">
      <c r="B1228" s="25" t="str">
        <f>IFERROR(IF('Quantities Report'!A1228="","",VALUE(SUBSTITUTE('Quantities Report'!A1228,"+",""))),"")</f>
        <v/>
      </c>
    </row>
    <row r="1229" spans="2:2">
      <c r="B1229" s="25" t="str">
        <f>IFERROR(IF('Quantities Report'!A1229="","",VALUE(SUBSTITUTE('Quantities Report'!A1229,"+",""))),"")</f>
        <v/>
      </c>
    </row>
    <row r="1230" spans="2:2">
      <c r="B1230" s="25" t="str">
        <f>IFERROR(IF('Quantities Report'!A1230="","",VALUE(SUBSTITUTE('Quantities Report'!A1230,"+",""))),"")</f>
        <v/>
      </c>
    </row>
    <row r="1231" spans="2:2">
      <c r="B1231" s="25" t="str">
        <f>IFERROR(IF('Quantities Report'!A1231="","",VALUE(SUBSTITUTE('Quantities Report'!A1231,"+",""))),"")</f>
        <v/>
      </c>
    </row>
    <row r="1232" spans="2:2">
      <c r="B1232" s="25" t="str">
        <f>IFERROR(IF('Quantities Report'!A1232="","",VALUE(SUBSTITUTE('Quantities Report'!A1232,"+",""))),"")</f>
        <v/>
      </c>
    </row>
    <row r="1233" spans="2:2">
      <c r="B1233" s="25" t="str">
        <f>IFERROR(IF('Quantities Report'!A1233="","",VALUE(SUBSTITUTE('Quantities Report'!A1233,"+",""))),"")</f>
        <v/>
      </c>
    </row>
    <row r="1234" spans="2:2">
      <c r="B1234" s="25" t="str">
        <f>IFERROR(IF('Quantities Report'!A1234="","",VALUE(SUBSTITUTE('Quantities Report'!A1234,"+",""))),"")</f>
        <v/>
      </c>
    </row>
    <row r="1235" spans="2:2">
      <c r="B1235" s="25" t="str">
        <f>IFERROR(IF('Quantities Report'!A1235="","",VALUE(SUBSTITUTE('Quantities Report'!A1235,"+",""))),"")</f>
        <v/>
      </c>
    </row>
    <row r="1236" spans="2:2">
      <c r="B1236" s="25" t="str">
        <f>IFERROR(IF('Quantities Report'!A1236="","",VALUE(SUBSTITUTE('Quantities Report'!A1236,"+",""))),"")</f>
        <v/>
      </c>
    </row>
    <row r="1237" spans="2:2">
      <c r="B1237" s="25" t="str">
        <f>IFERROR(IF('Quantities Report'!A1237="","",VALUE(SUBSTITUTE('Quantities Report'!A1237,"+",""))),"")</f>
        <v/>
      </c>
    </row>
    <row r="1238" spans="2:2">
      <c r="B1238" s="25" t="str">
        <f>IFERROR(IF('Quantities Report'!A1238="","",VALUE(SUBSTITUTE('Quantities Report'!A1238,"+",""))),"")</f>
        <v/>
      </c>
    </row>
    <row r="1239" spans="2:2">
      <c r="B1239" s="25" t="str">
        <f>IFERROR(IF('Quantities Report'!A1239="","",VALUE(SUBSTITUTE('Quantities Report'!A1239,"+",""))),"")</f>
        <v/>
      </c>
    </row>
    <row r="1240" spans="2:2">
      <c r="B1240" s="25" t="str">
        <f>IFERROR(IF('Quantities Report'!A1240="","",VALUE(SUBSTITUTE('Quantities Report'!A1240,"+",""))),"")</f>
        <v/>
      </c>
    </row>
    <row r="1241" spans="2:2">
      <c r="B1241" s="25" t="str">
        <f>IFERROR(IF('Quantities Report'!A1241="","",VALUE(SUBSTITUTE('Quantities Report'!A1241,"+",""))),"")</f>
        <v/>
      </c>
    </row>
    <row r="1242" spans="2:2">
      <c r="B1242" s="25" t="str">
        <f>IFERROR(IF('Quantities Report'!A1242="","",VALUE(SUBSTITUTE('Quantities Report'!A1242,"+",""))),"")</f>
        <v/>
      </c>
    </row>
    <row r="1243" spans="2:2">
      <c r="B1243" s="25" t="str">
        <f>IFERROR(IF('Quantities Report'!A1243="","",VALUE(SUBSTITUTE('Quantities Report'!A1243,"+",""))),"")</f>
        <v/>
      </c>
    </row>
    <row r="1244" spans="2:2">
      <c r="B1244" s="25" t="str">
        <f>IFERROR(IF('Quantities Report'!A1244="","",VALUE(SUBSTITUTE('Quantities Report'!A1244,"+",""))),"")</f>
        <v/>
      </c>
    </row>
    <row r="1245" spans="2:2">
      <c r="B1245" s="25" t="str">
        <f>IFERROR(IF('Quantities Report'!A1245="","",VALUE(SUBSTITUTE('Quantities Report'!A1245,"+",""))),"")</f>
        <v/>
      </c>
    </row>
    <row r="1246" spans="2:2">
      <c r="B1246" s="25" t="str">
        <f>IFERROR(IF('Quantities Report'!A1246="","",VALUE(SUBSTITUTE('Quantities Report'!A1246,"+",""))),"")</f>
        <v/>
      </c>
    </row>
    <row r="1247" spans="2:2">
      <c r="B1247" s="25" t="str">
        <f>IFERROR(IF('Quantities Report'!A1247="","",VALUE(SUBSTITUTE('Quantities Report'!A1247,"+",""))),"")</f>
        <v/>
      </c>
    </row>
    <row r="1248" spans="2:2">
      <c r="B1248" s="25" t="str">
        <f>IFERROR(IF('Quantities Report'!A1248="","",VALUE(SUBSTITUTE('Quantities Report'!A1248,"+",""))),"")</f>
        <v/>
      </c>
    </row>
    <row r="1249" spans="2:2">
      <c r="B1249" s="25" t="str">
        <f>IFERROR(IF('Quantities Report'!A1249="","",VALUE(SUBSTITUTE('Quantities Report'!A1249,"+",""))),"")</f>
        <v/>
      </c>
    </row>
    <row r="1250" spans="2:2">
      <c r="B1250" s="25" t="str">
        <f>IFERROR(IF('Quantities Report'!A1250="","",VALUE(SUBSTITUTE('Quantities Report'!A1250,"+",""))),"")</f>
        <v/>
      </c>
    </row>
    <row r="1251" spans="2:2">
      <c r="B1251" s="25" t="str">
        <f>IFERROR(IF('Quantities Report'!A1251="","",VALUE(SUBSTITUTE('Quantities Report'!A1251,"+",""))),"")</f>
        <v/>
      </c>
    </row>
    <row r="1252" spans="2:2">
      <c r="B1252" s="25" t="str">
        <f>IFERROR(IF('Quantities Report'!A1252="","",VALUE(SUBSTITUTE('Quantities Report'!A1252,"+",""))),"")</f>
        <v/>
      </c>
    </row>
    <row r="1253" spans="2:2">
      <c r="B1253" s="25" t="str">
        <f>IFERROR(IF('Quantities Report'!A1253="","",VALUE(SUBSTITUTE('Quantities Report'!A1253,"+",""))),"")</f>
        <v/>
      </c>
    </row>
    <row r="1254" spans="2:2">
      <c r="B1254" s="25" t="str">
        <f>IFERROR(IF('Quantities Report'!A1254="","",VALUE(SUBSTITUTE('Quantities Report'!A1254,"+",""))),"")</f>
        <v/>
      </c>
    </row>
    <row r="1255" spans="2:2">
      <c r="B1255" s="25" t="str">
        <f>IFERROR(IF('Quantities Report'!A1255="","",VALUE(SUBSTITUTE('Quantities Report'!A1255,"+",""))),"")</f>
        <v/>
      </c>
    </row>
    <row r="1256" spans="2:2">
      <c r="B1256" s="25" t="str">
        <f>IFERROR(IF('Quantities Report'!A1256="","",VALUE(SUBSTITUTE('Quantities Report'!A1256,"+",""))),"")</f>
        <v/>
      </c>
    </row>
    <row r="1257" spans="2:2">
      <c r="B1257" s="25" t="str">
        <f>IFERROR(IF('Quantities Report'!A1257="","",VALUE(SUBSTITUTE('Quantities Report'!A1257,"+",""))),"")</f>
        <v/>
      </c>
    </row>
    <row r="1258" spans="2:2">
      <c r="B1258" s="25" t="str">
        <f>IFERROR(IF('Quantities Report'!A1258="","",VALUE(SUBSTITUTE('Quantities Report'!A1258,"+",""))),"")</f>
        <v/>
      </c>
    </row>
    <row r="1259" spans="2:2">
      <c r="B1259" s="25" t="str">
        <f>IFERROR(IF('Quantities Report'!A1259="","",VALUE(SUBSTITUTE('Quantities Report'!A1259,"+",""))),"")</f>
        <v/>
      </c>
    </row>
    <row r="1260" spans="2:2">
      <c r="B1260" s="25" t="str">
        <f>IFERROR(IF('Quantities Report'!A1260="","",VALUE(SUBSTITUTE('Quantities Report'!A1260,"+",""))),"")</f>
        <v/>
      </c>
    </row>
    <row r="1261" spans="2:2">
      <c r="B1261" s="25" t="str">
        <f>IFERROR(IF('Quantities Report'!A1261="","",VALUE(SUBSTITUTE('Quantities Report'!A1261,"+",""))),"")</f>
        <v/>
      </c>
    </row>
    <row r="1262" spans="2:2">
      <c r="B1262" s="25" t="str">
        <f>IFERROR(IF('Quantities Report'!A1262="","",VALUE(SUBSTITUTE('Quantities Report'!A1262,"+",""))),"")</f>
        <v/>
      </c>
    </row>
    <row r="1263" spans="2:2">
      <c r="B1263" s="25" t="str">
        <f>IFERROR(IF('Quantities Report'!A1263="","",VALUE(SUBSTITUTE('Quantities Report'!A1263,"+",""))),"")</f>
        <v/>
      </c>
    </row>
    <row r="1264" spans="2:2">
      <c r="B1264" s="25" t="str">
        <f>IFERROR(IF('Quantities Report'!A1264="","",VALUE(SUBSTITUTE('Quantities Report'!A1264,"+",""))),"")</f>
        <v/>
      </c>
    </row>
    <row r="1265" spans="2:2">
      <c r="B1265" s="25" t="str">
        <f>IFERROR(IF('Quantities Report'!A1265="","",VALUE(SUBSTITUTE('Quantities Report'!A1265,"+",""))),"")</f>
        <v/>
      </c>
    </row>
    <row r="1266" spans="2:2">
      <c r="B1266" s="25" t="str">
        <f>IFERROR(IF('Quantities Report'!A1266="","",VALUE(SUBSTITUTE('Quantities Report'!A1266,"+",""))),"")</f>
        <v/>
      </c>
    </row>
    <row r="1267" spans="2:2">
      <c r="B1267" s="25" t="str">
        <f>IFERROR(IF('Quantities Report'!A1267="","",VALUE(SUBSTITUTE('Quantities Report'!A1267,"+",""))),"")</f>
        <v/>
      </c>
    </row>
    <row r="1268" spans="2:2">
      <c r="B1268" s="25" t="str">
        <f>IFERROR(IF('Quantities Report'!A1268="","",VALUE(SUBSTITUTE('Quantities Report'!A1268,"+",""))),"")</f>
        <v/>
      </c>
    </row>
    <row r="1269" spans="2:2">
      <c r="B1269" s="25" t="str">
        <f>IFERROR(IF('Quantities Report'!A1269="","",VALUE(SUBSTITUTE('Quantities Report'!A1269,"+",""))),"")</f>
        <v/>
      </c>
    </row>
    <row r="1270" spans="2:2">
      <c r="B1270" s="25" t="str">
        <f>IFERROR(IF('Quantities Report'!A1270="","",VALUE(SUBSTITUTE('Quantities Report'!A1270,"+",""))),"")</f>
        <v/>
      </c>
    </row>
    <row r="1271" spans="2:2">
      <c r="B1271" s="25" t="str">
        <f>IFERROR(IF('Quantities Report'!A1271="","",VALUE(SUBSTITUTE('Quantities Report'!A1271,"+",""))),"")</f>
        <v/>
      </c>
    </row>
    <row r="1272" spans="2:2">
      <c r="B1272" s="25" t="str">
        <f>IFERROR(IF('Quantities Report'!A1272="","",VALUE(SUBSTITUTE('Quantities Report'!A1272,"+",""))),"")</f>
        <v/>
      </c>
    </row>
    <row r="1273" spans="2:2">
      <c r="B1273" s="25" t="str">
        <f>IFERROR(IF('Quantities Report'!A1273="","",VALUE(SUBSTITUTE('Quantities Report'!A1273,"+",""))),"")</f>
        <v/>
      </c>
    </row>
    <row r="1274" spans="2:2">
      <c r="B1274" s="25" t="str">
        <f>IFERROR(IF('Quantities Report'!A1274="","",VALUE(SUBSTITUTE('Quantities Report'!A1274,"+",""))),"")</f>
        <v/>
      </c>
    </row>
    <row r="1275" spans="2:2">
      <c r="B1275" s="25" t="str">
        <f>IFERROR(IF('Quantities Report'!A1275="","",VALUE(SUBSTITUTE('Quantities Report'!A1275,"+",""))),"")</f>
        <v/>
      </c>
    </row>
    <row r="1276" spans="2:2">
      <c r="B1276" s="25" t="str">
        <f>IFERROR(IF('Quantities Report'!A1276="","",VALUE(SUBSTITUTE('Quantities Report'!A1276,"+",""))),"")</f>
        <v/>
      </c>
    </row>
    <row r="1277" spans="2:2">
      <c r="B1277" s="25" t="str">
        <f>IFERROR(IF('Quantities Report'!A1277="","",VALUE(SUBSTITUTE('Quantities Report'!A1277,"+",""))),"")</f>
        <v/>
      </c>
    </row>
    <row r="1278" spans="2:2">
      <c r="B1278" s="25" t="str">
        <f>IFERROR(IF('Quantities Report'!A1278="","",VALUE(SUBSTITUTE('Quantities Report'!A1278,"+",""))),"")</f>
        <v/>
      </c>
    </row>
    <row r="1279" spans="2:2">
      <c r="B1279" s="25" t="str">
        <f>IFERROR(IF('Quantities Report'!A1279="","",VALUE(SUBSTITUTE('Quantities Report'!A1279,"+",""))),"")</f>
        <v/>
      </c>
    </row>
    <row r="1280" spans="2:2">
      <c r="B1280" s="25" t="str">
        <f>IFERROR(IF('Quantities Report'!A1280="","",VALUE(SUBSTITUTE('Quantities Report'!A1280,"+",""))),"")</f>
        <v/>
      </c>
    </row>
    <row r="1281" spans="2:2">
      <c r="B1281" s="25" t="str">
        <f>IFERROR(IF('Quantities Report'!A1281="","",VALUE(SUBSTITUTE('Quantities Report'!A1281,"+",""))),"")</f>
        <v/>
      </c>
    </row>
    <row r="1282" spans="2:2">
      <c r="B1282" s="25" t="str">
        <f>IFERROR(IF('Quantities Report'!A1282="","",VALUE(SUBSTITUTE('Quantities Report'!A1282,"+",""))),"")</f>
        <v/>
      </c>
    </row>
    <row r="1283" spans="2:2">
      <c r="B1283" s="25" t="str">
        <f>IFERROR(IF('Quantities Report'!A1283="","",VALUE(SUBSTITUTE('Quantities Report'!A1283,"+",""))),"")</f>
        <v/>
      </c>
    </row>
    <row r="1284" spans="2:2">
      <c r="B1284" s="25" t="str">
        <f>IFERROR(IF('Quantities Report'!A1284="","",VALUE(SUBSTITUTE('Quantities Report'!A1284,"+",""))),"")</f>
        <v/>
      </c>
    </row>
    <row r="1285" spans="2:2">
      <c r="B1285" s="25" t="str">
        <f>IFERROR(IF('Quantities Report'!A1285="","",VALUE(SUBSTITUTE('Quantities Report'!A1285,"+",""))),"")</f>
        <v/>
      </c>
    </row>
    <row r="1286" spans="2:2">
      <c r="B1286" s="25" t="str">
        <f>IFERROR(IF('Quantities Report'!A1286="","",VALUE(SUBSTITUTE('Quantities Report'!A1286,"+",""))),"")</f>
        <v/>
      </c>
    </row>
    <row r="1287" spans="2:2">
      <c r="B1287" s="25" t="str">
        <f>IFERROR(IF('Quantities Report'!A1287="","",VALUE(SUBSTITUTE('Quantities Report'!A1287,"+",""))),"")</f>
        <v/>
      </c>
    </row>
    <row r="1288" spans="2:2">
      <c r="B1288" s="25" t="str">
        <f>IFERROR(IF('Quantities Report'!A1288="","",VALUE(SUBSTITUTE('Quantities Report'!A1288,"+",""))),"")</f>
        <v/>
      </c>
    </row>
    <row r="1289" spans="2:2">
      <c r="B1289" s="25" t="str">
        <f>IFERROR(IF('Quantities Report'!A1289="","",VALUE(SUBSTITUTE('Quantities Report'!A1289,"+",""))),"")</f>
        <v/>
      </c>
    </row>
    <row r="1290" spans="2:2">
      <c r="B1290" s="25" t="str">
        <f>IFERROR(IF('Quantities Report'!A1290="","",VALUE(SUBSTITUTE('Quantities Report'!A1290,"+",""))),"")</f>
        <v/>
      </c>
    </row>
    <row r="1291" spans="2:2">
      <c r="B1291" s="25" t="str">
        <f>IFERROR(IF('Quantities Report'!A1291="","",VALUE(SUBSTITUTE('Quantities Report'!A1291,"+",""))),"")</f>
        <v/>
      </c>
    </row>
    <row r="1292" spans="2:2">
      <c r="B1292" s="25" t="str">
        <f>IFERROR(IF('Quantities Report'!A1292="","",VALUE(SUBSTITUTE('Quantities Report'!A1292,"+",""))),"")</f>
        <v/>
      </c>
    </row>
    <row r="1293" spans="2:2">
      <c r="B1293" s="25" t="str">
        <f>IFERROR(IF('Quantities Report'!A1293="","",VALUE(SUBSTITUTE('Quantities Report'!A1293,"+",""))),"")</f>
        <v/>
      </c>
    </row>
    <row r="1294" spans="2:2">
      <c r="B1294" s="25" t="str">
        <f>IFERROR(IF('Quantities Report'!A1294="","",VALUE(SUBSTITUTE('Quantities Report'!A1294,"+",""))),"")</f>
        <v/>
      </c>
    </row>
    <row r="1295" spans="2:2">
      <c r="B1295" s="25" t="str">
        <f>IFERROR(IF('Quantities Report'!A1295="","",VALUE(SUBSTITUTE('Quantities Report'!A1295,"+",""))),"")</f>
        <v/>
      </c>
    </row>
    <row r="1296" spans="2:2">
      <c r="B1296" s="25" t="str">
        <f>IFERROR(IF('Quantities Report'!A1296="","",VALUE(SUBSTITUTE('Quantities Report'!A1296,"+",""))),"")</f>
        <v/>
      </c>
    </row>
    <row r="1297" spans="2:2">
      <c r="B1297" s="25" t="str">
        <f>IFERROR(IF('Quantities Report'!A1297="","",VALUE(SUBSTITUTE('Quantities Report'!A1297,"+",""))),"")</f>
        <v/>
      </c>
    </row>
    <row r="1298" spans="2:2">
      <c r="B1298" s="25" t="str">
        <f>IFERROR(IF('Quantities Report'!A1298="","",VALUE(SUBSTITUTE('Quantities Report'!A1298,"+",""))),"")</f>
        <v/>
      </c>
    </row>
    <row r="1299" spans="2:2">
      <c r="B1299" s="25" t="str">
        <f>IFERROR(IF('Quantities Report'!A1299="","",VALUE(SUBSTITUTE('Quantities Report'!A1299,"+",""))),"")</f>
        <v/>
      </c>
    </row>
    <row r="1300" spans="2:2">
      <c r="B1300" s="25" t="str">
        <f>IFERROR(IF('Quantities Report'!A1300="","",VALUE(SUBSTITUTE('Quantities Report'!A1300,"+",""))),"")</f>
        <v/>
      </c>
    </row>
    <row r="1301" spans="2:2">
      <c r="B1301" s="25" t="str">
        <f>IFERROR(IF('Quantities Report'!A1301="","",VALUE(SUBSTITUTE('Quantities Report'!A1301,"+",""))),"")</f>
        <v/>
      </c>
    </row>
    <row r="1302" spans="2:2">
      <c r="B1302" s="25" t="str">
        <f>IFERROR(IF('Quantities Report'!A1302="","",VALUE(SUBSTITUTE('Quantities Report'!A1302,"+",""))),"")</f>
        <v/>
      </c>
    </row>
    <row r="1303" spans="2:2">
      <c r="B1303" s="25" t="str">
        <f>IFERROR(IF('Quantities Report'!A1303="","",VALUE(SUBSTITUTE('Quantities Report'!A1303,"+",""))),"")</f>
        <v/>
      </c>
    </row>
    <row r="1304" spans="2:2">
      <c r="B1304" s="25" t="str">
        <f>IFERROR(IF('Quantities Report'!A1304="","",VALUE(SUBSTITUTE('Quantities Report'!A1304,"+",""))),"")</f>
        <v/>
      </c>
    </row>
    <row r="1305" spans="2:2">
      <c r="B1305" s="25" t="str">
        <f>IFERROR(IF('Quantities Report'!A1305="","",VALUE(SUBSTITUTE('Quantities Report'!A1305,"+",""))),"")</f>
        <v/>
      </c>
    </row>
    <row r="1306" spans="2:2">
      <c r="B1306" s="25" t="str">
        <f>IFERROR(IF('Quantities Report'!A1306="","",VALUE(SUBSTITUTE('Quantities Report'!A1306,"+",""))),"")</f>
        <v/>
      </c>
    </row>
    <row r="1307" spans="2:2">
      <c r="B1307" s="25" t="str">
        <f>IFERROR(IF('Quantities Report'!A1307="","",VALUE(SUBSTITUTE('Quantities Report'!A1307,"+",""))),"")</f>
        <v/>
      </c>
    </row>
    <row r="1308" spans="2:2">
      <c r="B1308" s="25" t="str">
        <f>IFERROR(IF('Quantities Report'!A1308="","",VALUE(SUBSTITUTE('Quantities Report'!A1308,"+",""))),"")</f>
        <v/>
      </c>
    </row>
    <row r="1309" spans="2:2">
      <c r="B1309" s="25" t="str">
        <f>IFERROR(IF('Quantities Report'!A1309="","",VALUE(SUBSTITUTE('Quantities Report'!A1309,"+",""))),"")</f>
        <v/>
      </c>
    </row>
    <row r="1310" spans="2:2">
      <c r="B1310" s="25" t="str">
        <f>IFERROR(IF('Quantities Report'!A1310="","",VALUE(SUBSTITUTE('Quantities Report'!A1310,"+",""))),"")</f>
        <v/>
      </c>
    </row>
    <row r="1311" spans="2:2">
      <c r="B1311" s="25" t="str">
        <f>IFERROR(IF('Quantities Report'!A1311="","",VALUE(SUBSTITUTE('Quantities Report'!A1311,"+",""))),"")</f>
        <v/>
      </c>
    </row>
    <row r="1312" spans="2:2">
      <c r="B1312" s="25" t="str">
        <f>IFERROR(IF('Quantities Report'!A1312="","",VALUE(SUBSTITUTE('Quantities Report'!A1312,"+",""))),"")</f>
        <v/>
      </c>
    </row>
    <row r="1313" spans="2:2">
      <c r="B1313" s="25" t="str">
        <f>IFERROR(IF('Quantities Report'!A1313="","",VALUE(SUBSTITUTE('Quantities Report'!A1313,"+",""))),"")</f>
        <v/>
      </c>
    </row>
    <row r="1314" spans="2:2">
      <c r="B1314" s="25" t="str">
        <f>IFERROR(IF('Quantities Report'!A1314="","",VALUE(SUBSTITUTE('Quantities Report'!A1314,"+",""))),"")</f>
        <v/>
      </c>
    </row>
    <row r="1315" spans="2:2">
      <c r="B1315" s="25" t="str">
        <f>IFERROR(IF('Quantities Report'!A1315="","",VALUE(SUBSTITUTE('Quantities Report'!A1315,"+",""))),"")</f>
        <v/>
      </c>
    </row>
    <row r="1316" spans="2:2">
      <c r="B1316" s="25" t="str">
        <f>IFERROR(IF('Quantities Report'!A1316="","",VALUE(SUBSTITUTE('Quantities Report'!A1316,"+",""))),"")</f>
        <v/>
      </c>
    </row>
    <row r="1317" spans="2:2">
      <c r="B1317" s="25" t="str">
        <f>IFERROR(IF('Quantities Report'!A1317="","",VALUE(SUBSTITUTE('Quantities Report'!A1317,"+",""))),"")</f>
        <v/>
      </c>
    </row>
    <row r="1318" spans="2:2">
      <c r="B1318" s="25" t="str">
        <f>IFERROR(IF('Quantities Report'!A1318="","",VALUE(SUBSTITUTE('Quantities Report'!A1318,"+",""))),"")</f>
        <v/>
      </c>
    </row>
    <row r="1319" spans="2:2">
      <c r="B1319" s="25" t="str">
        <f>IFERROR(IF('Quantities Report'!A1319="","",VALUE(SUBSTITUTE('Quantities Report'!A1319,"+",""))),"")</f>
        <v/>
      </c>
    </row>
    <row r="1320" spans="2:2">
      <c r="B1320" s="25" t="str">
        <f>IFERROR(IF('Quantities Report'!A1320="","",VALUE(SUBSTITUTE('Quantities Report'!A1320,"+",""))),"")</f>
        <v/>
      </c>
    </row>
    <row r="1321" spans="2:2">
      <c r="B1321" s="25" t="str">
        <f>IFERROR(IF('Quantities Report'!A1321="","",VALUE(SUBSTITUTE('Quantities Report'!A1321,"+",""))),"")</f>
        <v/>
      </c>
    </row>
    <row r="1322" spans="2:2">
      <c r="B1322" s="25" t="str">
        <f>IFERROR(IF('Quantities Report'!A1322="","",VALUE(SUBSTITUTE('Quantities Report'!A1322,"+",""))),"")</f>
        <v/>
      </c>
    </row>
    <row r="1323" spans="2:2">
      <c r="B1323" s="25" t="str">
        <f>IFERROR(IF('Quantities Report'!A1323="","",VALUE(SUBSTITUTE('Quantities Report'!A1323,"+",""))),"")</f>
        <v/>
      </c>
    </row>
    <row r="1324" spans="2:2">
      <c r="B1324" s="25" t="str">
        <f>IFERROR(IF('Quantities Report'!A1324="","",VALUE(SUBSTITUTE('Quantities Report'!A1324,"+",""))),"")</f>
        <v/>
      </c>
    </row>
    <row r="1325" spans="2:2">
      <c r="B1325" s="25" t="str">
        <f>IFERROR(IF('Quantities Report'!A1325="","",VALUE(SUBSTITUTE('Quantities Report'!A1325,"+",""))),"")</f>
        <v/>
      </c>
    </row>
    <row r="1326" spans="2:2">
      <c r="B1326" s="25" t="str">
        <f>IFERROR(IF('Quantities Report'!A1326="","",VALUE(SUBSTITUTE('Quantities Report'!A1326,"+",""))),"")</f>
        <v/>
      </c>
    </row>
    <row r="1327" spans="2:2">
      <c r="B1327" s="25" t="str">
        <f>IFERROR(IF('Quantities Report'!A1327="","",VALUE(SUBSTITUTE('Quantities Report'!A1327,"+",""))),"")</f>
        <v/>
      </c>
    </row>
    <row r="1328" spans="2:2">
      <c r="B1328" s="25" t="str">
        <f>IFERROR(IF('Quantities Report'!A1328="","",VALUE(SUBSTITUTE('Quantities Report'!A1328,"+",""))),"")</f>
        <v/>
      </c>
    </row>
    <row r="1329" spans="2:2">
      <c r="B1329" s="25" t="str">
        <f>IFERROR(IF('Quantities Report'!A1329="","",VALUE(SUBSTITUTE('Quantities Report'!A1329,"+",""))),"")</f>
        <v/>
      </c>
    </row>
    <row r="1330" spans="2:2">
      <c r="B1330" s="25" t="str">
        <f>IFERROR(IF('Quantities Report'!A1330="","",VALUE(SUBSTITUTE('Quantities Report'!A1330,"+",""))),"")</f>
        <v/>
      </c>
    </row>
    <row r="1331" spans="2:2">
      <c r="B1331" s="25" t="str">
        <f>IFERROR(IF('Quantities Report'!A1331="","",VALUE(SUBSTITUTE('Quantities Report'!A1331,"+",""))),"")</f>
        <v/>
      </c>
    </row>
    <row r="1332" spans="2:2">
      <c r="B1332" s="25" t="str">
        <f>IFERROR(IF('Quantities Report'!A1332="","",VALUE(SUBSTITUTE('Quantities Report'!A1332,"+",""))),"")</f>
        <v/>
      </c>
    </row>
    <row r="1333" spans="2:2">
      <c r="B1333" s="25" t="str">
        <f>IFERROR(IF('Quantities Report'!A1333="","",VALUE(SUBSTITUTE('Quantities Report'!A1333,"+",""))),"")</f>
        <v/>
      </c>
    </row>
    <row r="1334" spans="2:2">
      <c r="B1334" s="25" t="str">
        <f>IFERROR(IF('Quantities Report'!A1334="","",VALUE(SUBSTITUTE('Quantities Report'!A1334,"+",""))),"")</f>
        <v/>
      </c>
    </row>
    <row r="1335" spans="2:2">
      <c r="B1335" s="25" t="str">
        <f>IFERROR(IF('Quantities Report'!A1335="","",VALUE(SUBSTITUTE('Quantities Report'!A1335,"+",""))),"")</f>
        <v/>
      </c>
    </row>
    <row r="1336" spans="2:2">
      <c r="B1336" s="25" t="str">
        <f>IFERROR(IF('Quantities Report'!A1336="","",VALUE(SUBSTITUTE('Quantities Report'!A1336,"+",""))),"")</f>
        <v/>
      </c>
    </row>
    <row r="1337" spans="2:2">
      <c r="B1337" s="25" t="str">
        <f>IFERROR(IF('Quantities Report'!A1337="","",VALUE(SUBSTITUTE('Quantities Report'!A1337,"+",""))),"")</f>
        <v/>
      </c>
    </row>
    <row r="1338" spans="2:2">
      <c r="B1338" s="25" t="str">
        <f>IFERROR(IF('Quantities Report'!A1338="","",VALUE(SUBSTITUTE('Quantities Report'!A1338,"+",""))),"")</f>
        <v/>
      </c>
    </row>
    <row r="1339" spans="2:2">
      <c r="B1339" s="25" t="str">
        <f>IFERROR(IF('Quantities Report'!A1339="","",VALUE(SUBSTITUTE('Quantities Report'!A1339,"+",""))),"")</f>
        <v/>
      </c>
    </row>
    <row r="1340" spans="2:2">
      <c r="B1340" s="25" t="str">
        <f>IFERROR(IF('Quantities Report'!A1340="","",VALUE(SUBSTITUTE('Quantities Report'!A1340,"+",""))),"")</f>
        <v/>
      </c>
    </row>
    <row r="1341" spans="2:2">
      <c r="B1341" s="25" t="str">
        <f>IFERROR(IF('Quantities Report'!A1341="","",VALUE(SUBSTITUTE('Quantities Report'!A1341,"+",""))),"")</f>
        <v/>
      </c>
    </row>
    <row r="1342" spans="2:2">
      <c r="B1342" s="25" t="str">
        <f>IFERROR(IF('Quantities Report'!A1342="","",VALUE(SUBSTITUTE('Quantities Report'!A1342,"+",""))),"")</f>
        <v/>
      </c>
    </row>
    <row r="1343" spans="2:2">
      <c r="B1343" s="25" t="str">
        <f>IFERROR(IF('Quantities Report'!A1343="","",VALUE(SUBSTITUTE('Quantities Report'!A1343,"+",""))),"")</f>
        <v/>
      </c>
    </row>
    <row r="1344" spans="2:2">
      <c r="B1344" s="25" t="str">
        <f>IFERROR(IF('Quantities Report'!A1344="","",VALUE(SUBSTITUTE('Quantities Report'!A1344,"+",""))),"")</f>
        <v/>
      </c>
    </row>
    <row r="1345" spans="2:2">
      <c r="B1345" s="25" t="str">
        <f>IFERROR(IF('Quantities Report'!A1345="","",VALUE(SUBSTITUTE('Quantities Report'!A1345,"+",""))),"")</f>
        <v/>
      </c>
    </row>
    <row r="1346" spans="2:2">
      <c r="B1346" s="25" t="str">
        <f>IFERROR(IF('Quantities Report'!A1346="","",VALUE(SUBSTITUTE('Quantities Report'!A1346,"+",""))),"")</f>
        <v/>
      </c>
    </row>
    <row r="1347" spans="2:2">
      <c r="B1347" s="25" t="str">
        <f>IFERROR(IF('Quantities Report'!A1347="","",VALUE(SUBSTITUTE('Quantities Report'!A1347,"+",""))),"")</f>
        <v/>
      </c>
    </row>
    <row r="1348" spans="2:2">
      <c r="B1348" s="25" t="str">
        <f>IFERROR(IF('Quantities Report'!A1348="","",VALUE(SUBSTITUTE('Quantities Report'!A1348,"+",""))),"")</f>
        <v/>
      </c>
    </row>
    <row r="1349" spans="2:2">
      <c r="B1349" s="25" t="str">
        <f>IFERROR(IF('Quantities Report'!A1349="","",VALUE(SUBSTITUTE('Quantities Report'!A1349,"+",""))),"")</f>
        <v/>
      </c>
    </row>
    <row r="1350" spans="2:2">
      <c r="B1350" s="25" t="str">
        <f>IFERROR(IF('Quantities Report'!A1350="","",VALUE(SUBSTITUTE('Quantities Report'!A1350,"+",""))),"")</f>
        <v/>
      </c>
    </row>
    <row r="1351" spans="2:2">
      <c r="B1351" s="25" t="str">
        <f>IFERROR(IF('Quantities Report'!A1351="","",VALUE(SUBSTITUTE('Quantities Report'!A1351,"+",""))),"")</f>
        <v/>
      </c>
    </row>
    <row r="1352" spans="2:2">
      <c r="B1352" s="25" t="str">
        <f>IFERROR(IF('Quantities Report'!A1352="","",VALUE(SUBSTITUTE('Quantities Report'!A1352,"+",""))),"")</f>
        <v/>
      </c>
    </row>
    <row r="1353" spans="2:2">
      <c r="B1353" s="25" t="str">
        <f>IFERROR(IF('Quantities Report'!A1353="","",VALUE(SUBSTITUTE('Quantities Report'!A1353,"+",""))),"")</f>
        <v/>
      </c>
    </row>
    <row r="1354" spans="2:2">
      <c r="B1354" s="25" t="str">
        <f>IFERROR(IF('Quantities Report'!A1354="","",VALUE(SUBSTITUTE('Quantities Report'!A1354,"+",""))),"")</f>
        <v/>
      </c>
    </row>
    <row r="1355" spans="2:2">
      <c r="B1355" s="25" t="str">
        <f>IFERROR(IF('Quantities Report'!A1355="","",VALUE(SUBSTITUTE('Quantities Report'!A1355,"+",""))),"")</f>
        <v/>
      </c>
    </row>
    <row r="1356" spans="2:2">
      <c r="B1356" s="25" t="str">
        <f>IFERROR(IF('Quantities Report'!A1356="","",VALUE(SUBSTITUTE('Quantities Report'!A1356,"+",""))),"")</f>
        <v/>
      </c>
    </row>
    <row r="1357" spans="2:2">
      <c r="B1357" s="25" t="str">
        <f>IFERROR(IF('Quantities Report'!A1357="","",VALUE(SUBSTITUTE('Quantities Report'!A1357,"+",""))),"")</f>
        <v/>
      </c>
    </row>
    <row r="1358" spans="2:2">
      <c r="B1358" s="25" t="str">
        <f>IFERROR(IF('Quantities Report'!A1358="","",VALUE(SUBSTITUTE('Quantities Report'!A1358,"+",""))),"")</f>
        <v/>
      </c>
    </row>
    <row r="1359" spans="2:2">
      <c r="B1359" s="25" t="str">
        <f>IFERROR(IF('Quantities Report'!A1359="","",VALUE(SUBSTITUTE('Quantities Report'!A1359,"+",""))),"")</f>
        <v/>
      </c>
    </row>
    <row r="1360" spans="2:2">
      <c r="B1360" s="25" t="str">
        <f>IFERROR(IF('Quantities Report'!A1360="","",VALUE(SUBSTITUTE('Quantities Report'!A1360,"+",""))),"")</f>
        <v/>
      </c>
    </row>
    <row r="1361" spans="2:2">
      <c r="B1361" s="25" t="str">
        <f>IFERROR(IF('Quantities Report'!A1361="","",VALUE(SUBSTITUTE('Quantities Report'!A1361,"+",""))),"")</f>
        <v/>
      </c>
    </row>
    <row r="1362" spans="2:2">
      <c r="B1362" s="25" t="str">
        <f>IFERROR(IF('Quantities Report'!A1362="","",VALUE(SUBSTITUTE('Quantities Report'!A1362,"+",""))),"")</f>
        <v/>
      </c>
    </row>
    <row r="1363" spans="2:2">
      <c r="B1363" s="25" t="str">
        <f>IFERROR(IF('Quantities Report'!A1363="","",VALUE(SUBSTITUTE('Quantities Report'!A1363,"+",""))),"")</f>
        <v/>
      </c>
    </row>
    <row r="1364" spans="2:2">
      <c r="B1364" s="25" t="str">
        <f>IFERROR(IF('Quantities Report'!A1364="","",VALUE(SUBSTITUTE('Quantities Report'!A1364,"+",""))),"")</f>
        <v/>
      </c>
    </row>
    <row r="1365" spans="2:2">
      <c r="B1365" s="25" t="str">
        <f>IFERROR(IF('Quantities Report'!A1365="","",VALUE(SUBSTITUTE('Quantities Report'!A1365,"+",""))),"")</f>
        <v/>
      </c>
    </row>
    <row r="1366" spans="2:2">
      <c r="B1366" s="25" t="str">
        <f>IFERROR(IF('Quantities Report'!A1366="","",VALUE(SUBSTITUTE('Quantities Report'!A1366,"+",""))),"")</f>
        <v/>
      </c>
    </row>
    <row r="1367" spans="2:2">
      <c r="B1367" s="25" t="str">
        <f>IFERROR(IF('Quantities Report'!A1367="","",VALUE(SUBSTITUTE('Quantities Report'!A1367,"+",""))),"")</f>
        <v/>
      </c>
    </row>
    <row r="1368" spans="2:2">
      <c r="B1368" s="25" t="str">
        <f>IFERROR(IF('Quantities Report'!A1368="","",VALUE(SUBSTITUTE('Quantities Report'!A1368,"+",""))),"")</f>
        <v/>
      </c>
    </row>
    <row r="1369" spans="2:2">
      <c r="B1369" s="25" t="str">
        <f>IFERROR(IF('Quantities Report'!A1369="","",VALUE(SUBSTITUTE('Quantities Report'!A1369,"+",""))),"")</f>
        <v/>
      </c>
    </row>
    <row r="1370" spans="2:2">
      <c r="B1370" s="25" t="str">
        <f>IFERROR(IF('Quantities Report'!A1370="","",VALUE(SUBSTITUTE('Quantities Report'!A1370,"+",""))),"")</f>
        <v/>
      </c>
    </row>
    <row r="1371" spans="2:2">
      <c r="B1371" s="25" t="str">
        <f>IFERROR(IF('Quantities Report'!A1371="","",VALUE(SUBSTITUTE('Quantities Report'!A1371,"+",""))),"")</f>
        <v/>
      </c>
    </row>
    <row r="1372" spans="2:2">
      <c r="B1372" s="25" t="str">
        <f>IFERROR(IF('Quantities Report'!A1372="","",VALUE(SUBSTITUTE('Quantities Report'!A1372,"+",""))),"")</f>
        <v/>
      </c>
    </row>
    <row r="1373" spans="2:2">
      <c r="B1373" s="25" t="str">
        <f>IFERROR(IF('Quantities Report'!A1373="","",VALUE(SUBSTITUTE('Quantities Report'!A1373,"+",""))),"")</f>
        <v/>
      </c>
    </row>
    <row r="1374" spans="2:2">
      <c r="B1374" s="25" t="str">
        <f>IFERROR(IF('Quantities Report'!A1374="","",VALUE(SUBSTITUTE('Quantities Report'!A1374,"+",""))),"")</f>
        <v/>
      </c>
    </row>
    <row r="1375" spans="2:2">
      <c r="B1375" s="25" t="str">
        <f>IFERROR(IF('Quantities Report'!A1375="","",VALUE(SUBSTITUTE('Quantities Report'!A1375,"+",""))),"")</f>
        <v/>
      </c>
    </row>
    <row r="1376" spans="2:2">
      <c r="B1376" s="25" t="str">
        <f>IFERROR(IF('Quantities Report'!A1376="","",VALUE(SUBSTITUTE('Quantities Report'!A1376,"+",""))),"")</f>
        <v/>
      </c>
    </row>
    <row r="1377" spans="2:2">
      <c r="B1377" s="25" t="str">
        <f>IFERROR(IF('Quantities Report'!A1377="","",VALUE(SUBSTITUTE('Quantities Report'!A1377,"+",""))),"")</f>
        <v/>
      </c>
    </row>
    <row r="1378" spans="2:2">
      <c r="B1378" s="25" t="str">
        <f>IFERROR(IF('Quantities Report'!A1378="","",VALUE(SUBSTITUTE('Quantities Report'!A1378,"+",""))),"")</f>
        <v/>
      </c>
    </row>
    <row r="1379" spans="2:2">
      <c r="B1379" s="25" t="str">
        <f>IFERROR(IF('Quantities Report'!A1379="","",VALUE(SUBSTITUTE('Quantities Report'!A1379,"+",""))),"")</f>
        <v/>
      </c>
    </row>
    <row r="1380" spans="2:2">
      <c r="B1380" s="25" t="str">
        <f>IFERROR(IF('Quantities Report'!A1380="","",VALUE(SUBSTITUTE('Quantities Report'!A1380,"+",""))),"")</f>
        <v/>
      </c>
    </row>
    <row r="1381" spans="2:2">
      <c r="B1381" s="25" t="str">
        <f>IFERROR(IF('Quantities Report'!A1381="","",VALUE(SUBSTITUTE('Quantities Report'!A1381,"+",""))),"")</f>
        <v/>
      </c>
    </row>
    <row r="1382" spans="2:2">
      <c r="B1382" s="25" t="str">
        <f>IFERROR(IF('Quantities Report'!A1382="","",VALUE(SUBSTITUTE('Quantities Report'!A1382,"+",""))),"")</f>
        <v/>
      </c>
    </row>
    <row r="1383" spans="2:2">
      <c r="B1383" s="25" t="str">
        <f>IFERROR(IF('Quantities Report'!A1383="","",VALUE(SUBSTITUTE('Quantities Report'!A1383,"+",""))),"")</f>
        <v/>
      </c>
    </row>
    <row r="1384" spans="2:2">
      <c r="B1384" s="25" t="str">
        <f>IFERROR(IF('Quantities Report'!A1384="","",VALUE(SUBSTITUTE('Quantities Report'!A1384,"+",""))),"")</f>
        <v/>
      </c>
    </row>
    <row r="1385" spans="2:2">
      <c r="B1385" s="25" t="str">
        <f>IFERROR(IF('Quantities Report'!A1385="","",VALUE(SUBSTITUTE('Quantities Report'!A1385,"+",""))),"")</f>
        <v/>
      </c>
    </row>
    <row r="1386" spans="2:2">
      <c r="B1386" s="25" t="str">
        <f>IFERROR(IF('Quantities Report'!A1386="","",VALUE(SUBSTITUTE('Quantities Report'!A1386,"+",""))),"")</f>
        <v/>
      </c>
    </row>
    <row r="1387" spans="2:2">
      <c r="B1387" s="25" t="str">
        <f>IFERROR(IF('Quantities Report'!A1387="","",VALUE(SUBSTITUTE('Quantities Report'!A1387,"+",""))),"")</f>
        <v/>
      </c>
    </row>
    <row r="1388" spans="2:2">
      <c r="B1388" s="25" t="str">
        <f>IFERROR(IF('Quantities Report'!A1388="","",VALUE(SUBSTITUTE('Quantities Report'!A1388,"+",""))),"")</f>
        <v/>
      </c>
    </row>
    <row r="1389" spans="2:2">
      <c r="B1389" s="25" t="str">
        <f>IFERROR(IF('Quantities Report'!A1389="","",VALUE(SUBSTITUTE('Quantities Report'!A1389,"+",""))),"")</f>
        <v/>
      </c>
    </row>
    <row r="1390" spans="2:2">
      <c r="B1390" s="25" t="str">
        <f>IFERROR(IF('Quantities Report'!A1390="","",VALUE(SUBSTITUTE('Quantities Report'!A1390,"+",""))),"")</f>
        <v/>
      </c>
    </row>
    <row r="1391" spans="2:2">
      <c r="B1391" s="25" t="str">
        <f>IFERROR(IF('Quantities Report'!A1391="","",VALUE(SUBSTITUTE('Quantities Report'!A1391,"+",""))),"")</f>
        <v/>
      </c>
    </row>
    <row r="1392" spans="2:2">
      <c r="B1392" s="25" t="str">
        <f>IFERROR(IF('Quantities Report'!A1392="","",VALUE(SUBSTITUTE('Quantities Report'!A1392,"+",""))),"")</f>
        <v/>
      </c>
    </row>
    <row r="1393" spans="2:2">
      <c r="B1393" s="25" t="str">
        <f>IFERROR(IF('Quantities Report'!A1393="","",VALUE(SUBSTITUTE('Quantities Report'!A1393,"+",""))),"")</f>
        <v/>
      </c>
    </row>
    <row r="1394" spans="2:2">
      <c r="B1394" s="25" t="str">
        <f>IFERROR(IF('Quantities Report'!A1394="","",VALUE(SUBSTITUTE('Quantities Report'!A1394,"+",""))),"")</f>
        <v/>
      </c>
    </row>
    <row r="1395" spans="2:2">
      <c r="B1395" s="25" t="str">
        <f>IFERROR(IF('Quantities Report'!A1395="","",VALUE(SUBSTITUTE('Quantities Report'!A1395,"+",""))),"")</f>
        <v/>
      </c>
    </row>
    <row r="1396" spans="2:2">
      <c r="B1396" s="25" t="str">
        <f>IFERROR(IF('Quantities Report'!A1396="","",VALUE(SUBSTITUTE('Quantities Report'!A1396,"+",""))),"")</f>
        <v/>
      </c>
    </row>
    <row r="1397" spans="2:2">
      <c r="B1397" s="25" t="str">
        <f>IFERROR(IF('Quantities Report'!A1397="","",VALUE(SUBSTITUTE('Quantities Report'!A1397,"+",""))),"")</f>
        <v/>
      </c>
    </row>
    <row r="1398" spans="2:2">
      <c r="B1398" s="25" t="str">
        <f>IFERROR(IF('Quantities Report'!A1398="","",VALUE(SUBSTITUTE('Quantities Report'!A1398,"+",""))),"")</f>
        <v/>
      </c>
    </row>
    <row r="1399" spans="2:2">
      <c r="B1399" s="25" t="str">
        <f>IFERROR(IF('Quantities Report'!A1399="","",VALUE(SUBSTITUTE('Quantities Report'!A1399,"+",""))),"")</f>
        <v/>
      </c>
    </row>
    <row r="1400" spans="2:2">
      <c r="B1400" s="25" t="str">
        <f>IFERROR(IF('Quantities Report'!A1400="","",VALUE(SUBSTITUTE('Quantities Report'!A1400,"+",""))),"")</f>
        <v/>
      </c>
    </row>
    <row r="1401" spans="2:2">
      <c r="B1401" s="25" t="str">
        <f>IFERROR(IF('Quantities Report'!A1401="","",VALUE(SUBSTITUTE('Quantities Report'!A1401,"+",""))),"")</f>
        <v/>
      </c>
    </row>
    <row r="1402" spans="2:2">
      <c r="B1402" s="25" t="str">
        <f>IFERROR(IF('Quantities Report'!A1402="","",VALUE(SUBSTITUTE('Quantities Report'!A1402,"+",""))),"")</f>
        <v/>
      </c>
    </row>
    <row r="1403" spans="2:2">
      <c r="B1403" s="25" t="str">
        <f>IFERROR(IF('Quantities Report'!A1403="","",VALUE(SUBSTITUTE('Quantities Report'!A1403,"+",""))),"")</f>
        <v/>
      </c>
    </row>
    <row r="1404" spans="2:2">
      <c r="B1404" s="25" t="str">
        <f>IFERROR(IF('Quantities Report'!A1404="","",VALUE(SUBSTITUTE('Quantities Report'!A1404,"+",""))),"")</f>
        <v/>
      </c>
    </row>
    <row r="1405" spans="2:2">
      <c r="B1405" s="25" t="str">
        <f>IFERROR(IF('Quantities Report'!A1405="","",VALUE(SUBSTITUTE('Quantities Report'!A1405,"+",""))),"")</f>
        <v/>
      </c>
    </row>
    <row r="1406" spans="2:2">
      <c r="B1406" s="25" t="str">
        <f>IFERROR(IF('Quantities Report'!A1406="","",VALUE(SUBSTITUTE('Quantities Report'!A1406,"+",""))),"")</f>
        <v/>
      </c>
    </row>
    <row r="1407" spans="2:2">
      <c r="B1407" s="25" t="str">
        <f>IFERROR(IF('Quantities Report'!A1407="","",VALUE(SUBSTITUTE('Quantities Report'!A1407,"+",""))),"")</f>
        <v/>
      </c>
    </row>
    <row r="1408" spans="2:2">
      <c r="B1408" s="25" t="str">
        <f>IFERROR(IF('Quantities Report'!A1408="","",VALUE(SUBSTITUTE('Quantities Report'!A1408,"+",""))),"")</f>
        <v/>
      </c>
    </row>
    <row r="1409" spans="2:2">
      <c r="B1409" s="25" t="str">
        <f>IFERROR(IF('Quantities Report'!A1409="","",VALUE(SUBSTITUTE('Quantities Report'!A1409,"+",""))),"")</f>
        <v/>
      </c>
    </row>
    <row r="1410" spans="2:2">
      <c r="B1410" s="25" t="str">
        <f>IFERROR(IF('Quantities Report'!A1410="","",VALUE(SUBSTITUTE('Quantities Report'!A1410,"+",""))),"")</f>
        <v/>
      </c>
    </row>
    <row r="1411" spans="2:2">
      <c r="B1411" s="25" t="str">
        <f>IFERROR(IF('Quantities Report'!A1411="","",VALUE(SUBSTITUTE('Quantities Report'!A1411,"+",""))),"")</f>
        <v/>
      </c>
    </row>
    <row r="1412" spans="2:2">
      <c r="B1412" s="25" t="str">
        <f>IFERROR(IF('Quantities Report'!A1412="","",VALUE(SUBSTITUTE('Quantities Report'!A1412,"+",""))),"")</f>
        <v/>
      </c>
    </row>
    <row r="1413" spans="2:2">
      <c r="B1413" s="25" t="str">
        <f>IFERROR(IF('Quantities Report'!A1413="","",VALUE(SUBSTITUTE('Quantities Report'!A1413,"+",""))),"")</f>
        <v/>
      </c>
    </row>
    <row r="1414" spans="2:2">
      <c r="B1414" s="25" t="str">
        <f>IFERROR(IF('Quantities Report'!A1414="","",VALUE(SUBSTITUTE('Quantities Report'!A1414,"+",""))),"")</f>
        <v/>
      </c>
    </row>
    <row r="1415" spans="2:2">
      <c r="B1415" s="25" t="str">
        <f>IFERROR(IF('Quantities Report'!A1415="","",VALUE(SUBSTITUTE('Quantities Report'!A1415,"+",""))),"")</f>
        <v/>
      </c>
    </row>
    <row r="1416" spans="2:2">
      <c r="B1416" s="25" t="str">
        <f>IFERROR(IF('Quantities Report'!A1416="","",VALUE(SUBSTITUTE('Quantities Report'!A1416,"+",""))),"")</f>
        <v/>
      </c>
    </row>
    <row r="1417" spans="2:2">
      <c r="B1417" s="25" t="str">
        <f>IFERROR(IF('Quantities Report'!A1417="","",VALUE(SUBSTITUTE('Quantities Report'!A1417,"+",""))),"")</f>
        <v/>
      </c>
    </row>
    <row r="1418" spans="2:2">
      <c r="B1418" s="25" t="str">
        <f>IFERROR(IF('Quantities Report'!A1418="","",VALUE(SUBSTITUTE('Quantities Report'!A1418,"+",""))),"")</f>
        <v/>
      </c>
    </row>
    <row r="1419" spans="2:2">
      <c r="B1419" s="25" t="str">
        <f>IFERROR(IF('Quantities Report'!A1419="","",VALUE(SUBSTITUTE('Quantities Report'!A1419,"+",""))),"")</f>
        <v/>
      </c>
    </row>
    <row r="1420" spans="2:2">
      <c r="B1420" s="25" t="str">
        <f>IFERROR(IF('Quantities Report'!A1420="","",VALUE(SUBSTITUTE('Quantities Report'!A1420,"+",""))),"")</f>
        <v/>
      </c>
    </row>
    <row r="1421" spans="2:2">
      <c r="B1421" s="25" t="str">
        <f>IFERROR(IF('Quantities Report'!A1421="","",VALUE(SUBSTITUTE('Quantities Report'!A1421,"+",""))),"")</f>
        <v/>
      </c>
    </row>
    <row r="1422" spans="2:2">
      <c r="B1422" s="25" t="str">
        <f>IFERROR(IF('Quantities Report'!A1422="","",VALUE(SUBSTITUTE('Quantities Report'!A1422,"+",""))),"")</f>
        <v/>
      </c>
    </row>
    <row r="1423" spans="2:2">
      <c r="B1423" s="25" t="str">
        <f>IFERROR(IF('Quantities Report'!A1423="","",VALUE(SUBSTITUTE('Quantities Report'!A1423,"+",""))),"")</f>
        <v/>
      </c>
    </row>
    <row r="1424" spans="2:2">
      <c r="B1424" s="25" t="str">
        <f>IFERROR(IF('Quantities Report'!A1424="","",VALUE(SUBSTITUTE('Quantities Report'!A1424,"+",""))),"")</f>
        <v/>
      </c>
    </row>
    <row r="1425" spans="2:2">
      <c r="B1425" s="25" t="str">
        <f>IFERROR(IF('Quantities Report'!A1425="","",VALUE(SUBSTITUTE('Quantities Report'!A1425,"+",""))),"")</f>
        <v/>
      </c>
    </row>
    <row r="1426" spans="2:2">
      <c r="B1426" s="25" t="str">
        <f>IFERROR(IF('Quantities Report'!A1426="","",VALUE(SUBSTITUTE('Quantities Report'!A1426,"+",""))),"")</f>
        <v/>
      </c>
    </row>
    <row r="1427" spans="2:2">
      <c r="B1427" s="25" t="str">
        <f>IFERROR(IF('Quantities Report'!A1427="","",VALUE(SUBSTITUTE('Quantities Report'!A1427,"+",""))),"")</f>
        <v/>
      </c>
    </row>
    <row r="1428" spans="2:2">
      <c r="B1428" s="25" t="str">
        <f>IFERROR(IF('Quantities Report'!A1428="","",VALUE(SUBSTITUTE('Quantities Report'!A1428,"+",""))),"")</f>
        <v/>
      </c>
    </row>
    <row r="1429" spans="2:2">
      <c r="B1429" s="25" t="str">
        <f>IFERROR(IF('Quantities Report'!A1429="","",VALUE(SUBSTITUTE('Quantities Report'!A1429,"+",""))),"")</f>
        <v/>
      </c>
    </row>
    <row r="1430" spans="2:2">
      <c r="B1430" s="25" t="str">
        <f>IFERROR(IF('Quantities Report'!A1430="","",VALUE(SUBSTITUTE('Quantities Report'!A1430,"+",""))),"")</f>
        <v/>
      </c>
    </row>
    <row r="1431" spans="2:2">
      <c r="B1431" s="25" t="str">
        <f>IFERROR(IF('Quantities Report'!A1431="","",VALUE(SUBSTITUTE('Quantities Report'!A1431,"+",""))),"")</f>
        <v/>
      </c>
    </row>
    <row r="1432" spans="2:2">
      <c r="B1432" s="25" t="str">
        <f>IFERROR(IF('Quantities Report'!A1432="","",VALUE(SUBSTITUTE('Quantities Report'!A1432,"+",""))),"")</f>
        <v/>
      </c>
    </row>
    <row r="1433" spans="2:2">
      <c r="B1433" s="25" t="str">
        <f>IFERROR(IF('Quantities Report'!A1433="","",VALUE(SUBSTITUTE('Quantities Report'!A1433,"+",""))),"")</f>
        <v/>
      </c>
    </row>
    <row r="1434" spans="2:2">
      <c r="B1434" s="25" t="str">
        <f>IFERROR(IF('Quantities Report'!A1434="","",VALUE(SUBSTITUTE('Quantities Report'!A1434,"+",""))),"")</f>
        <v/>
      </c>
    </row>
    <row r="1435" spans="2:2">
      <c r="B1435" s="25" t="str">
        <f>IFERROR(IF('Quantities Report'!A1435="","",VALUE(SUBSTITUTE('Quantities Report'!A1435,"+",""))),"")</f>
        <v/>
      </c>
    </row>
    <row r="1436" spans="2:2">
      <c r="B1436" s="25" t="str">
        <f>IFERROR(IF('Quantities Report'!A1436="","",VALUE(SUBSTITUTE('Quantities Report'!A1436,"+",""))),"")</f>
        <v/>
      </c>
    </row>
    <row r="1437" spans="2:2">
      <c r="B1437" s="25" t="str">
        <f>IFERROR(IF('Quantities Report'!A1437="","",VALUE(SUBSTITUTE('Quantities Report'!A1437,"+",""))),"")</f>
        <v/>
      </c>
    </row>
    <row r="1438" spans="2:2">
      <c r="B1438" s="25" t="str">
        <f>IFERROR(IF('Quantities Report'!A1438="","",VALUE(SUBSTITUTE('Quantities Report'!A1438,"+",""))),"")</f>
        <v/>
      </c>
    </row>
    <row r="1439" spans="2:2">
      <c r="B1439" s="25" t="str">
        <f>IFERROR(IF('Quantities Report'!A1439="","",VALUE(SUBSTITUTE('Quantities Report'!A1439,"+",""))),"")</f>
        <v/>
      </c>
    </row>
    <row r="1440" spans="2:2">
      <c r="B1440" s="25" t="str">
        <f>IFERROR(IF('Quantities Report'!A1440="","",VALUE(SUBSTITUTE('Quantities Report'!A1440,"+",""))),"")</f>
        <v/>
      </c>
    </row>
    <row r="1441" spans="2:2">
      <c r="B1441" s="25" t="str">
        <f>IFERROR(IF('Quantities Report'!A1441="","",VALUE(SUBSTITUTE('Quantities Report'!A1441,"+",""))),"")</f>
        <v/>
      </c>
    </row>
    <row r="1442" spans="2:2">
      <c r="B1442" s="25" t="str">
        <f>IFERROR(IF('Quantities Report'!A1442="","",VALUE(SUBSTITUTE('Quantities Report'!A1442,"+",""))),"")</f>
        <v/>
      </c>
    </row>
    <row r="1443" spans="2:2">
      <c r="B1443" s="25" t="str">
        <f>IFERROR(IF('Quantities Report'!A1443="","",VALUE(SUBSTITUTE('Quantities Report'!A1443,"+",""))),"")</f>
        <v/>
      </c>
    </row>
    <row r="1444" spans="2:2">
      <c r="B1444" s="25" t="str">
        <f>IFERROR(IF('Quantities Report'!A1444="","",VALUE(SUBSTITUTE('Quantities Report'!A1444,"+",""))),"")</f>
        <v/>
      </c>
    </row>
    <row r="1445" spans="2:2">
      <c r="B1445" s="25" t="str">
        <f>IFERROR(IF('Quantities Report'!A1445="","",VALUE(SUBSTITUTE('Quantities Report'!A1445,"+",""))),"")</f>
        <v/>
      </c>
    </row>
    <row r="1446" spans="2:2">
      <c r="B1446" s="25" t="str">
        <f>IFERROR(IF('Quantities Report'!A1446="","",VALUE(SUBSTITUTE('Quantities Report'!A1446,"+",""))),"")</f>
        <v/>
      </c>
    </row>
    <row r="1447" spans="2:2">
      <c r="B1447" s="25" t="str">
        <f>IFERROR(IF('Quantities Report'!A1447="","",VALUE(SUBSTITUTE('Quantities Report'!A1447,"+",""))),"")</f>
        <v/>
      </c>
    </row>
    <row r="1448" spans="2:2">
      <c r="B1448" s="25" t="str">
        <f>IFERROR(IF('Quantities Report'!A1448="","",VALUE(SUBSTITUTE('Quantities Report'!A1448,"+",""))),"")</f>
        <v/>
      </c>
    </row>
    <row r="1449" spans="2:2">
      <c r="B1449" s="25" t="str">
        <f>IFERROR(IF('Quantities Report'!A1449="","",VALUE(SUBSTITUTE('Quantities Report'!A1449,"+",""))),"")</f>
        <v/>
      </c>
    </row>
    <row r="1450" spans="2:2">
      <c r="B1450" s="25" t="str">
        <f>IFERROR(IF('Quantities Report'!A1450="","",VALUE(SUBSTITUTE('Quantities Report'!A1450,"+",""))),"")</f>
        <v/>
      </c>
    </row>
    <row r="1451" spans="2:2">
      <c r="B1451" s="25" t="str">
        <f>IFERROR(IF('Quantities Report'!A1451="","",VALUE(SUBSTITUTE('Quantities Report'!A1451,"+",""))),"")</f>
        <v/>
      </c>
    </row>
    <row r="1452" spans="2:2">
      <c r="B1452" s="25" t="str">
        <f>IFERROR(IF('Quantities Report'!A1452="","",VALUE(SUBSTITUTE('Quantities Report'!A1452,"+",""))),"")</f>
        <v/>
      </c>
    </row>
    <row r="1453" spans="2:2">
      <c r="B1453" s="25" t="str">
        <f>IFERROR(IF('Quantities Report'!A1453="","",VALUE(SUBSTITUTE('Quantities Report'!A1453,"+",""))),"")</f>
        <v/>
      </c>
    </row>
    <row r="1454" spans="2:2">
      <c r="B1454" s="25" t="str">
        <f>IFERROR(IF('Quantities Report'!A1454="","",VALUE(SUBSTITUTE('Quantities Report'!A1454,"+",""))),"")</f>
        <v/>
      </c>
    </row>
    <row r="1455" spans="2:2">
      <c r="B1455" s="25" t="str">
        <f>IFERROR(IF('Quantities Report'!A1455="","",VALUE(SUBSTITUTE('Quantities Report'!A1455,"+",""))),"")</f>
        <v/>
      </c>
    </row>
    <row r="1456" spans="2:2">
      <c r="B1456" s="25" t="str">
        <f>IFERROR(IF('Quantities Report'!A1456="","",VALUE(SUBSTITUTE('Quantities Report'!A1456,"+",""))),"")</f>
        <v/>
      </c>
    </row>
    <row r="1457" spans="2:2">
      <c r="B1457" s="25" t="str">
        <f>IFERROR(IF('Quantities Report'!A1457="","",VALUE(SUBSTITUTE('Quantities Report'!A1457,"+",""))),"")</f>
        <v/>
      </c>
    </row>
    <row r="1458" spans="2:2">
      <c r="B1458" s="25" t="str">
        <f>IFERROR(IF('Quantities Report'!A1458="","",VALUE(SUBSTITUTE('Quantities Report'!A1458,"+",""))),"")</f>
        <v/>
      </c>
    </row>
    <row r="1459" spans="2:2">
      <c r="B1459" s="25" t="str">
        <f>IFERROR(IF('Quantities Report'!A1459="","",VALUE(SUBSTITUTE('Quantities Report'!A1459,"+",""))),"")</f>
        <v/>
      </c>
    </row>
    <row r="1460" spans="2:2">
      <c r="B1460" s="25" t="str">
        <f>IFERROR(IF('Quantities Report'!A1460="","",VALUE(SUBSTITUTE('Quantities Report'!A1460,"+",""))),"")</f>
        <v/>
      </c>
    </row>
    <row r="1461" spans="2:2">
      <c r="B1461" s="25" t="str">
        <f>IFERROR(IF('Quantities Report'!A1461="","",VALUE(SUBSTITUTE('Quantities Report'!A1461,"+",""))),"")</f>
        <v/>
      </c>
    </row>
    <row r="1462" spans="2:2">
      <c r="B1462" s="25" t="str">
        <f>IFERROR(IF('Quantities Report'!A1462="","",VALUE(SUBSTITUTE('Quantities Report'!A1462,"+",""))),"")</f>
        <v/>
      </c>
    </row>
    <row r="1463" spans="2:2">
      <c r="B1463" s="25" t="str">
        <f>IFERROR(IF('Quantities Report'!A1463="","",VALUE(SUBSTITUTE('Quantities Report'!A1463,"+",""))),"")</f>
        <v/>
      </c>
    </row>
    <row r="1464" spans="2:2">
      <c r="B1464" s="25" t="str">
        <f>IFERROR(IF('Quantities Report'!A1464="","",VALUE(SUBSTITUTE('Quantities Report'!A1464,"+",""))),"")</f>
        <v/>
      </c>
    </row>
    <row r="1465" spans="2:2">
      <c r="B1465" s="25" t="str">
        <f>IFERROR(IF('Quantities Report'!A1465="","",VALUE(SUBSTITUTE('Quantities Report'!A1465,"+",""))),"")</f>
        <v/>
      </c>
    </row>
    <row r="1466" spans="2:2">
      <c r="B1466" s="25" t="str">
        <f>IFERROR(IF('Quantities Report'!A1466="","",VALUE(SUBSTITUTE('Quantities Report'!A1466,"+",""))),"")</f>
        <v/>
      </c>
    </row>
    <row r="1467" spans="2:2">
      <c r="B1467" s="25" t="str">
        <f>IFERROR(IF('Quantities Report'!A1467="","",VALUE(SUBSTITUTE('Quantities Report'!A1467,"+",""))),"")</f>
        <v/>
      </c>
    </row>
    <row r="1468" spans="2:2">
      <c r="B1468" s="25" t="str">
        <f>IFERROR(IF('Quantities Report'!A1468="","",VALUE(SUBSTITUTE('Quantities Report'!A1468,"+",""))),"")</f>
        <v/>
      </c>
    </row>
    <row r="1469" spans="2:2">
      <c r="B1469" s="25" t="str">
        <f>IFERROR(IF('Quantities Report'!A1469="","",VALUE(SUBSTITUTE('Quantities Report'!A1469,"+",""))),"")</f>
        <v/>
      </c>
    </row>
    <row r="1470" spans="2:2">
      <c r="B1470" s="25" t="str">
        <f>IFERROR(IF('Quantities Report'!A1470="","",VALUE(SUBSTITUTE('Quantities Report'!A1470,"+",""))),"")</f>
        <v/>
      </c>
    </row>
    <row r="1471" spans="2:2">
      <c r="B1471" s="25" t="str">
        <f>IFERROR(IF('Quantities Report'!A1471="","",VALUE(SUBSTITUTE('Quantities Report'!A1471,"+",""))),"")</f>
        <v/>
      </c>
    </row>
    <row r="1472" spans="2:2">
      <c r="B1472" s="25" t="str">
        <f>IFERROR(IF('Quantities Report'!A1472="","",VALUE(SUBSTITUTE('Quantities Report'!A1472,"+",""))),"")</f>
        <v/>
      </c>
    </row>
    <row r="1473" spans="2:2">
      <c r="B1473" s="25" t="str">
        <f>IFERROR(IF('Quantities Report'!A1473="","",VALUE(SUBSTITUTE('Quantities Report'!A1473,"+",""))),"")</f>
        <v/>
      </c>
    </row>
    <row r="1474" spans="2:2">
      <c r="B1474" s="25" t="str">
        <f>IFERROR(IF('Quantities Report'!A1474="","",VALUE(SUBSTITUTE('Quantities Report'!A1474,"+",""))),"")</f>
        <v/>
      </c>
    </row>
    <row r="1475" spans="2:2">
      <c r="B1475" s="25" t="str">
        <f>IFERROR(IF('Quantities Report'!A1475="","",VALUE(SUBSTITUTE('Quantities Report'!A1475,"+",""))),"")</f>
        <v/>
      </c>
    </row>
    <row r="1476" spans="2:2">
      <c r="B1476" s="25" t="str">
        <f>IFERROR(IF('Quantities Report'!A1476="","",VALUE(SUBSTITUTE('Quantities Report'!A1476,"+",""))),"")</f>
        <v/>
      </c>
    </row>
    <row r="1477" spans="2:2">
      <c r="B1477" s="25" t="str">
        <f>IFERROR(IF('Quantities Report'!A1477="","",VALUE(SUBSTITUTE('Quantities Report'!A1477,"+",""))),"")</f>
        <v/>
      </c>
    </row>
    <row r="1478" spans="2:2">
      <c r="B1478" s="25" t="str">
        <f>IFERROR(IF('Quantities Report'!A1478="","",VALUE(SUBSTITUTE('Quantities Report'!A1478,"+",""))),"")</f>
        <v/>
      </c>
    </row>
    <row r="1479" spans="2:2">
      <c r="B1479" s="25" t="str">
        <f>IFERROR(IF('Quantities Report'!A1479="","",VALUE(SUBSTITUTE('Quantities Report'!A1479,"+",""))),"")</f>
        <v/>
      </c>
    </row>
    <row r="1480" spans="2:2">
      <c r="B1480" s="25" t="str">
        <f>IFERROR(IF('Quantities Report'!A1480="","",VALUE(SUBSTITUTE('Quantities Report'!A1480,"+",""))),"")</f>
        <v/>
      </c>
    </row>
    <row r="1481" spans="2:2">
      <c r="B1481" s="25" t="str">
        <f>IFERROR(IF('Quantities Report'!A1481="","",VALUE(SUBSTITUTE('Quantities Report'!A1481,"+",""))),"")</f>
        <v/>
      </c>
    </row>
    <row r="1482" spans="2:2">
      <c r="B1482" s="25" t="str">
        <f>IFERROR(IF('Quantities Report'!A1482="","",VALUE(SUBSTITUTE('Quantities Report'!A1482,"+",""))),"")</f>
        <v/>
      </c>
    </row>
    <row r="1483" spans="2:2">
      <c r="B1483" s="25" t="str">
        <f>IFERROR(IF('Quantities Report'!A1483="","",VALUE(SUBSTITUTE('Quantities Report'!A1483,"+",""))),"")</f>
        <v/>
      </c>
    </row>
    <row r="1484" spans="2:2">
      <c r="B1484" s="25" t="str">
        <f>IFERROR(IF('Quantities Report'!A1484="","",VALUE(SUBSTITUTE('Quantities Report'!A1484,"+",""))),"")</f>
        <v/>
      </c>
    </row>
    <row r="1485" spans="2:2">
      <c r="B1485" s="25" t="str">
        <f>IFERROR(IF('Quantities Report'!A1485="","",VALUE(SUBSTITUTE('Quantities Report'!A1485,"+",""))),"")</f>
        <v/>
      </c>
    </row>
    <row r="1486" spans="2:2">
      <c r="B1486" s="25" t="str">
        <f>IFERROR(IF('Quantities Report'!A1486="","",VALUE(SUBSTITUTE('Quantities Report'!A1486,"+",""))),"")</f>
        <v/>
      </c>
    </row>
    <row r="1487" spans="2:2">
      <c r="B1487" s="25" t="str">
        <f>IFERROR(IF('Quantities Report'!A1487="","",VALUE(SUBSTITUTE('Quantities Report'!A1487,"+",""))),"")</f>
        <v/>
      </c>
    </row>
    <row r="1488" spans="2:2">
      <c r="B1488" s="25" t="str">
        <f>IFERROR(IF('Quantities Report'!A1488="","",VALUE(SUBSTITUTE('Quantities Report'!A1488,"+",""))),"")</f>
        <v/>
      </c>
    </row>
    <row r="1489" spans="2:2">
      <c r="B1489" s="25" t="str">
        <f>IFERROR(IF('Quantities Report'!A1489="","",VALUE(SUBSTITUTE('Quantities Report'!A1489,"+",""))),"")</f>
        <v/>
      </c>
    </row>
    <row r="1490" spans="2:2">
      <c r="B1490" s="25" t="str">
        <f>IFERROR(IF('Quantities Report'!A1490="","",VALUE(SUBSTITUTE('Quantities Report'!A1490,"+",""))),"")</f>
        <v/>
      </c>
    </row>
    <row r="1491" spans="2:2">
      <c r="B1491" s="25" t="str">
        <f>IFERROR(IF('Quantities Report'!A1491="","",VALUE(SUBSTITUTE('Quantities Report'!A1491,"+",""))),"")</f>
        <v/>
      </c>
    </row>
    <row r="1492" spans="2:2">
      <c r="B1492" s="25" t="str">
        <f>IFERROR(IF('Quantities Report'!A1492="","",VALUE(SUBSTITUTE('Quantities Report'!A1492,"+",""))),"")</f>
        <v/>
      </c>
    </row>
    <row r="1493" spans="2:2">
      <c r="B1493" s="25" t="str">
        <f>IFERROR(IF('Quantities Report'!A1493="","",VALUE(SUBSTITUTE('Quantities Report'!A1493,"+",""))),"")</f>
        <v/>
      </c>
    </row>
    <row r="1494" spans="2:2">
      <c r="B1494" s="25" t="str">
        <f>IFERROR(IF('Quantities Report'!A1494="","",VALUE(SUBSTITUTE('Quantities Report'!A1494,"+",""))),"")</f>
        <v/>
      </c>
    </row>
    <row r="1495" spans="2:2">
      <c r="B1495" s="25" t="str">
        <f>IFERROR(IF('Quantities Report'!A1495="","",VALUE(SUBSTITUTE('Quantities Report'!A1495,"+",""))),"")</f>
        <v/>
      </c>
    </row>
    <row r="1496" spans="2:2">
      <c r="B1496" s="25" t="str">
        <f>IFERROR(IF('Quantities Report'!A1496="","",VALUE(SUBSTITUTE('Quantities Report'!A1496,"+",""))),"")</f>
        <v/>
      </c>
    </row>
    <row r="1497" spans="2:2">
      <c r="B1497" s="25" t="str">
        <f>IFERROR(IF('Quantities Report'!A1497="","",VALUE(SUBSTITUTE('Quantities Report'!A1497,"+",""))),"")</f>
        <v/>
      </c>
    </row>
    <row r="1498" spans="2:2">
      <c r="B1498" s="25" t="str">
        <f>IFERROR(IF('Quantities Report'!A1498="","",VALUE(SUBSTITUTE('Quantities Report'!A1498,"+",""))),"")</f>
        <v/>
      </c>
    </row>
    <row r="1499" spans="2:2">
      <c r="B1499" s="25" t="str">
        <f>IFERROR(IF('Quantities Report'!A1499="","",VALUE(SUBSTITUTE('Quantities Report'!A1499,"+",""))),"")</f>
        <v/>
      </c>
    </row>
    <row r="1500" spans="2:2">
      <c r="B1500" s="25" t="str">
        <f>IFERROR(IF('Quantities Report'!A1500="","",VALUE(SUBSTITUTE('Quantities Report'!A1500,"+",""))),"")</f>
        <v/>
      </c>
    </row>
    <row r="1501" spans="2:2">
      <c r="B1501" s="25" t="str">
        <f>IFERROR(IF('Quantities Report'!A1501="","",VALUE(SUBSTITUTE('Quantities Report'!A1501,"+",""))),"")</f>
        <v/>
      </c>
    </row>
    <row r="1502" spans="2:2">
      <c r="B1502" s="25" t="str">
        <f>IFERROR(IF('Quantities Report'!A1502="","",VALUE(SUBSTITUTE('Quantities Report'!A1502,"+",""))),"")</f>
        <v/>
      </c>
    </row>
    <row r="1503" spans="2:2">
      <c r="B1503" s="25" t="str">
        <f>IFERROR(IF('Quantities Report'!A1503="","",VALUE(SUBSTITUTE('Quantities Report'!A1503,"+",""))),"")</f>
        <v/>
      </c>
    </row>
    <row r="1504" spans="2:2">
      <c r="B1504" s="25" t="str">
        <f>IFERROR(IF('Quantities Report'!A1504="","",VALUE(SUBSTITUTE('Quantities Report'!A1504,"+",""))),"")</f>
        <v/>
      </c>
    </row>
    <row r="1505" spans="2:2">
      <c r="B1505" s="25" t="str">
        <f>IFERROR(IF('Quantities Report'!A1505="","",VALUE(SUBSTITUTE('Quantities Report'!A1505,"+",""))),"")</f>
        <v/>
      </c>
    </row>
    <row r="1506" spans="2:2">
      <c r="B1506" s="25" t="str">
        <f>IFERROR(IF('Quantities Report'!A1506="","",VALUE(SUBSTITUTE('Quantities Report'!A1506,"+",""))),"")</f>
        <v/>
      </c>
    </row>
    <row r="1507" spans="2:2">
      <c r="B1507" s="25" t="str">
        <f>IFERROR(IF('Quantities Report'!A1507="","",VALUE(SUBSTITUTE('Quantities Report'!A1507,"+",""))),"")</f>
        <v/>
      </c>
    </row>
    <row r="1508" spans="2:2">
      <c r="B1508" s="25" t="str">
        <f>IFERROR(IF('Quantities Report'!A1508="","",VALUE(SUBSTITUTE('Quantities Report'!A1508,"+",""))),"")</f>
        <v/>
      </c>
    </row>
    <row r="1509" spans="2:2">
      <c r="B1509" s="25" t="str">
        <f>IFERROR(IF('Quantities Report'!A1509="","",VALUE(SUBSTITUTE('Quantities Report'!A1509,"+",""))),"")</f>
        <v/>
      </c>
    </row>
    <row r="1510" spans="2:2">
      <c r="B1510" s="25" t="str">
        <f>IFERROR(IF('Quantities Report'!A1510="","",VALUE(SUBSTITUTE('Quantities Report'!A1510,"+",""))),"")</f>
        <v/>
      </c>
    </row>
    <row r="1511" spans="2:2">
      <c r="B1511" s="25" t="str">
        <f>IFERROR(IF('Quantities Report'!A1511="","",VALUE(SUBSTITUTE('Quantities Report'!A1511,"+",""))),"")</f>
        <v/>
      </c>
    </row>
    <row r="1512" spans="2:2">
      <c r="B1512" s="25" t="str">
        <f>IFERROR(IF('Quantities Report'!A1512="","",VALUE(SUBSTITUTE('Quantities Report'!A1512,"+",""))),"")</f>
        <v/>
      </c>
    </row>
    <row r="1513" spans="2:2">
      <c r="B1513" s="25" t="str">
        <f>IFERROR(IF('Quantities Report'!A1513="","",VALUE(SUBSTITUTE('Quantities Report'!A1513,"+",""))),"")</f>
        <v/>
      </c>
    </row>
    <row r="1514" spans="2:2">
      <c r="B1514" s="25" t="str">
        <f>IFERROR(IF('Quantities Report'!A1514="","",VALUE(SUBSTITUTE('Quantities Report'!A1514,"+",""))),"")</f>
        <v/>
      </c>
    </row>
    <row r="1515" spans="2:2">
      <c r="B1515" s="25" t="str">
        <f>IFERROR(IF('Quantities Report'!A1515="","",VALUE(SUBSTITUTE('Quantities Report'!A1515,"+",""))),"")</f>
        <v/>
      </c>
    </row>
    <row r="1516" spans="2:2">
      <c r="B1516" s="25" t="str">
        <f>IFERROR(IF('Quantities Report'!A1516="","",VALUE(SUBSTITUTE('Quantities Report'!A1516,"+",""))),"")</f>
        <v/>
      </c>
    </row>
    <row r="1517" spans="2:2">
      <c r="B1517" s="25" t="str">
        <f>IFERROR(IF('Quantities Report'!A1517="","",VALUE(SUBSTITUTE('Quantities Report'!A1517,"+",""))),"")</f>
        <v/>
      </c>
    </row>
    <row r="1518" spans="2:2">
      <c r="B1518" s="25" t="str">
        <f>IFERROR(IF('Quantities Report'!A1518="","",VALUE(SUBSTITUTE('Quantities Report'!A1518,"+",""))),"")</f>
        <v/>
      </c>
    </row>
    <row r="1519" spans="2:2">
      <c r="B1519" s="25" t="str">
        <f>IFERROR(IF('Quantities Report'!A1519="","",VALUE(SUBSTITUTE('Quantities Report'!A1519,"+",""))),"")</f>
        <v/>
      </c>
    </row>
    <row r="1520" spans="2:2">
      <c r="B1520" s="25" t="str">
        <f>IFERROR(IF('Quantities Report'!A1520="","",VALUE(SUBSTITUTE('Quantities Report'!A1520,"+",""))),"")</f>
        <v/>
      </c>
    </row>
    <row r="1521" spans="2:2">
      <c r="B1521" s="25" t="str">
        <f>IFERROR(IF('Quantities Report'!A1521="","",VALUE(SUBSTITUTE('Quantities Report'!A1521,"+",""))),"")</f>
        <v/>
      </c>
    </row>
    <row r="1522" spans="2:2">
      <c r="B1522" s="25" t="str">
        <f>IFERROR(IF('Quantities Report'!A1522="","",VALUE(SUBSTITUTE('Quantities Report'!A1522,"+",""))),"")</f>
        <v/>
      </c>
    </row>
    <row r="1523" spans="2:2">
      <c r="B1523" s="25" t="str">
        <f>IFERROR(IF('Quantities Report'!A1523="","",VALUE(SUBSTITUTE('Quantities Report'!A1523,"+",""))),"")</f>
        <v/>
      </c>
    </row>
    <row r="1524" spans="2:2">
      <c r="B1524" s="25" t="str">
        <f>IFERROR(IF('Quantities Report'!A1524="","",VALUE(SUBSTITUTE('Quantities Report'!A1524,"+",""))),"")</f>
        <v/>
      </c>
    </row>
    <row r="1525" spans="2:2">
      <c r="B1525" s="25" t="str">
        <f>IFERROR(IF('Quantities Report'!A1525="","",VALUE(SUBSTITUTE('Quantities Report'!A1525,"+",""))),"")</f>
        <v/>
      </c>
    </row>
    <row r="1526" spans="2:2">
      <c r="B1526" s="25" t="str">
        <f>IFERROR(IF('Quantities Report'!A1526="","",VALUE(SUBSTITUTE('Quantities Report'!A1526,"+",""))),"")</f>
        <v/>
      </c>
    </row>
    <row r="1527" spans="2:2">
      <c r="B1527" s="25" t="str">
        <f>IFERROR(IF('Quantities Report'!A1527="","",VALUE(SUBSTITUTE('Quantities Report'!A1527,"+",""))),"")</f>
        <v/>
      </c>
    </row>
    <row r="1528" spans="2:2">
      <c r="B1528" s="25" t="str">
        <f>IFERROR(IF('Quantities Report'!A1528="","",VALUE(SUBSTITUTE('Quantities Report'!A1528,"+",""))),"")</f>
        <v/>
      </c>
    </row>
    <row r="1529" spans="2:2">
      <c r="B1529" s="25" t="str">
        <f>IFERROR(IF('Quantities Report'!A1529="","",VALUE(SUBSTITUTE('Quantities Report'!A1529,"+",""))),"")</f>
        <v/>
      </c>
    </row>
    <row r="1530" spans="2:2">
      <c r="B1530" s="25" t="str">
        <f>IFERROR(IF('Quantities Report'!A1530="","",VALUE(SUBSTITUTE('Quantities Report'!A1530,"+",""))),"")</f>
        <v/>
      </c>
    </row>
    <row r="1531" spans="2:2">
      <c r="B1531" s="25" t="str">
        <f>IFERROR(IF('Quantities Report'!A1531="","",VALUE(SUBSTITUTE('Quantities Report'!A1531,"+",""))),"")</f>
        <v/>
      </c>
    </row>
    <row r="1532" spans="2:2">
      <c r="B1532" s="25" t="str">
        <f>IFERROR(IF('Quantities Report'!A1532="","",VALUE(SUBSTITUTE('Quantities Report'!A1532,"+",""))),"")</f>
        <v/>
      </c>
    </row>
    <row r="1533" spans="2:2">
      <c r="B1533" s="25" t="str">
        <f>IFERROR(IF('Quantities Report'!A1533="","",VALUE(SUBSTITUTE('Quantities Report'!A1533,"+",""))),"")</f>
        <v/>
      </c>
    </row>
    <row r="1534" spans="2:2">
      <c r="B1534" s="25" t="str">
        <f>IFERROR(IF('Quantities Report'!A1534="","",VALUE(SUBSTITUTE('Quantities Report'!A1534,"+",""))),"")</f>
        <v/>
      </c>
    </row>
    <row r="1535" spans="2:2">
      <c r="B1535" s="25" t="str">
        <f>IFERROR(IF('Quantities Report'!A1535="","",VALUE(SUBSTITUTE('Quantities Report'!A1535,"+",""))),"")</f>
        <v/>
      </c>
    </row>
    <row r="1536" spans="2:2">
      <c r="B1536" s="25" t="str">
        <f>IFERROR(IF('Quantities Report'!A1536="","",VALUE(SUBSTITUTE('Quantities Report'!A1536,"+",""))),"")</f>
        <v/>
      </c>
    </row>
    <row r="1537" spans="2:2">
      <c r="B1537" s="25" t="str">
        <f>IFERROR(IF('Quantities Report'!A1537="","",VALUE(SUBSTITUTE('Quantities Report'!A1537,"+",""))),"")</f>
        <v/>
      </c>
    </row>
    <row r="1538" spans="2:2">
      <c r="B1538" s="25" t="str">
        <f>IFERROR(IF('Quantities Report'!A1538="","",VALUE(SUBSTITUTE('Quantities Report'!A1538,"+",""))),"")</f>
        <v/>
      </c>
    </row>
    <row r="1539" spans="2:2">
      <c r="B1539" s="25" t="str">
        <f>IFERROR(IF('Quantities Report'!A1539="","",VALUE(SUBSTITUTE('Quantities Report'!A1539,"+",""))),"")</f>
        <v/>
      </c>
    </row>
    <row r="1540" spans="2:2">
      <c r="B1540" s="25" t="str">
        <f>IFERROR(IF('Quantities Report'!A1540="","",VALUE(SUBSTITUTE('Quantities Report'!A1540,"+",""))),"")</f>
        <v/>
      </c>
    </row>
    <row r="1541" spans="2:2">
      <c r="B1541" s="25" t="str">
        <f>IFERROR(IF('Quantities Report'!A1541="","",VALUE(SUBSTITUTE('Quantities Report'!A1541,"+",""))),"")</f>
        <v/>
      </c>
    </row>
    <row r="1542" spans="2:2">
      <c r="B1542" s="25" t="str">
        <f>IFERROR(IF('Quantities Report'!A1542="","",VALUE(SUBSTITUTE('Quantities Report'!A1542,"+",""))),"")</f>
        <v/>
      </c>
    </row>
    <row r="1543" spans="2:2">
      <c r="B1543" s="25" t="str">
        <f>IFERROR(IF('Quantities Report'!A1543="","",VALUE(SUBSTITUTE('Quantities Report'!A1543,"+",""))),"")</f>
        <v/>
      </c>
    </row>
    <row r="1544" spans="2:2">
      <c r="B1544" s="25" t="str">
        <f>IFERROR(IF('Quantities Report'!A1544="","",VALUE(SUBSTITUTE('Quantities Report'!A1544,"+",""))),"")</f>
        <v/>
      </c>
    </row>
    <row r="1545" spans="2:2">
      <c r="B1545" s="25" t="str">
        <f>IFERROR(IF('Quantities Report'!A1545="","",VALUE(SUBSTITUTE('Quantities Report'!A1545,"+",""))),"")</f>
        <v/>
      </c>
    </row>
    <row r="1546" spans="2:2">
      <c r="B1546" s="25" t="str">
        <f>IFERROR(IF('Quantities Report'!A1546="","",VALUE(SUBSTITUTE('Quantities Report'!A1546,"+",""))),"")</f>
        <v/>
      </c>
    </row>
    <row r="1547" spans="2:2">
      <c r="B1547" s="25" t="str">
        <f>IFERROR(IF('Quantities Report'!A1547="","",VALUE(SUBSTITUTE('Quantities Report'!A1547,"+",""))),"")</f>
        <v/>
      </c>
    </row>
    <row r="1548" spans="2:2">
      <c r="B1548" s="25" t="str">
        <f>IFERROR(IF('Quantities Report'!A1548="","",VALUE(SUBSTITUTE('Quantities Report'!A1548,"+",""))),"")</f>
        <v/>
      </c>
    </row>
    <row r="1549" spans="2:2">
      <c r="B1549" s="25" t="str">
        <f>IFERROR(IF('Quantities Report'!A1549="","",VALUE(SUBSTITUTE('Quantities Report'!A1549,"+",""))),"")</f>
        <v/>
      </c>
    </row>
    <row r="1550" spans="2:2">
      <c r="B1550" s="25" t="str">
        <f>IFERROR(IF('Quantities Report'!A1550="","",VALUE(SUBSTITUTE('Quantities Report'!A1550,"+",""))),"")</f>
        <v/>
      </c>
    </row>
    <row r="1551" spans="2:2">
      <c r="B1551" s="25" t="str">
        <f>IFERROR(IF('Quantities Report'!A1551="","",VALUE(SUBSTITUTE('Quantities Report'!A1551,"+",""))),"")</f>
        <v/>
      </c>
    </row>
    <row r="1552" spans="2:2">
      <c r="B1552" s="25" t="str">
        <f>IFERROR(IF('Quantities Report'!A1552="","",VALUE(SUBSTITUTE('Quantities Report'!A1552,"+",""))),"")</f>
        <v/>
      </c>
    </row>
    <row r="1553" spans="2:2">
      <c r="B1553" s="25" t="str">
        <f>IFERROR(IF('Quantities Report'!A1553="","",VALUE(SUBSTITUTE('Quantities Report'!A1553,"+",""))),"")</f>
        <v/>
      </c>
    </row>
    <row r="1554" spans="2:2">
      <c r="B1554" s="25" t="str">
        <f>IFERROR(IF('Quantities Report'!A1554="","",VALUE(SUBSTITUTE('Quantities Report'!A1554,"+",""))),"")</f>
        <v/>
      </c>
    </row>
    <row r="1555" spans="2:2">
      <c r="B1555" s="25" t="str">
        <f>IFERROR(IF('Quantities Report'!A1555="","",VALUE(SUBSTITUTE('Quantities Report'!A1555,"+",""))),"")</f>
        <v/>
      </c>
    </row>
    <row r="1556" spans="2:2">
      <c r="B1556" s="25" t="str">
        <f>IFERROR(IF('Quantities Report'!A1556="","",VALUE(SUBSTITUTE('Quantities Report'!A1556,"+",""))),"")</f>
        <v/>
      </c>
    </row>
    <row r="1557" spans="2:2">
      <c r="B1557" s="25" t="str">
        <f>IFERROR(IF('Quantities Report'!A1557="","",VALUE(SUBSTITUTE('Quantities Report'!A1557,"+",""))),"")</f>
        <v/>
      </c>
    </row>
    <row r="1558" spans="2:2">
      <c r="B1558" s="25" t="str">
        <f>IFERROR(IF('Quantities Report'!A1558="","",VALUE(SUBSTITUTE('Quantities Report'!A1558,"+",""))),"")</f>
        <v/>
      </c>
    </row>
    <row r="1559" spans="2:2">
      <c r="B1559" s="25" t="str">
        <f>IFERROR(IF('Quantities Report'!A1559="","",VALUE(SUBSTITUTE('Quantities Report'!A1559,"+",""))),"")</f>
        <v/>
      </c>
    </row>
    <row r="1560" spans="2:2">
      <c r="B1560" s="25" t="str">
        <f>IFERROR(IF('Quantities Report'!A1560="","",VALUE(SUBSTITUTE('Quantities Report'!A1560,"+",""))),"")</f>
        <v/>
      </c>
    </row>
    <row r="1561" spans="2:2">
      <c r="B1561" s="25" t="str">
        <f>IFERROR(IF('Quantities Report'!A1561="","",VALUE(SUBSTITUTE('Quantities Report'!A1561,"+",""))),"")</f>
        <v/>
      </c>
    </row>
    <row r="1562" spans="2:2">
      <c r="B1562" s="25" t="str">
        <f>IFERROR(IF('Quantities Report'!A1562="","",VALUE(SUBSTITUTE('Quantities Report'!A1562,"+",""))),"")</f>
        <v/>
      </c>
    </row>
    <row r="1563" spans="2:2">
      <c r="B1563" s="25" t="str">
        <f>IFERROR(IF('Quantities Report'!A1563="","",VALUE(SUBSTITUTE('Quantities Report'!A1563,"+",""))),"")</f>
        <v/>
      </c>
    </row>
    <row r="1564" spans="2:2">
      <c r="B1564" s="25" t="str">
        <f>IFERROR(IF('Quantities Report'!A1564="","",VALUE(SUBSTITUTE('Quantities Report'!A1564,"+",""))),"")</f>
        <v/>
      </c>
    </row>
    <row r="1565" spans="2:2">
      <c r="B1565" s="25" t="str">
        <f>IFERROR(IF('Quantities Report'!A1565="","",VALUE(SUBSTITUTE('Quantities Report'!A1565,"+",""))),"")</f>
        <v/>
      </c>
    </row>
    <row r="1566" spans="2:2">
      <c r="B1566" s="25" t="str">
        <f>IFERROR(IF('Quantities Report'!A1566="","",VALUE(SUBSTITUTE('Quantities Report'!A1566,"+",""))),"")</f>
        <v/>
      </c>
    </row>
    <row r="1567" spans="2:2">
      <c r="B1567" s="25" t="str">
        <f>IFERROR(IF('Quantities Report'!A1567="","",VALUE(SUBSTITUTE('Quantities Report'!A1567,"+",""))),"")</f>
        <v/>
      </c>
    </row>
    <row r="1568" spans="2:2">
      <c r="B1568" s="25" t="str">
        <f>IFERROR(IF('Quantities Report'!A1568="","",VALUE(SUBSTITUTE('Quantities Report'!A1568,"+",""))),"")</f>
        <v/>
      </c>
    </row>
    <row r="1569" spans="2:2">
      <c r="B1569" s="25" t="str">
        <f>IFERROR(IF('Quantities Report'!A1569="","",VALUE(SUBSTITUTE('Quantities Report'!A1569,"+",""))),"")</f>
        <v/>
      </c>
    </row>
    <row r="1570" spans="2:2">
      <c r="B1570" s="25" t="str">
        <f>IFERROR(IF('Quantities Report'!A1570="","",VALUE(SUBSTITUTE('Quantities Report'!A1570,"+",""))),"")</f>
        <v/>
      </c>
    </row>
    <row r="1571" spans="2:2">
      <c r="B1571" s="25" t="str">
        <f>IFERROR(IF('Quantities Report'!A1571="","",VALUE(SUBSTITUTE('Quantities Report'!A1571,"+",""))),"")</f>
        <v/>
      </c>
    </row>
    <row r="1572" spans="2:2">
      <c r="B1572" s="25" t="str">
        <f>IFERROR(IF('Quantities Report'!A1572="","",VALUE(SUBSTITUTE('Quantities Report'!A1572,"+",""))),"")</f>
        <v/>
      </c>
    </row>
    <row r="1573" spans="2:2">
      <c r="B1573" s="25" t="str">
        <f>IFERROR(IF('Quantities Report'!A1573="","",VALUE(SUBSTITUTE('Quantities Report'!A1573,"+",""))),"")</f>
        <v/>
      </c>
    </row>
    <row r="1574" spans="2:2">
      <c r="B1574" s="25" t="str">
        <f>IFERROR(IF('Quantities Report'!A1574="","",VALUE(SUBSTITUTE('Quantities Report'!A1574,"+",""))),"")</f>
        <v/>
      </c>
    </row>
    <row r="1575" spans="2:2">
      <c r="B1575" s="25" t="str">
        <f>IFERROR(IF('Quantities Report'!A1575="","",VALUE(SUBSTITUTE('Quantities Report'!A1575,"+",""))),"")</f>
        <v/>
      </c>
    </row>
    <row r="1576" spans="2:2">
      <c r="B1576" s="25" t="str">
        <f>IFERROR(IF('Quantities Report'!A1576="","",VALUE(SUBSTITUTE('Quantities Report'!A1576,"+",""))),"")</f>
        <v/>
      </c>
    </row>
    <row r="1577" spans="2:2">
      <c r="B1577" s="25" t="str">
        <f>IFERROR(IF('Quantities Report'!A1577="","",VALUE(SUBSTITUTE('Quantities Report'!A1577,"+",""))),"")</f>
        <v/>
      </c>
    </row>
    <row r="1578" spans="2:2">
      <c r="B1578" s="25" t="str">
        <f>IFERROR(IF('Quantities Report'!A1578="","",VALUE(SUBSTITUTE('Quantities Report'!A1578,"+",""))),"")</f>
        <v/>
      </c>
    </row>
    <row r="1579" spans="2:2">
      <c r="B1579" s="25" t="str">
        <f>IFERROR(IF('Quantities Report'!A1579="","",VALUE(SUBSTITUTE('Quantities Report'!A1579,"+",""))),"")</f>
        <v/>
      </c>
    </row>
    <row r="1580" spans="2:2">
      <c r="B1580" s="25" t="str">
        <f>IFERROR(IF('Quantities Report'!A1580="","",VALUE(SUBSTITUTE('Quantities Report'!A1580,"+",""))),"")</f>
        <v/>
      </c>
    </row>
    <row r="1581" spans="2:2">
      <c r="B1581" s="25" t="str">
        <f>IFERROR(IF('Quantities Report'!A1581="","",VALUE(SUBSTITUTE('Quantities Report'!A1581,"+",""))),"")</f>
        <v/>
      </c>
    </row>
    <row r="1582" spans="2:2">
      <c r="B1582" s="25" t="str">
        <f>IFERROR(IF('Quantities Report'!A1582="","",VALUE(SUBSTITUTE('Quantities Report'!A1582,"+",""))),"")</f>
        <v/>
      </c>
    </row>
    <row r="1583" spans="2:2">
      <c r="B1583" s="25" t="str">
        <f>IFERROR(IF('Quantities Report'!A1583="","",VALUE(SUBSTITUTE('Quantities Report'!A1583,"+",""))),"")</f>
        <v/>
      </c>
    </row>
    <row r="1584" spans="2:2">
      <c r="B1584" s="25" t="str">
        <f>IFERROR(IF('Quantities Report'!A1584="","",VALUE(SUBSTITUTE('Quantities Report'!A1584,"+",""))),"")</f>
        <v/>
      </c>
    </row>
    <row r="1585" spans="2:2">
      <c r="B1585" s="25" t="str">
        <f>IFERROR(IF('Quantities Report'!A1585="","",VALUE(SUBSTITUTE('Quantities Report'!A1585,"+",""))),"")</f>
        <v/>
      </c>
    </row>
    <row r="1586" spans="2:2">
      <c r="B1586" s="25" t="str">
        <f>IFERROR(IF('Quantities Report'!A1586="","",VALUE(SUBSTITUTE('Quantities Report'!A1586,"+",""))),"")</f>
        <v/>
      </c>
    </row>
    <row r="1587" spans="2:2">
      <c r="B1587" s="25" t="str">
        <f>IFERROR(IF('Quantities Report'!A1587="","",VALUE(SUBSTITUTE('Quantities Report'!A1587,"+",""))),"")</f>
        <v/>
      </c>
    </row>
    <row r="1588" spans="2:2">
      <c r="B1588" s="25" t="str">
        <f>IFERROR(IF('Quantities Report'!A1588="","",VALUE(SUBSTITUTE('Quantities Report'!A1588,"+",""))),"")</f>
        <v/>
      </c>
    </row>
    <row r="1589" spans="2:2">
      <c r="B1589" s="25" t="str">
        <f>IFERROR(IF('Quantities Report'!A1589="","",VALUE(SUBSTITUTE('Quantities Report'!A1589,"+",""))),"")</f>
        <v/>
      </c>
    </row>
    <row r="1590" spans="2:2">
      <c r="B1590" s="25" t="str">
        <f>IFERROR(IF('Quantities Report'!A1590="","",VALUE(SUBSTITUTE('Quantities Report'!A1590,"+",""))),"")</f>
        <v/>
      </c>
    </row>
    <row r="1591" spans="2:2">
      <c r="B1591" s="25" t="str">
        <f>IFERROR(IF('Quantities Report'!A1591="","",VALUE(SUBSTITUTE('Quantities Report'!A1591,"+",""))),"")</f>
        <v/>
      </c>
    </row>
    <row r="1592" spans="2:2">
      <c r="B1592" s="25" t="str">
        <f>IFERROR(IF('Quantities Report'!A1592="","",VALUE(SUBSTITUTE('Quantities Report'!A1592,"+",""))),"")</f>
        <v/>
      </c>
    </row>
    <row r="1593" spans="2:2">
      <c r="B1593" s="25" t="str">
        <f>IFERROR(IF('Quantities Report'!A1593="","",VALUE(SUBSTITUTE('Quantities Report'!A1593,"+",""))),"")</f>
        <v/>
      </c>
    </row>
    <row r="1594" spans="2:2">
      <c r="B1594" s="25" t="str">
        <f>IFERROR(IF('Quantities Report'!A1594="","",VALUE(SUBSTITUTE('Quantities Report'!A1594,"+",""))),"")</f>
        <v/>
      </c>
    </row>
    <row r="1595" spans="2:2">
      <c r="B1595" s="25" t="str">
        <f>IFERROR(IF('Quantities Report'!A1595="","",VALUE(SUBSTITUTE('Quantities Report'!A1595,"+",""))),"")</f>
        <v/>
      </c>
    </row>
    <row r="1596" spans="2:2">
      <c r="B1596" s="25" t="str">
        <f>IFERROR(IF('Quantities Report'!A1596="","",VALUE(SUBSTITUTE('Quantities Report'!A1596,"+",""))),"")</f>
        <v/>
      </c>
    </row>
    <row r="1597" spans="2:2">
      <c r="B1597" s="25" t="str">
        <f>IFERROR(IF('Quantities Report'!A1597="","",VALUE(SUBSTITUTE('Quantities Report'!A1597,"+",""))),"")</f>
        <v/>
      </c>
    </row>
    <row r="1598" spans="2:2">
      <c r="B1598" s="25" t="str">
        <f>IFERROR(IF('Quantities Report'!A1598="","",VALUE(SUBSTITUTE('Quantities Report'!A1598,"+",""))),"")</f>
        <v/>
      </c>
    </row>
    <row r="1599" spans="2:2">
      <c r="B1599" s="25" t="str">
        <f>IFERROR(IF('Quantities Report'!A1599="","",VALUE(SUBSTITUTE('Quantities Report'!A1599,"+",""))),"")</f>
        <v/>
      </c>
    </row>
    <row r="1600" spans="2:2">
      <c r="B1600" s="25" t="str">
        <f>IFERROR(IF('Quantities Report'!A1600="","",VALUE(SUBSTITUTE('Quantities Report'!A1600,"+",""))),"")</f>
        <v/>
      </c>
    </row>
    <row r="1601" spans="2:2">
      <c r="B1601" s="25" t="str">
        <f>IFERROR(IF('Quantities Report'!A1601="","",VALUE(SUBSTITUTE('Quantities Report'!A1601,"+",""))),"")</f>
        <v/>
      </c>
    </row>
    <row r="1602" spans="2:2">
      <c r="B1602" s="25" t="str">
        <f>IFERROR(IF('Quantities Report'!A1602="","",VALUE(SUBSTITUTE('Quantities Report'!A1602,"+",""))),"")</f>
        <v/>
      </c>
    </row>
    <row r="1603" spans="2:2">
      <c r="B1603" s="25" t="str">
        <f>IFERROR(IF('Quantities Report'!A1603="","",VALUE(SUBSTITUTE('Quantities Report'!A1603,"+",""))),"")</f>
        <v/>
      </c>
    </row>
    <row r="1604" spans="2:2">
      <c r="B1604" s="25" t="str">
        <f>IFERROR(IF('Quantities Report'!A1604="","",VALUE(SUBSTITUTE('Quantities Report'!A1604,"+",""))),"")</f>
        <v/>
      </c>
    </row>
    <row r="1605" spans="2:2">
      <c r="B1605" s="25" t="str">
        <f>IFERROR(IF('Quantities Report'!A1605="","",VALUE(SUBSTITUTE('Quantities Report'!A1605,"+",""))),"")</f>
        <v/>
      </c>
    </row>
    <row r="1606" spans="2:2">
      <c r="B1606" s="25" t="str">
        <f>IFERROR(IF('Quantities Report'!A1606="","",VALUE(SUBSTITUTE('Quantities Report'!A1606,"+",""))),"")</f>
        <v/>
      </c>
    </row>
    <row r="1607" spans="2:2">
      <c r="B1607" s="25" t="str">
        <f>IFERROR(IF('Quantities Report'!A1607="","",VALUE(SUBSTITUTE('Quantities Report'!A1607,"+",""))),"")</f>
        <v/>
      </c>
    </row>
    <row r="1608" spans="2:2">
      <c r="B1608" s="25" t="str">
        <f>IFERROR(IF('Quantities Report'!A1608="","",VALUE(SUBSTITUTE('Quantities Report'!A1608,"+",""))),"")</f>
        <v/>
      </c>
    </row>
    <row r="1609" spans="2:2">
      <c r="B1609" s="25" t="str">
        <f>IFERROR(IF('Quantities Report'!A1609="","",VALUE(SUBSTITUTE('Quantities Report'!A1609,"+",""))),"")</f>
        <v/>
      </c>
    </row>
    <row r="1610" spans="2:2">
      <c r="B1610" s="25" t="str">
        <f>IFERROR(IF('Quantities Report'!A1610="","",VALUE(SUBSTITUTE('Quantities Report'!A1610,"+",""))),"")</f>
        <v/>
      </c>
    </row>
    <row r="1611" spans="2:2">
      <c r="B1611" s="25" t="str">
        <f>IFERROR(IF('Quantities Report'!A1611="","",VALUE(SUBSTITUTE('Quantities Report'!A1611,"+",""))),"")</f>
        <v/>
      </c>
    </row>
    <row r="1612" spans="2:2">
      <c r="B1612" s="25" t="str">
        <f>IFERROR(IF('Quantities Report'!A1612="","",VALUE(SUBSTITUTE('Quantities Report'!A1612,"+",""))),"")</f>
        <v/>
      </c>
    </row>
    <row r="1613" spans="2:2">
      <c r="B1613" s="25" t="str">
        <f>IFERROR(IF('Quantities Report'!A1613="","",VALUE(SUBSTITUTE('Quantities Report'!A1613,"+",""))),"")</f>
        <v/>
      </c>
    </row>
    <row r="1614" spans="2:2">
      <c r="B1614" s="25" t="str">
        <f>IFERROR(IF('Quantities Report'!A1614="","",VALUE(SUBSTITUTE('Quantities Report'!A1614,"+",""))),"")</f>
        <v/>
      </c>
    </row>
    <row r="1615" spans="2:2">
      <c r="B1615" s="25" t="str">
        <f>IFERROR(IF('Quantities Report'!A1615="","",VALUE(SUBSTITUTE('Quantities Report'!A1615,"+",""))),"")</f>
        <v/>
      </c>
    </row>
    <row r="1616" spans="2:2">
      <c r="B1616" s="25" t="str">
        <f>IFERROR(IF('Quantities Report'!A1616="","",VALUE(SUBSTITUTE('Quantities Report'!A1616,"+",""))),"")</f>
        <v/>
      </c>
    </row>
    <row r="1617" spans="2:2">
      <c r="B1617" s="25" t="str">
        <f>IFERROR(IF('Quantities Report'!A1617="","",VALUE(SUBSTITUTE('Quantities Report'!A1617,"+",""))),"")</f>
        <v/>
      </c>
    </row>
    <row r="1618" spans="2:2">
      <c r="B1618" s="25" t="str">
        <f>IFERROR(IF('Quantities Report'!A1618="","",VALUE(SUBSTITUTE('Quantities Report'!A1618,"+",""))),"")</f>
        <v/>
      </c>
    </row>
    <row r="1619" spans="2:2">
      <c r="B1619" s="25" t="str">
        <f>IFERROR(IF('Quantities Report'!A1619="","",VALUE(SUBSTITUTE('Quantities Report'!A1619,"+",""))),"")</f>
        <v/>
      </c>
    </row>
    <row r="1620" spans="2:2">
      <c r="B1620" s="25" t="str">
        <f>IFERROR(IF('Quantities Report'!A1620="","",VALUE(SUBSTITUTE('Quantities Report'!A1620,"+",""))),"")</f>
        <v/>
      </c>
    </row>
    <row r="1621" spans="2:2">
      <c r="B1621" s="25" t="str">
        <f>IFERROR(IF('Quantities Report'!A1621="","",VALUE(SUBSTITUTE('Quantities Report'!A1621,"+",""))),"")</f>
        <v/>
      </c>
    </row>
    <row r="1622" spans="2:2">
      <c r="B1622" s="25" t="str">
        <f>IFERROR(IF('Quantities Report'!A1622="","",VALUE(SUBSTITUTE('Quantities Report'!A1622,"+",""))),"")</f>
        <v/>
      </c>
    </row>
    <row r="1623" spans="2:2">
      <c r="B1623" s="25" t="str">
        <f>IFERROR(IF('Quantities Report'!A1623="","",VALUE(SUBSTITUTE('Quantities Report'!A1623,"+",""))),"")</f>
        <v/>
      </c>
    </row>
    <row r="1624" spans="2:2">
      <c r="B1624" s="25" t="str">
        <f>IFERROR(IF('Quantities Report'!A1624="","",VALUE(SUBSTITUTE('Quantities Report'!A1624,"+",""))),"")</f>
        <v/>
      </c>
    </row>
    <row r="1625" spans="2:2">
      <c r="B1625" s="25" t="str">
        <f>IFERROR(IF('Quantities Report'!A1625="","",VALUE(SUBSTITUTE('Quantities Report'!A1625,"+",""))),"")</f>
        <v/>
      </c>
    </row>
    <row r="1626" spans="2:2">
      <c r="B1626" s="25" t="str">
        <f>IFERROR(IF('Quantities Report'!A1626="","",VALUE(SUBSTITUTE('Quantities Report'!A1626,"+",""))),"")</f>
        <v/>
      </c>
    </row>
    <row r="1627" spans="2:2">
      <c r="B1627" s="25" t="str">
        <f>IFERROR(IF('Quantities Report'!A1627="","",VALUE(SUBSTITUTE('Quantities Report'!A1627,"+",""))),"")</f>
        <v/>
      </c>
    </row>
    <row r="1628" spans="2:2">
      <c r="B1628" s="25" t="str">
        <f>IFERROR(IF('Quantities Report'!A1628="","",VALUE(SUBSTITUTE('Quantities Report'!A1628,"+",""))),"")</f>
        <v/>
      </c>
    </row>
    <row r="1629" spans="2:2">
      <c r="B1629" s="25" t="str">
        <f>IFERROR(IF('Quantities Report'!A1629="","",VALUE(SUBSTITUTE('Quantities Report'!A1629,"+",""))),"")</f>
        <v/>
      </c>
    </row>
    <row r="1630" spans="2:2">
      <c r="B1630" s="25" t="str">
        <f>IFERROR(IF('Quantities Report'!A1630="","",VALUE(SUBSTITUTE('Quantities Report'!A1630,"+",""))),"")</f>
        <v/>
      </c>
    </row>
    <row r="1631" spans="2:2">
      <c r="B1631" s="25" t="str">
        <f>IFERROR(IF('Quantities Report'!A1631="","",VALUE(SUBSTITUTE('Quantities Report'!A1631,"+",""))),"")</f>
        <v/>
      </c>
    </row>
    <row r="1632" spans="2:2">
      <c r="B1632" s="25" t="str">
        <f>IFERROR(IF('Quantities Report'!A1632="","",VALUE(SUBSTITUTE('Quantities Report'!A1632,"+",""))),"")</f>
        <v/>
      </c>
    </row>
    <row r="1633" spans="2:2">
      <c r="B1633" s="25" t="str">
        <f>IFERROR(IF('Quantities Report'!A1633="","",VALUE(SUBSTITUTE('Quantities Report'!A1633,"+",""))),"")</f>
        <v/>
      </c>
    </row>
    <row r="1634" spans="2:2">
      <c r="B1634" s="25" t="str">
        <f>IFERROR(IF('Quantities Report'!A1634="","",VALUE(SUBSTITUTE('Quantities Report'!A1634,"+",""))),"")</f>
        <v/>
      </c>
    </row>
    <row r="1635" spans="2:2">
      <c r="B1635" s="25" t="str">
        <f>IFERROR(IF('Quantities Report'!A1635="","",VALUE(SUBSTITUTE('Quantities Report'!A1635,"+",""))),"")</f>
        <v/>
      </c>
    </row>
    <row r="1636" spans="2:2">
      <c r="B1636" s="25" t="str">
        <f>IFERROR(IF('Quantities Report'!A1636="","",VALUE(SUBSTITUTE('Quantities Report'!A1636,"+",""))),"")</f>
        <v/>
      </c>
    </row>
    <row r="1637" spans="2:2">
      <c r="B1637" s="25" t="str">
        <f>IFERROR(IF('Quantities Report'!A1637="","",VALUE(SUBSTITUTE('Quantities Report'!A1637,"+",""))),"")</f>
        <v/>
      </c>
    </row>
    <row r="1638" spans="2:2">
      <c r="B1638" s="25" t="str">
        <f>IFERROR(IF('Quantities Report'!A1638="","",VALUE(SUBSTITUTE('Quantities Report'!A1638,"+",""))),"")</f>
        <v/>
      </c>
    </row>
    <row r="1639" spans="2:2">
      <c r="B1639" s="25" t="str">
        <f>IFERROR(IF('Quantities Report'!A1639="","",VALUE(SUBSTITUTE('Quantities Report'!A1639,"+",""))),"")</f>
        <v/>
      </c>
    </row>
    <row r="1640" spans="2:2">
      <c r="B1640" s="25" t="str">
        <f>IFERROR(IF('Quantities Report'!A1640="","",VALUE(SUBSTITUTE('Quantities Report'!A1640,"+",""))),"")</f>
        <v/>
      </c>
    </row>
    <row r="1641" spans="2:2">
      <c r="B1641" s="25" t="str">
        <f>IFERROR(IF('Quantities Report'!A1641="","",VALUE(SUBSTITUTE('Quantities Report'!A1641,"+",""))),"")</f>
        <v/>
      </c>
    </row>
    <row r="1642" spans="2:2">
      <c r="B1642" s="25" t="str">
        <f>IFERROR(IF('Quantities Report'!A1642="","",VALUE(SUBSTITUTE('Quantities Report'!A1642,"+",""))),"")</f>
        <v/>
      </c>
    </row>
    <row r="1643" spans="2:2">
      <c r="B1643" s="25" t="str">
        <f>IFERROR(IF('Quantities Report'!A1643="","",VALUE(SUBSTITUTE('Quantities Report'!A1643,"+",""))),"")</f>
        <v/>
      </c>
    </row>
    <row r="1644" spans="2:2">
      <c r="B1644" s="25" t="str">
        <f>IFERROR(IF('Quantities Report'!A1644="","",VALUE(SUBSTITUTE('Quantities Report'!A1644,"+",""))),"")</f>
        <v/>
      </c>
    </row>
    <row r="1645" spans="2:2">
      <c r="B1645" s="25" t="str">
        <f>IFERROR(IF('Quantities Report'!A1645="","",VALUE(SUBSTITUTE('Quantities Report'!A1645,"+",""))),"")</f>
        <v/>
      </c>
    </row>
    <row r="1646" spans="2:2">
      <c r="B1646" s="25" t="str">
        <f>IFERROR(IF('Quantities Report'!A1646="","",VALUE(SUBSTITUTE('Quantities Report'!A1646,"+",""))),"")</f>
        <v/>
      </c>
    </row>
    <row r="1647" spans="2:2">
      <c r="B1647" s="25" t="str">
        <f>IFERROR(IF('Quantities Report'!A1647="","",VALUE(SUBSTITUTE('Quantities Report'!A1647,"+",""))),"")</f>
        <v/>
      </c>
    </row>
    <row r="1648" spans="2:2">
      <c r="B1648" s="25" t="str">
        <f>IFERROR(IF('Quantities Report'!A1648="","",VALUE(SUBSTITUTE('Quantities Report'!A1648,"+",""))),"")</f>
        <v/>
      </c>
    </row>
    <row r="1649" spans="2:2">
      <c r="B1649" s="25" t="str">
        <f>IFERROR(IF('Quantities Report'!A1649="","",VALUE(SUBSTITUTE('Quantities Report'!A1649,"+",""))),"")</f>
        <v/>
      </c>
    </row>
    <row r="1650" spans="2:2">
      <c r="B1650" s="25" t="str">
        <f>IFERROR(IF('Quantities Report'!A1650="","",VALUE(SUBSTITUTE('Quantities Report'!A1650,"+",""))),"")</f>
        <v/>
      </c>
    </row>
    <row r="1651" spans="2:2">
      <c r="B1651" s="25" t="str">
        <f>IFERROR(IF('Quantities Report'!A1651="","",VALUE(SUBSTITUTE('Quantities Report'!A1651,"+",""))),"")</f>
        <v/>
      </c>
    </row>
    <row r="1652" spans="2:2">
      <c r="B1652" s="25" t="str">
        <f>IFERROR(IF('Quantities Report'!A1652="","",VALUE(SUBSTITUTE('Quantities Report'!A1652,"+",""))),"")</f>
        <v/>
      </c>
    </row>
    <row r="1653" spans="2:2">
      <c r="B1653" s="25" t="str">
        <f>IFERROR(IF('Quantities Report'!A1653="","",VALUE(SUBSTITUTE('Quantities Report'!A1653,"+",""))),"")</f>
        <v/>
      </c>
    </row>
    <row r="1654" spans="2:2">
      <c r="B1654" s="25" t="str">
        <f>IFERROR(IF('Quantities Report'!A1654="","",VALUE(SUBSTITUTE('Quantities Report'!A1654,"+",""))),"")</f>
        <v/>
      </c>
    </row>
    <row r="1655" spans="2:2">
      <c r="B1655" s="25" t="str">
        <f>IFERROR(IF('Quantities Report'!A1655="","",VALUE(SUBSTITUTE('Quantities Report'!A1655,"+",""))),"")</f>
        <v/>
      </c>
    </row>
    <row r="1656" spans="2:2">
      <c r="B1656" s="25" t="str">
        <f>IFERROR(IF('Quantities Report'!A1656="","",VALUE(SUBSTITUTE('Quantities Report'!A1656,"+",""))),"")</f>
        <v/>
      </c>
    </row>
    <row r="1657" spans="2:2">
      <c r="B1657" s="25" t="str">
        <f>IFERROR(IF('Quantities Report'!A1657="","",VALUE(SUBSTITUTE('Quantities Report'!A1657,"+",""))),"")</f>
        <v/>
      </c>
    </row>
    <row r="1658" spans="2:2">
      <c r="B1658" s="25" t="str">
        <f>IFERROR(IF('Quantities Report'!A1658="","",VALUE(SUBSTITUTE('Quantities Report'!A1658,"+",""))),"")</f>
        <v/>
      </c>
    </row>
    <row r="1659" spans="2:2">
      <c r="B1659" s="25" t="str">
        <f>IFERROR(IF('Quantities Report'!A1659="","",VALUE(SUBSTITUTE('Quantities Report'!A1659,"+",""))),"")</f>
        <v/>
      </c>
    </row>
    <row r="1660" spans="2:2">
      <c r="B1660" s="25" t="str">
        <f>IFERROR(IF('Quantities Report'!A1660="","",VALUE(SUBSTITUTE('Quantities Report'!A1660,"+",""))),"")</f>
        <v/>
      </c>
    </row>
    <row r="1661" spans="2:2">
      <c r="B1661" s="25" t="str">
        <f>IFERROR(IF('Quantities Report'!A1661="","",VALUE(SUBSTITUTE('Quantities Report'!A1661,"+",""))),"")</f>
        <v/>
      </c>
    </row>
    <row r="1662" spans="2:2">
      <c r="B1662" s="25" t="str">
        <f>IFERROR(IF('Quantities Report'!A1662="","",VALUE(SUBSTITUTE('Quantities Report'!A1662,"+",""))),"")</f>
        <v/>
      </c>
    </row>
    <row r="1663" spans="2:2">
      <c r="B1663" s="25" t="str">
        <f>IFERROR(IF('Quantities Report'!A1663="","",VALUE(SUBSTITUTE('Quantities Report'!A1663,"+",""))),"")</f>
        <v/>
      </c>
    </row>
    <row r="1664" spans="2:2">
      <c r="B1664" s="25" t="str">
        <f>IFERROR(IF('Quantities Report'!A1664="","",VALUE(SUBSTITUTE('Quantities Report'!A1664,"+",""))),"")</f>
        <v/>
      </c>
    </row>
    <row r="1665" spans="2:2">
      <c r="B1665" s="25" t="str">
        <f>IFERROR(IF('Quantities Report'!A1665="","",VALUE(SUBSTITUTE('Quantities Report'!A1665,"+",""))),"")</f>
        <v/>
      </c>
    </row>
    <row r="1666" spans="2:2">
      <c r="B1666" s="25" t="str">
        <f>IFERROR(IF('Quantities Report'!A1666="","",VALUE(SUBSTITUTE('Quantities Report'!A1666,"+",""))),"")</f>
        <v/>
      </c>
    </row>
    <row r="1667" spans="2:2">
      <c r="B1667" s="25" t="str">
        <f>IFERROR(IF('Quantities Report'!A1667="","",VALUE(SUBSTITUTE('Quantities Report'!A1667,"+",""))),"")</f>
        <v/>
      </c>
    </row>
    <row r="1668" spans="2:2">
      <c r="B1668" s="25" t="str">
        <f>IFERROR(IF('Quantities Report'!A1668="","",VALUE(SUBSTITUTE('Quantities Report'!A1668,"+",""))),"")</f>
        <v/>
      </c>
    </row>
    <row r="1669" spans="2:2">
      <c r="B1669" s="25" t="str">
        <f>IFERROR(IF('Quantities Report'!A1669="","",VALUE(SUBSTITUTE('Quantities Report'!A1669,"+",""))),"")</f>
        <v/>
      </c>
    </row>
    <row r="1670" spans="2:2">
      <c r="B1670" s="25" t="str">
        <f>IFERROR(IF('Quantities Report'!A1670="","",VALUE(SUBSTITUTE('Quantities Report'!A1670,"+",""))),"")</f>
        <v/>
      </c>
    </row>
    <row r="1671" spans="2:2">
      <c r="B1671" s="25" t="str">
        <f>IFERROR(IF('Quantities Report'!A1671="","",VALUE(SUBSTITUTE('Quantities Report'!A1671,"+",""))),"")</f>
        <v/>
      </c>
    </row>
    <row r="1672" spans="2:2">
      <c r="B1672" s="25" t="str">
        <f>IFERROR(IF('Quantities Report'!A1672="","",VALUE(SUBSTITUTE('Quantities Report'!A1672,"+",""))),"")</f>
        <v/>
      </c>
    </row>
    <row r="1673" spans="2:2">
      <c r="B1673" s="25" t="str">
        <f>IFERROR(IF('Quantities Report'!A1673="","",VALUE(SUBSTITUTE('Quantities Report'!A1673,"+",""))),"")</f>
        <v/>
      </c>
    </row>
    <row r="1674" spans="2:2">
      <c r="B1674" s="25" t="str">
        <f>IFERROR(IF('Quantities Report'!A1674="","",VALUE(SUBSTITUTE('Quantities Report'!A1674,"+",""))),"")</f>
        <v/>
      </c>
    </row>
    <row r="1675" spans="2:2">
      <c r="B1675" s="25" t="str">
        <f>IFERROR(IF('Quantities Report'!A1675="","",VALUE(SUBSTITUTE('Quantities Report'!A1675,"+",""))),"")</f>
        <v/>
      </c>
    </row>
    <row r="1676" spans="2:2">
      <c r="B1676" s="25" t="str">
        <f>IFERROR(IF('Quantities Report'!A1676="","",VALUE(SUBSTITUTE('Quantities Report'!A1676,"+",""))),"")</f>
        <v/>
      </c>
    </row>
    <row r="1677" spans="2:2">
      <c r="B1677" s="25" t="str">
        <f>IFERROR(IF('Quantities Report'!A1677="","",VALUE(SUBSTITUTE('Quantities Report'!A1677,"+",""))),"")</f>
        <v/>
      </c>
    </row>
    <row r="1678" spans="2:2">
      <c r="B1678" s="25" t="str">
        <f>IFERROR(IF('Quantities Report'!A1678="","",VALUE(SUBSTITUTE('Quantities Report'!A1678,"+",""))),"")</f>
        <v/>
      </c>
    </row>
    <row r="1679" spans="2:2">
      <c r="B1679" s="25" t="str">
        <f>IFERROR(IF('Quantities Report'!A1679="","",VALUE(SUBSTITUTE('Quantities Report'!A1679,"+",""))),"")</f>
        <v/>
      </c>
    </row>
    <row r="1680" spans="2:2">
      <c r="B1680" s="25" t="str">
        <f>IFERROR(IF('Quantities Report'!A1680="","",VALUE(SUBSTITUTE('Quantities Report'!A1680,"+",""))),"")</f>
        <v/>
      </c>
    </row>
    <row r="1681" spans="2:2">
      <c r="B1681" s="25" t="str">
        <f>IFERROR(IF('Quantities Report'!A1681="","",VALUE(SUBSTITUTE('Quantities Report'!A1681,"+",""))),"")</f>
        <v/>
      </c>
    </row>
    <row r="1682" spans="2:2">
      <c r="B1682" s="25" t="str">
        <f>IFERROR(IF('Quantities Report'!A1682="","",VALUE(SUBSTITUTE('Quantities Report'!A1682,"+",""))),"")</f>
        <v/>
      </c>
    </row>
    <row r="1683" spans="2:2">
      <c r="B1683" s="25" t="str">
        <f>IFERROR(IF('Quantities Report'!A1683="","",VALUE(SUBSTITUTE('Quantities Report'!A1683,"+",""))),"")</f>
        <v/>
      </c>
    </row>
    <row r="1684" spans="2:2">
      <c r="B1684" s="25" t="str">
        <f>IFERROR(IF('Quantities Report'!A1684="","",VALUE(SUBSTITUTE('Quantities Report'!A1684,"+",""))),"")</f>
        <v/>
      </c>
    </row>
    <row r="1685" spans="2:2">
      <c r="B1685" s="25" t="str">
        <f>IFERROR(IF('Quantities Report'!A1685="","",VALUE(SUBSTITUTE('Quantities Report'!A1685,"+",""))),"")</f>
        <v/>
      </c>
    </row>
    <row r="1686" spans="2:2">
      <c r="B1686" s="25" t="str">
        <f>IFERROR(IF('Quantities Report'!A1686="","",VALUE(SUBSTITUTE('Quantities Report'!A1686,"+",""))),"")</f>
        <v/>
      </c>
    </row>
    <row r="1687" spans="2:2">
      <c r="B1687" s="25" t="str">
        <f>IFERROR(IF('Quantities Report'!A1687="","",VALUE(SUBSTITUTE('Quantities Report'!A1687,"+",""))),"")</f>
        <v/>
      </c>
    </row>
    <row r="1688" spans="2:2">
      <c r="B1688" s="25" t="str">
        <f>IFERROR(IF('Quantities Report'!A1688="","",VALUE(SUBSTITUTE('Quantities Report'!A1688,"+",""))),"")</f>
        <v/>
      </c>
    </row>
    <row r="1689" spans="2:2">
      <c r="B1689" s="25" t="str">
        <f>IFERROR(IF('Quantities Report'!A1689="","",VALUE(SUBSTITUTE('Quantities Report'!A1689,"+",""))),"")</f>
        <v/>
      </c>
    </row>
    <row r="1690" spans="2:2">
      <c r="B1690" s="25" t="str">
        <f>IFERROR(IF('Quantities Report'!A1690="","",VALUE(SUBSTITUTE('Quantities Report'!A1690,"+",""))),"")</f>
        <v/>
      </c>
    </row>
    <row r="1691" spans="2:2">
      <c r="B1691" s="25" t="str">
        <f>IFERROR(IF('Quantities Report'!A1691="","",VALUE(SUBSTITUTE('Quantities Report'!A1691,"+",""))),"")</f>
        <v/>
      </c>
    </row>
    <row r="1692" spans="2:2">
      <c r="B1692" s="25" t="str">
        <f>IFERROR(IF('Quantities Report'!A1692="","",VALUE(SUBSTITUTE('Quantities Report'!A1692,"+",""))),"")</f>
        <v/>
      </c>
    </row>
    <row r="1693" spans="2:2">
      <c r="B1693" s="25" t="str">
        <f>IFERROR(IF('Quantities Report'!A1693="","",VALUE(SUBSTITUTE('Quantities Report'!A1693,"+",""))),"")</f>
        <v/>
      </c>
    </row>
    <row r="1694" spans="2:2">
      <c r="B1694" s="25" t="str">
        <f>IFERROR(IF('Quantities Report'!A1694="","",VALUE(SUBSTITUTE('Quantities Report'!A1694,"+",""))),"")</f>
        <v/>
      </c>
    </row>
    <row r="1695" spans="2:2">
      <c r="B1695" s="25" t="str">
        <f>IFERROR(IF('Quantities Report'!A1695="","",VALUE(SUBSTITUTE('Quantities Report'!A1695,"+",""))),"")</f>
        <v/>
      </c>
    </row>
    <row r="1696" spans="2:2">
      <c r="B1696" s="25" t="str">
        <f>IFERROR(IF('Quantities Report'!A1696="","",VALUE(SUBSTITUTE('Quantities Report'!A1696,"+",""))),"")</f>
        <v/>
      </c>
    </row>
    <row r="1697" spans="2:2">
      <c r="B1697" s="25" t="str">
        <f>IFERROR(IF('Quantities Report'!A1697="","",VALUE(SUBSTITUTE('Quantities Report'!A1697,"+",""))),"")</f>
        <v/>
      </c>
    </row>
    <row r="1698" spans="2:2">
      <c r="B1698" s="25" t="str">
        <f>IFERROR(IF('Quantities Report'!A1698="","",VALUE(SUBSTITUTE('Quantities Report'!A1698,"+",""))),"")</f>
        <v/>
      </c>
    </row>
    <row r="1699" spans="2:2">
      <c r="B1699" s="25" t="str">
        <f>IFERROR(IF('Quantities Report'!A1699="","",VALUE(SUBSTITUTE('Quantities Report'!A1699,"+",""))),"")</f>
        <v/>
      </c>
    </row>
    <row r="1700" spans="2:2">
      <c r="B1700" s="25" t="str">
        <f>IFERROR(IF('Quantities Report'!A1700="","",VALUE(SUBSTITUTE('Quantities Report'!A1700,"+",""))),"")</f>
        <v/>
      </c>
    </row>
    <row r="1701" spans="2:2">
      <c r="B1701" s="25" t="str">
        <f>IFERROR(IF('Quantities Report'!A1701="","",VALUE(SUBSTITUTE('Quantities Report'!A1701,"+",""))),"")</f>
        <v/>
      </c>
    </row>
    <row r="1702" spans="2:2">
      <c r="B1702" s="25" t="str">
        <f>IFERROR(IF('Quantities Report'!A1702="","",VALUE(SUBSTITUTE('Quantities Report'!A1702,"+",""))),"")</f>
        <v/>
      </c>
    </row>
    <row r="1703" spans="2:2">
      <c r="B1703" s="25" t="str">
        <f>IFERROR(IF('Quantities Report'!A1703="","",VALUE(SUBSTITUTE('Quantities Report'!A1703,"+",""))),"")</f>
        <v/>
      </c>
    </row>
    <row r="1704" spans="2:2">
      <c r="B1704" s="25" t="str">
        <f>IFERROR(IF('Quantities Report'!A1704="","",VALUE(SUBSTITUTE('Quantities Report'!A1704,"+",""))),"")</f>
        <v/>
      </c>
    </row>
    <row r="1705" spans="2:2">
      <c r="B1705" s="25" t="str">
        <f>IFERROR(IF('Quantities Report'!A1705="","",VALUE(SUBSTITUTE('Quantities Report'!A1705,"+",""))),"")</f>
        <v/>
      </c>
    </row>
    <row r="1706" spans="2:2">
      <c r="B1706" s="25" t="str">
        <f>IFERROR(IF('Quantities Report'!A1706="","",VALUE(SUBSTITUTE('Quantities Report'!A1706,"+",""))),"")</f>
        <v/>
      </c>
    </row>
    <row r="1707" spans="2:2">
      <c r="B1707" s="25" t="str">
        <f>IFERROR(IF('Quantities Report'!A1707="","",VALUE(SUBSTITUTE('Quantities Report'!A1707,"+",""))),"")</f>
        <v/>
      </c>
    </row>
    <row r="1708" spans="2:2">
      <c r="B1708" s="25" t="str">
        <f>IFERROR(IF('Quantities Report'!A1708="","",VALUE(SUBSTITUTE('Quantities Report'!A1708,"+",""))),"")</f>
        <v/>
      </c>
    </row>
    <row r="1709" spans="2:2">
      <c r="B1709" s="25" t="str">
        <f>IFERROR(IF('Quantities Report'!A1709="","",VALUE(SUBSTITUTE('Quantities Report'!A1709,"+",""))),"")</f>
        <v/>
      </c>
    </row>
    <row r="1710" spans="2:2">
      <c r="B1710" s="25" t="str">
        <f>IFERROR(IF('Quantities Report'!A1710="","",VALUE(SUBSTITUTE('Quantities Report'!A1710,"+",""))),"")</f>
        <v/>
      </c>
    </row>
    <row r="1711" spans="2:2">
      <c r="B1711" s="25" t="str">
        <f>IFERROR(IF('Quantities Report'!A1711="","",VALUE(SUBSTITUTE('Quantities Report'!A1711,"+",""))),"")</f>
        <v/>
      </c>
    </row>
    <row r="1712" spans="2:2">
      <c r="B1712" s="25" t="str">
        <f>IFERROR(IF('Quantities Report'!A1712="","",VALUE(SUBSTITUTE('Quantities Report'!A1712,"+",""))),"")</f>
        <v/>
      </c>
    </row>
    <row r="1713" spans="2:2">
      <c r="B1713" s="25" t="str">
        <f>IFERROR(IF('Quantities Report'!A1713="","",VALUE(SUBSTITUTE('Quantities Report'!A1713,"+",""))),"")</f>
        <v/>
      </c>
    </row>
    <row r="1714" spans="2:2">
      <c r="B1714" s="25" t="str">
        <f>IFERROR(IF('Quantities Report'!A1714="","",VALUE(SUBSTITUTE('Quantities Report'!A1714,"+",""))),"")</f>
        <v/>
      </c>
    </row>
    <row r="1715" spans="2:2">
      <c r="B1715" s="25" t="str">
        <f>IFERROR(IF('Quantities Report'!A1715="","",VALUE(SUBSTITUTE('Quantities Report'!A1715,"+",""))),"")</f>
        <v/>
      </c>
    </row>
    <row r="1716" spans="2:2">
      <c r="B1716" s="25" t="str">
        <f>IFERROR(IF('Quantities Report'!A1716="","",VALUE(SUBSTITUTE('Quantities Report'!A1716,"+",""))),"")</f>
        <v/>
      </c>
    </row>
    <row r="1717" spans="2:2">
      <c r="B1717" s="25" t="str">
        <f>IFERROR(IF('Quantities Report'!A1717="","",VALUE(SUBSTITUTE('Quantities Report'!A1717,"+",""))),"")</f>
        <v/>
      </c>
    </row>
    <row r="1718" spans="2:2">
      <c r="B1718" s="25" t="str">
        <f>IFERROR(IF('Quantities Report'!A1718="","",VALUE(SUBSTITUTE('Quantities Report'!A1718,"+",""))),"")</f>
        <v/>
      </c>
    </row>
    <row r="1719" spans="2:2">
      <c r="B1719" s="25" t="str">
        <f>IFERROR(IF('Quantities Report'!A1719="","",VALUE(SUBSTITUTE('Quantities Report'!A1719,"+",""))),"")</f>
        <v/>
      </c>
    </row>
    <row r="1720" spans="2:2">
      <c r="B1720" s="25" t="str">
        <f>IFERROR(IF('Quantities Report'!A1720="","",VALUE(SUBSTITUTE('Quantities Report'!A1720,"+",""))),"")</f>
        <v/>
      </c>
    </row>
    <row r="1721" spans="2:2">
      <c r="B1721" s="25" t="str">
        <f>IFERROR(IF('Quantities Report'!A1721="","",VALUE(SUBSTITUTE('Quantities Report'!A1721,"+",""))),"")</f>
        <v/>
      </c>
    </row>
    <row r="1722" spans="2:2">
      <c r="B1722" s="25" t="str">
        <f>IFERROR(IF('Quantities Report'!A1722="","",VALUE(SUBSTITUTE('Quantities Report'!A1722,"+",""))),"")</f>
        <v/>
      </c>
    </row>
    <row r="1723" spans="2:2">
      <c r="B1723" s="25" t="str">
        <f>IFERROR(IF('Quantities Report'!A1723="","",VALUE(SUBSTITUTE('Quantities Report'!A1723,"+",""))),"")</f>
        <v/>
      </c>
    </row>
    <row r="1724" spans="2:2">
      <c r="B1724" s="25" t="str">
        <f>IFERROR(IF('Quantities Report'!A1724="","",VALUE(SUBSTITUTE('Quantities Report'!A1724,"+",""))),"")</f>
        <v/>
      </c>
    </row>
    <row r="1725" spans="2:2">
      <c r="B1725" s="25" t="str">
        <f>IFERROR(IF('Quantities Report'!A1725="","",VALUE(SUBSTITUTE('Quantities Report'!A1725,"+",""))),"")</f>
        <v/>
      </c>
    </row>
    <row r="1726" spans="2:2">
      <c r="B1726" s="25" t="str">
        <f>IFERROR(IF('Quantities Report'!A1726="","",VALUE(SUBSTITUTE('Quantities Report'!A1726,"+",""))),"")</f>
        <v/>
      </c>
    </row>
    <row r="1727" spans="2:2">
      <c r="B1727" s="25" t="str">
        <f>IFERROR(IF('Quantities Report'!A1727="","",VALUE(SUBSTITUTE('Quantities Report'!A1727,"+",""))),"")</f>
        <v/>
      </c>
    </row>
    <row r="1728" spans="2:2">
      <c r="B1728" s="25" t="str">
        <f>IFERROR(IF('Quantities Report'!A1728="","",VALUE(SUBSTITUTE('Quantities Report'!A1728,"+",""))),"")</f>
        <v/>
      </c>
    </row>
    <row r="1729" spans="2:2">
      <c r="B1729" s="25" t="str">
        <f>IFERROR(IF('Quantities Report'!A1729="","",VALUE(SUBSTITUTE('Quantities Report'!A1729,"+",""))),"")</f>
        <v/>
      </c>
    </row>
    <row r="1730" spans="2:2">
      <c r="B1730" s="25" t="str">
        <f>IFERROR(IF('Quantities Report'!A1730="","",VALUE(SUBSTITUTE('Quantities Report'!A1730,"+",""))),"")</f>
        <v/>
      </c>
    </row>
    <row r="1731" spans="2:2">
      <c r="B1731" s="25" t="str">
        <f>IFERROR(IF('Quantities Report'!A1731="","",VALUE(SUBSTITUTE('Quantities Report'!A1731,"+",""))),"")</f>
        <v/>
      </c>
    </row>
    <row r="1732" spans="2:2">
      <c r="B1732" s="25" t="str">
        <f>IFERROR(IF('Quantities Report'!A1732="","",VALUE(SUBSTITUTE('Quantities Report'!A1732,"+",""))),"")</f>
        <v/>
      </c>
    </row>
    <row r="1733" spans="2:2">
      <c r="B1733" s="25" t="str">
        <f>IFERROR(IF('Quantities Report'!A1733="","",VALUE(SUBSTITUTE('Quantities Report'!A1733,"+",""))),"")</f>
        <v/>
      </c>
    </row>
    <row r="1734" spans="2:2">
      <c r="B1734" s="25" t="str">
        <f>IFERROR(IF('Quantities Report'!A1734="","",VALUE(SUBSTITUTE('Quantities Report'!A1734,"+",""))),"")</f>
        <v/>
      </c>
    </row>
    <row r="1735" spans="2:2">
      <c r="B1735" s="25" t="str">
        <f>IFERROR(IF('Quantities Report'!A1735="","",VALUE(SUBSTITUTE('Quantities Report'!A1735,"+",""))),"")</f>
        <v/>
      </c>
    </row>
    <row r="1736" spans="2:2">
      <c r="B1736" s="25" t="str">
        <f>IFERROR(IF('Quantities Report'!A1736="","",VALUE(SUBSTITUTE('Quantities Report'!A1736,"+",""))),"")</f>
        <v/>
      </c>
    </row>
    <row r="1737" spans="2:2">
      <c r="B1737" s="25" t="str">
        <f>IFERROR(IF('Quantities Report'!A1737="","",VALUE(SUBSTITUTE('Quantities Report'!A1737,"+",""))),"")</f>
        <v/>
      </c>
    </row>
    <row r="1738" spans="2:2">
      <c r="B1738" s="25" t="str">
        <f>IFERROR(IF('Quantities Report'!A1738="","",VALUE(SUBSTITUTE('Quantities Report'!A1738,"+",""))),"")</f>
        <v/>
      </c>
    </row>
    <row r="1739" spans="2:2">
      <c r="B1739" s="25" t="str">
        <f>IFERROR(IF('Quantities Report'!A1739="","",VALUE(SUBSTITUTE('Quantities Report'!A1739,"+",""))),"")</f>
        <v/>
      </c>
    </row>
    <row r="1740" spans="2:2">
      <c r="B1740" s="25" t="str">
        <f>IFERROR(IF('Quantities Report'!A1740="","",VALUE(SUBSTITUTE('Quantities Report'!A1740,"+",""))),"")</f>
        <v/>
      </c>
    </row>
    <row r="1741" spans="2:2">
      <c r="B1741" s="25" t="str">
        <f>IFERROR(IF('Quantities Report'!A1741="","",VALUE(SUBSTITUTE('Quantities Report'!A1741,"+",""))),"")</f>
        <v/>
      </c>
    </row>
    <row r="1742" spans="2:2">
      <c r="B1742" s="25" t="str">
        <f>IFERROR(IF('Quantities Report'!A1742="","",VALUE(SUBSTITUTE('Quantities Report'!A1742,"+",""))),"")</f>
        <v/>
      </c>
    </row>
    <row r="1743" spans="2:2">
      <c r="B1743" s="25" t="str">
        <f>IFERROR(IF('Quantities Report'!A1743="","",VALUE(SUBSTITUTE('Quantities Report'!A1743,"+",""))),"")</f>
        <v/>
      </c>
    </row>
    <row r="1744" spans="2:2">
      <c r="B1744" s="25" t="str">
        <f>IFERROR(IF('Quantities Report'!A1744="","",VALUE(SUBSTITUTE('Quantities Report'!A1744,"+",""))),"")</f>
        <v/>
      </c>
    </row>
    <row r="1745" spans="2:2">
      <c r="B1745" s="25" t="str">
        <f>IFERROR(IF('Quantities Report'!A1745="","",VALUE(SUBSTITUTE('Quantities Report'!A1745,"+",""))),"")</f>
        <v/>
      </c>
    </row>
    <row r="1746" spans="2:2">
      <c r="B1746" s="25" t="str">
        <f>IFERROR(IF('Quantities Report'!A1746="","",VALUE(SUBSTITUTE('Quantities Report'!A1746,"+",""))),"")</f>
        <v/>
      </c>
    </row>
    <row r="1747" spans="2:2">
      <c r="B1747" s="25" t="str">
        <f>IFERROR(IF('Quantities Report'!A1747="","",VALUE(SUBSTITUTE('Quantities Report'!A1747,"+",""))),"")</f>
        <v/>
      </c>
    </row>
    <row r="1748" spans="2:2">
      <c r="B1748" s="25" t="str">
        <f>IFERROR(IF('Quantities Report'!A1748="","",VALUE(SUBSTITUTE('Quantities Report'!A1748,"+",""))),"")</f>
        <v/>
      </c>
    </row>
    <row r="1749" spans="2:2">
      <c r="B1749" s="25" t="str">
        <f>IFERROR(IF('Quantities Report'!A1749="","",VALUE(SUBSTITUTE('Quantities Report'!A1749,"+",""))),"")</f>
        <v/>
      </c>
    </row>
    <row r="1750" spans="2:2">
      <c r="B1750" s="25" t="str">
        <f>IFERROR(IF('Quantities Report'!A1750="","",VALUE(SUBSTITUTE('Quantities Report'!A1750,"+",""))),"")</f>
        <v/>
      </c>
    </row>
    <row r="1751" spans="2:2">
      <c r="B1751" s="25" t="str">
        <f>IFERROR(IF('Quantities Report'!A1751="","",VALUE(SUBSTITUTE('Quantities Report'!A1751,"+",""))),"")</f>
        <v/>
      </c>
    </row>
    <row r="1752" spans="2:2">
      <c r="B1752" s="25" t="str">
        <f>IFERROR(IF('Quantities Report'!A1752="","",VALUE(SUBSTITUTE('Quantities Report'!A1752,"+",""))),"")</f>
        <v/>
      </c>
    </row>
    <row r="1753" spans="2:2">
      <c r="B1753" s="25" t="str">
        <f>IFERROR(IF('Quantities Report'!A1753="","",VALUE(SUBSTITUTE('Quantities Report'!A1753,"+",""))),"")</f>
        <v/>
      </c>
    </row>
    <row r="1754" spans="2:2">
      <c r="B1754" s="25" t="str">
        <f>IFERROR(IF('Quantities Report'!A1754="","",VALUE(SUBSTITUTE('Quantities Report'!A1754,"+",""))),"")</f>
        <v/>
      </c>
    </row>
    <row r="1755" spans="2:2">
      <c r="B1755" s="25" t="str">
        <f>IFERROR(IF('Quantities Report'!A1755="","",VALUE(SUBSTITUTE('Quantities Report'!A1755,"+",""))),"")</f>
        <v/>
      </c>
    </row>
    <row r="1756" spans="2:2">
      <c r="B1756" s="25" t="str">
        <f>IFERROR(IF('Quantities Report'!A1756="","",VALUE(SUBSTITUTE('Quantities Report'!A1756,"+",""))),"")</f>
        <v/>
      </c>
    </row>
    <row r="1757" spans="2:2">
      <c r="B1757" s="25" t="str">
        <f>IFERROR(IF('Quantities Report'!A1757="","",VALUE(SUBSTITUTE('Quantities Report'!A1757,"+",""))),"")</f>
        <v/>
      </c>
    </row>
    <row r="1758" spans="2:2">
      <c r="B1758" s="25" t="str">
        <f>IFERROR(IF('Quantities Report'!A1758="","",VALUE(SUBSTITUTE('Quantities Report'!A1758,"+",""))),"")</f>
        <v/>
      </c>
    </row>
    <row r="1759" spans="2:2">
      <c r="B1759" s="25" t="str">
        <f>IFERROR(IF('Quantities Report'!A1759="","",VALUE(SUBSTITUTE('Quantities Report'!A1759,"+",""))),"")</f>
        <v/>
      </c>
    </row>
    <row r="1760" spans="2:2">
      <c r="B1760" s="25" t="str">
        <f>IFERROR(IF('Quantities Report'!A1760="","",VALUE(SUBSTITUTE('Quantities Report'!A1760,"+",""))),"")</f>
        <v/>
      </c>
    </row>
    <row r="1761" spans="2:2">
      <c r="B1761" s="25" t="str">
        <f>IFERROR(IF('Quantities Report'!A1761="","",VALUE(SUBSTITUTE('Quantities Report'!A1761,"+",""))),"")</f>
        <v/>
      </c>
    </row>
    <row r="1762" spans="2:2">
      <c r="B1762" s="25" t="str">
        <f>IFERROR(IF('Quantities Report'!A1762="","",VALUE(SUBSTITUTE('Quantities Report'!A1762,"+",""))),"")</f>
        <v/>
      </c>
    </row>
    <row r="1763" spans="2:2">
      <c r="B1763" s="25" t="str">
        <f>IFERROR(IF('Quantities Report'!A1763="","",VALUE(SUBSTITUTE('Quantities Report'!A1763,"+",""))),"")</f>
        <v/>
      </c>
    </row>
    <row r="1764" spans="2:2">
      <c r="B1764" s="25" t="str">
        <f>IFERROR(IF('Quantities Report'!A1764="","",VALUE(SUBSTITUTE('Quantities Report'!A1764,"+",""))),"")</f>
        <v/>
      </c>
    </row>
    <row r="1765" spans="2:2">
      <c r="B1765" s="25" t="str">
        <f>IFERROR(IF('Quantities Report'!A1765="","",VALUE(SUBSTITUTE('Quantities Report'!A1765,"+",""))),"")</f>
        <v/>
      </c>
    </row>
    <row r="1766" spans="2:2">
      <c r="B1766" s="25" t="str">
        <f>IFERROR(IF('Quantities Report'!A1766="","",VALUE(SUBSTITUTE('Quantities Report'!A1766,"+",""))),"")</f>
        <v/>
      </c>
    </row>
    <row r="1767" spans="2:2">
      <c r="B1767" s="25" t="str">
        <f>IFERROR(IF('Quantities Report'!A1767="","",VALUE(SUBSTITUTE('Quantities Report'!A1767,"+",""))),"")</f>
        <v/>
      </c>
    </row>
    <row r="1768" spans="2:2">
      <c r="B1768" s="25" t="str">
        <f>IFERROR(IF('Quantities Report'!A1768="","",VALUE(SUBSTITUTE('Quantities Report'!A1768,"+",""))),"")</f>
        <v/>
      </c>
    </row>
    <row r="1769" spans="2:2">
      <c r="B1769" s="25" t="str">
        <f>IFERROR(IF('Quantities Report'!A1769="","",VALUE(SUBSTITUTE('Quantities Report'!A1769,"+",""))),"")</f>
        <v/>
      </c>
    </row>
    <row r="1770" spans="2:2">
      <c r="B1770" s="25" t="str">
        <f>IFERROR(IF('Quantities Report'!A1770="","",VALUE(SUBSTITUTE('Quantities Report'!A1770,"+",""))),"")</f>
        <v/>
      </c>
    </row>
    <row r="1771" spans="2:2">
      <c r="B1771" s="25" t="str">
        <f>IFERROR(IF('Quantities Report'!A1771="","",VALUE(SUBSTITUTE('Quantities Report'!A1771,"+",""))),"")</f>
        <v/>
      </c>
    </row>
    <row r="1772" spans="2:2">
      <c r="B1772" s="25" t="str">
        <f>IFERROR(IF('Quantities Report'!A1772="","",VALUE(SUBSTITUTE('Quantities Report'!A1772,"+",""))),"")</f>
        <v/>
      </c>
    </row>
    <row r="1773" spans="2:2">
      <c r="B1773" s="25" t="str">
        <f>IFERROR(IF('Quantities Report'!A1773="","",VALUE(SUBSTITUTE('Quantities Report'!A1773,"+",""))),"")</f>
        <v/>
      </c>
    </row>
    <row r="1774" spans="2:2">
      <c r="B1774" s="25" t="str">
        <f>IFERROR(IF('Quantities Report'!A1774="","",VALUE(SUBSTITUTE('Quantities Report'!A1774,"+",""))),"")</f>
        <v/>
      </c>
    </row>
    <row r="1775" spans="2:2">
      <c r="B1775" s="25" t="str">
        <f>IFERROR(IF('Quantities Report'!A1775="","",VALUE(SUBSTITUTE('Quantities Report'!A1775,"+",""))),"")</f>
        <v/>
      </c>
    </row>
    <row r="1776" spans="2:2">
      <c r="B1776" s="25" t="str">
        <f>IFERROR(IF('Quantities Report'!A1776="","",VALUE(SUBSTITUTE('Quantities Report'!A1776,"+",""))),"")</f>
        <v/>
      </c>
    </row>
    <row r="1777" spans="2:2">
      <c r="B1777" s="25" t="str">
        <f>IFERROR(IF('Quantities Report'!A1777="","",VALUE(SUBSTITUTE('Quantities Report'!A1777,"+",""))),"")</f>
        <v/>
      </c>
    </row>
    <row r="1778" spans="2:2">
      <c r="B1778" s="25" t="str">
        <f>IFERROR(IF('Quantities Report'!A1778="","",VALUE(SUBSTITUTE('Quantities Report'!A1778,"+",""))),"")</f>
        <v/>
      </c>
    </row>
    <row r="1779" spans="2:2">
      <c r="B1779" s="25" t="str">
        <f>IFERROR(IF('Quantities Report'!A1779="","",VALUE(SUBSTITUTE('Quantities Report'!A1779,"+",""))),"")</f>
        <v/>
      </c>
    </row>
    <row r="1780" spans="2:2">
      <c r="B1780" s="25" t="str">
        <f>IFERROR(IF('Quantities Report'!A1780="","",VALUE(SUBSTITUTE('Quantities Report'!A1780,"+",""))),"")</f>
        <v/>
      </c>
    </row>
    <row r="1781" spans="2:2">
      <c r="B1781" s="25" t="str">
        <f>IFERROR(IF('Quantities Report'!A1781="","",VALUE(SUBSTITUTE('Quantities Report'!A1781,"+",""))),"")</f>
        <v/>
      </c>
    </row>
    <row r="1782" spans="2:2">
      <c r="B1782" s="25" t="str">
        <f>IFERROR(IF('Quantities Report'!A1782="","",VALUE(SUBSTITUTE('Quantities Report'!A1782,"+",""))),"")</f>
        <v/>
      </c>
    </row>
    <row r="1783" spans="2:2">
      <c r="B1783" s="25" t="str">
        <f>IFERROR(IF('Quantities Report'!A1783="","",VALUE(SUBSTITUTE('Quantities Report'!A1783,"+",""))),"")</f>
        <v/>
      </c>
    </row>
    <row r="1784" spans="2:2">
      <c r="B1784" s="25" t="str">
        <f>IFERROR(IF('Quantities Report'!A1784="","",VALUE(SUBSTITUTE('Quantities Report'!A1784,"+",""))),"")</f>
        <v/>
      </c>
    </row>
    <row r="1785" spans="2:2">
      <c r="B1785" s="25" t="str">
        <f>IFERROR(IF('Quantities Report'!A1785="","",VALUE(SUBSTITUTE('Quantities Report'!A1785,"+",""))),"")</f>
        <v/>
      </c>
    </row>
    <row r="1786" spans="2:2">
      <c r="B1786" s="25" t="str">
        <f>IFERROR(IF('Quantities Report'!A1786="","",VALUE(SUBSTITUTE('Quantities Report'!A1786,"+",""))),"")</f>
        <v/>
      </c>
    </row>
    <row r="1787" spans="2:2">
      <c r="B1787" s="25" t="str">
        <f>IFERROR(IF('Quantities Report'!A1787="","",VALUE(SUBSTITUTE('Quantities Report'!A1787,"+",""))),"")</f>
        <v/>
      </c>
    </row>
    <row r="1788" spans="2:2">
      <c r="B1788" s="25" t="str">
        <f>IFERROR(IF('Quantities Report'!A1788="","",VALUE(SUBSTITUTE('Quantities Report'!A1788,"+",""))),"")</f>
        <v/>
      </c>
    </row>
    <row r="1789" spans="2:2">
      <c r="B1789" s="25" t="str">
        <f>IFERROR(IF('Quantities Report'!A1789="","",VALUE(SUBSTITUTE('Quantities Report'!A1789,"+",""))),"")</f>
        <v/>
      </c>
    </row>
    <row r="1790" spans="2:2">
      <c r="B1790" s="25" t="str">
        <f>IFERROR(IF('Quantities Report'!A1790="","",VALUE(SUBSTITUTE('Quantities Report'!A1790,"+",""))),"")</f>
        <v/>
      </c>
    </row>
    <row r="1791" spans="2:2">
      <c r="B1791" s="25" t="str">
        <f>IFERROR(IF('Quantities Report'!A1791="","",VALUE(SUBSTITUTE('Quantities Report'!A1791,"+",""))),"")</f>
        <v/>
      </c>
    </row>
    <row r="1792" spans="2:2">
      <c r="B1792" s="25" t="str">
        <f>IFERROR(IF('Quantities Report'!A1792="","",VALUE(SUBSTITUTE('Quantities Report'!A1792,"+",""))),"")</f>
        <v/>
      </c>
    </row>
    <row r="1793" spans="2:2">
      <c r="B1793" s="25" t="str">
        <f>IFERROR(IF('Quantities Report'!A1793="","",VALUE(SUBSTITUTE('Quantities Report'!A1793,"+",""))),"")</f>
        <v/>
      </c>
    </row>
    <row r="1794" spans="2:2">
      <c r="B1794" s="25" t="str">
        <f>IFERROR(IF('Quantities Report'!A1794="","",VALUE(SUBSTITUTE('Quantities Report'!A1794,"+",""))),"")</f>
        <v/>
      </c>
    </row>
    <row r="1795" spans="2:2">
      <c r="B1795" s="25" t="str">
        <f>IFERROR(IF('Quantities Report'!A1795="","",VALUE(SUBSTITUTE('Quantities Report'!A1795,"+",""))),"")</f>
        <v/>
      </c>
    </row>
    <row r="1796" spans="2:2">
      <c r="B1796" s="25" t="str">
        <f>IFERROR(IF('Quantities Report'!A1796="","",VALUE(SUBSTITUTE('Quantities Report'!A1796,"+",""))),"")</f>
        <v/>
      </c>
    </row>
    <row r="1797" spans="2:2">
      <c r="B1797" s="25" t="str">
        <f>IFERROR(IF('Quantities Report'!A1797="","",VALUE(SUBSTITUTE('Quantities Report'!A1797,"+",""))),"")</f>
        <v/>
      </c>
    </row>
    <row r="1798" spans="2:2">
      <c r="B1798" s="25" t="str">
        <f>IFERROR(IF('Quantities Report'!A1798="","",VALUE(SUBSTITUTE('Quantities Report'!A1798,"+",""))),"")</f>
        <v/>
      </c>
    </row>
    <row r="1799" spans="2:2">
      <c r="B1799" s="25" t="str">
        <f>IFERROR(IF('Quantities Report'!A1799="","",VALUE(SUBSTITUTE('Quantities Report'!A1799,"+",""))),"")</f>
        <v/>
      </c>
    </row>
    <row r="1800" spans="2:2">
      <c r="B1800" s="25" t="str">
        <f>IFERROR(IF('Quantities Report'!A1800="","",VALUE(SUBSTITUTE('Quantities Report'!A1800,"+",""))),"")</f>
        <v/>
      </c>
    </row>
    <row r="1801" spans="2:2">
      <c r="B1801" s="25" t="str">
        <f>IFERROR(IF('Quantities Report'!A1801="","",VALUE(SUBSTITUTE('Quantities Report'!A1801,"+",""))),"")</f>
        <v/>
      </c>
    </row>
    <row r="1802" spans="2:2">
      <c r="B1802" s="25" t="str">
        <f>IFERROR(IF('Quantities Report'!A1802="","",VALUE(SUBSTITUTE('Quantities Report'!A1802,"+",""))),"")</f>
        <v/>
      </c>
    </row>
    <row r="1803" spans="2:2">
      <c r="B1803" s="25" t="str">
        <f>IFERROR(IF('Quantities Report'!A1803="","",VALUE(SUBSTITUTE('Quantities Report'!A1803,"+",""))),"")</f>
        <v/>
      </c>
    </row>
    <row r="1804" spans="2:2">
      <c r="B1804" s="25" t="str">
        <f>IFERROR(IF('Quantities Report'!A1804="","",VALUE(SUBSTITUTE('Quantities Report'!A1804,"+",""))),"")</f>
        <v/>
      </c>
    </row>
    <row r="1805" spans="2:2">
      <c r="B1805" s="25" t="str">
        <f>IFERROR(IF('Quantities Report'!A1805="","",VALUE(SUBSTITUTE('Quantities Report'!A1805,"+",""))),"")</f>
        <v/>
      </c>
    </row>
    <row r="1806" spans="2:2">
      <c r="B1806" s="25" t="str">
        <f>IFERROR(IF('Quantities Report'!A1806="","",VALUE(SUBSTITUTE('Quantities Report'!A1806,"+",""))),"")</f>
        <v/>
      </c>
    </row>
    <row r="1807" spans="2:2">
      <c r="B1807" s="25" t="str">
        <f>IFERROR(IF('Quantities Report'!A1807="","",VALUE(SUBSTITUTE('Quantities Report'!A1807,"+",""))),"")</f>
        <v/>
      </c>
    </row>
    <row r="1808" spans="2:2">
      <c r="B1808" s="25" t="str">
        <f>IFERROR(IF('Quantities Report'!A1808="","",VALUE(SUBSTITUTE('Quantities Report'!A1808,"+",""))),"")</f>
        <v/>
      </c>
    </row>
    <row r="1809" spans="2:2">
      <c r="B1809" s="25" t="str">
        <f>IFERROR(IF('Quantities Report'!A1809="","",VALUE(SUBSTITUTE('Quantities Report'!A1809,"+",""))),"")</f>
        <v/>
      </c>
    </row>
    <row r="1810" spans="2:2">
      <c r="B1810" s="25" t="str">
        <f>IFERROR(IF('Quantities Report'!A1810="","",VALUE(SUBSTITUTE('Quantities Report'!A1810,"+",""))),"")</f>
        <v/>
      </c>
    </row>
    <row r="1811" spans="2:2">
      <c r="B1811" s="25" t="str">
        <f>IFERROR(IF('Quantities Report'!A1811="","",VALUE(SUBSTITUTE('Quantities Report'!A1811,"+",""))),"")</f>
        <v/>
      </c>
    </row>
    <row r="1812" spans="2:2">
      <c r="B1812" s="25" t="str">
        <f>IFERROR(IF('Quantities Report'!A1812="","",VALUE(SUBSTITUTE('Quantities Report'!A1812,"+",""))),"")</f>
        <v/>
      </c>
    </row>
    <row r="1813" spans="2:2">
      <c r="B1813" s="25" t="str">
        <f>IFERROR(IF('Quantities Report'!A1813="","",VALUE(SUBSTITUTE('Quantities Report'!A1813,"+",""))),"")</f>
        <v/>
      </c>
    </row>
    <row r="1814" spans="2:2">
      <c r="B1814" s="25" t="str">
        <f>IFERROR(IF('Quantities Report'!A1814="","",VALUE(SUBSTITUTE('Quantities Report'!A1814,"+",""))),"")</f>
        <v/>
      </c>
    </row>
    <row r="1815" spans="2:2">
      <c r="B1815" s="25" t="str">
        <f>IFERROR(IF('Quantities Report'!A1815="","",VALUE(SUBSTITUTE('Quantities Report'!A1815,"+",""))),"")</f>
        <v/>
      </c>
    </row>
    <row r="1816" spans="2:2">
      <c r="B1816" s="25" t="str">
        <f>IFERROR(IF('Quantities Report'!A1816="","",VALUE(SUBSTITUTE('Quantities Report'!A1816,"+",""))),"")</f>
        <v/>
      </c>
    </row>
    <row r="1817" spans="2:2">
      <c r="B1817" s="25" t="str">
        <f>IFERROR(IF('Quantities Report'!A1817="","",VALUE(SUBSTITUTE('Quantities Report'!A1817,"+",""))),"")</f>
        <v/>
      </c>
    </row>
    <row r="1818" spans="2:2">
      <c r="B1818" s="25" t="str">
        <f>IFERROR(IF('Quantities Report'!A1818="","",VALUE(SUBSTITUTE('Quantities Report'!A1818,"+",""))),"")</f>
        <v/>
      </c>
    </row>
    <row r="1819" spans="2:2">
      <c r="B1819" s="25" t="str">
        <f>IFERROR(IF('Quantities Report'!A1819="","",VALUE(SUBSTITUTE('Quantities Report'!A1819,"+",""))),"")</f>
        <v/>
      </c>
    </row>
    <row r="1820" spans="2:2">
      <c r="B1820" s="25" t="str">
        <f>IFERROR(IF('Quantities Report'!A1820="","",VALUE(SUBSTITUTE('Quantities Report'!A1820,"+",""))),"")</f>
        <v/>
      </c>
    </row>
    <row r="1821" spans="2:2">
      <c r="B1821" s="25" t="str">
        <f>IFERROR(IF('Quantities Report'!A1821="","",VALUE(SUBSTITUTE('Quantities Report'!A1821,"+",""))),"")</f>
        <v/>
      </c>
    </row>
    <row r="1822" spans="2:2">
      <c r="B1822" s="25" t="str">
        <f>IFERROR(IF('Quantities Report'!A1822="","",VALUE(SUBSTITUTE('Quantities Report'!A1822,"+",""))),"")</f>
        <v/>
      </c>
    </row>
    <row r="1823" spans="2:2">
      <c r="B1823" s="25" t="str">
        <f>IFERROR(IF('Quantities Report'!A1823="","",VALUE(SUBSTITUTE('Quantities Report'!A1823,"+",""))),"")</f>
        <v/>
      </c>
    </row>
    <row r="1824" spans="2:2">
      <c r="B1824" s="25" t="str">
        <f>IFERROR(IF('Quantities Report'!A1824="","",VALUE(SUBSTITUTE('Quantities Report'!A1824,"+",""))),"")</f>
        <v/>
      </c>
    </row>
    <row r="1825" spans="2:2">
      <c r="B1825" s="25" t="str">
        <f>IFERROR(IF('Quantities Report'!A1825="","",VALUE(SUBSTITUTE('Quantities Report'!A1825,"+",""))),"")</f>
        <v/>
      </c>
    </row>
    <row r="1826" spans="2:2">
      <c r="B1826" s="25" t="str">
        <f>IFERROR(IF('Quantities Report'!A1826="","",VALUE(SUBSTITUTE('Quantities Report'!A1826,"+",""))),"")</f>
        <v/>
      </c>
    </row>
    <row r="1827" spans="2:2">
      <c r="B1827" s="25" t="str">
        <f>IFERROR(IF('Quantities Report'!A1827="","",VALUE(SUBSTITUTE('Quantities Report'!A1827,"+",""))),"")</f>
        <v/>
      </c>
    </row>
    <row r="1828" spans="2:2">
      <c r="B1828" s="25" t="str">
        <f>IFERROR(IF('Quantities Report'!A1828="","",VALUE(SUBSTITUTE('Quantities Report'!A1828,"+",""))),"")</f>
        <v/>
      </c>
    </row>
    <row r="1829" spans="2:2">
      <c r="B1829" s="25" t="str">
        <f>IFERROR(IF('Quantities Report'!A1829="","",VALUE(SUBSTITUTE('Quantities Report'!A1829,"+",""))),"")</f>
        <v/>
      </c>
    </row>
    <row r="1830" spans="2:2">
      <c r="B1830" s="25" t="str">
        <f>IFERROR(IF('Quantities Report'!A1830="","",VALUE(SUBSTITUTE('Quantities Report'!A1830,"+",""))),"")</f>
        <v/>
      </c>
    </row>
    <row r="1831" spans="2:2">
      <c r="B1831" s="25" t="str">
        <f>IFERROR(IF('Quantities Report'!A1831="","",VALUE(SUBSTITUTE('Quantities Report'!A1831,"+",""))),"")</f>
        <v/>
      </c>
    </row>
    <row r="1832" spans="2:2">
      <c r="B1832" s="25" t="str">
        <f>IFERROR(IF('Quantities Report'!A1832="","",VALUE(SUBSTITUTE('Quantities Report'!A1832,"+",""))),"")</f>
        <v/>
      </c>
    </row>
    <row r="1833" spans="2:2">
      <c r="B1833" s="25" t="str">
        <f>IFERROR(IF('Quantities Report'!A1833="","",VALUE(SUBSTITUTE('Quantities Report'!A1833,"+",""))),"")</f>
        <v/>
      </c>
    </row>
    <row r="1834" spans="2:2">
      <c r="B1834" s="25" t="str">
        <f>IFERROR(IF('Quantities Report'!A1834="","",VALUE(SUBSTITUTE('Quantities Report'!A1834,"+",""))),"")</f>
        <v/>
      </c>
    </row>
    <row r="1835" spans="2:2">
      <c r="B1835" s="25" t="str">
        <f>IFERROR(IF('Quantities Report'!A1835="","",VALUE(SUBSTITUTE('Quantities Report'!A1835,"+",""))),"")</f>
        <v/>
      </c>
    </row>
    <row r="1836" spans="2:2">
      <c r="B1836" s="25" t="str">
        <f>IFERROR(IF('Quantities Report'!A1836="","",VALUE(SUBSTITUTE('Quantities Report'!A1836,"+",""))),"")</f>
        <v/>
      </c>
    </row>
    <row r="1837" spans="2:2">
      <c r="B1837" s="25" t="str">
        <f>IFERROR(IF('Quantities Report'!A1837="","",VALUE(SUBSTITUTE('Quantities Report'!A1837,"+",""))),"")</f>
        <v/>
      </c>
    </row>
    <row r="1838" spans="2:2">
      <c r="B1838" s="25" t="str">
        <f>IFERROR(IF('Quantities Report'!A1838="","",VALUE(SUBSTITUTE('Quantities Report'!A1838,"+",""))),"")</f>
        <v/>
      </c>
    </row>
    <row r="1839" spans="2:2">
      <c r="B1839" s="25" t="str">
        <f>IFERROR(IF('Quantities Report'!A1839="","",VALUE(SUBSTITUTE('Quantities Report'!A1839,"+",""))),"")</f>
        <v/>
      </c>
    </row>
    <row r="1840" spans="2:2">
      <c r="B1840" s="25" t="str">
        <f>IFERROR(IF('Quantities Report'!A1840="","",VALUE(SUBSTITUTE('Quantities Report'!A1840,"+",""))),"")</f>
        <v/>
      </c>
    </row>
    <row r="1841" spans="2:2">
      <c r="B1841" s="25" t="str">
        <f>IFERROR(IF('Quantities Report'!A1841="","",VALUE(SUBSTITUTE('Quantities Report'!A1841,"+",""))),"")</f>
        <v/>
      </c>
    </row>
    <row r="1842" spans="2:2">
      <c r="B1842" s="25" t="str">
        <f>IFERROR(IF('Quantities Report'!A1842="","",VALUE(SUBSTITUTE('Quantities Report'!A1842,"+",""))),"")</f>
        <v/>
      </c>
    </row>
    <row r="1843" spans="2:2">
      <c r="B1843" s="25" t="str">
        <f>IFERROR(IF('Quantities Report'!A1843="","",VALUE(SUBSTITUTE('Quantities Report'!A1843,"+",""))),"")</f>
        <v/>
      </c>
    </row>
    <row r="1844" spans="2:2">
      <c r="B1844" s="25" t="str">
        <f>IFERROR(IF('Quantities Report'!A1844="","",VALUE(SUBSTITUTE('Quantities Report'!A1844,"+",""))),"")</f>
        <v/>
      </c>
    </row>
    <row r="1845" spans="2:2">
      <c r="B1845" s="25" t="str">
        <f>IFERROR(IF('Quantities Report'!A1845="","",VALUE(SUBSTITUTE('Quantities Report'!A1845,"+",""))),"")</f>
        <v/>
      </c>
    </row>
    <row r="1846" spans="2:2">
      <c r="B1846" s="25" t="str">
        <f>IFERROR(IF('Quantities Report'!A1846="","",VALUE(SUBSTITUTE('Quantities Report'!A1846,"+",""))),"")</f>
        <v/>
      </c>
    </row>
    <row r="1847" spans="2:2">
      <c r="B1847" s="25" t="str">
        <f>IFERROR(IF('Quantities Report'!A1847="","",VALUE(SUBSTITUTE('Quantities Report'!A1847,"+",""))),"")</f>
        <v/>
      </c>
    </row>
    <row r="1848" spans="2:2">
      <c r="B1848" s="25" t="str">
        <f>IFERROR(IF('Quantities Report'!A1848="","",VALUE(SUBSTITUTE('Quantities Report'!A1848,"+",""))),"")</f>
        <v/>
      </c>
    </row>
    <row r="1849" spans="2:2">
      <c r="B1849" s="25" t="str">
        <f>IFERROR(IF('Quantities Report'!A1849="","",VALUE(SUBSTITUTE('Quantities Report'!A1849,"+",""))),"")</f>
        <v/>
      </c>
    </row>
    <row r="1850" spans="2:2">
      <c r="B1850" s="25" t="str">
        <f>IFERROR(IF('Quantities Report'!A1850="","",VALUE(SUBSTITUTE('Quantities Report'!A1850,"+",""))),"")</f>
        <v/>
      </c>
    </row>
    <row r="1851" spans="2:2">
      <c r="B1851" s="25" t="str">
        <f>IFERROR(IF('Quantities Report'!A1851="","",VALUE(SUBSTITUTE('Quantities Report'!A1851,"+",""))),"")</f>
        <v/>
      </c>
    </row>
    <row r="1852" spans="2:2">
      <c r="B1852" s="25" t="str">
        <f>IFERROR(IF('Quantities Report'!A1852="","",VALUE(SUBSTITUTE('Quantities Report'!A1852,"+",""))),"")</f>
        <v/>
      </c>
    </row>
    <row r="1853" spans="2:2">
      <c r="B1853" s="25" t="str">
        <f>IFERROR(IF('Quantities Report'!A1853="","",VALUE(SUBSTITUTE('Quantities Report'!A1853,"+",""))),"")</f>
        <v/>
      </c>
    </row>
    <row r="1854" spans="2:2">
      <c r="B1854" s="25" t="str">
        <f>IFERROR(IF('Quantities Report'!A1854="","",VALUE(SUBSTITUTE('Quantities Report'!A1854,"+",""))),"")</f>
        <v/>
      </c>
    </row>
    <row r="1855" spans="2:2">
      <c r="B1855" s="25" t="str">
        <f>IFERROR(IF('Quantities Report'!A1855="","",VALUE(SUBSTITUTE('Quantities Report'!A1855,"+",""))),"")</f>
        <v/>
      </c>
    </row>
    <row r="1856" spans="2:2">
      <c r="B1856" s="25" t="str">
        <f>IFERROR(IF('Quantities Report'!A1856="","",VALUE(SUBSTITUTE('Quantities Report'!A1856,"+",""))),"")</f>
        <v/>
      </c>
    </row>
    <row r="1857" spans="2:2">
      <c r="B1857" s="25" t="str">
        <f>IFERROR(IF('Quantities Report'!A1857="","",VALUE(SUBSTITUTE('Quantities Report'!A1857,"+",""))),"")</f>
        <v/>
      </c>
    </row>
    <row r="1858" spans="2:2">
      <c r="B1858" s="25" t="str">
        <f>IFERROR(IF('Quantities Report'!A1858="","",VALUE(SUBSTITUTE('Quantities Report'!A1858,"+",""))),"")</f>
        <v/>
      </c>
    </row>
    <row r="1859" spans="2:2">
      <c r="B1859" s="25" t="str">
        <f>IFERROR(IF('Quantities Report'!A1859="","",VALUE(SUBSTITUTE('Quantities Report'!A1859,"+",""))),"")</f>
        <v/>
      </c>
    </row>
    <row r="1860" spans="2:2">
      <c r="B1860" s="25" t="str">
        <f>IFERROR(IF('Quantities Report'!A1860="","",VALUE(SUBSTITUTE('Quantities Report'!A1860,"+",""))),"")</f>
        <v/>
      </c>
    </row>
    <row r="1861" spans="2:2">
      <c r="B1861" s="25" t="str">
        <f>IFERROR(IF('Quantities Report'!A1861="","",VALUE(SUBSTITUTE('Quantities Report'!A1861,"+",""))),"")</f>
        <v/>
      </c>
    </row>
    <row r="1862" spans="2:2">
      <c r="B1862" s="25" t="str">
        <f>IFERROR(IF('Quantities Report'!A1862="","",VALUE(SUBSTITUTE('Quantities Report'!A1862,"+",""))),"")</f>
        <v/>
      </c>
    </row>
    <row r="1863" spans="2:2">
      <c r="B1863" s="25" t="str">
        <f>IFERROR(IF('Quantities Report'!A1863="","",VALUE(SUBSTITUTE('Quantities Report'!A1863,"+",""))),"")</f>
        <v/>
      </c>
    </row>
    <row r="1864" spans="2:2">
      <c r="B1864" s="25" t="str">
        <f>IFERROR(IF('Quantities Report'!A1864="","",VALUE(SUBSTITUTE('Quantities Report'!A1864,"+",""))),"")</f>
        <v/>
      </c>
    </row>
    <row r="1865" spans="2:2">
      <c r="B1865" s="25" t="str">
        <f>IFERROR(IF('Quantities Report'!A1865="","",VALUE(SUBSTITUTE('Quantities Report'!A1865,"+",""))),"")</f>
        <v/>
      </c>
    </row>
    <row r="1866" spans="2:2">
      <c r="B1866" s="25" t="str">
        <f>IFERROR(IF('Quantities Report'!A1866="","",VALUE(SUBSTITUTE('Quantities Report'!A1866,"+",""))),"")</f>
        <v/>
      </c>
    </row>
    <row r="1867" spans="2:2">
      <c r="B1867" s="25" t="str">
        <f>IFERROR(IF('Quantities Report'!A1867="","",VALUE(SUBSTITUTE('Quantities Report'!A1867,"+",""))),"")</f>
        <v/>
      </c>
    </row>
    <row r="1868" spans="2:2">
      <c r="B1868" s="25" t="str">
        <f>IFERROR(IF('Quantities Report'!A1868="","",VALUE(SUBSTITUTE('Quantities Report'!A1868,"+",""))),"")</f>
        <v/>
      </c>
    </row>
    <row r="1869" spans="2:2">
      <c r="B1869" s="25" t="str">
        <f>IFERROR(IF('Quantities Report'!A1869="","",VALUE(SUBSTITUTE('Quantities Report'!A1869,"+",""))),"")</f>
        <v/>
      </c>
    </row>
    <row r="1870" spans="2:2">
      <c r="B1870" s="25" t="str">
        <f>IFERROR(IF('Quantities Report'!A1870="","",VALUE(SUBSTITUTE('Quantities Report'!A1870,"+",""))),"")</f>
        <v/>
      </c>
    </row>
    <row r="1871" spans="2:2">
      <c r="B1871" s="25" t="str">
        <f>IFERROR(IF('Quantities Report'!A1871="","",VALUE(SUBSTITUTE('Quantities Report'!A1871,"+",""))),"")</f>
        <v/>
      </c>
    </row>
    <row r="1872" spans="2:2">
      <c r="B1872" s="25" t="str">
        <f>IFERROR(IF('Quantities Report'!A1872="","",VALUE(SUBSTITUTE('Quantities Report'!A1872,"+",""))),"")</f>
        <v/>
      </c>
    </row>
    <row r="1873" spans="2:2">
      <c r="B1873" s="25" t="str">
        <f>IFERROR(IF('Quantities Report'!A1873="","",VALUE(SUBSTITUTE('Quantities Report'!A1873,"+",""))),"")</f>
        <v/>
      </c>
    </row>
    <row r="1874" spans="2:2">
      <c r="B1874" s="25" t="str">
        <f>IFERROR(IF('Quantities Report'!A1874="","",VALUE(SUBSTITUTE('Quantities Report'!A1874,"+",""))),"")</f>
        <v/>
      </c>
    </row>
    <row r="1875" spans="2:2">
      <c r="B1875" s="25" t="str">
        <f>IFERROR(IF('Quantities Report'!A1875="","",VALUE(SUBSTITUTE('Quantities Report'!A1875,"+",""))),"")</f>
        <v/>
      </c>
    </row>
    <row r="1876" spans="2:2">
      <c r="B1876" s="25" t="str">
        <f>IFERROR(IF('Quantities Report'!A1876="","",VALUE(SUBSTITUTE('Quantities Report'!A1876,"+",""))),"")</f>
        <v/>
      </c>
    </row>
    <row r="1877" spans="2:2">
      <c r="B1877" s="25" t="str">
        <f>IFERROR(IF('Quantities Report'!A1877="","",VALUE(SUBSTITUTE('Quantities Report'!A1877,"+",""))),"")</f>
        <v/>
      </c>
    </row>
    <row r="1878" spans="2:2">
      <c r="B1878" s="25" t="str">
        <f>IFERROR(IF('Quantities Report'!A1878="","",VALUE(SUBSTITUTE('Quantities Report'!A1878,"+",""))),"")</f>
        <v/>
      </c>
    </row>
    <row r="1879" spans="2:2">
      <c r="B1879" s="25" t="str">
        <f>IFERROR(IF('Quantities Report'!A1879="","",VALUE(SUBSTITUTE('Quantities Report'!A1879,"+",""))),"")</f>
        <v/>
      </c>
    </row>
    <row r="1880" spans="2:2">
      <c r="B1880" s="25" t="str">
        <f>IFERROR(IF('Quantities Report'!A1880="","",VALUE(SUBSTITUTE('Quantities Report'!A1880,"+",""))),"")</f>
        <v/>
      </c>
    </row>
    <row r="1881" spans="2:2">
      <c r="B1881" s="25" t="str">
        <f>IFERROR(IF('Quantities Report'!A1881="","",VALUE(SUBSTITUTE('Quantities Report'!A1881,"+",""))),"")</f>
        <v/>
      </c>
    </row>
    <row r="1882" spans="2:2">
      <c r="B1882" s="25" t="str">
        <f>IFERROR(IF('Quantities Report'!A1882="","",VALUE(SUBSTITUTE('Quantities Report'!A1882,"+",""))),"")</f>
        <v/>
      </c>
    </row>
    <row r="1883" spans="2:2">
      <c r="B1883" s="25" t="str">
        <f>IFERROR(IF('Quantities Report'!A1883="","",VALUE(SUBSTITUTE('Quantities Report'!A1883,"+",""))),"")</f>
        <v/>
      </c>
    </row>
    <row r="1884" spans="2:2">
      <c r="B1884" s="25" t="str">
        <f>IFERROR(IF('Quantities Report'!A1884="","",VALUE(SUBSTITUTE('Quantities Report'!A1884,"+",""))),"")</f>
        <v/>
      </c>
    </row>
    <row r="1885" spans="2:2">
      <c r="B1885" s="25" t="str">
        <f>IFERROR(IF('Quantities Report'!A1885="","",VALUE(SUBSTITUTE('Quantities Report'!A1885,"+",""))),"")</f>
        <v/>
      </c>
    </row>
    <row r="1886" spans="2:2">
      <c r="B1886" s="25" t="str">
        <f>IFERROR(IF('Quantities Report'!A1886="","",VALUE(SUBSTITUTE('Quantities Report'!A1886,"+",""))),"")</f>
        <v/>
      </c>
    </row>
    <row r="1887" spans="2:2">
      <c r="B1887" s="25" t="str">
        <f>IFERROR(IF('Quantities Report'!A1887="","",VALUE(SUBSTITUTE('Quantities Report'!A1887,"+",""))),"")</f>
        <v/>
      </c>
    </row>
    <row r="1888" spans="2:2">
      <c r="B1888" s="25" t="str">
        <f>IFERROR(IF('Quantities Report'!A1888="","",VALUE(SUBSTITUTE('Quantities Report'!A1888,"+",""))),"")</f>
        <v/>
      </c>
    </row>
    <row r="1889" spans="2:2">
      <c r="B1889" s="25" t="str">
        <f>IFERROR(IF('Quantities Report'!A1889="","",VALUE(SUBSTITUTE('Quantities Report'!A1889,"+",""))),"")</f>
        <v/>
      </c>
    </row>
    <row r="1890" spans="2:2">
      <c r="B1890" s="25" t="str">
        <f>IFERROR(IF('Quantities Report'!A1890="","",VALUE(SUBSTITUTE('Quantities Report'!A1890,"+",""))),"")</f>
        <v/>
      </c>
    </row>
    <row r="1891" spans="2:2">
      <c r="B1891" s="25" t="str">
        <f>IFERROR(IF('Quantities Report'!A1891="","",VALUE(SUBSTITUTE('Quantities Report'!A1891,"+",""))),"")</f>
        <v/>
      </c>
    </row>
    <row r="1892" spans="2:2">
      <c r="B1892" s="25" t="str">
        <f>IFERROR(IF('Quantities Report'!A1892="","",VALUE(SUBSTITUTE('Quantities Report'!A1892,"+",""))),"")</f>
        <v/>
      </c>
    </row>
    <row r="1893" spans="2:2">
      <c r="B1893" s="25" t="str">
        <f>IFERROR(IF('Quantities Report'!A1893="","",VALUE(SUBSTITUTE('Quantities Report'!A1893,"+",""))),"")</f>
        <v/>
      </c>
    </row>
    <row r="1894" spans="2:2">
      <c r="B1894" s="25" t="str">
        <f>IFERROR(IF('Quantities Report'!A1894="","",VALUE(SUBSTITUTE('Quantities Report'!A1894,"+",""))),"")</f>
        <v/>
      </c>
    </row>
    <row r="1895" spans="2:2">
      <c r="B1895" s="25" t="str">
        <f>IFERROR(IF('Quantities Report'!A1895="","",VALUE(SUBSTITUTE('Quantities Report'!A1895,"+",""))),"")</f>
        <v/>
      </c>
    </row>
    <row r="1896" spans="2:2">
      <c r="B1896" s="25" t="str">
        <f>IFERROR(IF('Quantities Report'!A1896="","",VALUE(SUBSTITUTE('Quantities Report'!A1896,"+",""))),"")</f>
        <v/>
      </c>
    </row>
    <row r="1897" spans="2:2">
      <c r="B1897" s="25" t="str">
        <f>IFERROR(IF('Quantities Report'!A1897="","",VALUE(SUBSTITUTE('Quantities Report'!A1897,"+",""))),"")</f>
        <v/>
      </c>
    </row>
    <row r="1898" spans="2:2">
      <c r="B1898" s="25" t="str">
        <f>IFERROR(IF('Quantities Report'!A1898="","",VALUE(SUBSTITUTE('Quantities Report'!A1898,"+",""))),"")</f>
        <v/>
      </c>
    </row>
    <row r="1899" spans="2:2">
      <c r="B1899" s="25" t="str">
        <f>IFERROR(IF('Quantities Report'!A1899="","",VALUE(SUBSTITUTE('Quantities Report'!A1899,"+",""))),"")</f>
        <v/>
      </c>
    </row>
    <row r="1900" spans="2:2">
      <c r="B1900" s="25" t="str">
        <f>IFERROR(IF('Quantities Report'!A1900="","",VALUE(SUBSTITUTE('Quantities Report'!A1900,"+",""))),"")</f>
        <v/>
      </c>
    </row>
    <row r="1901" spans="2:2">
      <c r="B1901" s="25" t="str">
        <f>IFERROR(IF('Quantities Report'!A1901="","",VALUE(SUBSTITUTE('Quantities Report'!A1901,"+",""))),"")</f>
        <v/>
      </c>
    </row>
    <row r="1902" spans="2:2">
      <c r="B1902" s="25" t="str">
        <f>IFERROR(IF('Quantities Report'!A1902="","",VALUE(SUBSTITUTE('Quantities Report'!A1902,"+",""))),"")</f>
        <v/>
      </c>
    </row>
    <row r="1903" spans="2:2">
      <c r="B1903" s="25" t="str">
        <f>IFERROR(IF('Quantities Report'!A1903="","",VALUE(SUBSTITUTE('Quantities Report'!A1903,"+",""))),"")</f>
        <v/>
      </c>
    </row>
    <row r="1904" spans="2:2">
      <c r="B1904" s="25" t="str">
        <f>IFERROR(IF('Quantities Report'!A1904="","",VALUE(SUBSTITUTE('Quantities Report'!A1904,"+",""))),"")</f>
        <v/>
      </c>
    </row>
    <row r="1905" spans="2:2">
      <c r="B1905" s="25" t="str">
        <f>IFERROR(IF('Quantities Report'!A1905="","",VALUE(SUBSTITUTE('Quantities Report'!A1905,"+",""))),"")</f>
        <v/>
      </c>
    </row>
    <row r="1906" spans="2:2">
      <c r="B1906" s="25" t="str">
        <f>IFERROR(IF('Quantities Report'!A1906="","",VALUE(SUBSTITUTE('Quantities Report'!A1906,"+",""))),"")</f>
        <v/>
      </c>
    </row>
    <row r="1907" spans="2:2">
      <c r="B1907" s="25" t="str">
        <f>IFERROR(IF('Quantities Report'!A1907="","",VALUE(SUBSTITUTE('Quantities Report'!A1907,"+",""))),"")</f>
        <v/>
      </c>
    </row>
    <row r="1908" spans="2:2">
      <c r="B1908" s="25" t="str">
        <f>IFERROR(IF('Quantities Report'!A1908="","",VALUE(SUBSTITUTE('Quantities Report'!A1908,"+",""))),"")</f>
        <v/>
      </c>
    </row>
    <row r="1909" spans="2:2">
      <c r="B1909" s="25" t="str">
        <f>IFERROR(IF('Quantities Report'!A1909="","",VALUE(SUBSTITUTE('Quantities Report'!A1909,"+",""))),"")</f>
        <v/>
      </c>
    </row>
    <row r="1910" spans="2:2">
      <c r="B1910" s="25" t="str">
        <f>IFERROR(IF('Quantities Report'!A1910="","",VALUE(SUBSTITUTE('Quantities Report'!A1910,"+",""))),"")</f>
        <v/>
      </c>
    </row>
    <row r="1911" spans="2:2">
      <c r="B1911" s="25" t="str">
        <f>IFERROR(IF('Quantities Report'!A1911="","",VALUE(SUBSTITUTE('Quantities Report'!A1911,"+",""))),"")</f>
        <v/>
      </c>
    </row>
    <row r="1912" spans="2:2">
      <c r="B1912" s="25" t="str">
        <f>IFERROR(IF('Quantities Report'!A1912="","",VALUE(SUBSTITUTE('Quantities Report'!A1912,"+",""))),"")</f>
        <v/>
      </c>
    </row>
    <row r="1913" spans="2:2">
      <c r="B1913" s="25" t="str">
        <f>IFERROR(IF('Quantities Report'!A1913="","",VALUE(SUBSTITUTE('Quantities Report'!A1913,"+",""))),"")</f>
        <v/>
      </c>
    </row>
    <row r="1914" spans="2:2">
      <c r="B1914" s="25" t="str">
        <f>IFERROR(IF('Quantities Report'!A1914="","",VALUE(SUBSTITUTE('Quantities Report'!A1914,"+",""))),"")</f>
        <v/>
      </c>
    </row>
    <row r="1915" spans="2:2">
      <c r="B1915" s="25" t="str">
        <f>IFERROR(IF('Quantities Report'!A1915="","",VALUE(SUBSTITUTE('Quantities Report'!A1915,"+",""))),"")</f>
        <v/>
      </c>
    </row>
    <row r="1916" spans="2:2">
      <c r="B1916" s="25" t="str">
        <f>IFERROR(IF('Quantities Report'!A1916="","",VALUE(SUBSTITUTE('Quantities Report'!A1916,"+",""))),"")</f>
        <v/>
      </c>
    </row>
    <row r="1917" spans="2:2">
      <c r="B1917" s="25" t="str">
        <f>IFERROR(IF('Quantities Report'!A1917="","",VALUE(SUBSTITUTE('Quantities Report'!A1917,"+",""))),"")</f>
        <v/>
      </c>
    </row>
    <row r="1918" spans="2:2">
      <c r="B1918" s="25" t="str">
        <f>IFERROR(IF('Quantities Report'!A1918="","",VALUE(SUBSTITUTE('Quantities Report'!A1918,"+",""))),"")</f>
        <v/>
      </c>
    </row>
    <row r="1919" spans="2:2">
      <c r="B1919" s="25" t="str">
        <f>IFERROR(IF('Quantities Report'!A1919="","",VALUE(SUBSTITUTE('Quantities Report'!A1919,"+",""))),"")</f>
        <v/>
      </c>
    </row>
    <row r="1920" spans="2:2">
      <c r="B1920" s="25" t="str">
        <f>IFERROR(IF('Quantities Report'!A1920="","",VALUE(SUBSTITUTE('Quantities Report'!A1920,"+",""))),"")</f>
        <v/>
      </c>
    </row>
    <row r="1921" spans="2:2">
      <c r="B1921" s="25" t="str">
        <f>IFERROR(IF('Quantities Report'!A1921="","",VALUE(SUBSTITUTE('Quantities Report'!A1921,"+",""))),"")</f>
        <v/>
      </c>
    </row>
    <row r="1922" spans="2:2">
      <c r="B1922" s="25" t="str">
        <f>IFERROR(IF('Quantities Report'!A1922="","",VALUE(SUBSTITUTE('Quantities Report'!A1922,"+",""))),"")</f>
        <v/>
      </c>
    </row>
    <row r="1923" spans="2:2">
      <c r="B1923" s="25" t="str">
        <f>IFERROR(IF('Quantities Report'!A1923="","",VALUE(SUBSTITUTE('Quantities Report'!A1923,"+",""))),"")</f>
        <v/>
      </c>
    </row>
    <row r="1924" spans="2:2">
      <c r="B1924" s="25" t="str">
        <f>IFERROR(IF('Quantities Report'!A1924="","",VALUE(SUBSTITUTE('Quantities Report'!A1924,"+",""))),"")</f>
        <v/>
      </c>
    </row>
    <row r="1925" spans="2:2">
      <c r="B1925" s="25" t="str">
        <f>IFERROR(IF('Quantities Report'!A1925="","",VALUE(SUBSTITUTE('Quantities Report'!A1925,"+",""))),"")</f>
        <v/>
      </c>
    </row>
    <row r="1926" spans="2:2">
      <c r="B1926" s="25" t="str">
        <f>IFERROR(IF('Quantities Report'!A1926="","",VALUE(SUBSTITUTE('Quantities Report'!A1926,"+",""))),"")</f>
        <v/>
      </c>
    </row>
    <row r="1927" spans="2:2">
      <c r="B1927" s="25" t="str">
        <f>IFERROR(IF('Quantities Report'!A1927="","",VALUE(SUBSTITUTE('Quantities Report'!A1927,"+",""))),"")</f>
        <v/>
      </c>
    </row>
    <row r="1928" spans="2:2">
      <c r="B1928" s="25" t="str">
        <f>IFERROR(IF('Quantities Report'!A1928="","",VALUE(SUBSTITUTE('Quantities Report'!A1928,"+",""))),"")</f>
        <v/>
      </c>
    </row>
    <row r="1929" spans="2:2">
      <c r="B1929" s="25" t="str">
        <f>IFERROR(IF('Quantities Report'!A1929="","",VALUE(SUBSTITUTE('Quantities Report'!A1929,"+",""))),"")</f>
        <v/>
      </c>
    </row>
    <row r="1930" spans="2:2">
      <c r="B1930" s="25" t="str">
        <f>IFERROR(IF('Quantities Report'!A1930="","",VALUE(SUBSTITUTE('Quantities Report'!A1930,"+",""))),"")</f>
        <v/>
      </c>
    </row>
    <row r="1931" spans="2:2">
      <c r="B1931" s="25" t="str">
        <f>IFERROR(IF('Quantities Report'!A1931="","",VALUE(SUBSTITUTE('Quantities Report'!A1931,"+",""))),"")</f>
        <v/>
      </c>
    </row>
    <row r="1932" spans="2:2">
      <c r="B1932" s="25" t="str">
        <f>IFERROR(IF('Quantities Report'!A1932="","",VALUE(SUBSTITUTE('Quantities Report'!A1932,"+",""))),"")</f>
        <v/>
      </c>
    </row>
    <row r="1933" spans="2:2">
      <c r="B1933" s="25" t="str">
        <f>IFERROR(IF('Quantities Report'!A1933="","",VALUE(SUBSTITUTE('Quantities Report'!A1933,"+",""))),"")</f>
        <v/>
      </c>
    </row>
    <row r="1934" spans="2:2">
      <c r="B1934" s="25" t="str">
        <f>IFERROR(IF('Quantities Report'!A1934="","",VALUE(SUBSTITUTE('Quantities Report'!A1934,"+",""))),"")</f>
        <v/>
      </c>
    </row>
    <row r="1935" spans="2:2">
      <c r="B1935" s="25" t="str">
        <f>IFERROR(IF('Quantities Report'!A1935="","",VALUE(SUBSTITUTE('Quantities Report'!A1935,"+",""))),"")</f>
        <v/>
      </c>
    </row>
    <row r="1936" spans="2:2">
      <c r="B1936" s="25" t="str">
        <f>IFERROR(IF('Quantities Report'!A1936="","",VALUE(SUBSTITUTE('Quantities Report'!A1936,"+",""))),"")</f>
        <v/>
      </c>
    </row>
    <row r="1937" spans="2:2">
      <c r="B1937" s="25" t="str">
        <f>IFERROR(IF('Quantities Report'!A1937="","",VALUE(SUBSTITUTE('Quantities Report'!A1937,"+",""))),"")</f>
        <v/>
      </c>
    </row>
    <row r="1938" spans="2:2">
      <c r="B1938" s="25" t="str">
        <f>IFERROR(IF('Quantities Report'!A1938="","",VALUE(SUBSTITUTE('Quantities Report'!A1938,"+",""))),"")</f>
        <v/>
      </c>
    </row>
    <row r="1939" spans="2:2">
      <c r="B1939" s="25" t="str">
        <f>IFERROR(IF('Quantities Report'!A1939="","",VALUE(SUBSTITUTE('Quantities Report'!A1939,"+",""))),"")</f>
        <v/>
      </c>
    </row>
    <row r="1940" spans="2:2">
      <c r="B1940" s="25" t="str">
        <f>IFERROR(IF('Quantities Report'!A1940="","",VALUE(SUBSTITUTE('Quantities Report'!A1940,"+",""))),"")</f>
        <v/>
      </c>
    </row>
    <row r="1941" spans="2:2">
      <c r="B1941" s="25" t="str">
        <f>IFERROR(IF('Quantities Report'!A1941="","",VALUE(SUBSTITUTE('Quantities Report'!A1941,"+",""))),"")</f>
        <v/>
      </c>
    </row>
    <row r="1942" spans="2:2">
      <c r="B1942" s="25" t="str">
        <f>IFERROR(IF('Quantities Report'!A1942="","",VALUE(SUBSTITUTE('Quantities Report'!A1942,"+",""))),"")</f>
        <v/>
      </c>
    </row>
    <row r="1943" spans="2:2">
      <c r="B1943" s="25" t="str">
        <f>IFERROR(IF('Quantities Report'!A1943="","",VALUE(SUBSTITUTE('Quantities Report'!A1943,"+",""))),"")</f>
        <v/>
      </c>
    </row>
    <row r="1944" spans="2:2">
      <c r="B1944" s="25" t="str">
        <f>IFERROR(IF('Quantities Report'!A1944="","",VALUE(SUBSTITUTE('Quantities Report'!A1944,"+",""))),"")</f>
        <v/>
      </c>
    </row>
    <row r="1945" spans="2:2">
      <c r="B1945" s="25" t="str">
        <f>IFERROR(IF('Quantities Report'!A1945="","",VALUE(SUBSTITUTE('Quantities Report'!A1945,"+",""))),"")</f>
        <v/>
      </c>
    </row>
    <row r="1946" spans="2:2">
      <c r="B1946" s="25" t="str">
        <f>IFERROR(IF('Quantities Report'!A1946="","",VALUE(SUBSTITUTE('Quantities Report'!A1946,"+",""))),"")</f>
        <v/>
      </c>
    </row>
    <row r="1947" spans="2:2">
      <c r="B1947" s="25" t="str">
        <f>IFERROR(IF('Quantities Report'!A1947="","",VALUE(SUBSTITUTE('Quantities Report'!A1947,"+",""))),"")</f>
        <v/>
      </c>
    </row>
    <row r="1948" spans="2:2">
      <c r="B1948" s="25" t="str">
        <f>IFERROR(IF('Quantities Report'!A1948="","",VALUE(SUBSTITUTE('Quantities Report'!A1948,"+",""))),"")</f>
        <v/>
      </c>
    </row>
    <row r="1949" spans="2:2">
      <c r="B1949" s="25" t="str">
        <f>IFERROR(IF('Quantities Report'!A1949="","",VALUE(SUBSTITUTE('Quantities Report'!A1949,"+",""))),"")</f>
        <v/>
      </c>
    </row>
    <row r="1950" spans="2:2">
      <c r="B1950" s="25" t="str">
        <f>IFERROR(IF('Quantities Report'!A1950="","",VALUE(SUBSTITUTE('Quantities Report'!A1950,"+",""))),"")</f>
        <v/>
      </c>
    </row>
    <row r="1951" spans="2:2">
      <c r="B1951" s="25" t="str">
        <f>IFERROR(IF('Quantities Report'!A1951="","",VALUE(SUBSTITUTE('Quantities Report'!A1951,"+",""))),"")</f>
        <v/>
      </c>
    </row>
    <row r="1952" spans="2:2">
      <c r="B1952" s="25" t="str">
        <f>IFERROR(IF('Quantities Report'!A1952="","",VALUE(SUBSTITUTE('Quantities Report'!A1952,"+",""))),"")</f>
        <v/>
      </c>
    </row>
    <row r="1953" spans="2:2">
      <c r="B1953" s="25" t="str">
        <f>IFERROR(IF('Quantities Report'!A1953="","",VALUE(SUBSTITUTE('Quantities Report'!A1953,"+",""))),"")</f>
        <v/>
      </c>
    </row>
    <row r="1954" spans="2:2">
      <c r="B1954" s="25" t="str">
        <f>IFERROR(IF('Quantities Report'!A1954="","",VALUE(SUBSTITUTE('Quantities Report'!A1954,"+",""))),"")</f>
        <v/>
      </c>
    </row>
    <row r="1955" spans="2:2">
      <c r="B1955" s="25" t="str">
        <f>IFERROR(IF('Quantities Report'!A1955="","",VALUE(SUBSTITUTE('Quantities Report'!A1955,"+",""))),"")</f>
        <v/>
      </c>
    </row>
    <row r="1956" spans="2:2">
      <c r="B1956" s="25" t="str">
        <f>IFERROR(IF('Quantities Report'!A1956="","",VALUE(SUBSTITUTE('Quantities Report'!A1956,"+",""))),"")</f>
        <v/>
      </c>
    </row>
    <row r="1957" spans="2:2">
      <c r="B1957" s="25" t="str">
        <f>IFERROR(IF('Quantities Report'!A1957="","",VALUE(SUBSTITUTE('Quantities Report'!A1957,"+",""))),"")</f>
        <v/>
      </c>
    </row>
    <row r="1958" spans="2:2">
      <c r="B1958" s="25" t="str">
        <f>IFERROR(IF('Quantities Report'!A1958="","",VALUE(SUBSTITUTE('Quantities Report'!A1958,"+",""))),"")</f>
        <v/>
      </c>
    </row>
    <row r="1959" spans="2:2">
      <c r="B1959" s="25" t="str">
        <f>IFERROR(IF('Quantities Report'!A1959="","",VALUE(SUBSTITUTE('Quantities Report'!A1959,"+",""))),"")</f>
        <v/>
      </c>
    </row>
    <row r="1960" spans="2:2">
      <c r="B1960" s="25" t="str">
        <f>IFERROR(IF('Quantities Report'!A1960="","",VALUE(SUBSTITUTE('Quantities Report'!A1960,"+",""))),"")</f>
        <v/>
      </c>
    </row>
    <row r="1961" spans="2:2">
      <c r="B1961" s="25" t="str">
        <f>IFERROR(IF('Quantities Report'!A1961="","",VALUE(SUBSTITUTE('Quantities Report'!A1961,"+",""))),"")</f>
        <v/>
      </c>
    </row>
    <row r="1962" spans="2:2">
      <c r="B1962" s="25" t="str">
        <f>IFERROR(IF('Quantities Report'!A1962="","",VALUE(SUBSTITUTE('Quantities Report'!A1962,"+",""))),"")</f>
        <v/>
      </c>
    </row>
    <row r="1963" spans="2:2">
      <c r="B1963" s="25" t="str">
        <f>IFERROR(IF('Quantities Report'!A1963="","",VALUE(SUBSTITUTE('Quantities Report'!A1963,"+",""))),"")</f>
        <v/>
      </c>
    </row>
    <row r="1964" spans="2:2">
      <c r="B1964" s="25" t="str">
        <f>IFERROR(IF('Quantities Report'!A1964="","",VALUE(SUBSTITUTE('Quantities Report'!A1964,"+",""))),"")</f>
        <v/>
      </c>
    </row>
    <row r="1965" spans="2:2">
      <c r="B1965" s="25" t="str">
        <f>IFERROR(IF('Quantities Report'!A1965="","",VALUE(SUBSTITUTE('Quantities Report'!A1965,"+",""))),"")</f>
        <v/>
      </c>
    </row>
    <row r="1966" spans="2:2">
      <c r="B1966" s="25" t="str">
        <f>IFERROR(IF('Quantities Report'!A1966="","",VALUE(SUBSTITUTE('Quantities Report'!A1966,"+",""))),"")</f>
        <v/>
      </c>
    </row>
    <row r="1967" spans="2:2">
      <c r="B1967" s="25" t="str">
        <f>IFERROR(IF('Quantities Report'!A1967="","",VALUE(SUBSTITUTE('Quantities Report'!A1967,"+",""))),"")</f>
        <v/>
      </c>
    </row>
    <row r="1968" spans="2:2">
      <c r="B1968" s="25" t="str">
        <f>IFERROR(IF('Quantities Report'!A1968="","",VALUE(SUBSTITUTE('Quantities Report'!A1968,"+",""))),"")</f>
        <v/>
      </c>
    </row>
    <row r="1969" spans="2:2">
      <c r="B1969" s="25" t="str">
        <f>IFERROR(IF('Quantities Report'!A1969="","",VALUE(SUBSTITUTE('Quantities Report'!A1969,"+",""))),"")</f>
        <v/>
      </c>
    </row>
    <row r="1970" spans="2:2">
      <c r="B1970" s="25" t="str">
        <f>IFERROR(IF('Quantities Report'!A1970="","",VALUE(SUBSTITUTE('Quantities Report'!A1970,"+",""))),"")</f>
        <v/>
      </c>
    </row>
    <row r="1971" spans="2:2">
      <c r="B1971" s="25" t="str">
        <f>IFERROR(IF('Quantities Report'!A1971="","",VALUE(SUBSTITUTE('Quantities Report'!A1971,"+",""))),"")</f>
        <v/>
      </c>
    </row>
    <row r="1972" spans="2:2">
      <c r="B1972" s="25" t="str">
        <f>IFERROR(IF('Quantities Report'!A1972="","",VALUE(SUBSTITUTE('Quantities Report'!A1972,"+",""))),"")</f>
        <v/>
      </c>
    </row>
    <row r="1973" spans="2:2">
      <c r="B1973" s="25" t="str">
        <f>IFERROR(IF('Quantities Report'!A1973="","",VALUE(SUBSTITUTE('Quantities Report'!A1973,"+",""))),"")</f>
        <v/>
      </c>
    </row>
    <row r="1974" spans="2:2">
      <c r="B1974" s="25" t="str">
        <f>IFERROR(IF('Quantities Report'!A1974="","",VALUE(SUBSTITUTE('Quantities Report'!A1974,"+",""))),"")</f>
        <v/>
      </c>
    </row>
    <row r="1975" spans="2:2">
      <c r="B1975" s="25" t="str">
        <f>IFERROR(IF('Quantities Report'!A1975="","",VALUE(SUBSTITUTE('Quantities Report'!A1975,"+",""))),"")</f>
        <v/>
      </c>
    </row>
    <row r="1976" spans="2:2">
      <c r="B1976" s="25" t="str">
        <f>IFERROR(IF('Quantities Report'!A1976="","",VALUE(SUBSTITUTE('Quantities Report'!A1976,"+",""))),"")</f>
        <v/>
      </c>
    </row>
    <row r="1977" spans="2:2">
      <c r="B1977" s="25" t="str">
        <f>IFERROR(IF('Quantities Report'!A1977="","",VALUE(SUBSTITUTE('Quantities Report'!A1977,"+",""))),"")</f>
        <v/>
      </c>
    </row>
    <row r="1978" spans="2:2">
      <c r="B1978" s="25" t="str">
        <f>IFERROR(IF('Quantities Report'!A1978="","",VALUE(SUBSTITUTE('Quantities Report'!A1978,"+",""))),"")</f>
        <v/>
      </c>
    </row>
    <row r="1979" spans="2:2">
      <c r="B1979" s="25" t="str">
        <f>IFERROR(IF('Quantities Report'!A1979="","",VALUE(SUBSTITUTE('Quantities Report'!A1979,"+",""))),"")</f>
        <v/>
      </c>
    </row>
    <row r="1980" spans="2:2">
      <c r="B1980" s="25" t="str">
        <f>IFERROR(IF('Quantities Report'!A1980="","",VALUE(SUBSTITUTE('Quantities Report'!A1980,"+",""))),"")</f>
        <v/>
      </c>
    </row>
    <row r="1981" spans="2:2">
      <c r="B1981" s="25" t="str">
        <f>IFERROR(IF('Quantities Report'!A1981="","",VALUE(SUBSTITUTE('Quantities Report'!A1981,"+",""))),"")</f>
        <v/>
      </c>
    </row>
    <row r="1982" spans="2:2">
      <c r="B1982" s="25" t="str">
        <f>IFERROR(IF('Quantities Report'!A1982="","",VALUE(SUBSTITUTE('Quantities Report'!A1982,"+",""))),"")</f>
        <v/>
      </c>
    </row>
    <row r="1983" spans="2:2">
      <c r="B1983" s="25" t="str">
        <f>IFERROR(IF('Quantities Report'!A1983="","",VALUE(SUBSTITUTE('Quantities Report'!A1983,"+",""))),"")</f>
        <v/>
      </c>
    </row>
    <row r="1984" spans="2:2">
      <c r="B1984" s="25" t="str">
        <f>IFERROR(IF('Quantities Report'!A1984="","",VALUE(SUBSTITUTE('Quantities Report'!A1984,"+",""))),"")</f>
        <v/>
      </c>
    </row>
    <row r="1985" spans="2:2">
      <c r="B1985" s="25" t="str">
        <f>IFERROR(IF('Quantities Report'!A1985="","",VALUE(SUBSTITUTE('Quantities Report'!A1985,"+",""))),"")</f>
        <v/>
      </c>
    </row>
    <row r="1986" spans="2:2">
      <c r="B1986" s="25" t="str">
        <f>IFERROR(IF('Quantities Report'!A1986="","",VALUE(SUBSTITUTE('Quantities Report'!A1986,"+",""))),"")</f>
        <v/>
      </c>
    </row>
    <row r="1987" spans="2:2">
      <c r="B1987" s="25" t="str">
        <f>IFERROR(IF('Quantities Report'!A1987="","",VALUE(SUBSTITUTE('Quantities Report'!A1987,"+",""))),"")</f>
        <v/>
      </c>
    </row>
    <row r="1988" spans="2:2">
      <c r="B1988" s="25" t="str">
        <f>IFERROR(IF('Quantities Report'!A1988="","",VALUE(SUBSTITUTE('Quantities Report'!A1988,"+",""))),"")</f>
        <v/>
      </c>
    </row>
    <row r="1989" spans="2:2">
      <c r="B1989" s="25" t="str">
        <f>IFERROR(IF('Quantities Report'!A1989="","",VALUE(SUBSTITUTE('Quantities Report'!A1989,"+",""))),"")</f>
        <v/>
      </c>
    </row>
    <row r="1990" spans="2:2">
      <c r="B1990" s="25" t="str">
        <f>IFERROR(IF('Quantities Report'!A1990="","",VALUE(SUBSTITUTE('Quantities Report'!A1990,"+",""))),"")</f>
        <v/>
      </c>
    </row>
    <row r="1991" spans="2:2">
      <c r="B1991" s="25" t="str">
        <f>IFERROR(IF('Quantities Report'!A1991="","",VALUE(SUBSTITUTE('Quantities Report'!A1991,"+",""))),"")</f>
        <v/>
      </c>
    </row>
    <row r="1992" spans="2:2">
      <c r="B1992" s="25" t="str">
        <f>IFERROR(IF('Quantities Report'!A1992="","",VALUE(SUBSTITUTE('Quantities Report'!A1992,"+",""))),"")</f>
        <v/>
      </c>
    </row>
    <row r="1993" spans="2:2">
      <c r="B1993" s="25" t="str">
        <f>IFERROR(IF('Quantities Report'!A1993="","",VALUE(SUBSTITUTE('Quantities Report'!A1993,"+",""))),"")</f>
        <v/>
      </c>
    </row>
    <row r="1994" spans="2:2">
      <c r="B1994" s="25" t="str">
        <f>IFERROR(IF('Quantities Report'!A1994="","",VALUE(SUBSTITUTE('Quantities Report'!A1994,"+",""))),"")</f>
        <v/>
      </c>
    </row>
    <row r="1995" spans="2:2">
      <c r="B1995" s="25" t="str">
        <f>IFERROR(IF('Quantities Report'!A1995="","",VALUE(SUBSTITUTE('Quantities Report'!A1995,"+",""))),"")</f>
        <v/>
      </c>
    </row>
    <row r="1996" spans="2:2">
      <c r="B1996" s="25" t="str">
        <f>IFERROR(IF('Quantities Report'!A1996="","",VALUE(SUBSTITUTE('Quantities Report'!A1996,"+",""))),"")</f>
        <v/>
      </c>
    </row>
    <row r="1997" spans="2:2">
      <c r="B1997" s="25" t="str">
        <f>IFERROR(IF('Quantities Report'!A1997="","",VALUE(SUBSTITUTE('Quantities Report'!A1997,"+",""))),"")</f>
        <v/>
      </c>
    </row>
    <row r="1998" spans="2:2">
      <c r="B1998" s="25" t="str">
        <f>IFERROR(IF('Quantities Report'!A1998="","",VALUE(SUBSTITUTE('Quantities Report'!A1998,"+",""))),"")</f>
        <v/>
      </c>
    </row>
    <row r="1999" spans="2:2">
      <c r="B1999" s="25" t="str">
        <f>IFERROR(IF('Quantities Report'!A1999="","",VALUE(SUBSTITUTE('Quantities Report'!A1999,"+",""))),"")</f>
        <v/>
      </c>
    </row>
    <row r="2000" spans="2:2">
      <c r="B2000" s="25" t="str">
        <f>IFERROR(IF('Quantities Report'!A2000="","",VALUE(SUBSTITUTE('Quantities Report'!A2000,"+",""))),"")</f>
        <v/>
      </c>
    </row>
    <row r="2001" spans="2:2">
      <c r="B2001" s="25" t="str">
        <f>IFERROR(IF('Quantities Report'!A2001="","",VALUE(SUBSTITUTE('Quantities Report'!A2001,"+",""))),"")</f>
        <v/>
      </c>
    </row>
    <row r="2002" spans="2:2">
      <c r="B2002" s="25" t="str">
        <f>IFERROR(IF('Quantities Report'!A2002="","",VALUE(SUBSTITUTE('Quantities Report'!A2002,"+",""))),"")</f>
        <v/>
      </c>
    </row>
    <row r="2003" spans="2:2">
      <c r="B2003" s="25" t="str">
        <f>IFERROR(IF('Quantities Report'!A2003="","",VALUE(SUBSTITUTE('Quantities Report'!A2003,"+",""))),"")</f>
        <v/>
      </c>
    </row>
    <row r="2004" spans="2:2">
      <c r="B2004" s="25" t="str">
        <f>IFERROR(IF('Quantities Report'!A2004="","",VALUE(SUBSTITUTE('Quantities Report'!A2004,"+",""))),"")</f>
        <v/>
      </c>
    </row>
    <row r="2005" spans="2:2">
      <c r="B2005" s="25" t="str">
        <f>IFERROR(IF('Quantities Report'!A2005="","",VALUE(SUBSTITUTE('Quantities Report'!A2005,"+",""))),"")</f>
        <v/>
      </c>
    </row>
    <row r="2006" spans="2:2">
      <c r="B2006" s="25" t="str">
        <f>IFERROR(IF('Quantities Report'!A2006="","",VALUE(SUBSTITUTE('Quantities Report'!A2006,"+",""))),"")</f>
        <v/>
      </c>
    </row>
    <row r="2007" spans="2:2">
      <c r="B2007" s="25" t="str">
        <f>IFERROR(IF('Quantities Report'!A2007="","",VALUE(SUBSTITUTE('Quantities Report'!A2007,"+",""))),"")</f>
        <v/>
      </c>
    </row>
    <row r="2008" spans="2:2">
      <c r="B2008" s="25" t="str">
        <f>IFERROR(IF('Quantities Report'!A2008="","",VALUE(SUBSTITUTE('Quantities Report'!A2008,"+",""))),"")</f>
        <v/>
      </c>
    </row>
    <row r="2009" spans="2:2">
      <c r="B2009" s="25" t="str">
        <f>IFERROR(IF('Quantities Report'!A2009="","",VALUE(SUBSTITUTE('Quantities Report'!A2009,"+",""))),"")</f>
        <v/>
      </c>
    </row>
    <row r="2010" spans="2:2">
      <c r="B2010" s="25" t="str">
        <f>IFERROR(IF('Quantities Report'!A2010="","",VALUE(SUBSTITUTE('Quantities Report'!A2010,"+",""))),"")</f>
        <v/>
      </c>
    </row>
    <row r="2011" spans="2:2">
      <c r="B2011" s="25" t="str">
        <f>IFERROR(IF('Quantities Report'!A2011="","",VALUE(SUBSTITUTE('Quantities Report'!A2011,"+",""))),"")</f>
        <v/>
      </c>
    </row>
    <row r="2012" spans="2:2">
      <c r="B2012" s="25" t="str">
        <f>IFERROR(IF('Quantities Report'!A2012="","",VALUE(SUBSTITUTE('Quantities Report'!A2012,"+",""))),"")</f>
        <v/>
      </c>
    </row>
    <row r="2013" spans="2:2">
      <c r="B2013" s="25" t="str">
        <f>IFERROR(IF('Quantities Report'!A2013="","",VALUE(SUBSTITUTE('Quantities Report'!A2013,"+",""))),"")</f>
        <v/>
      </c>
    </row>
    <row r="2014" spans="2:2">
      <c r="B2014" s="25" t="str">
        <f>IFERROR(IF('Quantities Report'!A2014="","",VALUE(SUBSTITUTE('Quantities Report'!A2014,"+",""))),"")</f>
        <v/>
      </c>
    </row>
    <row r="2015" spans="2:2">
      <c r="B2015" s="25" t="str">
        <f>IFERROR(IF('Quantities Report'!A2015="","",VALUE(SUBSTITUTE('Quantities Report'!A2015,"+",""))),"")</f>
        <v/>
      </c>
    </row>
    <row r="2016" spans="2:2">
      <c r="B2016" s="25" t="str">
        <f>IFERROR(IF('Quantities Report'!A2016="","",VALUE(SUBSTITUTE('Quantities Report'!A2016,"+",""))),"")</f>
        <v/>
      </c>
    </row>
    <row r="2017" spans="2:2">
      <c r="B2017" s="25" t="str">
        <f>IFERROR(IF('Quantities Report'!A2017="","",VALUE(SUBSTITUTE('Quantities Report'!A2017,"+",""))),"")</f>
        <v/>
      </c>
    </row>
    <row r="2018" spans="2:2">
      <c r="B2018" s="25" t="str">
        <f>IFERROR(IF('Quantities Report'!A2018="","",VALUE(SUBSTITUTE('Quantities Report'!A2018,"+",""))),"")</f>
        <v/>
      </c>
    </row>
    <row r="2019" spans="2:2">
      <c r="B2019" s="25" t="str">
        <f>IFERROR(IF('Quantities Report'!A2019="","",VALUE(SUBSTITUTE('Quantities Report'!A2019,"+",""))),"")</f>
        <v/>
      </c>
    </row>
    <row r="2020" spans="2:2">
      <c r="B2020" s="25" t="str">
        <f>IFERROR(IF('Quantities Report'!A2020="","",VALUE(SUBSTITUTE('Quantities Report'!A2020,"+",""))),"")</f>
        <v/>
      </c>
    </row>
    <row r="2021" spans="2:2">
      <c r="B2021" s="25" t="str">
        <f>IFERROR(IF('Quantities Report'!A2021="","",VALUE(SUBSTITUTE('Quantities Report'!A2021,"+",""))),"")</f>
        <v/>
      </c>
    </row>
    <row r="2022" spans="2:2">
      <c r="B2022" s="25" t="str">
        <f>IFERROR(IF('Quantities Report'!A2022="","",VALUE(SUBSTITUTE('Quantities Report'!A2022,"+",""))),"")</f>
        <v/>
      </c>
    </row>
    <row r="2023" spans="2:2">
      <c r="B2023" s="25" t="str">
        <f>IFERROR(IF('Quantities Report'!A2023="","",VALUE(SUBSTITUTE('Quantities Report'!A2023,"+",""))),"")</f>
        <v/>
      </c>
    </row>
    <row r="2024" spans="2:2">
      <c r="B2024" s="25" t="str">
        <f>IFERROR(IF('Quantities Report'!A2024="","",VALUE(SUBSTITUTE('Quantities Report'!A2024,"+",""))),"")</f>
        <v/>
      </c>
    </row>
    <row r="2025" spans="2:2">
      <c r="B2025" s="25" t="str">
        <f>IFERROR(IF('Quantities Report'!A2025="","",VALUE(SUBSTITUTE('Quantities Report'!A2025,"+",""))),"")</f>
        <v/>
      </c>
    </row>
    <row r="2026" spans="2:2">
      <c r="B2026" s="25" t="str">
        <f>IFERROR(IF('Quantities Report'!A2026="","",VALUE(SUBSTITUTE('Quantities Report'!A2026,"+",""))),"")</f>
        <v/>
      </c>
    </row>
    <row r="2027" spans="2:2">
      <c r="B2027" s="25" t="str">
        <f>IFERROR(IF('Quantities Report'!A2027="","",VALUE(SUBSTITUTE('Quantities Report'!A2027,"+",""))),"")</f>
        <v/>
      </c>
    </row>
    <row r="2028" spans="2:2">
      <c r="B2028" s="25" t="str">
        <f>IFERROR(IF('Quantities Report'!A2028="","",VALUE(SUBSTITUTE('Quantities Report'!A2028,"+",""))),"")</f>
        <v/>
      </c>
    </row>
    <row r="2029" spans="2:2">
      <c r="B2029" s="25" t="str">
        <f>IFERROR(IF('Quantities Report'!A2029="","",VALUE(SUBSTITUTE('Quantities Report'!A2029,"+",""))),"")</f>
        <v/>
      </c>
    </row>
    <row r="2030" spans="2:2">
      <c r="B2030" s="25" t="str">
        <f>IFERROR(IF('Quantities Report'!A2030="","",VALUE(SUBSTITUTE('Quantities Report'!A2030,"+",""))),"")</f>
        <v/>
      </c>
    </row>
    <row r="2031" spans="2:2">
      <c r="B2031" s="25" t="str">
        <f>IFERROR(IF('Quantities Report'!A2031="","",VALUE(SUBSTITUTE('Quantities Report'!A2031,"+",""))),"")</f>
        <v/>
      </c>
    </row>
    <row r="2032" spans="2:2">
      <c r="B2032" s="25" t="str">
        <f>IFERROR(IF('Quantities Report'!A2032="","",VALUE(SUBSTITUTE('Quantities Report'!A2032,"+",""))),"")</f>
        <v/>
      </c>
    </row>
    <row r="2033" spans="2:2">
      <c r="B2033" s="25" t="str">
        <f>IFERROR(IF('Quantities Report'!A2033="","",VALUE(SUBSTITUTE('Quantities Report'!A2033,"+",""))),"")</f>
        <v/>
      </c>
    </row>
    <row r="2034" spans="2:2">
      <c r="B2034" s="25" t="str">
        <f>IFERROR(IF('Quantities Report'!A2034="","",VALUE(SUBSTITUTE('Quantities Report'!A2034,"+",""))),"")</f>
        <v/>
      </c>
    </row>
    <row r="2035" spans="2:2">
      <c r="B2035" s="25" t="str">
        <f>IFERROR(IF('Quantities Report'!A2035="","",VALUE(SUBSTITUTE('Quantities Report'!A2035,"+",""))),"")</f>
        <v/>
      </c>
    </row>
    <row r="2036" spans="2:2">
      <c r="B2036" s="25" t="str">
        <f>IFERROR(IF('Quantities Report'!A2036="","",VALUE(SUBSTITUTE('Quantities Report'!A2036,"+",""))),"")</f>
        <v/>
      </c>
    </row>
    <row r="2037" spans="2:2">
      <c r="B2037" s="25" t="str">
        <f>IFERROR(IF('Quantities Report'!A2037="","",VALUE(SUBSTITUTE('Quantities Report'!A2037,"+",""))),"")</f>
        <v/>
      </c>
    </row>
    <row r="2038" spans="2:2">
      <c r="B2038" s="25" t="str">
        <f>IFERROR(IF('Quantities Report'!A2038="","",VALUE(SUBSTITUTE('Quantities Report'!A2038,"+",""))),"")</f>
        <v/>
      </c>
    </row>
    <row r="2039" spans="2:2">
      <c r="B2039" s="25" t="str">
        <f>IFERROR(IF('Quantities Report'!A2039="","",VALUE(SUBSTITUTE('Quantities Report'!A2039,"+",""))),"")</f>
        <v/>
      </c>
    </row>
    <row r="2040" spans="2:2">
      <c r="B2040" s="25" t="str">
        <f>IFERROR(IF('Quantities Report'!A2040="","",VALUE(SUBSTITUTE('Quantities Report'!A2040,"+",""))),"")</f>
        <v/>
      </c>
    </row>
    <row r="2041" spans="2:2">
      <c r="B2041" s="25" t="str">
        <f>IFERROR(IF('Quantities Report'!A2041="","",VALUE(SUBSTITUTE('Quantities Report'!A2041,"+",""))),"")</f>
        <v/>
      </c>
    </row>
    <row r="2042" spans="2:2">
      <c r="B2042" s="25" t="str">
        <f>IFERROR(IF('Quantities Report'!A2042="","",VALUE(SUBSTITUTE('Quantities Report'!A2042,"+",""))),"")</f>
        <v/>
      </c>
    </row>
    <row r="2043" spans="2:2">
      <c r="B2043" s="25" t="str">
        <f>IFERROR(IF('Quantities Report'!A2043="","",VALUE(SUBSTITUTE('Quantities Report'!A2043,"+",""))),"")</f>
        <v/>
      </c>
    </row>
    <row r="2044" spans="2:2">
      <c r="B2044" s="25" t="str">
        <f>IFERROR(IF('Quantities Report'!A2044="","",VALUE(SUBSTITUTE('Quantities Report'!A2044,"+",""))),"")</f>
        <v/>
      </c>
    </row>
    <row r="2045" spans="2:2">
      <c r="B2045" s="25" t="str">
        <f>IFERROR(IF('Quantities Report'!A2045="","",VALUE(SUBSTITUTE('Quantities Report'!A2045,"+",""))),"")</f>
        <v/>
      </c>
    </row>
    <row r="2046" spans="2:2">
      <c r="B2046" s="25" t="str">
        <f>IFERROR(IF('Quantities Report'!A2046="","",VALUE(SUBSTITUTE('Quantities Report'!A2046,"+",""))),"")</f>
        <v/>
      </c>
    </row>
    <row r="2047" spans="2:2">
      <c r="B2047" s="25" t="str">
        <f>IFERROR(IF('Quantities Report'!A2047="","",VALUE(SUBSTITUTE('Quantities Report'!A2047,"+",""))),"")</f>
        <v/>
      </c>
    </row>
    <row r="2048" spans="2:2">
      <c r="B2048" s="25" t="str">
        <f>IFERROR(IF('Quantities Report'!A2048="","",VALUE(SUBSTITUTE('Quantities Report'!A2048,"+",""))),"")</f>
        <v/>
      </c>
    </row>
    <row r="2049" spans="2:2">
      <c r="B2049" s="25" t="str">
        <f>IFERROR(IF('Quantities Report'!A2049="","",VALUE(SUBSTITUTE('Quantities Report'!A2049,"+",""))),"")</f>
        <v/>
      </c>
    </row>
    <row r="2050" spans="2:2">
      <c r="B2050" s="25" t="str">
        <f>IFERROR(IF('Quantities Report'!A2050="","",VALUE(SUBSTITUTE('Quantities Report'!A2050,"+",""))),"")</f>
        <v/>
      </c>
    </row>
    <row r="2051" spans="2:2">
      <c r="B2051" s="25" t="str">
        <f>IFERROR(IF('Quantities Report'!A2051="","",VALUE(SUBSTITUTE('Quantities Report'!A2051,"+",""))),"")</f>
        <v/>
      </c>
    </row>
    <row r="2052" spans="2:2">
      <c r="B2052" s="25" t="str">
        <f>IFERROR(IF('Quantities Report'!A2052="","",VALUE(SUBSTITUTE('Quantities Report'!A2052,"+",""))),"")</f>
        <v/>
      </c>
    </row>
    <row r="2053" spans="2:2">
      <c r="B2053" s="25" t="str">
        <f>IFERROR(IF('Quantities Report'!A2053="","",VALUE(SUBSTITUTE('Quantities Report'!A2053,"+",""))),"")</f>
        <v/>
      </c>
    </row>
    <row r="2054" spans="2:2">
      <c r="B2054" s="25" t="str">
        <f>IFERROR(IF('Quantities Report'!A2054="","",VALUE(SUBSTITUTE('Quantities Report'!A2054,"+",""))),"")</f>
        <v/>
      </c>
    </row>
    <row r="2055" spans="2:2">
      <c r="B2055" s="25" t="str">
        <f>IFERROR(IF('Quantities Report'!A2055="","",VALUE(SUBSTITUTE('Quantities Report'!A2055,"+",""))),"")</f>
        <v/>
      </c>
    </row>
    <row r="2056" spans="2:2">
      <c r="B2056" s="25" t="str">
        <f>IFERROR(IF('Quantities Report'!A2056="","",VALUE(SUBSTITUTE('Quantities Report'!A2056,"+",""))),"")</f>
        <v/>
      </c>
    </row>
    <row r="2057" spans="2:2">
      <c r="B2057" s="25" t="str">
        <f>IFERROR(IF('Quantities Report'!A2057="","",VALUE(SUBSTITUTE('Quantities Report'!A2057,"+",""))),"")</f>
        <v/>
      </c>
    </row>
    <row r="2058" spans="2:2">
      <c r="B2058" s="25" t="str">
        <f>IFERROR(IF('Quantities Report'!A2058="","",VALUE(SUBSTITUTE('Quantities Report'!A2058,"+",""))),"")</f>
        <v/>
      </c>
    </row>
    <row r="2059" spans="2:2">
      <c r="B2059" s="25" t="str">
        <f>IFERROR(IF('Quantities Report'!A2059="","",VALUE(SUBSTITUTE('Quantities Report'!A2059,"+",""))),"")</f>
        <v/>
      </c>
    </row>
    <row r="2060" spans="2:2">
      <c r="B2060" s="25" t="str">
        <f>IFERROR(IF('Quantities Report'!A2060="","",VALUE(SUBSTITUTE('Quantities Report'!A2060,"+",""))),"")</f>
        <v/>
      </c>
    </row>
    <row r="2061" spans="2:2">
      <c r="B2061" s="25" t="str">
        <f>IFERROR(IF('Quantities Report'!A2061="","",VALUE(SUBSTITUTE('Quantities Report'!A2061,"+",""))),"")</f>
        <v/>
      </c>
    </row>
    <row r="2062" spans="2:2">
      <c r="B2062" s="25" t="str">
        <f>IFERROR(IF('Quantities Report'!A2062="","",VALUE(SUBSTITUTE('Quantities Report'!A2062,"+",""))),"")</f>
        <v/>
      </c>
    </row>
    <row r="2063" spans="2:2">
      <c r="B2063" s="25" t="str">
        <f>IFERROR(IF('Quantities Report'!A2063="","",VALUE(SUBSTITUTE('Quantities Report'!A2063,"+",""))),"")</f>
        <v/>
      </c>
    </row>
    <row r="2064" spans="2:2">
      <c r="B2064" s="25" t="str">
        <f>IFERROR(IF('Quantities Report'!A2064="","",VALUE(SUBSTITUTE('Quantities Report'!A2064,"+",""))),"")</f>
        <v/>
      </c>
    </row>
    <row r="2065" spans="2:2">
      <c r="B2065" s="25" t="str">
        <f>IFERROR(IF('Quantities Report'!A2065="","",VALUE(SUBSTITUTE('Quantities Report'!A2065,"+",""))),"")</f>
        <v/>
      </c>
    </row>
    <row r="2066" spans="2:2">
      <c r="B2066" s="25" t="str">
        <f>IFERROR(IF('Quantities Report'!A2066="","",VALUE(SUBSTITUTE('Quantities Report'!A2066,"+",""))),"")</f>
        <v/>
      </c>
    </row>
    <row r="2067" spans="2:2">
      <c r="B2067" s="25" t="str">
        <f>IFERROR(IF('Quantities Report'!A2067="","",VALUE(SUBSTITUTE('Quantities Report'!A2067,"+",""))),"")</f>
        <v/>
      </c>
    </row>
    <row r="2068" spans="2:2">
      <c r="B2068" s="25" t="str">
        <f>IFERROR(IF('Quantities Report'!A2068="","",VALUE(SUBSTITUTE('Quantities Report'!A2068,"+",""))),"")</f>
        <v/>
      </c>
    </row>
    <row r="2069" spans="2:2">
      <c r="B2069" s="25" t="str">
        <f>IFERROR(IF('Quantities Report'!A2069="","",VALUE(SUBSTITUTE('Quantities Report'!A2069,"+",""))),"")</f>
        <v/>
      </c>
    </row>
    <row r="2070" spans="2:2">
      <c r="B2070" s="25" t="str">
        <f>IFERROR(IF('Quantities Report'!A2070="","",VALUE(SUBSTITUTE('Quantities Report'!A2070,"+",""))),"")</f>
        <v/>
      </c>
    </row>
    <row r="2071" spans="2:2">
      <c r="B2071" s="25" t="str">
        <f>IFERROR(IF('Quantities Report'!A2071="","",VALUE(SUBSTITUTE('Quantities Report'!A2071,"+",""))),"")</f>
        <v/>
      </c>
    </row>
    <row r="2072" spans="2:2">
      <c r="B2072" s="25" t="str">
        <f>IFERROR(IF('Quantities Report'!A2072="","",VALUE(SUBSTITUTE('Quantities Report'!A2072,"+",""))),"")</f>
        <v/>
      </c>
    </row>
    <row r="2073" spans="2:2">
      <c r="B2073" s="25" t="str">
        <f>IFERROR(IF('Quantities Report'!A2073="","",VALUE(SUBSTITUTE('Quantities Report'!A2073,"+",""))),"")</f>
        <v/>
      </c>
    </row>
    <row r="2074" spans="2:2">
      <c r="B2074" s="25" t="str">
        <f>IFERROR(IF('Quantities Report'!A2074="","",VALUE(SUBSTITUTE('Quantities Report'!A2074,"+",""))),"")</f>
        <v/>
      </c>
    </row>
    <row r="2075" spans="2:2">
      <c r="B2075" s="25" t="str">
        <f>IFERROR(IF('Quantities Report'!A2075="","",VALUE(SUBSTITUTE('Quantities Report'!A2075,"+",""))),"")</f>
        <v/>
      </c>
    </row>
    <row r="2076" spans="2:2">
      <c r="B2076" s="25" t="str">
        <f>IFERROR(IF('Quantities Report'!A2076="","",VALUE(SUBSTITUTE('Quantities Report'!A2076,"+",""))),"")</f>
        <v/>
      </c>
    </row>
    <row r="2077" spans="2:2">
      <c r="B2077" s="25" t="str">
        <f>IFERROR(IF('Quantities Report'!A2077="","",VALUE(SUBSTITUTE('Quantities Report'!A2077,"+",""))),"")</f>
        <v/>
      </c>
    </row>
    <row r="2078" spans="2:2">
      <c r="B2078" s="25" t="str">
        <f>IFERROR(IF('Quantities Report'!A2078="","",VALUE(SUBSTITUTE('Quantities Report'!A2078,"+",""))),"")</f>
        <v/>
      </c>
    </row>
    <row r="2079" spans="2:2">
      <c r="B2079" s="25" t="str">
        <f>IFERROR(IF('Quantities Report'!A2079="","",VALUE(SUBSTITUTE('Quantities Report'!A2079,"+",""))),"")</f>
        <v/>
      </c>
    </row>
    <row r="2080" spans="2:2">
      <c r="B2080" s="25" t="str">
        <f>IFERROR(IF('Quantities Report'!A2080="","",VALUE(SUBSTITUTE('Quantities Report'!A2080,"+",""))),"")</f>
        <v/>
      </c>
    </row>
    <row r="2081" spans="2:2">
      <c r="B2081" s="25" t="str">
        <f>IFERROR(IF('Quantities Report'!A2081="","",VALUE(SUBSTITUTE('Quantities Report'!A2081,"+",""))),"")</f>
        <v/>
      </c>
    </row>
    <row r="2082" spans="2:2">
      <c r="B2082" s="25" t="str">
        <f>IFERROR(IF('Quantities Report'!A2082="","",VALUE(SUBSTITUTE('Quantities Report'!A2082,"+",""))),"")</f>
        <v/>
      </c>
    </row>
    <row r="2083" spans="2:2">
      <c r="B2083" s="25" t="str">
        <f>IFERROR(IF('Quantities Report'!A2083="","",VALUE(SUBSTITUTE('Quantities Report'!A2083,"+",""))),"")</f>
        <v/>
      </c>
    </row>
    <row r="2084" spans="2:2">
      <c r="B2084" s="25" t="str">
        <f>IFERROR(IF('Quantities Report'!A2084="","",VALUE(SUBSTITUTE('Quantities Report'!A2084,"+",""))),"")</f>
        <v/>
      </c>
    </row>
    <row r="2085" spans="2:2">
      <c r="B2085" s="25" t="str">
        <f>IFERROR(IF('Quantities Report'!A2085="","",VALUE(SUBSTITUTE('Quantities Report'!A2085,"+",""))),"")</f>
        <v/>
      </c>
    </row>
    <row r="2086" spans="2:2">
      <c r="B2086" s="25" t="str">
        <f>IFERROR(IF('Quantities Report'!A2086="","",VALUE(SUBSTITUTE('Quantities Report'!A2086,"+",""))),"")</f>
        <v/>
      </c>
    </row>
    <row r="2087" spans="2:2">
      <c r="B2087" s="25" t="str">
        <f>IFERROR(IF('Quantities Report'!A2087="","",VALUE(SUBSTITUTE('Quantities Report'!A2087,"+",""))),"")</f>
        <v/>
      </c>
    </row>
    <row r="2088" spans="2:2">
      <c r="B2088" s="25" t="str">
        <f>IFERROR(IF('Quantities Report'!A2088="","",VALUE(SUBSTITUTE('Quantities Report'!A2088,"+",""))),"")</f>
        <v/>
      </c>
    </row>
    <row r="2089" spans="2:2">
      <c r="B2089" s="25" t="str">
        <f>IFERROR(IF('Quantities Report'!A2089="","",VALUE(SUBSTITUTE('Quantities Report'!A2089,"+",""))),"")</f>
        <v/>
      </c>
    </row>
    <row r="2090" spans="2:2">
      <c r="B2090" s="25" t="str">
        <f>IFERROR(IF('Quantities Report'!A2090="","",VALUE(SUBSTITUTE('Quantities Report'!A2090,"+",""))),"")</f>
        <v/>
      </c>
    </row>
    <row r="2091" spans="2:2">
      <c r="B2091" s="25" t="str">
        <f>IFERROR(IF('Quantities Report'!A2091="","",VALUE(SUBSTITUTE('Quantities Report'!A2091,"+",""))),"")</f>
        <v/>
      </c>
    </row>
    <row r="2092" spans="2:2">
      <c r="B2092" s="25" t="str">
        <f>IFERROR(IF('Quantities Report'!A2092="","",VALUE(SUBSTITUTE('Quantities Report'!A2092,"+",""))),"")</f>
        <v/>
      </c>
    </row>
    <row r="2093" spans="2:2">
      <c r="B2093" s="25" t="str">
        <f>IFERROR(IF('Quantities Report'!A2093="","",VALUE(SUBSTITUTE('Quantities Report'!A2093,"+",""))),"")</f>
        <v/>
      </c>
    </row>
    <row r="2094" spans="2:2">
      <c r="B2094" s="25" t="str">
        <f>IFERROR(IF('Quantities Report'!A2094="","",VALUE(SUBSTITUTE('Quantities Report'!A2094,"+",""))),"")</f>
        <v/>
      </c>
    </row>
    <row r="2095" spans="2:2">
      <c r="B2095" s="25" t="str">
        <f>IFERROR(IF('Quantities Report'!A2095="","",VALUE(SUBSTITUTE('Quantities Report'!A2095,"+",""))),"")</f>
        <v/>
      </c>
    </row>
    <row r="2096" spans="2:2">
      <c r="B2096" s="25" t="str">
        <f>IFERROR(IF('Quantities Report'!A2096="","",VALUE(SUBSTITUTE('Quantities Report'!A2096,"+",""))),"")</f>
        <v/>
      </c>
    </row>
    <row r="2097" spans="2:2">
      <c r="B2097" s="25" t="str">
        <f>IFERROR(IF('Quantities Report'!A2097="","",VALUE(SUBSTITUTE('Quantities Report'!A2097,"+",""))),"")</f>
        <v/>
      </c>
    </row>
    <row r="2098" spans="2:2">
      <c r="B2098" s="25" t="str">
        <f>IFERROR(IF('Quantities Report'!A2098="","",VALUE(SUBSTITUTE('Quantities Report'!A2098,"+",""))),"")</f>
        <v/>
      </c>
    </row>
    <row r="2099" spans="2:2">
      <c r="B2099" s="25" t="str">
        <f>IFERROR(IF('Quantities Report'!A2099="","",VALUE(SUBSTITUTE('Quantities Report'!A2099,"+",""))),"")</f>
        <v/>
      </c>
    </row>
    <row r="2100" spans="2:2">
      <c r="B2100" s="25" t="str">
        <f>IFERROR(IF('Quantities Report'!A2100="","",VALUE(SUBSTITUTE('Quantities Report'!A2100,"+",""))),"")</f>
        <v/>
      </c>
    </row>
    <row r="2101" spans="2:2">
      <c r="B2101" s="25" t="str">
        <f>IFERROR(IF('Quantities Report'!A2101="","",VALUE(SUBSTITUTE('Quantities Report'!A2101,"+",""))),"")</f>
        <v/>
      </c>
    </row>
    <row r="2102" spans="2:2">
      <c r="B2102" s="25" t="str">
        <f>IFERROR(IF('Quantities Report'!A2102="","",VALUE(SUBSTITUTE('Quantities Report'!A2102,"+",""))),"")</f>
        <v/>
      </c>
    </row>
    <row r="2103" spans="2:2">
      <c r="B2103" s="25" t="str">
        <f>IFERROR(IF('Quantities Report'!A2103="","",VALUE(SUBSTITUTE('Quantities Report'!A2103,"+",""))),"")</f>
        <v/>
      </c>
    </row>
    <row r="2104" spans="2:2">
      <c r="B2104" s="25" t="str">
        <f>IFERROR(IF('Quantities Report'!A2104="","",VALUE(SUBSTITUTE('Quantities Report'!A2104,"+",""))),"")</f>
        <v/>
      </c>
    </row>
    <row r="2105" spans="2:2">
      <c r="B2105" s="25" t="str">
        <f>IFERROR(IF('Quantities Report'!A2105="","",VALUE(SUBSTITUTE('Quantities Report'!A2105,"+",""))),"")</f>
        <v/>
      </c>
    </row>
    <row r="2106" spans="2:2">
      <c r="B2106" s="25" t="str">
        <f>IFERROR(IF('Quantities Report'!A2106="","",VALUE(SUBSTITUTE('Quantities Report'!A2106,"+",""))),"")</f>
        <v/>
      </c>
    </row>
    <row r="2107" spans="2:2">
      <c r="B2107" s="25" t="str">
        <f>IFERROR(IF('Quantities Report'!A2107="","",VALUE(SUBSTITUTE('Quantities Report'!A2107,"+",""))),"")</f>
        <v/>
      </c>
    </row>
    <row r="2108" spans="2:2">
      <c r="B2108" s="25" t="str">
        <f>IFERROR(IF('Quantities Report'!A2108="","",VALUE(SUBSTITUTE('Quantities Report'!A2108,"+",""))),"")</f>
        <v/>
      </c>
    </row>
    <row r="2109" spans="2:2">
      <c r="B2109" s="25" t="str">
        <f>IFERROR(IF('Quantities Report'!A2109="","",VALUE(SUBSTITUTE('Quantities Report'!A2109,"+",""))),"")</f>
        <v/>
      </c>
    </row>
    <row r="2110" spans="2:2">
      <c r="B2110" s="25" t="str">
        <f>IFERROR(IF('Quantities Report'!A2110="","",VALUE(SUBSTITUTE('Quantities Report'!A2110,"+",""))),"")</f>
        <v/>
      </c>
    </row>
    <row r="2111" spans="2:2">
      <c r="B2111" s="25" t="str">
        <f>IFERROR(IF('Quantities Report'!A2111="","",VALUE(SUBSTITUTE('Quantities Report'!A2111,"+",""))),"")</f>
        <v/>
      </c>
    </row>
    <row r="2112" spans="2:2">
      <c r="B2112" s="25" t="str">
        <f>IFERROR(IF('Quantities Report'!A2112="","",VALUE(SUBSTITUTE('Quantities Report'!A2112,"+",""))),"")</f>
        <v/>
      </c>
    </row>
    <row r="2113" spans="2:2">
      <c r="B2113" s="25" t="str">
        <f>IFERROR(IF('Quantities Report'!A2113="","",VALUE(SUBSTITUTE('Quantities Report'!A2113,"+",""))),"")</f>
        <v/>
      </c>
    </row>
    <row r="2114" spans="2:2">
      <c r="B2114" s="25" t="str">
        <f>IFERROR(IF('Quantities Report'!A2114="","",VALUE(SUBSTITUTE('Quantities Report'!A2114,"+",""))),"")</f>
        <v/>
      </c>
    </row>
    <row r="2115" spans="2:2">
      <c r="B2115" s="25" t="str">
        <f>IFERROR(IF('Quantities Report'!A2115="","",VALUE(SUBSTITUTE('Quantities Report'!A2115,"+",""))),"")</f>
        <v/>
      </c>
    </row>
    <row r="2116" spans="2:2">
      <c r="B2116" s="25" t="str">
        <f>IFERROR(IF('Quantities Report'!A2116="","",VALUE(SUBSTITUTE('Quantities Report'!A2116,"+",""))),"")</f>
        <v/>
      </c>
    </row>
    <row r="2117" spans="2:2">
      <c r="B2117" s="25" t="str">
        <f>IFERROR(IF('Quantities Report'!A2117="","",VALUE(SUBSTITUTE('Quantities Report'!A2117,"+",""))),"")</f>
        <v/>
      </c>
    </row>
    <row r="2118" spans="2:2">
      <c r="B2118" s="25" t="str">
        <f>IFERROR(IF('Quantities Report'!A2118="","",VALUE(SUBSTITUTE('Quantities Report'!A2118,"+",""))),"")</f>
        <v/>
      </c>
    </row>
    <row r="2119" spans="2:2">
      <c r="B2119" s="25" t="str">
        <f>IFERROR(IF('Quantities Report'!A2119="","",VALUE(SUBSTITUTE('Quantities Report'!A2119,"+",""))),"")</f>
        <v/>
      </c>
    </row>
    <row r="2120" spans="2:2">
      <c r="B2120" s="25" t="str">
        <f>IFERROR(IF('Quantities Report'!A2120="","",VALUE(SUBSTITUTE('Quantities Report'!A2120,"+",""))),"")</f>
        <v/>
      </c>
    </row>
    <row r="2121" spans="2:2">
      <c r="B2121" s="25" t="str">
        <f>IFERROR(IF('Quantities Report'!A2121="","",VALUE(SUBSTITUTE('Quantities Report'!A2121,"+",""))),"")</f>
        <v/>
      </c>
    </row>
    <row r="2122" spans="2:2">
      <c r="B2122" s="25" t="str">
        <f>IFERROR(IF('Quantities Report'!A2122="","",VALUE(SUBSTITUTE('Quantities Report'!A2122,"+",""))),"")</f>
        <v/>
      </c>
    </row>
    <row r="2123" spans="2:2">
      <c r="B2123" s="25" t="str">
        <f>IFERROR(IF('Quantities Report'!A2123="","",VALUE(SUBSTITUTE('Quantities Report'!A2123,"+",""))),"")</f>
        <v/>
      </c>
    </row>
    <row r="2124" spans="2:2">
      <c r="B2124" s="25" t="str">
        <f>IFERROR(IF('Quantities Report'!A2124="","",VALUE(SUBSTITUTE('Quantities Report'!A2124,"+",""))),"")</f>
        <v/>
      </c>
    </row>
    <row r="2125" spans="2:2">
      <c r="B2125" s="25" t="str">
        <f>IFERROR(IF('Quantities Report'!A2125="","",VALUE(SUBSTITUTE('Quantities Report'!A2125,"+",""))),"")</f>
        <v/>
      </c>
    </row>
    <row r="2126" spans="2:2">
      <c r="B2126" s="25" t="str">
        <f>IFERROR(IF('Quantities Report'!A2126="","",VALUE(SUBSTITUTE('Quantities Report'!A2126,"+",""))),"")</f>
        <v/>
      </c>
    </row>
    <row r="2127" spans="2:2">
      <c r="B2127" s="25" t="str">
        <f>IFERROR(IF('Quantities Report'!A2127="","",VALUE(SUBSTITUTE('Quantities Report'!A2127,"+",""))),"")</f>
        <v/>
      </c>
    </row>
    <row r="2128" spans="2:2">
      <c r="B2128" s="25" t="str">
        <f>IFERROR(IF('Quantities Report'!A2128="","",VALUE(SUBSTITUTE('Quantities Report'!A2128,"+",""))),"")</f>
        <v/>
      </c>
    </row>
    <row r="2129" spans="2:2">
      <c r="B2129" s="25" t="str">
        <f>IFERROR(IF('Quantities Report'!A2129="","",VALUE(SUBSTITUTE('Quantities Report'!A2129,"+",""))),"")</f>
        <v/>
      </c>
    </row>
    <row r="2130" spans="2:2">
      <c r="B2130" s="25" t="str">
        <f>IFERROR(IF('Quantities Report'!A2130="","",VALUE(SUBSTITUTE('Quantities Report'!A2130,"+",""))),"")</f>
        <v/>
      </c>
    </row>
    <row r="2131" spans="2:2">
      <c r="B2131" s="25" t="str">
        <f>IFERROR(IF('Quantities Report'!A2131="","",VALUE(SUBSTITUTE('Quantities Report'!A2131,"+",""))),"")</f>
        <v/>
      </c>
    </row>
    <row r="2132" spans="2:2">
      <c r="B2132" s="25" t="str">
        <f>IFERROR(IF('Quantities Report'!A2132="","",VALUE(SUBSTITUTE('Quantities Report'!A2132,"+",""))),"")</f>
        <v/>
      </c>
    </row>
    <row r="2133" spans="2:2">
      <c r="B2133" s="25" t="str">
        <f>IFERROR(IF('Quantities Report'!A2133="","",VALUE(SUBSTITUTE('Quantities Report'!A2133,"+",""))),"")</f>
        <v/>
      </c>
    </row>
    <row r="2134" spans="2:2">
      <c r="B2134" s="25" t="str">
        <f>IFERROR(IF('Quantities Report'!A2134="","",VALUE(SUBSTITUTE('Quantities Report'!A2134,"+",""))),"")</f>
        <v/>
      </c>
    </row>
    <row r="2135" spans="2:2">
      <c r="B2135" s="25" t="str">
        <f>IFERROR(IF('Quantities Report'!A2135="","",VALUE(SUBSTITUTE('Quantities Report'!A2135,"+",""))),"")</f>
        <v/>
      </c>
    </row>
    <row r="2136" spans="2:2">
      <c r="B2136" s="25" t="str">
        <f>IFERROR(IF('Quantities Report'!A2136="","",VALUE(SUBSTITUTE('Quantities Report'!A2136,"+",""))),"")</f>
        <v/>
      </c>
    </row>
    <row r="2137" spans="2:2">
      <c r="B2137" s="25" t="str">
        <f>IFERROR(IF('Quantities Report'!A2137="","",VALUE(SUBSTITUTE('Quantities Report'!A2137,"+",""))),"")</f>
        <v/>
      </c>
    </row>
    <row r="2138" spans="2:2">
      <c r="B2138" s="25" t="str">
        <f>IFERROR(IF('Quantities Report'!A2138="","",VALUE(SUBSTITUTE('Quantities Report'!A2138,"+",""))),"")</f>
        <v/>
      </c>
    </row>
    <row r="2139" spans="2:2">
      <c r="B2139" s="25" t="str">
        <f>IFERROR(IF('Quantities Report'!A2139="","",VALUE(SUBSTITUTE('Quantities Report'!A2139,"+",""))),"")</f>
        <v/>
      </c>
    </row>
    <row r="2140" spans="2:2">
      <c r="B2140" s="25" t="str">
        <f>IFERROR(IF('Quantities Report'!A2140="","",VALUE(SUBSTITUTE('Quantities Report'!A2140,"+",""))),"")</f>
        <v/>
      </c>
    </row>
    <row r="2141" spans="2:2">
      <c r="B2141" s="25" t="str">
        <f>IFERROR(IF('Quantities Report'!A2141="","",VALUE(SUBSTITUTE('Quantities Report'!A2141,"+",""))),"")</f>
        <v/>
      </c>
    </row>
    <row r="2142" spans="2:2">
      <c r="B2142" s="25" t="str">
        <f>IFERROR(IF('Quantities Report'!A2142="","",VALUE(SUBSTITUTE('Quantities Report'!A2142,"+",""))),"")</f>
        <v/>
      </c>
    </row>
    <row r="2143" spans="2:2">
      <c r="B2143" s="25" t="str">
        <f>IFERROR(IF('Quantities Report'!A2143="","",VALUE(SUBSTITUTE('Quantities Report'!A2143,"+",""))),"")</f>
        <v/>
      </c>
    </row>
    <row r="2144" spans="2:2">
      <c r="B2144" s="25" t="str">
        <f>IFERROR(IF('Quantities Report'!A2144="","",VALUE(SUBSTITUTE('Quantities Report'!A2144,"+",""))),"")</f>
        <v/>
      </c>
    </row>
    <row r="2145" spans="2:2">
      <c r="B2145" s="25" t="str">
        <f>IFERROR(IF('Quantities Report'!A2145="","",VALUE(SUBSTITUTE('Quantities Report'!A2145,"+",""))),"")</f>
        <v/>
      </c>
    </row>
    <row r="2146" spans="2:2">
      <c r="B2146" s="25" t="str">
        <f>IFERROR(IF('Quantities Report'!A2146="","",VALUE(SUBSTITUTE('Quantities Report'!A2146,"+",""))),"")</f>
        <v/>
      </c>
    </row>
    <row r="2147" spans="2:2">
      <c r="B2147" s="25" t="str">
        <f>IFERROR(IF('Quantities Report'!A2147="","",VALUE(SUBSTITUTE('Quantities Report'!A2147,"+",""))),"")</f>
        <v/>
      </c>
    </row>
    <row r="2148" spans="2:2">
      <c r="B2148" s="25" t="str">
        <f>IFERROR(IF('Quantities Report'!A2148="","",VALUE(SUBSTITUTE('Quantities Report'!A2148,"+",""))),"")</f>
        <v/>
      </c>
    </row>
    <row r="2149" spans="2:2">
      <c r="B2149" s="25" t="str">
        <f>IFERROR(IF('Quantities Report'!A2149="","",VALUE(SUBSTITUTE('Quantities Report'!A2149,"+",""))),"")</f>
        <v/>
      </c>
    </row>
    <row r="2150" spans="2:2">
      <c r="B2150" s="25" t="str">
        <f>IFERROR(IF('Quantities Report'!A2150="","",VALUE(SUBSTITUTE('Quantities Report'!A2150,"+",""))),"")</f>
        <v/>
      </c>
    </row>
    <row r="2151" spans="2:2">
      <c r="B2151" s="25" t="str">
        <f>IFERROR(IF('Quantities Report'!A2151="","",VALUE(SUBSTITUTE('Quantities Report'!A2151,"+",""))),"")</f>
        <v/>
      </c>
    </row>
    <row r="2152" spans="2:2">
      <c r="B2152" s="25" t="str">
        <f>IFERROR(IF('Quantities Report'!A2152="","",VALUE(SUBSTITUTE('Quantities Report'!A2152,"+",""))),"")</f>
        <v/>
      </c>
    </row>
    <row r="2153" spans="2:2">
      <c r="B2153" s="25" t="str">
        <f>IFERROR(IF('Quantities Report'!A2153="","",VALUE(SUBSTITUTE('Quantities Report'!A2153,"+",""))),"")</f>
        <v/>
      </c>
    </row>
    <row r="2154" spans="2:2">
      <c r="B2154" s="25" t="str">
        <f>IFERROR(IF('Quantities Report'!A2154="","",VALUE(SUBSTITUTE('Quantities Report'!A2154,"+",""))),"")</f>
        <v/>
      </c>
    </row>
    <row r="2155" spans="2:2">
      <c r="B2155" s="25" t="str">
        <f>IFERROR(IF('Quantities Report'!A2155="","",VALUE(SUBSTITUTE('Quantities Report'!A2155,"+",""))),"")</f>
        <v/>
      </c>
    </row>
    <row r="2156" spans="2:2">
      <c r="B2156" s="25" t="str">
        <f>IFERROR(IF('Quantities Report'!A2156="","",VALUE(SUBSTITUTE('Quantities Report'!A2156,"+",""))),"")</f>
        <v/>
      </c>
    </row>
    <row r="2157" spans="2:2">
      <c r="B2157" s="25" t="str">
        <f>IFERROR(IF('Quantities Report'!A2157="","",VALUE(SUBSTITUTE('Quantities Report'!A2157,"+",""))),"")</f>
        <v/>
      </c>
    </row>
    <row r="2158" spans="2:2">
      <c r="B2158" s="25" t="str">
        <f>IFERROR(IF('Quantities Report'!A2158="","",VALUE(SUBSTITUTE('Quantities Report'!A2158,"+",""))),"")</f>
        <v/>
      </c>
    </row>
    <row r="2159" spans="2:2">
      <c r="B2159" s="25" t="str">
        <f>IFERROR(IF('Quantities Report'!A2159="","",VALUE(SUBSTITUTE('Quantities Report'!A2159,"+",""))),"")</f>
        <v/>
      </c>
    </row>
    <row r="2160" spans="2:2">
      <c r="B2160" s="25" t="str">
        <f>IFERROR(IF('Quantities Report'!A2160="","",VALUE(SUBSTITUTE('Quantities Report'!A2160,"+",""))),"")</f>
        <v/>
      </c>
    </row>
    <row r="2161" spans="2:2">
      <c r="B2161" s="25" t="str">
        <f>IFERROR(IF('Quantities Report'!A2161="","",VALUE(SUBSTITUTE('Quantities Report'!A2161,"+",""))),"")</f>
        <v/>
      </c>
    </row>
    <row r="2162" spans="2:2">
      <c r="B2162" s="25" t="str">
        <f>IFERROR(IF('Quantities Report'!A2162="","",VALUE(SUBSTITUTE('Quantities Report'!A2162,"+",""))),"")</f>
        <v/>
      </c>
    </row>
    <row r="2163" spans="2:2">
      <c r="B2163" s="25" t="str">
        <f>IFERROR(IF('Quantities Report'!A2163="","",VALUE(SUBSTITUTE('Quantities Report'!A2163,"+",""))),"")</f>
        <v/>
      </c>
    </row>
    <row r="2164" spans="2:2">
      <c r="B2164" s="25" t="str">
        <f>IFERROR(IF('Quantities Report'!A2164="","",VALUE(SUBSTITUTE('Quantities Report'!A2164,"+",""))),"")</f>
        <v/>
      </c>
    </row>
    <row r="2165" spans="2:2">
      <c r="B2165" s="25" t="str">
        <f>IFERROR(IF('Quantities Report'!A2165="","",VALUE(SUBSTITUTE('Quantities Report'!A2165,"+",""))),"")</f>
        <v/>
      </c>
    </row>
    <row r="2166" spans="2:2">
      <c r="B2166" s="25" t="str">
        <f>IFERROR(IF('Quantities Report'!A2166="","",VALUE(SUBSTITUTE('Quantities Report'!A2166,"+",""))),"")</f>
        <v/>
      </c>
    </row>
    <row r="2167" spans="2:2">
      <c r="B2167" s="25" t="str">
        <f>IFERROR(IF('Quantities Report'!A2167="","",VALUE(SUBSTITUTE('Quantities Report'!A2167,"+",""))),"")</f>
        <v/>
      </c>
    </row>
    <row r="2168" spans="2:2">
      <c r="B2168" s="25" t="str">
        <f>IFERROR(IF('Quantities Report'!A2168="","",VALUE(SUBSTITUTE('Quantities Report'!A2168,"+",""))),"")</f>
        <v/>
      </c>
    </row>
    <row r="2169" spans="2:2">
      <c r="B2169" s="25" t="str">
        <f>IFERROR(IF('Quantities Report'!A2169="","",VALUE(SUBSTITUTE('Quantities Report'!A2169,"+",""))),"")</f>
        <v/>
      </c>
    </row>
    <row r="2170" spans="2:2">
      <c r="B2170" s="25" t="str">
        <f>IFERROR(IF('Quantities Report'!A2170="","",VALUE(SUBSTITUTE('Quantities Report'!A2170,"+",""))),"")</f>
        <v/>
      </c>
    </row>
    <row r="2171" spans="2:2">
      <c r="B2171" s="25" t="str">
        <f>IFERROR(IF('Quantities Report'!A2171="","",VALUE(SUBSTITUTE('Quantities Report'!A2171,"+",""))),"")</f>
        <v/>
      </c>
    </row>
    <row r="2172" spans="2:2">
      <c r="B2172" s="25" t="str">
        <f>IFERROR(IF('Quantities Report'!A2172="","",VALUE(SUBSTITUTE('Quantities Report'!A2172,"+",""))),"")</f>
        <v/>
      </c>
    </row>
    <row r="2173" spans="2:2">
      <c r="B2173" s="25" t="str">
        <f>IFERROR(IF('Quantities Report'!A2173="","",VALUE(SUBSTITUTE('Quantities Report'!A2173,"+",""))),"")</f>
        <v/>
      </c>
    </row>
    <row r="2174" spans="2:2">
      <c r="B2174" s="25" t="str">
        <f>IFERROR(IF('Quantities Report'!A2174="","",VALUE(SUBSTITUTE('Quantities Report'!A2174,"+",""))),"")</f>
        <v/>
      </c>
    </row>
    <row r="2175" spans="2:2">
      <c r="B2175" s="25" t="str">
        <f>IFERROR(IF('Quantities Report'!A2175="","",VALUE(SUBSTITUTE('Quantities Report'!A2175,"+",""))),"")</f>
        <v/>
      </c>
    </row>
    <row r="2176" spans="2:2">
      <c r="B2176" s="25" t="str">
        <f>IFERROR(IF('Quantities Report'!A2176="","",VALUE(SUBSTITUTE('Quantities Report'!A2176,"+",""))),"")</f>
        <v/>
      </c>
    </row>
    <row r="2177" spans="2:2">
      <c r="B2177" s="25" t="str">
        <f>IFERROR(IF('Quantities Report'!A2177="","",VALUE(SUBSTITUTE('Quantities Report'!A2177,"+",""))),"")</f>
        <v/>
      </c>
    </row>
    <row r="2178" spans="2:2">
      <c r="B2178" s="25" t="str">
        <f>IFERROR(IF('Quantities Report'!A2178="","",VALUE(SUBSTITUTE('Quantities Report'!A2178,"+",""))),"")</f>
        <v/>
      </c>
    </row>
    <row r="2179" spans="2:2">
      <c r="B2179" s="25" t="str">
        <f>IFERROR(IF('Quantities Report'!A2179="","",VALUE(SUBSTITUTE('Quantities Report'!A2179,"+",""))),"")</f>
        <v/>
      </c>
    </row>
    <row r="2180" spans="2:2">
      <c r="B2180" s="25" t="str">
        <f>IFERROR(IF('Quantities Report'!A2180="","",VALUE(SUBSTITUTE('Quantities Report'!A2180,"+",""))),"")</f>
        <v/>
      </c>
    </row>
    <row r="2181" spans="2:2">
      <c r="B2181" s="25" t="str">
        <f>IFERROR(IF('Quantities Report'!A2181="","",VALUE(SUBSTITUTE('Quantities Report'!A2181,"+",""))),"")</f>
        <v/>
      </c>
    </row>
    <row r="2182" spans="2:2">
      <c r="B2182" s="25" t="str">
        <f>IFERROR(IF('Quantities Report'!A2182="","",VALUE(SUBSTITUTE('Quantities Report'!A2182,"+",""))),"")</f>
        <v/>
      </c>
    </row>
    <row r="2183" spans="2:2">
      <c r="B2183" s="25" t="str">
        <f>IFERROR(IF('Quantities Report'!A2183="","",VALUE(SUBSTITUTE('Quantities Report'!A2183,"+",""))),"")</f>
        <v/>
      </c>
    </row>
    <row r="2184" spans="2:2">
      <c r="B2184" s="25" t="str">
        <f>IFERROR(IF('Quantities Report'!A2184="","",VALUE(SUBSTITUTE('Quantities Report'!A2184,"+",""))),"")</f>
        <v/>
      </c>
    </row>
    <row r="2185" spans="2:2">
      <c r="B2185" s="25" t="str">
        <f>IFERROR(IF('Quantities Report'!A2185="","",VALUE(SUBSTITUTE('Quantities Report'!A2185,"+",""))),"")</f>
        <v/>
      </c>
    </row>
    <row r="2186" spans="2:2">
      <c r="B2186" s="25" t="str">
        <f>IFERROR(IF('Quantities Report'!A2186="","",VALUE(SUBSTITUTE('Quantities Report'!A2186,"+",""))),"")</f>
        <v/>
      </c>
    </row>
    <row r="2187" spans="2:2">
      <c r="B2187" s="25" t="str">
        <f>IFERROR(IF('Quantities Report'!A2187="","",VALUE(SUBSTITUTE('Quantities Report'!A2187,"+",""))),"")</f>
        <v/>
      </c>
    </row>
    <row r="2188" spans="2:2">
      <c r="B2188" s="25" t="str">
        <f>IFERROR(IF('Quantities Report'!A2188="","",VALUE(SUBSTITUTE('Quantities Report'!A2188,"+",""))),"")</f>
        <v/>
      </c>
    </row>
    <row r="2189" spans="2:2">
      <c r="B2189" s="25" t="str">
        <f>IFERROR(IF('Quantities Report'!A2189="","",VALUE(SUBSTITUTE('Quantities Report'!A2189,"+",""))),"")</f>
        <v/>
      </c>
    </row>
    <row r="2190" spans="2:2">
      <c r="B2190" s="25" t="str">
        <f>IFERROR(IF('Quantities Report'!A2190="","",VALUE(SUBSTITUTE('Quantities Report'!A2190,"+",""))),"")</f>
        <v/>
      </c>
    </row>
    <row r="2191" spans="2:2">
      <c r="B2191" s="25" t="str">
        <f>IFERROR(IF('Quantities Report'!A2191="","",VALUE(SUBSTITUTE('Quantities Report'!A2191,"+",""))),"")</f>
        <v/>
      </c>
    </row>
    <row r="2192" spans="2:2">
      <c r="B2192" s="25" t="str">
        <f>IFERROR(IF('Quantities Report'!A2192="","",VALUE(SUBSTITUTE('Quantities Report'!A2192,"+",""))),"")</f>
        <v/>
      </c>
    </row>
    <row r="2193" spans="2:2">
      <c r="B2193" s="25" t="str">
        <f>IFERROR(IF('Quantities Report'!A2193="","",VALUE(SUBSTITUTE('Quantities Report'!A2193,"+",""))),"")</f>
        <v/>
      </c>
    </row>
    <row r="2194" spans="2:2">
      <c r="B2194" s="25" t="str">
        <f>IFERROR(IF('Quantities Report'!A2194="","",VALUE(SUBSTITUTE('Quantities Report'!A2194,"+",""))),"")</f>
        <v/>
      </c>
    </row>
    <row r="2195" spans="2:2">
      <c r="B2195" s="25" t="str">
        <f>IFERROR(IF('Quantities Report'!A2195="","",VALUE(SUBSTITUTE('Quantities Report'!A2195,"+",""))),"")</f>
        <v/>
      </c>
    </row>
    <row r="2196" spans="2:2">
      <c r="B2196" s="25" t="str">
        <f>IFERROR(IF('Quantities Report'!A2196="","",VALUE(SUBSTITUTE('Quantities Report'!A2196,"+",""))),"")</f>
        <v/>
      </c>
    </row>
    <row r="2197" spans="2:2">
      <c r="B2197" s="25" t="str">
        <f>IFERROR(IF('Quantities Report'!A2197="","",VALUE(SUBSTITUTE('Quantities Report'!A2197,"+",""))),"")</f>
        <v/>
      </c>
    </row>
    <row r="2198" spans="2:2">
      <c r="B2198" s="25" t="str">
        <f>IFERROR(IF('Quantities Report'!A2198="","",VALUE(SUBSTITUTE('Quantities Report'!A2198,"+",""))),"")</f>
        <v/>
      </c>
    </row>
    <row r="2199" spans="2:2">
      <c r="B2199" s="25" t="str">
        <f>IFERROR(IF('Quantities Report'!A2199="","",VALUE(SUBSTITUTE('Quantities Report'!A2199,"+",""))),"")</f>
        <v/>
      </c>
    </row>
    <row r="2200" spans="2:2">
      <c r="B2200" s="25" t="str">
        <f>IFERROR(IF('Quantities Report'!A2200="","",VALUE(SUBSTITUTE('Quantities Report'!A2200,"+",""))),"")</f>
        <v/>
      </c>
    </row>
    <row r="2201" spans="2:2">
      <c r="B2201" s="25" t="str">
        <f>IFERROR(IF('Quantities Report'!A2201="","",VALUE(SUBSTITUTE('Quantities Report'!A2201,"+",""))),"")</f>
        <v/>
      </c>
    </row>
    <row r="2202" spans="2:2">
      <c r="B2202" s="25" t="str">
        <f>IFERROR(IF('Quantities Report'!A2202="","",VALUE(SUBSTITUTE('Quantities Report'!A2202,"+",""))),"")</f>
        <v/>
      </c>
    </row>
    <row r="2203" spans="2:2">
      <c r="B2203" s="25" t="str">
        <f>IFERROR(IF('Quantities Report'!A2203="","",VALUE(SUBSTITUTE('Quantities Report'!A2203,"+",""))),"")</f>
        <v/>
      </c>
    </row>
    <row r="2204" spans="2:2">
      <c r="B2204" s="25" t="str">
        <f>IFERROR(IF('Quantities Report'!A2204="","",VALUE(SUBSTITUTE('Quantities Report'!A2204,"+",""))),"")</f>
        <v/>
      </c>
    </row>
    <row r="2205" spans="2:2">
      <c r="B2205" s="25" t="str">
        <f>IFERROR(IF('Quantities Report'!A2205="","",VALUE(SUBSTITUTE('Quantities Report'!A2205,"+",""))),"")</f>
        <v/>
      </c>
    </row>
    <row r="2206" spans="2:2">
      <c r="B2206" s="25" t="str">
        <f>IFERROR(IF('Quantities Report'!A2206="","",VALUE(SUBSTITUTE('Quantities Report'!A2206,"+",""))),"")</f>
        <v/>
      </c>
    </row>
    <row r="2207" spans="2:2">
      <c r="B2207" s="25" t="str">
        <f>IFERROR(IF('Quantities Report'!A2207="","",VALUE(SUBSTITUTE('Quantities Report'!A2207,"+",""))),"")</f>
        <v/>
      </c>
    </row>
    <row r="2208" spans="2:2">
      <c r="B2208" s="25" t="str">
        <f>IFERROR(IF('Quantities Report'!A2208="","",VALUE(SUBSTITUTE('Quantities Report'!A2208,"+",""))),"")</f>
        <v/>
      </c>
    </row>
    <row r="2209" spans="2:2">
      <c r="B2209" s="25" t="str">
        <f>IFERROR(IF('Quantities Report'!A2209="","",VALUE(SUBSTITUTE('Quantities Report'!A2209,"+",""))),"")</f>
        <v/>
      </c>
    </row>
    <row r="2210" spans="2:2">
      <c r="B2210" s="25" t="str">
        <f>IFERROR(IF('Quantities Report'!A2210="","",VALUE(SUBSTITUTE('Quantities Report'!A2210,"+",""))),"")</f>
        <v/>
      </c>
    </row>
    <row r="2211" spans="2:2">
      <c r="B2211" s="25" t="str">
        <f>IFERROR(IF('Quantities Report'!A2211="","",VALUE(SUBSTITUTE('Quantities Report'!A2211,"+",""))),"")</f>
        <v/>
      </c>
    </row>
    <row r="2212" spans="2:2">
      <c r="B2212" s="25" t="str">
        <f>IFERROR(IF('Quantities Report'!A2212="","",VALUE(SUBSTITUTE('Quantities Report'!A2212,"+",""))),"")</f>
        <v/>
      </c>
    </row>
    <row r="2213" spans="2:2">
      <c r="B2213" s="25" t="str">
        <f>IFERROR(IF('Quantities Report'!A2213="","",VALUE(SUBSTITUTE('Quantities Report'!A2213,"+",""))),"")</f>
        <v/>
      </c>
    </row>
    <row r="2214" spans="2:2">
      <c r="B2214" s="25" t="str">
        <f>IFERROR(IF('Quantities Report'!A2214="","",VALUE(SUBSTITUTE('Quantities Report'!A2214,"+",""))),"")</f>
        <v/>
      </c>
    </row>
    <row r="2215" spans="2:2">
      <c r="B2215" s="25" t="str">
        <f>IFERROR(IF('Quantities Report'!A2215="","",VALUE(SUBSTITUTE('Quantities Report'!A2215,"+",""))),"")</f>
        <v/>
      </c>
    </row>
    <row r="2216" spans="2:2">
      <c r="B2216" s="25" t="str">
        <f>IFERROR(IF('Quantities Report'!A2216="","",VALUE(SUBSTITUTE('Quantities Report'!A2216,"+",""))),"")</f>
        <v/>
      </c>
    </row>
    <row r="2217" spans="2:2">
      <c r="B2217" s="25" t="str">
        <f>IFERROR(IF('Quantities Report'!A2217="","",VALUE(SUBSTITUTE('Quantities Report'!A2217,"+",""))),"")</f>
        <v/>
      </c>
    </row>
    <row r="2218" spans="2:2">
      <c r="B2218" s="25" t="str">
        <f>IFERROR(IF('Quantities Report'!A2218="","",VALUE(SUBSTITUTE('Quantities Report'!A2218,"+",""))),"")</f>
        <v/>
      </c>
    </row>
    <row r="2219" spans="2:2">
      <c r="B2219" s="25" t="str">
        <f>IFERROR(IF('Quantities Report'!A2219="","",VALUE(SUBSTITUTE('Quantities Report'!A2219,"+",""))),"")</f>
        <v/>
      </c>
    </row>
    <row r="2220" spans="2:2">
      <c r="B2220" s="25" t="str">
        <f>IFERROR(IF('Quantities Report'!A2220="","",VALUE(SUBSTITUTE('Quantities Report'!A2220,"+",""))),"")</f>
        <v/>
      </c>
    </row>
    <row r="2221" spans="2:2">
      <c r="B2221" s="25" t="str">
        <f>IFERROR(IF('Quantities Report'!A2221="","",VALUE(SUBSTITUTE('Quantities Report'!A2221,"+",""))),"")</f>
        <v/>
      </c>
    </row>
    <row r="2222" spans="2:2">
      <c r="B2222" s="25" t="str">
        <f>IFERROR(IF('Quantities Report'!A2222="","",VALUE(SUBSTITUTE('Quantities Report'!A2222,"+",""))),"")</f>
        <v/>
      </c>
    </row>
    <row r="2223" spans="2:2">
      <c r="B2223" s="25" t="str">
        <f>IFERROR(IF('Quantities Report'!A2223="","",VALUE(SUBSTITUTE('Quantities Report'!A2223,"+",""))),"")</f>
        <v/>
      </c>
    </row>
    <row r="2224" spans="2:2">
      <c r="B2224" s="25" t="str">
        <f>IFERROR(IF('Quantities Report'!A2224="","",VALUE(SUBSTITUTE('Quantities Report'!A2224,"+",""))),"")</f>
        <v/>
      </c>
    </row>
    <row r="2225" spans="2:2">
      <c r="B2225" s="25" t="str">
        <f>IFERROR(IF('Quantities Report'!A2225="","",VALUE(SUBSTITUTE('Quantities Report'!A2225,"+",""))),"")</f>
        <v/>
      </c>
    </row>
    <row r="2226" spans="2:2">
      <c r="B2226" s="25" t="str">
        <f>IFERROR(IF('Quantities Report'!A2226="","",VALUE(SUBSTITUTE('Quantities Report'!A2226,"+",""))),"")</f>
        <v/>
      </c>
    </row>
    <row r="2227" spans="2:2">
      <c r="B2227" s="25" t="str">
        <f>IFERROR(IF('Quantities Report'!A2227="","",VALUE(SUBSTITUTE('Quantities Report'!A2227,"+",""))),"")</f>
        <v/>
      </c>
    </row>
    <row r="2228" spans="2:2">
      <c r="B2228" s="25" t="str">
        <f>IFERROR(IF('Quantities Report'!A2228="","",VALUE(SUBSTITUTE('Quantities Report'!A2228,"+",""))),"")</f>
        <v/>
      </c>
    </row>
    <row r="2229" spans="2:2">
      <c r="B2229" s="25" t="str">
        <f>IFERROR(IF('Quantities Report'!A2229="","",VALUE(SUBSTITUTE('Quantities Report'!A2229,"+",""))),"")</f>
        <v/>
      </c>
    </row>
    <row r="2230" spans="2:2">
      <c r="B2230" s="25" t="str">
        <f>IFERROR(IF('Quantities Report'!A2230="","",VALUE(SUBSTITUTE('Quantities Report'!A2230,"+",""))),"")</f>
        <v/>
      </c>
    </row>
    <row r="2231" spans="2:2">
      <c r="B2231" s="25" t="str">
        <f>IFERROR(IF('Quantities Report'!A2231="","",VALUE(SUBSTITUTE('Quantities Report'!A2231,"+",""))),"")</f>
        <v/>
      </c>
    </row>
    <row r="2232" spans="2:2">
      <c r="B2232" s="25" t="str">
        <f>IFERROR(IF('Quantities Report'!A2232="","",VALUE(SUBSTITUTE('Quantities Report'!A2232,"+",""))),"")</f>
        <v/>
      </c>
    </row>
    <row r="2233" spans="2:2">
      <c r="B2233" s="25" t="str">
        <f>IFERROR(IF('Quantities Report'!A2233="","",VALUE(SUBSTITUTE('Quantities Report'!A2233,"+",""))),"")</f>
        <v/>
      </c>
    </row>
    <row r="2234" spans="2:2">
      <c r="B2234" s="25" t="str">
        <f>IFERROR(IF('Quantities Report'!A2234="","",VALUE(SUBSTITUTE('Quantities Report'!A2234,"+",""))),"")</f>
        <v/>
      </c>
    </row>
    <row r="2235" spans="2:2">
      <c r="B2235" s="25" t="str">
        <f>IFERROR(IF('Quantities Report'!A2235="","",VALUE(SUBSTITUTE('Quantities Report'!A2235,"+",""))),"")</f>
        <v/>
      </c>
    </row>
    <row r="2236" spans="2:2">
      <c r="B2236" s="25" t="str">
        <f>IFERROR(IF('Quantities Report'!A2236="","",VALUE(SUBSTITUTE('Quantities Report'!A2236,"+",""))),"")</f>
        <v/>
      </c>
    </row>
    <row r="2237" spans="2:2">
      <c r="B2237" s="25" t="str">
        <f>IFERROR(IF('Quantities Report'!A2237="","",VALUE(SUBSTITUTE('Quantities Report'!A2237,"+",""))),"")</f>
        <v/>
      </c>
    </row>
    <row r="2238" spans="2:2">
      <c r="B2238" s="25" t="str">
        <f>IFERROR(IF('Quantities Report'!A2238="","",VALUE(SUBSTITUTE('Quantities Report'!A2238,"+",""))),"")</f>
        <v/>
      </c>
    </row>
    <row r="2239" spans="2:2">
      <c r="B2239" s="25" t="str">
        <f>IFERROR(IF('Quantities Report'!A2239="","",VALUE(SUBSTITUTE('Quantities Report'!A2239,"+",""))),"")</f>
        <v/>
      </c>
    </row>
    <row r="2240" spans="2:2">
      <c r="B2240" s="25" t="str">
        <f>IFERROR(IF('Quantities Report'!A2240="","",VALUE(SUBSTITUTE('Quantities Report'!A2240,"+",""))),"")</f>
        <v/>
      </c>
    </row>
    <row r="2241" spans="2:2">
      <c r="B2241" s="25" t="str">
        <f>IFERROR(IF('Quantities Report'!A2241="","",VALUE(SUBSTITUTE('Quantities Report'!A2241,"+",""))),"")</f>
        <v/>
      </c>
    </row>
    <row r="2242" spans="2:2">
      <c r="B2242" s="25" t="str">
        <f>IFERROR(IF('Quantities Report'!A2242="","",VALUE(SUBSTITUTE('Quantities Report'!A2242,"+",""))),"")</f>
        <v/>
      </c>
    </row>
    <row r="2243" spans="2:2">
      <c r="B2243" s="25" t="str">
        <f>IFERROR(IF('Quantities Report'!A2243="","",VALUE(SUBSTITUTE('Quantities Report'!A2243,"+",""))),"")</f>
        <v/>
      </c>
    </row>
    <row r="2244" spans="2:2">
      <c r="B2244" s="25" t="str">
        <f>IFERROR(IF('Quantities Report'!A2244="","",VALUE(SUBSTITUTE('Quantities Report'!A2244,"+",""))),"")</f>
        <v/>
      </c>
    </row>
    <row r="2245" spans="2:2">
      <c r="B2245" s="25" t="str">
        <f>IFERROR(IF('Quantities Report'!A2245="","",VALUE(SUBSTITUTE('Quantities Report'!A2245,"+",""))),"")</f>
        <v/>
      </c>
    </row>
    <row r="2246" spans="2:2">
      <c r="B2246" s="25" t="str">
        <f>IFERROR(IF('Quantities Report'!A2246="","",VALUE(SUBSTITUTE('Quantities Report'!A2246,"+",""))),"")</f>
        <v/>
      </c>
    </row>
    <row r="2247" spans="2:2">
      <c r="B2247" s="25" t="str">
        <f>IFERROR(IF('Quantities Report'!A2247="","",VALUE(SUBSTITUTE('Quantities Report'!A2247,"+",""))),"")</f>
        <v/>
      </c>
    </row>
    <row r="2248" spans="2:2">
      <c r="B2248" s="25" t="str">
        <f>IFERROR(IF('Quantities Report'!A2248="","",VALUE(SUBSTITUTE('Quantities Report'!A2248,"+",""))),"")</f>
        <v/>
      </c>
    </row>
    <row r="2249" spans="2:2">
      <c r="B2249" s="25" t="str">
        <f>IFERROR(IF('Quantities Report'!A2249="","",VALUE(SUBSTITUTE('Quantities Report'!A2249,"+",""))),"")</f>
        <v/>
      </c>
    </row>
    <row r="2250" spans="2:2">
      <c r="B2250" s="25" t="str">
        <f>IFERROR(IF('Quantities Report'!A2250="","",VALUE(SUBSTITUTE('Quantities Report'!A2250,"+",""))),"")</f>
        <v/>
      </c>
    </row>
    <row r="2251" spans="2:2">
      <c r="B2251" s="25" t="str">
        <f>IFERROR(IF('Quantities Report'!A2251="","",VALUE(SUBSTITUTE('Quantities Report'!A2251,"+",""))),"")</f>
        <v/>
      </c>
    </row>
    <row r="2252" spans="2:2">
      <c r="B2252" s="25" t="str">
        <f>IFERROR(IF('Quantities Report'!A2252="","",VALUE(SUBSTITUTE('Quantities Report'!A2252,"+",""))),"")</f>
        <v/>
      </c>
    </row>
    <row r="2253" spans="2:2">
      <c r="B2253" s="25" t="str">
        <f>IFERROR(IF('Quantities Report'!A2253="","",VALUE(SUBSTITUTE('Quantities Report'!A2253,"+",""))),"")</f>
        <v/>
      </c>
    </row>
    <row r="2254" spans="2:2">
      <c r="B2254" s="25" t="str">
        <f>IFERROR(IF('Quantities Report'!A2254="","",VALUE(SUBSTITUTE('Quantities Report'!A2254,"+",""))),"")</f>
        <v/>
      </c>
    </row>
    <row r="2255" spans="2:2">
      <c r="B2255" s="25" t="str">
        <f>IFERROR(IF('Quantities Report'!A2255="","",VALUE(SUBSTITUTE('Quantities Report'!A2255,"+",""))),"")</f>
        <v/>
      </c>
    </row>
    <row r="2256" spans="2:2">
      <c r="B2256" s="25" t="str">
        <f>IFERROR(IF('Quantities Report'!A2256="","",VALUE(SUBSTITUTE('Quantities Report'!A2256,"+",""))),"")</f>
        <v/>
      </c>
    </row>
    <row r="2257" spans="2:2">
      <c r="B2257" s="25" t="str">
        <f>IFERROR(IF('Quantities Report'!A2257="","",VALUE(SUBSTITUTE('Quantities Report'!A2257,"+",""))),"")</f>
        <v/>
      </c>
    </row>
    <row r="2258" spans="2:2">
      <c r="B2258" s="25" t="str">
        <f>IFERROR(IF('Quantities Report'!A2258="","",VALUE(SUBSTITUTE('Quantities Report'!A2258,"+",""))),"")</f>
        <v/>
      </c>
    </row>
    <row r="2259" spans="2:2">
      <c r="B2259" s="25" t="str">
        <f>IFERROR(IF('Quantities Report'!A2259="","",VALUE(SUBSTITUTE('Quantities Report'!A2259,"+",""))),"")</f>
        <v/>
      </c>
    </row>
    <row r="2260" spans="2:2">
      <c r="B2260" s="25" t="str">
        <f>IFERROR(IF('Quantities Report'!A2260="","",VALUE(SUBSTITUTE('Quantities Report'!A2260,"+",""))),"")</f>
        <v/>
      </c>
    </row>
    <row r="2261" spans="2:2">
      <c r="B2261" s="25" t="str">
        <f>IFERROR(IF('Quantities Report'!A2261="","",VALUE(SUBSTITUTE('Quantities Report'!A2261,"+",""))),"")</f>
        <v/>
      </c>
    </row>
    <row r="2262" spans="2:2">
      <c r="B2262" s="25" t="str">
        <f>IFERROR(IF('Quantities Report'!A2262="","",VALUE(SUBSTITUTE('Quantities Report'!A2262,"+",""))),"")</f>
        <v/>
      </c>
    </row>
    <row r="2263" spans="2:2">
      <c r="B2263" s="25" t="str">
        <f>IFERROR(IF('Quantities Report'!A2263="","",VALUE(SUBSTITUTE('Quantities Report'!A2263,"+",""))),"")</f>
        <v/>
      </c>
    </row>
    <row r="2264" spans="2:2">
      <c r="B2264" s="25" t="str">
        <f>IFERROR(IF('Quantities Report'!A2264="","",VALUE(SUBSTITUTE('Quantities Report'!A2264,"+",""))),"")</f>
        <v/>
      </c>
    </row>
    <row r="2265" spans="2:2">
      <c r="B2265" s="25" t="str">
        <f>IFERROR(IF('Quantities Report'!A2265="","",VALUE(SUBSTITUTE('Quantities Report'!A2265,"+",""))),"")</f>
        <v/>
      </c>
    </row>
    <row r="2266" spans="2:2">
      <c r="B2266" s="25" t="str">
        <f>IFERROR(IF('Quantities Report'!A2266="","",VALUE(SUBSTITUTE('Quantities Report'!A2266,"+",""))),"")</f>
        <v/>
      </c>
    </row>
    <row r="2267" spans="2:2">
      <c r="B2267" s="25" t="str">
        <f>IFERROR(IF('Quantities Report'!A2267="","",VALUE(SUBSTITUTE('Quantities Report'!A2267,"+",""))),"")</f>
        <v/>
      </c>
    </row>
    <row r="2268" spans="2:2">
      <c r="B2268" s="25" t="str">
        <f>IFERROR(IF('Quantities Report'!A2268="","",VALUE(SUBSTITUTE('Quantities Report'!A2268,"+",""))),"")</f>
        <v/>
      </c>
    </row>
    <row r="2269" spans="2:2">
      <c r="B2269" s="25" t="str">
        <f>IFERROR(IF('Quantities Report'!A2269="","",VALUE(SUBSTITUTE('Quantities Report'!A2269,"+",""))),"")</f>
        <v/>
      </c>
    </row>
    <row r="2270" spans="2:2">
      <c r="B2270" s="25" t="str">
        <f>IFERROR(IF('Quantities Report'!A2270="","",VALUE(SUBSTITUTE('Quantities Report'!A2270,"+",""))),"")</f>
        <v/>
      </c>
    </row>
    <row r="2271" spans="2:2">
      <c r="B2271" s="25" t="str">
        <f>IFERROR(IF('Quantities Report'!A2271="","",VALUE(SUBSTITUTE('Quantities Report'!A2271,"+",""))),"")</f>
        <v/>
      </c>
    </row>
    <row r="2272" spans="2:2">
      <c r="B2272" s="25" t="str">
        <f>IFERROR(IF('Quantities Report'!A2272="","",VALUE(SUBSTITUTE('Quantities Report'!A2272,"+",""))),"")</f>
        <v/>
      </c>
    </row>
    <row r="2273" spans="2:2">
      <c r="B2273" s="25" t="str">
        <f>IFERROR(IF('Quantities Report'!A2273="","",VALUE(SUBSTITUTE('Quantities Report'!A2273,"+",""))),"")</f>
        <v/>
      </c>
    </row>
    <row r="2274" spans="2:2">
      <c r="B2274" s="25" t="str">
        <f>IFERROR(IF('Quantities Report'!A2274="","",VALUE(SUBSTITUTE('Quantities Report'!A2274,"+",""))),"")</f>
        <v/>
      </c>
    </row>
    <row r="2275" spans="2:2">
      <c r="B2275" s="25" t="str">
        <f>IFERROR(IF('Quantities Report'!A2275="","",VALUE(SUBSTITUTE('Quantities Report'!A2275,"+",""))),"")</f>
        <v/>
      </c>
    </row>
    <row r="2276" spans="2:2">
      <c r="B2276" s="25" t="str">
        <f>IFERROR(IF('Quantities Report'!A2276="","",VALUE(SUBSTITUTE('Quantities Report'!A2276,"+",""))),"")</f>
        <v/>
      </c>
    </row>
    <row r="2277" spans="2:2">
      <c r="B2277" s="25" t="str">
        <f>IFERROR(IF('Quantities Report'!A2277="","",VALUE(SUBSTITUTE('Quantities Report'!A2277,"+",""))),"")</f>
        <v/>
      </c>
    </row>
    <row r="2278" spans="2:2">
      <c r="B2278" s="25" t="str">
        <f>IFERROR(IF('Quantities Report'!A2278="","",VALUE(SUBSTITUTE('Quantities Report'!A2278,"+",""))),"")</f>
        <v/>
      </c>
    </row>
    <row r="2279" spans="2:2">
      <c r="B2279" s="25" t="str">
        <f>IFERROR(IF('Quantities Report'!A2279="","",VALUE(SUBSTITUTE('Quantities Report'!A2279,"+",""))),"")</f>
        <v/>
      </c>
    </row>
    <row r="2280" spans="2:2">
      <c r="B2280" s="25" t="str">
        <f>IFERROR(IF('Quantities Report'!A2280="","",VALUE(SUBSTITUTE('Quantities Report'!A2280,"+",""))),"")</f>
        <v/>
      </c>
    </row>
    <row r="2281" spans="2:2">
      <c r="B2281" s="25" t="str">
        <f>IFERROR(IF('Quantities Report'!A2281="","",VALUE(SUBSTITUTE('Quantities Report'!A2281,"+",""))),"")</f>
        <v/>
      </c>
    </row>
    <row r="2282" spans="2:2">
      <c r="B2282" s="25" t="str">
        <f>IFERROR(IF('Quantities Report'!A2282="","",VALUE(SUBSTITUTE('Quantities Report'!A2282,"+",""))),"")</f>
        <v/>
      </c>
    </row>
    <row r="2283" spans="2:2">
      <c r="B2283" s="25" t="str">
        <f>IFERROR(IF('Quantities Report'!A2283="","",VALUE(SUBSTITUTE('Quantities Report'!A2283,"+",""))),"")</f>
        <v/>
      </c>
    </row>
    <row r="2284" spans="2:2">
      <c r="B2284" s="25" t="str">
        <f>IFERROR(IF('Quantities Report'!A2284="","",VALUE(SUBSTITUTE('Quantities Report'!A2284,"+",""))),"")</f>
        <v/>
      </c>
    </row>
    <row r="2285" spans="2:2">
      <c r="B2285" s="25" t="str">
        <f>IFERROR(IF('Quantities Report'!A2285="","",VALUE(SUBSTITUTE('Quantities Report'!A2285,"+",""))),"")</f>
        <v/>
      </c>
    </row>
    <row r="2286" spans="2:2">
      <c r="B2286" s="25" t="str">
        <f>IFERROR(IF('Quantities Report'!A2286="","",VALUE(SUBSTITUTE('Quantities Report'!A2286,"+",""))),"")</f>
        <v/>
      </c>
    </row>
    <row r="2287" spans="2:2">
      <c r="B2287" s="25" t="str">
        <f>IFERROR(IF('Quantities Report'!A2287="","",VALUE(SUBSTITUTE('Quantities Report'!A2287,"+",""))),"")</f>
        <v/>
      </c>
    </row>
    <row r="2288" spans="2:2">
      <c r="B2288" s="25" t="str">
        <f>IFERROR(IF('Quantities Report'!A2288="","",VALUE(SUBSTITUTE('Quantities Report'!A2288,"+",""))),"")</f>
        <v/>
      </c>
    </row>
    <row r="2289" spans="2:2">
      <c r="B2289" s="25" t="str">
        <f>IFERROR(IF('Quantities Report'!A2289="","",VALUE(SUBSTITUTE('Quantities Report'!A2289,"+",""))),"")</f>
        <v/>
      </c>
    </row>
    <row r="2290" spans="2:2">
      <c r="B2290" s="25" t="str">
        <f>IFERROR(IF('Quantities Report'!A2290="","",VALUE(SUBSTITUTE('Quantities Report'!A2290,"+",""))),"")</f>
        <v/>
      </c>
    </row>
    <row r="2291" spans="2:2">
      <c r="B2291" s="25" t="str">
        <f>IFERROR(IF('Quantities Report'!A2291="","",VALUE(SUBSTITUTE('Quantities Report'!A2291,"+",""))),"")</f>
        <v/>
      </c>
    </row>
    <row r="2292" spans="2:2">
      <c r="B2292" s="25" t="str">
        <f>IFERROR(IF('Quantities Report'!A2292="","",VALUE(SUBSTITUTE('Quantities Report'!A2292,"+",""))),"")</f>
        <v/>
      </c>
    </row>
    <row r="2293" spans="2:2">
      <c r="B2293" s="25" t="str">
        <f>IFERROR(IF('Quantities Report'!A2293="","",VALUE(SUBSTITUTE('Quantities Report'!A2293,"+",""))),"")</f>
        <v/>
      </c>
    </row>
    <row r="2294" spans="2:2">
      <c r="B2294" s="25" t="str">
        <f>IFERROR(IF('Quantities Report'!A2294="","",VALUE(SUBSTITUTE('Quantities Report'!A2294,"+",""))),"")</f>
        <v/>
      </c>
    </row>
    <row r="2295" spans="2:2">
      <c r="B2295" s="25" t="str">
        <f>IFERROR(IF('Quantities Report'!A2295="","",VALUE(SUBSTITUTE('Quantities Report'!A2295,"+",""))),"")</f>
        <v/>
      </c>
    </row>
    <row r="2296" spans="2:2">
      <c r="B2296" s="25" t="str">
        <f>IFERROR(IF('Quantities Report'!A2296="","",VALUE(SUBSTITUTE('Quantities Report'!A2296,"+",""))),"")</f>
        <v/>
      </c>
    </row>
    <row r="2297" spans="2:2">
      <c r="B2297" s="25" t="str">
        <f>IFERROR(IF('Quantities Report'!A2297="","",VALUE(SUBSTITUTE('Quantities Report'!A2297,"+",""))),"")</f>
        <v/>
      </c>
    </row>
    <row r="2298" spans="2:2">
      <c r="B2298" s="25" t="str">
        <f>IFERROR(IF('Quantities Report'!A2298="","",VALUE(SUBSTITUTE('Quantities Report'!A2298,"+",""))),"")</f>
        <v/>
      </c>
    </row>
    <row r="2299" spans="2:2">
      <c r="B2299" s="25" t="str">
        <f>IFERROR(IF('Quantities Report'!A2299="","",VALUE(SUBSTITUTE('Quantities Report'!A2299,"+",""))),"")</f>
        <v/>
      </c>
    </row>
    <row r="2300" spans="2:2">
      <c r="B2300" s="25" t="str">
        <f>IFERROR(IF('Quantities Report'!A2300="","",VALUE(SUBSTITUTE('Quantities Report'!A2300,"+",""))),"")</f>
        <v/>
      </c>
    </row>
    <row r="2301" spans="2:2">
      <c r="B2301" s="25" t="str">
        <f>IFERROR(IF('Quantities Report'!A2301="","",VALUE(SUBSTITUTE('Quantities Report'!A2301,"+",""))),"")</f>
        <v/>
      </c>
    </row>
    <row r="2302" spans="2:2">
      <c r="B2302" s="25" t="str">
        <f>IFERROR(IF('Quantities Report'!A2302="","",VALUE(SUBSTITUTE('Quantities Report'!A2302,"+",""))),"")</f>
        <v/>
      </c>
    </row>
    <row r="2303" spans="2:2">
      <c r="B2303" s="25" t="str">
        <f>IFERROR(IF('Quantities Report'!A2303="","",VALUE(SUBSTITUTE('Quantities Report'!A2303,"+",""))),"")</f>
        <v/>
      </c>
    </row>
    <row r="2304" spans="2:2">
      <c r="B2304" s="25" t="str">
        <f>IFERROR(IF('Quantities Report'!A2304="","",VALUE(SUBSTITUTE('Quantities Report'!A2304,"+",""))),"")</f>
        <v/>
      </c>
    </row>
    <row r="2305" spans="2:2">
      <c r="B2305" s="25" t="str">
        <f>IFERROR(IF('Quantities Report'!A2305="","",VALUE(SUBSTITUTE('Quantities Report'!A2305,"+",""))),"")</f>
        <v/>
      </c>
    </row>
    <row r="2306" spans="2:2">
      <c r="B2306" s="25" t="str">
        <f>IFERROR(IF('Quantities Report'!A2306="","",VALUE(SUBSTITUTE('Quantities Report'!A2306,"+",""))),"")</f>
        <v/>
      </c>
    </row>
    <row r="2307" spans="2:2">
      <c r="B2307" s="25" t="str">
        <f>IFERROR(IF('Quantities Report'!A2307="","",VALUE(SUBSTITUTE('Quantities Report'!A2307,"+",""))),"")</f>
        <v/>
      </c>
    </row>
    <row r="2308" spans="2:2">
      <c r="B2308" s="25" t="str">
        <f>IFERROR(IF('Quantities Report'!A2308="","",VALUE(SUBSTITUTE('Quantities Report'!A2308,"+",""))),"")</f>
        <v/>
      </c>
    </row>
    <row r="2309" spans="2:2">
      <c r="B2309" s="25" t="str">
        <f>IFERROR(IF('Quantities Report'!A2309="","",VALUE(SUBSTITUTE('Quantities Report'!A2309,"+",""))),"")</f>
        <v/>
      </c>
    </row>
    <row r="2310" spans="2:2">
      <c r="B2310" s="25" t="str">
        <f>IFERROR(IF('Quantities Report'!A2310="","",VALUE(SUBSTITUTE('Quantities Report'!A2310,"+",""))),"")</f>
        <v/>
      </c>
    </row>
    <row r="2311" spans="2:2">
      <c r="B2311" s="25" t="str">
        <f>IFERROR(IF('Quantities Report'!A2311="","",VALUE(SUBSTITUTE('Quantities Report'!A2311,"+",""))),"")</f>
        <v/>
      </c>
    </row>
    <row r="2312" spans="2:2">
      <c r="B2312" s="25" t="str">
        <f>IFERROR(IF('Quantities Report'!A2312="","",VALUE(SUBSTITUTE('Quantities Report'!A2312,"+",""))),"")</f>
        <v/>
      </c>
    </row>
    <row r="2313" spans="2:2">
      <c r="B2313" s="25" t="str">
        <f>IFERROR(IF('Quantities Report'!A2313="","",VALUE(SUBSTITUTE('Quantities Report'!A2313,"+",""))),"")</f>
        <v/>
      </c>
    </row>
    <row r="2314" spans="2:2">
      <c r="B2314" s="25" t="str">
        <f>IFERROR(IF('Quantities Report'!A2314="","",VALUE(SUBSTITUTE('Quantities Report'!A2314,"+",""))),"")</f>
        <v/>
      </c>
    </row>
    <row r="2315" spans="2:2">
      <c r="B2315" s="25" t="str">
        <f>IFERROR(IF('Quantities Report'!A2315="","",VALUE(SUBSTITUTE('Quantities Report'!A2315,"+",""))),"")</f>
        <v/>
      </c>
    </row>
    <row r="2316" spans="2:2">
      <c r="B2316" s="25" t="str">
        <f>IFERROR(IF('Quantities Report'!A2316="","",VALUE(SUBSTITUTE('Quantities Report'!A2316,"+",""))),"")</f>
        <v/>
      </c>
    </row>
    <row r="2317" spans="2:2">
      <c r="B2317" s="25" t="str">
        <f>IFERROR(IF('Quantities Report'!A2317="","",VALUE(SUBSTITUTE('Quantities Report'!A2317,"+",""))),"")</f>
        <v/>
      </c>
    </row>
    <row r="2318" spans="2:2">
      <c r="B2318" s="25" t="str">
        <f>IFERROR(IF('Quantities Report'!A2318="","",VALUE(SUBSTITUTE('Quantities Report'!A2318,"+",""))),"")</f>
        <v/>
      </c>
    </row>
    <row r="2319" spans="2:2">
      <c r="B2319" s="25" t="str">
        <f>IFERROR(IF('Quantities Report'!A2319="","",VALUE(SUBSTITUTE('Quantities Report'!A2319,"+",""))),"")</f>
        <v/>
      </c>
    </row>
    <row r="2320" spans="2:2">
      <c r="B2320" s="25" t="str">
        <f>IFERROR(IF('Quantities Report'!A2320="","",VALUE(SUBSTITUTE('Quantities Report'!A2320,"+",""))),"")</f>
        <v/>
      </c>
    </row>
    <row r="2321" spans="2:2">
      <c r="B2321" s="25" t="str">
        <f>IFERROR(IF('Quantities Report'!A2321="","",VALUE(SUBSTITUTE('Quantities Report'!A2321,"+",""))),"")</f>
        <v/>
      </c>
    </row>
    <row r="2322" spans="2:2">
      <c r="B2322" s="25" t="str">
        <f>IFERROR(IF('Quantities Report'!A2322="","",VALUE(SUBSTITUTE('Quantities Report'!A2322,"+",""))),"")</f>
        <v/>
      </c>
    </row>
    <row r="2323" spans="2:2">
      <c r="B2323" s="25" t="str">
        <f>IFERROR(IF('Quantities Report'!A2323="","",VALUE(SUBSTITUTE('Quantities Report'!A2323,"+",""))),"")</f>
        <v/>
      </c>
    </row>
    <row r="2324" spans="2:2">
      <c r="B2324" s="25" t="str">
        <f>IFERROR(IF('Quantities Report'!A2324="","",VALUE(SUBSTITUTE('Quantities Report'!A2324,"+",""))),"")</f>
        <v/>
      </c>
    </row>
    <row r="2325" spans="2:2">
      <c r="B2325" s="25" t="str">
        <f>IFERROR(IF('Quantities Report'!A2325="","",VALUE(SUBSTITUTE('Quantities Report'!A2325,"+",""))),"")</f>
        <v/>
      </c>
    </row>
    <row r="2326" spans="2:2">
      <c r="B2326" s="25" t="str">
        <f>IFERROR(IF('Quantities Report'!A2326="","",VALUE(SUBSTITUTE('Quantities Report'!A2326,"+",""))),"")</f>
        <v/>
      </c>
    </row>
    <row r="2327" spans="2:2">
      <c r="B2327" s="25" t="str">
        <f>IFERROR(IF('Quantities Report'!A2327="","",VALUE(SUBSTITUTE('Quantities Report'!A2327,"+",""))),"")</f>
        <v/>
      </c>
    </row>
    <row r="2328" spans="2:2">
      <c r="B2328" s="25" t="str">
        <f>IFERROR(IF('Quantities Report'!A2328="","",VALUE(SUBSTITUTE('Quantities Report'!A2328,"+",""))),"")</f>
        <v/>
      </c>
    </row>
    <row r="2329" spans="2:2">
      <c r="B2329" s="25" t="str">
        <f>IFERROR(IF('Quantities Report'!A2329="","",VALUE(SUBSTITUTE('Quantities Report'!A2329,"+",""))),"")</f>
        <v/>
      </c>
    </row>
    <row r="2330" spans="2:2">
      <c r="B2330" s="25" t="str">
        <f>IFERROR(IF('Quantities Report'!A2330="","",VALUE(SUBSTITUTE('Quantities Report'!A2330,"+",""))),"")</f>
        <v/>
      </c>
    </row>
    <row r="2331" spans="2:2">
      <c r="B2331" s="25" t="str">
        <f>IFERROR(IF('Quantities Report'!A2331="","",VALUE(SUBSTITUTE('Quantities Report'!A2331,"+",""))),"")</f>
        <v/>
      </c>
    </row>
    <row r="2332" spans="2:2">
      <c r="B2332" s="25" t="str">
        <f>IFERROR(IF('Quantities Report'!A2332="","",VALUE(SUBSTITUTE('Quantities Report'!A2332,"+",""))),"")</f>
        <v/>
      </c>
    </row>
    <row r="2333" spans="2:2">
      <c r="B2333" s="25" t="str">
        <f>IFERROR(IF('Quantities Report'!A2333="","",VALUE(SUBSTITUTE('Quantities Report'!A2333,"+",""))),"")</f>
        <v/>
      </c>
    </row>
    <row r="2334" spans="2:2">
      <c r="B2334" s="25" t="str">
        <f>IFERROR(IF('Quantities Report'!A2334="","",VALUE(SUBSTITUTE('Quantities Report'!A2334,"+",""))),"")</f>
        <v/>
      </c>
    </row>
    <row r="2335" spans="2:2">
      <c r="B2335" s="25" t="str">
        <f>IFERROR(IF('Quantities Report'!A2335="","",VALUE(SUBSTITUTE('Quantities Report'!A2335,"+",""))),"")</f>
        <v/>
      </c>
    </row>
    <row r="2336" spans="2:2">
      <c r="B2336" s="25" t="str">
        <f>IFERROR(IF('Quantities Report'!A2336="","",VALUE(SUBSTITUTE('Quantities Report'!A2336,"+",""))),"")</f>
        <v/>
      </c>
    </row>
    <row r="2337" spans="2:2">
      <c r="B2337" s="25" t="str">
        <f>IFERROR(IF('Quantities Report'!A2337="","",VALUE(SUBSTITUTE('Quantities Report'!A2337,"+",""))),"")</f>
        <v/>
      </c>
    </row>
    <row r="2338" spans="2:2">
      <c r="B2338" s="25" t="str">
        <f>IFERROR(IF('Quantities Report'!A2338="","",VALUE(SUBSTITUTE('Quantities Report'!A2338,"+",""))),"")</f>
        <v/>
      </c>
    </row>
    <row r="2339" spans="2:2">
      <c r="B2339" s="25" t="str">
        <f>IFERROR(IF('Quantities Report'!A2339="","",VALUE(SUBSTITUTE('Quantities Report'!A2339,"+",""))),"")</f>
        <v/>
      </c>
    </row>
    <row r="2340" spans="2:2">
      <c r="B2340" s="25" t="str">
        <f>IFERROR(IF('Quantities Report'!A2340="","",VALUE(SUBSTITUTE('Quantities Report'!A2340,"+",""))),"")</f>
        <v/>
      </c>
    </row>
    <row r="2341" spans="2:2">
      <c r="B2341" s="25" t="str">
        <f>IFERROR(IF('Quantities Report'!A2341="","",VALUE(SUBSTITUTE('Quantities Report'!A2341,"+",""))),"")</f>
        <v/>
      </c>
    </row>
    <row r="2342" spans="2:2">
      <c r="B2342" s="25" t="str">
        <f>IFERROR(IF('Quantities Report'!A2342="","",VALUE(SUBSTITUTE('Quantities Report'!A2342,"+",""))),"")</f>
        <v/>
      </c>
    </row>
    <row r="2343" spans="2:2">
      <c r="B2343" s="25" t="str">
        <f>IFERROR(IF('Quantities Report'!A2343="","",VALUE(SUBSTITUTE('Quantities Report'!A2343,"+",""))),"")</f>
        <v/>
      </c>
    </row>
    <row r="2344" spans="2:2">
      <c r="B2344" s="25" t="str">
        <f>IFERROR(IF('Quantities Report'!A2344="","",VALUE(SUBSTITUTE('Quantities Report'!A2344,"+",""))),"")</f>
        <v/>
      </c>
    </row>
    <row r="2345" spans="2:2">
      <c r="B2345" s="25" t="str">
        <f>IFERROR(IF('Quantities Report'!A2345="","",VALUE(SUBSTITUTE('Quantities Report'!A2345,"+",""))),"")</f>
        <v/>
      </c>
    </row>
    <row r="2346" spans="2:2">
      <c r="B2346" s="25" t="str">
        <f>IFERROR(IF('Quantities Report'!A2346="","",VALUE(SUBSTITUTE('Quantities Report'!A2346,"+",""))),"")</f>
        <v/>
      </c>
    </row>
    <row r="2347" spans="2:2">
      <c r="B2347" s="25" t="str">
        <f>IFERROR(IF('Quantities Report'!A2347="","",VALUE(SUBSTITUTE('Quantities Report'!A2347,"+",""))),"")</f>
        <v/>
      </c>
    </row>
    <row r="2348" spans="2:2">
      <c r="B2348" s="25" t="str">
        <f>IFERROR(IF('Quantities Report'!A2348="","",VALUE(SUBSTITUTE('Quantities Report'!A2348,"+",""))),"")</f>
        <v/>
      </c>
    </row>
    <row r="2349" spans="2:2">
      <c r="B2349" s="25" t="str">
        <f>IFERROR(IF('Quantities Report'!A2349="","",VALUE(SUBSTITUTE('Quantities Report'!A2349,"+",""))),"")</f>
        <v/>
      </c>
    </row>
    <row r="2350" spans="2:2">
      <c r="B2350" s="25" t="str">
        <f>IFERROR(IF('Quantities Report'!A2350="","",VALUE(SUBSTITUTE('Quantities Report'!A2350,"+",""))),"")</f>
        <v/>
      </c>
    </row>
    <row r="2351" spans="2:2">
      <c r="B2351" s="25" t="str">
        <f>IFERROR(IF('Quantities Report'!A2351="","",VALUE(SUBSTITUTE('Quantities Report'!A2351,"+",""))),"")</f>
        <v/>
      </c>
    </row>
    <row r="2352" spans="2:2">
      <c r="B2352" s="25" t="str">
        <f>IFERROR(IF('Quantities Report'!A2352="","",VALUE(SUBSTITUTE('Quantities Report'!A2352,"+",""))),"")</f>
        <v/>
      </c>
    </row>
    <row r="2353" spans="2:2">
      <c r="B2353" s="25" t="str">
        <f>IFERROR(IF('Quantities Report'!A2353="","",VALUE(SUBSTITUTE('Quantities Report'!A2353,"+",""))),"")</f>
        <v/>
      </c>
    </row>
    <row r="2354" spans="2:2">
      <c r="B2354" s="25" t="str">
        <f>IFERROR(IF('Quantities Report'!A2354="","",VALUE(SUBSTITUTE('Quantities Report'!A2354,"+",""))),"")</f>
        <v/>
      </c>
    </row>
    <row r="2355" spans="2:2">
      <c r="B2355" s="25" t="str">
        <f>IFERROR(IF('Quantities Report'!A2355="","",VALUE(SUBSTITUTE('Quantities Report'!A2355,"+",""))),"")</f>
        <v/>
      </c>
    </row>
    <row r="2356" spans="2:2">
      <c r="B2356" s="25" t="str">
        <f>IFERROR(IF('Quantities Report'!A2356="","",VALUE(SUBSTITUTE('Quantities Report'!A2356,"+",""))),"")</f>
        <v/>
      </c>
    </row>
    <row r="2357" spans="2:2">
      <c r="B2357" s="25" t="str">
        <f>IFERROR(IF('Quantities Report'!A2357="","",VALUE(SUBSTITUTE('Quantities Report'!A2357,"+",""))),"")</f>
        <v/>
      </c>
    </row>
    <row r="2358" spans="2:2">
      <c r="B2358" s="25" t="str">
        <f>IFERROR(IF('Quantities Report'!A2358="","",VALUE(SUBSTITUTE('Quantities Report'!A2358,"+",""))),"")</f>
        <v/>
      </c>
    </row>
    <row r="2359" spans="2:2">
      <c r="B2359" s="25" t="str">
        <f>IFERROR(IF('Quantities Report'!A2359="","",VALUE(SUBSTITUTE('Quantities Report'!A2359,"+",""))),"")</f>
        <v/>
      </c>
    </row>
    <row r="2360" spans="2:2">
      <c r="B2360" s="25" t="str">
        <f>IFERROR(IF('Quantities Report'!A2360="","",VALUE(SUBSTITUTE('Quantities Report'!A2360,"+",""))),"")</f>
        <v/>
      </c>
    </row>
    <row r="2361" spans="2:2">
      <c r="B2361" s="25" t="str">
        <f>IFERROR(IF('Quantities Report'!A2361="","",VALUE(SUBSTITUTE('Quantities Report'!A2361,"+",""))),"")</f>
        <v/>
      </c>
    </row>
    <row r="2362" spans="2:2">
      <c r="B2362" s="25" t="str">
        <f>IFERROR(IF('Quantities Report'!A2362="","",VALUE(SUBSTITUTE('Quantities Report'!A2362,"+",""))),"")</f>
        <v/>
      </c>
    </row>
    <row r="2363" spans="2:2">
      <c r="B2363" s="25" t="str">
        <f>IFERROR(IF('Quantities Report'!A2363="","",VALUE(SUBSTITUTE('Quantities Report'!A2363,"+",""))),"")</f>
        <v/>
      </c>
    </row>
    <row r="2364" spans="2:2">
      <c r="B2364" s="25" t="str">
        <f>IFERROR(IF('Quantities Report'!A2364="","",VALUE(SUBSTITUTE('Quantities Report'!A2364,"+",""))),"")</f>
        <v/>
      </c>
    </row>
    <row r="2365" spans="2:2">
      <c r="B2365" s="25" t="str">
        <f>IFERROR(IF('Quantities Report'!A2365="","",VALUE(SUBSTITUTE('Quantities Report'!A2365,"+",""))),"")</f>
        <v/>
      </c>
    </row>
    <row r="2366" spans="2:2">
      <c r="B2366" s="25" t="str">
        <f>IFERROR(IF('Quantities Report'!A2366="","",VALUE(SUBSTITUTE('Quantities Report'!A2366,"+",""))),"")</f>
        <v/>
      </c>
    </row>
    <row r="2367" spans="2:2">
      <c r="B2367" s="25" t="str">
        <f>IFERROR(IF('Quantities Report'!A2367="","",VALUE(SUBSTITUTE('Quantities Report'!A2367,"+",""))),"")</f>
        <v/>
      </c>
    </row>
    <row r="2368" spans="2:2">
      <c r="B2368" s="25" t="str">
        <f>IFERROR(IF('Quantities Report'!A2368="","",VALUE(SUBSTITUTE('Quantities Report'!A2368,"+",""))),"")</f>
        <v/>
      </c>
    </row>
    <row r="2369" spans="2:2">
      <c r="B2369" s="25" t="str">
        <f>IFERROR(IF('Quantities Report'!A2369="","",VALUE(SUBSTITUTE('Quantities Report'!A2369,"+",""))),"")</f>
        <v/>
      </c>
    </row>
    <row r="2370" spans="2:2">
      <c r="B2370" s="25" t="str">
        <f>IFERROR(IF('Quantities Report'!A2370="","",VALUE(SUBSTITUTE('Quantities Report'!A2370,"+",""))),"")</f>
        <v/>
      </c>
    </row>
    <row r="2371" spans="2:2">
      <c r="B2371" s="25" t="str">
        <f>IFERROR(IF('Quantities Report'!A2371="","",VALUE(SUBSTITUTE('Quantities Report'!A2371,"+",""))),"")</f>
        <v/>
      </c>
    </row>
    <row r="2372" spans="2:2">
      <c r="B2372" s="25" t="str">
        <f>IFERROR(IF('Quantities Report'!A2372="","",VALUE(SUBSTITUTE('Quantities Report'!A2372,"+",""))),"")</f>
        <v/>
      </c>
    </row>
    <row r="2373" spans="2:2">
      <c r="B2373" s="25" t="str">
        <f>IFERROR(IF('Quantities Report'!A2373="","",VALUE(SUBSTITUTE('Quantities Report'!A2373,"+",""))),"")</f>
        <v/>
      </c>
    </row>
    <row r="2374" spans="2:2">
      <c r="B2374" s="25" t="str">
        <f>IFERROR(IF('Quantities Report'!A2374="","",VALUE(SUBSTITUTE('Quantities Report'!A2374,"+",""))),"")</f>
        <v/>
      </c>
    </row>
    <row r="2375" spans="2:2">
      <c r="B2375" s="25" t="str">
        <f>IFERROR(IF('Quantities Report'!A2375="","",VALUE(SUBSTITUTE('Quantities Report'!A2375,"+",""))),"")</f>
        <v/>
      </c>
    </row>
    <row r="2376" spans="2:2">
      <c r="B2376" s="25" t="str">
        <f>IFERROR(IF('Quantities Report'!A2376="","",VALUE(SUBSTITUTE('Quantities Report'!A2376,"+",""))),"")</f>
        <v/>
      </c>
    </row>
    <row r="2377" spans="2:2">
      <c r="B2377" s="25" t="str">
        <f>IFERROR(IF('Quantities Report'!A2377="","",VALUE(SUBSTITUTE('Quantities Report'!A2377,"+",""))),"")</f>
        <v/>
      </c>
    </row>
    <row r="2378" spans="2:2">
      <c r="B2378" s="25" t="str">
        <f>IFERROR(IF('Quantities Report'!A2378="","",VALUE(SUBSTITUTE('Quantities Report'!A2378,"+",""))),"")</f>
        <v/>
      </c>
    </row>
    <row r="2379" spans="2:2">
      <c r="B2379" s="25" t="str">
        <f>IFERROR(IF('Quantities Report'!A2379="","",VALUE(SUBSTITUTE('Quantities Report'!A2379,"+",""))),"")</f>
        <v/>
      </c>
    </row>
    <row r="2380" spans="2:2">
      <c r="B2380" s="25" t="str">
        <f>IFERROR(IF('Quantities Report'!A2380="","",VALUE(SUBSTITUTE('Quantities Report'!A2380,"+",""))),"")</f>
        <v/>
      </c>
    </row>
    <row r="2381" spans="2:2">
      <c r="B2381" s="25" t="str">
        <f>IFERROR(IF('Quantities Report'!A2381="","",VALUE(SUBSTITUTE('Quantities Report'!A2381,"+",""))),"")</f>
        <v/>
      </c>
    </row>
    <row r="2382" spans="2:2">
      <c r="B2382" s="25" t="str">
        <f>IFERROR(IF('Quantities Report'!A2382="","",VALUE(SUBSTITUTE('Quantities Report'!A2382,"+",""))),"")</f>
        <v/>
      </c>
    </row>
    <row r="2383" spans="2:2">
      <c r="B2383" s="25" t="str">
        <f>IFERROR(IF('Quantities Report'!A2383="","",VALUE(SUBSTITUTE('Quantities Report'!A2383,"+",""))),"")</f>
        <v/>
      </c>
    </row>
    <row r="2384" spans="2:2">
      <c r="B2384" s="25" t="str">
        <f>IFERROR(IF('Quantities Report'!A2384="","",VALUE(SUBSTITUTE('Quantities Report'!A2384,"+",""))),"")</f>
        <v/>
      </c>
    </row>
    <row r="2385" spans="2:2">
      <c r="B2385" s="25" t="str">
        <f>IFERROR(IF('Quantities Report'!A2385="","",VALUE(SUBSTITUTE('Quantities Report'!A2385,"+",""))),"")</f>
        <v/>
      </c>
    </row>
    <row r="2386" spans="2:2">
      <c r="B2386" s="25" t="str">
        <f>IFERROR(IF('Quantities Report'!A2386="","",VALUE(SUBSTITUTE('Quantities Report'!A2386,"+",""))),"")</f>
        <v/>
      </c>
    </row>
    <row r="2387" spans="2:2">
      <c r="B2387" s="25" t="str">
        <f>IFERROR(IF('Quantities Report'!A2387="","",VALUE(SUBSTITUTE('Quantities Report'!A2387,"+",""))),"")</f>
        <v/>
      </c>
    </row>
    <row r="2388" spans="2:2">
      <c r="B2388" s="25" t="str">
        <f>IFERROR(IF('Quantities Report'!A2388="","",VALUE(SUBSTITUTE('Quantities Report'!A2388,"+",""))),"")</f>
        <v/>
      </c>
    </row>
    <row r="2389" spans="2:2">
      <c r="B2389" s="25" t="str">
        <f>IFERROR(IF('Quantities Report'!A2389="","",VALUE(SUBSTITUTE('Quantities Report'!A2389,"+",""))),"")</f>
        <v/>
      </c>
    </row>
    <row r="2390" spans="2:2">
      <c r="B2390" s="25" t="str">
        <f>IFERROR(IF('Quantities Report'!A2390="","",VALUE(SUBSTITUTE('Quantities Report'!A2390,"+",""))),"")</f>
        <v/>
      </c>
    </row>
    <row r="2391" spans="2:2">
      <c r="B2391" s="25" t="str">
        <f>IFERROR(IF('Quantities Report'!A2391="","",VALUE(SUBSTITUTE('Quantities Report'!A2391,"+",""))),"")</f>
        <v/>
      </c>
    </row>
    <row r="2392" spans="2:2">
      <c r="B2392" s="25" t="str">
        <f>IFERROR(IF('Quantities Report'!A2392="","",VALUE(SUBSTITUTE('Quantities Report'!A2392,"+",""))),"")</f>
        <v/>
      </c>
    </row>
    <row r="2393" spans="2:2">
      <c r="B2393" s="25" t="str">
        <f>IFERROR(IF('Quantities Report'!A2393="","",VALUE(SUBSTITUTE('Quantities Report'!A2393,"+",""))),"")</f>
        <v/>
      </c>
    </row>
    <row r="2394" spans="2:2">
      <c r="B2394" s="25" t="str">
        <f>IFERROR(IF('Quantities Report'!A2394="","",VALUE(SUBSTITUTE('Quantities Report'!A2394,"+",""))),"")</f>
        <v/>
      </c>
    </row>
    <row r="2395" spans="2:2">
      <c r="B2395" s="25" t="str">
        <f>IFERROR(IF('Quantities Report'!A2395="","",VALUE(SUBSTITUTE('Quantities Report'!A2395,"+",""))),"")</f>
        <v/>
      </c>
    </row>
    <row r="2396" spans="2:2">
      <c r="B2396" s="25" t="str">
        <f>IFERROR(IF('Quantities Report'!A2396="","",VALUE(SUBSTITUTE('Quantities Report'!A2396,"+",""))),"")</f>
        <v/>
      </c>
    </row>
    <row r="2397" spans="2:2">
      <c r="B2397" s="25" t="str">
        <f>IFERROR(IF('Quantities Report'!A2397="","",VALUE(SUBSTITUTE('Quantities Report'!A2397,"+",""))),"")</f>
        <v/>
      </c>
    </row>
    <row r="2398" spans="2:2">
      <c r="B2398" s="25" t="str">
        <f>IFERROR(IF('Quantities Report'!A2398="","",VALUE(SUBSTITUTE('Quantities Report'!A2398,"+",""))),"")</f>
        <v/>
      </c>
    </row>
    <row r="2399" spans="2:2">
      <c r="B2399" s="25" t="str">
        <f>IFERROR(IF('Quantities Report'!A2399="","",VALUE(SUBSTITUTE('Quantities Report'!A2399,"+",""))),"")</f>
        <v/>
      </c>
    </row>
    <row r="2400" spans="2:2">
      <c r="B2400" s="25" t="str">
        <f>IFERROR(IF('Quantities Report'!A2400="","",VALUE(SUBSTITUTE('Quantities Report'!A2400,"+",""))),"")</f>
        <v/>
      </c>
    </row>
    <row r="2401" spans="2:2">
      <c r="B2401" s="25" t="str">
        <f>IFERROR(IF('Quantities Report'!A2401="","",VALUE(SUBSTITUTE('Quantities Report'!A2401,"+",""))),"")</f>
        <v/>
      </c>
    </row>
    <row r="2402" spans="2:2">
      <c r="B2402" s="25" t="str">
        <f>IFERROR(IF('Quantities Report'!A2402="","",VALUE(SUBSTITUTE('Quantities Report'!A2402,"+",""))),"")</f>
        <v/>
      </c>
    </row>
    <row r="2403" spans="2:2">
      <c r="B2403" s="25" t="str">
        <f>IFERROR(IF('Quantities Report'!A2403="","",VALUE(SUBSTITUTE('Quantities Report'!A2403,"+",""))),"")</f>
        <v/>
      </c>
    </row>
    <row r="2404" spans="2:2">
      <c r="B2404" s="25" t="str">
        <f>IFERROR(IF('Quantities Report'!A2404="","",VALUE(SUBSTITUTE('Quantities Report'!A2404,"+",""))),"")</f>
        <v/>
      </c>
    </row>
    <row r="2405" spans="2:2">
      <c r="B2405" s="25" t="str">
        <f>IFERROR(IF('Quantities Report'!A2405="","",VALUE(SUBSTITUTE('Quantities Report'!A2405,"+",""))),"")</f>
        <v/>
      </c>
    </row>
    <row r="2406" spans="2:2">
      <c r="B2406" s="25" t="str">
        <f>IFERROR(IF('Quantities Report'!A2406="","",VALUE(SUBSTITUTE('Quantities Report'!A2406,"+",""))),"")</f>
        <v/>
      </c>
    </row>
    <row r="2407" spans="2:2">
      <c r="B2407" s="25" t="str">
        <f>IFERROR(IF('Quantities Report'!A2407="","",VALUE(SUBSTITUTE('Quantities Report'!A2407,"+",""))),"")</f>
        <v/>
      </c>
    </row>
    <row r="2408" spans="2:2">
      <c r="B2408" s="25" t="str">
        <f>IFERROR(IF('Quantities Report'!A2408="","",VALUE(SUBSTITUTE('Quantities Report'!A2408,"+",""))),"")</f>
        <v/>
      </c>
    </row>
    <row r="2409" spans="2:2">
      <c r="B2409" s="25" t="str">
        <f>IFERROR(IF('Quantities Report'!A2409="","",VALUE(SUBSTITUTE('Quantities Report'!A2409,"+",""))),"")</f>
        <v/>
      </c>
    </row>
    <row r="2410" spans="2:2">
      <c r="B2410" s="25" t="str">
        <f>IFERROR(IF('Quantities Report'!A2410="","",VALUE(SUBSTITUTE('Quantities Report'!A2410,"+",""))),"")</f>
        <v/>
      </c>
    </row>
    <row r="2411" spans="2:2">
      <c r="B2411" s="25" t="str">
        <f>IFERROR(IF('Quantities Report'!A2411="","",VALUE(SUBSTITUTE('Quantities Report'!A2411,"+",""))),"")</f>
        <v/>
      </c>
    </row>
    <row r="2412" spans="2:2">
      <c r="B2412" s="25" t="str">
        <f>IFERROR(IF('Quantities Report'!A2412="","",VALUE(SUBSTITUTE('Quantities Report'!A2412,"+",""))),"")</f>
        <v/>
      </c>
    </row>
    <row r="2413" spans="2:2">
      <c r="B2413" s="25" t="str">
        <f>IFERROR(IF('Quantities Report'!A2413="","",VALUE(SUBSTITUTE('Quantities Report'!A2413,"+",""))),"")</f>
        <v/>
      </c>
    </row>
    <row r="2414" spans="2:2">
      <c r="B2414" s="25" t="str">
        <f>IFERROR(IF('Quantities Report'!A2414="","",VALUE(SUBSTITUTE('Quantities Report'!A2414,"+",""))),"")</f>
        <v/>
      </c>
    </row>
    <row r="2415" spans="2:2">
      <c r="B2415" s="25" t="str">
        <f>IFERROR(IF('Quantities Report'!A2415="","",VALUE(SUBSTITUTE('Quantities Report'!A2415,"+",""))),"")</f>
        <v/>
      </c>
    </row>
    <row r="2416" spans="2:2">
      <c r="B2416" s="25" t="str">
        <f>IFERROR(IF('Quantities Report'!A2416="","",VALUE(SUBSTITUTE('Quantities Report'!A2416,"+",""))),"")</f>
        <v/>
      </c>
    </row>
    <row r="2417" spans="2:2">
      <c r="B2417" s="25" t="str">
        <f>IFERROR(IF('Quantities Report'!A2417="","",VALUE(SUBSTITUTE('Quantities Report'!A2417,"+",""))),"")</f>
        <v/>
      </c>
    </row>
    <row r="2418" spans="2:2">
      <c r="B2418" s="25" t="str">
        <f>IFERROR(IF('Quantities Report'!A2418="","",VALUE(SUBSTITUTE('Quantities Report'!A2418,"+",""))),"")</f>
        <v/>
      </c>
    </row>
    <row r="2419" spans="2:2">
      <c r="B2419" s="25" t="str">
        <f>IFERROR(IF('Quantities Report'!A2419="","",VALUE(SUBSTITUTE('Quantities Report'!A2419,"+",""))),"")</f>
        <v/>
      </c>
    </row>
    <row r="2420" spans="2:2">
      <c r="B2420" s="25" t="str">
        <f>IFERROR(IF('Quantities Report'!A2420="","",VALUE(SUBSTITUTE('Quantities Report'!A2420,"+",""))),"")</f>
        <v/>
      </c>
    </row>
    <row r="2421" spans="2:2">
      <c r="B2421" s="25" t="str">
        <f>IFERROR(IF('Quantities Report'!A2421="","",VALUE(SUBSTITUTE('Quantities Report'!A2421,"+",""))),"")</f>
        <v/>
      </c>
    </row>
    <row r="2422" spans="2:2">
      <c r="B2422" s="25" t="str">
        <f>IFERROR(IF('Quantities Report'!A2422="","",VALUE(SUBSTITUTE('Quantities Report'!A2422,"+",""))),"")</f>
        <v/>
      </c>
    </row>
    <row r="2423" spans="2:2">
      <c r="B2423" s="25" t="str">
        <f>IFERROR(IF('Quantities Report'!A2423="","",VALUE(SUBSTITUTE('Quantities Report'!A2423,"+",""))),"")</f>
        <v/>
      </c>
    </row>
    <row r="2424" spans="2:2">
      <c r="B2424" s="25" t="str">
        <f>IFERROR(IF('Quantities Report'!A2424="","",VALUE(SUBSTITUTE('Quantities Report'!A2424,"+",""))),"")</f>
        <v/>
      </c>
    </row>
    <row r="2425" spans="2:2">
      <c r="B2425" s="25" t="str">
        <f>IFERROR(IF('Quantities Report'!A2425="","",VALUE(SUBSTITUTE('Quantities Report'!A2425,"+",""))),"")</f>
        <v/>
      </c>
    </row>
    <row r="2426" spans="2:2">
      <c r="B2426" s="25" t="str">
        <f>IFERROR(IF('Quantities Report'!A2426="","",VALUE(SUBSTITUTE('Quantities Report'!A2426,"+",""))),"")</f>
        <v/>
      </c>
    </row>
    <row r="2427" spans="2:2">
      <c r="B2427" s="25" t="str">
        <f>IFERROR(IF('Quantities Report'!A2427="","",VALUE(SUBSTITUTE('Quantities Report'!A2427,"+",""))),"")</f>
        <v/>
      </c>
    </row>
    <row r="2428" spans="2:2">
      <c r="B2428" s="25" t="str">
        <f>IFERROR(IF('Quantities Report'!A2428="","",VALUE(SUBSTITUTE('Quantities Report'!A2428,"+",""))),"")</f>
        <v/>
      </c>
    </row>
    <row r="2429" spans="2:2">
      <c r="B2429" s="25" t="str">
        <f>IFERROR(IF('Quantities Report'!A2429="","",VALUE(SUBSTITUTE('Quantities Report'!A2429,"+",""))),"")</f>
        <v/>
      </c>
    </row>
    <row r="2430" spans="2:2">
      <c r="B2430" s="25" t="str">
        <f>IFERROR(IF('Quantities Report'!A2430="","",VALUE(SUBSTITUTE('Quantities Report'!A2430,"+",""))),"")</f>
        <v/>
      </c>
    </row>
    <row r="2431" spans="2:2">
      <c r="B2431" s="25" t="str">
        <f>IFERROR(IF('Quantities Report'!A2431="","",VALUE(SUBSTITUTE('Quantities Report'!A2431,"+",""))),"")</f>
        <v/>
      </c>
    </row>
    <row r="2432" spans="2:2">
      <c r="B2432" s="25" t="str">
        <f>IFERROR(IF('Quantities Report'!A2432="","",VALUE(SUBSTITUTE('Quantities Report'!A2432,"+",""))),"")</f>
        <v/>
      </c>
    </row>
    <row r="2433" spans="2:2">
      <c r="B2433" s="25" t="str">
        <f>IFERROR(IF('Quantities Report'!A2433="","",VALUE(SUBSTITUTE('Quantities Report'!A2433,"+",""))),"")</f>
        <v/>
      </c>
    </row>
    <row r="2434" spans="2:2">
      <c r="B2434" s="25" t="str">
        <f>IFERROR(IF('Quantities Report'!A2434="","",VALUE(SUBSTITUTE('Quantities Report'!A2434,"+",""))),"")</f>
        <v/>
      </c>
    </row>
    <row r="2435" spans="2:2">
      <c r="B2435" s="25" t="str">
        <f>IFERROR(IF('Quantities Report'!A2435="","",VALUE(SUBSTITUTE('Quantities Report'!A2435,"+",""))),"")</f>
        <v/>
      </c>
    </row>
    <row r="2436" spans="2:2">
      <c r="B2436" s="25" t="str">
        <f>IFERROR(IF('Quantities Report'!A2436="","",VALUE(SUBSTITUTE('Quantities Report'!A2436,"+",""))),"")</f>
        <v/>
      </c>
    </row>
    <row r="2437" spans="2:2">
      <c r="B2437" s="25" t="str">
        <f>IFERROR(IF('Quantities Report'!A2437="","",VALUE(SUBSTITUTE('Quantities Report'!A2437,"+",""))),"")</f>
        <v/>
      </c>
    </row>
    <row r="2438" spans="2:2">
      <c r="B2438" s="25" t="str">
        <f>IFERROR(IF('Quantities Report'!A2438="","",VALUE(SUBSTITUTE('Quantities Report'!A2438,"+",""))),"")</f>
        <v/>
      </c>
    </row>
    <row r="2439" spans="2:2">
      <c r="B2439" s="25" t="str">
        <f>IFERROR(IF('Quantities Report'!A2439="","",VALUE(SUBSTITUTE('Quantities Report'!A2439,"+",""))),"")</f>
        <v/>
      </c>
    </row>
    <row r="2440" spans="2:2">
      <c r="B2440" s="25" t="str">
        <f>IFERROR(IF('Quantities Report'!A2440="","",VALUE(SUBSTITUTE('Quantities Report'!A2440,"+",""))),"")</f>
        <v/>
      </c>
    </row>
    <row r="2441" spans="2:2">
      <c r="B2441" s="25" t="str">
        <f>IFERROR(IF('Quantities Report'!A2441="","",VALUE(SUBSTITUTE('Quantities Report'!A2441,"+",""))),"")</f>
        <v/>
      </c>
    </row>
    <row r="2442" spans="2:2">
      <c r="B2442" s="25" t="str">
        <f>IFERROR(IF('Quantities Report'!A2442="","",VALUE(SUBSTITUTE('Quantities Report'!A2442,"+",""))),"")</f>
        <v/>
      </c>
    </row>
    <row r="2443" spans="2:2">
      <c r="B2443" s="25" t="str">
        <f>IFERROR(IF('Quantities Report'!A2443="","",VALUE(SUBSTITUTE('Quantities Report'!A2443,"+",""))),"")</f>
        <v/>
      </c>
    </row>
    <row r="2444" spans="2:2">
      <c r="B2444" s="25" t="str">
        <f>IFERROR(IF('Quantities Report'!A2444="","",VALUE(SUBSTITUTE('Quantities Report'!A2444,"+",""))),"")</f>
        <v/>
      </c>
    </row>
    <row r="2445" spans="2:2">
      <c r="B2445" s="25" t="str">
        <f>IFERROR(IF('Quantities Report'!A2445="","",VALUE(SUBSTITUTE('Quantities Report'!A2445,"+",""))),"")</f>
        <v/>
      </c>
    </row>
    <row r="2446" spans="2:2">
      <c r="B2446" s="25" t="str">
        <f>IFERROR(IF('Quantities Report'!A2446="","",VALUE(SUBSTITUTE('Quantities Report'!A2446,"+",""))),"")</f>
        <v/>
      </c>
    </row>
    <row r="2447" spans="2:2">
      <c r="B2447" s="25" t="str">
        <f>IFERROR(IF('Quantities Report'!A2447="","",VALUE(SUBSTITUTE('Quantities Report'!A2447,"+",""))),"")</f>
        <v/>
      </c>
    </row>
    <row r="2448" spans="2:2">
      <c r="B2448" s="25" t="str">
        <f>IFERROR(IF('Quantities Report'!A2448="","",VALUE(SUBSTITUTE('Quantities Report'!A2448,"+",""))),"")</f>
        <v/>
      </c>
    </row>
    <row r="2449" spans="2:2">
      <c r="B2449" s="25" t="str">
        <f>IFERROR(IF('Quantities Report'!A2449="","",VALUE(SUBSTITUTE('Quantities Report'!A2449,"+",""))),"")</f>
        <v/>
      </c>
    </row>
    <row r="2450" spans="2:2">
      <c r="B2450" s="25" t="str">
        <f>IFERROR(IF('Quantities Report'!A2450="","",VALUE(SUBSTITUTE('Quantities Report'!A2450,"+",""))),"")</f>
        <v/>
      </c>
    </row>
    <row r="2451" spans="2:2">
      <c r="B2451" s="25" t="str">
        <f>IFERROR(IF('Quantities Report'!A2451="","",VALUE(SUBSTITUTE('Quantities Report'!A2451,"+",""))),"")</f>
        <v/>
      </c>
    </row>
    <row r="2452" spans="2:2">
      <c r="B2452" s="25" t="str">
        <f>IFERROR(IF('Quantities Report'!A2452="","",VALUE(SUBSTITUTE('Quantities Report'!A2452,"+",""))),"")</f>
        <v/>
      </c>
    </row>
    <row r="2453" spans="2:2">
      <c r="B2453" s="25" t="str">
        <f>IFERROR(IF('Quantities Report'!A2453="","",VALUE(SUBSTITUTE('Quantities Report'!A2453,"+",""))),"")</f>
        <v/>
      </c>
    </row>
    <row r="2454" spans="2:2">
      <c r="B2454" s="25" t="str">
        <f>IFERROR(IF('Quantities Report'!A2454="","",VALUE(SUBSTITUTE('Quantities Report'!A2454,"+",""))),"")</f>
        <v/>
      </c>
    </row>
    <row r="2455" spans="2:2">
      <c r="B2455" s="25" t="str">
        <f>IFERROR(IF('Quantities Report'!A2455="","",VALUE(SUBSTITUTE('Quantities Report'!A2455,"+",""))),"")</f>
        <v/>
      </c>
    </row>
    <row r="2456" spans="2:2">
      <c r="B2456" s="25" t="str">
        <f>IFERROR(IF('Quantities Report'!A2456="","",VALUE(SUBSTITUTE('Quantities Report'!A2456,"+",""))),"")</f>
        <v/>
      </c>
    </row>
    <row r="2457" spans="2:2">
      <c r="B2457" s="25" t="str">
        <f>IFERROR(IF('Quantities Report'!A2457="","",VALUE(SUBSTITUTE('Quantities Report'!A2457,"+",""))),"")</f>
        <v/>
      </c>
    </row>
    <row r="2458" spans="2:2">
      <c r="B2458" s="25" t="str">
        <f>IFERROR(IF('Quantities Report'!A2458="","",VALUE(SUBSTITUTE('Quantities Report'!A2458,"+",""))),"")</f>
        <v/>
      </c>
    </row>
    <row r="2459" spans="2:2">
      <c r="B2459" s="25" t="str">
        <f>IFERROR(IF('Quantities Report'!A2459="","",VALUE(SUBSTITUTE('Quantities Report'!A2459,"+",""))),"")</f>
        <v/>
      </c>
    </row>
    <row r="2460" spans="2:2">
      <c r="B2460" s="25" t="str">
        <f>IFERROR(IF('Quantities Report'!A2460="","",VALUE(SUBSTITUTE('Quantities Report'!A2460,"+",""))),"")</f>
        <v/>
      </c>
    </row>
    <row r="2461" spans="2:2">
      <c r="B2461" s="25" t="str">
        <f>IFERROR(IF('Quantities Report'!A2461="","",VALUE(SUBSTITUTE('Quantities Report'!A2461,"+",""))),"")</f>
        <v/>
      </c>
    </row>
    <row r="2462" spans="2:2">
      <c r="B2462" s="25" t="str">
        <f>IFERROR(IF('Quantities Report'!A2462="","",VALUE(SUBSTITUTE('Quantities Report'!A2462,"+",""))),"")</f>
        <v/>
      </c>
    </row>
    <row r="2463" spans="2:2">
      <c r="B2463" s="25" t="str">
        <f>IFERROR(IF('Quantities Report'!A2463="","",VALUE(SUBSTITUTE('Quantities Report'!A2463,"+",""))),"")</f>
        <v/>
      </c>
    </row>
    <row r="2464" spans="2:2">
      <c r="B2464" s="25" t="str">
        <f>IFERROR(IF('Quantities Report'!A2464="","",VALUE(SUBSTITUTE('Quantities Report'!A2464,"+",""))),"")</f>
        <v/>
      </c>
    </row>
    <row r="2465" spans="2:2">
      <c r="B2465" s="25" t="str">
        <f>IFERROR(IF('Quantities Report'!A2465="","",VALUE(SUBSTITUTE('Quantities Report'!A2465,"+",""))),"")</f>
        <v/>
      </c>
    </row>
    <row r="2466" spans="2:2">
      <c r="B2466" s="25" t="str">
        <f>IFERROR(IF('Quantities Report'!A2466="","",VALUE(SUBSTITUTE('Quantities Report'!A2466,"+",""))),"")</f>
        <v/>
      </c>
    </row>
    <row r="2467" spans="2:2">
      <c r="B2467" s="25" t="str">
        <f>IFERROR(IF('Quantities Report'!A2467="","",VALUE(SUBSTITUTE('Quantities Report'!A2467,"+",""))),"")</f>
        <v/>
      </c>
    </row>
    <row r="2468" spans="2:2">
      <c r="B2468" s="25" t="str">
        <f>IFERROR(IF('Quantities Report'!A2468="","",VALUE(SUBSTITUTE('Quantities Report'!A2468,"+",""))),"")</f>
        <v/>
      </c>
    </row>
    <row r="2469" spans="2:2">
      <c r="B2469" s="25" t="str">
        <f>IFERROR(IF('Quantities Report'!A2469="","",VALUE(SUBSTITUTE('Quantities Report'!A2469,"+",""))),"")</f>
        <v/>
      </c>
    </row>
    <row r="2470" spans="2:2">
      <c r="B2470" s="25" t="str">
        <f>IFERROR(IF('Quantities Report'!A2470="","",VALUE(SUBSTITUTE('Quantities Report'!A2470,"+",""))),"")</f>
        <v/>
      </c>
    </row>
    <row r="2471" spans="2:2">
      <c r="B2471" s="25" t="str">
        <f>IFERROR(IF('Quantities Report'!A2471="","",VALUE(SUBSTITUTE('Quantities Report'!A2471,"+",""))),"")</f>
        <v/>
      </c>
    </row>
    <row r="2472" spans="2:2">
      <c r="B2472" s="25" t="str">
        <f>IFERROR(IF('Quantities Report'!A2472="","",VALUE(SUBSTITUTE('Quantities Report'!A2472,"+",""))),"")</f>
        <v/>
      </c>
    </row>
    <row r="2473" spans="2:2">
      <c r="B2473" s="25" t="str">
        <f>IFERROR(IF('Quantities Report'!A2473="","",VALUE(SUBSTITUTE('Quantities Report'!A2473,"+",""))),"")</f>
        <v/>
      </c>
    </row>
    <row r="2474" spans="2:2">
      <c r="B2474" s="25" t="str">
        <f>IFERROR(IF('Quantities Report'!A2474="","",VALUE(SUBSTITUTE('Quantities Report'!A2474,"+",""))),"")</f>
        <v/>
      </c>
    </row>
    <row r="2475" spans="2:2">
      <c r="B2475" s="25" t="str">
        <f>IFERROR(IF('Quantities Report'!A2475="","",VALUE(SUBSTITUTE('Quantities Report'!A2475,"+",""))),"")</f>
        <v/>
      </c>
    </row>
    <row r="2476" spans="2:2">
      <c r="B2476" s="25" t="str">
        <f>IFERROR(IF('Quantities Report'!A2476="","",VALUE(SUBSTITUTE('Quantities Report'!A2476,"+",""))),"")</f>
        <v/>
      </c>
    </row>
    <row r="2477" spans="2:2">
      <c r="B2477" s="25" t="str">
        <f>IFERROR(IF('Quantities Report'!A2477="","",VALUE(SUBSTITUTE('Quantities Report'!A2477,"+",""))),"")</f>
        <v/>
      </c>
    </row>
    <row r="2478" spans="2:2">
      <c r="B2478" s="25" t="str">
        <f>IFERROR(IF('Quantities Report'!A2478="","",VALUE(SUBSTITUTE('Quantities Report'!A2478,"+",""))),"")</f>
        <v/>
      </c>
    </row>
    <row r="2479" spans="2:2">
      <c r="B2479" s="25" t="str">
        <f>IFERROR(IF('Quantities Report'!A2479="","",VALUE(SUBSTITUTE('Quantities Report'!A2479,"+",""))),"")</f>
        <v/>
      </c>
    </row>
    <row r="2480" spans="2:2">
      <c r="B2480" s="25" t="str">
        <f>IFERROR(IF('Quantities Report'!A2480="","",VALUE(SUBSTITUTE('Quantities Report'!A2480,"+",""))),"")</f>
        <v/>
      </c>
    </row>
    <row r="2481" spans="2:2">
      <c r="B2481" s="25" t="str">
        <f>IFERROR(IF('Quantities Report'!A2481="","",VALUE(SUBSTITUTE('Quantities Report'!A2481,"+",""))),"")</f>
        <v/>
      </c>
    </row>
    <row r="2482" spans="2:2">
      <c r="B2482" s="25" t="str">
        <f>IFERROR(IF('Quantities Report'!A2482="","",VALUE(SUBSTITUTE('Quantities Report'!A2482,"+",""))),"")</f>
        <v/>
      </c>
    </row>
    <row r="2483" spans="2:2">
      <c r="B2483" s="25" t="str">
        <f>IFERROR(IF('Quantities Report'!A2483="","",VALUE(SUBSTITUTE('Quantities Report'!A2483,"+",""))),"")</f>
        <v/>
      </c>
    </row>
    <row r="2484" spans="2:2">
      <c r="B2484" s="25" t="str">
        <f>IFERROR(IF('Quantities Report'!A2484="","",VALUE(SUBSTITUTE('Quantities Report'!A2484,"+",""))),"")</f>
        <v/>
      </c>
    </row>
    <row r="2485" spans="2:2">
      <c r="B2485" s="25" t="str">
        <f>IFERROR(IF('Quantities Report'!A2485="","",VALUE(SUBSTITUTE('Quantities Report'!A2485,"+",""))),"")</f>
        <v/>
      </c>
    </row>
    <row r="2486" spans="2:2">
      <c r="B2486" s="25" t="str">
        <f>IFERROR(IF('Quantities Report'!A2486="","",VALUE(SUBSTITUTE('Quantities Report'!A2486,"+",""))),"")</f>
        <v/>
      </c>
    </row>
    <row r="2487" spans="2:2">
      <c r="B2487" s="25" t="str">
        <f>IFERROR(IF('Quantities Report'!A2487="","",VALUE(SUBSTITUTE('Quantities Report'!A2487,"+",""))),"")</f>
        <v/>
      </c>
    </row>
    <row r="2488" spans="2:2">
      <c r="B2488" s="25" t="str">
        <f>IFERROR(IF('Quantities Report'!A2488="","",VALUE(SUBSTITUTE('Quantities Report'!A2488,"+",""))),"")</f>
        <v/>
      </c>
    </row>
    <row r="2489" spans="2:2">
      <c r="B2489" s="25" t="str">
        <f>IFERROR(IF('Quantities Report'!A2489="","",VALUE(SUBSTITUTE('Quantities Report'!A2489,"+",""))),"")</f>
        <v/>
      </c>
    </row>
    <row r="2490" spans="2:2">
      <c r="B2490" s="25" t="str">
        <f>IFERROR(IF('Quantities Report'!A2490="","",VALUE(SUBSTITUTE('Quantities Report'!A2490,"+",""))),"")</f>
        <v/>
      </c>
    </row>
    <row r="2491" spans="2:2">
      <c r="B2491" s="25" t="str">
        <f>IFERROR(IF('Quantities Report'!A2491="","",VALUE(SUBSTITUTE('Quantities Report'!A2491,"+",""))),"")</f>
        <v/>
      </c>
    </row>
    <row r="2492" spans="2:2">
      <c r="B2492" s="25" t="str">
        <f>IFERROR(IF('Quantities Report'!A2492="","",VALUE(SUBSTITUTE('Quantities Report'!A2492,"+",""))),"")</f>
        <v/>
      </c>
    </row>
    <row r="2493" spans="2:2">
      <c r="B2493" s="25" t="str">
        <f>IFERROR(IF('Quantities Report'!A2493="","",VALUE(SUBSTITUTE('Quantities Report'!A2493,"+",""))),"")</f>
        <v/>
      </c>
    </row>
    <row r="2494" spans="2:2">
      <c r="B2494" s="25" t="str">
        <f>IFERROR(IF('Quantities Report'!A2494="","",VALUE(SUBSTITUTE('Quantities Report'!A2494,"+",""))),"")</f>
        <v/>
      </c>
    </row>
    <row r="2495" spans="2:2">
      <c r="B2495" s="25" t="str">
        <f>IFERROR(IF('Quantities Report'!A2495="","",VALUE(SUBSTITUTE('Quantities Report'!A2495,"+",""))),"")</f>
        <v/>
      </c>
    </row>
    <row r="2496" spans="2:2">
      <c r="B2496" s="25" t="str">
        <f>IFERROR(IF('Quantities Report'!A2496="","",VALUE(SUBSTITUTE('Quantities Report'!A2496,"+",""))),"")</f>
        <v/>
      </c>
    </row>
    <row r="2497" spans="2:2">
      <c r="B2497" s="25" t="str">
        <f>IFERROR(IF('Quantities Report'!A2497="","",VALUE(SUBSTITUTE('Quantities Report'!A2497,"+",""))),"")</f>
        <v/>
      </c>
    </row>
    <row r="2498" spans="2:2">
      <c r="B2498" s="25" t="str">
        <f>IFERROR(IF('Quantities Report'!A2498="","",VALUE(SUBSTITUTE('Quantities Report'!A2498,"+",""))),"")</f>
        <v/>
      </c>
    </row>
    <row r="2499" spans="2:2">
      <c r="B2499" s="25" t="str">
        <f>IFERROR(IF('Quantities Report'!A2499="","",VALUE(SUBSTITUTE('Quantities Report'!A2499,"+",""))),"")</f>
        <v/>
      </c>
    </row>
    <row r="2500" spans="2:2">
      <c r="B2500" s="25" t="str">
        <f>IFERROR(IF('Quantities Report'!A2500="","",VALUE(SUBSTITUTE('Quantities Report'!A2500,"+",""))),"")</f>
        <v/>
      </c>
    </row>
    <row r="2501" spans="2:2">
      <c r="B2501" s="25" t="str">
        <f>IFERROR(IF('Quantities Report'!A2501="","",VALUE(SUBSTITUTE('Quantities Report'!A2501,"+",""))),"")</f>
        <v/>
      </c>
    </row>
    <row r="2502" spans="2:2">
      <c r="B2502" s="25" t="str">
        <f>IFERROR(IF('Quantities Report'!A2502="","",VALUE(SUBSTITUTE('Quantities Report'!A2502,"+",""))),"")</f>
        <v/>
      </c>
    </row>
    <row r="2503" spans="2:2">
      <c r="B2503" s="25" t="str">
        <f>IFERROR(IF('Quantities Report'!A2503="","",VALUE(SUBSTITUTE('Quantities Report'!A2503,"+",""))),"")</f>
        <v/>
      </c>
    </row>
    <row r="2504" spans="2:2">
      <c r="B2504" s="25" t="str">
        <f>IFERROR(IF('Quantities Report'!A2504="","",VALUE(SUBSTITUTE('Quantities Report'!A2504,"+",""))),"")</f>
        <v/>
      </c>
    </row>
    <row r="2505" spans="2:2">
      <c r="B2505" s="25" t="str">
        <f>IFERROR(IF('Quantities Report'!A2505="","",VALUE(SUBSTITUTE('Quantities Report'!A2505,"+",""))),"")</f>
        <v/>
      </c>
    </row>
    <row r="2506" spans="2:2">
      <c r="B2506" s="25" t="str">
        <f>IFERROR(IF('Quantities Report'!A2506="","",VALUE(SUBSTITUTE('Quantities Report'!A2506,"+",""))),"")</f>
        <v/>
      </c>
    </row>
    <row r="2507" spans="2:2">
      <c r="B2507" s="25" t="str">
        <f>IFERROR(IF('Quantities Report'!A2507="","",VALUE(SUBSTITUTE('Quantities Report'!A2507,"+",""))),"")</f>
        <v/>
      </c>
    </row>
    <row r="2508" spans="2:2">
      <c r="B2508" s="25" t="str">
        <f>IFERROR(IF('Quantities Report'!A2508="","",VALUE(SUBSTITUTE('Quantities Report'!A2508,"+",""))),"")</f>
        <v/>
      </c>
    </row>
    <row r="2509" spans="2:2">
      <c r="B2509" s="25" t="str">
        <f>IFERROR(IF('Quantities Report'!A2509="","",VALUE(SUBSTITUTE('Quantities Report'!A2509,"+",""))),"")</f>
        <v/>
      </c>
    </row>
    <row r="2510" spans="2:2">
      <c r="B2510" s="25" t="str">
        <f>IFERROR(IF('Quantities Report'!A2510="","",VALUE(SUBSTITUTE('Quantities Report'!A2510,"+",""))),"")</f>
        <v/>
      </c>
    </row>
    <row r="2511" spans="2:2">
      <c r="B2511" s="25" t="str">
        <f>IFERROR(IF('Quantities Report'!A2511="","",VALUE(SUBSTITUTE('Quantities Report'!A2511,"+",""))),"")</f>
        <v/>
      </c>
    </row>
    <row r="2512" spans="2:2">
      <c r="B2512" s="25" t="str">
        <f>IFERROR(IF('Quantities Report'!A2512="","",VALUE(SUBSTITUTE('Quantities Report'!A2512,"+",""))),"")</f>
        <v/>
      </c>
    </row>
    <row r="2513" spans="2:2">
      <c r="B2513" s="25" t="str">
        <f>IFERROR(IF('Quantities Report'!A2513="","",VALUE(SUBSTITUTE('Quantities Report'!A2513,"+",""))),"")</f>
        <v/>
      </c>
    </row>
    <row r="2514" spans="2:2">
      <c r="B2514" s="25" t="str">
        <f>IFERROR(IF('Quantities Report'!A2514="","",VALUE(SUBSTITUTE('Quantities Report'!A2514,"+",""))),"")</f>
        <v/>
      </c>
    </row>
    <row r="2515" spans="2:2">
      <c r="B2515" s="25" t="str">
        <f>IFERROR(IF('Quantities Report'!A2515="","",VALUE(SUBSTITUTE('Quantities Report'!A2515,"+",""))),"")</f>
        <v/>
      </c>
    </row>
    <row r="2516" spans="2:2">
      <c r="B2516" s="25" t="str">
        <f>IFERROR(IF('Quantities Report'!A2516="","",VALUE(SUBSTITUTE('Quantities Report'!A2516,"+",""))),"")</f>
        <v/>
      </c>
    </row>
    <row r="2517" spans="2:2">
      <c r="B2517" s="25" t="str">
        <f>IFERROR(IF('Quantities Report'!A2517="","",VALUE(SUBSTITUTE('Quantities Report'!A2517,"+",""))),"")</f>
        <v/>
      </c>
    </row>
    <row r="2518" spans="2:2">
      <c r="B2518" s="25" t="str">
        <f>IFERROR(IF('Quantities Report'!A2518="","",VALUE(SUBSTITUTE('Quantities Report'!A2518,"+",""))),"")</f>
        <v/>
      </c>
    </row>
    <row r="2519" spans="2:2">
      <c r="B2519" s="25" t="str">
        <f>IFERROR(IF('Quantities Report'!A2519="","",VALUE(SUBSTITUTE('Quantities Report'!A2519,"+",""))),"")</f>
        <v/>
      </c>
    </row>
    <row r="2520" spans="2:2">
      <c r="B2520" s="25" t="str">
        <f>IFERROR(IF('Quantities Report'!A2520="","",VALUE(SUBSTITUTE('Quantities Report'!A2520,"+",""))),"")</f>
        <v/>
      </c>
    </row>
    <row r="2521" spans="2:2">
      <c r="B2521" s="25" t="str">
        <f>IFERROR(IF('Quantities Report'!A2521="","",VALUE(SUBSTITUTE('Quantities Report'!A2521,"+",""))),"")</f>
        <v/>
      </c>
    </row>
    <row r="2522" spans="2:2">
      <c r="B2522" s="25" t="str">
        <f>IFERROR(IF('Quantities Report'!A2522="","",VALUE(SUBSTITUTE('Quantities Report'!A2522,"+",""))),"")</f>
        <v/>
      </c>
    </row>
    <row r="2523" spans="2:2">
      <c r="B2523" s="25" t="str">
        <f>IFERROR(IF('Quantities Report'!A2523="","",VALUE(SUBSTITUTE('Quantities Report'!A2523,"+",""))),"")</f>
        <v/>
      </c>
    </row>
    <row r="2524" spans="2:2">
      <c r="B2524" s="25" t="str">
        <f>IFERROR(IF('Quantities Report'!A2524="","",VALUE(SUBSTITUTE('Quantities Report'!A2524,"+",""))),"")</f>
        <v/>
      </c>
    </row>
    <row r="2525" spans="2:2">
      <c r="B2525" s="25" t="str">
        <f>IFERROR(IF('Quantities Report'!A2525="","",VALUE(SUBSTITUTE('Quantities Report'!A2525,"+",""))),"")</f>
        <v/>
      </c>
    </row>
    <row r="2526" spans="2:2">
      <c r="B2526" s="25" t="str">
        <f>IFERROR(IF('Quantities Report'!A2526="","",VALUE(SUBSTITUTE('Quantities Report'!A2526,"+",""))),"")</f>
        <v/>
      </c>
    </row>
    <row r="2527" spans="2:2">
      <c r="B2527" s="25" t="str">
        <f>IFERROR(IF('Quantities Report'!A2527="","",VALUE(SUBSTITUTE('Quantities Report'!A2527,"+",""))),"")</f>
        <v/>
      </c>
    </row>
    <row r="2528" spans="2:2">
      <c r="B2528" s="25" t="str">
        <f>IFERROR(IF('Quantities Report'!A2528="","",VALUE(SUBSTITUTE('Quantities Report'!A2528,"+",""))),"")</f>
        <v/>
      </c>
    </row>
    <row r="2529" spans="2:2">
      <c r="B2529" s="25" t="str">
        <f>IFERROR(IF('Quantities Report'!A2529="","",VALUE(SUBSTITUTE('Quantities Report'!A2529,"+",""))),"")</f>
        <v/>
      </c>
    </row>
    <row r="2530" spans="2:2">
      <c r="B2530" s="25" t="str">
        <f>IFERROR(IF('Quantities Report'!A2530="","",VALUE(SUBSTITUTE('Quantities Report'!A2530,"+",""))),"")</f>
        <v/>
      </c>
    </row>
    <row r="2531" spans="2:2">
      <c r="B2531" s="25" t="str">
        <f>IFERROR(IF('Quantities Report'!A2531="","",VALUE(SUBSTITUTE('Quantities Report'!A2531,"+",""))),"")</f>
        <v/>
      </c>
    </row>
    <row r="2532" spans="2:2">
      <c r="B2532" s="25" t="str">
        <f>IFERROR(IF('Quantities Report'!A2532="","",VALUE(SUBSTITUTE('Quantities Report'!A2532,"+",""))),"")</f>
        <v/>
      </c>
    </row>
    <row r="2533" spans="2:2">
      <c r="B2533" s="25" t="str">
        <f>IFERROR(IF('Quantities Report'!A2533="","",VALUE(SUBSTITUTE('Quantities Report'!A2533,"+",""))),"")</f>
        <v/>
      </c>
    </row>
    <row r="2534" spans="2:2">
      <c r="B2534" s="25" t="str">
        <f>IFERROR(IF('Quantities Report'!A2534="","",VALUE(SUBSTITUTE('Quantities Report'!A2534,"+",""))),"")</f>
        <v/>
      </c>
    </row>
    <row r="2535" spans="2:2">
      <c r="B2535" s="25" t="str">
        <f>IFERROR(IF('Quantities Report'!A2535="","",VALUE(SUBSTITUTE('Quantities Report'!A2535,"+",""))),"")</f>
        <v/>
      </c>
    </row>
    <row r="2536" spans="2:2">
      <c r="B2536" s="25" t="str">
        <f>IFERROR(IF('Quantities Report'!A2536="","",VALUE(SUBSTITUTE('Quantities Report'!A2536,"+",""))),"")</f>
        <v/>
      </c>
    </row>
    <row r="2537" spans="2:2">
      <c r="B2537" s="25" t="str">
        <f>IFERROR(IF('Quantities Report'!A2537="","",VALUE(SUBSTITUTE('Quantities Report'!A2537,"+",""))),"")</f>
        <v/>
      </c>
    </row>
    <row r="2538" spans="2:2">
      <c r="B2538" s="25" t="str">
        <f>IFERROR(IF('Quantities Report'!A2538="","",VALUE(SUBSTITUTE('Quantities Report'!A2538,"+",""))),"")</f>
        <v/>
      </c>
    </row>
    <row r="2539" spans="2:2">
      <c r="B2539" s="25" t="str">
        <f>IFERROR(IF('Quantities Report'!A2539="","",VALUE(SUBSTITUTE('Quantities Report'!A2539,"+",""))),"")</f>
        <v/>
      </c>
    </row>
    <row r="2540" spans="2:2">
      <c r="B2540" s="25" t="str">
        <f>IFERROR(IF('Quantities Report'!A2540="","",VALUE(SUBSTITUTE('Quantities Report'!A2540,"+",""))),"")</f>
        <v/>
      </c>
    </row>
    <row r="2541" spans="2:2">
      <c r="B2541" s="25" t="str">
        <f>IFERROR(IF('Quantities Report'!A2541="","",VALUE(SUBSTITUTE('Quantities Report'!A2541,"+",""))),"")</f>
        <v/>
      </c>
    </row>
    <row r="2542" spans="2:2">
      <c r="B2542" s="25" t="str">
        <f>IFERROR(IF('Quantities Report'!A2542="","",VALUE(SUBSTITUTE('Quantities Report'!A2542,"+",""))),"")</f>
        <v/>
      </c>
    </row>
    <row r="2543" spans="2:2">
      <c r="B2543" s="25" t="str">
        <f>IFERROR(IF('Quantities Report'!A2543="","",VALUE(SUBSTITUTE('Quantities Report'!A2543,"+",""))),"")</f>
        <v/>
      </c>
    </row>
    <row r="2544" spans="2:2">
      <c r="B2544" s="25" t="str">
        <f>IFERROR(IF('Quantities Report'!A2544="","",VALUE(SUBSTITUTE('Quantities Report'!A2544,"+",""))),"")</f>
        <v/>
      </c>
    </row>
    <row r="2545" spans="2:2">
      <c r="B2545" s="25" t="str">
        <f>IFERROR(IF('Quantities Report'!A2545="","",VALUE(SUBSTITUTE('Quantities Report'!A2545,"+",""))),"")</f>
        <v/>
      </c>
    </row>
    <row r="2546" spans="2:2">
      <c r="B2546" s="25" t="str">
        <f>IFERROR(IF('Quantities Report'!A2546="","",VALUE(SUBSTITUTE('Quantities Report'!A2546,"+",""))),"")</f>
        <v/>
      </c>
    </row>
    <row r="2547" spans="2:2">
      <c r="B2547" s="25" t="str">
        <f>IFERROR(IF('Quantities Report'!A2547="","",VALUE(SUBSTITUTE('Quantities Report'!A2547,"+",""))),"")</f>
        <v/>
      </c>
    </row>
    <row r="2548" spans="2:2">
      <c r="B2548" s="25" t="str">
        <f>IFERROR(IF('Quantities Report'!A2548="","",VALUE(SUBSTITUTE('Quantities Report'!A2548,"+",""))),"")</f>
        <v/>
      </c>
    </row>
    <row r="2549" spans="2:2">
      <c r="B2549" s="25" t="str">
        <f>IFERROR(IF('Quantities Report'!A2549="","",VALUE(SUBSTITUTE('Quantities Report'!A2549,"+",""))),"")</f>
        <v/>
      </c>
    </row>
    <row r="2550" spans="2:2">
      <c r="B2550" s="25" t="str">
        <f>IFERROR(IF('Quantities Report'!A2550="","",VALUE(SUBSTITUTE('Quantities Report'!A2550,"+",""))),"")</f>
        <v/>
      </c>
    </row>
    <row r="2551" spans="2:2">
      <c r="B2551" s="25" t="str">
        <f>IFERROR(IF('Quantities Report'!A2551="","",VALUE(SUBSTITUTE('Quantities Report'!A2551,"+",""))),"")</f>
        <v/>
      </c>
    </row>
    <row r="2552" spans="2:2">
      <c r="B2552" s="25" t="str">
        <f>IFERROR(IF('Quantities Report'!A2552="","",VALUE(SUBSTITUTE('Quantities Report'!A2552,"+",""))),"")</f>
        <v/>
      </c>
    </row>
    <row r="2553" spans="2:2">
      <c r="B2553" s="25" t="str">
        <f>IFERROR(IF('Quantities Report'!A2553="","",VALUE(SUBSTITUTE('Quantities Report'!A2553,"+",""))),"")</f>
        <v/>
      </c>
    </row>
    <row r="2554" spans="2:2">
      <c r="B2554" s="25" t="str">
        <f>IFERROR(IF('Quantities Report'!A2554="","",VALUE(SUBSTITUTE('Quantities Report'!A2554,"+",""))),"")</f>
        <v/>
      </c>
    </row>
    <row r="2555" spans="2:2">
      <c r="B2555" s="25" t="str">
        <f>IFERROR(IF('Quantities Report'!A2555="","",VALUE(SUBSTITUTE('Quantities Report'!A2555,"+",""))),"")</f>
        <v/>
      </c>
    </row>
    <row r="2556" spans="2:2">
      <c r="B2556" s="25" t="str">
        <f>IFERROR(IF('Quantities Report'!A2556="","",VALUE(SUBSTITUTE('Quantities Report'!A2556,"+",""))),"")</f>
        <v/>
      </c>
    </row>
    <row r="2557" spans="2:2">
      <c r="B2557" s="25" t="str">
        <f>IFERROR(IF('Quantities Report'!A2557="","",VALUE(SUBSTITUTE('Quantities Report'!A2557,"+",""))),"")</f>
        <v/>
      </c>
    </row>
    <row r="2558" spans="2:2">
      <c r="B2558" s="25" t="str">
        <f>IFERROR(IF('Quantities Report'!A2558="","",VALUE(SUBSTITUTE('Quantities Report'!A2558,"+",""))),"")</f>
        <v/>
      </c>
    </row>
    <row r="2559" spans="2:2">
      <c r="B2559" s="25" t="str">
        <f>IFERROR(IF('Quantities Report'!A2559="","",VALUE(SUBSTITUTE('Quantities Report'!A2559,"+",""))),"")</f>
        <v/>
      </c>
    </row>
    <row r="2560" spans="2:2">
      <c r="B2560" s="25" t="str">
        <f>IFERROR(IF('Quantities Report'!A2560="","",VALUE(SUBSTITUTE('Quantities Report'!A2560,"+",""))),"")</f>
        <v/>
      </c>
    </row>
    <row r="2561" spans="2:2">
      <c r="B2561" s="25" t="str">
        <f>IFERROR(IF('Quantities Report'!A2561="","",VALUE(SUBSTITUTE('Quantities Report'!A2561,"+",""))),"")</f>
        <v/>
      </c>
    </row>
    <row r="2562" spans="2:2">
      <c r="B2562" s="25" t="str">
        <f>IFERROR(IF('Quantities Report'!A2562="","",VALUE(SUBSTITUTE('Quantities Report'!A2562,"+",""))),"")</f>
        <v/>
      </c>
    </row>
    <row r="2563" spans="2:2">
      <c r="B2563" s="25" t="str">
        <f>IFERROR(IF('Quantities Report'!A2563="","",VALUE(SUBSTITUTE('Quantities Report'!A2563,"+",""))),"")</f>
        <v/>
      </c>
    </row>
    <row r="2564" spans="2:2">
      <c r="B2564" s="25" t="str">
        <f>IFERROR(IF('Quantities Report'!A2564="","",VALUE(SUBSTITUTE('Quantities Report'!A2564,"+",""))),"")</f>
        <v/>
      </c>
    </row>
    <row r="2565" spans="2:2">
      <c r="B2565" s="25" t="str">
        <f>IFERROR(IF('Quantities Report'!A2565="","",VALUE(SUBSTITUTE('Quantities Report'!A2565,"+",""))),"")</f>
        <v/>
      </c>
    </row>
    <row r="2566" spans="2:2">
      <c r="B2566" s="25" t="str">
        <f>IFERROR(IF('Quantities Report'!A2566="","",VALUE(SUBSTITUTE('Quantities Report'!A2566,"+",""))),"")</f>
        <v/>
      </c>
    </row>
    <row r="2567" spans="2:2">
      <c r="B2567" s="25" t="str">
        <f>IFERROR(IF('Quantities Report'!A2567="","",VALUE(SUBSTITUTE('Quantities Report'!A2567,"+",""))),"")</f>
        <v/>
      </c>
    </row>
    <row r="2568" spans="2:2">
      <c r="B2568" s="25" t="str">
        <f>IFERROR(IF('Quantities Report'!A2568="","",VALUE(SUBSTITUTE('Quantities Report'!A2568,"+",""))),"")</f>
        <v/>
      </c>
    </row>
    <row r="2569" spans="2:2">
      <c r="B2569" s="25" t="str">
        <f>IFERROR(IF('Quantities Report'!A2569="","",VALUE(SUBSTITUTE('Quantities Report'!A2569,"+",""))),"")</f>
        <v/>
      </c>
    </row>
    <row r="2570" spans="2:2">
      <c r="B2570" s="25" t="str">
        <f>IFERROR(IF('Quantities Report'!A2570="","",VALUE(SUBSTITUTE('Quantities Report'!A2570,"+",""))),"")</f>
        <v/>
      </c>
    </row>
    <row r="2571" spans="2:2">
      <c r="B2571" s="25" t="str">
        <f>IFERROR(IF('Quantities Report'!A2571="","",VALUE(SUBSTITUTE('Quantities Report'!A2571,"+",""))),"")</f>
        <v/>
      </c>
    </row>
    <row r="2572" spans="2:2">
      <c r="B2572" s="25" t="str">
        <f>IFERROR(IF('Quantities Report'!A2572="","",VALUE(SUBSTITUTE('Quantities Report'!A2572,"+",""))),"")</f>
        <v/>
      </c>
    </row>
    <row r="2573" spans="2:2">
      <c r="B2573" s="25" t="str">
        <f>IFERROR(IF('Quantities Report'!A2573="","",VALUE(SUBSTITUTE('Quantities Report'!A2573,"+",""))),"")</f>
        <v/>
      </c>
    </row>
    <row r="2574" spans="2:2">
      <c r="B2574" s="25" t="str">
        <f>IFERROR(IF('Quantities Report'!A2574="","",VALUE(SUBSTITUTE('Quantities Report'!A2574,"+",""))),"")</f>
        <v/>
      </c>
    </row>
    <row r="2575" spans="2:2">
      <c r="B2575" s="25" t="str">
        <f>IFERROR(IF('Quantities Report'!A2575="","",VALUE(SUBSTITUTE('Quantities Report'!A2575,"+",""))),"")</f>
        <v/>
      </c>
    </row>
    <row r="2576" spans="2:2">
      <c r="B2576" s="25" t="str">
        <f>IFERROR(IF('Quantities Report'!A2576="","",VALUE(SUBSTITUTE('Quantities Report'!A2576,"+",""))),"")</f>
        <v/>
      </c>
    </row>
    <row r="2577" spans="2:2">
      <c r="B2577" s="25" t="str">
        <f>IFERROR(IF('Quantities Report'!A2577="","",VALUE(SUBSTITUTE('Quantities Report'!A2577,"+",""))),"")</f>
        <v/>
      </c>
    </row>
    <row r="2578" spans="2:2">
      <c r="B2578" s="25" t="str">
        <f>IFERROR(IF('Quantities Report'!A2578="","",VALUE(SUBSTITUTE('Quantities Report'!A2578,"+",""))),"")</f>
        <v/>
      </c>
    </row>
    <row r="2579" spans="2:2">
      <c r="B2579" s="25" t="str">
        <f>IFERROR(IF('Quantities Report'!A2579="","",VALUE(SUBSTITUTE('Quantities Report'!A2579,"+",""))),"")</f>
        <v/>
      </c>
    </row>
    <row r="2580" spans="2:2">
      <c r="B2580" s="25" t="str">
        <f>IFERROR(IF('Quantities Report'!A2580="","",VALUE(SUBSTITUTE('Quantities Report'!A2580,"+",""))),"")</f>
        <v/>
      </c>
    </row>
    <row r="2581" spans="2:2">
      <c r="B2581" s="25" t="str">
        <f>IFERROR(IF('Quantities Report'!A2581="","",VALUE(SUBSTITUTE('Quantities Report'!A2581,"+",""))),"")</f>
        <v/>
      </c>
    </row>
    <row r="2582" spans="2:2">
      <c r="B2582" s="25" t="str">
        <f>IFERROR(IF('Quantities Report'!A2582="","",VALUE(SUBSTITUTE('Quantities Report'!A2582,"+",""))),"")</f>
        <v/>
      </c>
    </row>
    <row r="2583" spans="2:2">
      <c r="B2583" s="25" t="str">
        <f>IFERROR(IF('Quantities Report'!A2583="","",VALUE(SUBSTITUTE('Quantities Report'!A2583,"+",""))),"")</f>
        <v/>
      </c>
    </row>
    <row r="2584" spans="2:2">
      <c r="B2584" s="25" t="str">
        <f>IFERROR(IF('Quantities Report'!A2584="","",VALUE(SUBSTITUTE('Quantities Report'!A2584,"+",""))),"")</f>
        <v/>
      </c>
    </row>
    <row r="2585" spans="2:2">
      <c r="B2585" s="25" t="str">
        <f>IFERROR(IF('Quantities Report'!A2585="","",VALUE(SUBSTITUTE('Quantities Report'!A2585,"+",""))),"")</f>
        <v/>
      </c>
    </row>
    <row r="2586" spans="2:2">
      <c r="B2586" s="25" t="str">
        <f>IFERROR(IF('Quantities Report'!A2586="","",VALUE(SUBSTITUTE('Quantities Report'!A2586,"+",""))),"")</f>
        <v/>
      </c>
    </row>
    <row r="2587" spans="2:2">
      <c r="B2587" s="25" t="str">
        <f>IFERROR(IF('Quantities Report'!A2587="","",VALUE(SUBSTITUTE('Quantities Report'!A2587,"+",""))),"")</f>
        <v/>
      </c>
    </row>
    <row r="2588" spans="2:2">
      <c r="B2588" s="25" t="str">
        <f>IFERROR(IF('Quantities Report'!A2588="","",VALUE(SUBSTITUTE('Quantities Report'!A2588,"+",""))),"")</f>
        <v/>
      </c>
    </row>
    <row r="2589" spans="2:2">
      <c r="B2589" s="25" t="str">
        <f>IFERROR(IF('Quantities Report'!A2589="","",VALUE(SUBSTITUTE('Quantities Report'!A2589,"+",""))),"")</f>
        <v/>
      </c>
    </row>
    <row r="2590" spans="2:2">
      <c r="B2590" s="25" t="str">
        <f>IFERROR(IF('Quantities Report'!A2590="","",VALUE(SUBSTITUTE('Quantities Report'!A2590,"+",""))),"")</f>
        <v/>
      </c>
    </row>
    <row r="2591" spans="2:2">
      <c r="B2591" s="25" t="str">
        <f>IFERROR(IF('Quantities Report'!A2591="","",VALUE(SUBSTITUTE('Quantities Report'!A2591,"+",""))),"")</f>
        <v/>
      </c>
    </row>
    <row r="2592" spans="2:2">
      <c r="B2592" s="25" t="str">
        <f>IFERROR(IF('Quantities Report'!A2592="","",VALUE(SUBSTITUTE('Quantities Report'!A2592,"+",""))),"")</f>
        <v/>
      </c>
    </row>
    <row r="2593" spans="2:2">
      <c r="B2593" s="25" t="str">
        <f>IFERROR(IF('Quantities Report'!A2593="","",VALUE(SUBSTITUTE('Quantities Report'!A2593,"+",""))),"")</f>
        <v/>
      </c>
    </row>
    <row r="2594" spans="2:2">
      <c r="B2594" s="25" t="str">
        <f>IFERROR(IF('Quantities Report'!A2594="","",VALUE(SUBSTITUTE('Quantities Report'!A2594,"+",""))),"")</f>
        <v/>
      </c>
    </row>
    <row r="2595" spans="2:2">
      <c r="B2595" s="25" t="str">
        <f>IFERROR(IF('Quantities Report'!A2595="","",VALUE(SUBSTITUTE('Quantities Report'!A2595,"+",""))),"")</f>
        <v/>
      </c>
    </row>
    <row r="2596" spans="2:2">
      <c r="B2596" s="25" t="str">
        <f>IFERROR(IF('Quantities Report'!A2596="","",VALUE(SUBSTITUTE('Quantities Report'!A2596,"+",""))),"")</f>
        <v/>
      </c>
    </row>
    <row r="2597" spans="2:2">
      <c r="B2597" s="25" t="str">
        <f>IFERROR(IF('Quantities Report'!A2597="","",VALUE(SUBSTITUTE('Quantities Report'!A2597,"+",""))),"")</f>
        <v/>
      </c>
    </row>
    <row r="2598" spans="2:2">
      <c r="B2598" s="25" t="str">
        <f>IFERROR(IF('Quantities Report'!A2598="","",VALUE(SUBSTITUTE('Quantities Report'!A2598,"+",""))),"")</f>
        <v/>
      </c>
    </row>
    <row r="2599" spans="2:2">
      <c r="B2599" s="25" t="str">
        <f>IFERROR(IF('Quantities Report'!A2599="","",VALUE(SUBSTITUTE('Quantities Report'!A2599,"+",""))),"")</f>
        <v/>
      </c>
    </row>
    <row r="2600" spans="2:2">
      <c r="B2600" s="25" t="str">
        <f>IFERROR(IF('Quantities Report'!A2600="","",VALUE(SUBSTITUTE('Quantities Report'!A2600,"+",""))),"")</f>
        <v/>
      </c>
    </row>
    <row r="2601" spans="2:2">
      <c r="B2601" s="25" t="str">
        <f>IFERROR(IF('Quantities Report'!A2601="","",VALUE(SUBSTITUTE('Quantities Report'!A2601,"+",""))),"")</f>
        <v/>
      </c>
    </row>
    <row r="2602" spans="2:2">
      <c r="B2602" s="25" t="str">
        <f>IFERROR(IF('Quantities Report'!A2602="","",VALUE(SUBSTITUTE('Quantities Report'!A2602,"+",""))),"")</f>
        <v/>
      </c>
    </row>
    <row r="2603" spans="2:2">
      <c r="B2603" s="25" t="str">
        <f>IFERROR(IF('Quantities Report'!A2603="","",VALUE(SUBSTITUTE('Quantities Report'!A2603,"+",""))),"")</f>
        <v/>
      </c>
    </row>
    <row r="2604" spans="2:2">
      <c r="B2604" s="25" t="str">
        <f>IFERROR(IF('Quantities Report'!A2604="","",VALUE(SUBSTITUTE('Quantities Report'!A2604,"+",""))),"")</f>
        <v/>
      </c>
    </row>
    <row r="2605" spans="2:2">
      <c r="B2605" s="25" t="str">
        <f>IFERROR(IF('Quantities Report'!A2605="","",VALUE(SUBSTITUTE('Quantities Report'!A2605,"+",""))),"")</f>
        <v/>
      </c>
    </row>
    <row r="2606" spans="2:2">
      <c r="B2606" s="25" t="str">
        <f>IFERROR(IF('Quantities Report'!A2606="","",VALUE(SUBSTITUTE('Quantities Report'!A2606,"+",""))),"")</f>
        <v/>
      </c>
    </row>
    <row r="2607" spans="2:2">
      <c r="B2607" s="25" t="str">
        <f>IFERROR(IF('Quantities Report'!A2607="","",VALUE(SUBSTITUTE('Quantities Report'!A2607,"+",""))),"")</f>
        <v/>
      </c>
    </row>
    <row r="2608" spans="2:2">
      <c r="B2608" s="25" t="str">
        <f>IFERROR(IF('Quantities Report'!A2608="","",VALUE(SUBSTITUTE('Quantities Report'!A2608,"+",""))),"")</f>
        <v/>
      </c>
    </row>
    <row r="2609" spans="2:2">
      <c r="B2609" s="25" t="str">
        <f>IFERROR(IF('Quantities Report'!A2609="","",VALUE(SUBSTITUTE('Quantities Report'!A2609,"+",""))),"")</f>
        <v/>
      </c>
    </row>
    <row r="2610" spans="2:2">
      <c r="B2610" s="25" t="str">
        <f>IFERROR(IF('Quantities Report'!A2610="","",VALUE(SUBSTITUTE('Quantities Report'!A2610,"+",""))),"")</f>
        <v/>
      </c>
    </row>
    <row r="2611" spans="2:2">
      <c r="B2611" s="25" t="str">
        <f>IFERROR(IF('Quantities Report'!A2611="","",VALUE(SUBSTITUTE('Quantities Report'!A2611,"+",""))),"")</f>
        <v/>
      </c>
    </row>
    <row r="2612" spans="2:2">
      <c r="B2612" s="25" t="str">
        <f>IFERROR(IF('Quantities Report'!A2612="","",VALUE(SUBSTITUTE('Quantities Report'!A2612,"+",""))),"")</f>
        <v/>
      </c>
    </row>
    <row r="2613" spans="2:2">
      <c r="B2613" s="25" t="str">
        <f>IFERROR(IF('Quantities Report'!A2613="","",VALUE(SUBSTITUTE('Quantities Report'!A2613,"+",""))),"")</f>
        <v/>
      </c>
    </row>
    <row r="2614" spans="2:2">
      <c r="B2614" s="25" t="str">
        <f>IFERROR(IF('Quantities Report'!A2614="","",VALUE(SUBSTITUTE('Quantities Report'!A2614,"+",""))),"")</f>
        <v/>
      </c>
    </row>
    <row r="2615" spans="2:2">
      <c r="B2615" s="25" t="str">
        <f>IFERROR(IF('Quantities Report'!A2615="","",VALUE(SUBSTITUTE('Quantities Report'!A2615,"+",""))),"")</f>
        <v/>
      </c>
    </row>
    <row r="2616" spans="2:2">
      <c r="B2616" s="25" t="str">
        <f>IFERROR(IF('Quantities Report'!A2616="","",VALUE(SUBSTITUTE('Quantities Report'!A2616,"+",""))),"")</f>
        <v/>
      </c>
    </row>
    <row r="2617" spans="2:2">
      <c r="B2617" s="25" t="str">
        <f>IFERROR(IF('Quantities Report'!A2617="","",VALUE(SUBSTITUTE('Quantities Report'!A2617,"+",""))),"")</f>
        <v/>
      </c>
    </row>
    <row r="2618" spans="2:2">
      <c r="B2618" s="25" t="str">
        <f>IFERROR(IF('Quantities Report'!A2618="","",VALUE(SUBSTITUTE('Quantities Report'!A2618,"+",""))),"")</f>
        <v/>
      </c>
    </row>
    <row r="2619" spans="2:2">
      <c r="B2619" s="25" t="str">
        <f>IFERROR(IF('Quantities Report'!A2619="","",VALUE(SUBSTITUTE('Quantities Report'!A2619,"+",""))),"")</f>
        <v/>
      </c>
    </row>
    <row r="2620" spans="2:2">
      <c r="B2620" s="25" t="str">
        <f>IFERROR(IF('Quantities Report'!A2620="","",VALUE(SUBSTITUTE('Quantities Report'!A2620,"+",""))),"")</f>
        <v/>
      </c>
    </row>
    <row r="2621" spans="2:2">
      <c r="B2621" s="25" t="str">
        <f>IFERROR(IF('Quantities Report'!A2621="","",VALUE(SUBSTITUTE('Quantities Report'!A2621,"+",""))),"")</f>
        <v/>
      </c>
    </row>
    <row r="2622" spans="2:2">
      <c r="B2622" s="25" t="str">
        <f>IFERROR(IF('Quantities Report'!A2622="","",VALUE(SUBSTITUTE('Quantities Report'!A2622,"+",""))),"")</f>
        <v/>
      </c>
    </row>
    <row r="2623" spans="2:2">
      <c r="B2623" s="25" t="str">
        <f>IFERROR(IF('Quantities Report'!A2623="","",VALUE(SUBSTITUTE('Quantities Report'!A2623,"+",""))),"")</f>
        <v/>
      </c>
    </row>
    <row r="2624" spans="2:2">
      <c r="B2624" s="25" t="str">
        <f>IFERROR(IF('Quantities Report'!A2624="","",VALUE(SUBSTITUTE('Quantities Report'!A2624,"+",""))),"")</f>
        <v/>
      </c>
    </row>
    <row r="2625" spans="2:2">
      <c r="B2625" s="25" t="str">
        <f>IFERROR(IF('Quantities Report'!A2625="","",VALUE(SUBSTITUTE('Quantities Report'!A2625,"+",""))),"")</f>
        <v/>
      </c>
    </row>
    <row r="2626" spans="2:2">
      <c r="B2626" s="25" t="str">
        <f>IFERROR(IF('Quantities Report'!A2626="","",VALUE(SUBSTITUTE('Quantities Report'!A2626,"+",""))),"")</f>
        <v/>
      </c>
    </row>
    <row r="2627" spans="2:2">
      <c r="B2627" s="25" t="str">
        <f>IFERROR(IF('Quantities Report'!A2627="","",VALUE(SUBSTITUTE('Quantities Report'!A2627,"+",""))),"")</f>
        <v/>
      </c>
    </row>
    <row r="2628" spans="2:2">
      <c r="B2628" s="25" t="str">
        <f>IFERROR(IF('Quantities Report'!A2628="","",VALUE(SUBSTITUTE('Quantities Report'!A2628,"+",""))),"")</f>
        <v/>
      </c>
    </row>
    <row r="2629" spans="2:2">
      <c r="B2629" s="25" t="str">
        <f>IFERROR(IF('Quantities Report'!A2629="","",VALUE(SUBSTITUTE('Quantities Report'!A2629,"+",""))),"")</f>
        <v/>
      </c>
    </row>
    <row r="2630" spans="2:2">
      <c r="B2630" s="25" t="str">
        <f>IFERROR(IF('Quantities Report'!A2630="","",VALUE(SUBSTITUTE('Quantities Report'!A2630,"+",""))),"")</f>
        <v/>
      </c>
    </row>
    <row r="2631" spans="2:2">
      <c r="B2631" s="25" t="str">
        <f>IFERROR(IF('Quantities Report'!A2631="","",VALUE(SUBSTITUTE('Quantities Report'!A2631,"+",""))),"")</f>
        <v/>
      </c>
    </row>
    <row r="2632" spans="2:2">
      <c r="B2632" s="25" t="str">
        <f>IFERROR(IF('Quantities Report'!A2632="","",VALUE(SUBSTITUTE('Quantities Report'!A2632,"+",""))),"")</f>
        <v/>
      </c>
    </row>
    <row r="2633" spans="2:2">
      <c r="B2633" s="25" t="str">
        <f>IFERROR(IF('Quantities Report'!A2633="","",VALUE(SUBSTITUTE('Quantities Report'!A2633,"+",""))),"")</f>
        <v/>
      </c>
    </row>
    <row r="2634" spans="2:2">
      <c r="B2634" s="25" t="str">
        <f>IFERROR(IF('Quantities Report'!A2634="","",VALUE(SUBSTITUTE('Quantities Report'!A2634,"+",""))),"")</f>
        <v/>
      </c>
    </row>
    <row r="2635" spans="2:2">
      <c r="B2635" s="25" t="str">
        <f>IFERROR(IF('Quantities Report'!A2635="","",VALUE(SUBSTITUTE('Quantities Report'!A2635,"+",""))),"")</f>
        <v/>
      </c>
    </row>
    <row r="2636" spans="2:2">
      <c r="B2636" s="25" t="str">
        <f>IFERROR(IF('Quantities Report'!A2636="","",VALUE(SUBSTITUTE('Quantities Report'!A2636,"+",""))),"")</f>
        <v/>
      </c>
    </row>
    <row r="2637" spans="2:2">
      <c r="B2637" s="25" t="str">
        <f>IFERROR(IF('Quantities Report'!A2637="","",VALUE(SUBSTITUTE('Quantities Report'!A2637,"+",""))),"")</f>
        <v/>
      </c>
    </row>
    <row r="2638" spans="2:2">
      <c r="B2638" s="25" t="str">
        <f>IFERROR(IF('Quantities Report'!A2638="","",VALUE(SUBSTITUTE('Quantities Report'!A2638,"+",""))),"")</f>
        <v/>
      </c>
    </row>
    <row r="2639" spans="2:2">
      <c r="B2639" s="25" t="str">
        <f>IFERROR(IF('Quantities Report'!A2639="","",VALUE(SUBSTITUTE('Quantities Report'!A2639,"+",""))),"")</f>
        <v/>
      </c>
    </row>
    <row r="2640" spans="2:2">
      <c r="B2640" s="25" t="str">
        <f>IFERROR(IF('Quantities Report'!A2640="","",VALUE(SUBSTITUTE('Quantities Report'!A2640,"+",""))),"")</f>
        <v/>
      </c>
    </row>
    <row r="2641" spans="2:2">
      <c r="B2641" s="25" t="str">
        <f>IFERROR(IF('Quantities Report'!A2641="","",VALUE(SUBSTITUTE('Quantities Report'!A2641,"+",""))),"")</f>
        <v/>
      </c>
    </row>
    <row r="2642" spans="2:2">
      <c r="B2642" s="25" t="str">
        <f>IFERROR(IF('Quantities Report'!A2642="","",VALUE(SUBSTITUTE('Quantities Report'!A2642,"+",""))),"")</f>
        <v/>
      </c>
    </row>
    <row r="2643" spans="2:2">
      <c r="B2643" s="25" t="str">
        <f>IFERROR(IF('Quantities Report'!A2643="","",VALUE(SUBSTITUTE('Quantities Report'!A2643,"+",""))),"")</f>
        <v/>
      </c>
    </row>
    <row r="2644" spans="2:2">
      <c r="B2644" s="25" t="str">
        <f>IFERROR(IF('Quantities Report'!A2644="","",VALUE(SUBSTITUTE('Quantities Report'!A2644,"+",""))),"")</f>
        <v/>
      </c>
    </row>
    <row r="2645" spans="2:2">
      <c r="B2645" s="25" t="str">
        <f>IFERROR(IF('Quantities Report'!A2645="","",VALUE(SUBSTITUTE('Quantities Report'!A2645,"+",""))),"")</f>
        <v/>
      </c>
    </row>
    <row r="2646" spans="2:2">
      <c r="B2646" s="25" t="str">
        <f>IFERROR(IF('Quantities Report'!A2646="","",VALUE(SUBSTITUTE('Quantities Report'!A2646,"+",""))),"")</f>
        <v/>
      </c>
    </row>
    <row r="2647" spans="2:2">
      <c r="B2647" s="25" t="str">
        <f>IFERROR(IF('Quantities Report'!A2647="","",VALUE(SUBSTITUTE('Quantities Report'!A2647,"+",""))),"")</f>
        <v/>
      </c>
    </row>
    <row r="2648" spans="2:2">
      <c r="B2648" s="25" t="str">
        <f>IFERROR(IF('Quantities Report'!A2648="","",VALUE(SUBSTITUTE('Quantities Report'!A2648,"+",""))),"")</f>
        <v/>
      </c>
    </row>
    <row r="2649" spans="2:2">
      <c r="B2649" s="25" t="str">
        <f>IFERROR(IF('Quantities Report'!A2649="","",VALUE(SUBSTITUTE('Quantities Report'!A2649,"+",""))),"")</f>
        <v/>
      </c>
    </row>
    <row r="2650" spans="2:2">
      <c r="B2650" s="25" t="str">
        <f>IFERROR(IF('Quantities Report'!A2650="","",VALUE(SUBSTITUTE('Quantities Report'!A2650,"+",""))),"")</f>
        <v/>
      </c>
    </row>
    <row r="2651" spans="2:2">
      <c r="B2651" s="25" t="str">
        <f>IFERROR(IF('Quantities Report'!A2651="","",VALUE(SUBSTITUTE('Quantities Report'!A2651,"+",""))),"")</f>
        <v/>
      </c>
    </row>
    <row r="2652" spans="2:2">
      <c r="B2652" s="25" t="str">
        <f>IFERROR(IF('Quantities Report'!A2652="","",VALUE(SUBSTITUTE('Quantities Report'!A2652,"+",""))),"")</f>
        <v/>
      </c>
    </row>
    <row r="2653" spans="2:2">
      <c r="B2653" s="25" t="str">
        <f>IFERROR(IF('Quantities Report'!A2653="","",VALUE(SUBSTITUTE('Quantities Report'!A2653,"+",""))),"")</f>
        <v/>
      </c>
    </row>
    <row r="2654" spans="2:2">
      <c r="B2654" s="25" t="str">
        <f>IFERROR(IF('Quantities Report'!A2654="","",VALUE(SUBSTITUTE('Quantities Report'!A2654,"+",""))),"")</f>
        <v/>
      </c>
    </row>
    <row r="2655" spans="2:2">
      <c r="B2655" s="25" t="str">
        <f>IFERROR(IF('Quantities Report'!A2655="","",VALUE(SUBSTITUTE('Quantities Report'!A2655,"+",""))),"")</f>
        <v/>
      </c>
    </row>
    <row r="2656" spans="2:2">
      <c r="B2656" s="25" t="str">
        <f>IFERROR(IF('Quantities Report'!A2656="","",VALUE(SUBSTITUTE('Quantities Report'!A2656,"+",""))),"")</f>
        <v/>
      </c>
    </row>
    <row r="2657" spans="2:2">
      <c r="B2657" s="25" t="str">
        <f>IFERROR(IF('Quantities Report'!A2657="","",VALUE(SUBSTITUTE('Quantities Report'!A2657,"+",""))),"")</f>
        <v/>
      </c>
    </row>
    <row r="2658" spans="2:2">
      <c r="B2658" s="25" t="str">
        <f>IFERROR(IF('Quantities Report'!A2658="","",VALUE(SUBSTITUTE('Quantities Report'!A2658,"+",""))),"")</f>
        <v/>
      </c>
    </row>
    <row r="2659" spans="2:2">
      <c r="B2659" s="25" t="str">
        <f>IFERROR(IF('Quantities Report'!A2659="","",VALUE(SUBSTITUTE('Quantities Report'!A2659,"+",""))),"")</f>
        <v/>
      </c>
    </row>
    <row r="2660" spans="2:2">
      <c r="B2660" s="25" t="str">
        <f>IFERROR(IF('Quantities Report'!A2660="","",VALUE(SUBSTITUTE('Quantities Report'!A2660,"+",""))),"")</f>
        <v/>
      </c>
    </row>
    <row r="2661" spans="2:2">
      <c r="B2661" s="25" t="str">
        <f>IFERROR(IF('Quantities Report'!A2661="","",VALUE(SUBSTITUTE('Quantities Report'!A2661,"+",""))),"")</f>
        <v/>
      </c>
    </row>
    <row r="2662" spans="2:2">
      <c r="B2662" s="25" t="str">
        <f>IFERROR(IF('Quantities Report'!A2662="","",VALUE(SUBSTITUTE('Quantities Report'!A2662,"+",""))),"")</f>
        <v/>
      </c>
    </row>
    <row r="2663" spans="2:2">
      <c r="B2663" s="25" t="str">
        <f>IFERROR(IF('Quantities Report'!A2663="","",VALUE(SUBSTITUTE('Quantities Report'!A2663,"+",""))),"")</f>
        <v/>
      </c>
    </row>
    <row r="2664" spans="2:2">
      <c r="B2664" s="25" t="str">
        <f>IFERROR(IF('Quantities Report'!A2664="","",VALUE(SUBSTITUTE('Quantities Report'!A2664,"+",""))),"")</f>
        <v/>
      </c>
    </row>
    <row r="2665" spans="2:2">
      <c r="B2665" s="25" t="str">
        <f>IFERROR(IF('Quantities Report'!A2665="","",VALUE(SUBSTITUTE('Quantities Report'!A2665,"+",""))),"")</f>
        <v/>
      </c>
    </row>
    <row r="2666" spans="2:2">
      <c r="B2666" s="25" t="str">
        <f>IFERROR(IF('Quantities Report'!A2666="","",VALUE(SUBSTITUTE('Quantities Report'!A2666,"+",""))),"")</f>
        <v/>
      </c>
    </row>
    <row r="2667" spans="2:2">
      <c r="B2667" s="25" t="str">
        <f>IFERROR(IF('Quantities Report'!A2667="","",VALUE(SUBSTITUTE('Quantities Report'!A2667,"+",""))),"")</f>
        <v/>
      </c>
    </row>
    <row r="2668" spans="2:2">
      <c r="B2668" s="25" t="str">
        <f>IFERROR(IF('Quantities Report'!A2668="","",VALUE(SUBSTITUTE('Quantities Report'!A2668,"+",""))),"")</f>
        <v/>
      </c>
    </row>
    <row r="2669" spans="2:2">
      <c r="B2669" s="25" t="str">
        <f>IFERROR(IF('Quantities Report'!A2669="","",VALUE(SUBSTITUTE('Quantities Report'!A2669,"+",""))),"")</f>
        <v/>
      </c>
    </row>
    <row r="2670" spans="2:2">
      <c r="B2670" s="25" t="str">
        <f>IFERROR(IF('Quantities Report'!A2670="","",VALUE(SUBSTITUTE('Quantities Report'!A2670,"+",""))),"")</f>
        <v/>
      </c>
    </row>
    <row r="2671" spans="2:2">
      <c r="B2671" s="25" t="str">
        <f>IFERROR(IF('Quantities Report'!A2671="","",VALUE(SUBSTITUTE('Quantities Report'!A2671,"+",""))),"")</f>
        <v/>
      </c>
    </row>
    <row r="2672" spans="2:2">
      <c r="B2672" s="25" t="str">
        <f>IFERROR(IF('Quantities Report'!A2672="","",VALUE(SUBSTITUTE('Quantities Report'!A2672,"+",""))),"")</f>
        <v/>
      </c>
    </row>
    <row r="2673" spans="2:2">
      <c r="B2673" s="25" t="str">
        <f>IFERROR(IF('Quantities Report'!A2673="","",VALUE(SUBSTITUTE('Quantities Report'!A2673,"+",""))),"")</f>
        <v/>
      </c>
    </row>
    <row r="2674" spans="2:2">
      <c r="B2674" s="25" t="str">
        <f>IFERROR(IF('Quantities Report'!A2674="","",VALUE(SUBSTITUTE('Quantities Report'!A2674,"+",""))),"")</f>
        <v/>
      </c>
    </row>
    <row r="2675" spans="2:2">
      <c r="B2675" s="25" t="str">
        <f>IFERROR(IF('Quantities Report'!A2675="","",VALUE(SUBSTITUTE('Quantities Report'!A2675,"+",""))),"")</f>
        <v/>
      </c>
    </row>
    <row r="2676" spans="2:2">
      <c r="B2676" s="25" t="str">
        <f>IFERROR(IF('Quantities Report'!A2676="","",VALUE(SUBSTITUTE('Quantities Report'!A2676,"+",""))),"")</f>
        <v/>
      </c>
    </row>
    <row r="2677" spans="2:2">
      <c r="B2677" s="25" t="str">
        <f>IFERROR(IF('Quantities Report'!A2677="","",VALUE(SUBSTITUTE('Quantities Report'!A2677,"+",""))),"")</f>
        <v/>
      </c>
    </row>
    <row r="2678" spans="2:2">
      <c r="B2678" s="25" t="str">
        <f>IFERROR(IF('Quantities Report'!A2678="","",VALUE(SUBSTITUTE('Quantities Report'!A2678,"+",""))),"")</f>
        <v/>
      </c>
    </row>
    <row r="2679" spans="2:2">
      <c r="B2679" s="25" t="str">
        <f>IFERROR(IF('Quantities Report'!A2679="","",VALUE(SUBSTITUTE('Quantities Report'!A2679,"+",""))),"")</f>
        <v/>
      </c>
    </row>
    <row r="2680" spans="2:2">
      <c r="B2680" s="25" t="str">
        <f>IFERROR(IF('Quantities Report'!A2680="","",VALUE(SUBSTITUTE('Quantities Report'!A2680,"+",""))),"")</f>
        <v/>
      </c>
    </row>
    <row r="2681" spans="2:2">
      <c r="B2681" s="25" t="str">
        <f>IFERROR(IF('Quantities Report'!A2681="","",VALUE(SUBSTITUTE('Quantities Report'!A2681,"+",""))),"")</f>
        <v/>
      </c>
    </row>
    <row r="2682" spans="2:2">
      <c r="B2682" s="25" t="str">
        <f>IFERROR(IF('Quantities Report'!A2682="","",VALUE(SUBSTITUTE('Quantities Report'!A2682,"+",""))),"")</f>
        <v/>
      </c>
    </row>
    <row r="2683" spans="2:2">
      <c r="B2683" s="25" t="str">
        <f>IFERROR(IF('Quantities Report'!A2683="","",VALUE(SUBSTITUTE('Quantities Report'!A2683,"+",""))),"")</f>
        <v/>
      </c>
    </row>
    <row r="2684" spans="2:2">
      <c r="B2684" s="25" t="str">
        <f>IFERROR(IF('Quantities Report'!A2684="","",VALUE(SUBSTITUTE('Quantities Report'!A2684,"+",""))),"")</f>
        <v/>
      </c>
    </row>
    <row r="2685" spans="2:2">
      <c r="B2685" s="25" t="str">
        <f>IFERROR(IF('Quantities Report'!A2685="","",VALUE(SUBSTITUTE('Quantities Report'!A2685,"+",""))),"")</f>
        <v/>
      </c>
    </row>
    <row r="2686" spans="2:2">
      <c r="B2686" s="25" t="str">
        <f>IFERROR(IF('Quantities Report'!A2686="","",VALUE(SUBSTITUTE('Quantities Report'!A2686,"+",""))),"")</f>
        <v/>
      </c>
    </row>
    <row r="2687" spans="2:2">
      <c r="B2687" s="25" t="str">
        <f>IFERROR(IF('Quantities Report'!A2687="","",VALUE(SUBSTITUTE('Quantities Report'!A2687,"+",""))),"")</f>
        <v/>
      </c>
    </row>
    <row r="2688" spans="2:2">
      <c r="B2688" s="25" t="str">
        <f>IFERROR(IF('Quantities Report'!A2688="","",VALUE(SUBSTITUTE('Quantities Report'!A2688,"+",""))),"")</f>
        <v/>
      </c>
    </row>
    <row r="2689" spans="2:2">
      <c r="B2689" s="25" t="str">
        <f>IFERROR(IF('Quantities Report'!A2689="","",VALUE(SUBSTITUTE('Quantities Report'!A2689,"+",""))),"")</f>
        <v/>
      </c>
    </row>
    <row r="2690" spans="2:2">
      <c r="B2690" s="25" t="str">
        <f>IFERROR(IF('Quantities Report'!A2690="","",VALUE(SUBSTITUTE('Quantities Report'!A2690,"+",""))),"")</f>
        <v/>
      </c>
    </row>
    <row r="2691" spans="2:2">
      <c r="B2691" s="25" t="str">
        <f>IFERROR(IF('Quantities Report'!A2691="","",VALUE(SUBSTITUTE('Quantities Report'!A2691,"+",""))),"")</f>
        <v/>
      </c>
    </row>
    <row r="2692" spans="2:2">
      <c r="B2692" s="25" t="str">
        <f>IFERROR(IF('Quantities Report'!A2692="","",VALUE(SUBSTITUTE('Quantities Report'!A2692,"+",""))),"")</f>
        <v/>
      </c>
    </row>
    <row r="2693" spans="2:2">
      <c r="B2693" s="25" t="str">
        <f>IFERROR(IF('Quantities Report'!A2693="","",VALUE(SUBSTITUTE('Quantities Report'!A2693,"+",""))),"")</f>
        <v/>
      </c>
    </row>
    <row r="2694" spans="2:2">
      <c r="B2694" s="25" t="str">
        <f>IFERROR(IF('Quantities Report'!A2694="","",VALUE(SUBSTITUTE('Quantities Report'!A2694,"+",""))),"")</f>
        <v/>
      </c>
    </row>
    <row r="2695" spans="2:2">
      <c r="B2695" s="25" t="str">
        <f>IFERROR(IF('Quantities Report'!A2695="","",VALUE(SUBSTITUTE('Quantities Report'!A2695,"+",""))),"")</f>
        <v/>
      </c>
    </row>
    <row r="2696" spans="2:2">
      <c r="B2696" s="25" t="str">
        <f>IFERROR(IF('Quantities Report'!A2696="","",VALUE(SUBSTITUTE('Quantities Report'!A2696,"+",""))),"")</f>
        <v/>
      </c>
    </row>
    <row r="2697" spans="2:2">
      <c r="B2697" s="25" t="str">
        <f>IFERROR(IF('Quantities Report'!A2697="","",VALUE(SUBSTITUTE('Quantities Report'!A2697,"+",""))),"")</f>
        <v/>
      </c>
    </row>
    <row r="2698" spans="2:2">
      <c r="B2698" s="25" t="str">
        <f>IFERROR(IF('Quantities Report'!A2698="","",VALUE(SUBSTITUTE('Quantities Report'!A2698,"+",""))),"")</f>
        <v/>
      </c>
    </row>
    <row r="2699" spans="2:2">
      <c r="B2699" s="25" t="str">
        <f>IFERROR(IF('Quantities Report'!A2699="","",VALUE(SUBSTITUTE('Quantities Report'!A2699,"+",""))),"")</f>
        <v/>
      </c>
    </row>
    <row r="2700" spans="2:2">
      <c r="B2700" s="25" t="str">
        <f>IFERROR(IF('Quantities Report'!A2700="","",VALUE(SUBSTITUTE('Quantities Report'!A2700,"+",""))),"")</f>
        <v/>
      </c>
    </row>
    <row r="2701" spans="2:2">
      <c r="B2701" s="25" t="str">
        <f>IFERROR(IF('Quantities Report'!A2701="","",VALUE(SUBSTITUTE('Quantities Report'!A2701,"+",""))),"")</f>
        <v/>
      </c>
    </row>
    <row r="2702" spans="2:2">
      <c r="B2702" s="25" t="str">
        <f>IFERROR(IF('Quantities Report'!A2702="","",VALUE(SUBSTITUTE('Quantities Report'!A2702,"+",""))),"")</f>
        <v/>
      </c>
    </row>
    <row r="2703" spans="2:2">
      <c r="B2703" s="25" t="str">
        <f>IFERROR(IF('Quantities Report'!A2703="","",VALUE(SUBSTITUTE('Quantities Report'!A2703,"+",""))),"")</f>
        <v/>
      </c>
    </row>
    <row r="2704" spans="2:2">
      <c r="B2704" s="25" t="str">
        <f>IFERROR(IF('Quantities Report'!A2704="","",VALUE(SUBSTITUTE('Quantities Report'!A2704,"+",""))),"")</f>
        <v/>
      </c>
    </row>
    <row r="2705" spans="2:2">
      <c r="B2705" s="25" t="str">
        <f>IFERROR(IF('Quantities Report'!A2705="","",VALUE(SUBSTITUTE('Quantities Report'!A2705,"+",""))),"")</f>
        <v/>
      </c>
    </row>
    <row r="2706" spans="2:2">
      <c r="B2706" s="25" t="str">
        <f>IFERROR(IF('Quantities Report'!A2706="","",VALUE(SUBSTITUTE('Quantities Report'!A2706,"+",""))),"")</f>
        <v/>
      </c>
    </row>
    <row r="2707" spans="2:2">
      <c r="B2707" s="25" t="str">
        <f>IFERROR(IF('Quantities Report'!A2707="","",VALUE(SUBSTITUTE('Quantities Report'!A2707,"+",""))),"")</f>
        <v/>
      </c>
    </row>
    <row r="2708" spans="2:2">
      <c r="B2708" s="25" t="str">
        <f>IFERROR(IF('Quantities Report'!A2708="","",VALUE(SUBSTITUTE('Quantities Report'!A2708,"+",""))),"")</f>
        <v/>
      </c>
    </row>
    <row r="2709" spans="2:2">
      <c r="B2709" s="25" t="str">
        <f>IFERROR(IF('Quantities Report'!A2709="","",VALUE(SUBSTITUTE('Quantities Report'!A2709,"+",""))),"")</f>
        <v/>
      </c>
    </row>
    <row r="2710" spans="2:2">
      <c r="B2710" s="25" t="str">
        <f>IFERROR(IF('Quantities Report'!A2710="","",VALUE(SUBSTITUTE('Quantities Report'!A2710,"+",""))),"")</f>
        <v/>
      </c>
    </row>
    <row r="2711" spans="2:2">
      <c r="B2711" s="25" t="str">
        <f>IFERROR(IF('Quantities Report'!A2711="","",VALUE(SUBSTITUTE('Quantities Report'!A2711,"+",""))),"")</f>
        <v/>
      </c>
    </row>
    <row r="2712" spans="2:2">
      <c r="B2712" s="25" t="str">
        <f>IFERROR(IF('Quantities Report'!A2712="","",VALUE(SUBSTITUTE('Quantities Report'!A2712,"+",""))),"")</f>
        <v/>
      </c>
    </row>
    <row r="2713" spans="2:2">
      <c r="B2713" s="25" t="str">
        <f>IFERROR(IF('Quantities Report'!A2713="","",VALUE(SUBSTITUTE('Quantities Report'!A2713,"+",""))),"")</f>
        <v/>
      </c>
    </row>
    <row r="2714" spans="2:2">
      <c r="B2714" s="25" t="str">
        <f>IFERROR(IF('Quantities Report'!A2714="","",VALUE(SUBSTITUTE('Quantities Report'!A2714,"+",""))),"")</f>
        <v/>
      </c>
    </row>
    <row r="2715" spans="2:2">
      <c r="B2715" s="25" t="str">
        <f>IFERROR(IF('Quantities Report'!A2715="","",VALUE(SUBSTITUTE('Quantities Report'!A2715,"+",""))),"")</f>
        <v/>
      </c>
    </row>
    <row r="2716" spans="2:2">
      <c r="B2716" s="25" t="str">
        <f>IFERROR(IF('Quantities Report'!A2716="","",VALUE(SUBSTITUTE('Quantities Report'!A2716,"+",""))),"")</f>
        <v/>
      </c>
    </row>
    <row r="2717" spans="2:2">
      <c r="B2717" s="25" t="str">
        <f>IFERROR(IF('Quantities Report'!A2717="","",VALUE(SUBSTITUTE('Quantities Report'!A2717,"+",""))),"")</f>
        <v/>
      </c>
    </row>
    <row r="2718" spans="2:2">
      <c r="B2718" s="25" t="str">
        <f>IFERROR(IF('Quantities Report'!A2718="","",VALUE(SUBSTITUTE('Quantities Report'!A2718,"+",""))),"")</f>
        <v/>
      </c>
    </row>
    <row r="2719" spans="2:2">
      <c r="B2719" s="25" t="str">
        <f>IFERROR(IF('Quantities Report'!A2719="","",VALUE(SUBSTITUTE('Quantities Report'!A2719,"+",""))),"")</f>
        <v/>
      </c>
    </row>
    <row r="2720" spans="2:2">
      <c r="B2720" s="25" t="str">
        <f>IFERROR(IF('Quantities Report'!A2720="","",VALUE(SUBSTITUTE('Quantities Report'!A2720,"+",""))),"")</f>
        <v/>
      </c>
    </row>
    <row r="2721" spans="2:2">
      <c r="B2721" s="25" t="str">
        <f>IFERROR(IF('Quantities Report'!A2721="","",VALUE(SUBSTITUTE('Quantities Report'!A2721,"+",""))),"")</f>
        <v/>
      </c>
    </row>
    <row r="2722" spans="2:2">
      <c r="B2722" s="25" t="str">
        <f>IFERROR(IF('Quantities Report'!A2722="","",VALUE(SUBSTITUTE('Quantities Report'!A2722,"+",""))),"")</f>
        <v/>
      </c>
    </row>
    <row r="2723" spans="2:2">
      <c r="B2723" s="25" t="str">
        <f>IFERROR(IF('Quantities Report'!A2723="","",VALUE(SUBSTITUTE('Quantities Report'!A2723,"+",""))),"")</f>
        <v/>
      </c>
    </row>
    <row r="2724" spans="2:2">
      <c r="B2724" s="25" t="str">
        <f>IFERROR(IF('Quantities Report'!A2724="","",VALUE(SUBSTITUTE('Quantities Report'!A2724,"+",""))),"")</f>
        <v/>
      </c>
    </row>
    <row r="2725" spans="2:2">
      <c r="B2725" s="25" t="str">
        <f>IFERROR(IF('Quantities Report'!A2725="","",VALUE(SUBSTITUTE('Quantities Report'!A2725,"+",""))),"")</f>
        <v/>
      </c>
    </row>
    <row r="2726" spans="2:2">
      <c r="B2726" s="25" t="str">
        <f>IFERROR(IF('Quantities Report'!A2726="","",VALUE(SUBSTITUTE('Quantities Report'!A2726,"+",""))),"")</f>
        <v/>
      </c>
    </row>
    <row r="2727" spans="2:2">
      <c r="B2727" s="25" t="str">
        <f>IFERROR(IF('Quantities Report'!A2727="","",VALUE(SUBSTITUTE('Quantities Report'!A2727,"+",""))),"")</f>
        <v/>
      </c>
    </row>
    <row r="2728" spans="2:2">
      <c r="B2728" s="25" t="str">
        <f>IFERROR(IF('Quantities Report'!A2728="","",VALUE(SUBSTITUTE('Quantities Report'!A2728,"+",""))),"")</f>
        <v/>
      </c>
    </row>
    <row r="2729" spans="2:2">
      <c r="B2729" s="25" t="str">
        <f>IFERROR(IF('Quantities Report'!A2729="","",VALUE(SUBSTITUTE('Quantities Report'!A2729,"+",""))),"")</f>
        <v/>
      </c>
    </row>
    <row r="2730" spans="2:2">
      <c r="B2730" s="25" t="str">
        <f>IFERROR(IF('Quantities Report'!A2730="","",VALUE(SUBSTITUTE('Quantities Report'!A2730,"+",""))),"")</f>
        <v/>
      </c>
    </row>
    <row r="2731" spans="2:2">
      <c r="B2731" s="25" t="str">
        <f>IFERROR(IF('Quantities Report'!A2731="","",VALUE(SUBSTITUTE('Quantities Report'!A2731,"+",""))),"")</f>
        <v/>
      </c>
    </row>
    <row r="2732" spans="2:2">
      <c r="B2732" s="25" t="str">
        <f>IFERROR(IF('Quantities Report'!A2732="","",VALUE(SUBSTITUTE('Quantities Report'!A2732,"+",""))),"")</f>
        <v/>
      </c>
    </row>
    <row r="2733" spans="2:2">
      <c r="B2733" s="25" t="str">
        <f>IFERROR(IF('Quantities Report'!A2733="","",VALUE(SUBSTITUTE('Quantities Report'!A2733,"+",""))),"")</f>
        <v/>
      </c>
    </row>
    <row r="2734" spans="2:2">
      <c r="B2734" s="25" t="str">
        <f>IFERROR(IF('Quantities Report'!A2734="","",VALUE(SUBSTITUTE('Quantities Report'!A2734,"+",""))),"")</f>
        <v/>
      </c>
    </row>
    <row r="2735" spans="2:2">
      <c r="B2735" s="25" t="str">
        <f>IFERROR(IF('Quantities Report'!A2735="","",VALUE(SUBSTITUTE('Quantities Report'!A2735,"+",""))),"")</f>
        <v/>
      </c>
    </row>
    <row r="2736" spans="2:2">
      <c r="B2736" s="25" t="str">
        <f>IFERROR(IF('Quantities Report'!A2736="","",VALUE(SUBSTITUTE('Quantities Report'!A2736,"+",""))),"")</f>
        <v/>
      </c>
    </row>
    <row r="2737" spans="2:2">
      <c r="B2737" s="25" t="str">
        <f>IFERROR(IF('Quantities Report'!A2737="","",VALUE(SUBSTITUTE('Quantities Report'!A2737,"+",""))),"")</f>
        <v/>
      </c>
    </row>
    <row r="2738" spans="2:2">
      <c r="B2738" s="25" t="str">
        <f>IFERROR(IF('Quantities Report'!A2738="","",VALUE(SUBSTITUTE('Quantities Report'!A2738,"+",""))),"")</f>
        <v/>
      </c>
    </row>
    <row r="2739" spans="2:2">
      <c r="B2739" s="25" t="str">
        <f>IFERROR(IF('Quantities Report'!A2739="","",VALUE(SUBSTITUTE('Quantities Report'!A2739,"+",""))),"")</f>
        <v/>
      </c>
    </row>
    <row r="2740" spans="2:2">
      <c r="B2740" s="25" t="str">
        <f>IFERROR(IF('Quantities Report'!A2740="","",VALUE(SUBSTITUTE('Quantities Report'!A2740,"+",""))),"")</f>
        <v/>
      </c>
    </row>
    <row r="2741" spans="2:2">
      <c r="B2741" s="25" t="str">
        <f>IFERROR(IF('Quantities Report'!A2741="","",VALUE(SUBSTITUTE('Quantities Report'!A2741,"+",""))),"")</f>
        <v/>
      </c>
    </row>
    <row r="2742" spans="2:2">
      <c r="B2742" s="25" t="str">
        <f>IFERROR(IF('Quantities Report'!A2742="","",VALUE(SUBSTITUTE('Quantities Report'!A2742,"+",""))),"")</f>
        <v/>
      </c>
    </row>
    <row r="2743" spans="2:2">
      <c r="B2743" s="25" t="str">
        <f>IFERROR(IF('Quantities Report'!A2743="","",VALUE(SUBSTITUTE('Quantities Report'!A2743,"+",""))),"")</f>
        <v/>
      </c>
    </row>
    <row r="2744" spans="2:2">
      <c r="B2744" s="25" t="str">
        <f>IFERROR(IF('Quantities Report'!A2744="","",VALUE(SUBSTITUTE('Quantities Report'!A2744,"+",""))),"")</f>
        <v/>
      </c>
    </row>
    <row r="2745" spans="2:2">
      <c r="B2745" s="25" t="str">
        <f>IFERROR(IF('Quantities Report'!A2745="","",VALUE(SUBSTITUTE('Quantities Report'!A2745,"+",""))),"")</f>
        <v/>
      </c>
    </row>
    <row r="2746" spans="2:2">
      <c r="B2746" s="25" t="str">
        <f>IFERROR(IF('Quantities Report'!A2746="","",VALUE(SUBSTITUTE('Quantities Report'!A2746,"+",""))),"")</f>
        <v/>
      </c>
    </row>
    <row r="2747" spans="2:2">
      <c r="B2747" s="25" t="str">
        <f>IFERROR(IF('Quantities Report'!A2747="","",VALUE(SUBSTITUTE('Quantities Report'!A2747,"+",""))),"")</f>
        <v/>
      </c>
    </row>
    <row r="2748" spans="2:2">
      <c r="B2748" s="25" t="str">
        <f>IFERROR(IF('Quantities Report'!A2748="","",VALUE(SUBSTITUTE('Quantities Report'!A2748,"+",""))),"")</f>
        <v/>
      </c>
    </row>
    <row r="2749" spans="2:2">
      <c r="B2749" s="25" t="str">
        <f>IFERROR(IF('Quantities Report'!A2749="","",VALUE(SUBSTITUTE('Quantities Report'!A2749,"+",""))),"")</f>
        <v/>
      </c>
    </row>
    <row r="2750" spans="2:2">
      <c r="B2750" s="25" t="str">
        <f>IFERROR(IF('Quantities Report'!A2750="","",VALUE(SUBSTITUTE('Quantities Report'!A2750,"+",""))),"")</f>
        <v/>
      </c>
    </row>
    <row r="2751" spans="2:2">
      <c r="B2751" s="25" t="str">
        <f>IFERROR(IF('Quantities Report'!A2751="","",VALUE(SUBSTITUTE('Quantities Report'!A2751,"+",""))),"")</f>
        <v/>
      </c>
    </row>
    <row r="2752" spans="2:2">
      <c r="B2752" s="25" t="str">
        <f>IFERROR(IF('Quantities Report'!A2752="","",VALUE(SUBSTITUTE('Quantities Report'!A2752,"+",""))),"")</f>
        <v/>
      </c>
    </row>
    <row r="2753" spans="2:2">
      <c r="B2753" s="25" t="str">
        <f>IFERROR(IF('Quantities Report'!A2753="","",VALUE(SUBSTITUTE('Quantities Report'!A2753,"+",""))),"")</f>
        <v/>
      </c>
    </row>
    <row r="2754" spans="2:2">
      <c r="B2754" s="25" t="str">
        <f>IFERROR(IF('Quantities Report'!A2754="","",VALUE(SUBSTITUTE('Quantities Report'!A2754,"+",""))),"")</f>
        <v/>
      </c>
    </row>
    <row r="2755" spans="2:2">
      <c r="B2755" s="25" t="str">
        <f>IFERROR(IF('Quantities Report'!A2755="","",VALUE(SUBSTITUTE('Quantities Report'!A2755,"+",""))),"")</f>
        <v/>
      </c>
    </row>
    <row r="2756" spans="2:2">
      <c r="B2756" s="25" t="str">
        <f>IFERROR(IF('Quantities Report'!A2756="","",VALUE(SUBSTITUTE('Quantities Report'!A2756,"+",""))),"")</f>
        <v/>
      </c>
    </row>
    <row r="2757" spans="2:2">
      <c r="B2757" s="25" t="str">
        <f>IFERROR(IF('Quantities Report'!A2757="","",VALUE(SUBSTITUTE('Quantities Report'!A2757,"+",""))),"")</f>
        <v/>
      </c>
    </row>
    <row r="2758" spans="2:2">
      <c r="B2758" s="25" t="str">
        <f>IFERROR(IF('Quantities Report'!A2758="","",VALUE(SUBSTITUTE('Quantities Report'!A2758,"+",""))),"")</f>
        <v/>
      </c>
    </row>
    <row r="2759" spans="2:2">
      <c r="B2759" s="25" t="str">
        <f>IFERROR(IF('Quantities Report'!A2759="","",VALUE(SUBSTITUTE('Quantities Report'!A2759,"+",""))),"")</f>
        <v/>
      </c>
    </row>
    <row r="2760" spans="2:2">
      <c r="B2760" s="25" t="str">
        <f>IFERROR(IF('Quantities Report'!A2760="","",VALUE(SUBSTITUTE('Quantities Report'!A2760,"+",""))),"")</f>
        <v/>
      </c>
    </row>
    <row r="2761" spans="2:2">
      <c r="B2761" s="25" t="str">
        <f>IFERROR(IF('Quantities Report'!A2761="","",VALUE(SUBSTITUTE('Quantities Report'!A2761,"+",""))),"")</f>
        <v/>
      </c>
    </row>
    <row r="2762" spans="2:2">
      <c r="B2762" s="25" t="str">
        <f>IFERROR(IF('Quantities Report'!A2762="","",VALUE(SUBSTITUTE('Quantities Report'!A2762,"+",""))),"")</f>
        <v/>
      </c>
    </row>
    <row r="2763" spans="2:2">
      <c r="B2763" s="25" t="str">
        <f>IFERROR(IF('Quantities Report'!A2763="","",VALUE(SUBSTITUTE('Quantities Report'!A2763,"+",""))),"")</f>
        <v/>
      </c>
    </row>
    <row r="2764" spans="2:2">
      <c r="B2764" s="25" t="str">
        <f>IFERROR(IF('Quantities Report'!A2764="","",VALUE(SUBSTITUTE('Quantities Report'!A2764,"+",""))),"")</f>
        <v/>
      </c>
    </row>
    <row r="2765" spans="2:2">
      <c r="B2765" s="25" t="str">
        <f>IFERROR(IF('Quantities Report'!A2765="","",VALUE(SUBSTITUTE('Quantities Report'!A2765,"+",""))),"")</f>
        <v/>
      </c>
    </row>
    <row r="2766" spans="2:2">
      <c r="B2766" s="25" t="str">
        <f>IFERROR(IF('Quantities Report'!A2766="","",VALUE(SUBSTITUTE('Quantities Report'!A2766,"+",""))),"")</f>
        <v/>
      </c>
    </row>
    <row r="2767" spans="2:2">
      <c r="B2767" s="25" t="str">
        <f>IFERROR(IF('Quantities Report'!A2767="","",VALUE(SUBSTITUTE('Quantities Report'!A2767,"+",""))),"")</f>
        <v/>
      </c>
    </row>
    <row r="2768" spans="2:2">
      <c r="B2768" s="25" t="str">
        <f>IFERROR(IF('Quantities Report'!A2768="","",VALUE(SUBSTITUTE('Quantities Report'!A2768,"+",""))),"")</f>
        <v/>
      </c>
    </row>
    <row r="2769" spans="2:2">
      <c r="B2769" s="25" t="str">
        <f>IFERROR(IF('Quantities Report'!A2769="","",VALUE(SUBSTITUTE('Quantities Report'!A2769,"+",""))),"")</f>
        <v/>
      </c>
    </row>
    <row r="2770" spans="2:2">
      <c r="B2770" s="25" t="str">
        <f>IFERROR(IF('Quantities Report'!A2770="","",VALUE(SUBSTITUTE('Quantities Report'!A2770,"+",""))),"")</f>
        <v/>
      </c>
    </row>
    <row r="2771" spans="2:2">
      <c r="B2771" s="25" t="str">
        <f>IFERROR(IF('Quantities Report'!A2771="","",VALUE(SUBSTITUTE('Quantities Report'!A2771,"+",""))),"")</f>
        <v/>
      </c>
    </row>
    <row r="2772" spans="2:2">
      <c r="B2772" s="25" t="str">
        <f>IFERROR(IF('Quantities Report'!A2772="","",VALUE(SUBSTITUTE('Quantities Report'!A2772,"+",""))),"")</f>
        <v/>
      </c>
    </row>
    <row r="2773" spans="2:2">
      <c r="B2773" s="25" t="str">
        <f>IFERROR(IF('Quantities Report'!A2773="","",VALUE(SUBSTITUTE('Quantities Report'!A2773,"+",""))),"")</f>
        <v/>
      </c>
    </row>
    <row r="2774" spans="2:2">
      <c r="B2774" s="25" t="str">
        <f>IFERROR(IF('Quantities Report'!A2774="","",VALUE(SUBSTITUTE('Quantities Report'!A2774,"+",""))),"")</f>
        <v/>
      </c>
    </row>
    <row r="2775" spans="2:2">
      <c r="B2775" s="25" t="str">
        <f>IFERROR(IF('Quantities Report'!A2775="","",VALUE(SUBSTITUTE('Quantities Report'!A2775,"+",""))),"")</f>
        <v/>
      </c>
    </row>
    <row r="2776" spans="2:2">
      <c r="B2776" s="25" t="str">
        <f>IFERROR(IF('Quantities Report'!A2776="","",VALUE(SUBSTITUTE('Quantities Report'!A2776,"+",""))),"")</f>
        <v/>
      </c>
    </row>
    <row r="2777" spans="2:2">
      <c r="B2777" s="25" t="str">
        <f>IFERROR(IF('Quantities Report'!A2777="","",VALUE(SUBSTITUTE('Quantities Report'!A2777,"+",""))),"")</f>
        <v/>
      </c>
    </row>
    <row r="2778" spans="2:2">
      <c r="B2778" s="25" t="str">
        <f>IFERROR(IF('Quantities Report'!A2778="","",VALUE(SUBSTITUTE('Quantities Report'!A2778,"+",""))),"")</f>
        <v/>
      </c>
    </row>
    <row r="2779" spans="2:2">
      <c r="B2779" s="25" t="str">
        <f>IFERROR(IF('Quantities Report'!A2779="","",VALUE(SUBSTITUTE('Quantities Report'!A2779,"+",""))),"")</f>
        <v/>
      </c>
    </row>
    <row r="2780" spans="2:2">
      <c r="B2780" s="25" t="str">
        <f>IFERROR(IF('Quantities Report'!A2780="","",VALUE(SUBSTITUTE('Quantities Report'!A2780,"+",""))),"")</f>
        <v/>
      </c>
    </row>
    <row r="2781" spans="2:2">
      <c r="B2781" s="25" t="str">
        <f>IFERROR(IF('Quantities Report'!A2781="","",VALUE(SUBSTITUTE('Quantities Report'!A2781,"+",""))),"")</f>
        <v/>
      </c>
    </row>
    <row r="2782" spans="2:2">
      <c r="B2782" s="25" t="str">
        <f>IFERROR(IF('Quantities Report'!A2782="","",VALUE(SUBSTITUTE('Quantities Report'!A2782,"+",""))),"")</f>
        <v/>
      </c>
    </row>
    <row r="2783" spans="2:2">
      <c r="B2783" s="25" t="str">
        <f>IFERROR(IF('Quantities Report'!A2783="","",VALUE(SUBSTITUTE('Quantities Report'!A2783,"+",""))),"")</f>
        <v/>
      </c>
    </row>
    <row r="2784" spans="2:2">
      <c r="B2784" s="25" t="str">
        <f>IFERROR(IF('Quantities Report'!A2784="","",VALUE(SUBSTITUTE('Quantities Report'!A2784,"+",""))),"")</f>
        <v/>
      </c>
    </row>
    <row r="2785" spans="2:2">
      <c r="B2785" s="25" t="str">
        <f>IFERROR(IF('Quantities Report'!A2785="","",VALUE(SUBSTITUTE('Quantities Report'!A2785,"+",""))),"")</f>
        <v/>
      </c>
    </row>
    <row r="2786" spans="2:2">
      <c r="B2786" s="25" t="str">
        <f>IFERROR(IF('Quantities Report'!A2786="","",VALUE(SUBSTITUTE('Quantities Report'!A2786,"+",""))),"")</f>
        <v/>
      </c>
    </row>
    <row r="2787" spans="2:2">
      <c r="B2787" s="25" t="str">
        <f>IFERROR(IF('Quantities Report'!A2787="","",VALUE(SUBSTITUTE('Quantities Report'!A2787,"+",""))),"")</f>
        <v/>
      </c>
    </row>
    <row r="2788" spans="2:2">
      <c r="B2788" s="25" t="str">
        <f>IFERROR(IF('Quantities Report'!A2788="","",VALUE(SUBSTITUTE('Quantities Report'!A2788,"+",""))),"")</f>
        <v/>
      </c>
    </row>
    <row r="2789" spans="2:2">
      <c r="B2789" s="25" t="str">
        <f>IFERROR(IF('Quantities Report'!A2789="","",VALUE(SUBSTITUTE('Quantities Report'!A2789,"+",""))),"")</f>
        <v/>
      </c>
    </row>
    <row r="2790" spans="2:2">
      <c r="B2790" s="25" t="str">
        <f>IFERROR(IF('Quantities Report'!A2790="","",VALUE(SUBSTITUTE('Quantities Report'!A2790,"+",""))),"")</f>
        <v/>
      </c>
    </row>
    <row r="2791" spans="2:2">
      <c r="B2791" s="25" t="str">
        <f>IFERROR(IF('Quantities Report'!A2791="","",VALUE(SUBSTITUTE('Quantities Report'!A2791,"+",""))),"")</f>
        <v/>
      </c>
    </row>
    <row r="2792" spans="2:2">
      <c r="B2792" s="25" t="str">
        <f>IFERROR(IF('Quantities Report'!A2792="","",VALUE(SUBSTITUTE('Quantities Report'!A2792,"+",""))),"")</f>
        <v/>
      </c>
    </row>
    <row r="2793" spans="2:2">
      <c r="B2793" s="25" t="str">
        <f>IFERROR(IF('Quantities Report'!A2793="","",VALUE(SUBSTITUTE('Quantities Report'!A2793,"+",""))),"")</f>
        <v/>
      </c>
    </row>
    <row r="2794" spans="2:2">
      <c r="B2794" s="25" t="str">
        <f>IFERROR(IF('Quantities Report'!A2794="","",VALUE(SUBSTITUTE('Quantities Report'!A2794,"+",""))),"")</f>
        <v/>
      </c>
    </row>
    <row r="2795" spans="2:2">
      <c r="B2795" s="25" t="str">
        <f>IFERROR(IF('Quantities Report'!A2795="","",VALUE(SUBSTITUTE('Quantities Report'!A2795,"+",""))),"")</f>
        <v/>
      </c>
    </row>
    <row r="2796" spans="2:2">
      <c r="B2796" s="25" t="str">
        <f>IFERROR(IF('Quantities Report'!A2796="","",VALUE(SUBSTITUTE('Quantities Report'!A2796,"+",""))),"")</f>
        <v/>
      </c>
    </row>
    <row r="2797" spans="2:2">
      <c r="B2797" s="25" t="str">
        <f>IFERROR(IF('Quantities Report'!A2797="","",VALUE(SUBSTITUTE('Quantities Report'!A2797,"+",""))),"")</f>
        <v/>
      </c>
    </row>
    <row r="2798" spans="2:2">
      <c r="B2798" s="25" t="str">
        <f>IFERROR(IF('Quantities Report'!A2798="","",VALUE(SUBSTITUTE('Quantities Report'!A2798,"+",""))),"")</f>
        <v/>
      </c>
    </row>
    <row r="2799" spans="2:2">
      <c r="B2799" s="25" t="str">
        <f>IFERROR(IF('Quantities Report'!A2799="","",VALUE(SUBSTITUTE('Quantities Report'!A2799,"+",""))),"")</f>
        <v/>
      </c>
    </row>
    <row r="2800" spans="2:2">
      <c r="B2800" s="25" t="str">
        <f>IFERROR(IF('Quantities Report'!A2800="","",VALUE(SUBSTITUTE('Quantities Report'!A2800,"+",""))),"")</f>
        <v/>
      </c>
    </row>
    <row r="2801" spans="2:2">
      <c r="B2801" s="25" t="str">
        <f>IFERROR(IF('Quantities Report'!A2801="","",VALUE(SUBSTITUTE('Quantities Report'!A2801,"+",""))),"")</f>
        <v/>
      </c>
    </row>
    <row r="2802" spans="2:2">
      <c r="B2802" s="25" t="str">
        <f>IFERROR(IF('Quantities Report'!A2802="","",VALUE(SUBSTITUTE('Quantities Report'!A2802,"+",""))),"")</f>
        <v/>
      </c>
    </row>
    <row r="2803" spans="2:2">
      <c r="B2803" s="25" t="str">
        <f>IFERROR(IF('Quantities Report'!A2803="","",VALUE(SUBSTITUTE('Quantities Report'!A2803,"+",""))),"")</f>
        <v/>
      </c>
    </row>
    <row r="2804" spans="2:2">
      <c r="B2804" s="25" t="str">
        <f>IFERROR(IF('Quantities Report'!A2804="","",VALUE(SUBSTITUTE('Quantities Report'!A2804,"+",""))),"")</f>
        <v/>
      </c>
    </row>
    <row r="2805" spans="2:2">
      <c r="B2805" s="25" t="str">
        <f>IFERROR(IF('Quantities Report'!A2805="","",VALUE(SUBSTITUTE('Quantities Report'!A2805,"+",""))),"")</f>
        <v/>
      </c>
    </row>
    <row r="2806" spans="2:2">
      <c r="B2806" s="25" t="str">
        <f>IFERROR(IF('Quantities Report'!A2806="","",VALUE(SUBSTITUTE('Quantities Report'!A2806,"+",""))),"")</f>
        <v/>
      </c>
    </row>
    <row r="2807" spans="2:2">
      <c r="B2807" s="25" t="str">
        <f>IFERROR(IF('Quantities Report'!A2807="","",VALUE(SUBSTITUTE('Quantities Report'!A2807,"+",""))),"")</f>
        <v/>
      </c>
    </row>
    <row r="2808" spans="2:2">
      <c r="B2808" s="25" t="str">
        <f>IFERROR(IF('Quantities Report'!A2808="","",VALUE(SUBSTITUTE('Quantities Report'!A2808,"+",""))),"")</f>
        <v/>
      </c>
    </row>
    <row r="2809" spans="2:2">
      <c r="B2809" s="25" t="str">
        <f>IFERROR(IF('Quantities Report'!A2809="","",VALUE(SUBSTITUTE('Quantities Report'!A2809,"+",""))),"")</f>
        <v/>
      </c>
    </row>
    <row r="2810" spans="2:2">
      <c r="B2810" s="25" t="str">
        <f>IFERROR(IF('Quantities Report'!A2810="","",VALUE(SUBSTITUTE('Quantities Report'!A2810,"+",""))),"")</f>
        <v/>
      </c>
    </row>
    <row r="2811" spans="2:2">
      <c r="B2811" s="25" t="str">
        <f>IFERROR(IF('Quantities Report'!A2811="","",VALUE(SUBSTITUTE('Quantities Report'!A2811,"+",""))),"")</f>
        <v/>
      </c>
    </row>
    <row r="2812" spans="2:2">
      <c r="B2812" s="25" t="str">
        <f>IFERROR(IF('Quantities Report'!A2812="","",VALUE(SUBSTITUTE('Quantities Report'!A2812,"+",""))),"")</f>
        <v/>
      </c>
    </row>
    <row r="2813" spans="2:2">
      <c r="B2813" s="25" t="str">
        <f>IFERROR(IF('Quantities Report'!A2813="","",VALUE(SUBSTITUTE('Quantities Report'!A2813,"+",""))),"")</f>
        <v/>
      </c>
    </row>
    <row r="2814" spans="2:2">
      <c r="B2814" s="25" t="str">
        <f>IFERROR(IF('Quantities Report'!A2814="","",VALUE(SUBSTITUTE('Quantities Report'!A2814,"+",""))),"")</f>
        <v/>
      </c>
    </row>
    <row r="2815" spans="2:2">
      <c r="B2815" s="25" t="str">
        <f>IFERROR(IF('Quantities Report'!A2815="","",VALUE(SUBSTITUTE('Quantities Report'!A2815,"+",""))),"")</f>
        <v/>
      </c>
    </row>
    <row r="2816" spans="2:2">
      <c r="B2816" s="25" t="str">
        <f>IFERROR(IF('Quantities Report'!A2816="","",VALUE(SUBSTITUTE('Quantities Report'!A2816,"+",""))),"")</f>
        <v/>
      </c>
    </row>
    <row r="2817" spans="2:2">
      <c r="B2817" s="25" t="str">
        <f>IFERROR(IF('Quantities Report'!A2817="","",VALUE(SUBSTITUTE('Quantities Report'!A2817,"+",""))),"")</f>
        <v/>
      </c>
    </row>
    <row r="2818" spans="2:2">
      <c r="B2818" s="25" t="str">
        <f>IFERROR(IF('Quantities Report'!A2818="","",VALUE(SUBSTITUTE('Quantities Report'!A2818,"+",""))),"")</f>
        <v/>
      </c>
    </row>
    <row r="2819" spans="2:2">
      <c r="B2819" s="25" t="str">
        <f>IFERROR(IF('Quantities Report'!A2819="","",VALUE(SUBSTITUTE('Quantities Report'!A2819,"+",""))),"")</f>
        <v/>
      </c>
    </row>
    <row r="2820" spans="2:2">
      <c r="B2820" s="25" t="str">
        <f>IFERROR(IF('Quantities Report'!A2820="","",VALUE(SUBSTITUTE('Quantities Report'!A2820,"+",""))),"")</f>
        <v/>
      </c>
    </row>
    <row r="2821" spans="2:2">
      <c r="B2821" s="25" t="str">
        <f>IFERROR(IF('Quantities Report'!A2821="","",VALUE(SUBSTITUTE('Quantities Report'!A2821,"+",""))),"")</f>
        <v/>
      </c>
    </row>
    <row r="2822" spans="2:2">
      <c r="B2822" s="25" t="str">
        <f>IFERROR(IF('Quantities Report'!A2822="","",VALUE(SUBSTITUTE('Quantities Report'!A2822,"+",""))),"")</f>
        <v/>
      </c>
    </row>
    <row r="2823" spans="2:2">
      <c r="B2823" s="25" t="str">
        <f>IFERROR(IF('Quantities Report'!A2823="","",VALUE(SUBSTITUTE('Quantities Report'!A2823,"+",""))),"")</f>
        <v/>
      </c>
    </row>
    <row r="2824" spans="2:2">
      <c r="B2824" s="25" t="str">
        <f>IFERROR(IF('Quantities Report'!A2824="","",VALUE(SUBSTITUTE('Quantities Report'!A2824,"+",""))),"")</f>
        <v/>
      </c>
    </row>
    <row r="2825" spans="2:2">
      <c r="B2825" s="25" t="str">
        <f>IFERROR(IF('Quantities Report'!A2825="","",VALUE(SUBSTITUTE('Quantities Report'!A2825,"+",""))),"")</f>
        <v/>
      </c>
    </row>
    <row r="2826" spans="2:2">
      <c r="B2826" s="25" t="str">
        <f>IFERROR(IF('Quantities Report'!A2826="","",VALUE(SUBSTITUTE('Quantities Report'!A2826,"+",""))),"")</f>
        <v/>
      </c>
    </row>
    <row r="2827" spans="2:2">
      <c r="B2827" s="25" t="str">
        <f>IFERROR(IF('Quantities Report'!A2827="","",VALUE(SUBSTITUTE('Quantities Report'!A2827,"+",""))),"")</f>
        <v/>
      </c>
    </row>
    <row r="2828" spans="2:2">
      <c r="B2828" s="25" t="str">
        <f>IFERROR(IF('Quantities Report'!A2828="","",VALUE(SUBSTITUTE('Quantities Report'!A2828,"+",""))),"")</f>
        <v/>
      </c>
    </row>
    <row r="2829" spans="2:2">
      <c r="B2829" s="25" t="str">
        <f>IFERROR(IF('Quantities Report'!A2829="","",VALUE(SUBSTITUTE('Quantities Report'!A2829,"+",""))),"")</f>
        <v/>
      </c>
    </row>
    <row r="2830" spans="2:2">
      <c r="B2830" s="25" t="str">
        <f>IFERROR(IF('Quantities Report'!A2830="","",VALUE(SUBSTITUTE('Quantities Report'!A2830,"+",""))),"")</f>
        <v/>
      </c>
    </row>
    <row r="2831" spans="2:2">
      <c r="B2831" s="25" t="str">
        <f>IFERROR(IF('Quantities Report'!A2831="","",VALUE(SUBSTITUTE('Quantities Report'!A2831,"+",""))),"")</f>
        <v/>
      </c>
    </row>
    <row r="2832" spans="2:2">
      <c r="B2832" s="25" t="str">
        <f>IFERROR(IF('Quantities Report'!A2832="","",VALUE(SUBSTITUTE('Quantities Report'!A2832,"+",""))),"")</f>
        <v/>
      </c>
    </row>
    <row r="2833" spans="2:2">
      <c r="B2833" s="25" t="str">
        <f>IFERROR(IF('Quantities Report'!A2833="","",VALUE(SUBSTITUTE('Quantities Report'!A2833,"+",""))),"")</f>
        <v/>
      </c>
    </row>
    <row r="2834" spans="2:2">
      <c r="B2834" s="25" t="str">
        <f>IFERROR(IF('Quantities Report'!A2834="","",VALUE(SUBSTITUTE('Quantities Report'!A2834,"+",""))),"")</f>
        <v/>
      </c>
    </row>
    <row r="2835" spans="2:2">
      <c r="B2835" s="25" t="str">
        <f>IFERROR(IF('Quantities Report'!A2835="","",VALUE(SUBSTITUTE('Quantities Report'!A2835,"+",""))),"")</f>
        <v/>
      </c>
    </row>
    <row r="2836" spans="2:2">
      <c r="B2836" s="25" t="str">
        <f>IFERROR(IF('Quantities Report'!A2836="","",VALUE(SUBSTITUTE('Quantities Report'!A2836,"+",""))),"")</f>
        <v/>
      </c>
    </row>
    <row r="2837" spans="2:2">
      <c r="B2837" s="25" t="str">
        <f>IFERROR(IF('Quantities Report'!A2837="","",VALUE(SUBSTITUTE('Quantities Report'!A2837,"+",""))),"")</f>
        <v/>
      </c>
    </row>
    <row r="2838" spans="2:2">
      <c r="B2838" s="25" t="str">
        <f>IFERROR(IF('Quantities Report'!A2838="","",VALUE(SUBSTITUTE('Quantities Report'!A2838,"+",""))),"")</f>
        <v/>
      </c>
    </row>
    <row r="2839" spans="2:2">
      <c r="B2839" s="25" t="str">
        <f>IFERROR(IF('Quantities Report'!A2839="","",VALUE(SUBSTITUTE('Quantities Report'!A2839,"+",""))),"")</f>
        <v/>
      </c>
    </row>
    <row r="2840" spans="2:2">
      <c r="B2840" s="25" t="str">
        <f>IFERROR(IF('Quantities Report'!A2840="","",VALUE(SUBSTITUTE('Quantities Report'!A2840,"+",""))),"")</f>
        <v/>
      </c>
    </row>
    <row r="2841" spans="2:2">
      <c r="B2841" s="25" t="str">
        <f>IFERROR(IF('Quantities Report'!A2841="","",VALUE(SUBSTITUTE('Quantities Report'!A2841,"+",""))),"")</f>
        <v/>
      </c>
    </row>
    <row r="2842" spans="2:2">
      <c r="B2842" s="25" t="str">
        <f>IFERROR(IF('Quantities Report'!A2842="","",VALUE(SUBSTITUTE('Quantities Report'!A2842,"+",""))),"")</f>
        <v/>
      </c>
    </row>
    <row r="2843" spans="2:2">
      <c r="B2843" s="25" t="str">
        <f>IFERROR(IF('Quantities Report'!A2843="","",VALUE(SUBSTITUTE('Quantities Report'!A2843,"+",""))),"")</f>
        <v/>
      </c>
    </row>
    <row r="2844" spans="2:2">
      <c r="B2844" s="25" t="str">
        <f>IFERROR(IF('Quantities Report'!A2844="","",VALUE(SUBSTITUTE('Quantities Report'!A2844,"+",""))),"")</f>
        <v/>
      </c>
    </row>
    <row r="2845" spans="2:2">
      <c r="B2845" s="25" t="str">
        <f>IFERROR(IF('Quantities Report'!A2845="","",VALUE(SUBSTITUTE('Quantities Report'!A2845,"+",""))),"")</f>
        <v/>
      </c>
    </row>
    <row r="2846" spans="2:2">
      <c r="B2846" s="25" t="str">
        <f>IFERROR(IF('Quantities Report'!A2846="","",VALUE(SUBSTITUTE('Quantities Report'!A2846,"+",""))),"")</f>
        <v/>
      </c>
    </row>
    <row r="2847" spans="2:2">
      <c r="B2847" s="25" t="str">
        <f>IFERROR(IF('Quantities Report'!A2847="","",VALUE(SUBSTITUTE('Quantities Report'!A2847,"+",""))),"")</f>
        <v/>
      </c>
    </row>
    <row r="2848" spans="2:2">
      <c r="B2848" s="25" t="str">
        <f>IFERROR(IF('Quantities Report'!A2848="","",VALUE(SUBSTITUTE('Quantities Report'!A2848,"+",""))),"")</f>
        <v/>
      </c>
    </row>
    <row r="2849" spans="2:2">
      <c r="B2849" s="25" t="str">
        <f>IFERROR(IF('Quantities Report'!A2849="","",VALUE(SUBSTITUTE('Quantities Report'!A2849,"+",""))),"")</f>
        <v/>
      </c>
    </row>
    <row r="2850" spans="2:2">
      <c r="B2850" s="25" t="str">
        <f>IFERROR(IF('Quantities Report'!A2850="","",VALUE(SUBSTITUTE('Quantities Report'!A2850,"+",""))),"")</f>
        <v/>
      </c>
    </row>
    <row r="2851" spans="2:2">
      <c r="B2851" s="25" t="str">
        <f>IFERROR(IF('Quantities Report'!A2851="","",VALUE(SUBSTITUTE('Quantities Report'!A2851,"+",""))),"")</f>
        <v/>
      </c>
    </row>
    <row r="2852" spans="2:2">
      <c r="B2852" s="25" t="str">
        <f>IFERROR(IF('Quantities Report'!A2852="","",VALUE(SUBSTITUTE('Quantities Report'!A2852,"+",""))),"")</f>
        <v/>
      </c>
    </row>
    <row r="2853" spans="2:2">
      <c r="B2853" s="25" t="str">
        <f>IFERROR(IF('Quantities Report'!A2853="","",VALUE(SUBSTITUTE('Quantities Report'!A2853,"+",""))),"")</f>
        <v/>
      </c>
    </row>
    <row r="2854" spans="2:2">
      <c r="B2854" s="25" t="str">
        <f>IFERROR(IF('Quantities Report'!A2854="","",VALUE(SUBSTITUTE('Quantities Report'!A2854,"+",""))),"")</f>
        <v/>
      </c>
    </row>
    <row r="2855" spans="2:2">
      <c r="B2855" s="25" t="str">
        <f>IFERROR(IF('Quantities Report'!A2855="","",VALUE(SUBSTITUTE('Quantities Report'!A2855,"+",""))),"")</f>
        <v/>
      </c>
    </row>
    <row r="2856" spans="2:2">
      <c r="B2856" s="25" t="str">
        <f>IFERROR(IF('Quantities Report'!A2856="","",VALUE(SUBSTITUTE('Quantities Report'!A2856,"+",""))),"")</f>
        <v/>
      </c>
    </row>
    <row r="2857" spans="2:2">
      <c r="B2857" s="25" t="str">
        <f>IFERROR(IF('Quantities Report'!A2857="","",VALUE(SUBSTITUTE('Quantities Report'!A2857,"+",""))),"")</f>
        <v/>
      </c>
    </row>
    <row r="2858" spans="2:2">
      <c r="B2858" s="25" t="str">
        <f>IFERROR(IF('Quantities Report'!A2858="","",VALUE(SUBSTITUTE('Quantities Report'!A2858,"+",""))),"")</f>
        <v/>
      </c>
    </row>
    <row r="2859" spans="2:2">
      <c r="B2859" s="25" t="str">
        <f>IFERROR(IF('Quantities Report'!A2859="","",VALUE(SUBSTITUTE('Quantities Report'!A2859,"+",""))),"")</f>
        <v/>
      </c>
    </row>
    <row r="2860" spans="2:2">
      <c r="B2860" s="25" t="str">
        <f>IFERROR(IF('Quantities Report'!A2860="","",VALUE(SUBSTITUTE('Quantities Report'!A2860,"+",""))),"")</f>
        <v/>
      </c>
    </row>
    <row r="2861" spans="2:2">
      <c r="B2861" s="25" t="str">
        <f>IFERROR(IF('Quantities Report'!A2861="","",VALUE(SUBSTITUTE('Quantities Report'!A2861,"+",""))),"")</f>
        <v/>
      </c>
    </row>
    <row r="2862" spans="2:2">
      <c r="B2862" s="25" t="str">
        <f>IFERROR(IF('Quantities Report'!A2862="","",VALUE(SUBSTITUTE('Quantities Report'!A2862,"+",""))),"")</f>
        <v/>
      </c>
    </row>
    <row r="2863" spans="2:2">
      <c r="B2863" s="25" t="str">
        <f>IFERROR(IF('Quantities Report'!A2863="","",VALUE(SUBSTITUTE('Quantities Report'!A2863,"+",""))),"")</f>
        <v/>
      </c>
    </row>
    <row r="2864" spans="2:2">
      <c r="B2864" s="25" t="str">
        <f>IFERROR(IF('Quantities Report'!A2864="","",VALUE(SUBSTITUTE('Quantities Report'!A2864,"+",""))),"")</f>
        <v/>
      </c>
    </row>
    <row r="2865" spans="2:2">
      <c r="B2865" s="25" t="str">
        <f>IFERROR(IF('Quantities Report'!A2865="","",VALUE(SUBSTITUTE('Quantities Report'!A2865,"+",""))),"")</f>
        <v/>
      </c>
    </row>
    <row r="2866" spans="2:2">
      <c r="B2866" s="25" t="str">
        <f>IFERROR(IF('Quantities Report'!A2866="","",VALUE(SUBSTITUTE('Quantities Report'!A2866,"+",""))),"")</f>
        <v/>
      </c>
    </row>
    <row r="2867" spans="2:2">
      <c r="B2867" s="25" t="str">
        <f>IFERROR(IF('Quantities Report'!A2867="","",VALUE(SUBSTITUTE('Quantities Report'!A2867,"+",""))),"")</f>
        <v/>
      </c>
    </row>
    <row r="2868" spans="2:2">
      <c r="B2868" s="25" t="str">
        <f>IFERROR(IF('Quantities Report'!A2868="","",VALUE(SUBSTITUTE('Quantities Report'!A2868,"+",""))),"")</f>
        <v/>
      </c>
    </row>
    <row r="2869" spans="2:2">
      <c r="B2869" s="25" t="str">
        <f>IFERROR(IF('Quantities Report'!A2869="","",VALUE(SUBSTITUTE('Quantities Report'!A2869,"+",""))),"")</f>
        <v/>
      </c>
    </row>
    <row r="2870" spans="2:2">
      <c r="B2870" s="25" t="str">
        <f>IFERROR(IF('Quantities Report'!A2870="","",VALUE(SUBSTITUTE('Quantities Report'!A2870,"+",""))),"")</f>
        <v/>
      </c>
    </row>
    <row r="2871" spans="2:2">
      <c r="B2871" s="25" t="str">
        <f>IFERROR(IF('Quantities Report'!A2871="","",VALUE(SUBSTITUTE('Quantities Report'!A2871,"+",""))),"")</f>
        <v/>
      </c>
    </row>
    <row r="2872" spans="2:2">
      <c r="B2872" s="25" t="str">
        <f>IFERROR(IF('Quantities Report'!A2872="","",VALUE(SUBSTITUTE('Quantities Report'!A2872,"+",""))),"")</f>
        <v/>
      </c>
    </row>
    <row r="2873" spans="2:2">
      <c r="B2873" s="25" t="str">
        <f>IFERROR(IF('Quantities Report'!A2873="","",VALUE(SUBSTITUTE('Quantities Report'!A2873,"+",""))),"")</f>
        <v/>
      </c>
    </row>
    <row r="2874" spans="2:2">
      <c r="B2874" s="25" t="str">
        <f>IFERROR(IF('Quantities Report'!A2874="","",VALUE(SUBSTITUTE('Quantities Report'!A2874,"+",""))),"")</f>
        <v/>
      </c>
    </row>
    <row r="2875" spans="2:2">
      <c r="B2875" s="25" t="str">
        <f>IFERROR(IF('Quantities Report'!A2875="","",VALUE(SUBSTITUTE('Quantities Report'!A2875,"+",""))),"")</f>
        <v/>
      </c>
    </row>
    <row r="2876" spans="2:2">
      <c r="B2876" s="25" t="str">
        <f>IFERROR(IF('Quantities Report'!A2876="","",VALUE(SUBSTITUTE('Quantities Report'!A2876,"+",""))),"")</f>
        <v/>
      </c>
    </row>
    <row r="2877" spans="2:2">
      <c r="B2877" s="25" t="str">
        <f>IFERROR(IF('Quantities Report'!A2877="","",VALUE(SUBSTITUTE('Quantities Report'!A2877,"+",""))),"")</f>
        <v/>
      </c>
    </row>
    <row r="2878" spans="2:2">
      <c r="B2878" s="25" t="str">
        <f>IFERROR(IF('Quantities Report'!A2878="","",VALUE(SUBSTITUTE('Quantities Report'!A2878,"+",""))),"")</f>
        <v/>
      </c>
    </row>
    <row r="2879" spans="2:2">
      <c r="B2879" s="25" t="str">
        <f>IFERROR(IF('Quantities Report'!A2879="","",VALUE(SUBSTITUTE('Quantities Report'!A2879,"+",""))),"")</f>
        <v/>
      </c>
    </row>
    <row r="2880" spans="2:2">
      <c r="B2880" s="25" t="str">
        <f>IFERROR(IF('Quantities Report'!A2880="","",VALUE(SUBSTITUTE('Quantities Report'!A2880,"+",""))),"")</f>
        <v/>
      </c>
    </row>
    <row r="2881" spans="2:2">
      <c r="B2881" s="25" t="str">
        <f>IFERROR(IF('Quantities Report'!A2881="","",VALUE(SUBSTITUTE('Quantities Report'!A2881,"+",""))),"")</f>
        <v/>
      </c>
    </row>
    <row r="2882" spans="2:2">
      <c r="B2882" s="25" t="str">
        <f>IFERROR(IF('Quantities Report'!A2882="","",VALUE(SUBSTITUTE('Quantities Report'!A2882,"+",""))),"")</f>
        <v/>
      </c>
    </row>
    <row r="2883" spans="2:2">
      <c r="B2883" s="25" t="str">
        <f>IFERROR(IF('Quantities Report'!A2883="","",VALUE(SUBSTITUTE('Quantities Report'!A2883,"+",""))),"")</f>
        <v/>
      </c>
    </row>
    <row r="2884" spans="2:2">
      <c r="B2884" s="25" t="str">
        <f>IFERROR(IF('Quantities Report'!A2884="","",VALUE(SUBSTITUTE('Quantities Report'!A2884,"+",""))),"")</f>
        <v/>
      </c>
    </row>
    <row r="2885" spans="2:2">
      <c r="B2885" s="25" t="str">
        <f>IFERROR(IF('Quantities Report'!A2885="","",VALUE(SUBSTITUTE('Quantities Report'!A2885,"+",""))),"")</f>
        <v/>
      </c>
    </row>
    <row r="2886" spans="2:2">
      <c r="B2886" s="25" t="str">
        <f>IFERROR(IF('Quantities Report'!A2886="","",VALUE(SUBSTITUTE('Quantities Report'!A2886,"+",""))),"")</f>
        <v/>
      </c>
    </row>
    <row r="2887" spans="2:2">
      <c r="B2887" s="25" t="str">
        <f>IFERROR(IF('Quantities Report'!A2887="","",VALUE(SUBSTITUTE('Quantities Report'!A2887,"+",""))),"")</f>
        <v/>
      </c>
    </row>
    <row r="2888" spans="2:2">
      <c r="B2888" s="25" t="str">
        <f>IFERROR(IF('Quantities Report'!A2888="","",VALUE(SUBSTITUTE('Quantities Report'!A2888,"+",""))),"")</f>
        <v/>
      </c>
    </row>
    <row r="2889" spans="2:2">
      <c r="B2889" s="25" t="str">
        <f>IFERROR(IF('Quantities Report'!A2889="","",VALUE(SUBSTITUTE('Quantities Report'!A2889,"+",""))),"")</f>
        <v/>
      </c>
    </row>
    <row r="2890" spans="2:2">
      <c r="B2890" s="25" t="str">
        <f>IFERROR(IF('Quantities Report'!A2890="","",VALUE(SUBSTITUTE('Quantities Report'!A2890,"+",""))),"")</f>
        <v/>
      </c>
    </row>
    <row r="2891" spans="2:2">
      <c r="B2891" s="25" t="str">
        <f>IFERROR(IF('Quantities Report'!A2891="","",VALUE(SUBSTITUTE('Quantities Report'!A2891,"+",""))),"")</f>
        <v/>
      </c>
    </row>
    <row r="2892" spans="2:2">
      <c r="B2892" s="25" t="str">
        <f>IFERROR(IF('Quantities Report'!A2892="","",VALUE(SUBSTITUTE('Quantities Report'!A2892,"+",""))),"")</f>
        <v/>
      </c>
    </row>
    <row r="2893" spans="2:2">
      <c r="B2893" s="25" t="str">
        <f>IFERROR(IF('Quantities Report'!A2893="","",VALUE(SUBSTITUTE('Quantities Report'!A2893,"+",""))),"")</f>
        <v/>
      </c>
    </row>
    <row r="2894" spans="2:2">
      <c r="B2894" s="25" t="str">
        <f>IFERROR(IF('Quantities Report'!A2894="","",VALUE(SUBSTITUTE('Quantities Report'!A2894,"+",""))),"")</f>
        <v/>
      </c>
    </row>
    <row r="2895" spans="2:2">
      <c r="B2895" s="25" t="str">
        <f>IFERROR(IF('Quantities Report'!A2895="","",VALUE(SUBSTITUTE('Quantities Report'!A2895,"+",""))),"")</f>
        <v/>
      </c>
    </row>
    <row r="2896" spans="2:2">
      <c r="B2896" s="25" t="str">
        <f>IFERROR(IF('Quantities Report'!A2896="","",VALUE(SUBSTITUTE('Quantities Report'!A2896,"+",""))),"")</f>
        <v/>
      </c>
    </row>
    <row r="2897" spans="2:2">
      <c r="B2897" s="25" t="str">
        <f>IFERROR(IF('Quantities Report'!A2897="","",VALUE(SUBSTITUTE('Quantities Report'!A2897,"+",""))),"")</f>
        <v/>
      </c>
    </row>
    <row r="2898" spans="2:2">
      <c r="B2898" s="25" t="str">
        <f>IFERROR(IF('Quantities Report'!A2898="","",VALUE(SUBSTITUTE('Quantities Report'!A2898,"+",""))),"")</f>
        <v/>
      </c>
    </row>
    <row r="2899" spans="2:2">
      <c r="B2899" s="25" t="str">
        <f>IFERROR(IF('Quantities Report'!A2899="","",VALUE(SUBSTITUTE('Quantities Report'!A2899,"+",""))),"")</f>
        <v/>
      </c>
    </row>
    <row r="2900" spans="2:2">
      <c r="B2900" s="25" t="str">
        <f>IFERROR(IF('Quantities Report'!A2900="","",VALUE(SUBSTITUTE('Quantities Report'!A2900,"+",""))),"")</f>
        <v/>
      </c>
    </row>
    <row r="2901" spans="2:2">
      <c r="B2901" s="25" t="str">
        <f>IFERROR(IF('Quantities Report'!A2901="","",VALUE(SUBSTITUTE('Quantities Report'!A2901,"+",""))),"")</f>
        <v/>
      </c>
    </row>
    <row r="2902" spans="2:2">
      <c r="B2902" s="25" t="str">
        <f>IFERROR(IF('Quantities Report'!A2902="","",VALUE(SUBSTITUTE('Quantities Report'!A2902,"+",""))),"")</f>
        <v/>
      </c>
    </row>
    <row r="2903" spans="2:2">
      <c r="B2903" s="25" t="str">
        <f>IFERROR(IF('Quantities Report'!A2903="","",VALUE(SUBSTITUTE('Quantities Report'!A2903,"+",""))),"")</f>
        <v/>
      </c>
    </row>
    <row r="2904" spans="2:2">
      <c r="B2904" s="25" t="str">
        <f>IFERROR(IF('Quantities Report'!A2904="","",VALUE(SUBSTITUTE('Quantities Report'!A2904,"+",""))),"")</f>
        <v/>
      </c>
    </row>
    <row r="2905" spans="2:2">
      <c r="B2905" s="25" t="str">
        <f>IFERROR(IF('Quantities Report'!A2905="","",VALUE(SUBSTITUTE('Quantities Report'!A2905,"+",""))),"")</f>
        <v/>
      </c>
    </row>
    <row r="2906" spans="2:2">
      <c r="B2906" s="25" t="str">
        <f>IFERROR(IF('Quantities Report'!A2906="","",VALUE(SUBSTITUTE('Quantities Report'!A2906,"+",""))),"")</f>
        <v/>
      </c>
    </row>
    <row r="2907" spans="2:2">
      <c r="B2907" s="25" t="str">
        <f>IFERROR(IF('Quantities Report'!A2907="","",VALUE(SUBSTITUTE('Quantities Report'!A2907,"+",""))),"")</f>
        <v/>
      </c>
    </row>
    <row r="2908" spans="2:2">
      <c r="B2908" s="25" t="str">
        <f>IFERROR(IF('Quantities Report'!A2908="","",VALUE(SUBSTITUTE('Quantities Report'!A2908,"+",""))),"")</f>
        <v/>
      </c>
    </row>
    <row r="2909" spans="2:2">
      <c r="B2909" s="25" t="str">
        <f>IFERROR(IF('Quantities Report'!A2909="","",VALUE(SUBSTITUTE('Quantities Report'!A2909,"+",""))),"")</f>
        <v/>
      </c>
    </row>
    <row r="2910" spans="2:2">
      <c r="B2910" s="25" t="str">
        <f>IFERROR(IF('Quantities Report'!A2910="","",VALUE(SUBSTITUTE('Quantities Report'!A2910,"+",""))),"")</f>
        <v/>
      </c>
    </row>
    <row r="2911" spans="2:2">
      <c r="B2911" s="25" t="str">
        <f>IFERROR(IF('Quantities Report'!A2911="","",VALUE(SUBSTITUTE('Quantities Report'!A2911,"+",""))),"")</f>
        <v/>
      </c>
    </row>
    <row r="2912" spans="2:2">
      <c r="B2912" s="25" t="str">
        <f>IFERROR(IF('Quantities Report'!A2912="","",VALUE(SUBSTITUTE('Quantities Report'!A2912,"+",""))),"")</f>
        <v/>
      </c>
    </row>
    <row r="2913" spans="2:2">
      <c r="B2913" s="25" t="str">
        <f>IFERROR(IF('Quantities Report'!A2913="","",VALUE(SUBSTITUTE('Quantities Report'!A2913,"+",""))),"")</f>
        <v/>
      </c>
    </row>
    <row r="2914" spans="2:2">
      <c r="B2914" s="25" t="str">
        <f>IFERROR(IF('Quantities Report'!A2914="","",VALUE(SUBSTITUTE('Quantities Report'!A2914,"+",""))),"")</f>
        <v/>
      </c>
    </row>
    <row r="2915" spans="2:2">
      <c r="B2915" s="25" t="str">
        <f>IFERROR(IF('Quantities Report'!A2915="","",VALUE(SUBSTITUTE('Quantities Report'!A2915,"+",""))),"")</f>
        <v/>
      </c>
    </row>
    <row r="2916" spans="2:2">
      <c r="B2916" s="25" t="str">
        <f>IFERROR(IF('Quantities Report'!A2916="","",VALUE(SUBSTITUTE('Quantities Report'!A2916,"+",""))),"")</f>
        <v/>
      </c>
    </row>
    <row r="2917" spans="2:2">
      <c r="B2917" s="25" t="str">
        <f>IFERROR(IF('Quantities Report'!A2917="","",VALUE(SUBSTITUTE('Quantities Report'!A2917,"+",""))),"")</f>
        <v/>
      </c>
    </row>
    <row r="2918" spans="2:2">
      <c r="B2918" s="25" t="str">
        <f>IFERROR(IF('Quantities Report'!A2918="","",VALUE(SUBSTITUTE('Quantities Report'!A2918,"+",""))),"")</f>
        <v/>
      </c>
    </row>
    <row r="2919" spans="2:2">
      <c r="B2919" s="25" t="str">
        <f>IFERROR(IF('Quantities Report'!A2919="","",VALUE(SUBSTITUTE('Quantities Report'!A2919,"+",""))),"")</f>
        <v/>
      </c>
    </row>
    <row r="2920" spans="2:2">
      <c r="B2920" s="25" t="str">
        <f>IFERROR(IF('Quantities Report'!A2920="","",VALUE(SUBSTITUTE('Quantities Report'!A2920,"+",""))),"")</f>
        <v/>
      </c>
    </row>
    <row r="2921" spans="2:2">
      <c r="B2921" s="25" t="str">
        <f>IFERROR(IF('Quantities Report'!A2921="","",VALUE(SUBSTITUTE('Quantities Report'!A2921,"+",""))),"")</f>
        <v/>
      </c>
    </row>
    <row r="2922" spans="2:2">
      <c r="B2922" s="25" t="str">
        <f>IFERROR(IF('Quantities Report'!A2922="","",VALUE(SUBSTITUTE('Quantities Report'!A2922,"+",""))),"")</f>
        <v/>
      </c>
    </row>
    <row r="2923" spans="2:2">
      <c r="B2923" s="25" t="str">
        <f>IFERROR(IF('Quantities Report'!A2923="","",VALUE(SUBSTITUTE('Quantities Report'!A2923,"+",""))),"")</f>
        <v/>
      </c>
    </row>
    <row r="2924" spans="2:2">
      <c r="B2924" s="25" t="str">
        <f>IFERROR(IF('Quantities Report'!A2924="","",VALUE(SUBSTITUTE('Quantities Report'!A2924,"+",""))),"")</f>
        <v/>
      </c>
    </row>
    <row r="2925" spans="2:2">
      <c r="B2925" s="25" t="str">
        <f>IFERROR(IF('Quantities Report'!A2925="","",VALUE(SUBSTITUTE('Quantities Report'!A2925,"+",""))),"")</f>
        <v/>
      </c>
    </row>
    <row r="2926" spans="2:2">
      <c r="B2926" s="25" t="str">
        <f>IFERROR(IF('Quantities Report'!A2926="","",VALUE(SUBSTITUTE('Quantities Report'!A2926,"+",""))),"")</f>
        <v/>
      </c>
    </row>
    <row r="2927" spans="2:2">
      <c r="B2927" s="25" t="str">
        <f>IFERROR(IF('Quantities Report'!A2927="","",VALUE(SUBSTITUTE('Quantities Report'!A2927,"+",""))),"")</f>
        <v/>
      </c>
    </row>
    <row r="2928" spans="2:2">
      <c r="B2928" s="25" t="str">
        <f>IFERROR(IF('Quantities Report'!A2928="","",VALUE(SUBSTITUTE('Quantities Report'!A2928,"+",""))),"")</f>
        <v/>
      </c>
    </row>
    <row r="2929" spans="2:2">
      <c r="B2929" s="25" t="str">
        <f>IFERROR(IF('Quantities Report'!A2929="","",VALUE(SUBSTITUTE('Quantities Report'!A2929,"+",""))),"")</f>
        <v/>
      </c>
    </row>
    <row r="2930" spans="2:2">
      <c r="B2930" s="25" t="str">
        <f>IFERROR(IF('Quantities Report'!A2930="","",VALUE(SUBSTITUTE('Quantities Report'!A2930,"+",""))),"")</f>
        <v/>
      </c>
    </row>
    <row r="2931" spans="2:2">
      <c r="B2931" s="25" t="str">
        <f>IFERROR(IF('Quantities Report'!A2931="","",VALUE(SUBSTITUTE('Quantities Report'!A2931,"+",""))),"")</f>
        <v/>
      </c>
    </row>
    <row r="2932" spans="2:2">
      <c r="B2932" s="25" t="str">
        <f>IFERROR(IF('Quantities Report'!A2932="","",VALUE(SUBSTITUTE('Quantities Report'!A2932,"+",""))),"")</f>
        <v/>
      </c>
    </row>
    <row r="2933" spans="2:2">
      <c r="B2933" s="25" t="str">
        <f>IFERROR(IF('Quantities Report'!A2933="","",VALUE(SUBSTITUTE('Quantities Report'!A2933,"+",""))),"")</f>
        <v/>
      </c>
    </row>
    <row r="2934" spans="2:2">
      <c r="B2934" s="25" t="str">
        <f>IFERROR(IF('Quantities Report'!A2934="","",VALUE(SUBSTITUTE('Quantities Report'!A2934,"+",""))),"")</f>
        <v/>
      </c>
    </row>
    <row r="2935" spans="2:2">
      <c r="B2935" s="25" t="str">
        <f>IFERROR(IF('Quantities Report'!A2935="","",VALUE(SUBSTITUTE('Quantities Report'!A2935,"+",""))),"")</f>
        <v/>
      </c>
    </row>
    <row r="2936" spans="2:2">
      <c r="B2936" s="25" t="str">
        <f>IFERROR(IF('Quantities Report'!A2936="","",VALUE(SUBSTITUTE('Quantities Report'!A2936,"+",""))),"")</f>
        <v/>
      </c>
    </row>
    <row r="2937" spans="2:2">
      <c r="B2937" s="25" t="str">
        <f>IFERROR(IF('Quantities Report'!A2937="","",VALUE(SUBSTITUTE('Quantities Report'!A2937,"+",""))),"")</f>
        <v/>
      </c>
    </row>
    <row r="2938" spans="2:2">
      <c r="B2938" s="25" t="str">
        <f>IFERROR(IF('Quantities Report'!A2938="","",VALUE(SUBSTITUTE('Quantities Report'!A2938,"+",""))),"")</f>
        <v/>
      </c>
    </row>
    <row r="2939" spans="2:2">
      <c r="B2939" s="25" t="str">
        <f>IFERROR(IF('Quantities Report'!A2939="","",VALUE(SUBSTITUTE('Quantities Report'!A2939,"+",""))),"")</f>
        <v/>
      </c>
    </row>
    <row r="2940" spans="2:2">
      <c r="B2940" s="25" t="str">
        <f>IFERROR(IF('Quantities Report'!A2940="","",VALUE(SUBSTITUTE('Quantities Report'!A2940,"+",""))),"")</f>
        <v/>
      </c>
    </row>
    <row r="2941" spans="2:2">
      <c r="B2941" s="25" t="str">
        <f>IFERROR(IF('Quantities Report'!A2941="","",VALUE(SUBSTITUTE('Quantities Report'!A2941,"+",""))),"")</f>
        <v/>
      </c>
    </row>
    <row r="2942" spans="2:2">
      <c r="B2942" s="25" t="str">
        <f>IFERROR(IF('Quantities Report'!A2942="","",VALUE(SUBSTITUTE('Quantities Report'!A2942,"+",""))),"")</f>
        <v/>
      </c>
    </row>
    <row r="2943" spans="2:2">
      <c r="B2943" s="25" t="str">
        <f>IFERROR(IF('Quantities Report'!A2943="","",VALUE(SUBSTITUTE('Quantities Report'!A2943,"+",""))),"")</f>
        <v/>
      </c>
    </row>
    <row r="2944" spans="2:2">
      <c r="B2944" s="25" t="str">
        <f>IFERROR(IF('Quantities Report'!A2944="","",VALUE(SUBSTITUTE('Quantities Report'!A2944,"+",""))),"")</f>
        <v/>
      </c>
    </row>
    <row r="2945" spans="2:2">
      <c r="B2945" s="25" t="str">
        <f>IFERROR(IF('Quantities Report'!A2945="","",VALUE(SUBSTITUTE('Quantities Report'!A2945,"+",""))),"")</f>
        <v/>
      </c>
    </row>
    <row r="2946" spans="2:2">
      <c r="B2946" s="25" t="str">
        <f>IFERROR(IF('Quantities Report'!A2946="","",VALUE(SUBSTITUTE('Quantities Report'!A2946,"+",""))),"")</f>
        <v/>
      </c>
    </row>
    <row r="2947" spans="2:2">
      <c r="B2947" s="25" t="str">
        <f>IFERROR(IF('Quantities Report'!A2947="","",VALUE(SUBSTITUTE('Quantities Report'!A2947,"+",""))),"")</f>
        <v/>
      </c>
    </row>
    <row r="2948" spans="2:2">
      <c r="B2948" s="25" t="str">
        <f>IFERROR(IF('Quantities Report'!A2948="","",VALUE(SUBSTITUTE('Quantities Report'!A2948,"+",""))),"")</f>
        <v/>
      </c>
    </row>
    <row r="2949" spans="2:2">
      <c r="B2949" s="25" t="str">
        <f>IFERROR(IF('Quantities Report'!A2949="","",VALUE(SUBSTITUTE('Quantities Report'!A2949,"+",""))),"")</f>
        <v/>
      </c>
    </row>
    <row r="2950" spans="2:2">
      <c r="B2950" s="25" t="str">
        <f>IFERROR(IF('Quantities Report'!A2950="","",VALUE(SUBSTITUTE('Quantities Report'!A2950,"+",""))),"")</f>
        <v/>
      </c>
    </row>
    <row r="2951" spans="2:2">
      <c r="B2951" s="25" t="str">
        <f>IFERROR(IF('Quantities Report'!A2951="","",VALUE(SUBSTITUTE('Quantities Report'!A2951,"+",""))),"")</f>
        <v/>
      </c>
    </row>
    <row r="2952" spans="2:2">
      <c r="B2952" s="25" t="str">
        <f>IFERROR(IF('Quantities Report'!A2952="","",VALUE(SUBSTITUTE('Quantities Report'!A2952,"+",""))),"")</f>
        <v/>
      </c>
    </row>
    <row r="2953" spans="2:2">
      <c r="B2953" s="25" t="str">
        <f>IFERROR(IF('Quantities Report'!A2953="","",VALUE(SUBSTITUTE('Quantities Report'!A2953,"+",""))),"")</f>
        <v/>
      </c>
    </row>
    <row r="2954" spans="2:2">
      <c r="B2954" s="25" t="str">
        <f>IFERROR(IF('Quantities Report'!A2954="","",VALUE(SUBSTITUTE('Quantities Report'!A2954,"+",""))),"")</f>
        <v/>
      </c>
    </row>
    <row r="2955" spans="2:2">
      <c r="B2955" s="25" t="str">
        <f>IFERROR(IF('Quantities Report'!A2955="","",VALUE(SUBSTITUTE('Quantities Report'!A2955,"+",""))),"")</f>
        <v/>
      </c>
    </row>
    <row r="2956" spans="2:2">
      <c r="B2956" s="25" t="str">
        <f>IFERROR(IF('Quantities Report'!A2956="","",VALUE(SUBSTITUTE('Quantities Report'!A2956,"+",""))),"")</f>
        <v/>
      </c>
    </row>
    <row r="2957" spans="2:2">
      <c r="B2957" s="25" t="str">
        <f>IFERROR(IF('Quantities Report'!A2957="","",VALUE(SUBSTITUTE('Quantities Report'!A2957,"+",""))),"")</f>
        <v/>
      </c>
    </row>
    <row r="2958" spans="2:2">
      <c r="B2958" s="25" t="str">
        <f>IFERROR(IF('Quantities Report'!A2958="","",VALUE(SUBSTITUTE('Quantities Report'!A2958,"+",""))),"")</f>
        <v/>
      </c>
    </row>
    <row r="2959" spans="2:2">
      <c r="B2959" s="25" t="str">
        <f>IFERROR(IF('Quantities Report'!A2959="","",VALUE(SUBSTITUTE('Quantities Report'!A2959,"+",""))),"")</f>
        <v/>
      </c>
    </row>
    <row r="2960" spans="2:2">
      <c r="B2960" s="25" t="str">
        <f>IFERROR(IF('Quantities Report'!A2960="","",VALUE(SUBSTITUTE('Quantities Report'!A2960,"+",""))),"")</f>
        <v/>
      </c>
    </row>
    <row r="2961" spans="2:2">
      <c r="B2961" s="25" t="str">
        <f>IFERROR(IF('Quantities Report'!A2961="","",VALUE(SUBSTITUTE('Quantities Report'!A2961,"+",""))),"")</f>
        <v/>
      </c>
    </row>
    <row r="2962" spans="2:2">
      <c r="B2962" s="25" t="str">
        <f>IFERROR(IF('Quantities Report'!A2962="","",VALUE(SUBSTITUTE('Quantities Report'!A2962,"+",""))),"")</f>
        <v/>
      </c>
    </row>
    <row r="2963" spans="2:2">
      <c r="B2963" s="25" t="str">
        <f>IFERROR(IF('Quantities Report'!A2963="","",VALUE(SUBSTITUTE('Quantities Report'!A2963,"+",""))),"")</f>
        <v/>
      </c>
    </row>
    <row r="2964" spans="2:2">
      <c r="B2964" s="25" t="str">
        <f>IFERROR(IF('Quantities Report'!A2964="","",VALUE(SUBSTITUTE('Quantities Report'!A2964,"+",""))),"")</f>
        <v/>
      </c>
    </row>
    <row r="2965" spans="2:2">
      <c r="B2965" s="25" t="str">
        <f>IFERROR(IF('Quantities Report'!A2965="","",VALUE(SUBSTITUTE('Quantities Report'!A2965,"+",""))),"")</f>
        <v/>
      </c>
    </row>
    <row r="2966" spans="2:2">
      <c r="B2966" s="25" t="str">
        <f>IFERROR(IF('Quantities Report'!A2966="","",VALUE(SUBSTITUTE('Quantities Report'!A2966,"+",""))),"")</f>
        <v/>
      </c>
    </row>
    <row r="2967" spans="2:2">
      <c r="B2967" s="25" t="str">
        <f>IFERROR(IF('Quantities Report'!A2967="","",VALUE(SUBSTITUTE('Quantities Report'!A2967,"+",""))),"")</f>
        <v/>
      </c>
    </row>
    <row r="2968" spans="2:2">
      <c r="B2968" s="25" t="str">
        <f>IFERROR(IF('Quantities Report'!A2968="","",VALUE(SUBSTITUTE('Quantities Report'!A2968,"+",""))),"")</f>
        <v/>
      </c>
    </row>
    <row r="2969" spans="2:2">
      <c r="B2969" s="25" t="str">
        <f>IFERROR(IF('Quantities Report'!A2969="","",VALUE(SUBSTITUTE('Quantities Report'!A2969,"+",""))),"")</f>
        <v/>
      </c>
    </row>
    <row r="2970" spans="2:2">
      <c r="B2970" s="25" t="str">
        <f>IFERROR(IF('Quantities Report'!A2970="","",VALUE(SUBSTITUTE('Quantities Report'!A2970,"+",""))),"")</f>
        <v/>
      </c>
    </row>
    <row r="2971" spans="2:2">
      <c r="B2971" s="25" t="str">
        <f>IFERROR(IF('Quantities Report'!A2971="","",VALUE(SUBSTITUTE('Quantities Report'!A2971,"+",""))),"")</f>
        <v/>
      </c>
    </row>
    <row r="2972" spans="2:2">
      <c r="B2972" s="25" t="str">
        <f>IFERROR(IF('Quantities Report'!A2972="","",VALUE(SUBSTITUTE('Quantities Report'!A2972,"+",""))),"")</f>
        <v/>
      </c>
    </row>
    <row r="2973" spans="2:2">
      <c r="B2973" s="25" t="str">
        <f>IFERROR(IF('Quantities Report'!A2973="","",VALUE(SUBSTITUTE('Quantities Report'!A2973,"+",""))),"")</f>
        <v/>
      </c>
    </row>
    <row r="2974" spans="2:2">
      <c r="B2974" s="25" t="str">
        <f>IFERROR(IF('Quantities Report'!A2974="","",VALUE(SUBSTITUTE('Quantities Report'!A2974,"+",""))),"")</f>
        <v/>
      </c>
    </row>
    <row r="2975" spans="2:2">
      <c r="B2975" s="25" t="str">
        <f>IFERROR(IF('Quantities Report'!A2975="","",VALUE(SUBSTITUTE('Quantities Report'!A2975,"+",""))),"")</f>
        <v/>
      </c>
    </row>
    <row r="2976" spans="2:2">
      <c r="B2976" s="25" t="str">
        <f>IFERROR(IF('Quantities Report'!A2976="","",VALUE(SUBSTITUTE('Quantities Report'!A2976,"+",""))),"")</f>
        <v/>
      </c>
    </row>
    <row r="2977" spans="2:2">
      <c r="B2977" s="25" t="str">
        <f>IFERROR(IF('Quantities Report'!A2977="","",VALUE(SUBSTITUTE('Quantities Report'!A2977,"+",""))),"")</f>
        <v/>
      </c>
    </row>
    <row r="2978" spans="2:2">
      <c r="B2978" s="25" t="str">
        <f>IFERROR(IF('Quantities Report'!A2978="","",VALUE(SUBSTITUTE('Quantities Report'!A2978,"+",""))),"")</f>
        <v/>
      </c>
    </row>
    <row r="2979" spans="2:2">
      <c r="B2979" s="25" t="str">
        <f>IFERROR(IF('Quantities Report'!A2979="","",VALUE(SUBSTITUTE('Quantities Report'!A2979,"+",""))),"")</f>
        <v/>
      </c>
    </row>
    <row r="2980" spans="2:2">
      <c r="B2980" s="25" t="str">
        <f>IFERROR(IF('Quantities Report'!A2980="","",VALUE(SUBSTITUTE('Quantities Report'!A2980,"+",""))),"")</f>
        <v/>
      </c>
    </row>
    <row r="2981" spans="2:2">
      <c r="B2981" s="25" t="str">
        <f>IFERROR(IF('Quantities Report'!A2981="","",VALUE(SUBSTITUTE('Quantities Report'!A2981,"+",""))),"")</f>
        <v/>
      </c>
    </row>
    <row r="2982" spans="2:2">
      <c r="B2982" s="25" t="str">
        <f>IFERROR(IF('Quantities Report'!A2982="","",VALUE(SUBSTITUTE('Quantities Report'!A2982,"+",""))),"")</f>
        <v/>
      </c>
    </row>
    <row r="2983" spans="2:2">
      <c r="B2983" s="25" t="str">
        <f>IFERROR(IF('Quantities Report'!A2983="","",VALUE(SUBSTITUTE('Quantities Report'!A2983,"+",""))),"")</f>
        <v/>
      </c>
    </row>
    <row r="2984" spans="2:2">
      <c r="B2984" s="25" t="str">
        <f>IFERROR(IF('Quantities Report'!A2984="","",VALUE(SUBSTITUTE('Quantities Report'!A2984,"+",""))),"")</f>
        <v/>
      </c>
    </row>
    <row r="2985" spans="2:2">
      <c r="B2985" s="25" t="str">
        <f>IFERROR(IF('Quantities Report'!A2985="","",VALUE(SUBSTITUTE('Quantities Report'!A2985,"+",""))),"")</f>
        <v/>
      </c>
    </row>
    <row r="2986" spans="2:2">
      <c r="B2986" s="25" t="str">
        <f>IFERROR(IF('Quantities Report'!A2986="","",VALUE(SUBSTITUTE('Quantities Report'!A2986,"+",""))),"")</f>
        <v/>
      </c>
    </row>
    <row r="2987" spans="2:2">
      <c r="B2987" s="25" t="str">
        <f>IFERROR(IF('Quantities Report'!A2987="","",VALUE(SUBSTITUTE('Quantities Report'!A2987,"+",""))),"")</f>
        <v/>
      </c>
    </row>
    <row r="2988" spans="2:2">
      <c r="B2988" s="25" t="str">
        <f>IFERROR(IF('Quantities Report'!A2988="","",VALUE(SUBSTITUTE('Quantities Report'!A2988,"+",""))),"")</f>
        <v/>
      </c>
    </row>
    <row r="2989" spans="2:2">
      <c r="B2989" s="25" t="str">
        <f>IFERROR(IF('Quantities Report'!A2989="","",VALUE(SUBSTITUTE('Quantities Report'!A2989,"+",""))),"")</f>
        <v/>
      </c>
    </row>
    <row r="2990" spans="2:2">
      <c r="B2990" s="25" t="str">
        <f>IFERROR(IF('Quantities Report'!A2990="","",VALUE(SUBSTITUTE('Quantities Report'!A2990,"+",""))),"")</f>
        <v/>
      </c>
    </row>
    <row r="2991" spans="2:2">
      <c r="B2991" s="25" t="str">
        <f>IFERROR(IF('Quantities Report'!A2991="","",VALUE(SUBSTITUTE('Quantities Report'!A2991,"+",""))),"")</f>
        <v/>
      </c>
    </row>
    <row r="2992" spans="2:2">
      <c r="B2992" s="25" t="str">
        <f>IFERROR(IF('Quantities Report'!A2992="","",VALUE(SUBSTITUTE('Quantities Report'!A2992,"+",""))),"")</f>
        <v/>
      </c>
    </row>
    <row r="2993" spans="2:2">
      <c r="B2993" s="25" t="str">
        <f>IFERROR(IF('Quantities Report'!A2993="","",VALUE(SUBSTITUTE('Quantities Report'!A2993,"+",""))),"")</f>
        <v/>
      </c>
    </row>
    <row r="2994" spans="2:2">
      <c r="B2994" s="25" t="str">
        <f>IFERROR(IF('Quantities Report'!A2994="","",VALUE(SUBSTITUTE('Quantities Report'!A2994,"+",""))),"")</f>
        <v/>
      </c>
    </row>
    <row r="2995" spans="2:2">
      <c r="B2995" s="25" t="str">
        <f>IFERROR(IF('Quantities Report'!A2995="","",VALUE(SUBSTITUTE('Quantities Report'!A2995,"+",""))),"")</f>
        <v/>
      </c>
    </row>
    <row r="2996" spans="2:2">
      <c r="B2996" s="25" t="str">
        <f>IFERROR(IF('Quantities Report'!A2996="","",VALUE(SUBSTITUTE('Quantities Report'!A2996,"+",""))),"")</f>
        <v/>
      </c>
    </row>
    <row r="2997" spans="2:2">
      <c r="B2997" s="25" t="str">
        <f>IFERROR(IF('Quantities Report'!A2997="","",VALUE(SUBSTITUTE('Quantities Report'!A2997,"+",""))),"")</f>
        <v/>
      </c>
    </row>
    <row r="2998" spans="2:2">
      <c r="B2998" s="25" t="str">
        <f>IFERROR(IF('Quantities Report'!A2998="","",VALUE(SUBSTITUTE('Quantities Report'!A2998,"+",""))),"")</f>
        <v/>
      </c>
    </row>
    <row r="2999" spans="2:2">
      <c r="B2999" s="25" t="str">
        <f>IFERROR(IF('Quantities Report'!A2999="","",VALUE(SUBSTITUTE('Quantities Report'!A2999,"+",""))),"")</f>
        <v/>
      </c>
    </row>
    <row r="3000" spans="2:2">
      <c r="B3000" s="25" t="str">
        <f>IFERROR(IF('Quantities Report'!A3000="","",VALUE(SUBSTITUTE('Quantities Report'!A3000,"+",""))),"")</f>
        <v/>
      </c>
    </row>
  </sheetData>
  <sheetProtection sheet="1" objects="1" scenarios="1"/>
  <protectedRanges>
    <protectedRange sqref="I19" name="Range3"/>
    <protectedRange sqref="D3" name="Start Station"/>
    <protectedRange sqref="I21:I28 J24:J28" name="Thicknesses"/>
  </protectedRanges>
  <mergeCells count="26">
    <mergeCell ref="J14:K14"/>
    <mergeCell ref="J15:K15"/>
    <mergeCell ref="J16:K16"/>
    <mergeCell ref="J17:K17"/>
    <mergeCell ref="J29:K29"/>
    <mergeCell ref="J18:K18"/>
    <mergeCell ref="J19:K19"/>
    <mergeCell ref="J20:K20"/>
    <mergeCell ref="J21:K21"/>
    <mergeCell ref="J23:K23"/>
    <mergeCell ref="J9:K9"/>
    <mergeCell ref="J10:K10"/>
    <mergeCell ref="J11:K11"/>
    <mergeCell ref="J12:K12"/>
    <mergeCell ref="J13:K13"/>
    <mergeCell ref="J4:K4"/>
    <mergeCell ref="J5:K5"/>
    <mergeCell ref="J6:K6"/>
    <mergeCell ref="J7:K7"/>
    <mergeCell ref="J8:K8"/>
    <mergeCell ref="N2:W3"/>
    <mergeCell ref="B1:B2"/>
    <mergeCell ref="D1:D2"/>
    <mergeCell ref="H1:K1"/>
    <mergeCell ref="H2:K2"/>
    <mergeCell ref="J3:K3"/>
  </mergeCells>
  <conditionalFormatting sqref="N1">
    <cfRule type="cellIs" dxfId="11" priority="2" operator="greaterThan">
      <formula>3000</formula>
    </cfRule>
  </conditionalFormatting>
  <dataValidations count="3">
    <dataValidation type="list" allowBlank="1" showInputMessage="1" showErrorMessage="1" sqref="I19" xr:uid="{EF59DB59-25E7-4410-818B-534AC82A022A}">
      <formula1>"Asphalt Emulsion, Asphalt Cutbacks"</formula1>
    </dataValidation>
    <dataValidation type="list" allowBlank="1" showInputMessage="1" showErrorMessage="1" sqref="I24:I28" xr:uid="{AAFA48DB-914C-496B-984D-F4C77BA924E4}">
      <formula1>"N/A,Aggregate Base, Asphalt Concrete Pavement"</formula1>
    </dataValidation>
    <dataValidation type="list" allowBlank="1" showInputMessage="1" showErrorMessage="1" sqref="I22" xr:uid="{D99C0A7F-699A-4336-B610-9BE5C9098616}">
      <formula1>"Yes,No"</formula1>
    </dataValidation>
  </dataValidations>
  <pageMargins left="0.75" right="0.75" top="1" bottom="1" header="0.5" footer="0.5"/>
  <pageSetup scale="7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D84E3-54A0-4FC0-B971-BDCE141A4C2E}">
  <dimension ref="A1:AX60"/>
  <sheetViews>
    <sheetView workbookViewId="0">
      <selection activeCell="BC14" sqref="BC14"/>
    </sheetView>
  </sheetViews>
  <sheetFormatPr defaultRowHeight="15"/>
  <cols>
    <col min="1" max="1" width="13.140625" style="52" customWidth="1"/>
    <col min="2" max="2" width="12" style="15" bestFit="1" customWidth="1"/>
    <col min="3" max="3" width="14" style="53" bestFit="1" customWidth="1"/>
    <col min="4" max="5" width="14.140625" style="53" customWidth="1"/>
    <col min="6" max="6" width="14" style="53" bestFit="1" customWidth="1"/>
    <col min="7" max="8" width="14.140625" style="53" customWidth="1"/>
    <col min="9" max="9" width="14" style="53" bestFit="1" customWidth="1"/>
    <col min="10" max="11" width="14.140625" style="53" customWidth="1"/>
    <col min="12" max="12" width="14" style="53" bestFit="1" customWidth="1"/>
    <col min="13" max="14" width="14.140625" style="53" customWidth="1"/>
    <col min="15" max="15" width="14" style="53" bestFit="1" customWidth="1"/>
    <col min="16" max="17" width="14.140625" style="53" customWidth="1"/>
    <col min="18" max="18" width="14" style="53" bestFit="1" customWidth="1"/>
    <col min="19" max="20" width="14.140625" style="53" customWidth="1"/>
    <col min="21" max="21" width="14" style="53" bestFit="1" customWidth="1"/>
    <col min="22" max="23" width="14.140625" style="53" customWidth="1"/>
    <col min="24" max="24" width="14" style="53" bestFit="1" customWidth="1"/>
    <col min="25" max="26" width="14.140625" style="53" customWidth="1"/>
    <col min="27" max="27" width="14" style="53" bestFit="1" customWidth="1"/>
    <col min="28" max="29" width="14.140625" style="53" customWidth="1"/>
    <col min="30" max="30" width="14" style="53" bestFit="1" customWidth="1"/>
    <col min="31" max="34" width="14.140625" style="53" customWidth="1"/>
    <col min="35" max="47" width="14.28515625" style="52" customWidth="1"/>
    <col min="48" max="48" width="14" style="53" bestFit="1" customWidth="1"/>
    <col min="49" max="49" width="14.140625" style="53" customWidth="1"/>
    <col min="50" max="50" width="9.140625" style="53"/>
    <col min="51" max="16384" width="9.140625" style="52"/>
  </cols>
  <sheetData>
    <row r="1" spans="1:50" s="53" customFormat="1" ht="15.75" thickBot="1">
      <c r="B1" s="15"/>
      <c r="E1" s="16"/>
      <c r="H1" s="16"/>
      <c r="K1" s="16"/>
      <c r="N1" s="16"/>
      <c r="Q1" s="16"/>
      <c r="T1" s="16"/>
      <c r="W1" s="16"/>
      <c r="Z1" s="16"/>
      <c r="AC1" s="16"/>
      <c r="AF1" s="16"/>
      <c r="AG1" s="170"/>
      <c r="AH1" s="170"/>
    </row>
    <row r="2" spans="1:50" ht="16.5" thickTop="1" thickBot="1">
      <c r="AI2" s="53"/>
      <c r="AJ2" s="53"/>
      <c r="AK2" s="53"/>
      <c r="AL2" s="53"/>
      <c r="AM2" s="53"/>
      <c r="AN2" s="53"/>
      <c r="AO2" s="53"/>
      <c r="AP2" s="53"/>
      <c r="AQ2" s="53"/>
      <c r="AR2" s="53"/>
      <c r="AS2" s="53"/>
    </row>
    <row r="3" spans="1:50" s="220" customFormat="1" ht="15.75" thickBot="1">
      <c r="A3" s="283" t="s">
        <v>0</v>
      </c>
      <c r="B3" s="284"/>
      <c r="C3" s="243">
        <f t="shared" ref="C3:H3" si="0">SUM(C10:C60)</f>
        <v>0</v>
      </c>
      <c r="D3" s="243">
        <f t="shared" si="0"/>
        <v>0</v>
      </c>
      <c r="E3" s="243">
        <f t="shared" si="0"/>
        <v>0</v>
      </c>
      <c r="F3" s="243">
        <f t="shared" si="0"/>
        <v>0</v>
      </c>
      <c r="G3" s="243">
        <f t="shared" si="0"/>
        <v>0</v>
      </c>
      <c r="H3" s="244">
        <f t="shared" si="0"/>
        <v>0</v>
      </c>
      <c r="I3" s="243">
        <f t="shared" ref="I3:AH3" si="1">SUM(I10:I60)</f>
        <v>0</v>
      </c>
      <c r="J3" s="243">
        <f t="shared" si="1"/>
        <v>0</v>
      </c>
      <c r="K3" s="243">
        <f t="shared" si="1"/>
        <v>0</v>
      </c>
      <c r="L3" s="243">
        <f t="shared" ref="L3:N3" si="2">SUM(L10:L60)</f>
        <v>0</v>
      </c>
      <c r="M3" s="243">
        <f t="shared" si="2"/>
        <v>0</v>
      </c>
      <c r="N3" s="244">
        <f t="shared" si="2"/>
        <v>0</v>
      </c>
      <c r="O3" s="243">
        <f t="shared" si="1"/>
        <v>0</v>
      </c>
      <c r="P3" s="243">
        <f t="shared" si="1"/>
        <v>0</v>
      </c>
      <c r="Q3" s="245">
        <f t="shared" si="1"/>
        <v>0</v>
      </c>
      <c r="R3" s="243">
        <f t="shared" ref="R3:T3" si="3">SUM(R10:R60)</f>
        <v>0</v>
      </c>
      <c r="S3" s="243">
        <f t="shared" si="3"/>
        <v>0</v>
      </c>
      <c r="T3" s="244">
        <f t="shared" si="3"/>
        <v>0</v>
      </c>
      <c r="U3" s="243">
        <f t="shared" si="1"/>
        <v>0</v>
      </c>
      <c r="V3" s="243">
        <f t="shared" si="1"/>
        <v>0</v>
      </c>
      <c r="W3" s="243">
        <f t="shared" si="1"/>
        <v>0</v>
      </c>
      <c r="X3" s="243">
        <f t="shared" ref="X3:Z3" si="4">SUM(X10:X60)</f>
        <v>0</v>
      </c>
      <c r="Y3" s="243">
        <f t="shared" si="4"/>
        <v>0</v>
      </c>
      <c r="Z3" s="244">
        <f t="shared" si="4"/>
        <v>0</v>
      </c>
      <c r="AA3" s="243">
        <f t="shared" si="1"/>
        <v>0</v>
      </c>
      <c r="AB3" s="243">
        <f t="shared" si="1"/>
        <v>0</v>
      </c>
      <c r="AC3" s="244">
        <f t="shared" si="1"/>
        <v>0</v>
      </c>
      <c r="AD3" s="243">
        <f t="shared" ref="AD3:AF3" si="5">SUM(AD10:AD60)</f>
        <v>0</v>
      </c>
      <c r="AE3" s="243">
        <f t="shared" si="5"/>
        <v>0</v>
      </c>
      <c r="AF3" s="244">
        <f t="shared" si="5"/>
        <v>0</v>
      </c>
      <c r="AG3" s="244">
        <f t="shared" si="1"/>
        <v>0</v>
      </c>
      <c r="AH3" s="244">
        <f t="shared" si="1"/>
        <v>0</v>
      </c>
      <c r="AI3" s="250">
        <f t="shared" ref="AI3:AU3" si="6">SUM(AI10:AI34)</f>
        <v>0</v>
      </c>
      <c r="AJ3" s="250">
        <f t="shared" si="6"/>
        <v>0</v>
      </c>
      <c r="AK3" s="250">
        <f t="shared" si="6"/>
        <v>0</v>
      </c>
      <c r="AL3" s="250">
        <f t="shared" si="6"/>
        <v>0</v>
      </c>
      <c r="AM3" s="251">
        <f t="shared" si="6"/>
        <v>0</v>
      </c>
      <c r="AN3" s="250">
        <f t="shared" si="6"/>
        <v>0</v>
      </c>
      <c r="AO3" s="251">
        <f t="shared" si="6"/>
        <v>0</v>
      </c>
      <c r="AP3" s="250">
        <f t="shared" si="6"/>
        <v>0</v>
      </c>
      <c r="AQ3" s="251">
        <f t="shared" si="6"/>
        <v>0</v>
      </c>
      <c r="AR3" s="250">
        <f t="shared" si="6"/>
        <v>0</v>
      </c>
      <c r="AS3" s="251">
        <f t="shared" si="6"/>
        <v>0</v>
      </c>
      <c r="AT3" s="250">
        <f t="shared" si="6"/>
        <v>0</v>
      </c>
      <c r="AU3" s="251">
        <f t="shared" si="6"/>
        <v>0</v>
      </c>
      <c r="AV3" s="243">
        <f t="shared" ref="AV3:AX3" si="7">SUM(AV10:AV60)</f>
        <v>0</v>
      </c>
      <c r="AW3" s="244">
        <f t="shared" si="7"/>
        <v>0</v>
      </c>
      <c r="AX3" s="249">
        <f t="shared" si="7"/>
        <v>0</v>
      </c>
    </row>
    <row r="4" spans="1:50" s="13" customFormat="1" ht="22.5" customHeight="1" thickTop="1" thickBot="1">
      <c r="A4" s="221"/>
      <c r="B4" s="222"/>
      <c r="C4" s="285" t="s">
        <v>52</v>
      </c>
      <c r="D4" s="286"/>
      <c r="E4" s="212" t="s">
        <v>3</v>
      </c>
      <c r="F4" s="285" t="s">
        <v>52</v>
      </c>
      <c r="G4" s="286"/>
      <c r="H4" s="212" t="s">
        <v>3</v>
      </c>
      <c r="I4" s="285" t="s">
        <v>54</v>
      </c>
      <c r="J4" s="286"/>
      <c r="K4" s="212" t="s">
        <v>3</v>
      </c>
      <c r="L4" s="285" t="s">
        <v>54</v>
      </c>
      <c r="M4" s="286"/>
      <c r="N4" s="212" t="s">
        <v>3</v>
      </c>
      <c r="O4" s="285" t="s">
        <v>55</v>
      </c>
      <c r="P4" s="286"/>
      <c r="Q4" s="212" t="s">
        <v>3</v>
      </c>
      <c r="R4" s="285" t="s">
        <v>55</v>
      </c>
      <c r="S4" s="286"/>
      <c r="T4" s="212" t="s">
        <v>3</v>
      </c>
      <c r="U4" s="285" t="s">
        <v>56</v>
      </c>
      <c r="V4" s="286"/>
      <c r="W4" s="212" t="s">
        <v>3</v>
      </c>
      <c r="X4" s="285" t="s">
        <v>56</v>
      </c>
      <c r="Y4" s="286"/>
      <c r="Z4" s="212" t="s">
        <v>3</v>
      </c>
      <c r="AA4" s="285" t="s">
        <v>57</v>
      </c>
      <c r="AB4" s="286"/>
      <c r="AC4" s="212" t="s">
        <v>3</v>
      </c>
      <c r="AD4" s="285" t="s">
        <v>57</v>
      </c>
      <c r="AE4" s="286"/>
      <c r="AF4" s="212" t="s">
        <v>3</v>
      </c>
      <c r="AG4" s="295" t="s">
        <v>9959</v>
      </c>
      <c r="AH4" s="295" t="s">
        <v>9960</v>
      </c>
      <c r="AI4" s="213"/>
      <c r="AJ4" s="214"/>
      <c r="AK4" s="214"/>
      <c r="AL4" s="214"/>
      <c r="AM4" s="215"/>
      <c r="AN4" s="216"/>
      <c r="AO4" s="216"/>
      <c r="AP4" s="217"/>
      <c r="AQ4" s="217"/>
      <c r="AR4" s="218"/>
      <c r="AS4" s="218"/>
      <c r="AT4" s="219"/>
      <c r="AU4" s="219"/>
      <c r="AV4" s="299" t="s">
        <v>50</v>
      </c>
      <c r="AW4" s="300"/>
      <c r="AX4" s="301"/>
    </row>
    <row r="5" spans="1:50" s="163" customFormat="1" ht="45.75" customHeight="1" thickBot="1">
      <c r="A5" s="223"/>
      <c r="B5" s="224"/>
      <c r="C5" s="21" t="str">
        <f>LOOKUP(C7,'Manual Inputs'!$H$24:$H$28,'Manual Inputs'!$I$24:$I$28)</f>
        <v>N/A</v>
      </c>
      <c r="D5" s="21" t="str">
        <f>LOOKUP(C7,'Manual Inputs'!$H$24:$H$28,'Manual Inputs'!$I$24:$I$28)</f>
        <v>N/A</v>
      </c>
      <c r="E5" s="287" t="s">
        <v>58</v>
      </c>
      <c r="F5" s="21" t="str">
        <f>LOOKUP(F7,'Manual Inputs'!$H$24:$H$28,'Manual Inputs'!$I$24:$I$28)</f>
        <v>N/A</v>
      </c>
      <c r="G5" s="21" t="str">
        <f>LOOKUP(F7,'Manual Inputs'!$H$24:$H$28,'Manual Inputs'!$I$24:$I$28)</f>
        <v>N/A</v>
      </c>
      <c r="H5" s="287" t="s">
        <v>9967</v>
      </c>
      <c r="I5" s="21" t="str">
        <f>LOOKUP(I7,'Manual Inputs'!$H$24:$H$28,'Manual Inputs'!$I$24:$I$28)</f>
        <v>N/A</v>
      </c>
      <c r="J5" s="21" t="str">
        <f>LOOKUP(I7,'Manual Inputs'!$H$24:$H$28,'Manual Inputs'!$I$24:$I$28)</f>
        <v>N/A</v>
      </c>
      <c r="K5" s="287" t="s">
        <v>65</v>
      </c>
      <c r="L5" s="21" t="str">
        <f>LOOKUP(L7,'Manual Inputs'!$H$24:$H$28,'Manual Inputs'!$I$24:$I$28)</f>
        <v>N/A</v>
      </c>
      <c r="M5" s="21" t="str">
        <f>LOOKUP(L7,'Manual Inputs'!$H$24:$H$28,'Manual Inputs'!$I$24:$I$28)</f>
        <v>N/A</v>
      </c>
      <c r="N5" s="287" t="s">
        <v>9968</v>
      </c>
      <c r="O5" s="21" t="str">
        <f>LOOKUP(O7,'Manual Inputs'!$H$24:$H$28,'Manual Inputs'!$I$24:$I$28)</f>
        <v>N/A</v>
      </c>
      <c r="P5" s="21" t="str">
        <f>LOOKUP(O7,'Manual Inputs'!$H$24:$H$28,'Manual Inputs'!$I$24:$I$28)</f>
        <v>N/A</v>
      </c>
      <c r="Q5" s="287" t="s">
        <v>68</v>
      </c>
      <c r="R5" s="21" t="str">
        <f>LOOKUP(R7,'Manual Inputs'!$H$24:$H$28,'Manual Inputs'!$I$24:$I$28)</f>
        <v>N/A</v>
      </c>
      <c r="S5" s="21" t="str">
        <f>LOOKUP(R7,'Manual Inputs'!$H$24:$H$28,'Manual Inputs'!$I$24:$I$28)</f>
        <v>N/A</v>
      </c>
      <c r="T5" s="287" t="s">
        <v>9969</v>
      </c>
      <c r="U5" s="21" t="str">
        <f>LOOKUP(U7,'Manual Inputs'!$H$24:$H$28,'Manual Inputs'!$I$24:$I$28)</f>
        <v>N/A</v>
      </c>
      <c r="V5" s="21" t="str">
        <f>LOOKUP(U7,'Manual Inputs'!$H$24:$H$28,'Manual Inputs'!$I$24:$I$28)</f>
        <v>N/A</v>
      </c>
      <c r="W5" s="287" t="s">
        <v>70</v>
      </c>
      <c r="X5" s="21" t="str">
        <f>LOOKUP(X7,'Manual Inputs'!$H$24:$H$28,'Manual Inputs'!$I$24:$I$28)</f>
        <v>N/A</v>
      </c>
      <c r="Y5" s="21" t="str">
        <f>LOOKUP(X7,'Manual Inputs'!$H$24:$H$28,'Manual Inputs'!$I$24:$I$28)</f>
        <v>N/A</v>
      </c>
      <c r="Z5" s="287" t="s">
        <v>9970</v>
      </c>
      <c r="AA5" s="21" t="str">
        <f>LOOKUP(AA7,'Manual Inputs'!$H$24:$H$28,'Manual Inputs'!$I$24:$I$28)</f>
        <v>N/A</v>
      </c>
      <c r="AB5" s="21" t="str">
        <f>LOOKUP(AA7,'Manual Inputs'!$H$24:$H$28,'Manual Inputs'!$I$24:$I$28)</f>
        <v>N/A</v>
      </c>
      <c r="AC5" s="287" t="s">
        <v>73</v>
      </c>
      <c r="AD5" s="21" t="str">
        <f>LOOKUP(AD7,'Manual Inputs'!$H$24:$H$28,'Manual Inputs'!$I$24:$I$28)</f>
        <v>N/A</v>
      </c>
      <c r="AE5" s="21" t="str">
        <f>LOOKUP(AD7,'Manual Inputs'!$H$24:$H$28,'Manual Inputs'!$I$24:$I$28)</f>
        <v>N/A</v>
      </c>
      <c r="AF5" s="287" t="s">
        <v>9971</v>
      </c>
      <c r="AG5" s="295"/>
      <c r="AH5" s="295"/>
      <c r="AI5" s="279" t="s">
        <v>74</v>
      </c>
      <c r="AJ5" s="281" t="s">
        <v>9961</v>
      </c>
      <c r="AK5" s="281" t="s">
        <v>9962</v>
      </c>
      <c r="AL5" s="281" t="s">
        <v>76</v>
      </c>
      <c r="AM5" s="292" t="s">
        <v>77</v>
      </c>
      <c r="AN5" s="297" t="s">
        <v>9963</v>
      </c>
      <c r="AO5" s="297" t="s">
        <v>79</v>
      </c>
      <c r="AP5" s="309" t="str">
        <f>IF('Manual Inputs'!$I$19="Asphalt Emulsion",'Manual Inputs'!$H$9,'Manual Inputs'!$H$7)&amp;"
SQYD"</f>
        <v>Prime Coat - Asphalt Emulsion
SQYD</v>
      </c>
      <c r="AQ5" s="309" t="str">
        <f>IF('Manual Inputs'!$I$19="Asphalt Emulsion",'Manual Inputs'!$H$9,'Manual Inputs'!$H$7)&amp;"
TON"</f>
        <v>Prime Coat - Asphalt Emulsion
TON</v>
      </c>
      <c r="AR5" s="313" t="s">
        <v>9965</v>
      </c>
      <c r="AS5" s="313" t="s">
        <v>78</v>
      </c>
      <c r="AT5" s="311" t="s">
        <v>9964</v>
      </c>
      <c r="AU5" s="311" t="s">
        <v>80</v>
      </c>
      <c r="AV5" s="285"/>
      <c r="AW5" s="286"/>
      <c r="AX5" s="302"/>
    </row>
    <row r="6" spans="1:50" s="163" customFormat="1" ht="15.75" thickBot="1">
      <c r="A6" s="223"/>
      <c r="B6" s="224"/>
      <c r="C6" s="187" t="s">
        <v>75</v>
      </c>
      <c r="D6" s="187" t="s">
        <v>75</v>
      </c>
      <c r="E6" s="288"/>
      <c r="F6" s="187" t="s">
        <v>9966</v>
      </c>
      <c r="G6" s="187" t="s">
        <v>9966</v>
      </c>
      <c r="H6" s="288"/>
      <c r="I6" s="187" t="s">
        <v>75</v>
      </c>
      <c r="J6" s="187" t="s">
        <v>75</v>
      </c>
      <c r="K6" s="288"/>
      <c r="L6" s="187" t="s">
        <v>9966</v>
      </c>
      <c r="M6" s="187" t="s">
        <v>9966</v>
      </c>
      <c r="N6" s="288"/>
      <c r="O6" s="187" t="s">
        <v>75</v>
      </c>
      <c r="P6" s="187" t="s">
        <v>75</v>
      </c>
      <c r="Q6" s="288"/>
      <c r="R6" s="187" t="s">
        <v>9966</v>
      </c>
      <c r="S6" s="187" t="s">
        <v>9966</v>
      </c>
      <c r="T6" s="288"/>
      <c r="U6" s="187" t="s">
        <v>75</v>
      </c>
      <c r="V6" s="187" t="s">
        <v>75</v>
      </c>
      <c r="W6" s="288"/>
      <c r="X6" s="187" t="s">
        <v>9966</v>
      </c>
      <c r="Y6" s="187" t="s">
        <v>9966</v>
      </c>
      <c r="Z6" s="288"/>
      <c r="AA6" s="187" t="s">
        <v>75</v>
      </c>
      <c r="AB6" s="187" t="s">
        <v>75</v>
      </c>
      <c r="AC6" s="288"/>
      <c r="AD6" s="187" t="s">
        <v>9966</v>
      </c>
      <c r="AE6" s="187" t="s">
        <v>9966</v>
      </c>
      <c r="AF6" s="288"/>
      <c r="AG6" s="295"/>
      <c r="AH6" s="295"/>
      <c r="AI6" s="279"/>
      <c r="AJ6" s="281"/>
      <c r="AK6" s="281"/>
      <c r="AL6" s="281"/>
      <c r="AM6" s="292"/>
      <c r="AN6" s="297"/>
      <c r="AO6" s="297"/>
      <c r="AP6" s="309"/>
      <c r="AQ6" s="309"/>
      <c r="AR6" s="313"/>
      <c r="AS6" s="313"/>
      <c r="AT6" s="311"/>
      <c r="AU6" s="311"/>
      <c r="AV6" s="209" t="s">
        <v>75</v>
      </c>
      <c r="AW6" s="209" t="s">
        <v>9941</v>
      </c>
      <c r="AX6" s="239" t="s">
        <v>9979</v>
      </c>
    </row>
    <row r="7" spans="1:50" s="163" customFormat="1" ht="15" customHeight="1">
      <c r="A7" s="294" t="s">
        <v>18</v>
      </c>
      <c r="B7" s="224"/>
      <c r="C7" s="290" t="s">
        <v>52</v>
      </c>
      <c r="D7" s="291"/>
      <c r="E7" s="288"/>
      <c r="F7" s="290" t="s">
        <v>52</v>
      </c>
      <c r="G7" s="291"/>
      <c r="H7" s="288"/>
      <c r="I7" s="290" t="s">
        <v>54</v>
      </c>
      <c r="J7" s="291"/>
      <c r="K7" s="288"/>
      <c r="L7" s="290" t="s">
        <v>54</v>
      </c>
      <c r="M7" s="291"/>
      <c r="N7" s="288"/>
      <c r="O7" s="290" t="s">
        <v>55</v>
      </c>
      <c r="P7" s="291"/>
      <c r="Q7" s="288"/>
      <c r="R7" s="290" t="s">
        <v>55</v>
      </c>
      <c r="S7" s="291"/>
      <c r="T7" s="288"/>
      <c r="U7" s="290" t="s">
        <v>56</v>
      </c>
      <c r="V7" s="291"/>
      <c r="W7" s="288"/>
      <c r="X7" s="290" t="s">
        <v>56</v>
      </c>
      <c r="Y7" s="291"/>
      <c r="Z7" s="288"/>
      <c r="AA7" s="290" t="s">
        <v>57</v>
      </c>
      <c r="AB7" s="291"/>
      <c r="AC7" s="288"/>
      <c r="AD7" s="290" t="s">
        <v>57</v>
      </c>
      <c r="AE7" s="291"/>
      <c r="AF7" s="288"/>
      <c r="AG7" s="295"/>
      <c r="AH7" s="295"/>
      <c r="AI7" s="279"/>
      <c r="AJ7" s="281"/>
      <c r="AK7" s="281"/>
      <c r="AL7" s="281"/>
      <c r="AM7" s="292"/>
      <c r="AN7" s="297"/>
      <c r="AO7" s="297"/>
      <c r="AP7" s="309"/>
      <c r="AQ7" s="309"/>
      <c r="AR7" s="313"/>
      <c r="AS7" s="313"/>
      <c r="AT7" s="311"/>
      <c r="AU7" s="311"/>
      <c r="AV7" s="303" t="s">
        <v>9974</v>
      </c>
      <c r="AW7" s="304"/>
      <c r="AX7" s="305"/>
    </row>
    <row r="8" spans="1:50" s="163" customFormat="1" ht="30.75" thickBot="1">
      <c r="A8" s="294"/>
      <c r="B8" s="224"/>
      <c r="C8" s="35" t="s">
        <v>9956</v>
      </c>
      <c r="D8" s="35" t="s">
        <v>60</v>
      </c>
      <c r="E8" s="289"/>
      <c r="F8" s="35" t="s">
        <v>9956</v>
      </c>
      <c r="G8" s="35" t="s">
        <v>60</v>
      </c>
      <c r="H8" s="289"/>
      <c r="I8" s="35" t="s">
        <v>62</v>
      </c>
      <c r="J8" s="35" t="s">
        <v>64</v>
      </c>
      <c r="K8" s="289"/>
      <c r="L8" s="35" t="s">
        <v>62</v>
      </c>
      <c r="M8" s="35" t="s">
        <v>64</v>
      </c>
      <c r="N8" s="289"/>
      <c r="O8" s="35" t="s">
        <v>66</v>
      </c>
      <c r="P8" s="35" t="s">
        <v>67</v>
      </c>
      <c r="Q8" s="289"/>
      <c r="R8" s="35" t="s">
        <v>66</v>
      </c>
      <c r="S8" s="35" t="s">
        <v>67</v>
      </c>
      <c r="T8" s="289"/>
      <c r="U8" s="35" t="s">
        <v>63</v>
      </c>
      <c r="V8" s="35" t="s">
        <v>69</v>
      </c>
      <c r="W8" s="289"/>
      <c r="X8" s="35" t="s">
        <v>63</v>
      </c>
      <c r="Y8" s="35" t="s">
        <v>69</v>
      </c>
      <c r="Z8" s="289"/>
      <c r="AA8" s="35" t="s">
        <v>71</v>
      </c>
      <c r="AB8" s="35" t="s">
        <v>72</v>
      </c>
      <c r="AC8" s="289"/>
      <c r="AD8" s="35" t="s">
        <v>71</v>
      </c>
      <c r="AE8" s="35" t="s">
        <v>72</v>
      </c>
      <c r="AF8" s="289"/>
      <c r="AG8" s="296"/>
      <c r="AH8" s="296"/>
      <c r="AI8" s="280"/>
      <c r="AJ8" s="282"/>
      <c r="AK8" s="282"/>
      <c r="AL8" s="282"/>
      <c r="AM8" s="293"/>
      <c r="AN8" s="298"/>
      <c r="AO8" s="298"/>
      <c r="AP8" s="310"/>
      <c r="AQ8" s="310"/>
      <c r="AR8" s="314"/>
      <c r="AS8" s="314"/>
      <c r="AT8" s="312"/>
      <c r="AU8" s="312"/>
      <c r="AV8" s="306"/>
      <c r="AW8" s="307"/>
      <c r="AX8" s="308"/>
    </row>
    <row r="9" spans="1:50" ht="15.75" thickTop="1">
      <c r="A9" s="225"/>
      <c r="B9" s="190" t="str">
        <f>IF('Manual Inputs'!D3&lt;&gt;"",'Manual Inputs'!D3,"")</f>
        <v/>
      </c>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26"/>
      <c r="AJ9" s="226"/>
      <c r="AK9" s="226"/>
      <c r="AL9" s="226"/>
      <c r="AM9" s="226"/>
      <c r="AN9" s="226"/>
      <c r="AO9" s="226"/>
      <c r="AP9" s="226"/>
      <c r="AQ9" s="226"/>
      <c r="AR9" s="226"/>
      <c r="AS9" s="226"/>
      <c r="AT9" s="226"/>
      <c r="AU9" s="226"/>
      <c r="AV9" s="237"/>
      <c r="AW9" s="237"/>
      <c r="AX9" s="240"/>
    </row>
    <row r="10" spans="1:50">
      <c r="A10" s="225"/>
      <c r="B10" s="190" t="str">
        <f>IF('Manual Inputs'!D4&lt;&gt;"",'Manual Inputs'!D4,"")</f>
        <v/>
      </c>
      <c r="C10" s="191" t="str">
        <f>IF($B10="","",IFERROR(SUMIFS('Data Sorting'!$D:$D,'Data Sorting'!$A:$A,$B10,'Data Sorting'!$B:$B,TRIM(C$8)),0))</f>
        <v/>
      </c>
      <c r="D10" s="191" t="str">
        <f>IF($B10="","",IFERROR(SUMIFS('Data Sorting'!$D:$D,'Data Sorting'!$A:$A,$B10,'Data Sorting'!$B:$B,TRIM(D$8)),0))</f>
        <v/>
      </c>
      <c r="E10" s="227" t="str">
        <f>IF($B10="", "", ROUND(((C10+D10)*27*_xlfn.IFNA(_xlfn.XLOOKUP(TRIM($C$5), 'Manual Inputs'!$H:$H, 'Manual Inputs'!$I:$I), 0) / 'Manual Inputs'!$I$17), 2))</f>
        <v/>
      </c>
      <c r="F10" s="191" t="str">
        <f>IF($B10="","",IFERROR(SUMIFS('Data Sorting'!$C:$C,'Data Sorting'!$A:$A,$B10,'Data Sorting'!$B:$B,TRIM(F$8)),0))</f>
        <v/>
      </c>
      <c r="G10" s="191" t="str">
        <f>IF($B10="","",IFERROR(SUMIFS('Data Sorting'!$C:$C,'Data Sorting'!$A:$A,$B10,'Data Sorting'!$B:$B,TRIM(G$8)),0))</f>
        <v/>
      </c>
      <c r="H10" s="227" t="str">
        <f>IF($B10="","",ROUND(((F10+G10)),2))</f>
        <v/>
      </c>
      <c r="I10" s="191" t="str">
        <f>IF($B10="","",IFERROR(SUMIFS('Data Sorting'!$D:$D,'Data Sorting'!$A:$A,$B10,'Data Sorting'!$B:$B,TRIM(I$8)),0))</f>
        <v/>
      </c>
      <c r="J10" s="191" t="str">
        <f>IF($B10="","",IFERROR(SUMIFS('Data Sorting'!$D:$D,'Data Sorting'!$A:$A,$B10,'Data Sorting'!$B:$B,TRIM(J$8)),0))</f>
        <v/>
      </c>
      <c r="K10" s="227" t="str">
        <f>IF($B10="", "", ROUND(((I10+J10)*27*_xlfn.IFNA(_xlfn.XLOOKUP(TRIM($I$5), 'Manual Inputs'!$H:$H, 'Manual Inputs'!$I:$I), 0) / 'Manual Inputs'!$I$17), 2))</f>
        <v/>
      </c>
      <c r="L10" s="191" t="str">
        <f>IF($B10="","",IFERROR(SUMIFS('Data Sorting'!$C:$C,'Data Sorting'!$A:$A,$B10,'Data Sorting'!$B:$B,TRIM(L$8)),0))</f>
        <v/>
      </c>
      <c r="M10" s="191" t="str">
        <f>IF($B10="","",IFERROR(SUMIFS('Data Sorting'!$C:$C,'Data Sorting'!$A:$A,$B10,'Data Sorting'!$C:$C,TRIM(M$8)),0))</f>
        <v/>
      </c>
      <c r="N10" s="227" t="str">
        <f>IF($B10="","",ROUND(((L10+M10)),2))</f>
        <v/>
      </c>
      <c r="O10" s="191" t="str">
        <f>IF($B10="","",IFERROR(SUMIFS('Data Sorting'!$D:$D,'Data Sorting'!$A:$A,$B10,'Data Sorting'!$B:$B,TRIM(O$8)),0))</f>
        <v/>
      </c>
      <c r="P10" s="191" t="str">
        <f>IF($B10="","",IFERROR(SUMIFS('Data Sorting'!$D:$D,'Data Sorting'!$A:$A,$B10,'Data Sorting'!$B:$B,TRIM(P$8)),0))</f>
        <v/>
      </c>
      <c r="Q10" s="227" t="str">
        <f>IF($B10="", "", ROUND(((O10+P10)*27*_xlfn.IFNA(_xlfn.XLOOKUP(TRIM($O$5), 'Manual Inputs'!$H:$H, 'Manual Inputs'!$I:$I), 0) / 'Manual Inputs'!$I$17), 2))</f>
        <v/>
      </c>
      <c r="R10" s="191" t="str">
        <f>IF($B10="","",IFERROR(SUMIFS('Data Sorting'!$C:$C,'Data Sorting'!$A:$A,$B10,'Data Sorting'!$B:$B,TRIM(R$8)),0))</f>
        <v/>
      </c>
      <c r="S10" s="191" t="str">
        <f>IF($B10="","",IFERROR(SUMIFS('Data Sorting'!$C:$C,'Data Sorting'!$A:$A,$B10,'Data Sorting'!$B:$B,TRIM(S$8)),0))</f>
        <v/>
      </c>
      <c r="T10" s="227" t="str">
        <f>IF($B10="","",ROUND(((R10+S10)),2))</f>
        <v/>
      </c>
      <c r="U10" s="191" t="str">
        <f>IF($B10="","",IFERROR(SUMIFS('Data Sorting'!$D:$D,'Data Sorting'!$A:$A,$B10,'Data Sorting'!$B:$B,TRIM(U$8)),0))</f>
        <v/>
      </c>
      <c r="V10" s="191" t="str">
        <f>IF($B10="","",IFERROR(SUMIFS('Data Sorting'!$D:$D,'Data Sorting'!$A:$A,$B10,'Data Sorting'!$B:$B,TRIM(V$8)),0))</f>
        <v/>
      </c>
      <c r="W10" s="227" t="str">
        <f>IF($B10="", "", ROUND(((U10+V10)*27*_xlfn.IFNA(_xlfn.XLOOKUP(TRIM($U$5), 'Manual Inputs'!$H:$H, 'Manual Inputs'!$I:$I), 0) / 'Manual Inputs'!$I$17), 2))</f>
        <v/>
      </c>
      <c r="X10" s="191" t="str">
        <f>IF($B10="","",IFERROR(SUMIFS('Data Sorting'!$C:$C,'Data Sorting'!$A:$A,$B10,'Data Sorting'!$B:$B,TRIM(X$8)),0))</f>
        <v/>
      </c>
      <c r="Y10" s="191" t="str">
        <f>IF($B10="","",IFERROR(SUMIFS('Data Sorting'!$C:$C,'Data Sorting'!$A:$A,$B10,'Data Sorting'!$B:$B,TRIM(Y$8)),0))</f>
        <v/>
      </c>
      <c r="Z10" s="227" t="str">
        <f>IF($B10="","",ROUND(((X10+Y10)),2))</f>
        <v/>
      </c>
      <c r="AA10" s="191" t="str">
        <f>IF($B10="","",IFERROR(SUMIFS('Data Sorting'!$D:$D,'Data Sorting'!$A:$A,$B10,'Data Sorting'!$B:$B,TRIM(AA$8)),0))</f>
        <v/>
      </c>
      <c r="AB10" s="191" t="str">
        <f>IF($B10="","",IFERROR(SUMIFS('Data Sorting'!$D:$D,'Data Sorting'!$A:$A,$B10,'Data Sorting'!$B:$B,TRIM(AB$8)),0))</f>
        <v/>
      </c>
      <c r="AC10" s="227" t="str">
        <f>IF($B10="", "", ROUND(((AA10+AB10)*27*_xlfn.IFNA(_xlfn.XLOOKUP(TRIM($AA$5), 'Manual Inputs'!$H:$H, 'Manual Inputs'!$I:$I), 0) / 'Manual Inputs'!$I$17), 2))</f>
        <v/>
      </c>
      <c r="AD10" s="191" t="str">
        <f>IF($B10="","",IFERROR(SUMIFS('Data Sorting'!$C:$C,'Data Sorting'!$A:$A,$B10,'Data Sorting'!$B:$B,TRIM(AD$8)),0))</f>
        <v/>
      </c>
      <c r="AE10" s="191" t="str">
        <f>IF($B10="","",IFERROR(SUMIFS('Data Sorting'!$D:$D,'Data Sorting'!$A:$A,$B10,'Data Sorting'!$B:$B,TRIM(AE$8)),0))</f>
        <v/>
      </c>
      <c r="AF10" s="227" t="str">
        <f>IF($B10="","",ROUND(((AD10+AE10)),2))</f>
        <v/>
      </c>
      <c r="AG10" s="192" t="str">
        <f>_xlfn.LET(_xlpm.AggSum, SUM(
    IF($C$5="Aggregate Base", SUM(C10:D10), 0),
    IF($I$5="Aggregate Base", SUM(I10:J10), 0),
    IF($O$5="Aggregate Base", SUM(O10:P10), 0),
    IF($U$5="Aggregate Base", SUM(U10:V10), 0),
    IF($AA$5="Aggregate Base", SUM(AA10:AB10), 0)),
IF(_xlpm.AggSum=0, "",ROUND(_xlpm.AggSum,0)))</f>
        <v/>
      </c>
      <c r="AH10" s="192" t="str">
        <f t="shared" ref="AH10:AH59" si="8">_xlfn.LET(_xlpm.AggSum, SUM(
    IF($F$5="Aggregate Base", IFERROR(SUM(F10:G10)/9, 0), 0),
    IF($L$5="Aggregate Base", IFERROR(SUM(L10:M10)/9, 0), 0),
    IF($R$5="Aggregate Base", IFERROR(SUM(R10:S10)/9, 0), 0),
    IF($X$5="Aggregate Base", IFERROR(SUM(X10:Y10)/9, 0), 0),
    IF($AD$5="Aggregate Base", IFERROR(SUM(AD10:AE10)/9, 0), 0)),
IF(_xlpm.AggSum=0, "", ROUND(_xlpm.AggSum, 0)))</f>
        <v/>
      </c>
      <c r="AI10" s="192" t="str">
        <f>IF(SUM(IF($C$5="Aggregate Base",E10,0),IF($I$5="Aggregate Base",K10,0),IF($O$5="Aggregate Base",Q10,0),IF($U$5="Aggregate Base",W10,0),IF($AA$5="Aggregate Base",AC10,0))=0, "", ROUND(SUM(IF($C$5="Aggregate Base",E10,0),IF($I$5="Aggregate Base",K10,0),IF($O$5="Aggregate Base",Q10,0),IF($U$5="Aggregate Base",W10,0),IF($AA$5="Aggregate Base",AC10,0)), 0))</f>
        <v/>
      </c>
      <c r="AJ10" s="193" t="str">
        <f>_xlfn.LET(_xlpm.AcpSum, SUM(
    IF($C$5="Asphalt Concrete Pavement", SUM(C10:D10), 0),
    IF($I$5="Asphalt Concrete Pavement", SUM(I10:J10), 0),
    IF($O$5="Asphalt Concrete Pavement", SUM(O10:P10), 0),
    IF($U$5="Asphalt Concrete Pavement", SUM(U10:V10), 0),
    IF($AA$5="Asphalt Concrete Pavement", SUM(AA10:AB10), 0)),
IF(_xlpm.AcpSum=0, "", ROUND(_xlpm.AcpSum, 0)))</f>
        <v/>
      </c>
      <c r="AK10" s="193" t="str">
        <f>_xlfn.LET(_xlpm.AggSum, SUM(
    IF($F$5="Asphalt Concrete Pavement", SUM(H10)/9, 0),
    IF($L$5="Asphalt Concrete Pavement", SUM(N10)/9, 0),
    IF($R$5="Asphalt Concrete Pavement", SUM(T10)/9, 0),
    IF($X$5="Asphalt Concrete Pavement", SUM(Z10)/9, 0),
    IF($AD$5="Asphalt Concrete Pavement", SUM(AF10)/9, 0)),
IF(_xlpm.AggSum=0, "", ROUND(_xlpm.AggSum,0)))</f>
        <v/>
      </c>
      <c r="AL10" s="193" t="str">
        <f>IF(SUM(IF($C$5="Asphalt Concrete Pavement",E10,0),IF($I$5="Asphalt Concrete Pavement",K10,0),IF($O$5="Asphalt Concrete Pavement",Q10,0),IF($U$5="Asphalt Concrete Pavement",W10,0),IF($AA$5="Asphalt Concrete Pavement",AC10,0))=0, "", ROUND(SUM(IF($C$5="Asphalt Concrete Pavement",E10,0),IF($I$5="Asphalt Concrete Pavement",K10,0),IF($O$5="Asphalt Concrete Pavement",Q10,0),IF($U$5="Asphalt Concrete Pavement",W10,0),IF($AA$5="Asphalt Concrete Pavement",AC10,0)), 0))</f>
        <v/>
      </c>
      <c r="AM10" s="194" t="str">
        <f>IF($B10="", "", IFERROR(ROUND(AL10 * 'Manual Inputs'!$I$6, 2), 0))</f>
        <v/>
      </c>
      <c r="AN10" s="195" t="str">
        <f>AK10</f>
        <v/>
      </c>
      <c r="AO10" s="196" t="str">
        <f>IF(OR($AN10="", $AN10=0), "", ROUND((N($AN10) * 'Manual Inputs'!$I$15 / 'Manual Inputs'!$I$16), 2))</f>
        <v/>
      </c>
      <c r="AP10" s="228" t="str">
        <f>AK10</f>
        <v/>
      </c>
      <c r="AQ10" s="229" t="str" cm="1">
        <f t="array" ref="AQ10">_xlfn.LET(
    _xlpm.Rate, _xlfn.IFS(
        'Manual Inputs'!$I$19="Asphalt Cutbacks", 'Manual Inputs'!$I$7/'Manual Inputs'!$I$8,
        'Manual Inputs'!$I$19="Asphalt Emulsion", 'Manual Inputs'!$I$9/'Manual Inputs'!$I$10
    ),
    IF(OR(ISNA(_xlpm.Rate), AP10=""), "", ROUND(_xlpm.Rate * N(AP10), 2))
)</f>
        <v/>
      </c>
      <c r="AR10" s="230" t="str">
        <f>AK10</f>
        <v/>
      </c>
      <c r="AS10" s="231" t="str">
        <f>IF(OR($AR10="", 'Manual Inputs'!$I$11=""), "", ROUND(($AR10 * 'Manual Inputs'!$I$12 * 'Manual Inputs'!$I$11 / 'Manual Inputs'!$I$17), 2))</f>
        <v/>
      </c>
      <c r="AT10" s="232" t="str">
        <f>AK10</f>
        <v/>
      </c>
      <c r="AU10" s="233" t="str">
        <f>IF(OR($AT10="", $AT10=0), "", ROUND(($AT10 * 'Manual Inputs'!$I$15 / 'Manual Inputs'!$I$16), 2))</f>
        <v/>
      </c>
      <c r="AV10" s="234" t="str">
        <f>IF($B10="","",IFERROR(SUMIFS('Data Sorting'!$D:$D,'Data Sorting'!$A:$A,$B10,'Data Sorting'!$B:$B,TRIM(AV$7)),0))</f>
        <v/>
      </c>
      <c r="AW10" s="235" t="str">
        <f>IF($B10="", "", IFERROR(ROUND(SUMIFS('Data Sorting'!$C:$C, 'Data Sorting'!$A:$A, $B10, 'Data Sorting'!$B:$B, TRIM(AV$7)) / (9), 0), 0))</f>
        <v/>
      </c>
      <c r="AX10" s="238" t="str">
        <f>IF(OR(AV10="", AV10=0), "", ROUND((AV10*27 * 'Manual Inputs'!$I$4 / 'Manual Inputs'!$I$17), 0))</f>
        <v/>
      </c>
    </row>
    <row r="11" spans="1:50">
      <c r="A11" s="225"/>
      <c r="B11" s="190" t="str">
        <f>IF('Manual Inputs'!D5&lt;&gt;"",'Manual Inputs'!D5,"")</f>
        <v/>
      </c>
      <c r="C11" s="191" t="str">
        <f>IF($B11="","",IFERROR(SUMIFS('Data Sorting'!$D:$D,'Data Sorting'!$A:$A,$B11,'Data Sorting'!$B:$B,TRIM(C$8)),0))</f>
        <v/>
      </c>
      <c r="D11" s="191" t="str">
        <f>IF($B11="","",IFERROR(SUMIFS('Data Sorting'!$D:$D,'Data Sorting'!$A:$A,$B11,'Data Sorting'!$B:$B,TRIM(D$8)),0))</f>
        <v/>
      </c>
      <c r="E11" s="227" t="str">
        <f>IF($B11="", "", ROUND(((C11+D11)*27*_xlfn.IFNA(_xlfn.XLOOKUP(TRIM($C$5), 'Manual Inputs'!$H:$H, 'Manual Inputs'!$I:$I), 0) / 'Manual Inputs'!$I$17), 2))</f>
        <v/>
      </c>
      <c r="F11" s="191" t="str">
        <f>IF($B11="","",IFERROR(SUMIFS('Data Sorting'!$C:$C,'Data Sorting'!$A:$A,$B11,'Data Sorting'!$B:$B,TRIM(F$8)),0))</f>
        <v/>
      </c>
      <c r="G11" s="191" t="str">
        <f>IF($B11="","",IFERROR(SUMIFS('Data Sorting'!$C:$C,'Data Sorting'!$A:$A,$B11,'Data Sorting'!$B:$B,TRIM(G$8)),0))</f>
        <v/>
      </c>
      <c r="H11" s="227" t="str">
        <f t="shared" ref="H11:H59" si="9">IF($B11="","",ROUND(((F11+G11)),2))</f>
        <v/>
      </c>
      <c r="I11" s="191" t="str">
        <f>IF($B11="","",IFERROR(SUMIFS('Data Sorting'!$D:$D,'Data Sorting'!$A:$A,$B11,'Data Sorting'!$B:$B,TRIM(I$8)),0))</f>
        <v/>
      </c>
      <c r="J11" s="191" t="str">
        <f>IF($B11="","",IFERROR(SUMIFS('Data Sorting'!$D:$D,'Data Sorting'!$A:$A,$B11,'Data Sorting'!$B:$B,TRIM(J$8)),0))</f>
        <v/>
      </c>
      <c r="K11" s="227" t="str">
        <f>IF($B11="", "", ROUND(((I11+J11)*27*_xlfn.IFNA(_xlfn.XLOOKUP(TRIM($I$5), 'Manual Inputs'!$H:$H, 'Manual Inputs'!$I:$I), 0) / 'Manual Inputs'!$I$17), 2))</f>
        <v/>
      </c>
      <c r="L11" s="191" t="str">
        <f>IF($B11="","",IFERROR(SUMIFS('Data Sorting'!$C:$C,'Data Sorting'!$A:$A,$B11,'Data Sorting'!$B:$B,TRIM(L$8)),0))</f>
        <v/>
      </c>
      <c r="M11" s="191" t="str">
        <f>IF($B11="","",IFERROR(SUMIFS('Data Sorting'!$C:$C,'Data Sorting'!$A:$A,$B11,'Data Sorting'!$C:$C,TRIM(M$8)),0))</f>
        <v/>
      </c>
      <c r="N11" s="227" t="str">
        <f t="shared" ref="N11:N59" si="10">IF($B11="","",ROUND(((L11+M11)),2))</f>
        <v/>
      </c>
      <c r="O11" s="191" t="str">
        <f>IF($B11="","",IFERROR(SUMIFS('Data Sorting'!$D:$D,'Data Sorting'!$A:$A,$B11,'Data Sorting'!$B:$B,TRIM(O$8)),0))</f>
        <v/>
      </c>
      <c r="P11" s="191" t="str">
        <f>IF($B11="","",IFERROR(SUMIFS('Data Sorting'!$D:$D,'Data Sorting'!$A:$A,$B11,'Data Sorting'!$B:$B,TRIM(P$8)),0))</f>
        <v/>
      </c>
      <c r="Q11" s="227" t="str">
        <f>IF($B11="", "", ROUND(((O11+P11)*27*_xlfn.IFNA(_xlfn.XLOOKUP(TRIM($O$5), 'Manual Inputs'!$H:$H, 'Manual Inputs'!$I:$I), 0) / 'Manual Inputs'!$I$17), 2))</f>
        <v/>
      </c>
      <c r="R11" s="191" t="str">
        <f>IF($B11="","",IFERROR(SUMIFS('Data Sorting'!$C:$C,'Data Sorting'!$A:$A,$B11,'Data Sorting'!$B:$B,TRIM(R$8)),0))</f>
        <v/>
      </c>
      <c r="S11" s="191" t="str">
        <f>IF($B11="","",IFERROR(SUMIFS('Data Sorting'!$C:$C,'Data Sorting'!$A:$A,$B11,'Data Sorting'!$B:$B,TRIM(S$8)),0))</f>
        <v/>
      </c>
      <c r="T11" s="227" t="str">
        <f t="shared" ref="T11:T59" si="11">IF($B11="","",ROUND(((R11+S11)),2))</f>
        <v/>
      </c>
      <c r="U11" s="191" t="str">
        <f>IF($B11="","",IFERROR(SUMIFS('Data Sorting'!$D:$D,'Data Sorting'!$A:$A,$B11,'Data Sorting'!$B:$B,TRIM(U$8)),0))</f>
        <v/>
      </c>
      <c r="V11" s="191" t="str">
        <f>IF($B11="","",IFERROR(SUMIFS('Data Sorting'!$D:$D,'Data Sorting'!$A:$A,$B11,'Data Sorting'!$B:$B,TRIM(V$8)),0))</f>
        <v/>
      </c>
      <c r="W11" s="227" t="str">
        <f>IF($B11="", "", ROUND(((U11+V11)*27*_xlfn.IFNA(_xlfn.XLOOKUP(TRIM($U$5), 'Manual Inputs'!$H:$H, 'Manual Inputs'!$I:$I), 0) / 'Manual Inputs'!$I$17), 2))</f>
        <v/>
      </c>
      <c r="X11" s="191" t="str">
        <f>IF($B11="","",IFERROR(SUMIFS('Data Sorting'!$C:$C,'Data Sorting'!$A:$A,$B11,'Data Sorting'!$B:$B,TRIM(X$8)),0))</f>
        <v/>
      </c>
      <c r="Y11" s="191" t="str">
        <f>IF($B11="","",IFERROR(SUMIFS('Data Sorting'!$C:$C,'Data Sorting'!$A:$A,$B11,'Data Sorting'!$B:$B,TRIM(Y$8)),0))</f>
        <v/>
      </c>
      <c r="Z11" s="227" t="str">
        <f t="shared" ref="Z11:Z59" si="12">IF($B11="","",ROUND(((X11+Y11)),2))</f>
        <v/>
      </c>
      <c r="AA11" s="191" t="str">
        <f>IF($B11="","",IFERROR(SUMIFS('Data Sorting'!$D:$D,'Data Sorting'!$A:$A,$B11,'Data Sorting'!$B:$B,TRIM(AA$8)),0))</f>
        <v/>
      </c>
      <c r="AB11" s="191" t="str">
        <f>IF($B11="","",IFERROR(SUMIFS('Data Sorting'!$D:$D,'Data Sorting'!$A:$A,$B11,'Data Sorting'!$B:$B,TRIM(AB$8)),0))</f>
        <v/>
      </c>
      <c r="AC11" s="227" t="str">
        <f>IF($B11="", "", ROUND(((AA11+AB11)*27*_xlfn.IFNA(_xlfn.XLOOKUP(TRIM($AA$5), 'Manual Inputs'!$H:$H, 'Manual Inputs'!$I:$I), 0) / 'Manual Inputs'!$I$17), 2))</f>
        <v/>
      </c>
      <c r="AD11" s="191" t="str">
        <f>IF($B11="","",IFERROR(SUMIFS('Data Sorting'!$C:$C,'Data Sorting'!$A:$A,$B11,'Data Sorting'!$B:$B,TRIM(AD$8)),0))</f>
        <v/>
      </c>
      <c r="AE11" s="191" t="str">
        <f>IF($B11="","",IFERROR(SUMIFS('Data Sorting'!$D:$D,'Data Sorting'!$A:$A,$B11,'Data Sorting'!$B:$B,TRIM(AE$8)),0))</f>
        <v/>
      </c>
      <c r="AF11" s="227" t="str">
        <f t="shared" ref="AF11:AF59" si="13">IF($B11="","",ROUND(((AD11+AE11)),2))</f>
        <v/>
      </c>
      <c r="AG11" s="192" t="str">
        <f t="shared" ref="AG11:AG59" si="14">_xlfn.LET(_xlpm.AggSum, SUM(
    IF($C$5="Aggregate Base", SUM(C11:D11), 0),
    IF($I$5="Aggregate Base", SUM(I11:J11), 0),
    IF($O$5="Aggregate Base", SUM(O11:P11), 0),
    IF($U$5="Aggregate Base", SUM(U11:V11), 0),
    IF($AA$5="Aggregate Base", SUM(AA11:AB11), 0)),
IF(_xlpm.AggSum=0, "",ROUND(_xlpm.AggSum,0)))</f>
        <v/>
      </c>
      <c r="AH11" s="192" t="str">
        <f t="shared" si="8"/>
        <v/>
      </c>
      <c r="AI11" s="192" t="str">
        <f t="shared" ref="AI11:AI59" si="15">IF(SUM(IF($C$5="Aggregate Base",E11,0),IF($I$5="Aggregate Base",K11,0),IF($O$5="Aggregate Base",Q11,0),IF($U$5="Aggregate Base",W11,0),IF($AA$5="Aggregate Base",AC11,0))=0, "", ROUND(SUM(IF($C$5="Aggregate Base",E11,0),IF($I$5="Aggregate Base",K11,0),IF($O$5="Aggregate Base",Q11,0),IF($U$5="Aggregate Base",W11,0),IF($AA$5="Aggregate Base",AC11,0)), 0))</f>
        <v/>
      </c>
      <c r="AJ11" s="193" t="str">
        <f t="shared" ref="AJ11:AJ59" si="16">_xlfn.LET(_xlpm.AcpSum, SUM(
    IF($C$5="Asphalt Concrete Pavement", SUM(C11:D11), 0),
    IF($I$5="Asphalt Concrete Pavement", SUM(I11:J11), 0),
    IF($O$5="Asphalt Concrete Pavement", SUM(O11:P11), 0),
    IF($U$5="Asphalt Concrete Pavement", SUM(U11:V11), 0),
    IF($AA$5="Asphalt Concrete Pavement", SUM(AA11:AB11), 0)),
IF(_xlpm.AcpSum=0, "", ROUND(_xlpm.AcpSum, 0)))</f>
        <v/>
      </c>
      <c r="AK11" s="193" t="str">
        <f t="shared" ref="AK11:AK59" si="17">_xlfn.LET(_xlpm.AggSum, SUM(
    IF($F$5="Asphalt Concrete Pavement", SUM(H11)/9, 0),
    IF($L$5="Asphalt Concrete Pavement", SUM(N11)/9, 0),
    IF($R$5="Asphalt Concrete Pavement", SUM(T11)/9, 0),
    IF($X$5="Asphalt Concrete Pavement", SUM(Z11)/9, 0),
    IF($AD$5="Asphalt Concrete Pavement", SUM(AF11)/9, 0)),
IF(_xlpm.AggSum=0, "", ROUND(_xlpm.AggSum,0)))</f>
        <v/>
      </c>
      <c r="AL11" s="193" t="str">
        <f t="shared" ref="AL11:AL59" si="18">IF(SUM(IF($C$5="Asphalt Concrete Pavement",E11,0),IF($I$5="Asphalt Concrete Pavement",K11,0),IF($O$5="Asphalt Concrete Pavement",Q11,0),IF($U$5="Asphalt Concrete Pavement",W11,0),IF($AA$5="Asphalt Concrete Pavement",AC11,0))=0, "", ROUND(SUM(IF($C$5="Asphalt Concrete Pavement",E11,0),IF($I$5="Asphalt Concrete Pavement",K11,0),IF($O$5="Asphalt Concrete Pavement",Q11,0),IF($U$5="Asphalt Concrete Pavement",W11,0),IF($AA$5="Asphalt Concrete Pavement",AC11,0)), 0))</f>
        <v/>
      </c>
      <c r="AM11" s="194" t="str">
        <f>IF($B11="", "", IFERROR(ROUND(AL11 * 'Manual Inputs'!$I$6, 2), 0))</f>
        <v/>
      </c>
      <c r="AN11" s="195" t="str">
        <f t="shared" ref="AN11:AN59" si="19">AK11</f>
        <v/>
      </c>
      <c r="AO11" s="196" t="str">
        <f>IF(OR($AN11="", $AN11=0), "", ROUND((N($AN11) * 'Manual Inputs'!$I$15 / 'Manual Inputs'!$I$16), 2))</f>
        <v/>
      </c>
      <c r="AP11" s="228" t="str">
        <f t="shared" ref="AP11:AP59" si="20">AK11</f>
        <v/>
      </c>
      <c r="AQ11" s="229" t="str" cm="1">
        <f t="array" ref="AQ11">_xlfn.LET(
    _xlpm.Rate, _xlfn.IFS(
        'Manual Inputs'!$I$19="Asphalt Cutbacks", 'Manual Inputs'!$I$7/'Manual Inputs'!$I$8,
        'Manual Inputs'!$I$19="Asphalt Emulsion", 'Manual Inputs'!$I$9/'Manual Inputs'!$I$10
    ),
    IF(OR(ISNA(_xlpm.Rate), AP11=""), "", ROUND(_xlpm.Rate * N(AP11), 2))
)</f>
        <v/>
      </c>
      <c r="AR11" s="230" t="str">
        <f t="shared" ref="AR11:AR59" si="21">AK11</f>
        <v/>
      </c>
      <c r="AS11" s="231" t="str">
        <f>IF(OR($AR11="", 'Manual Inputs'!$I$11=""), "", ROUND(($AR11 * 'Manual Inputs'!$I$12 * 'Manual Inputs'!$I$11 / 'Manual Inputs'!$I$17), 2))</f>
        <v/>
      </c>
      <c r="AT11" s="232" t="str">
        <f t="shared" ref="AT11:AT59" si="22">AK11</f>
        <v/>
      </c>
      <c r="AU11" s="233" t="str">
        <f>IF(OR($AT11="", $AT11=0), "", ROUND(($AT11 * 'Manual Inputs'!$I$15 / 'Manual Inputs'!$I$16), 2))</f>
        <v/>
      </c>
      <c r="AV11" s="234" t="str">
        <f>IF($B11="","",IFERROR(SUMIFS('Data Sorting'!$D:$D,'Data Sorting'!$A:$A,$B11,'Data Sorting'!$B:$B,TRIM(AV$7)),0))</f>
        <v/>
      </c>
      <c r="AW11" s="235" t="str">
        <f>IF($B11="", "", IFERROR(ROUND(SUMIFS('Data Sorting'!$C:$C, 'Data Sorting'!$A:$A, $B11, 'Data Sorting'!$B:$B, TRIM(AV$7)) / (9), 0), 0))</f>
        <v/>
      </c>
      <c r="AX11" s="238" t="str">
        <f>IF(OR(AV11="", AV11=0), "", ROUND((AV11*27 * 'Manual Inputs'!$I$4 / 'Manual Inputs'!$I$17), 0))</f>
        <v/>
      </c>
    </row>
    <row r="12" spans="1:50">
      <c r="A12" s="225"/>
      <c r="B12" s="190" t="str">
        <f>IF('Manual Inputs'!D6&lt;&gt;"",'Manual Inputs'!D6,"")</f>
        <v/>
      </c>
      <c r="C12" s="191" t="str">
        <f>IF($B12="","",IFERROR(SUMIFS('Data Sorting'!$D:$D,'Data Sorting'!$A:$A,$B12,'Data Sorting'!$B:$B,TRIM(C$8)),0))</f>
        <v/>
      </c>
      <c r="D12" s="191" t="str">
        <f>IF($B12="","",IFERROR(SUMIFS('Data Sorting'!$D:$D,'Data Sorting'!$A:$A,$B12,'Data Sorting'!$B:$B,TRIM(D$8)),0))</f>
        <v/>
      </c>
      <c r="E12" s="227" t="str">
        <f>IF($B12="", "", ROUND(((C12+D12)*27*_xlfn.IFNA(_xlfn.XLOOKUP(TRIM($C$5), 'Manual Inputs'!$H:$H, 'Manual Inputs'!$I:$I), 0) / 'Manual Inputs'!$I$17), 2))</f>
        <v/>
      </c>
      <c r="F12" s="191" t="str">
        <f>IF($B12="","",IFERROR(SUMIFS('Data Sorting'!$C:$C,'Data Sorting'!$A:$A,$B12,'Data Sorting'!$B:$B,TRIM(F$8)),0))</f>
        <v/>
      </c>
      <c r="G12" s="191" t="str">
        <f>IF($B12="","",IFERROR(SUMIFS('Data Sorting'!$C:$C,'Data Sorting'!$A:$A,$B12,'Data Sorting'!$B:$B,TRIM(G$8)),0))</f>
        <v/>
      </c>
      <c r="H12" s="227" t="str">
        <f t="shared" si="9"/>
        <v/>
      </c>
      <c r="I12" s="191" t="str">
        <f>IF($B12="","",IFERROR(SUMIFS('Data Sorting'!$D:$D,'Data Sorting'!$A:$A,$B12,'Data Sorting'!$B:$B,TRIM(I$8)),0))</f>
        <v/>
      </c>
      <c r="J12" s="191" t="str">
        <f>IF($B12="","",IFERROR(SUMIFS('Data Sorting'!$D:$D,'Data Sorting'!$A:$A,$B12,'Data Sorting'!$B:$B,TRIM(J$8)),0))</f>
        <v/>
      </c>
      <c r="K12" s="227" t="str">
        <f>IF($B12="", "", ROUND(((I12+J12)*27*_xlfn.IFNA(_xlfn.XLOOKUP(TRIM($I$5), 'Manual Inputs'!$H:$H, 'Manual Inputs'!$I:$I), 0) / 'Manual Inputs'!$I$17), 2))</f>
        <v/>
      </c>
      <c r="L12" s="191" t="str">
        <f>IF($B12="","",IFERROR(SUMIFS('Data Sorting'!$C:$C,'Data Sorting'!$A:$A,$B12,'Data Sorting'!$B:$B,TRIM(L$8)),0))</f>
        <v/>
      </c>
      <c r="M12" s="191" t="str">
        <f>IF($B12="","",IFERROR(SUMIFS('Data Sorting'!$C:$C,'Data Sorting'!$A:$A,$B12,'Data Sorting'!$C:$C,TRIM(M$8)),0))</f>
        <v/>
      </c>
      <c r="N12" s="227" t="str">
        <f t="shared" si="10"/>
        <v/>
      </c>
      <c r="O12" s="191" t="str">
        <f>IF($B12="","",IFERROR(SUMIFS('Data Sorting'!$D:$D,'Data Sorting'!$A:$A,$B12,'Data Sorting'!$B:$B,TRIM(O$8)),0))</f>
        <v/>
      </c>
      <c r="P12" s="191" t="str">
        <f>IF($B12="","",IFERROR(SUMIFS('Data Sorting'!$D:$D,'Data Sorting'!$A:$A,$B12,'Data Sorting'!$B:$B,TRIM(P$8)),0))</f>
        <v/>
      </c>
      <c r="Q12" s="227" t="str">
        <f>IF($B12="", "", ROUND(((O12+P12)*27*_xlfn.IFNA(_xlfn.XLOOKUP(TRIM($O$5), 'Manual Inputs'!$H:$H, 'Manual Inputs'!$I:$I), 0) / 'Manual Inputs'!$I$17), 2))</f>
        <v/>
      </c>
      <c r="R12" s="191" t="str">
        <f>IF($B12="","",IFERROR(SUMIFS('Data Sorting'!$C:$C,'Data Sorting'!$A:$A,$B12,'Data Sorting'!$B:$B,TRIM(R$8)),0))</f>
        <v/>
      </c>
      <c r="S12" s="191" t="str">
        <f>IF($B12="","",IFERROR(SUMIFS('Data Sorting'!$C:$C,'Data Sorting'!$A:$A,$B12,'Data Sorting'!$B:$B,TRIM(S$8)),0))</f>
        <v/>
      </c>
      <c r="T12" s="227" t="str">
        <f t="shared" si="11"/>
        <v/>
      </c>
      <c r="U12" s="191" t="str">
        <f>IF($B12="","",IFERROR(SUMIFS('Data Sorting'!$D:$D,'Data Sorting'!$A:$A,$B12,'Data Sorting'!$B:$B,TRIM(U$8)),0))</f>
        <v/>
      </c>
      <c r="V12" s="191" t="str">
        <f>IF($B12="","",IFERROR(SUMIFS('Data Sorting'!$D:$D,'Data Sorting'!$A:$A,$B12,'Data Sorting'!$B:$B,TRIM(V$8)),0))</f>
        <v/>
      </c>
      <c r="W12" s="227" t="str">
        <f>IF($B12="", "", ROUND(((U12+V12)*27*_xlfn.IFNA(_xlfn.XLOOKUP(TRIM($U$5), 'Manual Inputs'!$H:$H, 'Manual Inputs'!$I:$I), 0) / 'Manual Inputs'!$I$17), 2))</f>
        <v/>
      </c>
      <c r="X12" s="191" t="str">
        <f>IF($B12="","",IFERROR(SUMIFS('Data Sorting'!$C:$C,'Data Sorting'!$A:$A,$B12,'Data Sorting'!$B:$B,TRIM(X$8)),0))</f>
        <v/>
      </c>
      <c r="Y12" s="191" t="str">
        <f>IF($B12="","",IFERROR(SUMIFS('Data Sorting'!$C:$C,'Data Sorting'!$A:$A,$B12,'Data Sorting'!$B:$B,TRIM(Y$8)),0))</f>
        <v/>
      </c>
      <c r="Z12" s="227" t="str">
        <f t="shared" si="12"/>
        <v/>
      </c>
      <c r="AA12" s="191" t="str">
        <f>IF($B12="","",IFERROR(SUMIFS('Data Sorting'!$D:$D,'Data Sorting'!$A:$A,$B12,'Data Sorting'!$B:$B,TRIM(AA$8)),0))</f>
        <v/>
      </c>
      <c r="AB12" s="191" t="str">
        <f>IF($B12="","",IFERROR(SUMIFS('Data Sorting'!$D:$D,'Data Sorting'!$A:$A,$B12,'Data Sorting'!$B:$B,TRIM(AB$8)),0))</f>
        <v/>
      </c>
      <c r="AC12" s="227" t="str">
        <f>IF($B12="", "", ROUND(((AA12+AB12)*27*_xlfn.IFNA(_xlfn.XLOOKUP(TRIM($AA$5), 'Manual Inputs'!$H:$H, 'Manual Inputs'!$I:$I), 0) / 'Manual Inputs'!$I$17), 2))</f>
        <v/>
      </c>
      <c r="AD12" s="191" t="str">
        <f>IF($B12="","",IFERROR(SUMIFS('Data Sorting'!$C:$C,'Data Sorting'!$A:$A,$B12,'Data Sorting'!$B:$B,TRIM(AD$8)),0))</f>
        <v/>
      </c>
      <c r="AE12" s="191" t="str">
        <f>IF($B12="","",IFERROR(SUMIFS('Data Sorting'!$D:$D,'Data Sorting'!$A:$A,$B12,'Data Sorting'!$B:$B,TRIM(AE$8)),0))</f>
        <v/>
      </c>
      <c r="AF12" s="227" t="str">
        <f t="shared" si="13"/>
        <v/>
      </c>
      <c r="AG12" s="192" t="str">
        <f t="shared" si="14"/>
        <v/>
      </c>
      <c r="AH12" s="192" t="str">
        <f t="shared" si="8"/>
        <v/>
      </c>
      <c r="AI12" s="192" t="str">
        <f t="shared" si="15"/>
        <v/>
      </c>
      <c r="AJ12" s="193" t="str">
        <f t="shared" si="16"/>
        <v/>
      </c>
      <c r="AK12" s="193" t="str">
        <f t="shared" si="17"/>
        <v/>
      </c>
      <c r="AL12" s="193" t="str">
        <f t="shared" si="18"/>
        <v/>
      </c>
      <c r="AM12" s="194" t="str">
        <f>IF($B12="", "", IFERROR(ROUND(AL12 * 'Manual Inputs'!$I$6, 2), 0))</f>
        <v/>
      </c>
      <c r="AN12" s="195" t="str">
        <f t="shared" si="19"/>
        <v/>
      </c>
      <c r="AO12" s="196" t="str">
        <f>IF(OR($AN12="", $AN12=0), "", ROUND((N($AN12) * 'Manual Inputs'!$I$15 / 'Manual Inputs'!$I$16), 2))</f>
        <v/>
      </c>
      <c r="AP12" s="228" t="str">
        <f t="shared" si="20"/>
        <v/>
      </c>
      <c r="AQ12" s="229" t="str" cm="1">
        <f t="array" ref="AQ12">_xlfn.LET(
    _xlpm.Rate, _xlfn.IFS(
        'Manual Inputs'!$I$19="Asphalt Cutbacks", 'Manual Inputs'!$I$7/'Manual Inputs'!$I$8,
        'Manual Inputs'!$I$19="Asphalt Emulsion", 'Manual Inputs'!$I$9/'Manual Inputs'!$I$10
    ),
    IF(OR(ISNA(_xlpm.Rate), AP12=""), "", ROUND(_xlpm.Rate * N(AP12), 2))
)</f>
        <v/>
      </c>
      <c r="AR12" s="230" t="str">
        <f t="shared" si="21"/>
        <v/>
      </c>
      <c r="AS12" s="231" t="str">
        <f>IF(OR($AR12="", 'Manual Inputs'!$I$11=""), "", ROUND(($AR12 * 'Manual Inputs'!$I$12 * 'Manual Inputs'!$I$11 / 'Manual Inputs'!$I$17), 2))</f>
        <v/>
      </c>
      <c r="AT12" s="232" t="str">
        <f t="shared" si="22"/>
        <v/>
      </c>
      <c r="AU12" s="233" t="str">
        <f>IF(OR($AT12="", $AT12=0), "", ROUND(($AT12 * 'Manual Inputs'!$I$15 / 'Manual Inputs'!$I$16), 2))</f>
        <v/>
      </c>
      <c r="AV12" s="234" t="str">
        <f>IF($B12="","",IFERROR(SUMIFS('Data Sorting'!$D:$D,'Data Sorting'!$A:$A,$B12,'Data Sorting'!$B:$B,TRIM(AV$7)),0))</f>
        <v/>
      </c>
      <c r="AW12" s="235" t="str">
        <f>IF($B12="", "", IFERROR(ROUND(SUMIFS('Data Sorting'!$C:$C, 'Data Sorting'!$A:$A, $B12, 'Data Sorting'!$B:$B, TRIM(AV$7)) / (9), 0), 0))</f>
        <v/>
      </c>
      <c r="AX12" s="238" t="str">
        <f>IF(OR(AV12="", AV12=0), "", ROUND((AV12*27 * 'Manual Inputs'!$I$4 / 'Manual Inputs'!$I$17), 0))</f>
        <v/>
      </c>
    </row>
    <row r="13" spans="1:50">
      <c r="A13" s="225"/>
      <c r="B13" s="190" t="str">
        <f>IF('Manual Inputs'!D7&lt;&gt;"",'Manual Inputs'!D7,"")</f>
        <v/>
      </c>
      <c r="C13" s="191" t="str">
        <f>IF($B13="","",IFERROR(SUMIFS('Data Sorting'!$D:$D,'Data Sorting'!$A:$A,$B13,'Data Sorting'!$B:$B,TRIM(C$8)),0))</f>
        <v/>
      </c>
      <c r="D13" s="191" t="str">
        <f>IF($B13="","",IFERROR(SUMIFS('Data Sorting'!$D:$D,'Data Sorting'!$A:$A,$B13,'Data Sorting'!$B:$B,TRIM(D$8)),0))</f>
        <v/>
      </c>
      <c r="E13" s="227" t="str">
        <f>IF($B13="", "", ROUND(((C13+D13)*27*_xlfn.IFNA(_xlfn.XLOOKUP(TRIM($C$5), 'Manual Inputs'!$H:$H, 'Manual Inputs'!$I:$I), 0) / 'Manual Inputs'!$I$17), 2))</f>
        <v/>
      </c>
      <c r="F13" s="191" t="str">
        <f>IF($B13="","",IFERROR(SUMIFS('Data Sorting'!$C:$C,'Data Sorting'!$A:$A,$B13,'Data Sorting'!$B:$B,TRIM(F$8)),0))</f>
        <v/>
      </c>
      <c r="G13" s="191" t="str">
        <f>IF($B13="","",IFERROR(SUMIFS('Data Sorting'!$C:$C,'Data Sorting'!$A:$A,$B13,'Data Sorting'!$B:$B,TRIM(G$8)),0))</f>
        <v/>
      </c>
      <c r="H13" s="227" t="str">
        <f t="shared" si="9"/>
        <v/>
      </c>
      <c r="I13" s="191" t="str">
        <f>IF($B13="","",IFERROR(SUMIFS('Data Sorting'!$D:$D,'Data Sorting'!$A:$A,$B13,'Data Sorting'!$B:$B,TRIM(I$8)),0))</f>
        <v/>
      </c>
      <c r="J13" s="191" t="str">
        <f>IF($B13="","",IFERROR(SUMIFS('Data Sorting'!$D:$D,'Data Sorting'!$A:$A,$B13,'Data Sorting'!$B:$B,TRIM(J$8)),0))</f>
        <v/>
      </c>
      <c r="K13" s="227" t="str">
        <f>IF($B13="", "", ROUND(((I13+J13)*27*_xlfn.IFNA(_xlfn.XLOOKUP(TRIM($I$5), 'Manual Inputs'!$H:$H, 'Manual Inputs'!$I:$I), 0) / 'Manual Inputs'!$I$17), 2))</f>
        <v/>
      </c>
      <c r="L13" s="191" t="str">
        <f>IF($B13="","",IFERROR(SUMIFS('Data Sorting'!$C:$C,'Data Sorting'!$A:$A,$B13,'Data Sorting'!$B:$B,TRIM(L$8)),0))</f>
        <v/>
      </c>
      <c r="M13" s="191" t="str">
        <f>IF($B13="","",IFERROR(SUMIFS('Data Sorting'!$C:$C,'Data Sorting'!$A:$A,$B13,'Data Sorting'!$C:$C,TRIM(M$8)),0))</f>
        <v/>
      </c>
      <c r="N13" s="227" t="str">
        <f t="shared" si="10"/>
        <v/>
      </c>
      <c r="O13" s="191" t="str">
        <f>IF($B13="","",IFERROR(SUMIFS('Data Sorting'!$D:$D,'Data Sorting'!$A:$A,$B13,'Data Sorting'!$B:$B,TRIM(O$8)),0))</f>
        <v/>
      </c>
      <c r="P13" s="191" t="str">
        <f>IF($B13="","",IFERROR(SUMIFS('Data Sorting'!$D:$D,'Data Sorting'!$A:$A,$B13,'Data Sorting'!$B:$B,TRIM(P$8)),0))</f>
        <v/>
      </c>
      <c r="Q13" s="227" t="str">
        <f>IF($B13="", "", ROUND(((O13+P13)*27*_xlfn.IFNA(_xlfn.XLOOKUP(TRIM($O$5), 'Manual Inputs'!$H:$H, 'Manual Inputs'!$I:$I), 0) / 'Manual Inputs'!$I$17), 2))</f>
        <v/>
      </c>
      <c r="R13" s="191" t="str">
        <f>IF($B13="","",IFERROR(SUMIFS('Data Sorting'!$C:$C,'Data Sorting'!$A:$A,$B13,'Data Sorting'!$B:$B,TRIM(R$8)),0))</f>
        <v/>
      </c>
      <c r="S13" s="191" t="str">
        <f>IF($B13="","",IFERROR(SUMIFS('Data Sorting'!$C:$C,'Data Sorting'!$A:$A,$B13,'Data Sorting'!$B:$B,TRIM(S$8)),0))</f>
        <v/>
      </c>
      <c r="T13" s="227" t="str">
        <f t="shared" si="11"/>
        <v/>
      </c>
      <c r="U13" s="191" t="str">
        <f>IF($B13="","",IFERROR(SUMIFS('Data Sorting'!$D:$D,'Data Sorting'!$A:$A,$B13,'Data Sorting'!$B:$B,TRIM(U$8)),0))</f>
        <v/>
      </c>
      <c r="V13" s="191" t="str">
        <f>IF($B13="","",IFERROR(SUMIFS('Data Sorting'!$D:$D,'Data Sorting'!$A:$A,$B13,'Data Sorting'!$B:$B,TRIM(V$8)),0))</f>
        <v/>
      </c>
      <c r="W13" s="227" t="str">
        <f>IF($B13="", "", ROUND(((U13+V13)*27*_xlfn.IFNA(_xlfn.XLOOKUP(TRIM($U$5), 'Manual Inputs'!$H:$H, 'Manual Inputs'!$I:$I), 0) / 'Manual Inputs'!$I$17), 2))</f>
        <v/>
      </c>
      <c r="X13" s="191" t="str">
        <f>IF($B13="","",IFERROR(SUMIFS('Data Sorting'!$C:$C,'Data Sorting'!$A:$A,$B13,'Data Sorting'!$B:$B,TRIM(X$8)),0))</f>
        <v/>
      </c>
      <c r="Y13" s="191" t="str">
        <f>IF($B13="","",IFERROR(SUMIFS('Data Sorting'!$C:$C,'Data Sorting'!$A:$A,$B13,'Data Sorting'!$B:$B,TRIM(Y$8)),0))</f>
        <v/>
      </c>
      <c r="Z13" s="227" t="str">
        <f t="shared" si="12"/>
        <v/>
      </c>
      <c r="AA13" s="191" t="str">
        <f>IF($B13="","",IFERROR(SUMIFS('Data Sorting'!$D:$D,'Data Sorting'!$A:$A,$B13,'Data Sorting'!$B:$B,TRIM(AA$8)),0))</f>
        <v/>
      </c>
      <c r="AB13" s="191" t="str">
        <f>IF($B13="","",IFERROR(SUMIFS('Data Sorting'!$D:$D,'Data Sorting'!$A:$A,$B13,'Data Sorting'!$B:$B,TRIM(AB$8)),0))</f>
        <v/>
      </c>
      <c r="AC13" s="227" t="str">
        <f>IF($B13="", "", ROUND(((AA13+AB13)*27*_xlfn.IFNA(_xlfn.XLOOKUP(TRIM($AA$5), 'Manual Inputs'!$H:$H, 'Manual Inputs'!$I:$I), 0) / 'Manual Inputs'!$I$17), 2))</f>
        <v/>
      </c>
      <c r="AD13" s="191" t="str">
        <f>IF($B13="","",IFERROR(SUMIFS('Data Sorting'!$C:$C,'Data Sorting'!$A:$A,$B13,'Data Sorting'!$B:$B,TRIM(AD$8)),0))</f>
        <v/>
      </c>
      <c r="AE13" s="191" t="str">
        <f>IF($B13="","",IFERROR(SUMIFS('Data Sorting'!$D:$D,'Data Sorting'!$A:$A,$B13,'Data Sorting'!$B:$B,TRIM(AE$8)),0))</f>
        <v/>
      </c>
      <c r="AF13" s="227" t="str">
        <f t="shared" si="13"/>
        <v/>
      </c>
      <c r="AG13" s="192" t="str">
        <f t="shared" si="14"/>
        <v/>
      </c>
      <c r="AH13" s="192" t="str">
        <f t="shared" si="8"/>
        <v/>
      </c>
      <c r="AI13" s="192" t="str">
        <f t="shared" si="15"/>
        <v/>
      </c>
      <c r="AJ13" s="193" t="str">
        <f t="shared" si="16"/>
        <v/>
      </c>
      <c r="AK13" s="193" t="str">
        <f t="shared" si="17"/>
        <v/>
      </c>
      <c r="AL13" s="193" t="str">
        <f t="shared" si="18"/>
        <v/>
      </c>
      <c r="AM13" s="194" t="str">
        <f>IF($B13="", "", IFERROR(ROUND(AL13 * 'Manual Inputs'!$I$6, 2), 0))</f>
        <v/>
      </c>
      <c r="AN13" s="195" t="str">
        <f t="shared" si="19"/>
        <v/>
      </c>
      <c r="AO13" s="196" t="str">
        <f>IF(OR($AN13="", $AN13=0), "", ROUND((N($AN13) * 'Manual Inputs'!$I$15 / 'Manual Inputs'!$I$16), 2))</f>
        <v/>
      </c>
      <c r="AP13" s="228" t="str">
        <f t="shared" si="20"/>
        <v/>
      </c>
      <c r="AQ13" s="229" t="str" cm="1">
        <f t="array" ref="AQ13">_xlfn.LET(
    _xlpm.Rate, _xlfn.IFS(
        'Manual Inputs'!$I$19="Asphalt Cutbacks", 'Manual Inputs'!$I$7/'Manual Inputs'!$I$8,
        'Manual Inputs'!$I$19="Asphalt Emulsion", 'Manual Inputs'!$I$9/'Manual Inputs'!$I$10
    ),
    IF(OR(ISNA(_xlpm.Rate), AP13=""), "", ROUND(_xlpm.Rate * N(AP13), 2))
)</f>
        <v/>
      </c>
      <c r="AR13" s="230" t="str">
        <f t="shared" si="21"/>
        <v/>
      </c>
      <c r="AS13" s="231" t="str">
        <f>IF(OR($AR13="", 'Manual Inputs'!$I$11=""), "", ROUND(($AR13 * 'Manual Inputs'!$I$12 * 'Manual Inputs'!$I$11 / 'Manual Inputs'!$I$17), 2))</f>
        <v/>
      </c>
      <c r="AT13" s="232" t="str">
        <f t="shared" si="22"/>
        <v/>
      </c>
      <c r="AU13" s="233" t="str">
        <f>IF(OR($AT13="", $AT13=0), "", ROUND(($AT13 * 'Manual Inputs'!$I$15 / 'Manual Inputs'!$I$16), 2))</f>
        <v/>
      </c>
      <c r="AV13" s="234" t="str">
        <f>IF($B13="","",IFERROR(SUMIFS('Data Sorting'!$D:$D,'Data Sorting'!$A:$A,$B13,'Data Sorting'!$B:$B,TRIM(AV$7)),0))</f>
        <v/>
      </c>
      <c r="AW13" s="235" t="str">
        <f>IF($B13="", "", IFERROR(ROUND(SUMIFS('Data Sorting'!$C:$C, 'Data Sorting'!$A:$A, $B13, 'Data Sorting'!$B:$B, TRIM(AV$7)) / (9), 0), 0))</f>
        <v/>
      </c>
      <c r="AX13" s="238" t="str">
        <f>IF(OR(AV13="", AV13=0), "", ROUND((AV13*27 * 'Manual Inputs'!$I$4 / 'Manual Inputs'!$I$17), 0))</f>
        <v/>
      </c>
    </row>
    <row r="14" spans="1:50">
      <c r="A14" s="225"/>
      <c r="B14" s="190" t="str">
        <f>IF('Manual Inputs'!D8&lt;&gt;"",'Manual Inputs'!D8,"")</f>
        <v/>
      </c>
      <c r="C14" s="191" t="str">
        <f>IF($B14="","",IFERROR(SUMIFS('Data Sorting'!$D:$D,'Data Sorting'!$A:$A,$B14,'Data Sorting'!$B:$B,TRIM(C$8)),0))</f>
        <v/>
      </c>
      <c r="D14" s="191" t="str">
        <f>IF($B14="","",IFERROR(SUMIFS('Data Sorting'!$D:$D,'Data Sorting'!$A:$A,$B14,'Data Sorting'!$B:$B,TRIM(D$8)),0))</f>
        <v/>
      </c>
      <c r="E14" s="227" t="str">
        <f>IF($B14="", "", ROUND(((C14+D14)*27*_xlfn.IFNA(_xlfn.XLOOKUP(TRIM($C$5), 'Manual Inputs'!$H:$H, 'Manual Inputs'!$I:$I), 0) / 'Manual Inputs'!$I$17), 2))</f>
        <v/>
      </c>
      <c r="F14" s="191" t="str">
        <f>IF($B14="","",IFERROR(SUMIFS('Data Sorting'!$C:$C,'Data Sorting'!$A:$A,$B14,'Data Sorting'!$B:$B,TRIM(F$8)),0))</f>
        <v/>
      </c>
      <c r="G14" s="191" t="str">
        <f>IF($B14="","",IFERROR(SUMIFS('Data Sorting'!$C:$C,'Data Sorting'!$A:$A,$B14,'Data Sorting'!$B:$B,TRIM(G$8)),0))</f>
        <v/>
      </c>
      <c r="H14" s="227" t="str">
        <f t="shared" si="9"/>
        <v/>
      </c>
      <c r="I14" s="191" t="str">
        <f>IF($B14="","",IFERROR(SUMIFS('Data Sorting'!$D:$D,'Data Sorting'!$A:$A,$B14,'Data Sorting'!$B:$B,TRIM(I$8)),0))</f>
        <v/>
      </c>
      <c r="J14" s="191" t="str">
        <f>IF($B14="","",IFERROR(SUMIFS('Data Sorting'!$D:$D,'Data Sorting'!$A:$A,$B14,'Data Sorting'!$B:$B,TRIM(J$8)),0))</f>
        <v/>
      </c>
      <c r="K14" s="227" t="str">
        <f>IF($B14="", "", ROUND(((I14+J14)*27*_xlfn.IFNA(_xlfn.XLOOKUP(TRIM($I$5), 'Manual Inputs'!$H:$H, 'Manual Inputs'!$I:$I), 0) / 'Manual Inputs'!$I$17), 2))</f>
        <v/>
      </c>
      <c r="L14" s="191" t="str">
        <f>IF($B14="","",IFERROR(SUMIFS('Data Sorting'!$C:$C,'Data Sorting'!$A:$A,$B14,'Data Sorting'!$B:$B,TRIM(L$8)),0))</f>
        <v/>
      </c>
      <c r="M14" s="191" t="str">
        <f>IF($B14="","",IFERROR(SUMIFS('Data Sorting'!$C:$C,'Data Sorting'!$A:$A,$B14,'Data Sorting'!$C:$C,TRIM(M$8)),0))</f>
        <v/>
      </c>
      <c r="N14" s="227" t="str">
        <f t="shared" si="10"/>
        <v/>
      </c>
      <c r="O14" s="191" t="str">
        <f>IF($B14="","",IFERROR(SUMIFS('Data Sorting'!$D:$D,'Data Sorting'!$A:$A,$B14,'Data Sorting'!$B:$B,TRIM(O$8)),0))</f>
        <v/>
      </c>
      <c r="P14" s="191" t="str">
        <f>IF($B14="","",IFERROR(SUMIFS('Data Sorting'!$D:$D,'Data Sorting'!$A:$A,$B14,'Data Sorting'!$B:$B,TRIM(P$8)),0))</f>
        <v/>
      </c>
      <c r="Q14" s="227" t="str">
        <f>IF($B14="", "", ROUND(((O14+P14)*27*_xlfn.IFNA(_xlfn.XLOOKUP(TRIM($O$5), 'Manual Inputs'!$H:$H, 'Manual Inputs'!$I:$I), 0) / 'Manual Inputs'!$I$17), 2))</f>
        <v/>
      </c>
      <c r="R14" s="191" t="str">
        <f>IF($B14="","",IFERROR(SUMIFS('Data Sorting'!$C:$C,'Data Sorting'!$A:$A,$B14,'Data Sorting'!$B:$B,TRIM(R$8)),0))</f>
        <v/>
      </c>
      <c r="S14" s="191" t="str">
        <f>IF($B14="","",IFERROR(SUMIFS('Data Sorting'!$C:$C,'Data Sorting'!$A:$A,$B14,'Data Sorting'!$B:$B,TRIM(S$8)),0))</f>
        <v/>
      </c>
      <c r="T14" s="227" t="str">
        <f t="shared" si="11"/>
        <v/>
      </c>
      <c r="U14" s="191" t="str">
        <f>IF($B14="","",IFERROR(SUMIFS('Data Sorting'!$D:$D,'Data Sorting'!$A:$A,$B14,'Data Sorting'!$B:$B,TRIM(U$8)),0))</f>
        <v/>
      </c>
      <c r="V14" s="191" t="str">
        <f>IF($B14="","",IFERROR(SUMIFS('Data Sorting'!$D:$D,'Data Sorting'!$A:$A,$B14,'Data Sorting'!$B:$B,TRIM(V$8)),0))</f>
        <v/>
      </c>
      <c r="W14" s="227" t="str">
        <f>IF($B14="", "", ROUND(((U14+V14)*27*_xlfn.IFNA(_xlfn.XLOOKUP(TRIM($U$5), 'Manual Inputs'!$H:$H, 'Manual Inputs'!$I:$I), 0) / 'Manual Inputs'!$I$17), 2))</f>
        <v/>
      </c>
      <c r="X14" s="191" t="str">
        <f>IF($B14="","",IFERROR(SUMIFS('Data Sorting'!$C:$C,'Data Sorting'!$A:$A,$B14,'Data Sorting'!$B:$B,TRIM(X$8)),0))</f>
        <v/>
      </c>
      <c r="Y14" s="191" t="str">
        <f>IF($B14="","",IFERROR(SUMIFS('Data Sorting'!$C:$C,'Data Sorting'!$A:$A,$B14,'Data Sorting'!$B:$B,TRIM(Y$8)),0))</f>
        <v/>
      </c>
      <c r="Z14" s="227" t="str">
        <f t="shared" si="12"/>
        <v/>
      </c>
      <c r="AA14" s="191" t="str">
        <f>IF($B14="","",IFERROR(SUMIFS('Data Sorting'!$D:$D,'Data Sorting'!$A:$A,$B14,'Data Sorting'!$B:$B,TRIM(AA$8)),0))</f>
        <v/>
      </c>
      <c r="AB14" s="191" t="str">
        <f>IF($B14="","",IFERROR(SUMIFS('Data Sorting'!$D:$D,'Data Sorting'!$A:$A,$B14,'Data Sorting'!$B:$B,TRIM(AB$8)),0))</f>
        <v/>
      </c>
      <c r="AC14" s="227" t="str">
        <f>IF($B14="", "", ROUND(((AA14+AB14)*27*_xlfn.IFNA(_xlfn.XLOOKUP(TRIM($AA$5), 'Manual Inputs'!$H:$H, 'Manual Inputs'!$I:$I), 0) / 'Manual Inputs'!$I$17), 2))</f>
        <v/>
      </c>
      <c r="AD14" s="191" t="str">
        <f>IF($B14="","",IFERROR(SUMIFS('Data Sorting'!$C:$C,'Data Sorting'!$A:$A,$B14,'Data Sorting'!$B:$B,TRIM(AD$8)),0))</f>
        <v/>
      </c>
      <c r="AE14" s="191" t="str">
        <f>IF($B14="","",IFERROR(SUMIFS('Data Sorting'!$D:$D,'Data Sorting'!$A:$A,$B14,'Data Sorting'!$B:$B,TRIM(AE$8)),0))</f>
        <v/>
      </c>
      <c r="AF14" s="227" t="str">
        <f t="shared" si="13"/>
        <v/>
      </c>
      <c r="AG14" s="192" t="str">
        <f t="shared" si="14"/>
        <v/>
      </c>
      <c r="AH14" s="192" t="str">
        <f t="shared" si="8"/>
        <v/>
      </c>
      <c r="AI14" s="192" t="str">
        <f t="shared" si="15"/>
        <v/>
      </c>
      <c r="AJ14" s="193" t="str">
        <f t="shared" si="16"/>
        <v/>
      </c>
      <c r="AK14" s="193" t="str">
        <f t="shared" si="17"/>
        <v/>
      </c>
      <c r="AL14" s="193" t="str">
        <f t="shared" si="18"/>
        <v/>
      </c>
      <c r="AM14" s="194" t="str">
        <f>IF($B14="", "", IFERROR(ROUND(AL14 * 'Manual Inputs'!$I$6, 2), 0))</f>
        <v/>
      </c>
      <c r="AN14" s="195" t="str">
        <f t="shared" si="19"/>
        <v/>
      </c>
      <c r="AO14" s="196" t="str">
        <f>IF(OR($AN14="", $AN14=0), "", ROUND((N($AN14) * 'Manual Inputs'!$I$15 / 'Manual Inputs'!$I$16), 2))</f>
        <v/>
      </c>
      <c r="AP14" s="228" t="str">
        <f t="shared" si="20"/>
        <v/>
      </c>
      <c r="AQ14" s="229" t="str" cm="1">
        <f t="array" ref="AQ14">_xlfn.LET(
    _xlpm.Rate, _xlfn.IFS(
        'Manual Inputs'!$I$19="Asphalt Cutbacks", 'Manual Inputs'!$I$7/'Manual Inputs'!$I$8,
        'Manual Inputs'!$I$19="Asphalt Emulsion", 'Manual Inputs'!$I$9/'Manual Inputs'!$I$10
    ),
    IF(OR(ISNA(_xlpm.Rate), AP14=""), "", ROUND(_xlpm.Rate * N(AP14), 2))
)</f>
        <v/>
      </c>
      <c r="AR14" s="230" t="str">
        <f t="shared" si="21"/>
        <v/>
      </c>
      <c r="AS14" s="231" t="str">
        <f>IF(OR($AR14="", 'Manual Inputs'!$I$11=""), "", ROUND(($AR14 * 'Manual Inputs'!$I$12 * 'Manual Inputs'!$I$11 / 'Manual Inputs'!$I$17), 2))</f>
        <v/>
      </c>
      <c r="AT14" s="232" t="str">
        <f t="shared" si="22"/>
        <v/>
      </c>
      <c r="AU14" s="233" t="str">
        <f>IF(OR($AT14="", $AT14=0), "", ROUND(($AT14 * 'Manual Inputs'!$I$15 / 'Manual Inputs'!$I$16), 2))</f>
        <v/>
      </c>
      <c r="AV14" s="234" t="str">
        <f>IF($B14="","",IFERROR(SUMIFS('Data Sorting'!$D:$D,'Data Sorting'!$A:$A,$B14,'Data Sorting'!$B:$B,TRIM(AV$7)),0))</f>
        <v/>
      </c>
      <c r="AW14" s="235" t="str">
        <f>IF($B14="", "", IFERROR(ROUND(SUMIFS('Data Sorting'!$C:$C, 'Data Sorting'!$A:$A, $B14, 'Data Sorting'!$B:$B, TRIM(AV$7)) / (9), 0), 0))</f>
        <v/>
      </c>
      <c r="AX14" s="238" t="str">
        <f>IF(OR(AV14="", AV14=0), "", ROUND((AV14*27 * 'Manual Inputs'!$I$4 / 'Manual Inputs'!$I$17), 0))</f>
        <v/>
      </c>
    </row>
    <row r="15" spans="1:50">
      <c r="A15" s="225"/>
      <c r="B15" s="190" t="str">
        <f>IF('Manual Inputs'!D9&lt;&gt;"",'Manual Inputs'!D9,"")</f>
        <v/>
      </c>
      <c r="C15" s="191" t="str">
        <f>IF($B15="","",IFERROR(SUMIFS('Data Sorting'!$D:$D,'Data Sorting'!$A:$A,$B15,'Data Sorting'!$B:$B,TRIM(C$8)),0))</f>
        <v/>
      </c>
      <c r="D15" s="191" t="str">
        <f>IF($B15="","",IFERROR(SUMIFS('Data Sorting'!$D:$D,'Data Sorting'!$A:$A,$B15,'Data Sorting'!$B:$B,TRIM(D$8)),0))</f>
        <v/>
      </c>
      <c r="E15" s="227" t="str">
        <f>IF($B15="", "", ROUND(((C15+D15)*27*_xlfn.IFNA(_xlfn.XLOOKUP(TRIM($C$5), 'Manual Inputs'!$H:$H, 'Manual Inputs'!$I:$I), 0) / 'Manual Inputs'!$I$17), 2))</f>
        <v/>
      </c>
      <c r="F15" s="191" t="str">
        <f>IF($B15="","",IFERROR(SUMIFS('Data Sorting'!$C:$C,'Data Sorting'!$A:$A,$B15,'Data Sorting'!$B:$B,TRIM(F$8)),0))</f>
        <v/>
      </c>
      <c r="G15" s="191" t="str">
        <f>IF($B15="","",IFERROR(SUMIFS('Data Sorting'!$C:$C,'Data Sorting'!$A:$A,$B15,'Data Sorting'!$B:$B,TRIM(G$8)),0))</f>
        <v/>
      </c>
      <c r="H15" s="227" t="str">
        <f t="shared" si="9"/>
        <v/>
      </c>
      <c r="I15" s="191" t="str">
        <f>IF($B15="","",IFERROR(SUMIFS('Data Sorting'!$D:$D,'Data Sorting'!$A:$A,$B15,'Data Sorting'!$B:$B,TRIM(I$8)),0))</f>
        <v/>
      </c>
      <c r="J15" s="191" t="str">
        <f>IF($B15="","",IFERROR(SUMIFS('Data Sorting'!$D:$D,'Data Sorting'!$A:$A,$B15,'Data Sorting'!$B:$B,TRIM(J$8)),0))</f>
        <v/>
      </c>
      <c r="K15" s="227" t="str">
        <f>IF($B15="", "", ROUND(((I15+J15)*27*_xlfn.IFNA(_xlfn.XLOOKUP(TRIM($I$5), 'Manual Inputs'!$H:$H, 'Manual Inputs'!$I:$I), 0) / 'Manual Inputs'!$I$17), 2))</f>
        <v/>
      </c>
      <c r="L15" s="191" t="str">
        <f>IF($B15="","",IFERROR(SUMIFS('Data Sorting'!$C:$C,'Data Sorting'!$A:$A,$B15,'Data Sorting'!$B:$B,TRIM(L$8)),0))</f>
        <v/>
      </c>
      <c r="M15" s="191" t="str">
        <f>IF($B15="","",IFERROR(SUMIFS('Data Sorting'!$C:$C,'Data Sorting'!$A:$A,$B15,'Data Sorting'!$C:$C,TRIM(M$8)),0))</f>
        <v/>
      </c>
      <c r="N15" s="227" t="str">
        <f t="shared" si="10"/>
        <v/>
      </c>
      <c r="O15" s="191" t="str">
        <f>IF($B15="","",IFERROR(SUMIFS('Data Sorting'!$D:$D,'Data Sorting'!$A:$A,$B15,'Data Sorting'!$B:$B,TRIM(O$8)),0))</f>
        <v/>
      </c>
      <c r="P15" s="191" t="str">
        <f>IF($B15="","",IFERROR(SUMIFS('Data Sorting'!$D:$D,'Data Sorting'!$A:$A,$B15,'Data Sorting'!$B:$B,TRIM(P$8)),0))</f>
        <v/>
      </c>
      <c r="Q15" s="227" t="str">
        <f>IF($B15="", "", ROUND(((O15+P15)*27*_xlfn.IFNA(_xlfn.XLOOKUP(TRIM($O$5), 'Manual Inputs'!$H:$H, 'Manual Inputs'!$I:$I), 0) / 'Manual Inputs'!$I$17), 2))</f>
        <v/>
      </c>
      <c r="R15" s="191" t="str">
        <f>IF($B15="","",IFERROR(SUMIFS('Data Sorting'!$C:$C,'Data Sorting'!$A:$A,$B15,'Data Sorting'!$B:$B,TRIM(R$8)),0))</f>
        <v/>
      </c>
      <c r="S15" s="191" t="str">
        <f>IF($B15="","",IFERROR(SUMIFS('Data Sorting'!$C:$C,'Data Sorting'!$A:$A,$B15,'Data Sorting'!$B:$B,TRIM(S$8)),0))</f>
        <v/>
      </c>
      <c r="T15" s="227" t="str">
        <f t="shared" si="11"/>
        <v/>
      </c>
      <c r="U15" s="191" t="str">
        <f>IF($B15="","",IFERROR(SUMIFS('Data Sorting'!$D:$D,'Data Sorting'!$A:$A,$B15,'Data Sorting'!$B:$B,TRIM(U$8)),0))</f>
        <v/>
      </c>
      <c r="V15" s="191" t="str">
        <f>IF($B15="","",IFERROR(SUMIFS('Data Sorting'!$D:$D,'Data Sorting'!$A:$A,$B15,'Data Sorting'!$B:$B,TRIM(V$8)),0))</f>
        <v/>
      </c>
      <c r="W15" s="227" t="str">
        <f>IF($B15="", "", ROUND(((U15+V15)*27*_xlfn.IFNA(_xlfn.XLOOKUP(TRIM($U$5), 'Manual Inputs'!$H:$H, 'Manual Inputs'!$I:$I), 0) / 'Manual Inputs'!$I$17), 2))</f>
        <v/>
      </c>
      <c r="X15" s="191" t="str">
        <f>IF($B15="","",IFERROR(SUMIFS('Data Sorting'!$C:$C,'Data Sorting'!$A:$A,$B15,'Data Sorting'!$B:$B,TRIM(X$8)),0))</f>
        <v/>
      </c>
      <c r="Y15" s="191" t="str">
        <f>IF($B15="","",IFERROR(SUMIFS('Data Sorting'!$C:$C,'Data Sorting'!$A:$A,$B15,'Data Sorting'!$B:$B,TRIM(Y$8)),0))</f>
        <v/>
      </c>
      <c r="Z15" s="227" t="str">
        <f t="shared" si="12"/>
        <v/>
      </c>
      <c r="AA15" s="191" t="str">
        <f>IF($B15="","",IFERROR(SUMIFS('Data Sorting'!$D:$D,'Data Sorting'!$A:$A,$B15,'Data Sorting'!$B:$B,TRIM(AA$8)),0))</f>
        <v/>
      </c>
      <c r="AB15" s="191" t="str">
        <f>IF($B15="","",IFERROR(SUMIFS('Data Sorting'!$D:$D,'Data Sorting'!$A:$A,$B15,'Data Sorting'!$B:$B,TRIM(AB$8)),0))</f>
        <v/>
      </c>
      <c r="AC15" s="227" t="str">
        <f>IF($B15="", "", ROUND(((AA15+AB15)*27*_xlfn.IFNA(_xlfn.XLOOKUP(TRIM($AA$5), 'Manual Inputs'!$H:$H, 'Manual Inputs'!$I:$I), 0) / 'Manual Inputs'!$I$17), 2))</f>
        <v/>
      </c>
      <c r="AD15" s="191" t="str">
        <f>IF($B15="","",IFERROR(SUMIFS('Data Sorting'!$C:$C,'Data Sorting'!$A:$A,$B15,'Data Sorting'!$B:$B,TRIM(AD$8)),0))</f>
        <v/>
      </c>
      <c r="AE15" s="191" t="str">
        <f>IF($B15="","",IFERROR(SUMIFS('Data Sorting'!$D:$D,'Data Sorting'!$A:$A,$B15,'Data Sorting'!$B:$B,TRIM(AE$8)),0))</f>
        <v/>
      </c>
      <c r="AF15" s="227" t="str">
        <f t="shared" si="13"/>
        <v/>
      </c>
      <c r="AG15" s="192" t="str">
        <f t="shared" si="14"/>
        <v/>
      </c>
      <c r="AH15" s="192" t="str">
        <f t="shared" si="8"/>
        <v/>
      </c>
      <c r="AI15" s="192" t="str">
        <f t="shared" si="15"/>
        <v/>
      </c>
      <c r="AJ15" s="193" t="str">
        <f t="shared" si="16"/>
        <v/>
      </c>
      <c r="AK15" s="193" t="str">
        <f t="shared" si="17"/>
        <v/>
      </c>
      <c r="AL15" s="193" t="str">
        <f t="shared" si="18"/>
        <v/>
      </c>
      <c r="AM15" s="194" t="str">
        <f>IF($B15="", "", IFERROR(ROUND(AL15 * 'Manual Inputs'!$I$6, 2), 0))</f>
        <v/>
      </c>
      <c r="AN15" s="195" t="str">
        <f t="shared" si="19"/>
        <v/>
      </c>
      <c r="AO15" s="196" t="str">
        <f>IF(OR($AN15="", $AN15=0), "", ROUND((N($AN15) * 'Manual Inputs'!$I$15 / 'Manual Inputs'!$I$16), 2))</f>
        <v/>
      </c>
      <c r="AP15" s="228" t="str">
        <f t="shared" si="20"/>
        <v/>
      </c>
      <c r="AQ15" s="229" t="str" cm="1">
        <f t="array" ref="AQ15">_xlfn.LET(
    _xlpm.Rate, _xlfn.IFS(
        'Manual Inputs'!$I$19="Asphalt Cutbacks", 'Manual Inputs'!$I$7/'Manual Inputs'!$I$8,
        'Manual Inputs'!$I$19="Asphalt Emulsion", 'Manual Inputs'!$I$9/'Manual Inputs'!$I$10
    ),
    IF(OR(ISNA(_xlpm.Rate), AP15=""), "", ROUND(_xlpm.Rate * N(AP15), 2))
)</f>
        <v/>
      </c>
      <c r="AR15" s="230" t="str">
        <f t="shared" si="21"/>
        <v/>
      </c>
      <c r="AS15" s="231" t="str">
        <f>IF(OR($AR15="", 'Manual Inputs'!$I$11=""), "", ROUND(($AR15 * 'Manual Inputs'!$I$12 * 'Manual Inputs'!$I$11 / 'Manual Inputs'!$I$17), 2))</f>
        <v/>
      </c>
      <c r="AT15" s="232" t="str">
        <f t="shared" si="22"/>
        <v/>
      </c>
      <c r="AU15" s="233" t="str">
        <f>IF(OR($AT15="", $AT15=0), "", ROUND(($AT15 * 'Manual Inputs'!$I$15 / 'Manual Inputs'!$I$16), 2))</f>
        <v/>
      </c>
      <c r="AV15" s="234" t="str">
        <f>IF($B15="","",IFERROR(SUMIFS('Data Sorting'!$D:$D,'Data Sorting'!$A:$A,$B15,'Data Sorting'!$B:$B,TRIM(AV$7)),0))</f>
        <v/>
      </c>
      <c r="AW15" s="235" t="str">
        <f>IF($B15="", "", IFERROR(ROUND(SUMIFS('Data Sorting'!$C:$C, 'Data Sorting'!$A:$A, $B15, 'Data Sorting'!$B:$B, TRIM(AV$7)) / (9), 0), 0))</f>
        <v/>
      </c>
      <c r="AX15" s="238" t="str">
        <f>IF(OR(AV15="", AV15=0), "", ROUND((AV15*27 * 'Manual Inputs'!$I$4 / 'Manual Inputs'!$I$17), 0))</f>
        <v/>
      </c>
    </row>
    <row r="16" spans="1:50">
      <c r="A16" s="225"/>
      <c r="B16" s="190" t="str">
        <f>IF('Manual Inputs'!D10&lt;&gt;"",'Manual Inputs'!D10,"")</f>
        <v/>
      </c>
      <c r="C16" s="191" t="str">
        <f>IF($B16="","",IFERROR(SUMIFS('Data Sorting'!$D:$D,'Data Sorting'!$A:$A,$B16,'Data Sorting'!$B:$B,TRIM(C$8)),0))</f>
        <v/>
      </c>
      <c r="D16" s="191" t="str">
        <f>IF($B16="","",IFERROR(SUMIFS('Data Sorting'!$D:$D,'Data Sorting'!$A:$A,$B16,'Data Sorting'!$B:$B,TRIM(D$8)),0))</f>
        <v/>
      </c>
      <c r="E16" s="227" t="str">
        <f>IF($B16="", "", ROUND(((C16+D16)*27*_xlfn.IFNA(_xlfn.XLOOKUP(TRIM($C$5), 'Manual Inputs'!$H:$H, 'Manual Inputs'!$I:$I), 0) / 'Manual Inputs'!$I$17), 2))</f>
        <v/>
      </c>
      <c r="F16" s="191" t="str">
        <f>IF($B16="","",IFERROR(SUMIFS('Data Sorting'!$C:$C,'Data Sorting'!$A:$A,$B16,'Data Sorting'!$B:$B,TRIM(F$8)),0))</f>
        <v/>
      </c>
      <c r="G16" s="191" t="str">
        <f>IF($B16="","",IFERROR(SUMIFS('Data Sorting'!$C:$C,'Data Sorting'!$A:$A,$B16,'Data Sorting'!$B:$B,TRIM(G$8)),0))</f>
        <v/>
      </c>
      <c r="H16" s="227" t="str">
        <f t="shared" si="9"/>
        <v/>
      </c>
      <c r="I16" s="191" t="str">
        <f>IF($B16="","",IFERROR(SUMIFS('Data Sorting'!$D:$D,'Data Sorting'!$A:$A,$B16,'Data Sorting'!$B:$B,TRIM(I$8)),0))</f>
        <v/>
      </c>
      <c r="J16" s="191" t="str">
        <f>IF($B16="","",IFERROR(SUMIFS('Data Sorting'!$D:$D,'Data Sorting'!$A:$A,$B16,'Data Sorting'!$B:$B,TRIM(J$8)),0))</f>
        <v/>
      </c>
      <c r="K16" s="227" t="str">
        <f>IF($B16="", "", ROUND(((I16+J16)*27*_xlfn.IFNA(_xlfn.XLOOKUP(TRIM($I$5), 'Manual Inputs'!$H:$H, 'Manual Inputs'!$I:$I), 0) / 'Manual Inputs'!$I$17), 2))</f>
        <v/>
      </c>
      <c r="L16" s="191" t="str">
        <f>IF($B16="","",IFERROR(SUMIFS('Data Sorting'!$C:$C,'Data Sorting'!$A:$A,$B16,'Data Sorting'!$B:$B,TRIM(L$8)),0))</f>
        <v/>
      </c>
      <c r="M16" s="191" t="str">
        <f>IF($B16="","",IFERROR(SUMIFS('Data Sorting'!$C:$C,'Data Sorting'!$A:$A,$B16,'Data Sorting'!$C:$C,TRIM(M$8)),0))</f>
        <v/>
      </c>
      <c r="N16" s="227" t="str">
        <f t="shared" si="10"/>
        <v/>
      </c>
      <c r="O16" s="191" t="str">
        <f>IF($B16="","",IFERROR(SUMIFS('Data Sorting'!$D:$D,'Data Sorting'!$A:$A,$B16,'Data Sorting'!$B:$B,TRIM(O$8)),0))</f>
        <v/>
      </c>
      <c r="P16" s="191" t="str">
        <f>IF($B16="","",IFERROR(SUMIFS('Data Sorting'!$D:$D,'Data Sorting'!$A:$A,$B16,'Data Sorting'!$B:$B,TRIM(P$8)),0))</f>
        <v/>
      </c>
      <c r="Q16" s="227" t="str">
        <f>IF($B16="", "", ROUND(((O16+P16)*27*_xlfn.IFNA(_xlfn.XLOOKUP(TRIM($O$5), 'Manual Inputs'!$H:$H, 'Manual Inputs'!$I:$I), 0) / 'Manual Inputs'!$I$17), 2))</f>
        <v/>
      </c>
      <c r="R16" s="191" t="str">
        <f>IF($B16="","",IFERROR(SUMIFS('Data Sorting'!$C:$C,'Data Sorting'!$A:$A,$B16,'Data Sorting'!$B:$B,TRIM(R$8)),0))</f>
        <v/>
      </c>
      <c r="S16" s="191" t="str">
        <f>IF($B16="","",IFERROR(SUMIFS('Data Sorting'!$C:$C,'Data Sorting'!$A:$A,$B16,'Data Sorting'!$B:$B,TRIM(S$8)),0))</f>
        <v/>
      </c>
      <c r="T16" s="227" t="str">
        <f t="shared" si="11"/>
        <v/>
      </c>
      <c r="U16" s="191" t="str">
        <f>IF($B16="","",IFERROR(SUMIFS('Data Sorting'!$D:$D,'Data Sorting'!$A:$A,$B16,'Data Sorting'!$B:$B,TRIM(U$8)),0))</f>
        <v/>
      </c>
      <c r="V16" s="191" t="str">
        <f>IF($B16="","",IFERROR(SUMIFS('Data Sorting'!$D:$D,'Data Sorting'!$A:$A,$B16,'Data Sorting'!$B:$B,TRIM(V$8)),0))</f>
        <v/>
      </c>
      <c r="W16" s="227" t="str">
        <f>IF($B16="", "", ROUND(((U16+V16)*27*_xlfn.IFNA(_xlfn.XLOOKUP(TRIM($U$5), 'Manual Inputs'!$H:$H, 'Manual Inputs'!$I:$I), 0) / 'Manual Inputs'!$I$17), 2))</f>
        <v/>
      </c>
      <c r="X16" s="191" t="str">
        <f>IF($B16="","",IFERROR(SUMIFS('Data Sorting'!$C:$C,'Data Sorting'!$A:$A,$B16,'Data Sorting'!$B:$B,TRIM(X$8)),0))</f>
        <v/>
      </c>
      <c r="Y16" s="191" t="str">
        <f>IF($B16="","",IFERROR(SUMIFS('Data Sorting'!$C:$C,'Data Sorting'!$A:$A,$B16,'Data Sorting'!$B:$B,TRIM(Y$8)),0))</f>
        <v/>
      </c>
      <c r="Z16" s="227" t="str">
        <f t="shared" si="12"/>
        <v/>
      </c>
      <c r="AA16" s="191" t="str">
        <f>IF($B16="","",IFERROR(SUMIFS('Data Sorting'!$D:$D,'Data Sorting'!$A:$A,$B16,'Data Sorting'!$B:$B,TRIM(AA$8)),0))</f>
        <v/>
      </c>
      <c r="AB16" s="191" t="str">
        <f>IF($B16="","",IFERROR(SUMIFS('Data Sorting'!$D:$D,'Data Sorting'!$A:$A,$B16,'Data Sorting'!$B:$B,TRIM(AB$8)),0))</f>
        <v/>
      </c>
      <c r="AC16" s="227" t="str">
        <f>IF($B16="", "", ROUND(((AA16+AB16)*27*_xlfn.IFNA(_xlfn.XLOOKUP(TRIM($AA$5), 'Manual Inputs'!$H:$H, 'Manual Inputs'!$I:$I), 0) / 'Manual Inputs'!$I$17), 2))</f>
        <v/>
      </c>
      <c r="AD16" s="191" t="str">
        <f>IF($B16="","",IFERROR(SUMIFS('Data Sorting'!$C:$C,'Data Sorting'!$A:$A,$B16,'Data Sorting'!$B:$B,TRIM(AD$8)),0))</f>
        <v/>
      </c>
      <c r="AE16" s="191" t="str">
        <f>IF($B16="","",IFERROR(SUMIFS('Data Sorting'!$D:$D,'Data Sorting'!$A:$A,$B16,'Data Sorting'!$B:$B,TRIM(AE$8)),0))</f>
        <v/>
      </c>
      <c r="AF16" s="227" t="str">
        <f t="shared" si="13"/>
        <v/>
      </c>
      <c r="AG16" s="192" t="str">
        <f t="shared" si="14"/>
        <v/>
      </c>
      <c r="AH16" s="192" t="str">
        <f t="shared" si="8"/>
        <v/>
      </c>
      <c r="AI16" s="192" t="str">
        <f t="shared" si="15"/>
        <v/>
      </c>
      <c r="AJ16" s="193" t="str">
        <f t="shared" si="16"/>
        <v/>
      </c>
      <c r="AK16" s="193" t="str">
        <f t="shared" si="17"/>
        <v/>
      </c>
      <c r="AL16" s="193" t="str">
        <f t="shared" si="18"/>
        <v/>
      </c>
      <c r="AM16" s="194" t="str">
        <f>IF($B16="", "", IFERROR(ROUND(AL16 * 'Manual Inputs'!$I$6, 2), 0))</f>
        <v/>
      </c>
      <c r="AN16" s="195" t="str">
        <f t="shared" si="19"/>
        <v/>
      </c>
      <c r="AO16" s="196" t="str">
        <f>IF(OR($AN16="", $AN16=0), "", ROUND((N($AN16) * 'Manual Inputs'!$I$15 / 'Manual Inputs'!$I$16), 2))</f>
        <v/>
      </c>
      <c r="AP16" s="228" t="str">
        <f t="shared" si="20"/>
        <v/>
      </c>
      <c r="AQ16" s="229" t="str" cm="1">
        <f t="array" ref="AQ16">_xlfn.LET(
    _xlpm.Rate, _xlfn.IFS(
        'Manual Inputs'!$I$19="Asphalt Cutbacks", 'Manual Inputs'!$I$7/'Manual Inputs'!$I$8,
        'Manual Inputs'!$I$19="Asphalt Emulsion", 'Manual Inputs'!$I$9/'Manual Inputs'!$I$10
    ),
    IF(OR(ISNA(_xlpm.Rate), AP16=""), "", ROUND(_xlpm.Rate * N(AP16), 2))
)</f>
        <v/>
      </c>
      <c r="AR16" s="230" t="str">
        <f t="shared" si="21"/>
        <v/>
      </c>
      <c r="AS16" s="231" t="str">
        <f>IF(OR($AR16="", 'Manual Inputs'!$I$11=""), "", ROUND(($AR16 * 'Manual Inputs'!$I$12 * 'Manual Inputs'!$I$11 / 'Manual Inputs'!$I$17), 2))</f>
        <v/>
      </c>
      <c r="AT16" s="232" t="str">
        <f t="shared" si="22"/>
        <v/>
      </c>
      <c r="AU16" s="233" t="str">
        <f>IF(OR($AT16="", $AT16=0), "", ROUND(($AT16 * 'Manual Inputs'!$I$15 / 'Manual Inputs'!$I$16), 2))</f>
        <v/>
      </c>
      <c r="AV16" s="234" t="str">
        <f>IF($B16="","",IFERROR(SUMIFS('Data Sorting'!$D:$D,'Data Sorting'!$A:$A,$B16,'Data Sorting'!$B:$B,TRIM(AV$7)),0))</f>
        <v/>
      </c>
      <c r="AW16" s="235" t="str">
        <f>IF($B16="", "", IFERROR(ROUND(SUMIFS('Data Sorting'!$C:$C, 'Data Sorting'!$A:$A, $B16, 'Data Sorting'!$B:$B, TRIM(AV$7)) / (9), 0), 0))</f>
        <v/>
      </c>
      <c r="AX16" s="238" t="str">
        <f>IF(OR(AV16="", AV16=0), "", ROUND((AV16*27 * 'Manual Inputs'!$I$4 / 'Manual Inputs'!$I$17), 0))</f>
        <v/>
      </c>
    </row>
    <row r="17" spans="1:50">
      <c r="A17" s="225"/>
      <c r="B17" s="190" t="str">
        <f>IF('Manual Inputs'!D11&lt;&gt;"",'Manual Inputs'!D11,"")</f>
        <v/>
      </c>
      <c r="C17" s="191" t="str">
        <f>IF($B17="","",IFERROR(SUMIFS('Data Sorting'!$D:$D,'Data Sorting'!$A:$A,$B17,'Data Sorting'!$B:$B,TRIM(C$8)),0))</f>
        <v/>
      </c>
      <c r="D17" s="191" t="str">
        <f>IF($B17="","",IFERROR(SUMIFS('Data Sorting'!$D:$D,'Data Sorting'!$A:$A,$B17,'Data Sorting'!$B:$B,TRIM(D$8)),0))</f>
        <v/>
      </c>
      <c r="E17" s="227" t="str">
        <f>IF($B17="", "", ROUND(((C17+D17)*27*_xlfn.IFNA(_xlfn.XLOOKUP(TRIM($C$5), 'Manual Inputs'!$H:$H, 'Manual Inputs'!$I:$I), 0) / 'Manual Inputs'!$I$17), 2))</f>
        <v/>
      </c>
      <c r="F17" s="191" t="str">
        <f>IF($B17="","",IFERROR(SUMIFS('Data Sorting'!$C:$C,'Data Sorting'!$A:$A,$B17,'Data Sorting'!$B:$B,TRIM(F$8)),0))</f>
        <v/>
      </c>
      <c r="G17" s="191" t="str">
        <f>IF($B17="","",IFERROR(SUMIFS('Data Sorting'!$C:$C,'Data Sorting'!$A:$A,$B17,'Data Sorting'!$B:$B,TRIM(G$8)),0))</f>
        <v/>
      </c>
      <c r="H17" s="227" t="str">
        <f t="shared" si="9"/>
        <v/>
      </c>
      <c r="I17" s="191" t="str">
        <f>IF($B17="","",IFERROR(SUMIFS('Data Sorting'!$D:$D,'Data Sorting'!$A:$A,$B17,'Data Sorting'!$B:$B,TRIM(I$8)),0))</f>
        <v/>
      </c>
      <c r="J17" s="191" t="str">
        <f>IF($B17="","",IFERROR(SUMIFS('Data Sorting'!$D:$D,'Data Sorting'!$A:$A,$B17,'Data Sorting'!$B:$B,TRIM(J$8)),0))</f>
        <v/>
      </c>
      <c r="K17" s="227" t="str">
        <f>IF($B17="", "", ROUND(((I17+J17)*27*_xlfn.IFNA(_xlfn.XLOOKUP(TRIM($I$5), 'Manual Inputs'!$H:$H, 'Manual Inputs'!$I:$I), 0) / 'Manual Inputs'!$I$17), 2))</f>
        <v/>
      </c>
      <c r="L17" s="191" t="str">
        <f>IF($B17="","",IFERROR(SUMIFS('Data Sorting'!$C:$C,'Data Sorting'!$A:$A,$B17,'Data Sorting'!$B:$B,TRIM(L$8)),0))</f>
        <v/>
      </c>
      <c r="M17" s="191" t="str">
        <f>IF($B17="","",IFERROR(SUMIFS('Data Sorting'!$C:$C,'Data Sorting'!$A:$A,$B17,'Data Sorting'!$C:$C,TRIM(M$8)),0))</f>
        <v/>
      </c>
      <c r="N17" s="227" t="str">
        <f t="shared" si="10"/>
        <v/>
      </c>
      <c r="O17" s="191" t="str">
        <f>IF($B17="","",IFERROR(SUMIFS('Data Sorting'!$D:$D,'Data Sorting'!$A:$A,$B17,'Data Sorting'!$B:$B,TRIM(O$8)),0))</f>
        <v/>
      </c>
      <c r="P17" s="191" t="str">
        <f>IF($B17="","",IFERROR(SUMIFS('Data Sorting'!$D:$D,'Data Sorting'!$A:$A,$B17,'Data Sorting'!$B:$B,TRIM(P$8)),0))</f>
        <v/>
      </c>
      <c r="Q17" s="227" t="str">
        <f>IF($B17="", "", ROUND(((O17+P17)*27*_xlfn.IFNA(_xlfn.XLOOKUP(TRIM($O$5), 'Manual Inputs'!$H:$H, 'Manual Inputs'!$I:$I), 0) / 'Manual Inputs'!$I$17), 2))</f>
        <v/>
      </c>
      <c r="R17" s="191" t="str">
        <f>IF($B17="","",IFERROR(SUMIFS('Data Sorting'!$C:$C,'Data Sorting'!$A:$A,$B17,'Data Sorting'!$B:$B,TRIM(R$8)),0))</f>
        <v/>
      </c>
      <c r="S17" s="191" t="str">
        <f>IF($B17="","",IFERROR(SUMIFS('Data Sorting'!$C:$C,'Data Sorting'!$A:$A,$B17,'Data Sorting'!$B:$B,TRIM(S$8)),0))</f>
        <v/>
      </c>
      <c r="T17" s="227" t="str">
        <f t="shared" si="11"/>
        <v/>
      </c>
      <c r="U17" s="191" t="str">
        <f>IF($B17="","",IFERROR(SUMIFS('Data Sorting'!$D:$D,'Data Sorting'!$A:$A,$B17,'Data Sorting'!$B:$B,TRIM(U$8)),0))</f>
        <v/>
      </c>
      <c r="V17" s="191" t="str">
        <f>IF($B17="","",IFERROR(SUMIFS('Data Sorting'!$D:$D,'Data Sorting'!$A:$A,$B17,'Data Sorting'!$B:$B,TRIM(V$8)),0))</f>
        <v/>
      </c>
      <c r="W17" s="227" t="str">
        <f>IF($B17="", "", ROUND(((U17+V17)*27*_xlfn.IFNA(_xlfn.XLOOKUP(TRIM($U$5), 'Manual Inputs'!$H:$H, 'Manual Inputs'!$I:$I), 0) / 'Manual Inputs'!$I$17), 2))</f>
        <v/>
      </c>
      <c r="X17" s="191" t="str">
        <f>IF($B17="","",IFERROR(SUMIFS('Data Sorting'!$C:$C,'Data Sorting'!$A:$A,$B17,'Data Sorting'!$B:$B,TRIM(X$8)),0))</f>
        <v/>
      </c>
      <c r="Y17" s="191" t="str">
        <f>IF($B17="","",IFERROR(SUMIFS('Data Sorting'!$C:$C,'Data Sorting'!$A:$A,$B17,'Data Sorting'!$B:$B,TRIM(Y$8)),0))</f>
        <v/>
      </c>
      <c r="Z17" s="227" t="str">
        <f t="shared" si="12"/>
        <v/>
      </c>
      <c r="AA17" s="191" t="str">
        <f>IF($B17="","",IFERROR(SUMIFS('Data Sorting'!$D:$D,'Data Sorting'!$A:$A,$B17,'Data Sorting'!$B:$B,TRIM(AA$8)),0))</f>
        <v/>
      </c>
      <c r="AB17" s="191" t="str">
        <f>IF($B17="","",IFERROR(SUMIFS('Data Sorting'!$D:$D,'Data Sorting'!$A:$A,$B17,'Data Sorting'!$B:$B,TRIM(AB$8)),0))</f>
        <v/>
      </c>
      <c r="AC17" s="227" t="str">
        <f>IF($B17="", "", ROUND(((AA17+AB17)*27*_xlfn.IFNA(_xlfn.XLOOKUP(TRIM($AA$5), 'Manual Inputs'!$H:$H, 'Manual Inputs'!$I:$I), 0) / 'Manual Inputs'!$I$17), 2))</f>
        <v/>
      </c>
      <c r="AD17" s="191" t="str">
        <f>IF($B17="","",IFERROR(SUMIFS('Data Sorting'!$C:$C,'Data Sorting'!$A:$A,$B17,'Data Sorting'!$B:$B,TRIM(AD$8)),0))</f>
        <v/>
      </c>
      <c r="AE17" s="191" t="str">
        <f>IF($B17="","",IFERROR(SUMIFS('Data Sorting'!$D:$D,'Data Sorting'!$A:$A,$B17,'Data Sorting'!$B:$B,TRIM(AE$8)),0))</f>
        <v/>
      </c>
      <c r="AF17" s="227" t="str">
        <f t="shared" si="13"/>
        <v/>
      </c>
      <c r="AG17" s="192" t="str">
        <f t="shared" si="14"/>
        <v/>
      </c>
      <c r="AH17" s="192" t="str">
        <f t="shared" si="8"/>
        <v/>
      </c>
      <c r="AI17" s="192" t="str">
        <f t="shared" si="15"/>
        <v/>
      </c>
      <c r="AJ17" s="193" t="str">
        <f t="shared" si="16"/>
        <v/>
      </c>
      <c r="AK17" s="193" t="str">
        <f t="shared" si="17"/>
        <v/>
      </c>
      <c r="AL17" s="193" t="str">
        <f t="shared" si="18"/>
        <v/>
      </c>
      <c r="AM17" s="194" t="str">
        <f>IF($B17="", "", IFERROR(ROUND(AL17 * 'Manual Inputs'!$I$6, 2), 0))</f>
        <v/>
      </c>
      <c r="AN17" s="195" t="str">
        <f t="shared" si="19"/>
        <v/>
      </c>
      <c r="AO17" s="196" t="str">
        <f>IF(OR($AN17="", $AN17=0), "", ROUND((N($AN17) * 'Manual Inputs'!$I$15 / 'Manual Inputs'!$I$16), 2))</f>
        <v/>
      </c>
      <c r="AP17" s="228" t="str">
        <f t="shared" si="20"/>
        <v/>
      </c>
      <c r="AQ17" s="229" t="str" cm="1">
        <f t="array" ref="AQ17">_xlfn.LET(
    _xlpm.Rate, _xlfn.IFS(
        'Manual Inputs'!$I$19="Asphalt Cutbacks", 'Manual Inputs'!$I$7/'Manual Inputs'!$I$8,
        'Manual Inputs'!$I$19="Asphalt Emulsion", 'Manual Inputs'!$I$9/'Manual Inputs'!$I$10
    ),
    IF(OR(ISNA(_xlpm.Rate), AP17=""), "", ROUND(_xlpm.Rate * N(AP17), 2))
)</f>
        <v/>
      </c>
      <c r="AR17" s="230" t="str">
        <f t="shared" si="21"/>
        <v/>
      </c>
      <c r="AS17" s="231" t="str">
        <f>IF(OR($AR17="", 'Manual Inputs'!$I$11=""), "", ROUND(($AR17 * 'Manual Inputs'!$I$12 * 'Manual Inputs'!$I$11 / 'Manual Inputs'!$I$17), 2))</f>
        <v/>
      </c>
      <c r="AT17" s="232" t="str">
        <f t="shared" si="22"/>
        <v/>
      </c>
      <c r="AU17" s="233" t="str">
        <f>IF(OR($AT17="", $AT17=0), "", ROUND(($AT17 * 'Manual Inputs'!$I$15 / 'Manual Inputs'!$I$16), 2))</f>
        <v/>
      </c>
      <c r="AV17" s="234" t="str">
        <f>IF($B17="","",IFERROR(SUMIFS('Data Sorting'!$D:$D,'Data Sorting'!$A:$A,$B17,'Data Sorting'!$B:$B,TRIM(AV$7)),0))</f>
        <v/>
      </c>
      <c r="AW17" s="235" t="str">
        <f>IF($B17="", "", IFERROR(ROUND(SUMIFS('Data Sorting'!$C:$C, 'Data Sorting'!$A:$A, $B17, 'Data Sorting'!$B:$B, TRIM(AV$7)) / (9), 0), 0))</f>
        <v/>
      </c>
      <c r="AX17" s="238" t="str">
        <f>IF(OR(AV17="", AV17=0), "", ROUND((AV17*27 * 'Manual Inputs'!$I$4 / 'Manual Inputs'!$I$17), 0))</f>
        <v/>
      </c>
    </row>
    <row r="18" spans="1:50">
      <c r="A18" s="225"/>
      <c r="B18" s="190" t="str">
        <f>IF('Manual Inputs'!D12&lt;&gt;"",'Manual Inputs'!D12,"")</f>
        <v/>
      </c>
      <c r="C18" s="191" t="str">
        <f>IF($B18="","",IFERROR(SUMIFS('Data Sorting'!$D:$D,'Data Sorting'!$A:$A,$B18,'Data Sorting'!$B:$B,TRIM(C$8)),0))</f>
        <v/>
      </c>
      <c r="D18" s="191" t="str">
        <f>IF($B18="","",IFERROR(SUMIFS('Data Sorting'!$D:$D,'Data Sorting'!$A:$A,$B18,'Data Sorting'!$B:$B,TRIM(D$8)),0))</f>
        <v/>
      </c>
      <c r="E18" s="227" t="str">
        <f>IF($B18="", "", ROUND(((C18+D18)*27*_xlfn.IFNA(_xlfn.XLOOKUP(TRIM($C$5), 'Manual Inputs'!$H:$H, 'Manual Inputs'!$I:$I), 0) / 'Manual Inputs'!$I$17), 2))</f>
        <v/>
      </c>
      <c r="F18" s="191" t="str">
        <f>IF($B18="","",IFERROR(SUMIFS('Data Sorting'!$C:$C,'Data Sorting'!$A:$A,$B18,'Data Sorting'!$B:$B,TRIM(F$8)),0))</f>
        <v/>
      </c>
      <c r="G18" s="191" t="str">
        <f>IF($B18="","",IFERROR(SUMIFS('Data Sorting'!$C:$C,'Data Sorting'!$A:$A,$B18,'Data Sorting'!$B:$B,TRIM(G$8)),0))</f>
        <v/>
      </c>
      <c r="H18" s="227" t="str">
        <f t="shared" si="9"/>
        <v/>
      </c>
      <c r="I18" s="191" t="str">
        <f>IF($B18="","",IFERROR(SUMIFS('Data Sorting'!$D:$D,'Data Sorting'!$A:$A,$B18,'Data Sorting'!$B:$B,TRIM(I$8)),0))</f>
        <v/>
      </c>
      <c r="J18" s="191" t="str">
        <f>IF($B18="","",IFERROR(SUMIFS('Data Sorting'!$D:$D,'Data Sorting'!$A:$A,$B18,'Data Sorting'!$B:$B,TRIM(J$8)),0))</f>
        <v/>
      </c>
      <c r="K18" s="227" t="str">
        <f>IF($B18="", "", ROUND(((I18+J18)*27*_xlfn.IFNA(_xlfn.XLOOKUP(TRIM($I$5), 'Manual Inputs'!$H:$H, 'Manual Inputs'!$I:$I), 0) / 'Manual Inputs'!$I$17), 2))</f>
        <v/>
      </c>
      <c r="L18" s="191" t="str">
        <f>IF($B18="","",IFERROR(SUMIFS('Data Sorting'!$C:$C,'Data Sorting'!$A:$A,$B18,'Data Sorting'!$B:$B,TRIM(L$8)),0))</f>
        <v/>
      </c>
      <c r="M18" s="191" t="str">
        <f>IF($B18="","",IFERROR(SUMIFS('Data Sorting'!$C:$C,'Data Sorting'!$A:$A,$B18,'Data Sorting'!$C:$C,TRIM(M$8)),0))</f>
        <v/>
      </c>
      <c r="N18" s="227" t="str">
        <f t="shared" si="10"/>
        <v/>
      </c>
      <c r="O18" s="191" t="str">
        <f>IF($B18="","",IFERROR(SUMIFS('Data Sorting'!$D:$D,'Data Sorting'!$A:$A,$B18,'Data Sorting'!$B:$B,TRIM(O$8)),0))</f>
        <v/>
      </c>
      <c r="P18" s="191" t="str">
        <f>IF($B18="","",IFERROR(SUMIFS('Data Sorting'!$D:$D,'Data Sorting'!$A:$A,$B18,'Data Sorting'!$B:$B,TRIM(P$8)),0))</f>
        <v/>
      </c>
      <c r="Q18" s="227" t="str">
        <f>IF($B18="", "", ROUND(((O18+P18)*27*_xlfn.IFNA(_xlfn.XLOOKUP(TRIM($O$5), 'Manual Inputs'!$H:$H, 'Manual Inputs'!$I:$I), 0) / 'Manual Inputs'!$I$17), 2))</f>
        <v/>
      </c>
      <c r="R18" s="191" t="str">
        <f>IF($B18="","",IFERROR(SUMIFS('Data Sorting'!$C:$C,'Data Sorting'!$A:$A,$B18,'Data Sorting'!$B:$B,TRIM(R$8)),0))</f>
        <v/>
      </c>
      <c r="S18" s="191" t="str">
        <f>IF($B18="","",IFERROR(SUMIFS('Data Sorting'!$C:$C,'Data Sorting'!$A:$A,$B18,'Data Sorting'!$B:$B,TRIM(S$8)),0))</f>
        <v/>
      </c>
      <c r="T18" s="227" t="str">
        <f t="shared" si="11"/>
        <v/>
      </c>
      <c r="U18" s="191" t="str">
        <f>IF($B18="","",IFERROR(SUMIFS('Data Sorting'!$D:$D,'Data Sorting'!$A:$A,$B18,'Data Sorting'!$B:$B,TRIM(U$8)),0))</f>
        <v/>
      </c>
      <c r="V18" s="191" t="str">
        <f>IF($B18="","",IFERROR(SUMIFS('Data Sorting'!$D:$D,'Data Sorting'!$A:$A,$B18,'Data Sorting'!$B:$B,TRIM(V$8)),0))</f>
        <v/>
      </c>
      <c r="W18" s="227" t="str">
        <f>IF($B18="", "", ROUND(((U18+V18)*27*_xlfn.IFNA(_xlfn.XLOOKUP(TRIM($U$5), 'Manual Inputs'!$H:$H, 'Manual Inputs'!$I:$I), 0) / 'Manual Inputs'!$I$17), 2))</f>
        <v/>
      </c>
      <c r="X18" s="191" t="str">
        <f>IF($B18="","",IFERROR(SUMIFS('Data Sorting'!$C:$C,'Data Sorting'!$A:$A,$B18,'Data Sorting'!$B:$B,TRIM(X$8)),0))</f>
        <v/>
      </c>
      <c r="Y18" s="191" t="str">
        <f>IF($B18="","",IFERROR(SUMIFS('Data Sorting'!$C:$C,'Data Sorting'!$A:$A,$B18,'Data Sorting'!$B:$B,TRIM(Y$8)),0))</f>
        <v/>
      </c>
      <c r="Z18" s="227" t="str">
        <f t="shared" si="12"/>
        <v/>
      </c>
      <c r="AA18" s="191" t="str">
        <f>IF($B18="","",IFERROR(SUMIFS('Data Sorting'!$D:$D,'Data Sorting'!$A:$A,$B18,'Data Sorting'!$B:$B,TRIM(AA$8)),0))</f>
        <v/>
      </c>
      <c r="AB18" s="191" t="str">
        <f>IF($B18="","",IFERROR(SUMIFS('Data Sorting'!$D:$D,'Data Sorting'!$A:$A,$B18,'Data Sorting'!$B:$B,TRIM(AB$8)),0))</f>
        <v/>
      </c>
      <c r="AC18" s="227" t="str">
        <f>IF($B18="", "", ROUND(((AA18+AB18)*27*_xlfn.IFNA(_xlfn.XLOOKUP(TRIM($AA$5), 'Manual Inputs'!$H:$H, 'Manual Inputs'!$I:$I), 0) / 'Manual Inputs'!$I$17), 2))</f>
        <v/>
      </c>
      <c r="AD18" s="191" t="str">
        <f>IF($B18="","",IFERROR(SUMIFS('Data Sorting'!$C:$C,'Data Sorting'!$A:$A,$B18,'Data Sorting'!$B:$B,TRIM(AD$8)),0))</f>
        <v/>
      </c>
      <c r="AE18" s="191" t="str">
        <f>IF($B18="","",IFERROR(SUMIFS('Data Sorting'!$D:$D,'Data Sorting'!$A:$A,$B18,'Data Sorting'!$B:$B,TRIM(AE$8)),0))</f>
        <v/>
      </c>
      <c r="AF18" s="227" t="str">
        <f t="shared" si="13"/>
        <v/>
      </c>
      <c r="AG18" s="192" t="str">
        <f t="shared" si="14"/>
        <v/>
      </c>
      <c r="AH18" s="192" t="str">
        <f t="shared" si="8"/>
        <v/>
      </c>
      <c r="AI18" s="192" t="str">
        <f t="shared" si="15"/>
        <v/>
      </c>
      <c r="AJ18" s="193" t="str">
        <f t="shared" si="16"/>
        <v/>
      </c>
      <c r="AK18" s="193" t="str">
        <f t="shared" si="17"/>
        <v/>
      </c>
      <c r="AL18" s="193" t="str">
        <f t="shared" si="18"/>
        <v/>
      </c>
      <c r="AM18" s="194" t="str">
        <f>IF($B18="", "", IFERROR(ROUND(AL18 * 'Manual Inputs'!$I$6, 2), 0))</f>
        <v/>
      </c>
      <c r="AN18" s="195" t="str">
        <f t="shared" si="19"/>
        <v/>
      </c>
      <c r="AO18" s="196" t="str">
        <f>IF(OR($AN18="", $AN18=0), "", ROUND((N($AN18) * 'Manual Inputs'!$I$15 / 'Manual Inputs'!$I$16), 2))</f>
        <v/>
      </c>
      <c r="AP18" s="228" t="str">
        <f t="shared" si="20"/>
        <v/>
      </c>
      <c r="AQ18" s="229" t="str" cm="1">
        <f t="array" ref="AQ18">_xlfn.LET(
    _xlpm.Rate, _xlfn.IFS(
        'Manual Inputs'!$I$19="Asphalt Cutbacks", 'Manual Inputs'!$I$7/'Manual Inputs'!$I$8,
        'Manual Inputs'!$I$19="Asphalt Emulsion", 'Manual Inputs'!$I$9/'Manual Inputs'!$I$10
    ),
    IF(OR(ISNA(_xlpm.Rate), AP18=""), "", ROUND(_xlpm.Rate * N(AP18), 2))
)</f>
        <v/>
      </c>
      <c r="AR18" s="230" t="str">
        <f t="shared" si="21"/>
        <v/>
      </c>
      <c r="AS18" s="231" t="str">
        <f>IF(OR($AR18="", 'Manual Inputs'!$I$11=""), "", ROUND(($AR18 * 'Manual Inputs'!$I$12 * 'Manual Inputs'!$I$11 / 'Manual Inputs'!$I$17), 2))</f>
        <v/>
      </c>
      <c r="AT18" s="232" t="str">
        <f t="shared" si="22"/>
        <v/>
      </c>
      <c r="AU18" s="233" t="str">
        <f>IF(OR($AT18="", $AT18=0), "", ROUND(($AT18 * 'Manual Inputs'!$I$15 / 'Manual Inputs'!$I$16), 2))</f>
        <v/>
      </c>
      <c r="AV18" s="234" t="str">
        <f>IF($B18="","",IFERROR(SUMIFS('Data Sorting'!$D:$D,'Data Sorting'!$A:$A,$B18,'Data Sorting'!$B:$B,TRIM(AV$7)),0))</f>
        <v/>
      </c>
      <c r="AW18" s="235" t="str">
        <f>IF($B18="", "", IFERROR(ROUND(SUMIFS('Data Sorting'!$C:$C, 'Data Sorting'!$A:$A, $B18, 'Data Sorting'!$B:$B, TRIM(AV$7)) / (9), 0), 0))</f>
        <v/>
      </c>
      <c r="AX18" s="238" t="str">
        <f>IF(OR(AV18="", AV18=0), "", ROUND((AV18*27 * 'Manual Inputs'!$I$4 / 'Manual Inputs'!$I$17), 0))</f>
        <v/>
      </c>
    </row>
    <row r="19" spans="1:50">
      <c r="A19" s="225"/>
      <c r="B19" s="190" t="str">
        <f>IF('Manual Inputs'!D13&lt;&gt;"",'Manual Inputs'!D13,"")</f>
        <v/>
      </c>
      <c r="C19" s="191" t="str">
        <f>IF($B19="","",IFERROR(SUMIFS('Data Sorting'!$D:$D,'Data Sorting'!$A:$A,$B19,'Data Sorting'!$B:$B,TRIM(C$8)),0))</f>
        <v/>
      </c>
      <c r="D19" s="191" t="str">
        <f>IF($B19="","",IFERROR(SUMIFS('Data Sorting'!$D:$D,'Data Sorting'!$A:$A,$B19,'Data Sorting'!$B:$B,TRIM(D$8)),0))</f>
        <v/>
      </c>
      <c r="E19" s="227" t="str">
        <f>IF($B19="", "", ROUND(((C19+D19)*27*_xlfn.IFNA(_xlfn.XLOOKUP(TRIM($C$5), 'Manual Inputs'!$H:$H, 'Manual Inputs'!$I:$I), 0) / 'Manual Inputs'!$I$17), 2))</f>
        <v/>
      </c>
      <c r="F19" s="191" t="str">
        <f>IF($B19="","",IFERROR(SUMIFS('Data Sorting'!$C:$C,'Data Sorting'!$A:$A,$B19,'Data Sorting'!$B:$B,TRIM(F$8)),0))</f>
        <v/>
      </c>
      <c r="G19" s="191" t="str">
        <f>IF($B19="","",IFERROR(SUMIFS('Data Sorting'!$C:$C,'Data Sorting'!$A:$A,$B19,'Data Sorting'!$B:$B,TRIM(G$8)),0))</f>
        <v/>
      </c>
      <c r="H19" s="227" t="str">
        <f t="shared" si="9"/>
        <v/>
      </c>
      <c r="I19" s="191" t="str">
        <f>IF($B19="","",IFERROR(SUMIFS('Data Sorting'!$D:$D,'Data Sorting'!$A:$A,$B19,'Data Sorting'!$B:$B,TRIM(I$8)),0))</f>
        <v/>
      </c>
      <c r="J19" s="191" t="str">
        <f>IF($B19="","",IFERROR(SUMIFS('Data Sorting'!$D:$D,'Data Sorting'!$A:$A,$B19,'Data Sorting'!$B:$B,TRIM(J$8)),0))</f>
        <v/>
      </c>
      <c r="K19" s="227" t="str">
        <f>IF($B19="", "", ROUND(((I19+J19)*27*_xlfn.IFNA(_xlfn.XLOOKUP(TRIM($I$5), 'Manual Inputs'!$H:$H, 'Manual Inputs'!$I:$I), 0) / 'Manual Inputs'!$I$17), 2))</f>
        <v/>
      </c>
      <c r="L19" s="191" t="str">
        <f>IF($B19="","",IFERROR(SUMIFS('Data Sorting'!$C:$C,'Data Sorting'!$A:$A,$B19,'Data Sorting'!$B:$B,TRIM(L$8)),0))</f>
        <v/>
      </c>
      <c r="M19" s="191" t="str">
        <f>IF($B19="","",IFERROR(SUMIFS('Data Sorting'!$C:$C,'Data Sorting'!$A:$A,$B19,'Data Sorting'!$C:$C,TRIM(M$8)),0))</f>
        <v/>
      </c>
      <c r="N19" s="227" t="str">
        <f t="shared" si="10"/>
        <v/>
      </c>
      <c r="O19" s="191" t="str">
        <f>IF($B19="","",IFERROR(SUMIFS('Data Sorting'!$D:$D,'Data Sorting'!$A:$A,$B19,'Data Sorting'!$B:$B,TRIM(O$8)),0))</f>
        <v/>
      </c>
      <c r="P19" s="191" t="str">
        <f>IF($B19="","",IFERROR(SUMIFS('Data Sorting'!$D:$D,'Data Sorting'!$A:$A,$B19,'Data Sorting'!$B:$B,TRIM(P$8)),0))</f>
        <v/>
      </c>
      <c r="Q19" s="227" t="str">
        <f>IF($B19="", "", ROUND(((O19+P19)*27*_xlfn.IFNA(_xlfn.XLOOKUP(TRIM($O$5), 'Manual Inputs'!$H:$H, 'Manual Inputs'!$I:$I), 0) / 'Manual Inputs'!$I$17), 2))</f>
        <v/>
      </c>
      <c r="R19" s="191" t="str">
        <f>IF($B19="","",IFERROR(SUMIFS('Data Sorting'!$C:$C,'Data Sorting'!$A:$A,$B19,'Data Sorting'!$B:$B,TRIM(R$8)),0))</f>
        <v/>
      </c>
      <c r="S19" s="191" t="str">
        <f>IF($B19="","",IFERROR(SUMIFS('Data Sorting'!$C:$C,'Data Sorting'!$A:$A,$B19,'Data Sorting'!$B:$B,TRIM(S$8)),0))</f>
        <v/>
      </c>
      <c r="T19" s="227" t="str">
        <f t="shared" si="11"/>
        <v/>
      </c>
      <c r="U19" s="191" t="str">
        <f>IF($B19="","",IFERROR(SUMIFS('Data Sorting'!$D:$D,'Data Sorting'!$A:$A,$B19,'Data Sorting'!$B:$B,TRIM(U$8)),0))</f>
        <v/>
      </c>
      <c r="V19" s="191" t="str">
        <f>IF($B19="","",IFERROR(SUMIFS('Data Sorting'!$D:$D,'Data Sorting'!$A:$A,$B19,'Data Sorting'!$B:$B,TRIM(V$8)),0))</f>
        <v/>
      </c>
      <c r="W19" s="227" t="str">
        <f>IF($B19="", "", ROUND(((U19+V19)*27*_xlfn.IFNA(_xlfn.XLOOKUP(TRIM($U$5), 'Manual Inputs'!$H:$H, 'Manual Inputs'!$I:$I), 0) / 'Manual Inputs'!$I$17), 2))</f>
        <v/>
      </c>
      <c r="X19" s="191" t="str">
        <f>IF($B19="","",IFERROR(SUMIFS('Data Sorting'!$C:$C,'Data Sorting'!$A:$A,$B19,'Data Sorting'!$B:$B,TRIM(X$8)),0))</f>
        <v/>
      </c>
      <c r="Y19" s="191" t="str">
        <f>IF($B19="","",IFERROR(SUMIFS('Data Sorting'!$C:$C,'Data Sorting'!$A:$A,$B19,'Data Sorting'!$B:$B,TRIM(Y$8)),0))</f>
        <v/>
      </c>
      <c r="Z19" s="227" t="str">
        <f t="shared" si="12"/>
        <v/>
      </c>
      <c r="AA19" s="191" t="str">
        <f>IF($B19="","",IFERROR(SUMIFS('Data Sorting'!$D:$D,'Data Sorting'!$A:$A,$B19,'Data Sorting'!$B:$B,TRIM(AA$8)),0))</f>
        <v/>
      </c>
      <c r="AB19" s="191" t="str">
        <f>IF($B19="","",IFERROR(SUMIFS('Data Sorting'!$D:$D,'Data Sorting'!$A:$A,$B19,'Data Sorting'!$B:$B,TRIM(AB$8)),0))</f>
        <v/>
      </c>
      <c r="AC19" s="227" t="str">
        <f>IF($B19="", "", ROUND(((AA19+AB19)*27*_xlfn.IFNA(_xlfn.XLOOKUP(TRIM($AA$5), 'Manual Inputs'!$H:$H, 'Manual Inputs'!$I:$I), 0) / 'Manual Inputs'!$I$17), 2))</f>
        <v/>
      </c>
      <c r="AD19" s="191" t="str">
        <f>IF($B19="","",IFERROR(SUMIFS('Data Sorting'!$C:$C,'Data Sorting'!$A:$A,$B19,'Data Sorting'!$B:$B,TRIM(AD$8)),0))</f>
        <v/>
      </c>
      <c r="AE19" s="191" t="str">
        <f>IF($B19="","",IFERROR(SUMIFS('Data Sorting'!$D:$D,'Data Sorting'!$A:$A,$B19,'Data Sorting'!$B:$B,TRIM(AE$8)),0))</f>
        <v/>
      </c>
      <c r="AF19" s="227" t="str">
        <f t="shared" si="13"/>
        <v/>
      </c>
      <c r="AG19" s="192" t="str">
        <f t="shared" si="14"/>
        <v/>
      </c>
      <c r="AH19" s="192" t="str">
        <f t="shared" si="8"/>
        <v/>
      </c>
      <c r="AI19" s="192" t="str">
        <f t="shared" si="15"/>
        <v/>
      </c>
      <c r="AJ19" s="193" t="str">
        <f t="shared" si="16"/>
        <v/>
      </c>
      <c r="AK19" s="193" t="str">
        <f t="shared" si="17"/>
        <v/>
      </c>
      <c r="AL19" s="193" t="str">
        <f t="shared" si="18"/>
        <v/>
      </c>
      <c r="AM19" s="194" t="str">
        <f>IF($B19="", "", IFERROR(ROUND(AL19 * 'Manual Inputs'!$I$6, 2), 0))</f>
        <v/>
      </c>
      <c r="AN19" s="195" t="str">
        <f t="shared" si="19"/>
        <v/>
      </c>
      <c r="AO19" s="196" t="str">
        <f>IF(OR($AN19="", $AN19=0), "", ROUND((N($AN19) * 'Manual Inputs'!$I$15 / 'Manual Inputs'!$I$16), 2))</f>
        <v/>
      </c>
      <c r="AP19" s="228" t="str">
        <f t="shared" si="20"/>
        <v/>
      </c>
      <c r="AQ19" s="229" t="str" cm="1">
        <f t="array" ref="AQ19">_xlfn.LET(
    _xlpm.Rate, _xlfn.IFS(
        'Manual Inputs'!$I$19="Asphalt Cutbacks", 'Manual Inputs'!$I$7/'Manual Inputs'!$I$8,
        'Manual Inputs'!$I$19="Asphalt Emulsion", 'Manual Inputs'!$I$9/'Manual Inputs'!$I$10
    ),
    IF(OR(ISNA(_xlpm.Rate), AP19=""), "", ROUND(_xlpm.Rate * N(AP19), 2))
)</f>
        <v/>
      </c>
      <c r="AR19" s="230" t="str">
        <f t="shared" si="21"/>
        <v/>
      </c>
      <c r="AS19" s="231" t="str">
        <f>IF(OR($AR19="", 'Manual Inputs'!$I$11=""), "", ROUND(($AR19 * 'Manual Inputs'!$I$12 * 'Manual Inputs'!$I$11 / 'Manual Inputs'!$I$17), 2))</f>
        <v/>
      </c>
      <c r="AT19" s="232" t="str">
        <f t="shared" si="22"/>
        <v/>
      </c>
      <c r="AU19" s="233" t="str">
        <f>IF(OR($AT19="", $AT19=0), "", ROUND(($AT19 * 'Manual Inputs'!$I$15 / 'Manual Inputs'!$I$16), 2))</f>
        <v/>
      </c>
      <c r="AV19" s="234" t="str">
        <f>IF($B19="","",IFERROR(SUMIFS('Data Sorting'!$D:$D,'Data Sorting'!$A:$A,$B19,'Data Sorting'!$B:$B,TRIM(AV$7)),0))</f>
        <v/>
      </c>
      <c r="AW19" s="235" t="str">
        <f>IF($B19="", "", IFERROR(ROUND(SUMIFS('Data Sorting'!$C:$C, 'Data Sorting'!$A:$A, $B19, 'Data Sorting'!$B:$B, TRIM(AV$7)) / (9), 0), 0))</f>
        <v/>
      </c>
      <c r="AX19" s="238" t="str">
        <f>IF(OR(AV19="", AV19=0), "", ROUND((AV19*27 * 'Manual Inputs'!$I$4 / 'Manual Inputs'!$I$17), 0))</f>
        <v/>
      </c>
    </row>
    <row r="20" spans="1:50">
      <c r="A20" s="225"/>
      <c r="B20" s="190" t="str">
        <f>IF('Manual Inputs'!D14&lt;&gt;"",'Manual Inputs'!D14,"")</f>
        <v/>
      </c>
      <c r="C20" s="191" t="str">
        <f>IF($B20="","",IFERROR(SUMIFS('Data Sorting'!$D:$D,'Data Sorting'!$A:$A,$B20,'Data Sorting'!$B:$B,TRIM(C$8)),0))</f>
        <v/>
      </c>
      <c r="D20" s="191" t="str">
        <f>IF($B20="","",IFERROR(SUMIFS('Data Sorting'!$D:$D,'Data Sorting'!$A:$A,$B20,'Data Sorting'!$B:$B,TRIM(D$8)),0))</f>
        <v/>
      </c>
      <c r="E20" s="227" t="str">
        <f>IF($B20="", "", ROUND(((C20+D20)*27*_xlfn.IFNA(_xlfn.XLOOKUP(TRIM($C$5), 'Manual Inputs'!$H:$H, 'Manual Inputs'!$I:$I), 0) / 'Manual Inputs'!$I$17), 2))</f>
        <v/>
      </c>
      <c r="F20" s="191" t="str">
        <f>IF($B20="","",IFERROR(SUMIFS('Data Sorting'!$C:$C,'Data Sorting'!$A:$A,$B20,'Data Sorting'!$B:$B,TRIM(F$8)),0))</f>
        <v/>
      </c>
      <c r="G20" s="191" t="str">
        <f>IF($B20="","",IFERROR(SUMIFS('Data Sorting'!$C:$C,'Data Sorting'!$A:$A,$B20,'Data Sorting'!$B:$B,TRIM(G$8)),0))</f>
        <v/>
      </c>
      <c r="H20" s="227" t="str">
        <f t="shared" si="9"/>
        <v/>
      </c>
      <c r="I20" s="191" t="str">
        <f>IF($B20="","",IFERROR(SUMIFS('Data Sorting'!$D:$D,'Data Sorting'!$A:$A,$B20,'Data Sorting'!$B:$B,TRIM(I$8)),0))</f>
        <v/>
      </c>
      <c r="J20" s="191" t="str">
        <f>IF($B20="","",IFERROR(SUMIFS('Data Sorting'!$D:$D,'Data Sorting'!$A:$A,$B20,'Data Sorting'!$B:$B,TRIM(J$8)),0))</f>
        <v/>
      </c>
      <c r="K20" s="227" t="str">
        <f>IF($B20="", "", ROUND(((I20+J20)*27*_xlfn.IFNA(_xlfn.XLOOKUP(TRIM($I$5), 'Manual Inputs'!$H:$H, 'Manual Inputs'!$I:$I), 0) / 'Manual Inputs'!$I$17), 2))</f>
        <v/>
      </c>
      <c r="L20" s="191" t="str">
        <f>IF($B20="","",IFERROR(SUMIFS('Data Sorting'!$C:$C,'Data Sorting'!$A:$A,$B20,'Data Sorting'!$B:$B,TRIM(L$8)),0))</f>
        <v/>
      </c>
      <c r="M20" s="191" t="str">
        <f>IF($B20="","",IFERROR(SUMIFS('Data Sorting'!$C:$C,'Data Sorting'!$A:$A,$B20,'Data Sorting'!$C:$C,TRIM(M$8)),0))</f>
        <v/>
      </c>
      <c r="N20" s="227" t="str">
        <f t="shared" si="10"/>
        <v/>
      </c>
      <c r="O20" s="191" t="str">
        <f>IF($B20="","",IFERROR(SUMIFS('Data Sorting'!$D:$D,'Data Sorting'!$A:$A,$B20,'Data Sorting'!$B:$B,TRIM(O$8)),0))</f>
        <v/>
      </c>
      <c r="P20" s="191" t="str">
        <f>IF($B20="","",IFERROR(SUMIFS('Data Sorting'!$D:$D,'Data Sorting'!$A:$A,$B20,'Data Sorting'!$B:$B,TRIM(P$8)),0))</f>
        <v/>
      </c>
      <c r="Q20" s="227" t="str">
        <f>IF($B20="", "", ROUND(((O20+P20)*27*_xlfn.IFNA(_xlfn.XLOOKUP(TRIM($O$5), 'Manual Inputs'!$H:$H, 'Manual Inputs'!$I:$I), 0) / 'Manual Inputs'!$I$17), 2))</f>
        <v/>
      </c>
      <c r="R20" s="191" t="str">
        <f>IF($B20="","",IFERROR(SUMIFS('Data Sorting'!$C:$C,'Data Sorting'!$A:$A,$B20,'Data Sorting'!$B:$B,TRIM(R$8)),0))</f>
        <v/>
      </c>
      <c r="S20" s="191" t="str">
        <f>IF($B20="","",IFERROR(SUMIFS('Data Sorting'!$C:$C,'Data Sorting'!$A:$A,$B20,'Data Sorting'!$B:$B,TRIM(S$8)),0))</f>
        <v/>
      </c>
      <c r="T20" s="227" t="str">
        <f t="shared" si="11"/>
        <v/>
      </c>
      <c r="U20" s="191" t="str">
        <f>IF($B20="","",IFERROR(SUMIFS('Data Sorting'!$D:$D,'Data Sorting'!$A:$A,$B20,'Data Sorting'!$B:$B,TRIM(U$8)),0))</f>
        <v/>
      </c>
      <c r="V20" s="191" t="str">
        <f>IF($B20="","",IFERROR(SUMIFS('Data Sorting'!$D:$D,'Data Sorting'!$A:$A,$B20,'Data Sorting'!$B:$B,TRIM(V$8)),0))</f>
        <v/>
      </c>
      <c r="W20" s="227" t="str">
        <f>IF($B20="", "", ROUND(((U20+V20)*27*_xlfn.IFNA(_xlfn.XLOOKUP(TRIM($U$5), 'Manual Inputs'!$H:$H, 'Manual Inputs'!$I:$I), 0) / 'Manual Inputs'!$I$17), 2))</f>
        <v/>
      </c>
      <c r="X20" s="191" t="str">
        <f>IF($B20="","",IFERROR(SUMIFS('Data Sorting'!$C:$C,'Data Sorting'!$A:$A,$B20,'Data Sorting'!$B:$B,TRIM(X$8)),0))</f>
        <v/>
      </c>
      <c r="Y20" s="191" t="str">
        <f>IF($B20="","",IFERROR(SUMIFS('Data Sorting'!$C:$C,'Data Sorting'!$A:$A,$B20,'Data Sorting'!$B:$B,TRIM(Y$8)),0))</f>
        <v/>
      </c>
      <c r="Z20" s="227" t="str">
        <f t="shared" si="12"/>
        <v/>
      </c>
      <c r="AA20" s="191" t="str">
        <f>IF($B20="","",IFERROR(SUMIFS('Data Sorting'!$D:$D,'Data Sorting'!$A:$A,$B20,'Data Sorting'!$B:$B,TRIM(AA$8)),0))</f>
        <v/>
      </c>
      <c r="AB20" s="191" t="str">
        <f>IF($B20="","",IFERROR(SUMIFS('Data Sorting'!$D:$D,'Data Sorting'!$A:$A,$B20,'Data Sorting'!$B:$B,TRIM(AB$8)),0))</f>
        <v/>
      </c>
      <c r="AC20" s="227" t="str">
        <f>IF($B20="", "", ROUND(((AA20+AB20)*27*_xlfn.IFNA(_xlfn.XLOOKUP(TRIM($AA$5), 'Manual Inputs'!$H:$H, 'Manual Inputs'!$I:$I), 0) / 'Manual Inputs'!$I$17), 2))</f>
        <v/>
      </c>
      <c r="AD20" s="191" t="str">
        <f>IF($B20="","",IFERROR(SUMIFS('Data Sorting'!$C:$C,'Data Sorting'!$A:$A,$B20,'Data Sorting'!$B:$B,TRIM(AD$8)),0))</f>
        <v/>
      </c>
      <c r="AE20" s="191" t="str">
        <f>IF($B20="","",IFERROR(SUMIFS('Data Sorting'!$D:$D,'Data Sorting'!$A:$A,$B20,'Data Sorting'!$B:$B,TRIM(AE$8)),0))</f>
        <v/>
      </c>
      <c r="AF20" s="227" t="str">
        <f t="shared" si="13"/>
        <v/>
      </c>
      <c r="AG20" s="192" t="str">
        <f t="shared" si="14"/>
        <v/>
      </c>
      <c r="AH20" s="192" t="str">
        <f t="shared" si="8"/>
        <v/>
      </c>
      <c r="AI20" s="192" t="str">
        <f t="shared" si="15"/>
        <v/>
      </c>
      <c r="AJ20" s="193" t="str">
        <f t="shared" si="16"/>
        <v/>
      </c>
      <c r="AK20" s="193" t="str">
        <f t="shared" si="17"/>
        <v/>
      </c>
      <c r="AL20" s="193" t="str">
        <f t="shared" si="18"/>
        <v/>
      </c>
      <c r="AM20" s="194" t="str">
        <f>IF($B20="", "", IFERROR(ROUND(AL20 * 'Manual Inputs'!$I$6, 2), 0))</f>
        <v/>
      </c>
      <c r="AN20" s="195" t="str">
        <f t="shared" si="19"/>
        <v/>
      </c>
      <c r="AO20" s="196" t="str">
        <f>IF(OR($AN20="", $AN20=0), "", ROUND((N($AN20) * 'Manual Inputs'!$I$15 / 'Manual Inputs'!$I$16), 2))</f>
        <v/>
      </c>
      <c r="AP20" s="228" t="str">
        <f t="shared" si="20"/>
        <v/>
      </c>
      <c r="AQ20" s="229" t="str" cm="1">
        <f t="array" ref="AQ20">_xlfn.LET(
    _xlpm.Rate, _xlfn.IFS(
        'Manual Inputs'!$I$19="Asphalt Cutbacks", 'Manual Inputs'!$I$7/'Manual Inputs'!$I$8,
        'Manual Inputs'!$I$19="Asphalt Emulsion", 'Manual Inputs'!$I$9/'Manual Inputs'!$I$10
    ),
    IF(OR(ISNA(_xlpm.Rate), AP20=""), "", ROUND(_xlpm.Rate * N(AP20), 2))
)</f>
        <v/>
      </c>
      <c r="AR20" s="230" t="str">
        <f t="shared" si="21"/>
        <v/>
      </c>
      <c r="AS20" s="231" t="str">
        <f>IF(OR($AR20="", 'Manual Inputs'!$I$11=""), "", ROUND(($AR20 * 'Manual Inputs'!$I$12 * 'Manual Inputs'!$I$11 / 'Manual Inputs'!$I$17), 2))</f>
        <v/>
      </c>
      <c r="AT20" s="232" t="str">
        <f t="shared" si="22"/>
        <v/>
      </c>
      <c r="AU20" s="233" t="str">
        <f>IF(OR($AT20="", $AT20=0), "", ROUND(($AT20 * 'Manual Inputs'!$I$15 / 'Manual Inputs'!$I$16), 2))</f>
        <v/>
      </c>
      <c r="AV20" s="234" t="str">
        <f>IF($B20="","",IFERROR(SUMIFS('Data Sorting'!$D:$D,'Data Sorting'!$A:$A,$B20,'Data Sorting'!$B:$B,TRIM(AV$7)),0))</f>
        <v/>
      </c>
      <c r="AW20" s="235" t="str">
        <f>IF($B20="", "", IFERROR(ROUND(SUMIFS('Data Sorting'!$C:$C, 'Data Sorting'!$A:$A, $B20, 'Data Sorting'!$B:$B, TRIM(AV$7)) / (9), 0), 0))</f>
        <v/>
      </c>
      <c r="AX20" s="238" t="str">
        <f>IF(OR(AV20="", AV20=0), "", ROUND((AV20*27 * 'Manual Inputs'!$I$4 / 'Manual Inputs'!$I$17), 0))</f>
        <v/>
      </c>
    </row>
    <row r="21" spans="1:50">
      <c r="A21" s="225"/>
      <c r="B21" s="190" t="str">
        <f>IF('Manual Inputs'!D15&lt;&gt;"",'Manual Inputs'!D15,"")</f>
        <v/>
      </c>
      <c r="C21" s="191" t="str">
        <f>IF($B21="","",IFERROR(SUMIFS('Data Sorting'!$D:$D,'Data Sorting'!$A:$A,$B21,'Data Sorting'!$B:$B,TRIM(C$8)),0))</f>
        <v/>
      </c>
      <c r="D21" s="191" t="str">
        <f>IF($B21="","",IFERROR(SUMIFS('Data Sorting'!$D:$D,'Data Sorting'!$A:$A,$B21,'Data Sorting'!$B:$B,TRIM(D$8)),0))</f>
        <v/>
      </c>
      <c r="E21" s="227" t="str">
        <f>IF($B21="", "", ROUND(((C21+D21)*27*_xlfn.IFNA(_xlfn.XLOOKUP(TRIM($C$5), 'Manual Inputs'!$H:$H, 'Manual Inputs'!$I:$I), 0) / 'Manual Inputs'!$I$17), 2))</f>
        <v/>
      </c>
      <c r="F21" s="191" t="str">
        <f>IF($B21="","",IFERROR(SUMIFS('Data Sorting'!$C:$C,'Data Sorting'!$A:$A,$B21,'Data Sorting'!$B:$B,TRIM(F$8)),0))</f>
        <v/>
      </c>
      <c r="G21" s="191" t="str">
        <f>IF($B21="","",IFERROR(SUMIFS('Data Sorting'!$C:$C,'Data Sorting'!$A:$A,$B21,'Data Sorting'!$B:$B,TRIM(G$8)),0))</f>
        <v/>
      </c>
      <c r="H21" s="227" t="str">
        <f t="shared" si="9"/>
        <v/>
      </c>
      <c r="I21" s="191" t="str">
        <f>IF($B21="","",IFERROR(SUMIFS('Data Sorting'!$D:$D,'Data Sorting'!$A:$A,$B21,'Data Sorting'!$B:$B,TRIM(I$8)),0))</f>
        <v/>
      </c>
      <c r="J21" s="191" t="str">
        <f>IF($B21="","",IFERROR(SUMIFS('Data Sorting'!$D:$D,'Data Sorting'!$A:$A,$B21,'Data Sorting'!$B:$B,TRIM(J$8)),0))</f>
        <v/>
      </c>
      <c r="K21" s="227" t="str">
        <f>IF($B21="", "", ROUND(((I21+J21)*27*_xlfn.IFNA(_xlfn.XLOOKUP(TRIM($I$5), 'Manual Inputs'!$H:$H, 'Manual Inputs'!$I:$I), 0) / 'Manual Inputs'!$I$17), 2))</f>
        <v/>
      </c>
      <c r="L21" s="191" t="str">
        <f>IF($B21="","",IFERROR(SUMIFS('Data Sorting'!$C:$C,'Data Sorting'!$A:$A,$B21,'Data Sorting'!$B:$B,TRIM(L$8)),0))</f>
        <v/>
      </c>
      <c r="M21" s="191" t="str">
        <f>IF($B21="","",IFERROR(SUMIFS('Data Sorting'!$C:$C,'Data Sorting'!$A:$A,$B21,'Data Sorting'!$C:$C,TRIM(M$8)),0))</f>
        <v/>
      </c>
      <c r="N21" s="227" t="str">
        <f t="shared" si="10"/>
        <v/>
      </c>
      <c r="O21" s="191" t="str">
        <f>IF($B21="","",IFERROR(SUMIFS('Data Sorting'!$D:$D,'Data Sorting'!$A:$A,$B21,'Data Sorting'!$B:$B,TRIM(O$8)),0))</f>
        <v/>
      </c>
      <c r="P21" s="191" t="str">
        <f>IF($B21="","",IFERROR(SUMIFS('Data Sorting'!$D:$D,'Data Sorting'!$A:$A,$B21,'Data Sorting'!$B:$B,TRIM(P$8)),0))</f>
        <v/>
      </c>
      <c r="Q21" s="227" t="str">
        <f>IF($B21="", "", ROUND(((O21+P21)*27*_xlfn.IFNA(_xlfn.XLOOKUP(TRIM($O$5), 'Manual Inputs'!$H:$H, 'Manual Inputs'!$I:$I), 0) / 'Manual Inputs'!$I$17), 2))</f>
        <v/>
      </c>
      <c r="R21" s="191" t="str">
        <f>IF($B21="","",IFERROR(SUMIFS('Data Sorting'!$C:$C,'Data Sorting'!$A:$A,$B21,'Data Sorting'!$B:$B,TRIM(R$8)),0))</f>
        <v/>
      </c>
      <c r="S21" s="191" t="str">
        <f>IF($B21="","",IFERROR(SUMIFS('Data Sorting'!$C:$C,'Data Sorting'!$A:$A,$B21,'Data Sorting'!$B:$B,TRIM(S$8)),0))</f>
        <v/>
      </c>
      <c r="T21" s="227" t="str">
        <f t="shared" si="11"/>
        <v/>
      </c>
      <c r="U21" s="191" t="str">
        <f>IF($B21="","",IFERROR(SUMIFS('Data Sorting'!$D:$D,'Data Sorting'!$A:$A,$B21,'Data Sorting'!$B:$B,TRIM(U$8)),0))</f>
        <v/>
      </c>
      <c r="V21" s="191" t="str">
        <f>IF($B21="","",IFERROR(SUMIFS('Data Sorting'!$D:$D,'Data Sorting'!$A:$A,$B21,'Data Sorting'!$B:$B,TRIM(V$8)),0))</f>
        <v/>
      </c>
      <c r="W21" s="227" t="str">
        <f>IF($B21="", "", ROUND(((U21+V21)*27*_xlfn.IFNA(_xlfn.XLOOKUP(TRIM($U$5), 'Manual Inputs'!$H:$H, 'Manual Inputs'!$I:$I), 0) / 'Manual Inputs'!$I$17), 2))</f>
        <v/>
      </c>
      <c r="X21" s="191" t="str">
        <f>IF($B21="","",IFERROR(SUMIFS('Data Sorting'!$C:$C,'Data Sorting'!$A:$A,$B21,'Data Sorting'!$B:$B,TRIM(X$8)),0))</f>
        <v/>
      </c>
      <c r="Y21" s="191" t="str">
        <f>IF($B21="","",IFERROR(SUMIFS('Data Sorting'!$C:$C,'Data Sorting'!$A:$A,$B21,'Data Sorting'!$B:$B,TRIM(Y$8)),0))</f>
        <v/>
      </c>
      <c r="Z21" s="227" t="str">
        <f t="shared" si="12"/>
        <v/>
      </c>
      <c r="AA21" s="191" t="str">
        <f>IF($B21="","",IFERROR(SUMIFS('Data Sorting'!$D:$D,'Data Sorting'!$A:$A,$B21,'Data Sorting'!$B:$B,TRIM(AA$8)),0))</f>
        <v/>
      </c>
      <c r="AB21" s="191" t="str">
        <f>IF($B21="","",IFERROR(SUMIFS('Data Sorting'!$D:$D,'Data Sorting'!$A:$A,$B21,'Data Sorting'!$B:$B,TRIM(AB$8)),0))</f>
        <v/>
      </c>
      <c r="AC21" s="227" t="str">
        <f>IF($B21="", "", ROUND(((AA21+AB21)*27*_xlfn.IFNA(_xlfn.XLOOKUP(TRIM($AA$5), 'Manual Inputs'!$H:$H, 'Manual Inputs'!$I:$I), 0) / 'Manual Inputs'!$I$17), 2))</f>
        <v/>
      </c>
      <c r="AD21" s="191" t="str">
        <f>IF($B21="","",IFERROR(SUMIFS('Data Sorting'!$C:$C,'Data Sorting'!$A:$A,$B21,'Data Sorting'!$B:$B,TRIM(AD$8)),0))</f>
        <v/>
      </c>
      <c r="AE21" s="191" t="str">
        <f>IF($B21="","",IFERROR(SUMIFS('Data Sorting'!$D:$D,'Data Sorting'!$A:$A,$B21,'Data Sorting'!$B:$B,TRIM(AE$8)),0))</f>
        <v/>
      </c>
      <c r="AF21" s="227" t="str">
        <f t="shared" si="13"/>
        <v/>
      </c>
      <c r="AG21" s="192" t="str">
        <f t="shared" si="14"/>
        <v/>
      </c>
      <c r="AH21" s="192" t="str">
        <f t="shared" si="8"/>
        <v/>
      </c>
      <c r="AI21" s="192" t="str">
        <f t="shared" si="15"/>
        <v/>
      </c>
      <c r="AJ21" s="193" t="str">
        <f t="shared" si="16"/>
        <v/>
      </c>
      <c r="AK21" s="193" t="str">
        <f t="shared" si="17"/>
        <v/>
      </c>
      <c r="AL21" s="193" t="str">
        <f t="shared" si="18"/>
        <v/>
      </c>
      <c r="AM21" s="194" t="str">
        <f>IF($B21="", "", IFERROR(ROUND(AL21 * 'Manual Inputs'!$I$6, 2), 0))</f>
        <v/>
      </c>
      <c r="AN21" s="195" t="str">
        <f t="shared" si="19"/>
        <v/>
      </c>
      <c r="AO21" s="196" t="str">
        <f>IF(OR($AN21="", $AN21=0), "", ROUND((N($AN21) * 'Manual Inputs'!$I$15 / 'Manual Inputs'!$I$16), 2))</f>
        <v/>
      </c>
      <c r="AP21" s="228" t="str">
        <f t="shared" si="20"/>
        <v/>
      </c>
      <c r="AQ21" s="229" t="str" cm="1">
        <f t="array" ref="AQ21">_xlfn.LET(
    _xlpm.Rate, _xlfn.IFS(
        'Manual Inputs'!$I$19="Asphalt Cutbacks", 'Manual Inputs'!$I$7/'Manual Inputs'!$I$8,
        'Manual Inputs'!$I$19="Asphalt Emulsion", 'Manual Inputs'!$I$9/'Manual Inputs'!$I$10
    ),
    IF(OR(ISNA(_xlpm.Rate), AP21=""), "", ROUND(_xlpm.Rate * N(AP21), 2))
)</f>
        <v/>
      </c>
      <c r="AR21" s="230" t="str">
        <f t="shared" si="21"/>
        <v/>
      </c>
      <c r="AS21" s="231" t="str">
        <f>IF(OR($AR21="", 'Manual Inputs'!$I$11=""), "", ROUND(($AR21 * 'Manual Inputs'!$I$12 * 'Manual Inputs'!$I$11 / 'Manual Inputs'!$I$17), 2))</f>
        <v/>
      </c>
      <c r="AT21" s="232" t="str">
        <f t="shared" si="22"/>
        <v/>
      </c>
      <c r="AU21" s="233" t="str">
        <f>IF(OR($AT21="", $AT21=0), "", ROUND(($AT21 * 'Manual Inputs'!$I$15 / 'Manual Inputs'!$I$16), 2))</f>
        <v/>
      </c>
      <c r="AV21" s="234" t="str">
        <f>IF($B21="","",IFERROR(SUMIFS('Data Sorting'!$D:$D,'Data Sorting'!$A:$A,$B21,'Data Sorting'!$B:$B,TRIM(AV$7)),0))</f>
        <v/>
      </c>
      <c r="AW21" s="235" t="str">
        <f>IF($B21="", "", IFERROR(ROUND(SUMIFS('Data Sorting'!$C:$C, 'Data Sorting'!$A:$A, $B21, 'Data Sorting'!$B:$B, TRIM(AV$7)) / (9), 0), 0))</f>
        <v/>
      </c>
      <c r="AX21" s="238" t="str">
        <f>IF(OR(AV21="", AV21=0), "", ROUND((AV21*27 * 'Manual Inputs'!$I$4 / 'Manual Inputs'!$I$17), 0))</f>
        <v/>
      </c>
    </row>
    <row r="22" spans="1:50">
      <c r="A22" s="225"/>
      <c r="B22" s="190" t="str">
        <f>IF('Manual Inputs'!D16&lt;&gt;"",'Manual Inputs'!D16,"")</f>
        <v/>
      </c>
      <c r="C22" s="191" t="str">
        <f>IF($B22="","",IFERROR(SUMIFS('Data Sorting'!$D:$D,'Data Sorting'!$A:$A,$B22,'Data Sorting'!$B:$B,TRIM(C$8)),0))</f>
        <v/>
      </c>
      <c r="D22" s="191" t="str">
        <f>IF($B22="","",IFERROR(SUMIFS('Data Sorting'!$D:$D,'Data Sorting'!$A:$A,$B22,'Data Sorting'!$B:$B,TRIM(D$8)),0))</f>
        <v/>
      </c>
      <c r="E22" s="227" t="str">
        <f>IF($B22="", "", ROUND(((C22+D22)*27*_xlfn.IFNA(_xlfn.XLOOKUP(TRIM($C$5), 'Manual Inputs'!$H:$H, 'Manual Inputs'!$I:$I), 0) / 'Manual Inputs'!$I$17), 2))</f>
        <v/>
      </c>
      <c r="F22" s="191" t="str">
        <f>IF($B22="","",IFERROR(SUMIFS('Data Sorting'!$C:$C,'Data Sorting'!$A:$A,$B22,'Data Sorting'!$B:$B,TRIM(F$8)),0))</f>
        <v/>
      </c>
      <c r="G22" s="191" t="str">
        <f>IF($B22="","",IFERROR(SUMIFS('Data Sorting'!$C:$C,'Data Sorting'!$A:$A,$B22,'Data Sorting'!$B:$B,TRIM(G$8)),0))</f>
        <v/>
      </c>
      <c r="H22" s="227" t="str">
        <f t="shared" si="9"/>
        <v/>
      </c>
      <c r="I22" s="191" t="str">
        <f>IF($B22="","",IFERROR(SUMIFS('Data Sorting'!$D:$D,'Data Sorting'!$A:$A,$B22,'Data Sorting'!$B:$B,TRIM(I$8)),0))</f>
        <v/>
      </c>
      <c r="J22" s="191" t="str">
        <f>IF($B22="","",IFERROR(SUMIFS('Data Sorting'!$D:$D,'Data Sorting'!$A:$A,$B22,'Data Sorting'!$B:$B,TRIM(J$8)),0))</f>
        <v/>
      </c>
      <c r="K22" s="227" t="str">
        <f>IF($B22="", "", ROUND(((I22+J22)*27*_xlfn.IFNA(_xlfn.XLOOKUP(TRIM($I$5), 'Manual Inputs'!$H:$H, 'Manual Inputs'!$I:$I), 0) / 'Manual Inputs'!$I$17), 2))</f>
        <v/>
      </c>
      <c r="L22" s="191" t="str">
        <f>IF($B22="","",IFERROR(SUMIFS('Data Sorting'!$C:$C,'Data Sorting'!$A:$A,$B22,'Data Sorting'!$B:$B,TRIM(L$8)),0))</f>
        <v/>
      </c>
      <c r="M22" s="191" t="str">
        <f>IF($B22="","",IFERROR(SUMIFS('Data Sorting'!$C:$C,'Data Sorting'!$A:$A,$B22,'Data Sorting'!$C:$C,TRIM(M$8)),0))</f>
        <v/>
      </c>
      <c r="N22" s="227" t="str">
        <f t="shared" si="10"/>
        <v/>
      </c>
      <c r="O22" s="191" t="str">
        <f>IF($B22="","",IFERROR(SUMIFS('Data Sorting'!$D:$D,'Data Sorting'!$A:$A,$B22,'Data Sorting'!$B:$B,TRIM(O$8)),0))</f>
        <v/>
      </c>
      <c r="P22" s="191" t="str">
        <f>IF($B22="","",IFERROR(SUMIFS('Data Sorting'!$D:$D,'Data Sorting'!$A:$A,$B22,'Data Sorting'!$B:$B,TRIM(P$8)),0))</f>
        <v/>
      </c>
      <c r="Q22" s="227" t="str">
        <f>IF($B22="", "", ROUND(((O22+P22)*27*_xlfn.IFNA(_xlfn.XLOOKUP(TRIM($O$5), 'Manual Inputs'!$H:$H, 'Manual Inputs'!$I:$I), 0) / 'Manual Inputs'!$I$17), 2))</f>
        <v/>
      </c>
      <c r="R22" s="191" t="str">
        <f>IF($B22="","",IFERROR(SUMIFS('Data Sorting'!$C:$C,'Data Sorting'!$A:$A,$B22,'Data Sorting'!$B:$B,TRIM(R$8)),0))</f>
        <v/>
      </c>
      <c r="S22" s="191" t="str">
        <f>IF($B22="","",IFERROR(SUMIFS('Data Sorting'!$C:$C,'Data Sorting'!$A:$A,$B22,'Data Sorting'!$B:$B,TRIM(S$8)),0))</f>
        <v/>
      </c>
      <c r="T22" s="227" t="str">
        <f t="shared" si="11"/>
        <v/>
      </c>
      <c r="U22" s="191" t="str">
        <f>IF($B22="","",IFERROR(SUMIFS('Data Sorting'!$D:$D,'Data Sorting'!$A:$A,$B22,'Data Sorting'!$B:$B,TRIM(U$8)),0))</f>
        <v/>
      </c>
      <c r="V22" s="191" t="str">
        <f>IF($B22="","",IFERROR(SUMIFS('Data Sorting'!$D:$D,'Data Sorting'!$A:$A,$B22,'Data Sorting'!$B:$B,TRIM(V$8)),0))</f>
        <v/>
      </c>
      <c r="W22" s="227" t="str">
        <f>IF($B22="", "", ROUND(((U22+V22)*27*_xlfn.IFNA(_xlfn.XLOOKUP(TRIM($U$5), 'Manual Inputs'!$H:$H, 'Manual Inputs'!$I:$I), 0) / 'Manual Inputs'!$I$17), 2))</f>
        <v/>
      </c>
      <c r="X22" s="191" t="str">
        <f>IF($B22="","",IFERROR(SUMIFS('Data Sorting'!$C:$C,'Data Sorting'!$A:$A,$B22,'Data Sorting'!$B:$B,TRIM(X$8)),0))</f>
        <v/>
      </c>
      <c r="Y22" s="191" t="str">
        <f>IF($B22="","",IFERROR(SUMIFS('Data Sorting'!$C:$C,'Data Sorting'!$A:$A,$B22,'Data Sorting'!$B:$B,TRIM(Y$8)),0))</f>
        <v/>
      </c>
      <c r="Z22" s="227" t="str">
        <f t="shared" si="12"/>
        <v/>
      </c>
      <c r="AA22" s="191" t="str">
        <f>IF($B22="","",IFERROR(SUMIFS('Data Sorting'!$D:$D,'Data Sorting'!$A:$A,$B22,'Data Sorting'!$B:$B,TRIM(AA$8)),0))</f>
        <v/>
      </c>
      <c r="AB22" s="191" t="str">
        <f>IF($B22="","",IFERROR(SUMIFS('Data Sorting'!$D:$D,'Data Sorting'!$A:$A,$B22,'Data Sorting'!$B:$B,TRIM(AB$8)),0))</f>
        <v/>
      </c>
      <c r="AC22" s="227" t="str">
        <f>IF($B22="", "", ROUND(((AA22+AB22)*27*_xlfn.IFNA(_xlfn.XLOOKUP(TRIM($AA$5), 'Manual Inputs'!$H:$H, 'Manual Inputs'!$I:$I), 0) / 'Manual Inputs'!$I$17), 2))</f>
        <v/>
      </c>
      <c r="AD22" s="191" t="str">
        <f>IF($B22="","",IFERROR(SUMIFS('Data Sorting'!$C:$C,'Data Sorting'!$A:$A,$B22,'Data Sorting'!$B:$B,TRIM(AD$8)),0))</f>
        <v/>
      </c>
      <c r="AE22" s="191" t="str">
        <f>IF($B22="","",IFERROR(SUMIFS('Data Sorting'!$D:$D,'Data Sorting'!$A:$A,$B22,'Data Sorting'!$B:$B,TRIM(AE$8)),0))</f>
        <v/>
      </c>
      <c r="AF22" s="227" t="str">
        <f t="shared" si="13"/>
        <v/>
      </c>
      <c r="AG22" s="192" t="str">
        <f t="shared" si="14"/>
        <v/>
      </c>
      <c r="AH22" s="192" t="str">
        <f t="shared" si="8"/>
        <v/>
      </c>
      <c r="AI22" s="192" t="str">
        <f t="shared" si="15"/>
        <v/>
      </c>
      <c r="AJ22" s="193" t="str">
        <f t="shared" si="16"/>
        <v/>
      </c>
      <c r="AK22" s="193" t="str">
        <f t="shared" si="17"/>
        <v/>
      </c>
      <c r="AL22" s="193" t="str">
        <f t="shared" si="18"/>
        <v/>
      </c>
      <c r="AM22" s="194" t="str">
        <f>IF($B22="", "", IFERROR(ROUND(AL22 * 'Manual Inputs'!$I$6, 2), 0))</f>
        <v/>
      </c>
      <c r="AN22" s="195" t="str">
        <f t="shared" si="19"/>
        <v/>
      </c>
      <c r="AO22" s="196" t="str">
        <f>IF(OR($AN22="", $AN22=0), "", ROUND((N($AN22) * 'Manual Inputs'!$I$15 / 'Manual Inputs'!$I$16), 2))</f>
        <v/>
      </c>
      <c r="AP22" s="228" t="str">
        <f t="shared" si="20"/>
        <v/>
      </c>
      <c r="AQ22" s="229" t="str" cm="1">
        <f t="array" ref="AQ22">_xlfn.LET(
    _xlpm.Rate, _xlfn.IFS(
        'Manual Inputs'!$I$19="Asphalt Cutbacks", 'Manual Inputs'!$I$7/'Manual Inputs'!$I$8,
        'Manual Inputs'!$I$19="Asphalt Emulsion", 'Manual Inputs'!$I$9/'Manual Inputs'!$I$10
    ),
    IF(OR(ISNA(_xlpm.Rate), AP22=""), "", ROUND(_xlpm.Rate * N(AP22), 2))
)</f>
        <v/>
      </c>
      <c r="AR22" s="230" t="str">
        <f t="shared" si="21"/>
        <v/>
      </c>
      <c r="AS22" s="231" t="str">
        <f>IF(OR($AR22="", 'Manual Inputs'!$I$11=""), "", ROUND(($AR22 * 'Manual Inputs'!$I$12 * 'Manual Inputs'!$I$11 / 'Manual Inputs'!$I$17), 2))</f>
        <v/>
      </c>
      <c r="AT22" s="232" t="str">
        <f t="shared" si="22"/>
        <v/>
      </c>
      <c r="AU22" s="233" t="str">
        <f>IF(OR($AT22="", $AT22=0), "", ROUND(($AT22 * 'Manual Inputs'!$I$15 / 'Manual Inputs'!$I$16), 2))</f>
        <v/>
      </c>
      <c r="AV22" s="234" t="str">
        <f>IF($B22="","",IFERROR(SUMIFS('Data Sorting'!$D:$D,'Data Sorting'!$A:$A,$B22,'Data Sorting'!$B:$B,TRIM(AV$7)),0))</f>
        <v/>
      </c>
      <c r="AW22" s="235" t="str">
        <f>IF($B22="", "", IFERROR(ROUND(SUMIFS('Data Sorting'!$C:$C, 'Data Sorting'!$A:$A, $B22, 'Data Sorting'!$B:$B, TRIM(AV$7)) / (9), 0), 0))</f>
        <v/>
      </c>
      <c r="AX22" s="238" t="str">
        <f>IF(OR(AV22="", AV22=0), "", ROUND((AV22*27 * 'Manual Inputs'!$I$4 / 'Manual Inputs'!$I$17), 0))</f>
        <v/>
      </c>
    </row>
    <row r="23" spans="1:50">
      <c r="A23" s="225"/>
      <c r="B23" s="190" t="str">
        <f>IF('Manual Inputs'!D17&lt;&gt;"",'Manual Inputs'!D17,"")</f>
        <v/>
      </c>
      <c r="C23" s="191" t="str">
        <f>IF($B23="","",IFERROR(SUMIFS('Data Sorting'!$D:$D,'Data Sorting'!$A:$A,$B23,'Data Sorting'!$B:$B,TRIM(C$8)),0))</f>
        <v/>
      </c>
      <c r="D23" s="191" t="str">
        <f>IF($B23="","",IFERROR(SUMIFS('Data Sorting'!$D:$D,'Data Sorting'!$A:$A,$B23,'Data Sorting'!$B:$B,TRIM(D$8)),0))</f>
        <v/>
      </c>
      <c r="E23" s="227" t="str">
        <f>IF($B23="", "", ROUND(((C23+D23)*27*_xlfn.IFNA(_xlfn.XLOOKUP(TRIM($C$5), 'Manual Inputs'!$H:$H, 'Manual Inputs'!$I:$I), 0) / 'Manual Inputs'!$I$17), 2))</f>
        <v/>
      </c>
      <c r="F23" s="191" t="str">
        <f>IF($B23="","",IFERROR(SUMIFS('Data Sorting'!$C:$C,'Data Sorting'!$A:$A,$B23,'Data Sorting'!$B:$B,TRIM(F$8)),0))</f>
        <v/>
      </c>
      <c r="G23" s="191" t="str">
        <f>IF($B23="","",IFERROR(SUMIFS('Data Sorting'!$C:$C,'Data Sorting'!$A:$A,$B23,'Data Sorting'!$B:$B,TRIM(G$8)),0))</f>
        <v/>
      </c>
      <c r="H23" s="227" t="str">
        <f t="shared" si="9"/>
        <v/>
      </c>
      <c r="I23" s="191" t="str">
        <f>IF($B23="","",IFERROR(SUMIFS('Data Sorting'!$D:$D,'Data Sorting'!$A:$A,$B23,'Data Sorting'!$B:$B,TRIM(I$8)),0))</f>
        <v/>
      </c>
      <c r="J23" s="191" t="str">
        <f>IF($B23="","",IFERROR(SUMIFS('Data Sorting'!$D:$D,'Data Sorting'!$A:$A,$B23,'Data Sorting'!$B:$B,TRIM(J$8)),0))</f>
        <v/>
      </c>
      <c r="K23" s="227" t="str">
        <f>IF($B23="", "", ROUND(((I23+J23)*27*_xlfn.IFNA(_xlfn.XLOOKUP(TRIM($I$5), 'Manual Inputs'!$H:$H, 'Manual Inputs'!$I:$I), 0) / 'Manual Inputs'!$I$17), 2))</f>
        <v/>
      </c>
      <c r="L23" s="191" t="str">
        <f>IF($B23="","",IFERROR(SUMIFS('Data Sorting'!$C:$C,'Data Sorting'!$A:$A,$B23,'Data Sorting'!$B:$B,TRIM(L$8)),0))</f>
        <v/>
      </c>
      <c r="M23" s="191" t="str">
        <f>IF($B23="","",IFERROR(SUMIFS('Data Sorting'!$C:$C,'Data Sorting'!$A:$A,$B23,'Data Sorting'!$C:$C,TRIM(M$8)),0))</f>
        <v/>
      </c>
      <c r="N23" s="227" t="str">
        <f t="shared" si="10"/>
        <v/>
      </c>
      <c r="O23" s="191" t="str">
        <f>IF($B23="","",IFERROR(SUMIFS('Data Sorting'!$D:$D,'Data Sorting'!$A:$A,$B23,'Data Sorting'!$B:$B,TRIM(O$8)),0))</f>
        <v/>
      </c>
      <c r="P23" s="191" t="str">
        <f>IF($B23="","",IFERROR(SUMIFS('Data Sorting'!$D:$D,'Data Sorting'!$A:$A,$B23,'Data Sorting'!$B:$B,TRIM(P$8)),0))</f>
        <v/>
      </c>
      <c r="Q23" s="227" t="str">
        <f>IF($B23="", "", ROUND(((O23+P23)*27*_xlfn.IFNA(_xlfn.XLOOKUP(TRIM($O$5), 'Manual Inputs'!$H:$H, 'Manual Inputs'!$I:$I), 0) / 'Manual Inputs'!$I$17), 2))</f>
        <v/>
      </c>
      <c r="R23" s="191" t="str">
        <f>IF($B23="","",IFERROR(SUMIFS('Data Sorting'!$C:$C,'Data Sorting'!$A:$A,$B23,'Data Sorting'!$B:$B,TRIM(R$8)),0))</f>
        <v/>
      </c>
      <c r="S23" s="191" t="str">
        <f>IF($B23="","",IFERROR(SUMIFS('Data Sorting'!$C:$C,'Data Sorting'!$A:$A,$B23,'Data Sorting'!$B:$B,TRIM(S$8)),0))</f>
        <v/>
      </c>
      <c r="T23" s="227" t="str">
        <f t="shared" si="11"/>
        <v/>
      </c>
      <c r="U23" s="191" t="str">
        <f>IF($B23="","",IFERROR(SUMIFS('Data Sorting'!$D:$D,'Data Sorting'!$A:$A,$B23,'Data Sorting'!$B:$B,TRIM(U$8)),0))</f>
        <v/>
      </c>
      <c r="V23" s="191" t="str">
        <f>IF($B23="","",IFERROR(SUMIFS('Data Sorting'!$D:$D,'Data Sorting'!$A:$A,$B23,'Data Sorting'!$B:$B,TRIM(V$8)),0))</f>
        <v/>
      </c>
      <c r="W23" s="227" t="str">
        <f>IF($B23="", "", ROUND(((U23+V23)*27*_xlfn.IFNA(_xlfn.XLOOKUP(TRIM($U$5), 'Manual Inputs'!$H:$H, 'Manual Inputs'!$I:$I), 0) / 'Manual Inputs'!$I$17), 2))</f>
        <v/>
      </c>
      <c r="X23" s="191" t="str">
        <f>IF($B23="","",IFERROR(SUMIFS('Data Sorting'!$C:$C,'Data Sorting'!$A:$A,$B23,'Data Sorting'!$B:$B,TRIM(X$8)),0))</f>
        <v/>
      </c>
      <c r="Y23" s="191" t="str">
        <f>IF($B23="","",IFERROR(SUMIFS('Data Sorting'!$C:$C,'Data Sorting'!$A:$A,$B23,'Data Sorting'!$B:$B,TRIM(Y$8)),0))</f>
        <v/>
      </c>
      <c r="Z23" s="227" t="str">
        <f t="shared" si="12"/>
        <v/>
      </c>
      <c r="AA23" s="191" t="str">
        <f>IF($B23="","",IFERROR(SUMIFS('Data Sorting'!$D:$D,'Data Sorting'!$A:$A,$B23,'Data Sorting'!$B:$B,TRIM(AA$8)),0))</f>
        <v/>
      </c>
      <c r="AB23" s="191" t="str">
        <f>IF($B23="","",IFERROR(SUMIFS('Data Sorting'!$D:$D,'Data Sorting'!$A:$A,$B23,'Data Sorting'!$B:$B,TRIM(AB$8)),0))</f>
        <v/>
      </c>
      <c r="AC23" s="227" t="str">
        <f>IF($B23="", "", ROUND(((AA23+AB23)*27*_xlfn.IFNA(_xlfn.XLOOKUP(TRIM($AA$5), 'Manual Inputs'!$H:$H, 'Manual Inputs'!$I:$I), 0) / 'Manual Inputs'!$I$17), 2))</f>
        <v/>
      </c>
      <c r="AD23" s="191" t="str">
        <f>IF($B23="","",IFERROR(SUMIFS('Data Sorting'!$C:$C,'Data Sorting'!$A:$A,$B23,'Data Sorting'!$B:$B,TRIM(AD$8)),0))</f>
        <v/>
      </c>
      <c r="AE23" s="191" t="str">
        <f>IF($B23="","",IFERROR(SUMIFS('Data Sorting'!$D:$D,'Data Sorting'!$A:$A,$B23,'Data Sorting'!$B:$B,TRIM(AE$8)),0))</f>
        <v/>
      </c>
      <c r="AF23" s="227" t="str">
        <f t="shared" si="13"/>
        <v/>
      </c>
      <c r="AG23" s="192" t="str">
        <f t="shared" si="14"/>
        <v/>
      </c>
      <c r="AH23" s="192" t="str">
        <f t="shared" si="8"/>
        <v/>
      </c>
      <c r="AI23" s="192" t="str">
        <f t="shared" si="15"/>
        <v/>
      </c>
      <c r="AJ23" s="193" t="str">
        <f t="shared" si="16"/>
        <v/>
      </c>
      <c r="AK23" s="193" t="str">
        <f t="shared" si="17"/>
        <v/>
      </c>
      <c r="AL23" s="193" t="str">
        <f t="shared" si="18"/>
        <v/>
      </c>
      <c r="AM23" s="194" t="str">
        <f>IF($B23="", "", IFERROR(ROUND(AL23 * 'Manual Inputs'!$I$6, 2), 0))</f>
        <v/>
      </c>
      <c r="AN23" s="195" t="str">
        <f t="shared" si="19"/>
        <v/>
      </c>
      <c r="AO23" s="196" t="str">
        <f>IF(OR($AN23="", $AN23=0), "", ROUND((N($AN23) * 'Manual Inputs'!$I$15 / 'Manual Inputs'!$I$16), 2))</f>
        <v/>
      </c>
      <c r="AP23" s="228" t="str">
        <f t="shared" si="20"/>
        <v/>
      </c>
      <c r="AQ23" s="229" t="str" cm="1">
        <f t="array" ref="AQ23">_xlfn.LET(
    _xlpm.Rate, _xlfn.IFS(
        'Manual Inputs'!$I$19="Asphalt Cutbacks", 'Manual Inputs'!$I$7/'Manual Inputs'!$I$8,
        'Manual Inputs'!$I$19="Asphalt Emulsion", 'Manual Inputs'!$I$9/'Manual Inputs'!$I$10
    ),
    IF(OR(ISNA(_xlpm.Rate), AP23=""), "", ROUND(_xlpm.Rate * N(AP23), 2))
)</f>
        <v/>
      </c>
      <c r="AR23" s="230" t="str">
        <f t="shared" si="21"/>
        <v/>
      </c>
      <c r="AS23" s="231" t="str">
        <f>IF(OR($AR23="", 'Manual Inputs'!$I$11=""), "", ROUND(($AR23 * 'Manual Inputs'!$I$12 * 'Manual Inputs'!$I$11 / 'Manual Inputs'!$I$17), 2))</f>
        <v/>
      </c>
      <c r="AT23" s="232" t="str">
        <f t="shared" si="22"/>
        <v/>
      </c>
      <c r="AU23" s="233" t="str">
        <f>IF(OR($AT23="", $AT23=0), "", ROUND(($AT23 * 'Manual Inputs'!$I$15 / 'Manual Inputs'!$I$16), 2))</f>
        <v/>
      </c>
      <c r="AV23" s="234" t="str">
        <f>IF($B23="","",IFERROR(SUMIFS('Data Sorting'!$D:$D,'Data Sorting'!$A:$A,$B23,'Data Sorting'!$B:$B,TRIM(AV$7)),0))</f>
        <v/>
      </c>
      <c r="AW23" s="235" t="str">
        <f>IF($B23="", "", IFERROR(ROUND(SUMIFS('Data Sorting'!$C:$C, 'Data Sorting'!$A:$A, $B23, 'Data Sorting'!$B:$B, TRIM(AV$7)) / (9), 0), 0))</f>
        <v/>
      </c>
      <c r="AX23" s="238" t="str">
        <f>IF(OR(AV23="", AV23=0), "", ROUND((AV23*27 * 'Manual Inputs'!$I$4 / 'Manual Inputs'!$I$17), 0))</f>
        <v/>
      </c>
    </row>
    <row r="24" spans="1:50">
      <c r="A24" s="225"/>
      <c r="B24" s="190" t="str">
        <f>IF('Manual Inputs'!D18&lt;&gt;"",'Manual Inputs'!D18,"")</f>
        <v/>
      </c>
      <c r="C24" s="191" t="str">
        <f>IF($B24="","",IFERROR(SUMIFS('Data Sorting'!$D:$D,'Data Sorting'!$A:$A,$B24,'Data Sorting'!$B:$B,TRIM(C$8)),0))</f>
        <v/>
      </c>
      <c r="D24" s="191" t="str">
        <f>IF($B24="","",IFERROR(SUMIFS('Data Sorting'!$D:$D,'Data Sorting'!$A:$A,$B24,'Data Sorting'!$B:$B,TRIM(D$8)),0))</f>
        <v/>
      </c>
      <c r="E24" s="227" t="str">
        <f>IF($B24="", "", ROUND(((C24+D24)*27*_xlfn.IFNA(_xlfn.XLOOKUP(TRIM($C$5), 'Manual Inputs'!$H:$H, 'Manual Inputs'!$I:$I), 0) / 'Manual Inputs'!$I$17), 2))</f>
        <v/>
      </c>
      <c r="F24" s="191" t="str">
        <f>IF($B24="","",IFERROR(SUMIFS('Data Sorting'!$C:$C,'Data Sorting'!$A:$A,$B24,'Data Sorting'!$B:$B,TRIM(F$8)),0))</f>
        <v/>
      </c>
      <c r="G24" s="191" t="str">
        <f>IF($B24="","",IFERROR(SUMIFS('Data Sorting'!$C:$C,'Data Sorting'!$A:$A,$B24,'Data Sorting'!$B:$B,TRIM(G$8)),0))</f>
        <v/>
      </c>
      <c r="H24" s="227" t="str">
        <f t="shared" si="9"/>
        <v/>
      </c>
      <c r="I24" s="191" t="str">
        <f>IF($B24="","",IFERROR(SUMIFS('Data Sorting'!$D:$D,'Data Sorting'!$A:$A,$B24,'Data Sorting'!$B:$B,TRIM(I$8)),0))</f>
        <v/>
      </c>
      <c r="J24" s="191" t="str">
        <f>IF($B24="","",IFERROR(SUMIFS('Data Sorting'!$D:$D,'Data Sorting'!$A:$A,$B24,'Data Sorting'!$B:$B,TRIM(J$8)),0))</f>
        <v/>
      </c>
      <c r="K24" s="227" t="str">
        <f>IF($B24="", "", ROUND(((I24+J24)*27*_xlfn.IFNA(_xlfn.XLOOKUP(TRIM($I$5), 'Manual Inputs'!$H:$H, 'Manual Inputs'!$I:$I), 0) / 'Manual Inputs'!$I$17), 2))</f>
        <v/>
      </c>
      <c r="L24" s="191" t="str">
        <f>IF($B24="","",IFERROR(SUMIFS('Data Sorting'!$C:$C,'Data Sorting'!$A:$A,$B24,'Data Sorting'!$B:$B,TRIM(L$8)),0))</f>
        <v/>
      </c>
      <c r="M24" s="191" t="str">
        <f>IF($B24="","",IFERROR(SUMIFS('Data Sorting'!$C:$C,'Data Sorting'!$A:$A,$B24,'Data Sorting'!$C:$C,TRIM(M$8)),0))</f>
        <v/>
      </c>
      <c r="N24" s="227" t="str">
        <f t="shared" si="10"/>
        <v/>
      </c>
      <c r="O24" s="191" t="str">
        <f>IF($B24="","",IFERROR(SUMIFS('Data Sorting'!$D:$D,'Data Sorting'!$A:$A,$B24,'Data Sorting'!$B:$B,TRIM(O$8)),0))</f>
        <v/>
      </c>
      <c r="P24" s="191" t="str">
        <f>IF($B24="","",IFERROR(SUMIFS('Data Sorting'!$D:$D,'Data Sorting'!$A:$A,$B24,'Data Sorting'!$B:$B,TRIM(P$8)),0))</f>
        <v/>
      </c>
      <c r="Q24" s="227" t="str">
        <f>IF($B24="", "", ROUND(((O24+P24)*27*_xlfn.IFNA(_xlfn.XLOOKUP(TRIM($O$5), 'Manual Inputs'!$H:$H, 'Manual Inputs'!$I:$I), 0) / 'Manual Inputs'!$I$17), 2))</f>
        <v/>
      </c>
      <c r="R24" s="191" t="str">
        <f>IF($B24="","",IFERROR(SUMIFS('Data Sorting'!$C:$C,'Data Sorting'!$A:$A,$B24,'Data Sorting'!$B:$B,TRIM(R$8)),0))</f>
        <v/>
      </c>
      <c r="S24" s="191" t="str">
        <f>IF($B24="","",IFERROR(SUMIFS('Data Sorting'!$C:$C,'Data Sorting'!$A:$A,$B24,'Data Sorting'!$B:$B,TRIM(S$8)),0))</f>
        <v/>
      </c>
      <c r="T24" s="227" t="str">
        <f t="shared" si="11"/>
        <v/>
      </c>
      <c r="U24" s="191" t="str">
        <f>IF($B24="","",IFERROR(SUMIFS('Data Sorting'!$D:$D,'Data Sorting'!$A:$A,$B24,'Data Sorting'!$B:$B,TRIM(U$8)),0))</f>
        <v/>
      </c>
      <c r="V24" s="191" t="str">
        <f>IF($B24="","",IFERROR(SUMIFS('Data Sorting'!$D:$D,'Data Sorting'!$A:$A,$B24,'Data Sorting'!$B:$B,TRIM(V$8)),0))</f>
        <v/>
      </c>
      <c r="W24" s="227" t="str">
        <f>IF($B24="", "", ROUND(((U24+V24)*27*_xlfn.IFNA(_xlfn.XLOOKUP(TRIM($U$5), 'Manual Inputs'!$H:$H, 'Manual Inputs'!$I:$I), 0) / 'Manual Inputs'!$I$17), 2))</f>
        <v/>
      </c>
      <c r="X24" s="191" t="str">
        <f>IF($B24="","",IFERROR(SUMIFS('Data Sorting'!$C:$C,'Data Sorting'!$A:$A,$B24,'Data Sorting'!$B:$B,TRIM(X$8)),0))</f>
        <v/>
      </c>
      <c r="Y24" s="191" t="str">
        <f>IF($B24="","",IFERROR(SUMIFS('Data Sorting'!$C:$C,'Data Sorting'!$A:$A,$B24,'Data Sorting'!$B:$B,TRIM(Y$8)),0))</f>
        <v/>
      </c>
      <c r="Z24" s="227" t="str">
        <f t="shared" si="12"/>
        <v/>
      </c>
      <c r="AA24" s="191" t="str">
        <f>IF($B24="","",IFERROR(SUMIFS('Data Sorting'!$D:$D,'Data Sorting'!$A:$A,$B24,'Data Sorting'!$B:$B,TRIM(AA$8)),0))</f>
        <v/>
      </c>
      <c r="AB24" s="191" t="str">
        <f>IF($B24="","",IFERROR(SUMIFS('Data Sorting'!$D:$D,'Data Sorting'!$A:$A,$B24,'Data Sorting'!$B:$B,TRIM(AB$8)),0))</f>
        <v/>
      </c>
      <c r="AC24" s="227" t="str">
        <f>IF($B24="", "", ROUND(((AA24+AB24)*27*_xlfn.IFNA(_xlfn.XLOOKUP(TRIM($AA$5), 'Manual Inputs'!$H:$H, 'Manual Inputs'!$I:$I), 0) / 'Manual Inputs'!$I$17), 2))</f>
        <v/>
      </c>
      <c r="AD24" s="191" t="str">
        <f>IF($B24="","",IFERROR(SUMIFS('Data Sorting'!$C:$C,'Data Sorting'!$A:$A,$B24,'Data Sorting'!$B:$B,TRIM(AD$8)),0))</f>
        <v/>
      </c>
      <c r="AE24" s="191" t="str">
        <f>IF($B24="","",IFERROR(SUMIFS('Data Sorting'!$D:$D,'Data Sorting'!$A:$A,$B24,'Data Sorting'!$B:$B,TRIM(AE$8)),0))</f>
        <v/>
      </c>
      <c r="AF24" s="227" t="str">
        <f t="shared" si="13"/>
        <v/>
      </c>
      <c r="AG24" s="192" t="str">
        <f t="shared" si="14"/>
        <v/>
      </c>
      <c r="AH24" s="192" t="str">
        <f t="shared" si="8"/>
        <v/>
      </c>
      <c r="AI24" s="192" t="str">
        <f t="shared" si="15"/>
        <v/>
      </c>
      <c r="AJ24" s="193" t="str">
        <f t="shared" si="16"/>
        <v/>
      </c>
      <c r="AK24" s="193" t="str">
        <f t="shared" si="17"/>
        <v/>
      </c>
      <c r="AL24" s="193" t="str">
        <f t="shared" si="18"/>
        <v/>
      </c>
      <c r="AM24" s="194" t="str">
        <f>IF($B24="", "", IFERROR(ROUND(AL24 * 'Manual Inputs'!$I$6, 2), 0))</f>
        <v/>
      </c>
      <c r="AN24" s="195" t="str">
        <f t="shared" si="19"/>
        <v/>
      </c>
      <c r="AO24" s="196" t="str">
        <f>IF(OR($AN24="", $AN24=0), "", ROUND((N($AN24) * 'Manual Inputs'!$I$15 / 'Manual Inputs'!$I$16), 2))</f>
        <v/>
      </c>
      <c r="AP24" s="228" t="str">
        <f t="shared" si="20"/>
        <v/>
      </c>
      <c r="AQ24" s="229" t="str" cm="1">
        <f t="array" ref="AQ24">_xlfn.LET(
    _xlpm.Rate, _xlfn.IFS(
        'Manual Inputs'!$I$19="Asphalt Cutbacks", 'Manual Inputs'!$I$7/'Manual Inputs'!$I$8,
        'Manual Inputs'!$I$19="Asphalt Emulsion", 'Manual Inputs'!$I$9/'Manual Inputs'!$I$10
    ),
    IF(OR(ISNA(_xlpm.Rate), AP24=""), "", ROUND(_xlpm.Rate * N(AP24), 2))
)</f>
        <v/>
      </c>
      <c r="AR24" s="230" t="str">
        <f t="shared" si="21"/>
        <v/>
      </c>
      <c r="AS24" s="231" t="str">
        <f>IF(OR($AR24="", 'Manual Inputs'!$I$11=""), "", ROUND(($AR24 * 'Manual Inputs'!$I$12 * 'Manual Inputs'!$I$11 / 'Manual Inputs'!$I$17), 2))</f>
        <v/>
      </c>
      <c r="AT24" s="232" t="str">
        <f t="shared" si="22"/>
        <v/>
      </c>
      <c r="AU24" s="233" t="str">
        <f>IF(OR($AT24="", $AT24=0), "", ROUND(($AT24 * 'Manual Inputs'!$I$15 / 'Manual Inputs'!$I$16), 2))</f>
        <v/>
      </c>
      <c r="AV24" s="234" t="str">
        <f>IF($B24="","",IFERROR(SUMIFS('Data Sorting'!$D:$D,'Data Sorting'!$A:$A,$B24,'Data Sorting'!$B:$B,TRIM(AV$7)),0))</f>
        <v/>
      </c>
      <c r="AW24" s="235" t="str">
        <f>IF($B24="", "", IFERROR(ROUND(SUMIFS('Data Sorting'!$C:$C, 'Data Sorting'!$A:$A, $B24, 'Data Sorting'!$B:$B, TRIM(AV$7)) / (9), 0), 0))</f>
        <v/>
      </c>
      <c r="AX24" s="238" t="str">
        <f>IF(OR(AV24="", AV24=0), "", ROUND((AV24*27 * 'Manual Inputs'!$I$4 / 'Manual Inputs'!$I$17), 0))</f>
        <v/>
      </c>
    </row>
    <row r="25" spans="1:50">
      <c r="A25" s="225"/>
      <c r="B25" s="190" t="str">
        <f>IF('Manual Inputs'!D19&lt;&gt;"",'Manual Inputs'!D19,"")</f>
        <v/>
      </c>
      <c r="C25" s="191" t="str">
        <f>IF($B25="","",IFERROR(SUMIFS('Data Sorting'!$D:$D,'Data Sorting'!$A:$A,$B25,'Data Sorting'!$B:$B,TRIM(C$8)),0))</f>
        <v/>
      </c>
      <c r="D25" s="191" t="str">
        <f>IF($B25="","",IFERROR(SUMIFS('Data Sorting'!$D:$D,'Data Sorting'!$A:$A,$B25,'Data Sorting'!$B:$B,TRIM(D$8)),0))</f>
        <v/>
      </c>
      <c r="E25" s="227" t="str">
        <f>IF($B25="", "", ROUND(((C25+D25)*27*_xlfn.IFNA(_xlfn.XLOOKUP(TRIM($C$5), 'Manual Inputs'!$H:$H, 'Manual Inputs'!$I:$I), 0) / 'Manual Inputs'!$I$17), 2))</f>
        <v/>
      </c>
      <c r="F25" s="191" t="str">
        <f>IF($B25="","",IFERROR(SUMIFS('Data Sorting'!$C:$C,'Data Sorting'!$A:$A,$B25,'Data Sorting'!$B:$B,TRIM(F$8)),0))</f>
        <v/>
      </c>
      <c r="G25" s="191" t="str">
        <f>IF($B25="","",IFERROR(SUMIFS('Data Sorting'!$C:$C,'Data Sorting'!$A:$A,$B25,'Data Sorting'!$B:$B,TRIM(G$8)),0))</f>
        <v/>
      </c>
      <c r="H25" s="227" t="str">
        <f t="shared" si="9"/>
        <v/>
      </c>
      <c r="I25" s="191" t="str">
        <f>IF($B25="","",IFERROR(SUMIFS('Data Sorting'!$D:$D,'Data Sorting'!$A:$A,$B25,'Data Sorting'!$B:$B,TRIM(I$8)),0))</f>
        <v/>
      </c>
      <c r="J25" s="191" t="str">
        <f>IF($B25="","",IFERROR(SUMIFS('Data Sorting'!$D:$D,'Data Sorting'!$A:$A,$B25,'Data Sorting'!$B:$B,TRIM(J$8)),0))</f>
        <v/>
      </c>
      <c r="K25" s="227" t="str">
        <f>IF($B25="", "", ROUND(((I25+J25)*27*_xlfn.IFNA(_xlfn.XLOOKUP(TRIM($I$5), 'Manual Inputs'!$H:$H, 'Manual Inputs'!$I:$I), 0) / 'Manual Inputs'!$I$17), 2))</f>
        <v/>
      </c>
      <c r="L25" s="191" t="str">
        <f>IF($B25="","",IFERROR(SUMIFS('Data Sorting'!$C:$C,'Data Sorting'!$A:$A,$B25,'Data Sorting'!$B:$B,TRIM(L$8)),0))</f>
        <v/>
      </c>
      <c r="M25" s="191" t="str">
        <f>IF($B25="","",IFERROR(SUMIFS('Data Sorting'!$C:$C,'Data Sorting'!$A:$A,$B25,'Data Sorting'!$C:$C,TRIM(M$8)),0))</f>
        <v/>
      </c>
      <c r="N25" s="227" t="str">
        <f t="shared" si="10"/>
        <v/>
      </c>
      <c r="O25" s="191" t="str">
        <f>IF($B25="","",IFERROR(SUMIFS('Data Sorting'!$D:$D,'Data Sorting'!$A:$A,$B25,'Data Sorting'!$B:$B,TRIM(O$8)),0))</f>
        <v/>
      </c>
      <c r="P25" s="191" t="str">
        <f>IF($B25="","",IFERROR(SUMIFS('Data Sorting'!$D:$D,'Data Sorting'!$A:$A,$B25,'Data Sorting'!$B:$B,TRIM(P$8)),0))</f>
        <v/>
      </c>
      <c r="Q25" s="227" t="str">
        <f>IF($B25="", "", ROUND(((O25+P25)*27*_xlfn.IFNA(_xlfn.XLOOKUP(TRIM($O$5), 'Manual Inputs'!$H:$H, 'Manual Inputs'!$I:$I), 0) / 'Manual Inputs'!$I$17), 2))</f>
        <v/>
      </c>
      <c r="R25" s="191" t="str">
        <f>IF($B25="","",IFERROR(SUMIFS('Data Sorting'!$C:$C,'Data Sorting'!$A:$A,$B25,'Data Sorting'!$B:$B,TRIM(R$8)),0))</f>
        <v/>
      </c>
      <c r="S25" s="191" t="str">
        <f>IF($B25="","",IFERROR(SUMIFS('Data Sorting'!$C:$C,'Data Sorting'!$A:$A,$B25,'Data Sorting'!$B:$B,TRIM(S$8)),0))</f>
        <v/>
      </c>
      <c r="T25" s="227" t="str">
        <f t="shared" si="11"/>
        <v/>
      </c>
      <c r="U25" s="191" t="str">
        <f>IF($B25="","",IFERROR(SUMIFS('Data Sorting'!$D:$D,'Data Sorting'!$A:$A,$B25,'Data Sorting'!$B:$B,TRIM(U$8)),0))</f>
        <v/>
      </c>
      <c r="V25" s="191" t="str">
        <f>IF($B25="","",IFERROR(SUMIFS('Data Sorting'!$D:$D,'Data Sorting'!$A:$A,$B25,'Data Sorting'!$B:$B,TRIM(V$8)),0))</f>
        <v/>
      </c>
      <c r="W25" s="227" t="str">
        <f>IF($B25="", "", ROUND(((U25+V25)*27*_xlfn.IFNA(_xlfn.XLOOKUP(TRIM($U$5), 'Manual Inputs'!$H:$H, 'Manual Inputs'!$I:$I), 0) / 'Manual Inputs'!$I$17), 2))</f>
        <v/>
      </c>
      <c r="X25" s="191" t="str">
        <f>IF($B25="","",IFERROR(SUMIFS('Data Sorting'!$C:$C,'Data Sorting'!$A:$A,$B25,'Data Sorting'!$B:$B,TRIM(X$8)),0))</f>
        <v/>
      </c>
      <c r="Y25" s="191" t="str">
        <f>IF($B25="","",IFERROR(SUMIFS('Data Sorting'!$C:$C,'Data Sorting'!$A:$A,$B25,'Data Sorting'!$B:$B,TRIM(Y$8)),0))</f>
        <v/>
      </c>
      <c r="Z25" s="227" t="str">
        <f t="shared" si="12"/>
        <v/>
      </c>
      <c r="AA25" s="191" t="str">
        <f>IF($B25="","",IFERROR(SUMIFS('Data Sorting'!$D:$D,'Data Sorting'!$A:$A,$B25,'Data Sorting'!$B:$B,TRIM(AA$8)),0))</f>
        <v/>
      </c>
      <c r="AB25" s="191" t="str">
        <f>IF($B25="","",IFERROR(SUMIFS('Data Sorting'!$D:$D,'Data Sorting'!$A:$A,$B25,'Data Sorting'!$B:$B,TRIM(AB$8)),0))</f>
        <v/>
      </c>
      <c r="AC25" s="227" t="str">
        <f>IF($B25="", "", ROUND(((AA25+AB25)*27*_xlfn.IFNA(_xlfn.XLOOKUP(TRIM($AA$5), 'Manual Inputs'!$H:$H, 'Manual Inputs'!$I:$I), 0) / 'Manual Inputs'!$I$17), 2))</f>
        <v/>
      </c>
      <c r="AD25" s="191" t="str">
        <f>IF($B25="","",IFERROR(SUMIFS('Data Sorting'!$C:$C,'Data Sorting'!$A:$A,$B25,'Data Sorting'!$B:$B,TRIM(AD$8)),0))</f>
        <v/>
      </c>
      <c r="AE25" s="191" t="str">
        <f>IF($B25="","",IFERROR(SUMIFS('Data Sorting'!$D:$D,'Data Sorting'!$A:$A,$B25,'Data Sorting'!$B:$B,TRIM(AE$8)),0))</f>
        <v/>
      </c>
      <c r="AF25" s="227" t="str">
        <f t="shared" si="13"/>
        <v/>
      </c>
      <c r="AG25" s="192" t="str">
        <f t="shared" si="14"/>
        <v/>
      </c>
      <c r="AH25" s="192" t="str">
        <f t="shared" si="8"/>
        <v/>
      </c>
      <c r="AI25" s="192" t="str">
        <f t="shared" si="15"/>
        <v/>
      </c>
      <c r="AJ25" s="193" t="str">
        <f t="shared" si="16"/>
        <v/>
      </c>
      <c r="AK25" s="193" t="str">
        <f t="shared" si="17"/>
        <v/>
      </c>
      <c r="AL25" s="193" t="str">
        <f t="shared" si="18"/>
        <v/>
      </c>
      <c r="AM25" s="194" t="str">
        <f>IF($B25="", "", IFERROR(ROUND(AL25 * 'Manual Inputs'!$I$6, 2), 0))</f>
        <v/>
      </c>
      <c r="AN25" s="195" t="str">
        <f t="shared" si="19"/>
        <v/>
      </c>
      <c r="AO25" s="196" t="str">
        <f>IF(OR($AN25="", $AN25=0), "", ROUND((N($AN25) * 'Manual Inputs'!$I$15 / 'Manual Inputs'!$I$16), 2))</f>
        <v/>
      </c>
      <c r="AP25" s="228" t="str">
        <f t="shared" si="20"/>
        <v/>
      </c>
      <c r="AQ25" s="229" t="str" cm="1">
        <f t="array" ref="AQ25">_xlfn.LET(
    _xlpm.Rate, _xlfn.IFS(
        'Manual Inputs'!$I$19="Asphalt Cutbacks", 'Manual Inputs'!$I$7/'Manual Inputs'!$I$8,
        'Manual Inputs'!$I$19="Asphalt Emulsion", 'Manual Inputs'!$I$9/'Manual Inputs'!$I$10
    ),
    IF(OR(ISNA(_xlpm.Rate), AP25=""), "", ROUND(_xlpm.Rate * N(AP25), 2))
)</f>
        <v/>
      </c>
      <c r="AR25" s="230" t="str">
        <f t="shared" si="21"/>
        <v/>
      </c>
      <c r="AS25" s="231" t="str">
        <f>IF(OR($AR25="", 'Manual Inputs'!$I$11=""), "", ROUND(($AR25 * 'Manual Inputs'!$I$12 * 'Manual Inputs'!$I$11 / 'Manual Inputs'!$I$17), 2))</f>
        <v/>
      </c>
      <c r="AT25" s="232" t="str">
        <f t="shared" si="22"/>
        <v/>
      </c>
      <c r="AU25" s="233" t="str">
        <f>IF(OR($AT25="", $AT25=0), "", ROUND(($AT25 * 'Manual Inputs'!$I$15 / 'Manual Inputs'!$I$16), 2))</f>
        <v/>
      </c>
      <c r="AV25" s="234" t="str">
        <f>IF($B25="","",IFERROR(SUMIFS('Data Sorting'!$D:$D,'Data Sorting'!$A:$A,$B25,'Data Sorting'!$B:$B,TRIM(AV$7)),0))</f>
        <v/>
      </c>
      <c r="AW25" s="235" t="str">
        <f>IF($B25="", "", IFERROR(ROUND(SUMIFS('Data Sorting'!$C:$C, 'Data Sorting'!$A:$A, $B25, 'Data Sorting'!$B:$B, TRIM(AV$7)) / (9), 0), 0))</f>
        <v/>
      </c>
      <c r="AX25" s="238" t="str">
        <f>IF(OR(AV25="", AV25=0), "", ROUND((AV25*27 * 'Manual Inputs'!$I$4 / 'Manual Inputs'!$I$17), 0))</f>
        <v/>
      </c>
    </row>
    <row r="26" spans="1:50">
      <c r="A26" s="225"/>
      <c r="B26" s="190" t="str">
        <f>IF('Manual Inputs'!D20&lt;&gt;"",'Manual Inputs'!D20,"")</f>
        <v/>
      </c>
      <c r="C26" s="191" t="str">
        <f>IF($B26="","",IFERROR(SUMIFS('Data Sorting'!$D:$D,'Data Sorting'!$A:$A,$B26,'Data Sorting'!$B:$B,TRIM(C$8)),0))</f>
        <v/>
      </c>
      <c r="D26" s="191" t="str">
        <f>IF($B26="","",IFERROR(SUMIFS('Data Sorting'!$D:$D,'Data Sorting'!$A:$A,$B26,'Data Sorting'!$B:$B,TRIM(D$8)),0))</f>
        <v/>
      </c>
      <c r="E26" s="227" t="str">
        <f>IF($B26="", "", ROUND(((C26+D26)*27*_xlfn.IFNA(_xlfn.XLOOKUP(TRIM($C$5), 'Manual Inputs'!$H:$H, 'Manual Inputs'!$I:$I), 0) / 'Manual Inputs'!$I$17), 2))</f>
        <v/>
      </c>
      <c r="F26" s="191" t="str">
        <f>IF($B26="","",IFERROR(SUMIFS('Data Sorting'!$C:$C,'Data Sorting'!$A:$A,$B26,'Data Sorting'!$B:$B,TRIM(F$8)),0))</f>
        <v/>
      </c>
      <c r="G26" s="191" t="str">
        <f>IF($B26="","",IFERROR(SUMIFS('Data Sorting'!$C:$C,'Data Sorting'!$A:$A,$B26,'Data Sorting'!$B:$B,TRIM(G$8)),0))</f>
        <v/>
      </c>
      <c r="H26" s="227" t="str">
        <f t="shared" si="9"/>
        <v/>
      </c>
      <c r="I26" s="191" t="str">
        <f>IF($B26="","",IFERROR(SUMIFS('Data Sorting'!$D:$D,'Data Sorting'!$A:$A,$B26,'Data Sorting'!$B:$B,TRIM(I$8)),0))</f>
        <v/>
      </c>
      <c r="J26" s="191" t="str">
        <f>IF($B26="","",IFERROR(SUMIFS('Data Sorting'!$D:$D,'Data Sorting'!$A:$A,$B26,'Data Sorting'!$B:$B,TRIM(J$8)),0))</f>
        <v/>
      </c>
      <c r="K26" s="227" t="str">
        <f>IF($B26="", "", ROUND(((I26+J26)*27*_xlfn.IFNA(_xlfn.XLOOKUP(TRIM($I$5), 'Manual Inputs'!$H:$H, 'Manual Inputs'!$I:$I), 0) / 'Manual Inputs'!$I$17), 2))</f>
        <v/>
      </c>
      <c r="L26" s="191" t="str">
        <f>IF($B26="","",IFERROR(SUMIFS('Data Sorting'!$C:$C,'Data Sorting'!$A:$A,$B26,'Data Sorting'!$B:$B,TRIM(L$8)),0))</f>
        <v/>
      </c>
      <c r="M26" s="191" t="str">
        <f>IF($B26="","",IFERROR(SUMIFS('Data Sorting'!$C:$C,'Data Sorting'!$A:$A,$B26,'Data Sorting'!$C:$C,TRIM(M$8)),0))</f>
        <v/>
      </c>
      <c r="N26" s="227" t="str">
        <f t="shared" si="10"/>
        <v/>
      </c>
      <c r="O26" s="191" t="str">
        <f>IF($B26="","",IFERROR(SUMIFS('Data Sorting'!$D:$D,'Data Sorting'!$A:$A,$B26,'Data Sorting'!$B:$B,TRIM(O$8)),0))</f>
        <v/>
      </c>
      <c r="P26" s="191" t="str">
        <f>IF($B26="","",IFERROR(SUMIFS('Data Sorting'!$D:$D,'Data Sorting'!$A:$A,$B26,'Data Sorting'!$B:$B,TRIM(P$8)),0))</f>
        <v/>
      </c>
      <c r="Q26" s="227" t="str">
        <f>IF($B26="", "", ROUND(((O26+P26)*27*_xlfn.IFNA(_xlfn.XLOOKUP(TRIM($O$5), 'Manual Inputs'!$H:$H, 'Manual Inputs'!$I:$I), 0) / 'Manual Inputs'!$I$17), 2))</f>
        <v/>
      </c>
      <c r="R26" s="191" t="str">
        <f>IF($B26="","",IFERROR(SUMIFS('Data Sorting'!$C:$C,'Data Sorting'!$A:$A,$B26,'Data Sorting'!$B:$B,TRIM(R$8)),0))</f>
        <v/>
      </c>
      <c r="S26" s="191" t="str">
        <f>IF($B26="","",IFERROR(SUMIFS('Data Sorting'!$C:$C,'Data Sorting'!$A:$A,$B26,'Data Sorting'!$B:$B,TRIM(S$8)),0))</f>
        <v/>
      </c>
      <c r="T26" s="227" t="str">
        <f t="shared" si="11"/>
        <v/>
      </c>
      <c r="U26" s="191" t="str">
        <f>IF($B26="","",IFERROR(SUMIFS('Data Sorting'!$D:$D,'Data Sorting'!$A:$A,$B26,'Data Sorting'!$B:$B,TRIM(U$8)),0))</f>
        <v/>
      </c>
      <c r="V26" s="191" t="str">
        <f>IF($B26="","",IFERROR(SUMIFS('Data Sorting'!$D:$D,'Data Sorting'!$A:$A,$B26,'Data Sorting'!$B:$B,TRIM(V$8)),0))</f>
        <v/>
      </c>
      <c r="W26" s="227" t="str">
        <f>IF($B26="", "", ROUND(((U26+V26)*27*_xlfn.IFNA(_xlfn.XLOOKUP(TRIM($U$5), 'Manual Inputs'!$H:$H, 'Manual Inputs'!$I:$I), 0) / 'Manual Inputs'!$I$17), 2))</f>
        <v/>
      </c>
      <c r="X26" s="191" t="str">
        <f>IF($B26="","",IFERROR(SUMIFS('Data Sorting'!$C:$C,'Data Sorting'!$A:$A,$B26,'Data Sorting'!$B:$B,TRIM(X$8)),0))</f>
        <v/>
      </c>
      <c r="Y26" s="191" t="str">
        <f>IF($B26="","",IFERROR(SUMIFS('Data Sorting'!$C:$C,'Data Sorting'!$A:$A,$B26,'Data Sorting'!$B:$B,TRIM(Y$8)),0))</f>
        <v/>
      </c>
      <c r="Z26" s="227" t="str">
        <f t="shared" si="12"/>
        <v/>
      </c>
      <c r="AA26" s="191" t="str">
        <f>IF($B26="","",IFERROR(SUMIFS('Data Sorting'!$D:$D,'Data Sorting'!$A:$A,$B26,'Data Sorting'!$B:$B,TRIM(AA$8)),0))</f>
        <v/>
      </c>
      <c r="AB26" s="191" t="str">
        <f>IF($B26="","",IFERROR(SUMIFS('Data Sorting'!$D:$D,'Data Sorting'!$A:$A,$B26,'Data Sorting'!$B:$B,TRIM(AB$8)),0))</f>
        <v/>
      </c>
      <c r="AC26" s="227" t="str">
        <f>IF($B26="", "", ROUND(((AA26+AB26)*27*_xlfn.IFNA(_xlfn.XLOOKUP(TRIM($AA$5), 'Manual Inputs'!$H:$H, 'Manual Inputs'!$I:$I), 0) / 'Manual Inputs'!$I$17), 2))</f>
        <v/>
      </c>
      <c r="AD26" s="191" t="str">
        <f>IF($B26="","",IFERROR(SUMIFS('Data Sorting'!$C:$C,'Data Sorting'!$A:$A,$B26,'Data Sorting'!$B:$B,TRIM(AD$8)),0))</f>
        <v/>
      </c>
      <c r="AE26" s="191" t="str">
        <f>IF($B26="","",IFERROR(SUMIFS('Data Sorting'!$D:$D,'Data Sorting'!$A:$A,$B26,'Data Sorting'!$B:$B,TRIM(AE$8)),0))</f>
        <v/>
      </c>
      <c r="AF26" s="227" t="str">
        <f t="shared" si="13"/>
        <v/>
      </c>
      <c r="AG26" s="192" t="str">
        <f t="shared" si="14"/>
        <v/>
      </c>
      <c r="AH26" s="192" t="str">
        <f t="shared" si="8"/>
        <v/>
      </c>
      <c r="AI26" s="192" t="str">
        <f t="shared" si="15"/>
        <v/>
      </c>
      <c r="AJ26" s="193" t="str">
        <f t="shared" si="16"/>
        <v/>
      </c>
      <c r="AK26" s="193" t="str">
        <f t="shared" si="17"/>
        <v/>
      </c>
      <c r="AL26" s="193" t="str">
        <f t="shared" si="18"/>
        <v/>
      </c>
      <c r="AM26" s="194" t="str">
        <f>IF($B26="", "", IFERROR(ROUND(AL26 * 'Manual Inputs'!$I$6, 2), 0))</f>
        <v/>
      </c>
      <c r="AN26" s="195" t="str">
        <f t="shared" si="19"/>
        <v/>
      </c>
      <c r="AO26" s="196" t="str">
        <f>IF(OR($AN26="", $AN26=0), "", ROUND((N($AN26) * 'Manual Inputs'!$I$15 / 'Manual Inputs'!$I$16), 2))</f>
        <v/>
      </c>
      <c r="AP26" s="228" t="str">
        <f t="shared" si="20"/>
        <v/>
      </c>
      <c r="AQ26" s="229" t="str" cm="1">
        <f t="array" ref="AQ26">_xlfn.LET(
    _xlpm.Rate, _xlfn.IFS(
        'Manual Inputs'!$I$19="Asphalt Cutbacks", 'Manual Inputs'!$I$7/'Manual Inputs'!$I$8,
        'Manual Inputs'!$I$19="Asphalt Emulsion", 'Manual Inputs'!$I$9/'Manual Inputs'!$I$10
    ),
    IF(OR(ISNA(_xlpm.Rate), AP26=""), "", ROUND(_xlpm.Rate * N(AP26), 2))
)</f>
        <v/>
      </c>
      <c r="AR26" s="230" t="str">
        <f t="shared" si="21"/>
        <v/>
      </c>
      <c r="AS26" s="231" t="str">
        <f>IF(OR($AR26="", 'Manual Inputs'!$I$11=""), "", ROUND(($AR26 * 'Manual Inputs'!$I$12 * 'Manual Inputs'!$I$11 / 'Manual Inputs'!$I$17), 2))</f>
        <v/>
      </c>
      <c r="AT26" s="232" t="str">
        <f t="shared" si="22"/>
        <v/>
      </c>
      <c r="AU26" s="233" t="str">
        <f>IF(OR($AT26="", $AT26=0), "", ROUND(($AT26 * 'Manual Inputs'!$I$15 / 'Manual Inputs'!$I$16), 2))</f>
        <v/>
      </c>
      <c r="AV26" s="234" t="str">
        <f>IF($B26="","",IFERROR(SUMIFS('Data Sorting'!$D:$D,'Data Sorting'!$A:$A,$B26,'Data Sorting'!$B:$B,TRIM(AV$7)),0))</f>
        <v/>
      </c>
      <c r="AW26" s="235" t="str">
        <f>IF($B26="", "", IFERROR(ROUND(SUMIFS('Data Sorting'!$C:$C, 'Data Sorting'!$A:$A, $B26, 'Data Sorting'!$B:$B, TRIM(AV$7)) / (9), 0), 0))</f>
        <v/>
      </c>
      <c r="AX26" s="238" t="str">
        <f>IF(OR(AV26="", AV26=0), "", ROUND((AV26*27 * 'Manual Inputs'!$I$4 / 'Manual Inputs'!$I$17), 0))</f>
        <v/>
      </c>
    </row>
    <row r="27" spans="1:50">
      <c r="A27" s="225"/>
      <c r="B27" s="190" t="str">
        <f>IF('Manual Inputs'!D21&lt;&gt;"",'Manual Inputs'!D21,"")</f>
        <v/>
      </c>
      <c r="C27" s="191" t="str">
        <f>IF($B27="","",IFERROR(SUMIFS('Data Sorting'!$D:$D,'Data Sorting'!$A:$A,$B27,'Data Sorting'!$B:$B,TRIM(C$8)),0))</f>
        <v/>
      </c>
      <c r="D27" s="191" t="str">
        <f>IF($B27="","",IFERROR(SUMIFS('Data Sorting'!$D:$D,'Data Sorting'!$A:$A,$B27,'Data Sorting'!$B:$B,TRIM(D$8)),0))</f>
        <v/>
      </c>
      <c r="E27" s="227" t="str">
        <f>IF($B27="", "", ROUND(((C27+D27)*27*_xlfn.IFNA(_xlfn.XLOOKUP(TRIM($C$5), 'Manual Inputs'!$H:$H, 'Manual Inputs'!$I:$I), 0) / 'Manual Inputs'!$I$17), 2))</f>
        <v/>
      </c>
      <c r="F27" s="191" t="str">
        <f>IF($B27="","",IFERROR(SUMIFS('Data Sorting'!$C:$C,'Data Sorting'!$A:$A,$B27,'Data Sorting'!$B:$B,TRIM(F$8)),0))</f>
        <v/>
      </c>
      <c r="G27" s="191" t="str">
        <f>IF($B27="","",IFERROR(SUMIFS('Data Sorting'!$C:$C,'Data Sorting'!$A:$A,$B27,'Data Sorting'!$B:$B,TRIM(G$8)),0))</f>
        <v/>
      </c>
      <c r="H27" s="227" t="str">
        <f t="shared" si="9"/>
        <v/>
      </c>
      <c r="I27" s="191" t="str">
        <f>IF($B27="","",IFERROR(SUMIFS('Data Sorting'!$D:$D,'Data Sorting'!$A:$A,$B27,'Data Sorting'!$B:$B,TRIM(I$8)),0))</f>
        <v/>
      </c>
      <c r="J27" s="191" t="str">
        <f>IF($B27="","",IFERROR(SUMIFS('Data Sorting'!$D:$D,'Data Sorting'!$A:$A,$B27,'Data Sorting'!$B:$B,TRIM(J$8)),0))</f>
        <v/>
      </c>
      <c r="K27" s="227" t="str">
        <f>IF($B27="", "", ROUND(((I27+J27)*27*_xlfn.IFNA(_xlfn.XLOOKUP(TRIM($I$5), 'Manual Inputs'!$H:$H, 'Manual Inputs'!$I:$I), 0) / 'Manual Inputs'!$I$17), 2))</f>
        <v/>
      </c>
      <c r="L27" s="191" t="str">
        <f>IF($B27="","",IFERROR(SUMIFS('Data Sorting'!$C:$C,'Data Sorting'!$A:$A,$B27,'Data Sorting'!$B:$B,TRIM(L$8)),0))</f>
        <v/>
      </c>
      <c r="M27" s="191" t="str">
        <f>IF($B27="","",IFERROR(SUMIFS('Data Sorting'!$C:$C,'Data Sorting'!$A:$A,$B27,'Data Sorting'!$C:$C,TRIM(M$8)),0))</f>
        <v/>
      </c>
      <c r="N27" s="227" t="str">
        <f t="shared" si="10"/>
        <v/>
      </c>
      <c r="O27" s="191" t="str">
        <f>IF($B27="","",IFERROR(SUMIFS('Data Sorting'!$D:$D,'Data Sorting'!$A:$A,$B27,'Data Sorting'!$B:$B,TRIM(O$8)),0))</f>
        <v/>
      </c>
      <c r="P27" s="191" t="str">
        <f>IF($B27="","",IFERROR(SUMIFS('Data Sorting'!$D:$D,'Data Sorting'!$A:$A,$B27,'Data Sorting'!$B:$B,TRIM(P$8)),0))</f>
        <v/>
      </c>
      <c r="Q27" s="227" t="str">
        <f>IF($B27="", "", ROUND(((O27+P27)*27*_xlfn.IFNA(_xlfn.XLOOKUP(TRIM($O$5), 'Manual Inputs'!$H:$H, 'Manual Inputs'!$I:$I), 0) / 'Manual Inputs'!$I$17), 2))</f>
        <v/>
      </c>
      <c r="R27" s="191" t="str">
        <f>IF($B27="","",IFERROR(SUMIFS('Data Sorting'!$C:$C,'Data Sorting'!$A:$A,$B27,'Data Sorting'!$B:$B,TRIM(R$8)),0))</f>
        <v/>
      </c>
      <c r="S27" s="191" t="str">
        <f>IF($B27="","",IFERROR(SUMIFS('Data Sorting'!$C:$C,'Data Sorting'!$A:$A,$B27,'Data Sorting'!$B:$B,TRIM(S$8)),0))</f>
        <v/>
      </c>
      <c r="T27" s="227" t="str">
        <f t="shared" si="11"/>
        <v/>
      </c>
      <c r="U27" s="191" t="str">
        <f>IF($B27="","",IFERROR(SUMIFS('Data Sorting'!$D:$D,'Data Sorting'!$A:$A,$B27,'Data Sorting'!$B:$B,TRIM(U$8)),0))</f>
        <v/>
      </c>
      <c r="V27" s="191" t="str">
        <f>IF($B27="","",IFERROR(SUMIFS('Data Sorting'!$D:$D,'Data Sorting'!$A:$A,$B27,'Data Sorting'!$B:$B,TRIM(V$8)),0))</f>
        <v/>
      </c>
      <c r="W27" s="227" t="str">
        <f>IF($B27="", "", ROUND(((U27+V27)*27*_xlfn.IFNA(_xlfn.XLOOKUP(TRIM($U$5), 'Manual Inputs'!$H:$H, 'Manual Inputs'!$I:$I), 0) / 'Manual Inputs'!$I$17), 2))</f>
        <v/>
      </c>
      <c r="X27" s="191" t="str">
        <f>IF($B27="","",IFERROR(SUMIFS('Data Sorting'!$C:$C,'Data Sorting'!$A:$A,$B27,'Data Sorting'!$B:$B,TRIM(X$8)),0))</f>
        <v/>
      </c>
      <c r="Y27" s="191" t="str">
        <f>IF($B27="","",IFERROR(SUMIFS('Data Sorting'!$C:$C,'Data Sorting'!$A:$A,$B27,'Data Sorting'!$B:$B,TRIM(Y$8)),0))</f>
        <v/>
      </c>
      <c r="Z27" s="227" t="str">
        <f t="shared" si="12"/>
        <v/>
      </c>
      <c r="AA27" s="191" t="str">
        <f>IF($B27="","",IFERROR(SUMIFS('Data Sorting'!$D:$D,'Data Sorting'!$A:$A,$B27,'Data Sorting'!$B:$B,TRIM(AA$8)),0))</f>
        <v/>
      </c>
      <c r="AB27" s="191" t="str">
        <f>IF($B27="","",IFERROR(SUMIFS('Data Sorting'!$D:$D,'Data Sorting'!$A:$A,$B27,'Data Sorting'!$B:$B,TRIM(AB$8)),0))</f>
        <v/>
      </c>
      <c r="AC27" s="227" t="str">
        <f>IF($B27="", "", ROUND(((AA27+AB27)*27*_xlfn.IFNA(_xlfn.XLOOKUP(TRIM($AA$5), 'Manual Inputs'!$H:$H, 'Manual Inputs'!$I:$I), 0) / 'Manual Inputs'!$I$17), 2))</f>
        <v/>
      </c>
      <c r="AD27" s="191" t="str">
        <f>IF($B27="","",IFERROR(SUMIFS('Data Sorting'!$C:$C,'Data Sorting'!$A:$A,$B27,'Data Sorting'!$B:$B,TRIM(AD$8)),0))</f>
        <v/>
      </c>
      <c r="AE27" s="191" t="str">
        <f>IF($B27="","",IFERROR(SUMIFS('Data Sorting'!$D:$D,'Data Sorting'!$A:$A,$B27,'Data Sorting'!$B:$B,TRIM(AE$8)),0))</f>
        <v/>
      </c>
      <c r="AF27" s="227" t="str">
        <f t="shared" si="13"/>
        <v/>
      </c>
      <c r="AG27" s="192" t="str">
        <f t="shared" si="14"/>
        <v/>
      </c>
      <c r="AH27" s="192" t="str">
        <f t="shared" si="8"/>
        <v/>
      </c>
      <c r="AI27" s="192" t="str">
        <f t="shared" si="15"/>
        <v/>
      </c>
      <c r="AJ27" s="193" t="str">
        <f t="shared" si="16"/>
        <v/>
      </c>
      <c r="AK27" s="193" t="str">
        <f t="shared" si="17"/>
        <v/>
      </c>
      <c r="AL27" s="193" t="str">
        <f t="shared" si="18"/>
        <v/>
      </c>
      <c r="AM27" s="194" t="str">
        <f>IF($B27="", "", IFERROR(ROUND(AL27 * 'Manual Inputs'!$I$6, 2), 0))</f>
        <v/>
      </c>
      <c r="AN27" s="195" t="str">
        <f t="shared" si="19"/>
        <v/>
      </c>
      <c r="AO27" s="196" t="str">
        <f>IF(OR($AN27="", $AN27=0), "", ROUND((N($AN27) * 'Manual Inputs'!$I$15 / 'Manual Inputs'!$I$16), 2))</f>
        <v/>
      </c>
      <c r="AP27" s="228" t="str">
        <f t="shared" si="20"/>
        <v/>
      </c>
      <c r="AQ27" s="229" t="str" cm="1">
        <f t="array" ref="AQ27">_xlfn.LET(
    _xlpm.Rate, _xlfn.IFS(
        'Manual Inputs'!$I$19="Asphalt Cutbacks", 'Manual Inputs'!$I$7/'Manual Inputs'!$I$8,
        'Manual Inputs'!$I$19="Asphalt Emulsion", 'Manual Inputs'!$I$9/'Manual Inputs'!$I$10
    ),
    IF(OR(ISNA(_xlpm.Rate), AP27=""), "", ROUND(_xlpm.Rate * N(AP27), 2))
)</f>
        <v/>
      </c>
      <c r="AR27" s="230" t="str">
        <f t="shared" si="21"/>
        <v/>
      </c>
      <c r="AS27" s="231" t="str">
        <f>IF(OR($AR27="", 'Manual Inputs'!$I$11=""), "", ROUND(($AR27 * 'Manual Inputs'!$I$12 * 'Manual Inputs'!$I$11 / 'Manual Inputs'!$I$17), 2))</f>
        <v/>
      </c>
      <c r="AT27" s="232" t="str">
        <f t="shared" si="22"/>
        <v/>
      </c>
      <c r="AU27" s="233" t="str">
        <f>IF(OR($AT27="", $AT27=0), "", ROUND(($AT27 * 'Manual Inputs'!$I$15 / 'Manual Inputs'!$I$16), 2))</f>
        <v/>
      </c>
      <c r="AV27" s="234" t="str">
        <f>IF($B27="","",IFERROR(SUMIFS('Data Sorting'!$D:$D,'Data Sorting'!$A:$A,$B27,'Data Sorting'!$B:$B,TRIM(AV$7)),0))</f>
        <v/>
      </c>
      <c r="AW27" s="235" t="str">
        <f>IF($B27="", "", IFERROR(ROUND(SUMIFS('Data Sorting'!$C:$C, 'Data Sorting'!$A:$A, $B27, 'Data Sorting'!$B:$B, TRIM(AV$7)) / (9), 0), 0))</f>
        <v/>
      </c>
      <c r="AX27" s="238" t="str">
        <f>IF(OR(AV27="", AV27=0), "", ROUND((AV27*27 * 'Manual Inputs'!$I$4 / 'Manual Inputs'!$I$17), 0))</f>
        <v/>
      </c>
    </row>
    <row r="28" spans="1:50">
      <c r="A28" s="225"/>
      <c r="B28" s="190" t="str">
        <f>IF('Manual Inputs'!D22&lt;&gt;"",'Manual Inputs'!D22,"")</f>
        <v/>
      </c>
      <c r="C28" s="191" t="str">
        <f>IF($B28="","",IFERROR(SUMIFS('Data Sorting'!$D:$D,'Data Sorting'!$A:$A,$B28,'Data Sorting'!$B:$B,TRIM(C$8)),0))</f>
        <v/>
      </c>
      <c r="D28" s="191" t="str">
        <f>IF($B28="","",IFERROR(SUMIFS('Data Sorting'!$D:$D,'Data Sorting'!$A:$A,$B28,'Data Sorting'!$B:$B,TRIM(D$8)),0))</f>
        <v/>
      </c>
      <c r="E28" s="227" t="str">
        <f>IF($B28="", "", ROUND(((C28+D28)*27*_xlfn.IFNA(_xlfn.XLOOKUP(TRIM($C$5), 'Manual Inputs'!$H:$H, 'Manual Inputs'!$I:$I), 0) / 'Manual Inputs'!$I$17), 2))</f>
        <v/>
      </c>
      <c r="F28" s="191" t="str">
        <f>IF($B28="","",IFERROR(SUMIFS('Data Sorting'!$C:$C,'Data Sorting'!$A:$A,$B28,'Data Sorting'!$B:$B,TRIM(F$8)),0))</f>
        <v/>
      </c>
      <c r="G28" s="191" t="str">
        <f>IF($B28="","",IFERROR(SUMIFS('Data Sorting'!$C:$C,'Data Sorting'!$A:$A,$B28,'Data Sorting'!$B:$B,TRIM(G$8)),0))</f>
        <v/>
      </c>
      <c r="H28" s="227" t="str">
        <f t="shared" si="9"/>
        <v/>
      </c>
      <c r="I28" s="191" t="str">
        <f>IF($B28="","",IFERROR(SUMIFS('Data Sorting'!$D:$D,'Data Sorting'!$A:$A,$B28,'Data Sorting'!$B:$B,TRIM(I$8)),0))</f>
        <v/>
      </c>
      <c r="J28" s="191" t="str">
        <f>IF($B28="","",IFERROR(SUMIFS('Data Sorting'!$D:$D,'Data Sorting'!$A:$A,$B28,'Data Sorting'!$B:$B,TRIM(J$8)),0))</f>
        <v/>
      </c>
      <c r="K28" s="227" t="str">
        <f>IF($B28="", "", ROUND(((I28+J28)*27*_xlfn.IFNA(_xlfn.XLOOKUP(TRIM($I$5), 'Manual Inputs'!$H:$H, 'Manual Inputs'!$I:$I), 0) / 'Manual Inputs'!$I$17), 2))</f>
        <v/>
      </c>
      <c r="L28" s="191" t="str">
        <f>IF($B28="","",IFERROR(SUMIFS('Data Sorting'!$C:$C,'Data Sorting'!$A:$A,$B28,'Data Sorting'!$B:$B,TRIM(L$8)),0))</f>
        <v/>
      </c>
      <c r="M28" s="191" t="str">
        <f>IF($B28="","",IFERROR(SUMIFS('Data Sorting'!$C:$C,'Data Sorting'!$A:$A,$B28,'Data Sorting'!$C:$C,TRIM(M$8)),0))</f>
        <v/>
      </c>
      <c r="N28" s="227" t="str">
        <f t="shared" si="10"/>
        <v/>
      </c>
      <c r="O28" s="191" t="str">
        <f>IF($B28="","",IFERROR(SUMIFS('Data Sorting'!$D:$D,'Data Sorting'!$A:$A,$B28,'Data Sorting'!$B:$B,TRIM(O$8)),0))</f>
        <v/>
      </c>
      <c r="P28" s="191" t="str">
        <f>IF($B28="","",IFERROR(SUMIFS('Data Sorting'!$D:$D,'Data Sorting'!$A:$A,$B28,'Data Sorting'!$B:$B,TRIM(P$8)),0))</f>
        <v/>
      </c>
      <c r="Q28" s="227" t="str">
        <f>IF($B28="", "", ROUND(((O28+P28)*27*_xlfn.IFNA(_xlfn.XLOOKUP(TRIM($O$5), 'Manual Inputs'!$H:$H, 'Manual Inputs'!$I:$I), 0) / 'Manual Inputs'!$I$17), 2))</f>
        <v/>
      </c>
      <c r="R28" s="191" t="str">
        <f>IF($B28="","",IFERROR(SUMIFS('Data Sorting'!$C:$C,'Data Sorting'!$A:$A,$B28,'Data Sorting'!$B:$B,TRIM(R$8)),0))</f>
        <v/>
      </c>
      <c r="S28" s="191" t="str">
        <f>IF($B28="","",IFERROR(SUMIFS('Data Sorting'!$C:$C,'Data Sorting'!$A:$A,$B28,'Data Sorting'!$B:$B,TRIM(S$8)),0))</f>
        <v/>
      </c>
      <c r="T28" s="227" t="str">
        <f t="shared" si="11"/>
        <v/>
      </c>
      <c r="U28" s="191" t="str">
        <f>IF($B28="","",IFERROR(SUMIFS('Data Sorting'!$D:$D,'Data Sorting'!$A:$A,$B28,'Data Sorting'!$B:$B,TRIM(U$8)),0))</f>
        <v/>
      </c>
      <c r="V28" s="191" t="str">
        <f>IF($B28="","",IFERROR(SUMIFS('Data Sorting'!$D:$D,'Data Sorting'!$A:$A,$B28,'Data Sorting'!$B:$B,TRIM(V$8)),0))</f>
        <v/>
      </c>
      <c r="W28" s="227" t="str">
        <f>IF($B28="", "", ROUND(((U28+V28)*27*_xlfn.IFNA(_xlfn.XLOOKUP(TRIM($U$5), 'Manual Inputs'!$H:$H, 'Manual Inputs'!$I:$I), 0) / 'Manual Inputs'!$I$17), 2))</f>
        <v/>
      </c>
      <c r="X28" s="191" t="str">
        <f>IF($B28="","",IFERROR(SUMIFS('Data Sorting'!$C:$C,'Data Sorting'!$A:$A,$B28,'Data Sorting'!$B:$B,TRIM(X$8)),0))</f>
        <v/>
      </c>
      <c r="Y28" s="191" t="str">
        <f>IF($B28="","",IFERROR(SUMIFS('Data Sorting'!$C:$C,'Data Sorting'!$A:$A,$B28,'Data Sorting'!$B:$B,TRIM(Y$8)),0))</f>
        <v/>
      </c>
      <c r="Z28" s="227" t="str">
        <f t="shared" si="12"/>
        <v/>
      </c>
      <c r="AA28" s="191" t="str">
        <f>IF($B28="","",IFERROR(SUMIFS('Data Sorting'!$D:$D,'Data Sorting'!$A:$A,$B28,'Data Sorting'!$B:$B,TRIM(AA$8)),0))</f>
        <v/>
      </c>
      <c r="AB28" s="191" t="str">
        <f>IF($B28="","",IFERROR(SUMIFS('Data Sorting'!$D:$D,'Data Sorting'!$A:$A,$B28,'Data Sorting'!$B:$B,TRIM(AB$8)),0))</f>
        <v/>
      </c>
      <c r="AC28" s="227" t="str">
        <f>IF($B28="", "", ROUND(((AA28+AB28)*27*_xlfn.IFNA(_xlfn.XLOOKUP(TRIM($AA$5), 'Manual Inputs'!$H:$H, 'Manual Inputs'!$I:$I), 0) / 'Manual Inputs'!$I$17), 2))</f>
        <v/>
      </c>
      <c r="AD28" s="191" t="str">
        <f>IF($B28="","",IFERROR(SUMIFS('Data Sorting'!$C:$C,'Data Sorting'!$A:$A,$B28,'Data Sorting'!$B:$B,TRIM(AD$8)),0))</f>
        <v/>
      </c>
      <c r="AE28" s="191" t="str">
        <f>IF($B28="","",IFERROR(SUMIFS('Data Sorting'!$D:$D,'Data Sorting'!$A:$A,$B28,'Data Sorting'!$B:$B,TRIM(AE$8)),0))</f>
        <v/>
      </c>
      <c r="AF28" s="227" t="str">
        <f t="shared" si="13"/>
        <v/>
      </c>
      <c r="AG28" s="192" t="str">
        <f t="shared" si="14"/>
        <v/>
      </c>
      <c r="AH28" s="192" t="str">
        <f t="shared" si="8"/>
        <v/>
      </c>
      <c r="AI28" s="192" t="str">
        <f t="shared" si="15"/>
        <v/>
      </c>
      <c r="AJ28" s="193" t="str">
        <f t="shared" si="16"/>
        <v/>
      </c>
      <c r="AK28" s="193" t="str">
        <f t="shared" si="17"/>
        <v/>
      </c>
      <c r="AL28" s="193" t="str">
        <f t="shared" si="18"/>
        <v/>
      </c>
      <c r="AM28" s="194" t="str">
        <f>IF($B28="", "", IFERROR(ROUND(AL28 * 'Manual Inputs'!$I$6, 2), 0))</f>
        <v/>
      </c>
      <c r="AN28" s="195" t="str">
        <f t="shared" si="19"/>
        <v/>
      </c>
      <c r="AO28" s="196" t="str">
        <f>IF(OR($AN28="", $AN28=0), "", ROUND((N($AN28) * 'Manual Inputs'!$I$15 / 'Manual Inputs'!$I$16), 2))</f>
        <v/>
      </c>
      <c r="AP28" s="228" t="str">
        <f t="shared" si="20"/>
        <v/>
      </c>
      <c r="AQ28" s="229" t="str" cm="1">
        <f t="array" ref="AQ28">_xlfn.LET(
    _xlpm.Rate, _xlfn.IFS(
        'Manual Inputs'!$I$19="Asphalt Cutbacks", 'Manual Inputs'!$I$7/'Manual Inputs'!$I$8,
        'Manual Inputs'!$I$19="Asphalt Emulsion", 'Manual Inputs'!$I$9/'Manual Inputs'!$I$10
    ),
    IF(OR(ISNA(_xlpm.Rate), AP28=""), "", ROUND(_xlpm.Rate * N(AP28), 2))
)</f>
        <v/>
      </c>
      <c r="AR28" s="230" t="str">
        <f t="shared" si="21"/>
        <v/>
      </c>
      <c r="AS28" s="231" t="str">
        <f>IF(OR($AR28="", 'Manual Inputs'!$I$11=""), "", ROUND(($AR28 * 'Manual Inputs'!$I$12 * 'Manual Inputs'!$I$11 / 'Manual Inputs'!$I$17), 2))</f>
        <v/>
      </c>
      <c r="AT28" s="232" t="str">
        <f t="shared" si="22"/>
        <v/>
      </c>
      <c r="AU28" s="233" t="str">
        <f>IF(OR($AT28="", $AT28=0), "", ROUND(($AT28 * 'Manual Inputs'!$I$15 / 'Manual Inputs'!$I$16), 2))</f>
        <v/>
      </c>
      <c r="AV28" s="234" t="str">
        <f>IF($B28="","",IFERROR(SUMIFS('Data Sorting'!$D:$D,'Data Sorting'!$A:$A,$B28,'Data Sorting'!$B:$B,TRIM(AV$7)),0))</f>
        <v/>
      </c>
      <c r="AW28" s="235" t="str">
        <f>IF($B28="", "", IFERROR(ROUND(SUMIFS('Data Sorting'!$C:$C, 'Data Sorting'!$A:$A, $B28, 'Data Sorting'!$B:$B, TRIM(AV$7)) / (9), 0), 0))</f>
        <v/>
      </c>
      <c r="AX28" s="238" t="str">
        <f>IF(OR(AV28="", AV28=0), "", ROUND((AV28*27 * 'Manual Inputs'!$I$4 / 'Manual Inputs'!$I$17), 0))</f>
        <v/>
      </c>
    </row>
    <row r="29" spans="1:50">
      <c r="A29" s="225"/>
      <c r="B29" s="190" t="str">
        <f>IF('Manual Inputs'!D23&lt;&gt;"",'Manual Inputs'!D23,"")</f>
        <v/>
      </c>
      <c r="C29" s="191" t="str">
        <f>IF($B29="","",IFERROR(SUMIFS('Data Sorting'!$D:$D,'Data Sorting'!$A:$A,$B29,'Data Sorting'!$B:$B,TRIM(C$8)),0))</f>
        <v/>
      </c>
      <c r="D29" s="191" t="str">
        <f>IF($B29="","",IFERROR(SUMIFS('Data Sorting'!$D:$D,'Data Sorting'!$A:$A,$B29,'Data Sorting'!$B:$B,TRIM(D$8)),0))</f>
        <v/>
      </c>
      <c r="E29" s="227" t="str">
        <f>IF($B29="", "", ROUND(((C29+D29)*27*_xlfn.IFNA(_xlfn.XLOOKUP(TRIM($C$5), 'Manual Inputs'!$H:$H, 'Manual Inputs'!$I:$I), 0) / 'Manual Inputs'!$I$17), 2))</f>
        <v/>
      </c>
      <c r="F29" s="191" t="str">
        <f>IF($B29="","",IFERROR(SUMIFS('Data Sorting'!$C:$C,'Data Sorting'!$A:$A,$B29,'Data Sorting'!$B:$B,TRIM(F$8)),0))</f>
        <v/>
      </c>
      <c r="G29" s="191" t="str">
        <f>IF($B29="","",IFERROR(SUMIFS('Data Sorting'!$C:$C,'Data Sorting'!$A:$A,$B29,'Data Sorting'!$B:$B,TRIM(G$8)),0))</f>
        <v/>
      </c>
      <c r="H29" s="227" t="str">
        <f t="shared" si="9"/>
        <v/>
      </c>
      <c r="I29" s="191" t="str">
        <f>IF($B29="","",IFERROR(SUMIFS('Data Sorting'!$D:$D,'Data Sorting'!$A:$A,$B29,'Data Sorting'!$B:$B,TRIM(I$8)),0))</f>
        <v/>
      </c>
      <c r="J29" s="191" t="str">
        <f>IF($B29="","",IFERROR(SUMIFS('Data Sorting'!$D:$D,'Data Sorting'!$A:$A,$B29,'Data Sorting'!$B:$B,TRIM(J$8)),0))</f>
        <v/>
      </c>
      <c r="K29" s="227" t="str">
        <f>IF($B29="", "", ROUND(((I29+J29)*27*_xlfn.IFNA(_xlfn.XLOOKUP(TRIM($I$5), 'Manual Inputs'!$H:$H, 'Manual Inputs'!$I:$I), 0) / 'Manual Inputs'!$I$17), 2))</f>
        <v/>
      </c>
      <c r="L29" s="191" t="str">
        <f>IF($B29="","",IFERROR(SUMIFS('Data Sorting'!$C:$C,'Data Sorting'!$A:$A,$B29,'Data Sorting'!$B:$B,TRIM(L$8)),0))</f>
        <v/>
      </c>
      <c r="M29" s="191" t="str">
        <f>IF($B29="","",IFERROR(SUMIFS('Data Sorting'!$C:$C,'Data Sorting'!$A:$A,$B29,'Data Sorting'!$C:$C,TRIM(M$8)),0))</f>
        <v/>
      </c>
      <c r="N29" s="227" t="str">
        <f t="shared" si="10"/>
        <v/>
      </c>
      <c r="O29" s="191" t="str">
        <f>IF($B29="","",IFERROR(SUMIFS('Data Sorting'!$D:$D,'Data Sorting'!$A:$A,$B29,'Data Sorting'!$B:$B,TRIM(O$8)),0))</f>
        <v/>
      </c>
      <c r="P29" s="191" t="str">
        <f>IF($B29="","",IFERROR(SUMIFS('Data Sorting'!$D:$D,'Data Sorting'!$A:$A,$B29,'Data Sorting'!$B:$B,TRIM(P$8)),0))</f>
        <v/>
      </c>
      <c r="Q29" s="227" t="str">
        <f>IF($B29="", "", ROUND(((O29+P29)*27*_xlfn.IFNA(_xlfn.XLOOKUP(TRIM($O$5), 'Manual Inputs'!$H:$H, 'Manual Inputs'!$I:$I), 0) / 'Manual Inputs'!$I$17), 2))</f>
        <v/>
      </c>
      <c r="R29" s="191" t="str">
        <f>IF($B29="","",IFERROR(SUMIFS('Data Sorting'!$C:$C,'Data Sorting'!$A:$A,$B29,'Data Sorting'!$B:$B,TRIM(R$8)),0))</f>
        <v/>
      </c>
      <c r="S29" s="191" t="str">
        <f>IF($B29="","",IFERROR(SUMIFS('Data Sorting'!$C:$C,'Data Sorting'!$A:$A,$B29,'Data Sorting'!$B:$B,TRIM(S$8)),0))</f>
        <v/>
      </c>
      <c r="T29" s="227" t="str">
        <f t="shared" si="11"/>
        <v/>
      </c>
      <c r="U29" s="191" t="str">
        <f>IF($B29="","",IFERROR(SUMIFS('Data Sorting'!$D:$D,'Data Sorting'!$A:$A,$B29,'Data Sorting'!$B:$B,TRIM(U$8)),0))</f>
        <v/>
      </c>
      <c r="V29" s="191" t="str">
        <f>IF($B29="","",IFERROR(SUMIFS('Data Sorting'!$D:$D,'Data Sorting'!$A:$A,$B29,'Data Sorting'!$B:$B,TRIM(V$8)),0))</f>
        <v/>
      </c>
      <c r="W29" s="227" t="str">
        <f>IF($B29="", "", ROUND(((U29+V29)*27*_xlfn.IFNA(_xlfn.XLOOKUP(TRIM($U$5), 'Manual Inputs'!$H:$H, 'Manual Inputs'!$I:$I), 0) / 'Manual Inputs'!$I$17), 2))</f>
        <v/>
      </c>
      <c r="X29" s="191" t="str">
        <f>IF($B29="","",IFERROR(SUMIFS('Data Sorting'!$C:$C,'Data Sorting'!$A:$A,$B29,'Data Sorting'!$B:$B,TRIM(X$8)),0))</f>
        <v/>
      </c>
      <c r="Y29" s="191" t="str">
        <f>IF($B29="","",IFERROR(SUMIFS('Data Sorting'!$C:$C,'Data Sorting'!$A:$A,$B29,'Data Sorting'!$B:$B,TRIM(Y$8)),0))</f>
        <v/>
      </c>
      <c r="Z29" s="227" t="str">
        <f t="shared" si="12"/>
        <v/>
      </c>
      <c r="AA29" s="191" t="str">
        <f>IF($B29="","",IFERROR(SUMIFS('Data Sorting'!$D:$D,'Data Sorting'!$A:$A,$B29,'Data Sorting'!$B:$B,TRIM(AA$8)),0))</f>
        <v/>
      </c>
      <c r="AB29" s="191" t="str">
        <f>IF($B29="","",IFERROR(SUMIFS('Data Sorting'!$D:$D,'Data Sorting'!$A:$A,$B29,'Data Sorting'!$B:$B,TRIM(AB$8)),0))</f>
        <v/>
      </c>
      <c r="AC29" s="227" t="str">
        <f>IF($B29="", "", ROUND(((AA29+AB29)*27*_xlfn.IFNA(_xlfn.XLOOKUP(TRIM($AA$5), 'Manual Inputs'!$H:$H, 'Manual Inputs'!$I:$I), 0) / 'Manual Inputs'!$I$17), 2))</f>
        <v/>
      </c>
      <c r="AD29" s="191" t="str">
        <f>IF($B29="","",IFERROR(SUMIFS('Data Sorting'!$C:$C,'Data Sorting'!$A:$A,$B29,'Data Sorting'!$B:$B,TRIM(AD$8)),0))</f>
        <v/>
      </c>
      <c r="AE29" s="191" t="str">
        <f>IF($B29="","",IFERROR(SUMIFS('Data Sorting'!$D:$D,'Data Sorting'!$A:$A,$B29,'Data Sorting'!$B:$B,TRIM(AE$8)),0))</f>
        <v/>
      </c>
      <c r="AF29" s="227" t="str">
        <f t="shared" si="13"/>
        <v/>
      </c>
      <c r="AG29" s="192" t="str">
        <f t="shared" si="14"/>
        <v/>
      </c>
      <c r="AH29" s="192" t="str">
        <f t="shared" si="8"/>
        <v/>
      </c>
      <c r="AI29" s="192" t="str">
        <f t="shared" si="15"/>
        <v/>
      </c>
      <c r="AJ29" s="193" t="str">
        <f t="shared" si="16"/>
        <v/>
      </c>
      <c r="AK29" s="193" t="str">
        <f t="shared" si="17"/>
        <v/>
      </c>
      <c r="AL29" s="193" t="str">
        <f t="shared" si="18"/>
        <v/>
      </c>
      <c r="AM29" s="194" t="str">
        <f>IF($B29="", "", IFERROR(ROUND(AL29 * 'Manual Inputs'!$I$6, 2), 0))</f>
        <v/>
      </c>
      <c r="AN29" s="195" t="str">
        <f t="shared" si="19"/>
        <v/>
      </c>
      <c r="AO29" s="196" t="str">
        <f>IF(OR($AN29="", $AN29=0), "", ROUND((N($AN29) * 'Manual Inputs'!$I$15 / 'Manual Inputs'!$I$16), 2))</f>
        <v/>
      </c>
      <c r="AP29" s="228" t="str">
        <f t="shared" si="20"/>
        <v/>
      </c>
      <c r="AQ29" s="229" t="str" cm="1">
        <f t="array" ref="AQ29">_xlfn.LET(
    _xlpm.Rate, _xlfn.IFS(
        'Manual Inputs'!$I$19="Asphalt Cutbacks", 'Manual Inputs'!$I$7/'Manual Inputs'!$I$8,
        'Manual Inputs'!$I$19="Asphalt Emulsion", 'Manual Inputs'!$I$9/'Manual Inputs'!$I$10
    ),
    IF(OR(ISNA(_xlpm.Rate), AP29=""), "", ROUND(_xlpm.Rate * N(AP29), 2))
)</f>
        <v/>
      </c>
      <c r="AR29" s="230" t="str">
        <f t="shared" si="21"/>
        <v/>
      </c>
      <c r="AS29" s="231" t="str">
        <f>IF(OR($AR29="", 'Manual Inputs'!$I$11=""), "", ROUND(($AR29 * 'Manual Inputs'!$I$12 * 'Manual Inputs'!$I$11 / 'Manual Inputs'!$I$17), 2))</f>
        <v/>
      </c>
      <c r="AT29" s="232" t="str">
        <f t="shared" si="22"/>
        <v/>
      </c>
      <c r="AU29" s="233" t="str">
        <f>IF(OR($AT29="", $AT29=0), "", ROUND(($AT29 * 'Manual Inputs'!$I$15 / 'Manual Inputs'!$I$16), 2))</f>
        <v/>
      </c>
      <c r="AV29" s="234" t="str">
        <f>IF($B29="","",IFERROR(SUMIFS('Data Sorting'!$D:$D,'Data Sorting'!$A:$A,$B29,'Data Sorting'!$B:$B,TRIM(AV$7)),0))</f>
        <v/>
      </c>
      <c r="AW29" s="235" t="str">
        <f>IF($B29="", "", IFERROR(ROUND(SUMIFS('Data Sorting'!$C:$C, 'Data Sorting'!$A:$A, $B29, 'Data Sorting'!$B:$B, TRIM(AV$7)) / (9), 0), 0))</f>
        <v/>
      </c>
      <c r="AX29" s="238" t="str">
        <f>IF(OR(AV29="", AV29=0), "", ROUND((AV29*27 * 'Manual Inputs'!$I$4 / 'Manual Inputs'!$I$17), 0))</f>
        <v/>
      </c>
    </row>
    <row r="30" spans="1:50">
      <c r="A30" s="225"/>
      <c r="B30" s="190" t="str">
        <f>IF('Manual Inputs'!D24&lt;&gt;"",'Manual Inputs'!D24,"")</f>
        <v/>
      </c>
      <c r="C30" s="191" t="str">
        <f>IF($B30="","",IFERROR(SUMIFS('Data Sorting'!$D:$D,'Data Sorting'!$A:$A,$B30,'Data Sorting'!$B:$B,TRIM(C$8)),0))</f>
        <v/>
      </c>
      <c r="D30" s="191" t="str">
        <f>IF($B30="","",IFERROR(SUMIFS('Data Sorting'!$D:$D,'Data Sorting'!$A:$A,$B30,'Data Sorting'!$B:$B,TRIM(D$8)),0))</f>
        <v/>
      </c>
      <c r="E30" s="227" t="str">
        <f>IF($B30="", "", ROUND(((C30+D30)*27*_xlfn.IFNA(_xlfn.XLOOKUP(TRIM($C$5), 'Manual Inputs'!$H:$H, 'Manual Inputs'!$I:$I), 0) / 'Manual Inputs'!$I$17), 2))</f>
        <v/>
      </c>
      <c r="F30" s="191" t="str">
        <f>IF($B30="","",IFERROR(SUMIFS('Data Sorting'!$C:$C,'Data Sorting'!$A:$A,$B30,'Data Sorting'!$B:$B,TRIM(F$8)),0))</f>
        <v/>
      </c>
      <c r="G30" s="191" t="str">
        <f>IF($B30="","",IFERROR(SUMIFS('Data Sorting'!$C:$C,'Data Sorting'!$A:$A,$B30,'Data Sorting'!$B:$B,TRIM(G$8)),0))</f>
        <v/>
      </c>
      <c r="H30" s="227" t="str">
        <f t="shared" si="9"/>
        <v/>
      </c>
      <c r="I30" s="191" t="str">
        <f>IF($B30="","",IFERROR(SUMIFS('Data Sorting'!$D:$D,'Data Sorting'!$A:$A,$B30,'Data Sorting'!$B:$B,TRIM(I$8)),0))</f>
        <v/>
      </c>
      <c r="J30" s="191" t="str">
        <f>IF($B30="","",IFERROR(SUMIFS('Data Sorting'!$D:$D,'Data Sorting'!$A:$A,$B30,'Data Sorting'!$B:$B,TRIM(J$8)),0))</f>
        <v/>
      </c>
      <c r="K30" s="227" t="str">
        <f>IF($B30="", "", ROUND(((I30+J30)*27*_xlfn.IFNA(_xlfn.XLOOKUP(TRIM($I$5), 'Manual Inputs'!$H:$H, 'Manual Inputs'!$I:$I), 0) / 'Manual Inputs'!$I$17), 2))</f>
        <v/>
      </c>
      <c r="L30" s="191" t="str">
        <f>IF($B30="","",IFERROR(SUMIFS('Data Sorting'!$C:$C,'Data Sorting'!$A:$A,$B30,'Data Sorting'!$B:$B,TRIM(L$8)),0))</f>
        <v/>
      </c>
      <c r="M30" s="191" t="str">
        <f>IF($B30="","",IFERROR(SUMIFS('Data Sorting'!$C:$C,'Data Sorting'!$A:$A,$B30,'Data Sorting'!$C:$C,TRIM(M$8)),0))</f>
        <v/>
      </c>
      <c r="N30" s="227" t="str">
        <f t="shared" si="10"/>
        <v/>
      </c>
      <c r="O30" s="191" t="str">
        <f>IF($B30="","",IFERROR(SUMIFS('Data Sorting'!$D:$D,'Data Sorting'!$A:$A,$B30,'Data Sorting'!$B:$B,TRIM(O$8)),0))</f>
        <v/>
      </c>
      <c r="P30" s="191" t="str">
        <f>IF($B30="","",IFERROR(SUMIFS('Data Sorting'!$D:$D,'Data Sorting'!$A:$A,$B30,'Data Sorting'!$B:$B,TRIM(P$8)),0))</f>
        <v/>
      </c>
      <c r="Q30" s="227" t="str">
        <f>IF($B30="", "", ROUND(((O30+P30)*27*_xlfn.IFNA(_xlfn.XLOOKUP(TRIM($O$5), 'Manual Inputs'!$H:$H, 'Manual Inputs'!$I:$I), 0) / 'Manual Inputs'!$I$17), 2))</f>
        <v/>
      </c>
      <c r="R30" s="191" t="str">
        <f>IF($B30="","",IFERROR(SUMIFS('Data Sorting'!$C:$C,'Data Sorting'!$A:$A,$B30,'Data Sorting'!$B:$B,TRIM(R$8)),0))</f>
        <v/>
      </c>
      <c r="S30" s="191" t="str">
        <f>IF($B30="","",IFERROR(SUMIFS('Data Sorting'!$C:$C,'Data Sorting'!$A:$A,$B30,'Data Sorting'!$B:$B,TRIM(S$8)),0))</f>
        <v/>
      </c>
      <c r="T30" s="227" t="str">
        <f t="shared" si="11"/>
        <v/>
      </c>
      <c r="U30" s="191" t="str">
        <f>IF($B30="","",IFERROR(SUMIFS('Data Sorting'!$D:$D,'Data Sorting'!$A:$A,$B30,'Data Sorting'!$B:$B,TRIM(U$8)),0))</f>
        <v/>
      </c>
      <c r="V30" s="191" t="str">
        <f>IF($B30="","",IFERROR(SUMIFS('Data Sorting'!$D:$D,'Data Sorting'!$A:$A,$B30,'Data Sorting'!$B:$B,TRIM(V$8)),0))</f>
        <v/>
      </c>
      <c r="W30" s="227" t="str">
        <f>IF($B30="", "", ROUND(((U30+V30)*27*_xlfn.IFNA(_xlfn.XLOOKUP(TRIM($U$5), 'Manual Inputs'!$H:$H, 'Manual Inputs'!$I:$I), 0) / 'Manual Inputs'!$I$17), 2))</f>
        <v/>
      </c>
      <c r="X30" s="191" t="str">
        <f>IF($B30="","",IFERROR(SUMIFS('Data Sorting'!$C:$C,'Data Sorting'!$A:$A,$B30,'Data Sorting'!$B:$B,TRIM(X$8)),0))</f>
        <v/>
      </c>
      <c r="Y30" s="191" t="str">
        <f>IF($B30="","",IFERROR(SUMIFS('Data Sorting'!$C:$C,'Data Sorting'!$A:$A,$B30,'Data Sorting'!$B:$B,TRIM(Y$8)),0))</f>
        <v/>
      </c>
      <c r="Z30" s="227" t="str">
        <f t="shared" si="12"/>
        <v/>
      </c>
      <c r="AA30" s="191" t="str">
        <f>IF($B30="","",IFERROR(SUMIFS('Data Sorting'!$D:$D,'Data Sorting'!$A:$A,$B30,'Data Sorting'!$B:$B,TRIM(AA$8)),0))</f>
        <v/>
      </c>
      <c r="AB30" s="191" t="str">
        <f>IF($B30="","",IFERROR(SUMIFS('Data Sorting'!$D:$D,'Data Sorting'!$A:$A,$B30,'Data Sorting'!$B:$B,TRIM(AB$8)),0))</f>
        <v/>
      </c>
      <c r="AC30" s="227" t="str">
        <f>IF($B30="", "", ROUND(((AA30+AB30)*27*_xlfn.IFNA(_xlfn.XLOOKUP(TRIM($AA$5), 'Manual Inputs'!$H:$H, 'Manual Inputs'!$I:$I), 0) / 'Manual Inputs'!$I$17), 2))</f>
        <v/>
      </c>
      <c r="AD30" s="191" t="str">
        <f>IF($B30="","",IFERROR(SUMIFS('Data Sorting'!$C:$C,'Data Sorting'!$A:$A,$B30,'Data Sorting'!$B:$B,TRIM(AD$8)),0))</f>
        <v/>
      </c>
      <c r="AE30" s="191" t="str">
        <f>IF($B30="","",IFERROR(SUMIFS('Data Sorting'!$D:$D,'Data Sorting'!$A:$A,$B30,'Data Sorting'!$B:$B,TRIM(AE$8)),0))</f>
        <v/>
      </c>
      <c r="AF30" s="227" t="str">
        <f t="shared" si="13"/>
        <v/>
      </c>
      <c r="AG30" s="192" t="str">
        <f t="shared" si="14"/>
        <v/>
      </c>
      <c r="AH30" s="192" t="str">
        <f t="shared" si="8"/>
        <v/>
      </c>
      <c r="AI30" s="192" t="str">
        <f t="shared" si="15"/>
        <v/>
      </c>
      <c r="AJ30" s="193" t="str">
        <f t="shared" si="16"/>
        <v/>
      </c>
      <c r="AK30" s="193" t="str">
        <f t="shared" si="17"/>
        <v/>
      </c>
      <c r="AL30" s="193" t="str">
        <f t="shared" si="18"/>
        <v/>
      </c>
      <c r="AM30" s="194" t="str">
        <f>IF($B30="", "", IFERROR(ROUND(AL30 * 'Manual Inputs'!$I$6, 2), 0))</f>
        <v/>
      </c>
      <c r="AN30" s="195" t="str">
        <f t="shared" si="19"/>
        <v/>
      </c>
      <c r="AO30" s="196" t="str">
        <f>IF(OR($AN30="", $AN30=0), "", ROUND((N($AN30) * 'Manual Inputs'!$I$15 / 'Manual Inputs'!$I$16), 2))</f>
        <v/>
      </c>
      <c r="AP30" s="228" t="str">
        <f t="shared" si="20"/>
        <v/>
      </c>
      <c r="AQ30" s="229" t="str" cm="1">
        <f t="array" ref="AQ30">_xlfn.LET(
    _xlpm.Rate, _xlfn.IFS(
        'Manual Inputs'!$I$19="Asphalt Cutbacks", 'Manual Inputs'!$I$7/'Manual Inputs'!$I$8,
        'Manual Inputs'!$I$19="Asphalt Emulsion", 'Manual Inputs'!$I$9/'Manual Inputs'!$I$10
    ),
    IF(OR(ISNA(_xlpm.Rate), AP30=""), "", ROUND(_xlpm.Rate * N(AP30), 2))
)</f>
        <v/>
      </c>
      <c r="AR30" s="230" t="str">
        <f t="shared" si="21"/>
        <v/>
      </c>
      <c r="AS30" s="231" t="str">
        <f>IF(OR($AR30="", 'Manual Inputs'!$I$11=""), "", ROUND(($AR30 * 'Manual Inputs'!$I$12 * 'Manual Inputs'!$I$11 / 'Manual Inputs'!$I$17), 2))</f>
        <v/>
      </c>
      <c r="AT30" s="232" t="str">
        <f t="shared" si="22"/>
        <v/>
      </c>
      <c r="AU30" s="233" t="str">
        <f>IF(OR($AT30="", $AT30=0), "", ROUND(($AT30 * 'Manual Inputs'!$I$15 / 'Manual Inputs'!$I$16), 2))</f>
        <v/>
      </c>
      <c r="AV30" s="234" t="str">
        <f>IF($B30="","",IFERROR(SUMIFS('Data Sorting'!$D:$D,'Data Sorting'!$A:$A,$B30,'Data Sorting'!$B:$B,TRIM(AV$7)),0))</f>
        <v/>
      </c>
      <c r="AW30" s="235" t="str">
        <f>IF($B30="", "", IFERROR(ROUND(SUMIFS('Data Sorting'!$C:$C, 'Data Sorting'!$A:$A, $B30, 'Data Sorting'!$B:$B, TRIM(AV$7)) / (9), 0), 0))</f>
        <v/>
      </c>
      <c r="AX30" s="238" t="str">
        <f>IF(OR(AV30="", AV30=0), "", ROUND((AV30*27 * 'Manual Inputs'!$I$4 / 'Manual Inputs'!$I$17), 0))</f>
        <v/>
      </c>
    </row>
    <row r="31" spans="1:50">
      <c r="A31" s="225"/>
      <c r="B31" s="190" t="str">
        <f>IF('Manual Inputs'!D25&lt;&gt;"",'Manual Inputs'!D25,"")</f>
        <v/>
      </c>
      <c r="C31" s="191" t="str">
        <f>IF($B31="","",IFERROR(SUMIFS('Data Sorting'!$D:$D,'Data Sorting'!$A:$A,$B31,'Data Sorting'!$B:$B,TRIM(C$8)),0))</f>
        <v/>
      </c>
      <c r="D31" s="191" t="str">
        <f>IF($B31="","",IFERROR(SUMIFS('Data Sorting'!$D:$D,'Data Sorting'!$A:$A,$B31,'Data Sorting'!$B:$B,TRIM(D$8)),0))</f>
        <v/>
      </c>
      <c r="E31" s="227" t="str">
        <f>IF($B31="", "", ROUND(((C31+D31)*27*_xlfn.IFNA(_xlfn.XLOOKUP(TRIM($C$5), 'Manual Inputs'!$H:$H, 'Manual Inputs'!$I:$I), 0) / 'Manual Inputs'!$I$17), 2))</f>
        <v/>
      </c>
      <c r="F31" s="191" t="str">
        <f>IF($B31="","",IFERROR(SUMIFS('Data Sorting'!$C:$C,'Data Sorting'!$A:$A,$B31,'Data Sorting'!$B:$B,TRIM(F$8)),0))</f>
        <v/>
      </c>
      <c r="G31" s="191" t="str">
        <f>IF($B31="","",IFERROR(SUMIFS('Data Sorting'!$C:$C,'Data Sorting'!$A:$A,$B31,'Data Sorting'!$B:$B,TRIM(G$8)),0))</f>
        <v/>
      </c>
      <c r="H31" s="227" t="str">
        <f t="shared" si="9"/>
        <v/>
      </c>
      <c r="I31" s="191" t="str">
        <f>IF($B31="","",IFERROR(SUMIFS('Data Sorting'!$D:$D,'Data Sorting'!$A:$A,$B31,'Data Sorting'!$B:$B,TRIM(I$8)),0))</f>
        <v/>
      </c>
      <c r="J31" s="191" t="str">
        <f>IF($B31="","",IFERROR(SUMIFS('Data Sorting'!$D:$D,'Data Sorting'!$A:$A,$B31,'Data Sorting'!$B:$B,TRIM(J$8)),0))</f>
        <v/>
      </c>
      <c r="K31" s="227" t="str">
        <f>IF($B31="", "", ROUND(((I31+J31)*27*_xlfn.IFNA(_xlfn.XLOOKUP(TRIM($I$5), 'Manual Inputs'!$H:$H, 'Manual Inputs'!$I:$I), 0) / 'Manual Inputs'!$I$17), 2))</f>
        <v/>
      </c>
      <c r="L31" s="191" t="str">
        <f>IF($B31="","",IFERROR(SUMIFS('Data Sorting'!$C:$C,'Data Sorting'!$A:$A,$B31,'Data Sorting'!$B:$B,TRIM(L$8)),0))</f>
        <v/>
      </c>
      <c r="M31" s="191" t="str">
        <f>IF($B31="","",IFERROR(SUMIFS('Data Sorting'!$C:$C,'Data Sorting'!$A:$A,$B31,'Data Sorting'!$C:$C,TRIM(M$8)),0))</f>
        <v/>
      </c>
      <c r="N31" s="227" t="str">
        <f t="shared" si="10"/>
        <v/>
      </c>
      <c r="O31" s="191" t="str">
        <f>IF($B31="","",IFERROR(SUMIFS('Data Sorting'!$D:$D,'Data Sorting'!$A:$A,$B31,'Data Sorting'!$B:$B,TRIM(O$8)),0))</f>
        <v/>
      </c>
      <c r="P31" s="191" t="str">
        <f>IF($B31="","",IFERROR(SUMIFS('Data Sorting'!$D:$D,'Data Sorting'!$A:$A,$B31,'Data Sorting'!$B:$B,TRIM(P$8)),0))</f>
        <v/>
      </c>
      <c r="Q31" s="227" t="str">
        <f>IF($B31="", "", ROUND(((O31+P31)*27*_xlfn.IFNA(_xlfn.XLOOKUP(TRIM($O$5), 'Manual Inputs'!$H:$H, 'Manual Inputs'!$I:$I), 0) / 'Manual Inputs'!$I$17), 2))</f>
        <v/>
      </c>
      <c r="R31" s="191" t="str">
        <f>IF($B31="","",IFERROR(SUMIFS('Data Sorting'!$C:$C,'Data Sorting'!$A:$A,$B31,'Data Sorting'!$B:$B,TRIM(R$8)),0))</f>
        <v/>
      </c>
      <c r="S31" s="191" t="str">
        <f>IF($B31="","",IFERROR(SUMIFS('Data Sorting'!$C:$C,'Data Sorting'!$A:$A,$B31,'Data Sorting'!$B:$B,TRIM(S$8)),0))</f>
        <v/>
      </c>
      <c r="T31" s="227" t="str">
        <f t="shared" si="11"/>
        <v/>
      </c>
      <c r="U31" s="191" t="str">
        <f>IF($B31="","",IFERROR(SUMIFS('Data Sorting'!$D:$D,'Data Sorting'!$A:$A,$B31,'Data Sorting'!$B:$B,TRIM(U$8)),0))</f>
        <v/>
      </c>
      <c r="V31" s="191" t="str">
        <f>IF($B31="","",IFERROR(SUMIFS('Data Sorting'!$D:$D,'Data Sorting'!$A:$A,$B31,'Data Sorting'!$B:$B,TRIM(V$8)),0))</f>
        <v/>
      </c>
      <c r="W31" s="227" t="str">
        <f>IF($B31="", "", ROUND(((U31+V31)*27*_xlfn.IFNA(_xlfn.XLOOKUP(TRIM($U$5), 'Manual Inputs'!$H:$H, 'Manual Inputs'!$I:$I), 0) / 'Manual Inputs'!$I$17), 2))</f>
        <v/>
      </c>
      <c r="X31" s="191" t="str">
        <f>IF($B31="","",IFERROR(SUMIFS('Data Sorting'!$C:$C,'Data Sorting'!$A:$A,$B31,'Data Sorting'!$B:$B,TRIM(X$8)),0))</f>
        <v/>
      </c>
      <c r="Y31" s="191" t="str">
        <f>IF($B31="","",IFERROR(SUMIFS('Data Sorting'!$C:$C,'Data Sorting'!$A:$A,$B31,'Data Sorting'!$B:$B,TRIM(Y$8)),0))</f>
        <v/>
      </c>
      <c r="Z31" s="227" t="str">
        <f t="shared" si="12"/>
        <v/>
      </c>
      <c r="AA31" s="191" t="str">
        <f>IF($B31="","",IFERROR(SUMIFS('Data Sorting'!$D:$D,'Data Sorting'!$A:$A,$B31,'Data Sorting'!$B:$B,TRIM(AA$8)),0))</f>
        <v/>
      </c>
      <c r="AB31" s="191" t="str">
        <f>IF($B31="","",IFERROR(SUMIFS('Data Sorting'!$D:$D,'Data Sorting'!$A:$A,$B31,'Data Sorting'!$B:$B,TRIM(AB$8)),0))</f>
        <v/>
      </c>
      <c r="AC31" s="227" t="str">
        <f>IF($B31="", "", ROUND(((AA31+AB31)*27*_xlfn.IFNA(_xlfn.XLOOKUP(TRIM($AA$5), 'Manual Inputs'!$H:$H, 'Manual Inputs'!$I:$I), 0) / 'Manual Inputs'!$I$17), 2))</f>
        <v/>
      </c>
      <c r="AD31" s="191" t="str">
        <f>IF($B31="","",IFERROR(SUMIFS('Data Sorting'!$C:$C,'Data Sorting'!$A:$A,$B31,'Data Sorting'!$B:$B,TRIM(AD$8)),0))</f>
        <v/>
      </c>
      <c r="AE31" s="191" t="str">
        <f>IF($B31="","",IFERROR(SUMIFS('Data Sorting'!$D:$D,'Data Sorting'!$A:$A,$B31,'Data Sorting'!$B:$B,TRIM(AE$8)),0))</f>
        <v/>
      </c>
      <c r="AF31" s="227" t="str">
        <f t="shared" si="13"/>
        <v/>
      </c>
      <c r="AG31" s="192" t="str">
        <f t="shared" si="14"/>
        <v/>
      </c>
      <c r="AH31" s="192" t="str">
        <f t="shared" si="8"/>
        <v/>
      </c>
      <c r="AI31" s="192" t="str">
        <f t="shared" si="15"/>
        <v/>
      </c>
      <c r="AJ31" s="193" t="str">
        <f t="shared" si="16"/>
        <v/>
      </c>
      <c r="AK31" s="193" t="str">
        <f t="shared" si="17"/>
        <v/>
      </c>
      <c r="AL31" s="193" t="str">
        <f t="shared" si="18"/>
        <v/>
      </c>
      <c r="AM31" s="194" t="str">
        <f>IF($B31="", "", IFERROR(ROUND(AL31 * 'Manual Inputs'!$I$6, 2), 0))</f>
        <v/>
      </c>
      <c r="AN31" s="195" t="str">
        <f t="shared" si="19"/>
        <v/>
      </c>
      <c r="AO31" s="196" t="str">
        <f>IF(OR($AN31="", $AN31=0), "", ROUND((N($AN31) * 'Manual Inputs'!$I$15 / 'Manual Inputs'!$I$16), 2))</f>
        <v/>
      </c>
      <c r="AP31" s="228" t="str">
        <f t="shared" si="20"/>
        <v/>
      </c>
      <c r="AQ31" s="229" t="str" cm="1">
        <f t="array" ref="AQ31">_xlfn.LET(
    _xlpm.Rate, _xlfn.IFS(
        'Manual Inputs'!$I$19="Asphalt Cutbacks", 'Manual Inputs'!$I$7/'Manual Inputs'!$I$8,
        'Manual Inputs'!$I$19="Asphalt Emulsion", 'Manual Inputs'!$I$9/'Manual Inputs'!$I$10
    ),
    IF(OR(ISNA(_xlpm.Rate), AP31=""), "", ROUND(_xlpm.Rate * N(AP31), 2))
)</f>
        <v/>
      </c>
      <c r="AR31" s="230" t="str">
        <f t="shared" si="21"/>
        <v/>
      </c>
      <c r="AS31" s="231" t="str">
        <f>IF(OR($AR31="", 'Manual Inputs'!$I$11=""), "", ROUND(($AR31 * 'Manual Inputs'!$I$12 * 'Manual Inputs'!$I$11 / 'Manual Inputs'!$I$17), 2))</f>
        <v/>
      </c>
      <c r="AT31" s="232" t="str">
        <f t="shared" si="22"/>
        <v/>
      </c>
      <c r="AU31" s="233" t="str">
        <f>IF(OR($AT31="", $AT31=0), "", ROUND(($AT31 * 'Manual Inputs'!$I$15 / 'Manual Inputs'!$I$16), 2))</f>
        <v/>
      </c>
      <c r="AV31" s="234" t="str">
        <f>IF($B31="","",IFERROR(SUMIFS('Data Sorting'!$D:$D,'Data Sorting'!$A:$A,$B31,'Data Sorting'!$B:$B,TRIM(AV$7)),0))</f>
        <v/>
      </c>
      <c r="AW31" s="235" t="str">
        <f>IF($B31="", "", IFERROR(ROUND(SUMIFS('Data Sorting'!$C:$C, 'Data Sorting'!$A:$A, $B31, 'Data Sorting'!$B:$B, TRIM(AV$7)) / (9), 0), 0))</f>
        <v/>
      </c>
      <c r="AX31" s="238" t="str">
        <f>IF(OR(AV31="", AV31=0), "", ROUND((AV31*27 * 'Manual Inputs'!$I$4 / 'Manual Inputs'!$I$17), 0))</f>
        <v/>
      </c>
    </row>
    <row r="32" spans="1:50">
      <c r="A32" s="225"/>
      <c r="B32" s="190" t="str">
        <f>IF('Manual Inputs'!D26&lt;&gt;"",'Manual Inputs'!D26,"")</f>
        <v/>
      </c>
      <c r="C32" s="191" t="str">
        <f>IF($B32="","",IFERROR(SUMIFS('Data Sorting'!$D:$D,'Data Sorting'!$A:$A,$B32,'Data Sorting'!$B:$B,TRIM(C$8)),0))</f>
        <v/>
      </c>
      <c r="D32" s="191" t="str">
        <f>IF($B32="","",IFERROR(SUMIFS('Data Sorting'!$D:$D,'Data Sorting'!$A:$A,$B32,'Data Sorting'!$B:$B,TRIM(D$8)),0))</f>
        <v/>
      </c>
      <c r="E32" s="227" t="str">
        <f>IF($B32="", "", ROUND(((C32+D32)*27*_xlfn.IFNA(_xlfn.XLOOKUP(TRIM($C$5), 'Manual Inputs'!$H:$H, 'Manual Inputs'!$I:$I), 0) / 'Manual Inputs'!$I$17), 2))</f>
        <v/>
      </c>
      <c r="F32" s="191" t="str">
        <f>IF($B32="","",IFERROR(SUMIFS('Data Sorting'!$C:$C,'Data Sorting'!$A:$A,$B32,'Data Sorting'!$B:$B,TRIM(F$8)),0))</f>
        <v/>
      </c>
      <c r="G32" s="191" t="str">
        <f>IF($B32="","",IFERROR(SUMIFS('Data Sorting'!$C:$C,'Data Sorting'!$A:$A,$B32,'Data Sorting'!$B:$B,TRIM(G$8)),0))</f>
        <v/>
      </c>
      <c r="H32" s="227" t="str">
        <f t="shared" si="9"/>
        <v/>
      </c>
      <c r="I32" s="191" t="str">
        <f>IF($B32="","",IFERROR(SUMIFS('Data Sorting'!$D:$D,'Data Sorting'!$A:$A,$B32,'Data Sorting'!$B:$B,TRIM(I$8)),0))</f>
        <v/>
      </c>
      <c r="J32" s="191" t="str">
        <f>IF($B32="","",IFERROR(SUMIFS('Data Sorting'!$D:$D,'Data Sorting'!$A:$A,$B32,'Data Sorting'!$B:$B,TRIM(J$8)),0))</f>
        <v/>
      </c>
      <c r="K32" s="227" t="str">
        <f>IF($B32="", "", ROUND(((I32+J32)*27*_xlfn.IFNA(_xlfn.XLOOKUP(TRIM($I$5), 'Manual Inputs'!$H:$H, 'Manual Inputs'!$I:$I), 0) / 'Manual Inputs'!$I$17), 2))</f>
        <v/>
      </c>
      <c r="L32" s="191" t="str">
        <f>IF($B32="","",IFERROR(SUMIFS('Data Sorting'!$C:$C,'Data Sorting'!$A:$A,$B32,'Data Sorting'!$B:$B,TRIM(L$8)),0))</f>
        <v/>
      </c>
      <c r="M32" s="191" t="str">
        <f>IF($B32="","",IFERROR(SUMIFS('Data Sorting'!$C:$C,'Data Sorting'!$A:$A,$B32,'Data Sorting'!$C:$C,TRIM(M$8)),0))</f>
        <v/>
      </c>
      <c r="N32" s="227" t="str">
        <f t="shared" si="10"/>
        <v/>
      </c>
      <c r="O32" s="191" t="str">
        <f>IF($B32="","",IFERROR(SUMIFS('Data Sorting'!$D:$D,'Data Sorting'!$A:$A,$B32,'Data Sorting'!$B:$B,TRIM(O$8)),0))</f>
        <v/>
      </c>
      <c r="P32" s="191" t="str">
        <f>IF($B32="","",IFERROR(SUMIFS('Data Sorting'!$D:$D,'Data Sorting'!$A:$A,$B32,'Data Sorting'!$B:$B,TRIM(P$8)),0))</f>
        <v/>
      </c>
      <c r="Q32" s="227" t="str">
        <f>IF($B32="", "", ROUND(((O32+P32)*27*_xlfn.IFNA(_xlfn.XLOOKUP(TRIM($O$5), 'Manual Inputs'!$H:$H, 'Manual Inputs'!$I:$I), 0) / 'Manual Inputs'!$I$17), 2))</f>
        <v/>
      </c>
      <c r="R32" s="191" t="str">
        <f>IF($B32="","",IFERROR(SUMIFS('Data Sorting'!$C:$C,'Data Sorting'!$A:$A,$B32,'Data Sorting'!$B:$B,TRIM(R$8)),0))</f>
        <v/>
      </c>
      <c r="S32" s="191" t="str">
        <f>IF($B32="","",IFERROR(SUMIFS('Data Sorting'!$C:$C,'Data Sorting'!$A:$A,$B32,'Data Sorting'!$B:$B,TRIM(S$8)),0))</f>
        <v/>
      </c>
      <c r="T32" s="227" t="str">
        <f t="shared" si="11"/>
        <v/>
      </c>
      <c r="U32" s="191" t="str">
        <f>IF($B32="","",IFERROR(SUMIFS('Data Sorting'!$D:$D,'Data Sorting'!$A:$A,$B32,'Data Sorting'!$B:$B,TRIM(U$8)),0))</f>
        <v/>
      </c>
      <c r="V32" s="191" t="str">
        <f>IF($B32="","",IFERROR(SUMIFS('Data Sorting'!$D:$D,'Data Sorting'!$A:$A,$B32,'Data Sorting'!$B:$B,TRIM(V$8)),0))</f>
        <v/>
      </c>
      <c r="W32" s="227" t="str">
        <f>IF($B32="", "", ROUND(((U32+V32)*27*_xlfn.IFNA(_xlfn.XLOOKUP(TRIM($U$5), 'Manual Inputs'!$H:$H, 'Manual Inputs'!$I:$I), 0) / 'Manual Inputs'!$I$17), 2))</f>
        <v/>
      </c>
      <c r="X32" s="191" t="str">
        <f>IF($B32="","",IFERROR(SUMIFS('Data Sorting'!$C:$C,'Data Sorting'!$A:$A,$B32,'Data Sorting'!$B:$B,TRIM(X$8)),0))</f>
        <v/>
      </c>
      <c r="Y32" s="191" t="str">
        <f>IF($B32="","",IFERROR(SUMIFS('Data Sorting'!$C:$C,'Data Sorting'!$A:$A,$B32,'Data Sorting'!$B:$B,TRIM(Y$8)),0))</f>
        <v/>
      </c>
      <c r="Z32" s="227" t="str">
        <f t="shared" si="12"/>
        <v/>
      </c>
      <c r="AA32" s="191" t="str">
        <f>IF($B32="","",IFERROR(SUMIFS('Data Sorting'!$D:$D,'Data Sorting'!$A:$A,$B32,'Data Sorting'!$B:$B,TRIM(AA$8)),0))</f>
        <v/>
      </c>
      <c r="AB32" s="191" t="str">
        <f>IF($B32="","",IFERROR(SUMIFS('Data Sorting'!$D:$D,'Data Sorting'!$A:$A,$B32,'Data Sorting'!$B:$B,TRIM(AB$8)),0))</f>
        <v/>
      </c>
      <c r="AC32" s="227" t="str">
        <f>IF($B32="", "", ROUND(((AA32+AB32)*27*_xlfn.IFNA(_xlfn.XLOOKUP(TRIM($AA$5), 'Manual Inputs'!$H:$H, 'Manual Inputs'!$I:$I), 0) / 'Manual Inputs'!$I$17), 2))</f>
        <v/>
      </c>
      <c r="AD32" s="191" t="str">
        <f>IF($B32="","",IFERROR(SUMIFS('Data Sorting'!$C:$C,'Data Sorting'!$A:$A,$B32,'Data Sorting'!$B:$B,TRIM(AD$8)),0))</f>
        <v/>
      </c>
      <c r="AE32" s="191" t="str">
        <f>IF($B32="","",IFERROR(SUMIFS('Data Sorting'!$D:$D,'Data Sorting'!$A:$A,$B32,'Data Sorting'!$B:$B,TRIM(AE$8)),0))</f>
        <v/>
      </c>
      <c r="AF32" s="227" t="str">
        <f t="shared" si="13"/>
        <v/>
      </c>
      <c r="AG32" s="192" t="str">
        <f t="shared" si="14"/>
        <v/>
      </c>
      <c r="AH32" s="192" t="str">
        <f t="shared" si="8"/>
        <v/>
      </c>
      <c r="AI32" s="192" t="str">
        <f t="shared" si="15"/>
        <v/>
      </c>
      <c r="AJ32" s="193" t="str">
        <f t="shared" si="16"/>
        <v/>
      </c>
      <c r="AK32" s="193" t="str">
        <f t="shared" si="17"/>
        <v/>
      </c>
      <c r="AL32" s="193" t="str">
        <f t="shared" si="18"/>
        <v/>
      </c>
      <c r="AM32" s="194" t="str">
        <f>IF($B32="", "", IFERROR(ROUND(AL32 * 'Manual Inputs'!$I$6, 2), 0))</f>
        <v/>
      </c>
      <c r="AN32" s="195" t="str">
        <f t="shared" si="19"/>
        <v/>
      </c>
      <c r="AO32" s="196" t="str">
        <f>IF(OR($AN32="", $AN32=0), "", ROUND((N($AN32) * 'Manual Inputs'!$I$15 / 'Manual Inputs'!$I$16), 2))</f>
        <v/>
      </c>
      <c r="AP32" s="228" t="str">
        <f t="shared" si="20"/>
        <v/>
      </c>
      <c r="AQ32" s="229" t="str" cm="1">
        <f t="array" ref="AQ32">_xlfn.LET(
    _xlpm.Rate, _xlfn.IFS(
        'Manual Inputs'!$I$19="Asphalt Cutbacks", 'Manual Inputs'!$I$7/'Manual Inputs'!$I$8,
        'Manual Inputs'!$I$19="Asphalt Emulsion", 'Manual Inputs'!$I$9/'Manual Inputs'!$I$10
    ),
    IF(OR(ISNA(_xlpm.Rate), AP32=""), "", ROUND(_xlpm.Rate * N(AP32), 2))
)</f>
        <v/>
      </c>
      <c r="AR32" s="230" t="str">
        <f t="shared" si="21"/>
        <v/>
      </c>
      <c r="AS32" s="231" t="str">
        <f>IF(OR($AR32="", 'Manual Inputs'!$I$11=""), "", ROUND(($AR32 * 'Manual Inputs'!$I$12 * 'Manual Inputs'!$I$11 / 'Manual Inputs'!$I$17), 2))</f>
        <v/>
      </c>
      <c r="AT32" s="232" t="str">
        <f t="shared" si="22"/>
        <v/>
      </c>
      <c r="AU32" s="233" t="str">
        <f>IF(OR($AT32="", $AT32=0), "", ROUND(($AT32 * 'Manual Inputs'!$I$15 / 'Manual Inputs'!$I$16), 2))</f>
        <v/>
      </c>
      <c r="AV32" s="234" t="str">
        <f>IF($B32="","",IFERROR(SUMIFS('Data Sorting'!$D:$D,'Data Sorting'!$A:$A,$B32,'Data Sorting'!$B:$B,TRIM(AV$7)),0))</f>
        <v/>
      </c>
      <c r="AW32" s="235" t="str">
        <f>IF($B32="", "", IFERROR(ROUND(SUMIFS('Data Sorting'!$C:$C, 'Data Sorting'!$A:$A, $B32, 'Data Sorting'!$B:$B, TRIM(AV$7)) / (9), 0), 0))</f>
        <v/>
      </c>
      <c r="AX32" s="238" t="str">
        <f>IF(OR(AV32="", AV32=0), "", ROUND((AV32*27 * 'Manual Inputs'!$I$4 / 'Manual Inputs'!$I$17), 0))</f>
        <v/>
      </c>
    </row>
    <row r="33" spans="1:50">
      <c r="A33" s="225"/>
      <c r="B33" s="190" t="str">
        <f>IF('Manual Inputs'!D27&lt;&gt;"",'Manual Inputs'!D27,"")</f>
        <v/>
      </c>
      <c r="C33" s="191" t="str">
        <f>IF($B33="","",IFERROR(SUMIFS('Data Sorting'!$D:$D,'Data Sorting'!$A:$A,$B33,'Data Sorting'!$B:$B,TRIM(C$8)),0))</f>
        <v/>
      </c>
      <c r="D33" s="191" t="str">
        <f>IF($B33="","",IFERROR(SUMIFS('Data Sorting'!$D:$D,'Data Sorting'!$A:$A,$B33,'Data Sorting'!$B:$B,TRIM(D$8)),0))</f>
        <v/>
      </c>
      <c r="E33" s="227" t="str">
        <f>IF($B33="", "", ROUND(((C33+D33)*27*_xlfn.IFNA(_xlfn.XLOOKUP(TRIM($C$5), 'Manual Inputs'!$H:$H, 'Manual Inputs'!$I:$I), 0) / 'Manual Inputs'!$I$17), 2))</f>
        <v/>
      </c>
      <c r="F33" s="191" t="str">
        <f>IF($B33="","",IFERROR(SUMIFS('Data Sorting'!$C:$C,'Data Sorting'!$A:$A,$B33,'Data Sorting'!$B:$B,TRIM(F$8)),0))</f>
        <v/>
      </c>
      <c r="G33" s="191" t="str">
        <f>IF($B33="","",IFERROR(SUMIFS('Data Sorting'!$C:$C,'Data Sorting'!$A:$A,$B33,'Data Sorting'!$B:$B,TRIM(G$8)),0))</f>
        <v/>
      </c>
      <c r="H33" s="227" t="str">
        <f t="shared" si="9"/>
        <v/>
      </c>
      <c r="I33" s="191" t="str">
        <f>IF($B33="","",IFERROR(SUMIFS('Data Sorting'!$D:$D,'Data Sorting'!$A:$A,$B33,'Data Sorting'!$B:$B,TRIM(I$8)),0))</f>
        <v/>
      </c>
      <c r="J33" s="191" t="str">
        <f>IF($B33="","",IFERROR(SUMIFS('Data Sorting'!$D:$D,'Data Sorting'!$A:$A,$B33,'Data Sorting'!$B:$B,TRIM(J$8)),0))</f>
        <v/>
      </c>
      <c r="K33" s="227" t="str">
        <f>IF($B33="", "", ROUND(((I33+J33)*27*_xlfn.IFNA(_xlfn.XLOOKUP(TRIM($I$5), 'Manual Inputs'!$H:$H, 'Manual Inputs'!$I:$I), 0) / 'Manual Inputs'!$I$17), 2))</f>
        <v/>
      </c>
      <c r="L33" s="191" t="str">
        <f>IF($B33="","",IFERROR(SUMIFS('Data Sorting'!$C:$C,'Data Sorting'!$A:$A,$B33,'Data Sorting'!$B:$B,TRIM(L$8)),0))</f>
        <v/>
      </c>
      <c r="M33" s="191" t="str">
        <f>IF($B33="","",IFERROR(SUMIFS('Data Sorting'!$C:$C,'Data Sorting'!$A:$A,$B33,'Data Sorting'!$C:$C,TRIM(M$8)),0))</f>
        <v/>
      </c>
      <c r="N33" s="227" t="str">
        <f t="shared" si="10"/>
        <v/>
      </c>
      <c r="O33" s="191" t="str">
        <f>IF($B33="","",IFERROR(SUMIFS('Data Sorting'!$D:$D,'Data Sorting'!$A:$A,$B33,'Data Sorting'!$B:$B,TRIM(O$8)),0))</f>
        <v/>
      </c>
      <c r="P33" s="191" t="str">
        <f>IF($B33="","",IFERROR(SUMIFS('Data Sorting'!$D:$D,'Data Sorting'!$A:$A,$B33,'Data Sorting'!$B:$B,TRIM(P$8)),0))</f>
        <v/>
      </c>
      <c r="Q33" s="227" t="str">
        <f>IF($B33="", "", ROUND(((O33+P33)*27*_xlfn.IFNA(_xlfn.XLOOKUP(TRIM($O$5), 'Manual Inputs'!$H:$H, 'Manual Inputs'!$I:$I), 0) / 'Manual Inputs'!$I$17), 2))</f>
        <v/>
      </c>
      <c r="R33" s="191" t="str">
        <f>IF($B33="","",IFERROR(SUMIFS('Data Sorting'!$C:$C,'Data Sorting'!$A:$A,$B33,'Data Sorting'!$B:$B,TRIM(R$8)),0))</f>
        <v/>
      </c>
      <c r="S33" s="191" t="str">
        <f>IF($B33="","",IFERROR(SUMIFS('Data Sorting'!$C:$C,'Data Sorting'!$A:$A,$B33,'Data Sorting'!$B:$B,TRIM(S$8)),0))</f>
        <v/>
      </c>
      <c r="T33" s="227" t="str">
        <f t="shared" si="11"/>
        <v/>
      </c>
      <c r="U33" s="191" t="str">
        <f>IF($B33="","",IFERROR(SUMIFS('Data Sorting'!$D:$D,'Data Sorting'!$A:$A,$B33,'Data Sorting'!$B:$B,TRIM(U$8)),0))</f>
        <v/>
      </c>
      <c r="V33" s="191" t="str">
        <f>IF($B33="","",IFERROR(SUMIFS('Data Sorting'!$D:$D,'Data Sorting'!$A:$A,$B33,'Data Sorting'!$B:$B,TRIM(V$8)),0))</f>
        <v/>
      </c>
      <c r="W33" s="227" t="str">
        <f>IF($B33="", "", ROUND(((U33+V33)*27*_xlfn.IFNA(_xlfn.XLOOKUP(TRIM($U$5), 'Manual Inputs'!$H:$H, 'Manual Inputs'!$I:$I), 0) / 'Manual Inputs'!$I$17), 2))</f>
        <v/>
      </c>
      <c r="X33" s="191" t="str">
        <f>IF($B33="","",IFERROR(SUMIFS('Data Sorting'!$C:$C,'Data Sorting'!$A:$A,$B33,'Data Sorting'!$B:$B,TRIM(X$8)),0))</f>
        <v/>
      </c>
      <c r="Y33" s="191" t="str">
        <f>IF($B33="","",IFERROR(SUMIFS('Data Sorting'!$C:$C,'Data Sorting'!$A:$A,$B33,'Data Sorting'!$B:$B,TRIM(Y$8)),0))</f>
        <v/>
      </c>
      <c r="Z33" s="227" t="str">
        <f t="shared" si="12"/>
        <v/>
      </c>
      <c r="AA33" s="191" t="str">
        <f>IF($B33="","",IFERROR(SUMIFS('Data Sorting'!$D:$D,'Data Sorting'!$A:$A,$B33,'Data Sorting'!$B:$B,TRIM(AA$8)),0))</f>
        <v/>
      </c>
      <c r="AB33" s="191" t="str">
        <f>IF($B33="","",IFERROR(SUMIFS('Data Sorting'!$D:$D,'Data Sorting'!$A:$A,$B33,'Data Sorting'!$B:$B,TRIM(AB$8)),0))</f>
        <v/>
      </c>
      <c r="AC33" s="227" t="str">
        <f>IF($B33="", "", ROUND(((AA33+AB33)*27*_xlfn.IFNA(_xlfn.XLOOKUP(TRIM($AA$5), 'Manual Inputs'!$H:$H, 'Manual Inputs'!$I:$I), 0) / 'Manual Inputs'!$I$17), 2))</f>
        <v/>
      </c>
      <c r="AD33" s="191" t="str">
        <f>IF($B33="","",IFERROR(SUMIFS('Data Sorting'!$C:$C,'Data Sorting'!$A:$A,$B33,'Data Sorting'!$B:$B,TRIM(AD$8)),0))</f>
        <v/>
      </c>
      <c r="AE33" s="191" t="str">
        <f>IF($B33="","",IFERROR(SUMIFS('Data Sorting'!$D:$D,'Data Sorting'!$A:$A,$B33,'Data Sorting'!$B:$B,TRIM(AE$8)),0))</f>
        <v/>
      </c>
      <c r="AF33" s="227" t="str">
        <f t="shared" si="13"/>
        <v/>
      </c>
      <c r="AG33" s="192" t="str">
        <f t="shared" si="14"/>
        <v/>
      </c>
      <c r="AH33" s="192" t="str">
        <f t="shared" si="8"/>
        <v/>
      </c>
      <c r="AI33" s="192" t="str">
        <f t="shared" si="15"/>
        <v/>
      </c>
      <c r="AJ33" s="193" t="str">
        <f t="shared" si="16"/>
        <v/>
      </c>
      <c r="AK33" s="193" t="str">
        <f t="shared" si="17"/>
        <v/>
      </c>
      <c r="AL33" s="193" t="str">
        <f t="shared" si="18"/>
        <v/>
      </c>
      <c r="AM33" s="194" t="str">
        <f>IF($B33="", "", IFERROR(ROUND(AL33 * 'Manual Inputs'!$I$6, 2), 0))</f>
        <v/>
      </c>
      <c r="AN33" s="195" t="str">
        <f t="shared" si="19"/>
        <v/>
      </c>
      <c r="AO33" s="196" t="str">
        <f>IF(OR($AN33="", $AN33=0), "", ROUND((N($AN33) * 'Manual Inputs'!$I$15 / 'Manual Inputs'!$I$16), 2))</f>
        <v/>
      </c>
      <c r="AP33" s="228" t="str">
        <f t="shared" si="20"/>
        <v/>
      </c>
      <c r="AQ33" s="229" t="str" cm="1">
        <f t="array" ref="AQ33">_xlfn.LET(
    _xlpm.Rate, _xlfn.IFS(
        'Manual Inputs'!$I$19="Asphalt Cutbacks", 'Manual Inputs'!$I$7/'Manual Inputs'!$I$8,
        'Manual Inputs'!$I$19="Asphalt Emulsion", 'Manual Inputs'!$I$9/'Manual Inputs'!$I$10
    ),
    IF(OR(ISNA(_xlpm.Rate), AP33=""), "", ROUND(_xlpm.Rate * N(AP33), 2))
)</f>
        <v/>
      </c>
      <c r="AR33" s="230" t="str">
        <f t="shared" si="21"/>
        <v/>
      </c>
      <c r="AS33" s="231" t="str">
        <f>IF(OR($AR33="", 'Manual Inputs'!$I$11=""), "", ROUND(($AR33 * 'Manual Inputs'!$I$12 * 'Manual Inputs'!$I$11 / 'Manual Inputs'!$I$17), 2))</f>
        <v/>
      </c>
      <c r="AT33" s="232" t="str">
        <f t="shared" si="22"/>
        <v/>
      </c>
      <c r="AU33" s="233" t="str">
        <f>IF(OR($AT33="", $AT33=0), "", ROUND(($AT33 * 'Manual Inputs'!$I$15 / 'Manual Inputs'!$I$16), 2))</f>
        <v/>
      </c>
      <c r="AV33" s="234" t="str">
        <f>IF($B33="","",IFERROR(SUMIFS('Data Sorting'!$D:$D,'Data Sorting'!$A:$A,$B33,'Data Sorting'!$B:$B,TRIM(AV$7)),0))</f>
        <v/>
      </c>
      <c r="AW33" s="235" t="str">
        <f>IF($B33="", "", IFERROR(ROUND(SUMIFS('Data Sorting'!$C:$C, 'Data Sorting'!$A:$A, $B33, 'Data Sorting'!$B:$B, TRIM(AV$7)) / (9), 0), 0))</f>
        <v/>
      </c>
      <c r="AX33" s="238" t="str">
        <f>IF(OR(AV33="", AV33=0), "", ROUND((AV33*27 * 'Manual Inputs'!$I$4 / 'Manual Inputs'!$I$17), 0))</f>
        <v/>
      </c>
    </row>
    <row r="34" spans="1:50">
      <c r="A34" s="225"/>
      <c r="B34" s="190" t="str">
        <f>IF('Manual Inputs'!D28&lt;&gt;"",'Manual Inputs'!D28,"")</f>
        <v/>
      </c>
      <c r="C34" s="191" t="str">
        <f>IF($B34="","",IFERROR(SUMIFS('Data Sorting'!$D:$D,'Data Sorting'!$A:$A,$B34,'Data Sorting'!$B:$B,TRIM(C$8)),0))</f>
        <v/>
      </c>
      <c r="D34" s="191" t="str">
        <f>IF($B34="","",IFERROR(SUMIFS('Data Sorting'!$D:$D,'Data Sorting'!$A:$A,$B34,'Data Sorting'!$B:$B,TRIM(D$8)),0))</f>
        <v/>
      </c>
      <c r="E34" s="227" t="str">
        <f>IF($B34="", "", ROUND(((C34+D34)*27*_xlfn.IFNA(_xlfn.XLOOKUP(TRIM($C$5), 'Manual Inputs'!$H:$H, 'Manual Inputs'!$I:$I), 0) / 'Manual Inputs'!$I$17), 2))</f>
        <v/>
      </c>
      <c r="F34" s="191" t="str">
        <f>IF($B34="","",IFERROR(SUMIFS('Data Sorting'!$C:$C,'Data Sorting'!$A:$A,$B34,'Data Sorting'!$B:$B,TRIM(F$8)),0))</f>
        <v/>
      </c>
      <c r="G34" s="191" t="str">
        <f>IF($B34="","",IFERROR(SUMIFS('Data Sorting'!$C:$C,'Data Sorting'!$A:$A,$B34,'Data Sorting'!$B:$B,TRIM(G$8)),0))</f>
        <v/>
      </c>
      <c r="H34" s="227" t="str">
        <f t="shared" si="9"/>
        <v/>
      </c>
      <c r="I34" s="191" t="str">
        <f>IF($B34="","",IFERROR(SUMIFS('Data Sorting'!$D:$D,'Data Sorting'!$A:$A,$B34,'Data Sorting'!$B:$B,TRIM(I$8)),0))</f>
        <v/>
      </c>
      <c r="J34" s="191" t="str">
        <f>IF($B34="","",IFERROR(SUMIFS('Data Sorting'!$D:$D,'Data Sorting'!$A:$A,$B34,'Data Sorting'!$B:$B,TRIM(J$8)),0))</f>
        <v/>
      </c>
      <c r="K34" s="227" t="str">
        <f>IF($B34="", "", ROUND(((I34+J34)*27*_xlfn.IFNA(_xlfn.XLOOKUP(TRIM($I$5), 'Manual Inputs'!$H:$H, 'Manual Inputs'!$I:$I), 0) / 'Manual Inputs'!$I$17), 2))</f>
        <v/>
      </c>
      <c r="L34" s="191" t="str">
        <f>IF($B34="","",IFERROR(SUMIFS('Data Sorting'!$C:$C,'Data Sorting'!$A:$A,$B34,'Data Sorting'!$B:$B,TRIM(L$8)),0))</f>
        <v/>
      </c>
      <c r="M34" s="191" t="str">
        <f>IF($B34="","",IFERROR(SUMIFS('Data Sorting'!$C:$C,'Data Sorting'!$A:$A,$B34,'Data Sorting'!$C:$C,TRIM(M$8)),0))</f>
        <v/>
      </c>
      <c r="N34" s="227" t="str">
        <f t="shared" si="10"/>
        <v/>
      </c>
      <c r="O34" s="191" t="str">
        <f>IF($B34="","",IFERROR(SUMIFS('Data Sorting'!$D:$D,'Data Sorting'!$A:$A,$B34,'Data Sorting'!$B:$B,TRIM(O$8)),0))</f>
        <v/>
      </c>
      <c r="P34" s="191" t="str">
        <f>IF($B34="","",IFERROR(SUMIFS('Data Sorting'!$D:$D,'Data Sorting'!$A:$A,$B34,'Data Sorting'!$B:$B,TRIM(P$8)),0))</f>
        <v/>
      </c>
      <c r="Q34" s="227" t="str">
        <f>IF($B34="", "", ROUND(((O34+P34)*27*_xlfn.IFNA(_xlfn.XLOOKUP(TRIM($O$5), 'Manual Inputs'!$H:$H, 'Manual Inputs'!$I:$I), 0) / 'Manual Inputs'!$I$17), 2))</f>
        <v/>
      </c>
      <c r="R34" s="191" t="str">
        <f>IF($B34="","",IFERROR(SUMIFS('Data Sorting'!$C:$C,'Data Sorting'!$A:$A,$B34,'Data Sorting'!$B:$B,TRIM(R$8)),0))</f>
        <v/>
      </c>
      <c r="S34" s="191" t="str">
        <f>IF($B34="","",IFERROR(SUMIFS('Data Sorting'!$C:$C,'Data Sorting'!$A:$A,$B34,'Data Sorting'!$B:$B,TRIM(S$8)),0))</f>
        <v/>
      </c>
      <c r="T34" s="227" t="str">
        <f t="shared" si="11"/>
        <v/>
      </c>
      <c r="U34" s="191" t="str">
        <f>IF($B34="","",IFERROR(SUMIFS('Data Sorting'!$D:$D,'Data Sorting'!$A:$A,$B34,'Data Sorting'!$B:$B,TRIM(U$8)),0))</f>
        <v/>
      </c>
      <c r="V34" s="191" t="str">
        <f>IF($B34="","",IFERROR(SUMIFS('Data Sorting'!$D:$D,'Data Sorting'!$A:$A,$B34,'Data Sorting'!$B:$B,TRIM(V$8)),0))</f>
        <v/>
      </c>
      <c r="W34" s="227" t="str">
        <f>IF($B34="", "", ROUND(((U34+V34)*27*_xlfn.IFNA(_xlfn.XLOOKUP(TRIM($U$5), 'Manual Inputs'!$H:$H, 'Manual Inputs'!$I:$I), 0) / 'Manual Inputs'!$I$17), 2))</f>
        <v/>
      </c>
      <c r="X34" s="191" t="str">
        <f>IF($B34="","",IFERROR(SUMIFS('Data Sorting'!$C:$C,'Data Sorting'!$A:$A,$B34,'Data Sorting'!$B:$B,TRIM(X$8)),0))</f>
        <v/>
      </c>
      <c r="Y34" s="191" t="str">
        <f>IF($B34="","",IFERROR(SUMIFS('Data Sorting'!$C:$C,'Data Sorting'!$A:$A,$B34,'Data Sorting'!$B:$B,TRIM(Y$8)),0))</f>
        <v/>
      </c>
      <c r="Z34" s="227" t="str">
        <f t="shared" si="12"/>
        <v/>
      </c>
      <c r="AA34" s="191" t="str">
        <f>IF($B34="","",IFERROR(SUMIFS('Data Sorting'!$D:$D,'Data Sorting'!$A:$A,$B34,'Data Sorting'!$B:$B,TRIM(AA$8)),0))</f>
        <v/>
      </c>
      <c r="AB34" s="191" t="str">
        <f>IF($B34="","",IFERROR(SUMIFS('Data Sorting'!$D:$D,'Data Sorting'!$A:$A,$B34,'Data Sorting'!$B:$B,TRIM(AB$8)),0))</f>
        <v/>
      </c>
      <c r="AC34" s="227" t="str">
        <f>IF($B34="", "", ROUND(((AA34+AB34)*27*_xlfn.IFNA(_xlfn.XLOOKUP(TRIM($AA$5), 'Manual Inputs'!$H:$H, 'Manual Inputs'!$I:$I), 0) / 'Manual Inputs'!$I$17), 2))</f>
        <v/>
      </c>
      <c r="AD34" s="191" t="str">
        <f>IF($B34="","",IFERROR(SUMIFS('Data Sorting'!$C:$C,'Data Sorting'!$A:$A,$B34,'Data Sorting'!$B:$B,TRIM(AD$8)),0))</f>
        <v/>
      </c>
      <c r="AE34" s="191" t="str">
        <f>IF($B34="","",IFERROR(SUMIFS('Data Sorting'!$D:$D,'Data Sorting'!$A:$A,$B34,'Data Sorting'!$B:$B,TRIM(AE$8)),0))</f>
        <v/>
      </c>
      <c r="AF34" s="227" t="str">
        <f t="shared" si="13"/>
        <v/>
      </c>
      <c r="AG34" s="192" t="str">
        <f t="shared" si="14"/>
        <v/>
      </c>
      <c r="AH34" s="192" t="str">
        <f t="shared" si="8"/>
        <v/>
      </c>
      <c r="AI34" s="192" t="str">
        <f t="shared" si="15"/>
        <v/>
      </c>
      <c r="AJ34" s="193" t="str">
        <f t="shared" si="16"/>
        <v/>
      </c>
      <c r="AK34" s="193" t="str">
        <f t="shared" si="17"/>
        <v/>
      </c>
      <c r="AL34" s="193" t="str">
        <f t="shared" si="18"/>
        <v/>
      </c>
      <c r="AM34" s="194" t="str">
        <f>IF($B34="", "", IFERROR(ROUND(AL34 * 'Manual Inputs'!$I$6, 2), 0))</f>
        <v/>
      </c>
      <c r="AN34" s="195" t="str">
        <f t="shared" si="19"/>
        <v/>
      </c>
      <c r="AO34" s="196" t="str">
        <f>IF(OR($AN34="", $AN34=0), "", ROUND((N($AN34) * 'Manual Inputs'!$I$15 / 'Manual Inputs'!$I$16), 2))</f>
        <v/>
      </c>
      <c r="AP34" s="228" t="str">
        <f t="shared" si="20"/>
        <v/>
      </c>
      <c r="AQ34" s="229" t="str" cm="1">
        <f t="array" ref="AQ34">_xlfn.LET(
    _xlpm.Rate, _xlfn.IFS(
        'Manual Inputs'!$I$19="Asphalt Cutbacks", 'Manual Inputs'!$I$7/'Manual Inputs'!$I$8,
        'Manual Inputs'!$I$19="Asphalt Emulsion", 'Manual Inputs'!$I$9/'Manual Inputs'!$I$10
    ),
    IF(OR(ISNA(_xlpm.Rate), AP34=""), "", ROUND(_xlpm.Rate * N(AP34), 2))
)</f>
        <v/>
      </c>
      <c r="AR34" s="230" t="str">
        <f t="shared" si="21"/>
        <v/>
      </c>
      <c r="AS34" s="231" t="str">
        <f>IF(OR($AR34="", 'Manual Inputs'!$I$11=""), "", ROUND(($AR34 * 'Manual Inputs'!$I$12 * 'Manual Inputs'!$I$11 / 'Manual Inputs'!$I$17), 2))</f>
        <v/>
      </c>
      <c r="AT34" s="232" t="str">
        <f t="shared" si="22"/>
        <v/>
      </c>
      <c r="AU34" s="233" t="str">
        <f>IF(OR($AT34="", $AT34=0), "", ROUND(($AT34 * 'Manual Inputs'!$I$15 / 'Manual Inputs'!$I$16), 2))</f>
        <v/>
      </c>
      <c r="AV34" s="234" t="str">
        <f>IF($B34="","",IFERROR(SUMIFS('Data Sorting'!$D:$D,'Data Sorting'!$A:$A,$B34,'Data Sorting'!$B:$B,TRIM(AV$7)),0))</f>
        <v/>
      </c>
      <c r="AW34" s="235" t="str">
        <f>IF($B34="", "", IFERROR(ROUND(SUMIFS('Data Sorting'!$C:$C, 'Data Sorting'!$A:$A, $B34, 'Data Sorting'!$B:$B, TRIM(AV$7)) / (9), 0), 0))</f>
        <v/>
      </c>
      <c r="AX34" s="238" t="str">
        <f>IF(OR(AV34="", AV34=0), "", ROUND((AV34*27 * 'Manual Inputs'!$I$4 / 'Manual Inputs'!$I$17), 0))</f>
        <v/>
      </c>
    </row>
    <row r="35" spans="1:50">
      <c r="A35" s="225"/>
      <c r="B35" s="190" t="str">
        <f>IF('Manual Inputs'!D29&lt;&gt;"",'Manual Inputs'!D29,"")</f>
        <v/>
      </c>
      <c r="C35" s="191" t="str">
        <f>IF($B35="","",IFERROR(SUMIFS('Data Sorting'!$D:$D,'Data Sorting'!$A:$A,$B35,'Data Sorting'!$B:$B,TRIM(C$8)),0))</f>
        <v/>
      </c>
      <c r="D35" s="191" t="str">
        <f>IF($B35="","",IFERROR(SUMIFS('Data Sorting'!$D:$D,'Data Sorting'!$A:$A,$B35,'Data Sorting'!$B:$B,TRIM(D$8)),0))</f>
        <v/>
      </c>
      <c r="E35" s="227" t="str">
        <f>IF($B35="", "", ROUND(((C35+D35)*27*_xlfn.IFNA(_xlfn.XLOOKUP(TRIM($C$5), 'Manual Inputs'!$H:$H, 'Manual Inputs'!$I:$I), 0) / 'Manual Inputs'!$I$17), 2))</f>
        <v/>
      </c>
      <c r="F35" s="191" t="str">
        <f>IF($B35="","",IFERROR(SUMIFS('Data Sorting'!$C:$C,'Data Sorting'!$A:$A,$B35,'Data Sorting'!$B:$B,TRIM(F$8)),0))</f>
        <v/>
      </c>
      <c r="G35" s="191" t="str">
        <f>IF($B35="","",IFERROR(SUMIFS('Data Sorting'!$C:$C,'Data Sorting'!$A:$A,$B35,'Data Sorting'!$B:$B,TRIM(G$8)),0))</f>
        <v/>
      </c>
      <c r="H35" s="227" t="str">
        <f t="shared" si="9"/>
        <v/>
      </c>
      <c r="I35" s="191" t="str">
        <f>IF($B35="","",IFERROR(SUMIFS('Data Sorting'!$D:$D,'Data Sorting'!$A:$A,$B35,'Data Sorting'!$B:$B,TRIM(I$8)),0))</f>
        <v/>
      </c>
      <c r="J35" s="191" t="str">
        <f>IF($B35="","",IFERROR(SUMIFS('Data Sorting'!$D:$D,'Data Sorting'!$A:$A,$B35,'Data Sorting'!$B:$B,TRIM(J$8)),0))</f>
        <v/>
      </c>
      <c r="K35" s="227" t="str">
        <f>IF($B35="", "", ROUND(((I35+J35)*27*_xlfn.IFNA(_xlfn.XLOOKUP(TRIM($I$5), 'Manual Inputs'!$H:$H, 'Manual Inputs'!$I:$I), 0) / 'Manual Inputs'!$I$17), 2))</f>
        <v/>
      </c>
      <c r="L35" s="191" t="str">
        <f>IF($B35="","",IFERROR(SUMIFS('Data Sorting'!$C:$C,'Data Sorting'!$A:$A,$B35,'Data Sorting'!$B:$B,TRIM(L$8)),0))</f>
        <v/>
      </c>
      <c r="M35" s="191" t="str">
        <f>IF($B35="","",IFERROR(SUMIFS('Data Sorting'!$C:$C,'Data Sorting'!$A:$A,$B35,'Data Sorting'!$C:$C,TRIM(M$8)),0))</f>
        <v/>
      </c>
      <c r="N35" s="227" t="str">
        <f t="shared" si="10"/>
        <v/>
      </c>
      <c r="O35" s="191" t="str">
        <f>IF($B35="","",IFERROR(SUMIFS('Data Sorting'!$D:$D,'Data Sorting'!$A:$A,$B35,'Data Sorting'!$B:$B,TRIM(O$8)),0))</f>
        <v/>
      </c>
      <c r="P35" s="191" t="str">
        <f>IF($B35="","",IFERROR(SUMIFS('Data Sorting'!$D:$D,'Data Sorting'!$A:$A,$B35,'Data Sorting'!$B:$B,TRIM(P$8)),0))</f>
        <v/>
      </c>
      <c r="Q35" s="227" t="str">
        <f>IF($B35="", "", ROUND(((O35+P35)*27*_xlfn.IFNA(_xlfn.XLOOKUP(TRIM($O$5), 'Manual Inputs'!$H:$H, 'Manual Inputs'!$I:$I), 0) / 'Manual Inputs'!$I$17), 2))</f>
        <v/>
      </c>
      <c r="R35" s="191" t="str">
        <f>IF($B35="","",IFERROR(SUMIFS('Data Sorting'!$C:$C,'Data Sorting'!$A:$A,$B35,'Data Sorting'!$B:$B,TRIM(R$8)),0))</f>
        <v/>
      </c>
      <c r="S35" s="191" t="str">
        <f>IF($B35="","",IFERROR(SUMIFS('Data Sorting'!$C:$C,'Data Sorting'!$A:$A,$B35,'Data Sorting'!$B:$B,TRIM(S$8)),0))</f>
        <v/>
      </c>
      <c r="T35" s="227" t="str">
        <f t="shared" si="11"/>
        <v/>
      </c>
      <c r="U35" s="191" t="str">
        <f>IF($B35="","",IFERROR(SUMIFS('Data Sorting'!$D:$D,'Data Sorting'!$A:$A,$B35,'Data Sorting'!$B:$B,TRIM(U$8)),0))</f>
        <v/>
      </c>
      <c r="V35" s="191" t="str">
        <f>IF($B35="","",IFERROR(SUMIFS('Data Sorting'!$D:$D,'Data Sorting'!$A:$A,$B35,'Data Sorting'!$B:$B,TRIM(V$8)),0))</f>
        <v/>
      </c>
      <c r="W35" s="227" t="str">
        <f>IF($B35="", "", ROUND(((U35+V35)*27*_xlfn.IFNA(_xlfn.XLOOKUP(TRIM($U$5), 'Manual Inputs'!$H:$H, 'Manual Inputs'!$I:$I), 0) / 'Manual Inputs'!$I$17), 2))</f>
        <v/>
      </c>
      <c r="X35" s="191" t="str">
        <f>IF($B35="","",IFERROR(SUMIFS('Data Sorting'!$C:$C,'Data Sorting'!$A:$A,$B35,'Data Sorting'!$B:$B,TRIM(X$8)),0))</f>
        <v/>
      </c>
      <c r="Y35" s="191" t="str">
        <f>IF($B35="","",IFERROR(SUMIFS('Data Sorting'!$C:$C,'Data Sorting'!$A:$A,$B35,'Data Sorting'!$B:$B,TRIM(Y$8)),0))</f>
        <v/>
      </c>
      <c r="Z35" s="227" t="str">
        <f t="shared" si="12"/>
        <v/>
      </c>
      <c r="AA35" s="191" t="str">
        <f>IF($B35="","",IFERROR(SUMIFS('Data Sorting'!$D:$D,'Data Sorting'!$A:$A,$B35,'Data Sorting'!$B:$B,TRIM(AA$8)),0))</f>
        <v/>
      </c>
      <c r="AB35" s="191" t="str">
        <f>IF($B35="","",IFERROR(SUMIFS('Data Sorting'!$D:$D,'Data Sorting'!$A:$A,$B35,'Data Sorting'!$B:$B,TRIM(AB$8)),0))</f>
        <v/>
      </c>
      <c r="AC35" s="227" t="str">
        <f>IF($B35="", "", ROUND(((AA35+AB35)*27*_xlfn.IFNA(_xlfn.XLOOKUP(TRIM($AA$5), 'Manual Inputs'!$H:$H, 'Manual Inputs'!$I:$I), 0) / 'Manual Inputs'!$I$17), 2))</f>
        <v/>
      </c>
      <c r="AD35" s="191" t="str">
        <f>IF($B35="","",IFERROR(SUMIFS('Data Sorting'!$C:$C,'Data Sorting'!$A:$A,$B35,'Data Sorting'!$B:$B,TRIM(AD$8)),0))</f>
        <v/>
      </c>
      <c r="AE35" s="191" t="str">
        <f>IF($B35="","",IFERROR(SUMIFS('Data Sorting'!$D:$D,'Data Sorting'!$A:$A,$B35,'Data Sorting'!$B:$B,TRIM(AE$8)),0))</f>
        <v/>
      </c>
      <c r="AF35" s="227" t="str">
        <f t="shared" si="13"/>
        <v/>
      </c>
      <c r="AG35" s="192" t="str">
        <f t="shared" si="14"/>
        <v/>
      </c>
      <c r="AH35" s="192" t="str">
        <f t="shared" si="8"/>
        <v/>
      </c>
      <c r="AI35" s="192" t="str">
        <f t="shared" si="15"/>
        <v/>
      </c>
      <c r="AJ35" s="193" t="str">
        <f t="shared" si="16"/>
        <v/>
      </c>
      <c r="AK35" s="193" t="str">
        <f t="shared" si="17"/>
        <v/>
      </c>
      <c r="AL35" s="193" t="str">
        <f t="shared" si="18"/>
        <v/>
      </c>
      <c r="AM35" s="194" t="str">
        <f>IF($B35="", "", IFERROR(ROUND(AL35 * 'Manual Inputs'!$I$6, 2), 0))</f>
        <v/>
      </c>
      <c r="AN35" s="195" t="str">
        <f t="shared" si="19"/>
        <v/>
      </c>
      <c r="AO35" s="196" t="str">
        <f>IF(OR($AN35="", $AN35=0), "", ROUND((N($AN35) * 'Manual Inputs'!$I$15 / 'Manual Inputs'!$I$16), 2))</f>
        <v/>
      </c>
      <c r="AP35" s="228" t="str">
        <f t="shared" si="20"/>
        <v/>
      </c>
      <c r="AQ35" s="229" t="str" cm="1">
        <f t="array" ref="AQ35">_xlfn.LET(
    _xlpm.Rate, _xlfn.IFS(
        'Manual Inputs'!$I$19="Asphalt Cutbacks", 'Manual Inputs'!$I$7/'Manual Inputs'!$I$8,
        'Manual Inputs'!$I$19="Asphalt Emulsion", 'Manual Inputs'!$I$9/'Manual Inputs'!$I$10
    ),
    IF(OR(ISNA(_xlpm.Rate), AP35=""), "", ROUND(_xlpm.Rate * N(AP35), 2))
)</f>
        <v/>
      </c>
      <c r="AR35" s="230" t="str">
        <f t="shared" si="21"/>
        <v/>
      </c>
      <c r="AS35" s="231" t="str">
        <f>IF(OR($AR35="", 'Manual Inputs'!$I$11=""), "", ROUND(($AR35 * 'Manual Inputs'!$I$12 * 'Manual Inputs'!$I$11 / 'Manual Inputs'!$I$17), 2))</f>
        <v/>
      </c>
      <c r="AT35" s="232" t="str">
        <f t="shared" si="22"/>
        <v/>
      </c>
      <c r="AU35" s="233" t="str">
        <f>IF(OR($AT35="", $AT35=0), "", ROUND(($AT35 * 'Manual Inputs'!$I$15 / 'Manual Inputs'!$I$16), 2))</f>
        <v/>
      </c>
      <c r="AV35" s="234" t="str">
        <f>IF($B35="","",IFERROR(SUMIFS('Data Sorting'!$D:$D,'Data Sorting'!$A:$A,$B35,'Data Sorting'!$B:$B,TRIM(AV$7)),0))</f>
        <v/>
      </c>
      <c r="AW35" s="235" t="str">
        <f>IF($B35="", "", IFERROR(ROUND(SUMIFS('Data Sorting'!$C:$C, 'Data Sorting'!$A:$A, $B35, 'Data Sorting'!$B:$B, TRIM(AV$7)) / (9), 0), 0))</f>
        <v/>
      </c>
      <c r="AX35" s="238" t="str">
        <f>IF(OR(AV35="", AV35=0), "", ROUND((AV35*27 * 'Manual Inputs'!$I$4 / 'Manual Inputs'!$I$17), 0))</f>
        <v/>
      </c>
    </row>
    <row r="36" spans="1:50">
      <c r="A36" s="225"/>
      <c r="B36" s="190" t="str">
        <f>IF('Manual Inputs'!D30&lt;&gt;"",'Manual Inputs'!D30,"")</f>
        <v/>
      </c>
      <c r="C36" s="191" t="str">
        <f>IF($B36="","",IFERROR(SUMIFS('Data Sorting'!$D:$D,'Data Sorting'!$A:$A,$B36,'Data Sorting'!$B:$B,TRIM(C$8)),0))</f>
        <v/>
      </c>
      <c r="D36" s="191" t="str">
        <f>IF($B36="","",IFERROR(SUMIFS('Data Sorting'!$D:$D,'Data Sorting'!$A:$A,$B36,'Data Sorting'!$B:$B,TRIM(D$8)),0))</f>
        <v/>
      </c>
      <c r="E36" s="227" t="str">
        <f>IF($B36="", "", ROUND(((C36+D36)*27*_xlfn.IFNA(_xlfn.XLOOKUP(TRIM($C$5), 'Manual Inputs'!$H:$H, 'Manual Inputs'!$I:$I), 0) / 'Manual Inputs'!$I$17), 2))</f>
        <v/>
      </c>
      <c r="F36" s="191" t="str">
        <f>IF($B36="","",IFERROR(SUMIFS('Data Sorting'!$C:$C,'Data Sorting'!$A:$A,$B36,'Data Sorting'!$B:$B,TRIM(F$8)),0))</f>
        <v/>
      </c>
      <c r="G36" s="191" t="str">
        <f>IF($B36="","",IFERROR(SUMIFS('Data Sorting'!$C:$C,'Data Sorting'!$A:$A,$B36,'Data Sorting'!$B:$B,TRIM(G$8)),0))</f>
        <v/>
      </c>
      <c r="H36" s="227" t="str">
        <f t="shared" si="9"/>
        <v/>
      </c>
      <c r="I36" s="191" t="str">
        <f>IF($B36="","",IFERROR(SUMIFS('Data Sorting'!$D:$D,'Data Sorting'!$A:$A,$B36,'Data Sorting'!$B:$B,TRIM(I$8)),0))</f>
        <v/>
      </c>
      <c r="J36" s="191" t="str">
        <f>IF($B36="","",IFERROR(SUMIFS('Data Sorting'!$D:$D,'Data Sorting'!$A:$A,$B36,'Data Sorting'!$B:$B,TRIM(J$8)),0))</f>
        <v/>
      </c>
      <c r="K36" s="227" t="str">
        <f>IF($B36="", "", ROUND(((I36+J36)*27*_xlfn.IFNA(_xlfn.XLOOKUP(TRIM($I$5), 'Manual Inputs'!$H:$H, 'Manual Inputs'!$I:$I), 0) / 'Manual Inputs'!$I$17), 2))</f>
        <v/>
      </c>
      <c r="L36" s="191" t="str">
        <f>IF($B36="","",IFERROR(SUMIFS('Data Sorting'!$C:$C,'Data Sorting'!$A:$A,$B36,'Data Sorting'!$B:$B,TRIM(L$8)),0))</f>
        <v/>
      </c>
      <c r="M36" s="191" t="str">
        <f>IF($B36="","",IFERROR(SUMIFS('Data Sorting'!$C:$C,'Data Sorting'!$A:$A,$B36,'Data Sorting'!$C:$C,TRIM(M$8)),0))</f>
        <v/>
      </c>
      <c r="N36" s="227" t="str">
        <f t="shared" si="10"/>
        <v/>
      </c>
      <c r="O36" s="191" t="str">
        <f>IF($B36="","",IFERROR(SUMIFS('Data Sorting'!$D:$D,'Data Sorting'!$A:$A,$B36,'Data Sorting'!$B:$B,TRIM(O$8)),0))</f>
        <v/>
      </c>
      <c r="P36" s="191" t="str">
        <f>IF($B36="","",IFERROR(SUMIFS('Data Sorting'!$D:$D,'Data Sorting'!$A:$A,$B36,'Data Sorting'!$B:$B,TRIM(P$8)),0))</f>
        <v/>
      </c>
      <c r="Q36" s="227" t="str">
        <f>IF($B36="", "", ROUND(((O36+P36)*27*_xlfn.IFNA(_xlfn.XLOOKUP(TRIM($O$5), 'Manual Inputs'!$H:$H, 'Manual Inputs'!$I:$I), 0) / 'Manual Inputs'!$I$17), 2))</f>
        <v/>
      </c>
      <c r="R36" s="191" t="str">
        <f>IF($B36="","",IFERROR(SUMIFS('Data Sorting'!$C:$C,'Data Sorting'!$A:$A,$B36,'Data Sorting'!$B:$B,TRIM(R$8)),0))</f>
        <v/>
      </c>
      <c r="S36" s="191" t="str">
        <f>IF($B36="","",IFERROR(SUMIFS('Data Sorting'!$C:$C,'Data Sorting'!$A:$A,$B36,'Data Sorting'!$B:$B,TRIM(S$8)),0))</f>
        <v/>
      </c>
      <c r="T36" s="227" t="str">
        <f t="shared" si="11"/>
        <v/>
      </c>
      <c r="U36" s="191" t="str">
        <f>IF($B36="","",IFERROR(SUMIFS('Data Sorting'!$D:$D,'Data Sorting'!$A:$A,$B36,'Data Sorting'!$B:$B,TRIM(U$8)),0))</f>
        <v/>
      </c>
      <c r="V36" s="191" t="str">
        <f>IF($B36="","",IFERROR(SUMIFS('Data Sorting'!$D:$D,'Data Sorting'!$A:$A,$B36,'Data Sorting'!$B:$B,TRIM(V$8)),0))</f>
        <v/>
      </c>
      <c r="W36" s="227" t="str">
        <f>IF($B36="", "", ROUND(((U36+V36)*27*_xlfn.IFNA(_xlfn.XLOOKUP(TRIM($U$5), 'Manual Inputs'!$H:$H, 'Manual Inputs'!$I:$I), 0) / 'Manual Inputs'!$I$17), 2))</f>
        <v/>
      </c>
      <c r="X36" s="191" t="str">
        <f>IF($B36="","",IFERROR(SUMIFS('Data Sorting'!$C:$C,'Data Sorting'!$A:$A,$B36,'Data Sorting'!$B:$B,TRIM(X$8)),0))</f>
        <v/>
      </c>
      <c r="Y36" s="191" t="str">
        <f>IF($B36="","",IFERROR(SUMIFS('Data Sorting'!$C:$C,'Data Sorting'!$A:$A,$B36,'Data Sorting'!$B:$B,TRIM(Y$8)),0))</f>
        <v/>
      </c>
      <c r="Z36" s="227" t="str">
        <f t="shared" si="12"/>
        <v/>
      </c>
      <c r="AA36" s="191" t="str">
        <f>IF($B36="","",IFERROR(SUMIFS('Data Sorting'!$D:$D,'Data Sorting'!$A:$A,$B36,'Data Sorting'!$B:$B,TRIM(AA$8)),0))</f>
        <v/>
      </c>
      <c r="AB36" s="191" t="str">
        <f>IF($B36="","",IFERROR(SUMIFS('Data Sorting'!$D:$D,'Data Sorting'!$A:$A,$B36,'Data Sorting'!$B:$B,TRIM(AB$8)),0))</f>
        <v/>
      </c>
      <c r="AC36" s="227" t="str">
        <f>IF($B36="", "", ROUND(((AA36+AB36)*27*_xlfn.IFNA(_xlfn.XLOOKUP(TRIM($AA$5), 'Manual Inputs'!$H:$H, 'Manual Inputs'!$I:$I), 0) / 'Manual Inputs'!$I$17), 2))</f>
        <v/>
      </c>
      <c r="AD36" s="191" t="str">
        <f>IF($B36="","",IFERROR(SUMIFS('Data Sorting'!$C:$C,'Data Sorting'!$A:$A,$B36,'Data Sorting'!$B:$B,TRIM(AD$8)),0))</f>
        <v/>
      </c>
      <c r="AE36" s="191" t="str">
        <f>IF($B36="","",IFERROR(SUMIFS('Data Sorting'!$D:$D,'Data Sorting'!$A:$A,$B36,'Data Sorting'!$B:$B,TRIM(AE$8)),0))</f>
        <v/>
      </c>
      <c r="AF36" s="227" t="str">
        <f t="shared" si="13"/>
        <v/>
      </c>
      <c r="AG36" s="192" t="str">
        <f t="shared" si="14"/>
        <v/>
      </c>
      <c r="AH36" s="192" t="str">
        <f t="shared" si="8"/>
        <v/>
      </c>
      <c r="AI36" s="192" t="str">
        <f t="shared" si="15"/>
        <v/>
      </c>
      <c r="AJ36" s="193" t="str">
        <f t="shared" si="16"/>
        <v/>
      </c>
      <c r="AK36" s="193" t="str">
        <f t="shared" si="17"/>
        <v/>
      </c>
      <c r="AL36" s="193" t="str">
        <f t="shared" si="18"/>
        <v/>
      </c>
      <c r="AM36" s="194" t="str">
        <f>IF($B36="", "", IFERROR(ROUND(AL36 * 'Manual Inputs'!$I$6, 2), 0))</f>
        <v/>
      </c>
      <c r="AN36" s="195" t="str">
        <f t="shared" si="19"/>
        <v/>
      </c>
      <c r="AO36" s="196" t="str">
        <f>IF(OR($AN36="", $AN36=0), "", ROUND((N($AN36) * 'Manual Inputs'!$I$15 / 'Manual Inputs'!$I$16), 2))</f>
        <v/>
      </c>
      <c r="AP36" s="228" t="str">
        <f t="shared" si="20"/>
        <v/>
      </c>
      <c r="AQ36" s="229" t="str" cm="1">
        <f t="array" ref="AQ36">_xlfn.LET(
    _xlpm.Rate, _xlfn.IFS(
        'Manual Inputs'!$I$19="Asphalt Cutbacks", 'Manual Inputs'!$I$7/'Manual Inputs'!$I$8,
        'Manual Inputs'!$I$19="Asphalt Emulsion", 'Manual Inputs'!$I$9/'Manual Inputs'!$I$10
    ),
    IF(OR(ISNA(_xlpm.Rate), AP36=""), "", ROUND(_xlpm.Rate * N(AP36), 2))
)</f>
        <v/>
      </c>
      <c r="AR36" s="230" t="str">
        <f t="shared" si="21"/>
        <v/>
      </c>
      <c r="AS36" s="231" t="str">
        <f>IF(OR($AR36="", 'Manual Inputs'!$I$11=""), "", ROUND(($AR36 * 'Manual Inputs'!$I$12 * 'Manual Inputs'!$I$11 / 'Manual Inputs'!$I$17), 2))</f>
        <v/>
      </c>
      <c r="AT36" s="232" t="str">
        <f t="shared" si="22"/>
        <v/>
      </c>
      <c r="AU36" s="233" t="str">
        <f>IF(OR($AT36="", $AT36=0), "", ROUND(($AT36 * 'Manual Inputs'!$I$15 / 'Manual Inputs'!$I$16), 2))</f>
        <v/>
      </c>
      <c r="AV36" s="234" t="str">
        <f>IF($B36="","",IFERROR(SUMIFS('Data Sorting'!$D:$D,'Data Sorting'!$A:$A,$B36,'Data Sorting'!$B:$B,TRIM(AV$7)),0))</f>
        <v/>
      </c>
      <c r="AW36" s="235" t="str">
        <f>IF($B36="", "", IFERROR(ROUND(SUMIFS('Data Sorting'!$C:$C, 'Data Sorting'!$A:$A, $B36, 'Data Sorting'!$B:$B, TRIM(AV$7)) / (9), 0), 0))</f>
        <v/>
      </c>
      <c r="AX36" s="238" t="str">
        <f>IF(OR(AV36="", AV36=0), "", ROUND((AV36*27 * 'Manual Inputs'!$I$4 / 'Manual Inputs'!$I$17), 0))</f>
        <v/>
      </c>
    </row>
    <row r="37" spans="1:50">
      <c r="A37" s="225"/>
      <c r="B37" s="190" t="str">
        <f>IF('Manual Inputs'!D31&lt;&gt;"",'Manual Inputs'!D31,"")</f>
        <v/>
      </c>
      <c r="C37" s="191" t="str">
        <f>IF($B37="","",IFERROR(SUMIFS('Data Sorting'!$D:$D,'Data Sorting'!$A:$A,$B37,'Data Sorting'!$B:$B,TRIM(C$8)),0))</f>
        <v/>
      </c>
      <c r="D37" s="191" t="str">
        <f>IF($B37="","",IFERROR(SUMIFS('Data Sorting'!$D:$D,'Data Sorting'!$A:$A,$B37,'Data Sorting'!$B:$B,TRIM(D$8)),0))</f>
        <v/>
      </c>
      <c r="E37" s="227" t="str">
        <f>IF($B37="", "", ROUND(((C37+D37)*27*_xlfn.IFNA(_xlfn.XLOOKUP(TRIM($C$5), 'Manual Inputs'!$H:$H, 'Manual Inputs'!$I:$I), 0) / 'Manual Inputs'!$I$17), 2))</f>
        <v/>
      </c>
      <c r="F37" s="191" t="str">
        <f>IF($B37="","",IFERROR(SUMIFS('Data Sorting'!$C:$C,'Data Sorting'!$A:$A,$B37,'Data Sorting'!$B:$B,TRIM(F$8)),0))</f>
        <v/>
      </c>
      <c r="G37" s="191" t="str">
        <f>IF($B37="","",IFERROR(SUMIFS('Data Sorting'!$C:$C,'Data Sorting'!$A:$A,$B37,'Data Sorting'!$B:$B,TRIM(G$8)),0))</f>
        <v/>
      </c>
      <c r="H37" s="227" t="str">
        <f t="shared" si="9"/>
        <v/>
      </c>
      <c r="I37" s="191" t="str">
        <f>IF($B37="","",IFERROR(SUMIFS('Data Sorting'!$D:$D,'Data Sorting'!$A:$A,$B37,'Data Sorting'!$B:$B,TRIM(I$8)),0))</f>
        <v/>
      </c>
      <c r="J37" s="191" t="str">
        <f>IF($B37="","",IFERROR(SUMIFS('Data Sorting'!$D:$D,'Data Sorting'!$A:$A,$B37,'Data Sorting'!$B:$B,TRIM(J$8)),0))</f>
        <v/>
      </c>
      <c r="K37" s="227" t="str">
        <f>IF($B37="", "", ROUND(((I37+J37)*27*_xlfn.IFNA(_xlfn.XLOOKUP(TRIM($I$5), 'Manual Inputs'!$H:$H, 'Manual Inputs'!$I:$I), 0) / 'Manual Inputs'!$I$17), 2))</f>
        <v/>
      </c>
      <c r="L37" s="191" t="str">
        <f>IF($B37="","",IFERROR(SUMIFS('Data Sorting'!$C:$C,'Data Sorting'!$A:$A,$B37,'Data Sorting'!$B:$B,TRIM(L$8)),0))</f>
        <v/>
      </c>
      <c r="M37" s="191" t="str">
        <f>IF($B37="","",IFERROR(SUMIFS('Data Sorting'!$C:$C,'Data Sorting'!$A:$A,$B37,'Data Sorting'!$C:$C,TRIM(M$8)),0))</f>
        <v/>
      </c>
      <c r="N37" s="227" t="str">
        <f t="shared" si="10"/>
        <v/>
      </c>
      <c r="O37" s="191" t="str">
        <f>IF($B37="","",IFERROR(SUMIFS('Data Sorting'!$D:$D,'Data Sorting'!$A:$A,$B37,'Data Sorting'!$B:$B,TRIM(O$8)),0))</f>
        <v/>
      </c>
      <c r="P37" s="191" t="str">
        <f>IF($B37="","",IFERROR(SUMIFS('Data Sorting'!$D:$D,'Data Sorting'!$A:$A,$B37,'Data Sorting'!$B:$B,TRIM(P$8)),0))</f>
        <v/>
      </c>
      <c r="Q37" s="227" t="str">
        <f>IF($B37="", "", ROUND(((O37+P37)*27*_xlfn.IFNA(_xlfn.XLOOKUP(TRIM($O$5), 'Manual Inputs'!$H:$H, 'Manual Inputs'!$I:$I), 0) / 'Manual Inputs'!$I$17), 2))</f>
        <v/>
      </c>
      <c r="R37" s="191" t="str">
        <f>IF($B37="","",IFERROR(SUMIFS('Data Sorting'!$C:$C,'Data Sorting'!$A:$A,$B37,'Data Sorting'!$B:$B,TRIM(R$8)),0))</f>
        <v/>
      </c>
      <c r="S37" s="191" t="str">
        <f>IF($B37="","",IFERROR(SUMIFS('Data Sorting'!$C:$C,'Data Sorting'!$A:$A,$B37,'Data Sorting'!$B:$B,TRIM(S$8)),0))</f>
        <v/>
      </c>
      <c r="T37" s="227" t="str">
        <f t="shared" si="11"/>
        <v/>
      </c>
      <c r="U37" s="191" t="str">
        <f>IF($B37="","",IFERROR(SUMIFS('Data Sorting'!$D:$D,'Data Sorting'!$A:$A,$B37,'Data Sorting'!$B:$B,TRIM(U$8)),0))</f>
        <v/>
      </c>
      <c r="V37" s="191" t="str">
        <f>IF($B37="","",IFERROR(SUMIFS('Data Sorting'!$D:$D,'Data Sorting'!$A:$A,$B37,'Data Sorting'!$B:$B,TRIM(V$8)),0))</f>
        <v/>
      </c>
      <c r="W37" s="227" t="str">
        <f>IF($B37="", "", ROUND(((U37+V37)*27*_xlfn.IFNA(_xlfn.XLOOKUP(TRIM($U$5), 'Manual Inputs'!$H:$H, 'Manual Inputs'!$I:$I), 0) / 'Manual Inputs'!$I$17), 2))</f>
        <v/>
      </c>
      <c r="X37" s="191" t="str">
        <f>IF($B37="","",IFERROR(SUMIFS('Data Sorting'!$C:$C,'Data Sorting'!$A:$A,$B37,'Data Sorting'!$B:$B,TRIM(X$8)),0))</f>
        <v/>
      </c>
      <c r="Y37" s="191" t="str">
        <f>IF($B37="","",IFERROR(SUMIFS('Data Sorting'!$C:$C,'Data Sorting'!$A:$A,$B37,'Data Sorting'!$B:$B,TRIM(Y$8)),0))</f>
        <v/>
      </c>
      <c r="Z37" s="227" t="str">
        <f t="shared" si="12"/>
        <v/>
      </c>
      <c r="AA37" s="191" t="str">
        <f>IF($B37="","",IFERROR(SUMIFS('Data Sorting'!$D:$D,'Data Sorting'!$A:$A,$B37,'Data Sorting'!$B:$B,TRIM(AA$8)),0))</f>
        <v/>
      </c>
      <c r="AB37" s="191" t="str">
        <f>IF($B37="","",IFERROR(SUMIFS('Data Sorting'!$D:$D,'Data Sorting'!$A:$A,$B37,'Data Sorting'!$B:$B,TRIM(AB$8)),0))</f>
        <v/>
      </c>
      <c r="AC37" s="227" t="str">
        <f>IF($B37="", "", ROUND(((AA37+AB37)*27*_xlfn.IFNA(_xlfn.XLOOKUP(TRIM($AA$5), 'Manual Inputs'!$H:$H, 'Manual Inputs'!$I:$I), 0) / 'Manual Inputs'!$I$17), 2))</f>
        <v/>
      </c>
      <c r="AD37" s="191" t="str">
        <f>IF($B37="","",IFERROR(SUMIFS('Data Sorting'!$C:$C,'Data Sorting'!$A:$A,$B37,'Data Sorting'!$B:$B,TRIM(AD$8)),0))</f>
        <v/>
      </c>
      <c r="AE37" s="191" t="str">
        <f>IF($B37="","",IFERROR(SUMIFS('Data Sorting'!$D:$D,'Data Sorting'!$A:$A,$B37,'Data Sorting'!$B:$B,TRIM(AE$8)),0))</f>
        <v/>
      </c>
      <c r="AF37" s="227" t="str">
        <f t="shared" si="13"/>
        <v/>
      </c>
      <c r="AG37" s="192" t="str">
        <f t="shared" si="14"/>
        <v/>
      </c>
      <c r="AH37" s="192" t="str">
        <f t="shared" si="8"/>
        <v/>
      </c>
      <c r="AI37" s="192" t="str">
        <f t="shared" si="15"/>
        <v/>
      </c>
      <c r="AJ37" s="193" t="str">
        <f t="shared" si="16"/>
        <v/>
      </c>
      <c r="AK37" s="193" t="str">
        <f t="shared" si="17"/>
        <v/>
      </c>
      <c r="AL37" s="193" t="str">
        <f t="shared" si="18"/>
        <v/>
      </c>
      <c r="AM37" s="194" t="str">
        <f>IF($B37="", "", IFERROR(ROUND(AL37 * 'Manual Inputs'!$I$6, 2), 0))</f>
        <v/>
      </c>
      <c r="AN37" s="195" t="str">
        <f t="shared" si="19"/>
        <v/>
      </c>
      <c r="AO37" s="196" t="str">
        <f>IF(OR($AN37="", $AN37=0), "", ROUND((N($AN37) * 'Manual Inputs'!$I$15 / 'Manual Inputs'!$I$16), 2))</f>
        <v/>
      </c>
      <c r="AP37" s="228" t="str">
        <f t="shared" si="20"/>
        <v/>
      </c>
      <c r="AQ37" s="229" t="str" cm="1">
        <f t="array" ref="AQ37">_xlfn.LET(
    _xlpm.Rate, _xlfn.IFS(
        'Manual Inputs'!$I$19="Asphalt Cutbacks", 'Manual Inputs'!$I$7/'Manual Inputs'!$I$8,
        'Manual Inputs'!$I$19="Asphalt Emulsion", 'Manual Inputs'!$I$9/'Manual Inputs'!$I$10
    ),
    IF(OR(ISNA(_xlpm.Rate), AP37=""), "", ROUND(_xlpm.Rate * N(AP37), 2))
)</f>
        <v/>
      </c>
      <c r="AR37" s="230" t="str">
        <f t="shared" si="21"/>
        <v/>
      </c>
      <c r="AS37" s="231" t="str">
        <f>IF(OR($AR37="", 'Manual Inputs'!$I$11=""), "", ROUND(($AR37 * 'Manual Inputs'!$I$12 * 'Manual Inputs'!$I$11 / 'Manual Inputs'!$I$17), 2))</f>
        <v/>
      </c>
      <c r="AT37" s="232" t="str">
        <f t="shared" si="22"/>
        <v/>
      </c>
      <c r="AU37" s="233" t="str">
        <f>IF(OR($AT37="", $AT37=0), "", ROUND(($AT37 * 'Manual Inputs'!$I$15 / 'Manual Inputs'!$I$16), 2))</f>
        <v/>
      </c>
      <c r="AV37" s="234" t="str">
        <f>IF($B37="","",IFERROR(SUMIFS('Data Sorting'!$D:$D,'Data Sorting'!$A:$A,$B37,'Data Sorting'!$B:$B,TRIM(AV$7)),0))</f>
        <v/>
      </c>
      <c r="AW37" s="235" t="str">
        <f>IF($B37="", "", IFERROR(ROUND(SUMIFS('Data Sorting'!$C:$C, 'Data Sorting'!$A:$A, $B37, 'Data Sorting'!$B:$B, TRIM(AV$7)) / (9), 0), 0))</f>
        <v/>
      </c>
      <c r="AX37" s="238" t="str">
        <f>IF(OR(AV37="", AV37=0), "", ROUND((AV37*27 * 'Manual Inputs'!$I$4 / 'Manual Inputs'!$I$17), 0))</f>
        <v/>
      </c>
    </row>
    <row r="38" spans="1:50">
      <c r="A38" s="225"/>
      <c r="B38" s="190" t="str">
        <f>IF('Manual Inputs'!D32&lt;&gt;"",'Manual Inputs'!D32,"")</f>
        <v/>
      </c>
      <c r="C38" s="191" t="str">
        <f>IF($B38="","",IFERROR(SUMIFS('Data Sorting'!$D:$D,'Data Sorting'!$A:$A,$B38,'Data Sorting'!$B:$B,TRIM(C$8)),0))</f>
        <v/>
      </c>
      <c r="D38" s="191" t="str">
        <f>IF($B38="","",IFERROR(SUMIFS('Data Sorting'!$D:$D,'Data Sorting'!$A:$A,$B38,'Data Sorting'!$B:$B,TRIM(D$8)),0))</f>
        <v/>
      </c>
      <c r="E38" s="227" t="str">
        <f>IF($B38="", "", ROUND(((C38+D38)*27*_xlfn.IFNA(_xlfn.XLOOKUP(TRIM($C$5), 'Manual Inputs'!$H:$H, 'Manual Inputs'!$I:$I), 0) / 'Manual Inputs'!$I$17), 2))</f>
        <v/>
      </c>
      <c r="F38" s="191" t="str">
        <f>IF($B38="","",IFERROR(SUMIFS('Data Sorting'!$C:$C,'Data Sorting'!$A:$A,$B38,'Data Sorting'!$B:$B,TRIM(F$8)),0))</f>
        <v/>
      </c>
      <c r="G38" s="191" t="str">
        <f>IF($B38="","",IFERROR(SUMIFS('Data Sorting'!$C:$C,'Data Sorting'!$A:$A,$B38,'Data Sorting'!$B:$B,TRIM(G$8)),0))</f>
        <v/>
      </c>
      <c r="H38" s="227" t="str">
        <f t="shared" si="9"/>
        <v/>
      </c>
      <c r="I38" s="191" t="str">
        <f>IF($B38="","",IFERROR(SUMIFS('Data Sorting'!$D:$D,'Data Sorting'!$A:$A,$B38,'Data Sorting'!$B:$B,TRIM(I$8)),0))</f>
        <v/>
      </c>
      <c r="J38" s="191" t="str">
        <f>IF($B38="","",IFERROR(SUMIFS('Data Sorting'!$D:$D,'Data Sorting'!$A:$A,$B38,'Data Sorting'!$B:$B,TRIM(J$8)),0))</f>
        <v/>
      </c>
      <c r="K38" s="227" t="str">
        <f>IF($B38="", "", ROUND(((I38+J38)*27*_xlfn.IFNA(_xlfn.XLOOKUP(TRIM($I$5), 'Manual Inputs'!$H:$H, 'Manual Inputs'!$I:$I), 0) / 'Manual Inputs'!$I$17), 2))</f>
        <v/>
      </c>
      <c r="L38" s="191" t="str">
        <f>IF($B38="","",IFERROR(SUMIFS('Data Sorting'!$C:$C,'Data Sorting'!$A:$A,$B38,'Data Sorting'!$B:$B,TRIM(L$8)),0))</f>
        <v/>
      </c>
      <c r="M38" s="191" t="str">
        <f>IF($B38="","",IFERROR(SUMIFS('Data Sorting'!$C:$C,'Data Sorting'!$A:$A,$B38,'Data Sorting'!$C:$C,TRIM(M$8)),0))</f>
        <v/>
      </c>
      <c r="N38" s="227" t="str">
        <f t="shared" si="10"/>
        <v/>
      </c>
      <c r="O38" s="191" t="str">
        <f>IF($B38="","",IFERROR(SUMIFS('Data Sorting'!$D:$D,'Data Sorting'!$A:$A,$B38,'Data Sorting'!$B:$B,TRIM(O$8)),0))</f>
        <v/>
      </c>
      <c r="P38" s="191" t="str">
        <f>IF($B38="","",IFERROR(SUMIFS('Data Sorting'!$D:$D,'Data Sorting'!$A:$A,$B38,'Data Sorting'!$B:$B,TRIM(P$8)),0))</f>
        <v/>
      </c>
      <c r="Q38" s="227" t="str">
        <f>IF($B38="", "", ROUND(((O38+P38)*27*_xlfn.IFNA(_xlfn.XLOOKUP(TRIM($O$5), 'Manual Inputs'!$H:$H, 'Manual Inputs'!$I:$I), 0) / 'Manual Inputs'!$I$17), 2))</f>
        <v/>
      </c>
      <c r="R38" s="191" t="str">
        <f>IF($B38="","",IFERROR(SUMIFS('Data Sorting'!$C:$C,'Data Sorting'!$A:$A,$B38,'Data Sorting'!$B:$B,TRIM(R$8)),0))</f>
        <v/>
      </c>
      <c r="S38" s="191" t="str">
        <f>IF($B38="","",IFERROR(SUMIFS('Data Sorting'!$C:$C,'Data Sorting'!$A:$A,$B38,'Data Sorting'!$B:$B,TRIM(S$8)),0))</f>
        <v/>
      </c>
      <c r="T38" s="227" t="str">
        <f t="shared" si="11"/>
        <v/>
      </c>
      <c r="U38" s="191" t="str">
        <f>IF($B38="","",IFERROR(SUMIFS('Data Sorting'!$D:$D,'Data Sorting'!$A:$A,$B38,'Data Sorting'!$B:$B,TRIM(U$8)),0))</f>
        <v/>
      </c>
      <c r="V38" s="191" t="str">
        <f>IF($B38="","",IFERROR(SUMIFS('Data Sorting'!$D:$D,'Data Sorting'!$A:$A,$B38,'Data Sorting'!$B:$B,TRIM(V$8)),0))</f>
        <v/>
      </c>
      <c r="W38" s="227" t="str">
        <f>IF($B38="", "", ROUND(((U38+V38)*27*_xlfn.IFNA(_xlfn.XLOOKUP(TRIM($U$5), 'Manual Inputs'!$H:$H, 'Manual Inputs'!$I:$I), 0) / 'Manual Inputs'!$I$17), 2))</f>
        <v/>
      </c>
      <c r="X38" s="191" t="str">
        <f>IF($B38="","",IFERROR(SUMIFS('Data Sorting'!$C:$C,'Data Sorting'!$A:$A,$B38,'Data Sorting'!$B:$B,TRIM(X$8)),0))</f>
        <v/>
      </c>
      <c r="Y38" s="191" t="str">
        <f>IF($B38="","",IFERROR(SUMIFS('Data Sorting'!$C:$C,'Data Sorting'!$A:$A,$B38,'Data Sorting'!$B:$B,TRIM(Y$8)),0))</f>
        <v/>
      </c>
      <c r="Z38" s="227" t="str">
        <f t="shared" si="12"/>
        <v/>
      </c>
      <c r="AA38" s="191" t="str">
        <f>IF($B38="","",IFERROR(SUMIFS('Data Sorting'!$D:$D,'Data Sorting'!$A:$A,$B38,'Data Sorting'!$B:$B,TRIM(AA$8)),0))</f>
        <v/>
      </c>
      <c r="AB38" s="191" t="str">
        <f>IF($B38="","",IFERROR(SUMIFS('Data Sorting'!$D:$D,'Data Sorting'!$A:$A,$B38,'Data Sorting'!$B:$B,TRIM(AB$8)),0))</f>
        <v/>
      </c>
      <c r="AC38" s="227" t="str">
        <f>IF($B38="", "", ROUND(((AA38+AB38)*27*_xlfn.IFNA(_xlfn.XLOOKUP(TRIM($AA$5), 'Manual Inputs'!$H:$H, 'Manual Inputs'!$I:$I), 0) / 'Manual Inputs'!$I$17), 2))</f>
        <v/>
      </c>
      <c r="AD38" s="191" t="str">
        <f>IF($B38="","",IFERROR(SUMIFS('Data Sorting'!$C:$C,'Data Sorting'!$A:$A,$B38,'Data Sorting'!$B:$B,TRIM(AD$8)),0))</f>
        <v/>
      </c>
      <c r="AE38" s="191" t="str">
        <f>IF($B38="","",IFERROR(SUMIFS('Data Sorting'!$D:$D,'Data Sorting'!$A:$A,$B38,'Data Sorting'!$B:$B,TRIM(AE$8)),0))</f>
        <v/>
      </c>
      <c r="AF38" s="227" t="str">
        <f t="shared" si="13"/>
        <v/>
      </c>
      <c r="AG38" s="192" t="str">
        <f t="shared" si="14"/>
        <v/>
      </c>
      <c r="AH38" s="192" t="str">
        <f t="shared" si="8"/>
        <v/>
      </c>
      <c r="AI38" s="192" t="str">
        <f t="shared" si="15"/>
        <v/>
      </c>
      <c r="AJ38" s="193" t="str">
        <f t="shared" si="16"/>
        <v/>
      </c>
      <c r="AK38" s="193" t="str">
        <f t="shared" si="17"/>
        <v/>
      </c>
      <c r="AL38" s="193" t="str">
        <f t="shared" si="18"/>
        <v/>
      </c>
      <c r="AM38" s="194" t="str">
        <f>IF($B38="", "", IFERROR(ROUND(AL38 * 'Manual Inputs'!$I$6, 2), 0))</f>
        <v/>
      </c>
      <c r="AN38" s="195" t="str">
        <f t="shared" si="19"/>
        <v/>
      </c>
      <c r="AO38" s="196" t="str">
        <f>IF(OR($AN38="", $AN38=0), "", ROUND((N($AN38) * 'Manual Inputs'!$I$15 / 'Manual Inputs'!$I$16), 2))</f>
        <v/>
      </c>
      <c r="AP38" s="228" t="str">
        <f t="shared" si="20"/>
        <v/>
      </c>
      <c r="AQ38" s="229" t="str" cm="1">
        <f t="array" ref="AQ38">_xlfn.LET(
    _xlpm.Rate, _xlfn.IFS(
        'Manual Inputs'!$I$19="Asphalt Cutbacks", 'Manual Inputs'!$I$7/'Manual Inputs'!$I$8,
        'Manual Inputs'!$I$19="Asphalt Emulsion", 'Manual Inputs'!$I$9/'Manual Inputs'!$I$10
    ),
    IF(OR(ISNA(_xlpm.Rate), AP38=""), "", ROUND(_xlpm.Rate * N(AP38), 2))
)</f>
        <v/>
      </c>
      <c r="AR38" s="230" t="str">
        <f t="shared" si="21"/>
        <v/>
      </c>
      <c r="AS38" s="231" t="str">
        <f>IF(OR($AR38="", 'Manual Inputs'!$I$11=""), "", ROUND(($AR38 * 'Manual Inputs'!$I$12 * 'Manual Inputs'!$I$11 / 'Manual Inputs'!$I$17), 2))</f>
        <v/>
      </c>
      <c r="AT38" s="232" t="str">
        <f t="shared" si="22"/>
        <v/>
      </c>
      <c r="AU38" s="233" t="str">
        <f>IF(OR($AT38="", $AT38=0), "", ROUND(($AT38 * 'Manual Inputs'!$I$15 / 'Manual Inputs'!$I$16), 2))</f>
        <v/>
      </c>
      <c r="AV38" s="234" t="str">
        <f>IF($B38="","",IFERROR(SUMIFS('Data Sorting'!$D:$D,'Data Sorting'!$A:$A,$B38,'Data Sorting'!$B:$B,TRIM(AV$7)),0))</f>
        <v/>
      </c>
      <c r="AW38" s="235" t="str">
        <f>IF($B38="", "", IFERROR(ROUND(SUMIFS('Data Sorting'!$C:$C, 'Data Sorting'!$A:$A, $B38, 'Data Sorting'!$B:$B, TRIM(AV$7)) / (9), 0), 0))</f>
        <v/>
      </c>
      <c r="AX38" s="238" t="str">
        <f>IF(OR(AV38="", AV38=0), "", ROUND((AV38*27 * 'Manual Inputs'!$I$4 / 'Manual Inputs'!$I$17), 0))</f>
        <v/>
      </c>
    </row>
    <row r="39" spans="1:50">
      <c r="A39" s="225"/>
      <c r="B39" s="190" t="str">
        <f>IF('Manual Inputs'!D33&lt;&gt;"",'Manual Inputs'!D33,"")</f>
        <v/>
      </c>
      <c r="C39" s="191" t="str">
        <f>IF($B39="","",IFERROR(SUMIFS('Data Sorting'!$D:$D,'Data Sorting'!$A:$A,$B39,'Data Sorting'!$B:$B,TRIM(C$8)),0))</f>
        <v/>
      </c>
      <c r="D39" s="191" t="str">
        <f>IF($B39="","",IFERROR(SUMIFS('Data Sorting'!$D:$D,'Data Sorting'!$A:$A,$B39,'Data Sorting'!$B:$B,TRIM(D$8)),0))</f>
        <v/>
      </c>
      <c r="E39" s="227" t="str">
        <f>IF($B39="", "", ROUND(((C39+D39)*27*_xlfn.IFNA(_xlfn.XLOOKUP(TRIM($C$5), 'Manual Inputs'!$H:$H, 'Manual Inputs'!$I:$I), 0) / 'Manual Inputs'!$I$17), 2))</f>
        <v/>
      </c>
      <c r="F39" s="191" t="str">
        <f>IF($B39="","",IFERROR(SUMIFS('Data Sorting'!$C:$C,'Data Sorting'!$A:$A,$B39,'Data Sorting'!$B:$B,TRIM(F$8)),0))</f>
        <v/>
      </c>
      <c r="G39" s="191" t="str">
        <f>IF($B39="","",IFERROR(SUMIFS('Data Sorting'!$C:$C,'Data Sorting'!$A:$A,$B39,'Data Sorting'!$B:$B,TRIM(G$8)),0))</f>
        <v/>
      </c>
      <c r="H39" s="227" t="str">
        <f t="shared" si="9"/>
        <v/>
      </c>
      <c r="I39" s="191" t="str">
        <f>IF($B39="","",IFERROR(SUMIFS('Data Sorting'!$D:$D,'Data Sorting'!$A:$A,$B39,'Data Sorting'!$B:$B,TRIM(I$8)),0))</f>
        <v/>
      </c>
      <c r="J39" s="191" t="str">
        <f>IF($B39="","",IFERROR(SUMIFS('Data Sorting'!$D:$D,'Data Sorting'!$A:$A,$B39,'Data Sorting'!$B:$B,TRIM(J$8)),0))</f>
        <v/>
      </c>
      <c r="K39" s="227" t="str">
        <f>IF($B39="", "", ROUND(((I39+J39)*27*_xlfn.IFNA(_xlfn.XLOOKUP(TRIM($I$5), 'Manual Inputs'!$H:$H, 'Manual Inputs'!$I:$I), 0) / 'Manual Inputs'!$I$17), 2))</f>
        <v/>
      </c>
      <c r="L39" s="191" t="str">
        <f>IF($B39="","",IFERROR(SUMIFS('Data Sorting'!$C:$C,'Data Sorting'!$A:$A,$B39,'Data Sorting'!$B:$B,TRIM(L$8)),0))</f>
        <v/>
      </c>
      <c r="M39" s="191" t="str">
        <f>IF($B39="","",IFERROR(SUMIFS('Data Sorting'!$C:$C,'Data Sorting'!$A:$A,$B39,'Data Sorting'!$C:$C,TRIM(M$8)),0))</f>
        <v/>
      </c>
      <c r="N39" s="227" t="str">
        <f t="shared" si="10"/>
        <v/>
      </c>
      <c r="O39" s="191" t="str">
        <f>IF($B39="","",IFERROR(SUMIFS('Data Sorting'!$D:$D,'Data Sorting'!$A:$A,$B39,'Data Sorting'!$B:$B,TRIM(O$8)),0))</f>
        <v/>
      </c>
      <c r="P39" s="191" t="str">
        <f>IF($B39="","",IFERROR(SUMIFS('Data Sorting'!$D:$D,'Data Sorting'!$A:$A,$B39,'Data Sorting'!$B:$B,TRIM(P$8)),0))</f>
        <v/>
      </c>
      <c r="Q39" s="227" t="str">
        <f>IF($B39="", "", ROUND(((O39+P39)*27*_xlfn.IFNA(_xlfn.XLOOKUP(TRIM($O$5), 'Manual Inputs'!$H:$H, 'Manual Inputs'!$I:$I), 0) / 'Manual Inputs'!$I$17), 2))</f>
        <v/>
      </c>
      <c r="R39" s="191" t="str">
        <f>IF($B39="","",IFERROR(SUMIFS('Data Sorting'!$C:$C,'Data Sorting'!$A:$A,$B39,'Data Sorting'!$B:$B,TRIM(R$8)),0))</f>
        <v/>
      </c>
      <c r="S39" s="191" t="str">
        <f>IF($B39="","",IFERROR(SUMIFS('Data Sorting'!$C:$C,'Data Sorting'!$A:$A,$B39,'Data Sorting'!$B:$B,TRIM(S$8)),0))</f>
        <v/>
      </c>
      <c r="T39" s="227" t="str">
        <f t="shared" si="11"/>
        <v/>
      </c>
      <c r="U39" s="191" t="str">
        <f>IF($B39="","",IFERROR(SUMIFS('Data Sorting'!$D:$D,'Data Sorting'!$A:$A,$B39,'Data Sorting'!$B:$B,TRIM(U$8)),0))</f>
        <v/>
      </c>
      <c r="V39" s="191" t="str">
        <f>IF($B39="","",IFERROR(SUMIFS('Data Sorting'!$D:$D,'Data Sorting'!$A:$A,$B39,'Data Sorting'!$B:$B,TRIM(V$8)),0))</f>
        <v/>
      </c>
      <c r="W39" s="227" t="str">
        <f>IF($B39="", "", ROUND(((U39+V39)*27*_xlfn.IFNA(_xlfn.XLOOKUP(TRIM($U$5), 'Manual Inputs'!$H:$H, 'Manual Inputs'!$I:$I), 0) / 'Manual Inputs'!$I$17), 2))</f>
        <v/>
      </c>
      <c r="X39" s="191" t="str">
        <f>IF($B39="","",IFERROR(SUMIFS('Data Sorting'!$C:$C,'Data Sorting'!$A:$A,$B39,'Data Sorting'!$B:$B,TRIM(X$8)),0))</f>
        <v/>
      </c>
      <c r="Y39" s="191" t="str">
        <f>IF($B39="","",IFERROR(SUMIFS('Data Sorting'!$C:$C,'Data Sorting'!$A:$A,$B39,'Data Sorting'!$B:$B,TRIM(Y$8)),0))</f>
        <v/>
      </c>
      <c r="Z39" s="227" t="str">
        <f t="shared" si="12"/>
        <v/>
      </c>
      <c r="AA39" s="191" t="str">
        <f>IF($B39="","",IFERROR(SUMIFS('Data Sorting'!$D:$D,'Data Sorting'!$A:$A,$B39,'Data Sorting'!$B:$B,TRIM(AA$8)),0))</f>
        <v/>
      </c>
      <c r="AB39" s="191" t="str">
        <f>IF($B39="","",IFERROR(SUMIFS('Data Sorting'!$D:$D,'Data Sorting'!$A:$A,$B39,'Data Sorting'!$B:$B,TRIM(AB$8)),0))</f>
        <v/>
      </c>
      <c r="AC39" s="227" t="str">
        <f>IF($B39="", "", ROUND(((AA39+AB39)*27*_xlfn.IFNA(_xlfn.XLOOKUP(TRIM($AA$5), 'Manual Inputs'!$H:$H, 'Manual Inputs'!$I:$I), 0) / 'Manual Inputs'!$I$17), 2))</f>
        <v/>
      </c>
      <c r="AD39" s="191" t="str">
        <f>IF($B39="","",IFERROR(SUMIFS('Data Sorting'!$C:$C,'Data Sorting'!$A:$A,$B39,'Data Sorting'!$B:$B,TRIM(AD$8)),0))</f>
        <v/>
      </c>
      <c r="AE39" s="191" t="str">
        <f>IF($B39="","",IFERROR(SUMIFS('Data Sorting'!$D:$D,'Data Sorting'!$A:$A,$B39,'Data Sorting'!$B:$B,TRIM(AE$8)),0))</f>
        <v/>
      </c>
      <c r="AF39" s="227" t="str">
        <f t="shared" si="13"/>
        <v/>
      </c>
      <c r="AG39" s="192" t="str">
        <f t="shared" si="14"/>
        <v/>
      </c>
      <c r="AH39" s="192" t="str">
        <f t="shared" si="8"/>
        <v/>
      </c>
      <c r="AI39" s="192" t="str">
        <f t="shared" si="15"/>
        <v/>
      </c>
      <c r="AJ39" s="193" t="str">
        <f t="shared" si="16"/>
        <v/>
      </c>
      <c r="AK39" s="193" t="str">
        <f t="shared" si="17"/>
        <v/>
      </c>
      <c r="AL39" s="193" t="str">
        <f t="shared" si="18"/>
        <v/>
      </c>
      <c r="AM39" s="194" t="str">
        <f>IF($B39="", "", IFERROR(ROUND(AL39 * 'Manual Inputs'!$I$6, 2), 0))</f>
        <v/>
      </c>
      <c r="AN39" s="195" t="str">
        <f t="shared" si="19"/>
        <v/>
      </c>
      <c r="AO39" s="196" t="str">
        <f>IF(OR($AN39="", $AN39=0), "", ROUND((N($AN39) * 'Manual Inputs'!$I$15 / 'Manual Inputs'!$I$16), 2))</f>
        <v/>
      </c>
      <c r="AP39" s="228" t="str">
        <f t="shared" si="20"/>
        <v/>
      </c>
      <c r="AQ39" s="229" t="str" cm="1">
        <f t="array" ref="AQ39">_xlfn.LET(
    _xlpm.Rate, _xlfn.IFS(
        'Manual Inputs'!$I$19="Asphalt Cutbacks", 'Manual Inputs'!$I$7/'Manual Inputs'!$I$8,
        'Manual Inputs'!$I$19="Asphalt Emulsion", 'Manual Inputs'!$I$9/'Manual Inputs'!$I$10
    ),
    IF(OR(ISNA(_xlpm.Rate), AP39=""), "", ROUND(_xlpm.Rate * N(AP39), 2))
)</f>
        <v/>
      </c>
      <c r="AR39" s="230" t="str">
        <f t="shared" si="21"/>
        <v/>
      </c>
      <c r="AS39" s="231" t="str">
        <f>IF(OR($AR39="", 'Manual Inputs'!$I$11=""), "", ROUND(($AR39 * 'Manual Inputs'!$I$12 * 'Manual Inputs'!$I$11 / 'Manual Inputs'!$I$17), 2))</f>
        <v/>
      </c>
      <c r="AT39" s="232" t="str">
        <f t="shared" si="22"/>
        <v/>
      </c>
      <c r="AU39" s="233" t="str">
        <f>IF(OR($AT39="", $AT39=0), "", ROUND(($AT39 * 'Manual Inputs'!$I$15 / 'Manual Inputs'!$I$16), 2))</f>
        <v/>
      </c>
      <c r="AV39" s="234" t="str">
        <f>IF($B39="","",IFERROR(SUMIFS('Data Sorting'!$D:$D,'Data Sorting'!$A:$A,$B39,'Data Sorting'!$B:$B,TRIM(AV$7)),0))</f>
        <v/>
      </c>
      <c r="AW39" s="235" t="str">
        <f>IF($B39="", "", IFERROR(ROUND(SUMIFS('Data Sorting'!$C:$C, 'Data Sorting'!$A:$A, $B39, 'Data Sorting'!$B:$B, TRIM(AV$7)) / (9), 0), 0))</f>
        <v/>
      </c>
      <c r="AX39" s="238" t="str">
        <f>IF(OR(AV39="", AV39=0), "", ROUND((AV39*27 * 'Manual Inputs'!$I$4 / 'Manual Inputs'!$I$17), 0))</f>
        <v/>
      </c>
    </row>
    <row r="40" spans="1:50">
      <c r="A40" s="225"/>
      <c r="B40" s="190" t="str">
        <f>IF('Manual Inputs'!D34&lt;&gt;"",'Manual Inputs'!D34,"")</f>
        <v/>
      </c>
      <c r="C40" s="191" t="str">
        <f>IF($B40="","",IFERROR(SUMIFS('Data Sorting'!$D:$D,'Data Sorting'!$A:$A,$B40,'Data Sorting'!$B:$B,TRIM(C$8)),0))</f>
        <v/>
      </c>
      <c r="D40" s="191" t="str">
        <f>IF($B40="","",IFERROR(SUMIFS('Data Sorting'!$D:$D,'Data Sorting'!$A:$A,$B40,'Data Sorting'!$B:$B,TRIM(D$8)),0))</f>
        <v/>
      </c>
      <c r="E40" s="227" t="str">
        <f>IF($B40="", "", ROUND(((C40+D40)*27*_xlfn.IFNA(_xlfn.XLOOKUP(TRIM($C$5), 'Manual Inputs'!$H:$H, 'Manual Inputs'!$I:$I), 0) / 'Manual Inputs'!$I$17), 2))</f>
        <v/>
      </c>
      <c r="F40" s="191" t="str">
        <f>IF($B40="","",IFERROR(SUMIFS('Data Sorting'!$C:$C,'Data Sorting'!$A:$A,$B40,'Data Sorting'!$B:$B,TRIM(F$8)),0))</f>
        <v/>
      </c>
      <c r="G40" s="191" t="str">
        <f>IF($B40="","",IFERROR(SUMIFS('Data Sorting'!$C:$C,'Data Sorting'!$A:$A,$B40,'Data Sorting'!$B:$B,TRIM(G$8)),0))</f>
        <v/>
      </c>
      <c r="H40" s="227" t="str">
        <f t="shared" si="9"/>
        <v/>
      </c>
      <c r="I40" s="191" t="str">
        <f>IF($B40="","",IFERROR(SUMIFS('Data Sorting'!$D:$D,'Data Sorting'!$A:$A,$B40,'Data Sorting'!$B:$B,TRIM(I$8)),0))</f>
        <v/>
      </c>
      <c r="J40" s="191" t="str">
        <f>IF($B40="","",IFERROR(SUMIFS('Data Sorting'!$D:$D,'Data Sorting'!$A:$A,$B40,'Data Sorting'!$B:$B,TRIM(J$8)),0))</f>
        <v/>
      </c>
      <c r="K40" s="227" t="str">
        <f>IF($B40="", "", ROUND(((I40+J40)*27*_xlfn.IFNA(_xlfn.XLOOKUP(TRIM($I$5), 'Manual Inputs'!$H:$H, 'Manual Inputs'!$I:$I), 0) / 'Manual Inputs'!$I$17), 2))</f>
        <v/>
      </c>
      <c r="L40" s="191" t="str">
        <f>IF($B40="","",IFERROR(SUMIFS('Data Sorting'!$C:$C,'Data Sorting'!$A:$A,$B40,'Data Sorting'!$B:$B,TRIM(L$8)),0))</f>
        <v/>
      </c>
      <c r="M40" s="191" t="str">
        <f>IF($B40="","",IFERROR(SUMIFS('Data Sorting'!$C:$C,'Data Sorting'!$A:$A,$B40,'Data Sorting'!$C:$C,TRIM(M$8)),0))</f>
        <v/>
      </c>
      <c r="N40" s="227" t="str">
        <f t="shared" si="10"/>
        <v/>
      </c>
      <c r="O40" s="191" t="str">
        <f>IF($B40="","",IFERROR(SUMIFS('Data Sorting'!$D:$D,'Data Sorting'!$A:$A,$B40,'Data Sorting'!$B:$B,TRIM(O$8)),0))</f>
        <v/>
      </c>
      <c r="P40" s="191" t="str">
        <f>IF($B40="","",IFERROR(SUMIFS('Data Sorting'!$D:$D,'Data Sorting'!$A:$A,$B40,'Data Sorting'!$B:$B,TRIM(P$8)),0))</f>
        <v/>
      </c>
      <c r="Q40" s="227" t="str">
        <f>IF($B40="", "", ROUND(((O40+P40)*27*_xlfn.IFNA(_xlfn.XLOOKUP(TRIM($O$5), 'Manual Inputs'!$H:$H, 'Manual Inputs'!$I:$I), 0) / 'Manual Inputs'!$I$17), 2))</f>
        <v/>
      </c>
      <c r="R40" s="191" t="str">
        <f>IF($B40="","",IFERROR(SUMIFS('Data Sorting'!$C:$C,'Data Sorting'!$A:$A,$B40,'Data Sorting'!$B:$B,TRIM(R$8)),0))</f>
        <v/>
      </c>
      <c r="S40" s="191" t="str">
        <f>IF($B40="","",IFERROR(SUMIFS('Data Sorting'!$C:$C,'Data Sorting'!$A:$A,$B40,'Data Sorting'!$B:$B,TRIM(S$8)),0))</f>
        <v/>
      </c>
      <c r="T40" s="227" t="str">
        <f t="shared" si="11"/>
        <v/>
      </c>
      <c r="U40" s="191" t="str">
        <f>IF($B40="","",IFERROR(SUMIFS('Data Sorting'!$D:$D,'Data Sorting'!$A:$A,$B40,'Data Sorting'!$B:$B,TRIM(U$8)),0))</f>
        <v/>
      </c>
      <c r="V40" s="191" t="str">
        <f>IF($B40="","",IFERROR(SUMIFS('Data Sorting'!$D:$D,'Data Sorting'!$A:$A,$B40,'Data Sorting'!$B:$B,TRIM(V$8)),0))</f>
        <v/>
      </c>
      <c r="W40" s="227" t="str">
        <f>IF($B40="", "", ROUND(((U40+V40)*27*_xlfn.IFNA(_xlfn.XLOOKUP(TRIM($U$5), 'Manual Inputs'!$H:$H, 'Manual Inputs'!$I:$I), 0) / 'Manual Inputs'!$I$17), 2))</f>
        <v/>
      </c>
      <c r="X40" s="191" t="str">
        <f>IF($B40="","",IFERROR(SUMIFS('Data Sorting'!$C:$C,'Data Sorting'!$A:$A,$B40,'Data Sorting'!$B:$B,TRIM(X$8)),0))</f>
        <v/>
      </c>
      <c r="Y40" s="191" t="str">
        <f>IF($B40="","",IFERROR(SUMIFS('Data Sorting'!$C:$C,'Data Sorting'!$A:$A,$B40,'Data Sorting'!$B:$B,TRIM(Y$8)),0))</f>
        <v/>
      </c>
      <c r="Z40" s="227" t="str">
        <f t="shared" si="12"/>
        <v/>
      </c>
      <c r="AA40" s="191" t="str">
        <f>IF($B40="","",IFERROR(SUMIFS('Data Sorting'!$D:$D,'Data Sorting'!$A:$A,$B40,'Data Sorting'!$B:$B,TRIM(AA$8)),0))</f>
        <v/>
      </c>
      <c r="AB40" s="191" t="str">
        <f>IF($B40="","",IFERROR(SUMIFS('Data Sorting'!$D:$D,'Data Sorting'!$A:$A,$B40,'Data Sorting'!$B:$B,TRIM(AB$8)),0))</f>
        <v/>
      </c>
      <c r="AC40" s="227" t="str">
        <f>IF($B40="", "", ROUND(((AA40+AB40)*27*_xlfn.IFNA(_xlfn.XLOOKUP(TRIM($AA$5), 'Manual Inputs'!$H:$H, 'Manual Inputs'!$I:$I), 0) / 'Manual Inputs'!$I$17), 2))</f>
        <v/>
      </c>
      <c r="AD40" s="191" t="str">
        <f>IF($B40="","",IFERROR(SUMIFS('Data Sorting'!$C:$C,'Data Sorting'!$A:$A,$B40,'Data Sorting'!$B:$B,TRIM(AD$8)),0))</f>
        <v/>
      </c>
      <c r="AE40" s="191" t="str">
        <f>IF($B40="","",IFERROR(SUMIFS('Data Sorting'!$D:$D,'Data Sorting'!$A:$A,$B40,'Data Sorting'!$B:$B,TRIM(AE$8)),0))</f>
        <v/>
      </c>
      <c r="AF40" s="227" t="str">
        <f t="shared" si="13"/>
        <v/>
      </c>
      <c r="AG40" s="192" t="str">
        <f t="shared" si="14"/>
        <v/>
      </c>
      <c r="AH40" s="192" t="str">
        <f t="shared" si="8"/>
        <v/>
      </c>
      <c r="AI40" s="192" t="str">
        <f t="shared" si="15"/>
        <v/>
      </c>
      <c r="AJ40" s="193" t="str">
        <f t="shared" si="16"/>
        <v/>
      </c>
      <c r="AK40" s="193" t="str">
        <f t="shared" si="17"/>
        <v/>
      </c>
      <c r="AL40" s="193" t="str">
        <f t="shared" si="18"/>
        <v/>
      </c>
      <c r="AM40" s="194" t="str">
        <f>IF($B40="", "", IFERROR(ROUND(AL40 * 'Manual Inputs'!$I$6, 2), 0))</f>
        <v/>
      </c>
      <c r="AN40" s="195" t="str">
        <f t="shared" si="19"/>
        <v/>
      </c>
      <c r="AO40" s="196" t="str">
        <f>IF(OR($AN40="", $AN40=0), "", ROUND((N($AN40) * 'Manual Inputs'!$I$15 / 'Manual Inputs'!$I$16), 2))</f>
        <v/>
      </c>
      <c r="AP40" s="228" t="str">
        <f t="shared" si="20"/>
        <v/>
      </c>
      <c r="AQ40" s="229" t="str" cm="1">
        <f t="array" ref="AQ40">_xlfn.LET(
    _xlpm.Rate, _xlfn.IFS(
        'Manual Inputs'!$I$19="Asphalt Cutbacks", 'Manual Inputs'!$I$7/'Manual Inputs'!$I$8,
        'Manual Inputs'!$I$19="Asphalt Emulsion", 'Manual Inputs'!$I$9/'Manual Inputs'!$I$10
    ),
    IF(OR(ISNA(_xlpm.Rate), AP40=""), "", ROUND(_xlpm.Rate * N(AP40), 2))
)</f>
        <v/>
      </c>
      <c r="AR40" s="230" t="str">
        <f t="shared" si="21"/>
        <v/>
      </c>
      <c r="AS40" s="231" t="str">
        <f>IF(OR($AR40="", 'Manual Inputs'!$I$11=""), "", ROUND(($AR40 * 'Manual Inputs'!$I$12 * 'Manual Inputs'!$I$11 / 'Manual Inputs'!$I$17), 2))</f>
        <v/>
      </c>
      <c r="AT40" s="232" t="str">
        <f t="shared" si="22"/>
        <v/>
      </c>
      <c r="AU40" s="233" t="str">
        <f>IF(OR($AT40="", $AT40=0), "", ROUND(($AT40 * 'Manual Inputs'!$I$15 / 'Manual Inputs'!$I$16), 2))</f>
        <v/>
      </c>
      <c r="AV40" s="234" t="str">
        <f>IF($B40="","",IFERROR(SUMIFS('Data Sorting'!$D:$D,'Data Sorting'!$A:$A,$B40,'Data Sorting'!$B:$B,TRIM(AV$7)),0))</f>
        <v/>
      </c>
      <c r="AW40" s="235" t="str">
        <f>IF($B40="", "", IFERROR(ROUND(SUMIFS('Data Sorting'!$C:$C, 'Data Sorting'!$A:$A, $B40, 'Data Sorting'!$B:$B, TRIM(AV$7)) / (9), 0), 0))</f>
        <v/>
      </c>
      <c r="AX40" s="238" t="str">
        <f>IF(OR(AV40="", AV40=0), "", ROUND((AV40*27 * 'Manual Inputs'!$I$4 / 'Manual Inputs'!$I$17), 0))</f>
        <v/>
      </c>
    </row>
    <row r="41" spans="1:50">
      <c r="A41" s="225"/>
      <c r="B41" s="190" t="str">
        <f>IF('Manual Inputs'!D35&lt;&gt;"",'Manual Inputs'!D35,"")</f>
        <v/>
      </c>
      <c r="C41" s="191" t="str">
        <f>IF($B41="","",IFERROR(SUMIFS('Data Sorting'!$D:$D,'Data Sorting'!$A:$A,$B41,'Data Sorting'!$B:$B,TRIM(C$8)),0))</f>
        <v/>
      </c>
      <c r="D41" s="191" t="str">
        <f>IF($B41="","",IFERROR(SUMIFS('Data Sorting'!$D:$D,'Data Sorting'!$A:$A,$B41,'Data Sorting'!$B:$B,TRIM(D$8)),0))</f>
        <v/>
      </c>
      <c r="E41" s="227" t="str">
        <f>IF($B41="", "", ROUND(((C41+D41)*27*_xlfn.IFNA(_xlfn.XLOOKUP(TRIM($C$5), 'Manual Inputs'!$H:$H, 'Manual Inputs'!$I:$I), 0) / 'Manual Inputs'!$I$17), 2))</f>
        <v/>
      </c>
      <c r="F41" s="191" t="str">
        <f>IF($B41="","",IFERROR(SUMIFS('Data Sorting'!$C:$C,'Data Sorting'!$A:$A,$B41,'Data Sorting'!$B:$B,TRIM(F$8)),0))</f>
        <v/>
      </c>
      <c r="G41" s="191" t="str">
        <f>IF($B41="","",IFERROR(SUMIFS('Data Sorting'!$C:$C,'Data Sorting'!$A:$A,$B41,'Data Sorting'!$B:$B,TRIM(G$8)),0))</f>
        <v/>
      </c>
      <c r="H41" s="227" t="str">
        <f t="shared" si="9"/>
        <v/>
      </c>
      <c r="I41" s="191" t="str">
        <f>IF($B41="","",IFERROR(SUMIFS('Data Sorting'!$D:$D,'Data Sorting'!$A:$A,$B41,'Data Sorting'!$B:$B,TRIM(I$8)),0))</f>
        <v/>
      </c>
      <c r="J41" s="191" t="str">
        <f>IF($B41="","",IFERROR(SUMIFS('Data Sorting'!$D:$D,'Data Sorting'!$A:$A,$B41,'Data Sorting'!$B:$B,TRIM(J$8)),0))</f>
        <v/>
      </c>
      <c r="K41" s="227" t="str">
        <f>IF($B41="", "", ROUND(((I41+J41)*27*_xlfn.IFNA(_xlfn.XLOOKUP(TRIM($I$5), 'Manual Inputs'!$H:$H, 'Manual Inputs'!$I:$I), 0) / 'Manual Inputs'!$I$17), 2))</f>
        <v/>
      </c>
      <c r="L41" s="191" t="str">
        <f>IF($B41="","",IFERROR(SUMIFS('Data Sorting'!$C:$C,'Data Sorting'!$A:$A,$B41,'Data Sorting'!$B:$B,TRIM(L$8)),0))</f>
        <v/>
      </c>
      <c r="M41" s="191" t="str">
        <f>IF($B41="","",IFERROR(SUMIFS('Data Sorting'!$C:$C,'Data Sorting'!$A:$A,$B41,'Data Sorting'!$C:$C,TRIM(M$8)),0))</f>
        <v/>
      </c>
      <c r="N41" s="227" t="str">
        <f t="shared" si="10"/>
        <v/>
      </c>
      <c r="O41" s="191" t="str">
        <f>IF($B41="","",IFERROR(SUMIFS('Data Sorting'!$D:$D,'Data Sorting'!$A:$A,$B41,'Data Sorting'!$B:$B,TRIM(O$8)),0))</f>
        <v/>
      </c>
      <c r="P41" s="191" t="str">
        <f>IF($B41="","",IFERROR(SUMIFS('Data Sorting'!$D:$D,'Data Sorting'!$A:$A,$B41,'Data Sorting'!$B:$B,TRIM(P$8)),0))</f>
        <v/>
      </c>
      <c r="Q41" s="227" t="str">
        <f>IF($B41="", "", ROUND(((O41+P41)*27*_xlfn.IFNA(_xlfn.XLOOKUP(TRIM($O$5), 'Manual Inputs'!$H:$H, 'Manual Inputs'!$I:$I), 0) / 'Manual Inputs'!$I$17), 2))</f>
        <v/>
      </c>
      <c r="R41" s="191" t="str">
        <f>IF($B41="","",IFERROR(SUMIFS('Data Sorting'!$C:$C,'Data Sorting'!$A:$A,$B41,'Data Sorting'!$B:$B,TRIM(R$8)),0))</f>
        <v/>
      </c>
      <c r="S41" s="191" t="str">
        <f>IF($B41="","",IFERROR(SUMIFS('Data Sorting'!$C:$C,'Data Sorting'!$A:$A,$B41,'Data Sorting'!$B:$B,TRIM(S$8)),0))</f>
        <v/>
      </c>
      <c r="T41" s="227" t="str">
        <f t="shared" si="11"/>
        <v/>
      </c>
      <c r="U41" s="191" t="str">
        <f>IF($B41="","",IFERROR(SUMIFS('Data Sorting'!$D:$D,'Data Sorting'!$A:$A,$B41,'Data Sorting'!$B:$B,TRIM(U$8)),0))</f>
        <v/>
      </c>
      <c r="V41" s="191" t="str">
        <f>IF($B41="","",IFERROR(SUMIFS('Data Sorting'!$D:$D,'Data Sorting'!$A:$A,$B41,'Data Sorting'!$B:$B,TRIM(V$8)),0))</f>
        <v/>
      </c>
      <c r="W41" s="227" t="str">
        <f>IF($B41="", "", ROUND(((U41+V41)*27*_xlfn.IFNA(_xlfn.XLOOKUP(TRIM($U$5), 'Manual Inputs'!$H:$H, 'Manual Inputs'!$I:$I), 0) / 'Manual Inputs'!$I$17), 2))</f>
        <v/>
      </c>
      <c r="X41" s="191" t="str">
        <f>IF($B41="","",IFERROR(SUMIFS('Data Sorting'!$C:$C,'Data Sorting'!$A:$A,$B41,'Data Sorting'!$B:$B,TRIM(X$8)),0))</f>
        <v/>
      </c>
      <c r="Y41" s="191" t="str">
        <f>IF($B41="","",IFERROR(SUMIFS('Data Sorting'!$C:$C,'Data Sorting'!$A:$A,$B41,'Data Sorting'!$B:$B,TRIM(Y$8)),0))</f>
        <v/>
      </c>
      <c r="Z41" s="227" t="str">
        <f t="shared" si="12"/>
        <v/>
      </c>
      <c r="AA41" s="191" t="str">
        <f>IF($B41="","",IFERROR(SUMIFS('Data Sorting'!$D:$D,'Data Sorting'!$A:$A,$B41,'Data Sorting'!$B:$B,TRIM(AA$8)),0))</f>
        <v/>
      </c>
      <c r="AB41" s="191" t="str">
        <f>IF($B41="","",IFERROR(SUMIFS('Data Sorting'!$D:$D,'Data Sorting'!$A:$A,$B41,'Data Sorting'!$B:$B,TRIM(AB$8)),0))</f>
        <v/>
      </c>
      <c r="AC41" s="227" t="str">
        <f>IF($B41="", "", ROUND(((AA41+AB41)*27*_xlfn.IFNA(_xlfn.XLOOKUP(TRIM($AA$5), 'Manual Inputs'!$H:$H, 'Manual Inputs'!$I:$I), 0) / 'Manual Inputs'!$I$17), 2))</f>
        <v/>
      </c>
      <c r="AD41" s="191" t="str">
        <f>IF($B41="","",IFERROR(SUMIFS('Data Sorting'!$C:$C,'Data Sorting'!$A:$A,$B41,'Data Sorting'!$B:$B,TRIM(AD$8)),0))</f>
        <v/>
      </c>
      <c r="AE41" s="191" t="str">
        <f>IF($B41="","",IFERROR(SUMIFS('Data Sorting'!$D:$D,'Data Sorting'!$A:$A,$B41,'Data Sorting'!$B:$B,TRIM(AE$8)),0))</f>
        <v/>
      </c>
      <c r="AF41" s="227" t="str">
        <f t="shared" si="13"/>
        <v/>
      </c>
      <c r="AG41" s="192" t="str">
        <f t="shared" si="14"/>
        <v/>
      </c>
      <c r="AH41" s="192" t="str">
        <f t="shared" si="8"/>
        <v/>
      </c>
      <c r="AI41" s="192" t="str">
        <f t="shared" si="15"/>
        <v/>
      </c>
      <c r="AJ41" s="193" t="str">
        <f t="shared" si="16"/>
        <v/>
      </c>
      <c r="AK41" s="193" t="str">
        <f t="shared" si="17"/>
        <v/>
      </c>
      <c r="AL41" s="193" t="str">
        <f t="shared" si="18"/>
        <v/>
      </c>
      <c r="AM41" s="194" t="str">
        <f>IF($B41="", "", IFERROR(ROUND(AL41 * 'Manual Inputs'!$I$6, 2), 0))</f>
        <v/>
      </c>
      <c r="AN41" s="195" t="str">
        <f t="shared" si="19"/>
        <v/>
      </c>
      <c r="AO41" s="196" t="str">
        <f>IF(OR($AN41="", $AN41=0), "", ROUND((N($AN41) * 'Manual Inputs'!$I$15 / 'Manual Inputs'!$I$16), 2))</f>
        <v/>
      </c>
      <c r="AP41" s="228" t="str">
        <f t="shared" si="20"/>
        <v/>
      </c>
      <c r="AQ41" s="229" t="str" cm="1">
        <f t="array" ref="AQ41">_xlfn.LET(
    _xlpm.Rate, _xlfn.IFS(
        'Manual Inputs'!$I$19="Asphalt Cutbacks", 'Manual Inputs'!$I$7/'Manual Inputs'!$I$8,
        'Manual Inputs'!$I$19="Asphalt Emulsion", 'Manual Inputs'!$I$9/'Manual Inputs'!$I$10
    ),
    IF(OR(ISNA(_xlpm.Rate), AP41=""), "", ROUND(_xlpm.Rate * N(AP41), 2))
)</f>
        <v/>
      </c>
      <c r="AR41" s="230" t="str">
        <f t="shared" si="21"/>
        <v/>
      </c>
      <c r="AS41" s="231" t="str">
        <f>IF(OR($AR41="", 'Manual Inputs'!$I$11=""), "", ROUND(($AR41 * 'Manual Inputs'!$I$12 * 'Manual Inputs'!$I$11 / 'Manual Inputs'!$I$17), 2))</f>
        <v/>
      </c>
      <c r="AT41" s="232" t="str">
        <f t="shared" si="22"/>
        <v/>
      </c>
      <c r="AU41" s="233" t="str">
        <f>IF(OR($AT41="", $AT41=0), "", ROUND(($AT41 * 'Manual Inputs'!$I$15 / 'Manual Inputs'!$I$16), 2))</f>
        <v/>
      </c>
      <c r="AV41" s="234" t="str">
        <f>IF($B41="","",IFERROR(SUMIFS('Data Sorting'!$D:$D,'Data Sorting'!$A:$A,$B41,'Data Sorting'!$B:$B,TRIM(AV$7)),0))</f>
        <v/>
      </c>
      <c r="AW41" s="235" t="str">
        <f>IF($B41="", "", IFERROR(ROUND(SUMIFS('Data Sorting'!$C:$C, 'Data Sorting'!$A:$A, $B41, 'Data Sorting'!$B:$B, TRIM(AV$7)) / (9), 0), 0))</f>
        <v/>
      </c>
      <c r="AX41" s="238" t="str">
        <f>IF(OR(AV41="", AV41=0), "", ROUND((AV41*27 * 'Manual Inputs'!$I$4 / 'Manual Inputs'!$I$17), 0))</f>
        <v/>
      </c>
    </row>
    <row r="42" spans="1:50">
      <c r="A42" s="225"/>
      <c r="B42" s="190" t="str">
        <f>IF('Manual Inputs'!D36&lt;&gt;"",'Manual Inputs'!D36,"")</f>
        <v/>
      </c>
      <c r="C42" s="191" t="str">
        <f>IF($B42="","",IFERROR(SUMIFS('Data Sorting'!$D:$D,'Data Sorting'!$A:$A,$B42,'Data Sorting'!$B:$B,TRIM(C$8)),0))</f>
        <v/>
      </c>
      <c r="D42" s="191" t="str">
        <f>IF($B42="","",IFERROR(SUMIFS('Data Sorting'!$D:$D,'Data Sorting'!$A:$A,$B42,'Data Sorting'!$B:$B,TRIM(D$8)),0))</f>
        <v/>
      </c>
      <c r="E42" s="227" t="str">
        <f>IF($B42="", "", ROUND(((C42+D42)*27*_xlfn.IFNA(_xlfn.XLOOKUP(TRIM($C$5), 'Manual Inputs'!$H:$H, 'Manual Inputs'!$I:$I), 0) / 'Manual Inputs'!$I$17), 2))</f>
        <v/>
      </c>
      <c r="F42" s="191" t="str">
        <f>IF($B42="","",IFERROR(SUMIFS('Data Sorting'!$C:$C,'Data Sorting'!$A:$A,$B42,'Data Sorting'!$B:$B,TRIM(F$8)),0))</f>
        <v/>
      </c>
      <c r="G42" s="191" t="str">
        <f>IF($B42="","",IFERROR(SUMIFS('Data Sorting'!$C:$C,'Data Sorting'!$A:$A,$B42,'Data Sorting'!$B:$B,TRIM(G$8)),0))</f>
        <v/>
      </c>
      <c r="H42" s="227" t="str">
        <f t="shared" si="9"/>
        <v/>
      </c>
      <c r="I42" s="191" t="str">
        <f>IF($B42="","",IFERROR(SUMIFS('Data Sorting'!$D:$D,'Data Sorting'!$A:$A,$B42,'Data Sorting'!$B:$B,TRIM(I$8)),0))</f>
        <v/>
      </c>
      <c r="J42" s="191" t="str">
        <f>IF($B42="","",IFERROR(SUMIFS('Data Sorting'!$D:$D,'Data Sorting'!$A:$A,$B42,'Data Sorting'!$B:$B,TRIM(J$8)),0))</f>
        <v/>
      </c>
      <c r="K42" s="227" t="str">
        <f>IF($B42="", "", ROUND(((I42+J42)*27*_xlfn.IFNA(_xlfn.XLOOKUP(TRIM($I$5), 'Manual Inputs'!$H:$H, 'Manual Inputs'!$I:$I), 0) / 'Manual Inputs'!$I$17), 2))</f>
        <v/>
      </c>
      <c r="L42" s="191" t="str">
        <f>IF($B42="","",IFERROR(SUMIFS('Data Sorting'!$C:$C,'Data Sorting'!$A:$A,$B42,'Data Sorting'!$B:$B,TRIM(L$8)),0))</f>
        <v/>
      </c>
      <c r="M42" s="191" t="str">
        <f>IF($B42="","",IFERROR(SUMIFS('Data Sorting'!$C:$C,'Data Sorting'!$A:$A,$B42,'Data Sorting'!$C:$C,TRIM(M$8)),0))</f>
        <v/>
      </c>
      <c r="N42" s="227" t="str">
        <f t="shared" si="10"/>
        <v/>
      </c>
      <c r="O42" s="191" t="str">
        <f>IF($B42="","",IFERROR(SUMIFS('Data Sorting'!$D:$D,'Data Sorting'!$A:$A,$B42,'Data Sorting'!$B:$B,TRIM(O$8)),0))</f>
        <v/>
      </c>
      <c r="P42" s="191" t="str">
        <f>IF($B42="","",IFERROR(SUMIFS('Data Sorting'!$D:$D,'Data Sorting'!$A:$A,$B42,'Data Sorting'!$B:$B,TRIM(P$8)),0))</f>
        <v/>
      </c>
      <c r="Q42" s="227" t="str">
        <f>IF($B42="", "", ROUND(((O42+P42)*27*_xlfn.IFNA(_xlfn.XLOOKUP(TRIM($O$5), 'Manual Inputs'!$H:$H, 'Manual Inputs'!$I:$I), 0) / 'Manual Inputs'!$I$17), 2))</f>
        <v/>
      </c>
      <c r="R42" s="191" t="str">
        <f>IF($B42="","",IFERROR(SUMIFS('Data Sorting'!$C:$C,'Data Sorting'!$A:$A,$B42,'Data Sorting'!$B:$B,TRIM(R$8)),0))</f>
        <v/>
      </c>
      <c r="S42" s="191" t="str">
        <f>IF($B42="","",IFERROR(SUMIFS('Data Sorting'!$C:$C,'Data Sorting'!$A:$A,$B42,'Data Sorting'!$B:$B,TRIM(S$8)),0))</f>
        <v/>
      </c>
      <c r="T42" s="227" t="str">
        <f t="shared" si="11"/>
        <v/>
      </c>
      <c r="U42" s="191" t="str">
        <f>IF($B42="","",IFERROR(SUMIFS('Data Sorting'!$D:$D,'Data Sorting'!$A:$A,$B42,'Data Sorting'!$B:$B,TRIM(U$8)),0))</f>
        <v/>
      </c>
      <c r="V42" s="191" t="str">
        <f>IF($B42="","",IFERROR(SUMIFS('Data Sorting'!$D:$D,'Data Sorting'!$A:$A,$B42,'Data Sorting'!$B:$B,TRIM(V$8)),0))</f>
        <v/>
      </c>
      <c r="W42" s="227" t="str">
        <f>IF($B42="", "", ROUND(((U42+V42)*27*_xlfn.IFNA(_xlfn.XLOOKUP(TRIM($U$5), 'Manual Inputs'!$H:$H, 'Manual Inputs'!$I:$I), 0) / 'Manual Inputs'!$I$17), 2))</f>
        <v/>
      </c>
      <c r="X42" s="191" t="str">
        <f>IF($B42="","",IFERROR(SUMIFS('Data Sorting'!$C:$C,'Data Sorting'!$A:$A,$B42,'Data Sorting'!$B:$B,TRIM(X$8)),0))</f>
        <v/>
      </c>
      <c r="Y42" s="191" t="str">
        <f>IF($B42="","",IFERROR(SUMIFS('Data Sorting'!$C:$C,'Data Sorting'!$A:$A,$B42,'Data Sorting'!$B:$B,TRIM(Y$8)),0))</f>
        <v/>
      </c>
      <c r="Z42" s="227" t="str">
        <f t="shared" si="12"/>
        <v/>
      </c>
      <c r="AA42" s="191" t="str">
        <f>IF($B42="","",IFERROR(SUMIFS('Data Sorting'!$D:$D,'Data Sorting'!$A:$A,$B42,'Data Sorting'!$B:$B,TRIM(AA$8)),0))</f>
        <v/>
      </c>
      <c r="AB42" s="191" t="str">
        <f>IF($B42="","",IFERROR(SUMIFS('Data Sorting'!$D:$D,'Data Sorting'!$A:$A,$B42,'Data Sorting'!$B:$B,TRIM(AB$8)),0))</f>
        <v/>
      </c>
      <c r="AC42" s="227" t="str">
        <f>IF($B42="", "", ROUND(((AA42+AB42)*27*_xlfn.IFNA(_xlfn.XLOOKUP(TRIM($AA$5), 'Manual Inputs'!$H:$H, 'Manual Inputs'!$I:$I), 0) / 'Manual Inputs'!$I$17), 2))</f>
        <v/>
      </c>
      <c r="AD42" s="191" t="str">
        <f>IF($B42="","",IFERROR(SUMIFS('Data Sorting'!$C:$C,'Data Sorting'!$A:$A,$B42,'Data Sorting'!$B:$B,TRIM(AD$8)),0))</f>
        <v/>
      </c>
      <c r="AE42" s="191" t="str">
        <f>IF($B42="","",IFERROR(SUMIFS('Data Sorting'!$D:$D,'Data Sorting'!$A:$A,$B42,'Data Sorting'!$B:$B,TRIM(AE$8)),0))</f>
        <v/>
      </c>
      <c r="AF42" s="227" t="str">
        <f t="shared" si="13"/>
        <v/>
      </c>
      <c r="AG42" s="192" t="str">
        <f t="shared" si="14"/>
        <v/>
      </c>
      <c r="AH42" s="192" t="str">
        <f t="shared" si="8"/>
        <v/>
      </c>
      <c r="AI42" s="192" t="str">
        <f t="shared" si="15"/>
        <v/>
      </c>
      <c r="AJ42" s="193" t="str">
        <f t="shared" si="16"/>
        <v/>
      </c>
      <c r="AK42" s="193" t="str">
        <f t="shared" si="17"/>
        <v/>
      </c>
      <c r="AL42" s="193" t="str">
        <f t="shared" si="18"/>
        <v/>
      </c>
      <c r="AM42" s="194" t="str">
        <f>IF($B42="", "", IFERROR(ROUND(AL42 * 'Manual Inputs'!$I$6, 2), 0))</f>
        <v/>
      </c>
      <c r="AN42" s="195" t="str">
        <f t="shared" si="19"/>
        <v/>
      </c>
      <c r="AO42" s="196" t="str">
        <f>IF(OR($AN42="", $AN42=0), "", ROUND((N($AN42) * 'Manual Inputs'!$I$15 / 'Manual Inputs'!$I$16), 2))</f>
        <v/>
      </c>
      <c r="AP42" s="228" t="str">
        <f t="shared" si="20"/>
        <v/>
      </c>
      <c r="AQ42" s="229" t="str" cm="1">
        <f t="array" ref="AQ42">_xlfn.LET(
    _xlpm.Rate, _xlfn.IFS(
        'Manual Inputs'!$I$19="Asphalt Cutbacks", 'Manual Inputs'!$I$7/'Manual Inputs'!$I$8,
        'Manual Inputs'!$I$19="Asphalt Emulsion", 'Manual Inputs'!$I$9/'Manual Inputs'!$I$10
    ),
    IF(OR(ISNA(_xlpm.Rate), AP42=""), "", ROUND(_xlpm.Rate * N(AP42), 2))
)</f>
        <v/>
      </c>
      <c r="AR42" s="230" t="str">
        <f t="shared" si="21"/>
        <v/>
      </c>
      <c r="AS42" s="231" t="str">
        <f>IF(OR($AR42="", 'Manual Inputs'!$I$11=""), "", ROUND(($AR42 * 'Manual Inputs'!$I$12 * 'Manual Inputs'!$I$11 / 'Manual Inputs'!$I$17), 2))</f>
        <v/>
      </c>
      <c r="AT42" s="232" t="str">
        <f t="shared" si="22"/>
        <v/>
      </c>
      <c r="AU42" s="233" t="str">
        <f>IF(OR($AT42="", $AT42=0), "", ROUND(($AT42 * 'Manual Inputs'!$I$15 / 'Manual Inputs'!$I$16), 2))</f>
        <v/>
      </c>
      <c r="AV42" s="234" t="str">
        <f>IF($B42="","",IFERROR(SUMIFS('Data Sorting'!$D:$D,'Data Sorting'!$A:$A,$B42,'Data Sorting'!$B:$B,TRIM(AV$7)),0))</f>
        <v/>
      </c>
      <c r="AW42" s="235" t="str">
        <f>IF($B42="", "", IFERROR(ROUND(SUMIFS('Data Sorting'!$C:$C, 'Data Sorting'!$A:$A, $B42, 'Data Sorting'!$B:$B, TRIM(AV$7)) / (9), 0), 0))</f>
        <v/>
      </c>
      <c r="AX42" s="238" t="str">
        <f>IF(OR(AV42="", AV42=0), "", ROUND((AV42*27 * 'Manual Inputs'!$I$4 / 'Manual Inputs'!$I$17), 0))</f>
        <v/>
      </c>
    </row>
    <row r="43" spans="1:50">
      <c r="A43" s="225"/>
      <c r="B43" s="190" t="str">
        <f>IF('Manual Inputs'!D37&lt;&gt;"",'Manual Inputs'!D37,"")</f>
        <v/>
      </c>
      <c r="C43" s="191" t="str">
        <f>IF($B43="","",IFERROR(SUMIFS('Data Sorting'!$D:$D,'Data Sorting'!$A:$A,$B43,'Data Sorting'!$B:$B,TRIM(C$8)),0))</f>
        <v/>
      </c>
      <c r="D43" s="191" t="str">
        <f>IF($B43="","",IFERROR(SUMIFS('Data Sorting'!$D:$D,'Data Sorting'!$A:$A,$B43,'Data Sorting'!$B:$B,TRIM(D$8)),0))</f>
        <v/>
      </c>
      <c r="E43" s="227" t="str">
        <f>IF($B43="", "", ROUND(((C43+D43)*27*_xlfn.IFNA(_xlfn.XLOOKUP(TRIM($C$5), 'Manual Inputs'!$H:$H, 'Manual Inputs'!$I:$I), 0) / 'Manual Inputs'!$I$17), 2))</f>
        <v/>
      </c>
      <c r="F43" s="191" t="str">
        <f>IF($B43="","",IFERROR(SUMIFS('Data Sorting'!$C:$C,'Data Sorting'!$A:$A,$B43,'Data Sorting'!$B:$B,TRIM(F$8)),0))</f>
        <v/>
      </c>
      <c r="G43" s="191" t="str">
        <f>IF($B43="","",IFERROR(SUMIFS('Data Sorting'!$C:$C,'Data Sorting'!$A:$A,$B43,'Data Sorting'!$B:$B,TRIM(G$8)),0))</f>
        <v/>
      </c>
      <c r="H43" s="227" t="str">
        <f t="shared" si="9"/>
        <v/>
      </c>
      <c r="I43" s="191" t="str">
        <f>IF($B43="","",IFERROR(SUMIFS('Data Sorting'!$D:$D,'Data Sorting'!$A:$A,$B43,'Data Sorting'!$B:$B,TRIM(I$8)),0))</f>
        <v/>
      </c>
      <c r="J43" s="191" t="str">
        <f>IF($B43="","",IFERROR(SUMIFS('Data Sorting'!$D:$D,'Data Sorting'!$A:$A,$B43,'Data Sorting'!$B:$B,TRIM(J$8)),0))</f>
        <v/>
      </c>
      <c r="K43" s="227" t="str">
        <f>IF($B43="", "", ROUND(((I43+J43)*27*_xlfn.IFNA(_xlfn.XLOOKUP(TRIM($I$5), 'Manual Inputs'!$H:$H, 'Manual Inputs'!$I:$I), 0) / 'Manual Inputs'!$I$17), 2))</f>
        <v/>
      </c>
      <c r="L43" s="191" t="str">
        <f>IF($B43="","",IFERROR(SUMIFS('Data Sorting'!$C:$C,'Data Sorting'!$A:$A,$B43,'Data Sorting'!$B:$B,TRIM(L$8)),0))</f>
        <v/>
      </c>
      <c r="M43" s="191" t="str">
        <f>IF($B43="","",IFERROR(SUMIFS('Data Sorting'!$C:$C,'Data Sorting'!$A:$A,$B43,'Data Sorting'!$C:$C,TRIM(M$8)),0))</f>
        <v/>
      </c>
      <c r="N43" s="227" t="str">
        <f t="shared" si="10"/>
        <v/>
      </c>
      <c r="O43" s="191" t="str">
        <f>IF($B43="","",IFERROR(SUMIFS('Data Sorting'!$D:$D,'Data Sorting'!$A:$A,$B43,'Data Sorting'!$B:$B,TRIM(O$8)),0))</f>
        <v/>
      </c>
      <c r="P43" s="191" t="str">
        <f>IF($B43="","",IFERROR(SUMIFS('Data Sorting'!$D:$D,'Data Sorting'!$A:$A,$B43,'Data Sorting'!$B:$B,TRIM(P$8)),0))</f>
        <v/>
      </c>
      <c r="Q43" s="227" t="str">
        <f>IF($B43="", "", ROUND(((O43+P43)*27*_xlfn.IFNA(_xlfn.XLOOKUP(TRIM($O$5), 'Manual Inputs'!$H:$H, 'Manual Inputs'!$I:$I), 0) / 'Manual Inputs'!$I$17), 2))</f>
        <v/>
      </c>
      <c r="R43" s="191" t="str">
        <f>IF($B43="","",IFERROR(SUMIFS('Data Sorting'!$C:$C,'Data Sorting'!$A:$A,$B43,'Data Sorting'!$B:$B,TRIM(R$8)),0))</f>
        <v/>
      </c>
      <c r="S43" s="191" t="str">
        <f>IF($B43="","",IFERROR(SUMIFS('Data Sorting'!$C:$C,'Data Sorting'!$A:$A,$B43,'Data Sorting'!$B:$B,TRIM(S$8)),0))</f>
        <v/>
      </c>
      <c r="T43" s="227" t="str">
        <f t="shared" si="11"/>
        <v/>
      </c>
      <c r="U43" s="191" t="str">
        <f>IF($B43="","",IFERROR(SUMIFS('Data Sorting'!$D:$D,'Data Sorting'!$A:$A,$B43,'Data Sorting'!$B:$B,TRIM(U$8)),0))</f>
        <v/>
      </c>
      <c r="V43" s="191" t="str">
        <f>IF($B43="","",IFERROR(SUMIFS('Data Sorting'!$D:$D,'Data Sorting'!$A:$A,$B43,'Data Sorting'!$B:$B,TRIM(V$8)),0))</f>
        <v/>
      </c>
      <c r="W43" s="227" t="str">
        <f>IF($B43="", "", ROUND(((U43+V43)*27*_xlfn.IFNA(_xlfn.XLOOKUP(TRIM($U$5), 'Manual Inputs'!$H:$H, 'Manual Inputs'!$I:$I), 0) / 'Manual Inputs'!$I$17), 2))</f>
        <v/>
      </c>
      <c r="X43" s="191" t="str">
        <f>IF($B43="","",IFERROR(SUMIFS('Data Sorting'!$C:$C,'Data Sorting'!$A:$A,$B43,'Data Sorting'!$B:$B,TRIM(X$8)),0))</f>
        <v/>
      </c>
      <c r="Y43" s="191" t="str">
        <f>IF($B43="","",IFERROR(SUMIFS('Data Sorting'!$C:$C,'Data Sorting'!$A:$A,$B43,'Data Sorting'!$B:$B,TRIM(Y$8)),0))</f>
        <v/>
      </c>
      <c r="Z43" s="227" t="str">
        <f t="shared" si="12"/>
        <v/>
      </c>
      <c r="AA43" s="191" t="str">
        <f>IF($B43="","",IFERROR(SUMIFS('Data Sorting'!$D:$D,'Data Sorting'!$A:$A,$B43,'Data Sorting'!$B:$B,TRIM(AA$8)),0))</f>
        <v/>
      </c>
      <c r="AB43" s="191" t="str">
        <f>IF($B43="","",IFERROR(SUMIFS('Data Sorting'!$D:$D,'Data Sorting'!$A:$A,$B43,'Data Sorting'!$B:$B,TRIM(AB$8)),0))</f>
        <v/>
      </c>
      <c r="AC43" s="227" t="str">
        <f>IF($B43="", "", ROUND(((AA43+AB43)*27*_xlfn.IFNA(_xlfn.XLOOKUP(TRIM($AA$5), 'Manual Inputs'!$H:$H, 'Manual Inputs'!$I:$I), 0) / 'Manual Inputs'!$I$17), 2))</f>
        <v/>
      </c>
      <c r="AD43" s="191" t="str">
        <f>IF($B43="","",IFERROR(SUMIFS('Data Sorting'!$C:$C,'Data Sorting'!$A:$A,$B43,'Data Sorting'!$B:$B,TRIM(AD$8)),0))</f>
        <v/>
      </c>
      <c r="AE43" s="191" t="str">
        <f>IF($B43="","",IFERROR(SUMIFS('Data Sorting'!$D:$D,'Data Sorting'!$A:$A,$B43,'Data Sorting'!$B:$B,TRIM(AE$8)),0))</f>
        <v/>
      </c>
      <c r="AF43" s="227" t="str">
        <f t="shared" si="13"/>
        <v/>
      </c>
      <c r="AG43" s="192" t="str">
        <f t="shared" si="14"/>
        <v/>
      </c>
      <c r="AH43" s="192" t="str">
        <f t="shared" si="8"/>
        <v/>
      </c>
      <c r="AI43" s="192" t="str">
        <f t="shared" si="15"/>
        <v/>
      </c>
      <c r="AJ43" s="193" t="str">
        <f t="shared" si="16"/>
        <v/>
      </c>
      <c r="AK43" s="193" t="str">
        <f t="shared" si="17"/>
        <v/>
      </c>
      <c r="AL43" s="193" t="str">
        <f t="shared" si="18"/>
        <v/>
      </c>
      <c r="AM43" s="194" t="str">
        <f>IF($B43="", "", IFERROR(ROUND(AL43 * 'Manual Inputs'!$I$6, 2), 0))</f>
        <v/>
      </c>
      <c r="AN43" s="195" t="str">
        <f t="shared" si="19"/>
        <v/>
      </c>
      <c r="AO43" s="196" t="str">
        <f>IF(OR($AN43="", $AN43=0), "", ROUND((N($AN43) * 'Manual Inputs'!$I$15 / 'Manual Inputs'!$I$16), 2))</f>
        <v/>
      </c>
      <c r="AP43" s="228" t="str">
        <f t="shared" si="20"/>
        <v/>
      </c>
      <c r="AQ43" s="229" t="str" cm="1">
        <f t="array" ref="AQ43">_xlfn.LET(
    _xlpm.Rate, _xlfn.IFS(
        'Manual Inputs'!$I$19="Asphalt Cutbacks", 'Manual Inputs'!$I$7/'Manual Inputs'!$I$8,
        'Manual Inputs'!$I$19="Asphalt Emulsion", 'Manual Inputs'!$I$9/'Manual Inputs'!$I$10
    ),
    IF(OR(ISNA(_xlpm.Rate), AP43=""), "", ROUND(_xlpm.Rate * N(AP43), 2))
)</f>
        <v/>
      </c>
      <c r="AR43" s="230" t="str">
        <f t="shared" si="21"/>
        <v/>
      </c>
      <c r="AS43" s="231" t="str">
        <f>IF(OR($AR43="", 'Manual Inputs'!$I$11=""), "", ROUND(($AR43 * 'Manual Inputs'!$I$12 * 'Manual Inputs'!$I$11 / 'Manual Inputs'!$I$17), 2))</f>
        <v/>
      </c>
      <c r="AT43" s="232" t="str">
        <f t="shared" si="22"/>
        <v/>
      </c>
      <c r="AU43" s="233" t="str">
        <f>IF(OR($AT43="", $AT43=0), "", ROUND(($AT43 * 'Manual Inputs'!$I$15 / 'Manual Inputs'!$I$16), 2))</f>
        <v/>
      </c>
      <c r="AV43" s="234" t="str">
        <f>IF($B43="","",IFERROR(SUMIFS('Data Sorting'!$D:$D,'Data Sorting'!$A:$A,$B43,'Data Sorting'!$B:$B,TRIM(AV$7)),0))</f>
        <v/>
      </c>
      <c r="AW43" s="235" t="str">
        <f>IF($B43="", "", IFERROR(ROUND(SUMIFS('Data Sorting'!$C:$C, 'Data Sorting'!$A:$A, $B43, 'Data Sorting'!$B:$B, TRIM(AV$7)) / (9), 0), 0))</f>
        <v/>
      </c>
      <c r="AX43" s="238" t="str">
        <f>IF(OR(AV43="", AV43=0), "", ROUND((AV43*27 * 'Manual Inputs'!$I$4 / 'Manual Inputs'!$I$17), 0))</f>
        <v/>
      </c>
    </row>
    <row r="44" spans="1:50">
      <c r="A44" s="225"/>
      <c r="B44" s="190" t="str">
        <f>IF('Manual Inputs'!D38&lt;&gt;"",'Manual Inputs'!D38,"")</f>
        <v/>
      </c>
      <c r="C44" s="191" t="str">
        <f>IF($B44="","",IFERROR(SUMIFS('Data Sorting'!$D:$D,'Data Sorting'!$A:$A,$B44,'Data Sorting'!$B:$B,TRIM(C$8)),0))</f>
        <v/>
      </c>
      <c r="D44" s="191" t="str">
        <f>IF($B44="","",IFERROR(SUMIFS('Data Sorting'!$D:$D,'Data Sorting'!$A:$A,$B44,'Data Sorting'!$B:$B,TRIM(D$8)),0))</f>
        <v/>
      </c>
      <c r="E44" s="227" t="str">
        <f>IF($B44="", "", ROUND(((C44+D44)*27*_xlfn.IFNA(_xlfn.XLOOKUP(TRIM($C$5), 'Manual Inputs'!$H:$H, 'Manual Inputs'!$I:$I), 0) / 'Manual Inputs'!$I$17), 2))</f>
        <v/>
      </c>
      <c r="F44" s="191" t="str">
        <f>IF($B44="","",IFERROR(SUMIFS('Data Sorting'!$C:$C,'Data Sorting'!$A:$A,$B44,'Data Sorting'!$B:$B,TRIM(F$8)),0))</f>
        <v/>
      </c>
      <c r="G44" s="191" t="str">
        <f>IF($B44="","",IFERROR(SUMIFS('Data Sorting'!$C:$C,'Data Sorting'!$A:$A,$B44,'Data Sorting'!$B:$B,TRIM(G$8)),0))</f>
        <v/>
      </c>
      <c r="H44" s="227" t="str">
        <f t="shared" si="9"/>
        <v/>
      </c>
      <c r="I44" s="191" t="str">
        <f>IF($B44="","",IFERROR(SUMIFS('Data Sorting'!$D:$D,'Data Sorting'!$A:$A,$B44,'Data Sorting'!$B:$B,TRIM(I$8)),0))</f>
        <v/>
      </c>
      <c r="J44" s="191" t="str">
        <f>IF($B44="","",IFERROR(SUMIFS('Data Sorting'!$D:$D,'Data Sorting'!$A:$A,$B44,'Data Sorting'!$B:$B,TRIM(J$8)),0))</f>
        <v/>
      </c>
      <c r="K44" s="227" t="str">
        <f>IF($B44="", "", ROUND(((I44+J44)*27*_xlfn.IFNA(_xlfn.XLOOKUP(TRIM($I$5), 'Manual Inputs'!$H:$H, 'Manual Inputs'!$I:$I), 0) / 'Manual Inputs'!$I$17), 2))</f>
        <v/>
      </c>
      <c r="L44" s="191" t="str">
        <f>IF($B44="","",IFERROR(SUMIFS('Data Sorting'!$C:$C,'Data Sorting'!$A:$A,$B44,'Data Sorting'!$B:$B,TRIM(L$8)),0))</f>
        <v/>
      </c>
      <c r="M44" s="191" t="str">
        <f>IF($B44="","",IFERROR(SUMIFS('Data Sorting'!$C:$C,'Data Sorting'!$A:$A,$B44,'Data Sorting'!$C:$C,TRIM(M$8)),0))</f>
        <v/>
      </c>
      <c r="N44" s="227" t="str">
        <f t="shared" si="10"/>
        <v/>
      </c>
      <c r="O44" s="191" t="str">
        <f>IF($B44="","",IFERROR(SUMIFS('Data Sorting'!$D:$D,'Data Sorting'!$A:$A,$B44,'Data Sorting'!$B:$B,TRIM(O$8)),0))</f>
        <v/>
      </c>
      <c r="P44" s="191" t="str">
        <f>IF($B44="","",IFERROR(SUMIFS('Data Sorting'!$D:$D,'Data Sorting'!$A:$A,$B44,'Data Sorting'!$B:$B,TRIM(P$8)),0))</f>
        <v/>
      </c>
      <c r="Q44" s="227" t="str">
        <f>IF($B44="", "", ROUND(((O44+P44)*27*_xlfn.IFNA(_xlfn.XLOOKUP(TRIM($O$5), 'Manual Inputs'!$H:$H, 'Manual Inputs'!$I:$I), 0) / 'Manual Inputs'!$I$17), 2))</f>
        <v/>
      </c>
      <c r="R44" s="191" t="str">
        <f>IF($B44="","",IFERROR(SUMIFS('Data Sorting'!$C:$C,'Data Sorting'!$A:$A,$B44,'Data Sorting'!$B:$B,TRIM(R$8)),0))</f>
        <v/>
      </c>
      <c r="S44" s="191" t="str">
        <f>IF($B44="","",IFERROR(SUMIFS('Data Sorting'!$C:$C,'Data Sorting'!$A:$A,$B44,'Data Sorting'!$B:$B,TRIM(S$8)),0))</f>
        <v/>
      </c>
      <c r="T44" s="227" t="str">
        <f t="shared" si="11"/>
        <v/>
      </c>
      <c r="U44" s="191" t="str">
        <f>IF($B44="","",IFERROR(SUMIFS('Data Sorting'!$D:$D,'Data Sorting'!$A:$A,$B44,'Data Sorting'!$B:$B,TRIM(U$8)),0))</f>
        <v/>
      </c>
      <c r="V44" s="191" t="str">
        <f>IF($B44="","",IFERROR(SUMIFS('Data Sorting'!$D:$D,'Data Sorting'!$A:$A,$B44,'Data Sorting'!$B:$B,TRIM(V$8)),0))</f>
        <v/>
      </c>
      <c r="W44" s="227" t="str">
        <f>IF($B44="", "", ROUND(((U44+V44)*27*_xlfn.IFNA(_xlfn.XLOOKUP(TRIM($U$5), 'Manual Inputs'!$H:$H, 'Manual Inputs'!$I:$I), 0) / 'Manual Inputs'!$I$17), 2))</f>
        <v/>
      </c>
      <c r="X44" s="191" t="str">
        <f>IF($B44="","",IFERROR(SUMIFS('Data Sorting'!$C:$C,'Data Sorting'!$A:$A,$B44,'Data Sorting'!$B:$B,TRIM(X$8)),0))</f>
        <v/>
      </c>
      <c r="Y44" s="191" t="str">
        <f>IF($B44="","",IFERROR(SUMIFS('Data Sorting'!$C:$C,'Data Sorting'!$A:$A,$B44,'Data Sorting'!$B:$B,TRIM(Y$8)),0))</f>
        <v/>
      </c>
      <c r="Z44" s="227" t="str">
        <f t="shared" si="12"/>
        <v/>
      </c>
      <c r="AA44" s="191" t="str">
        <f>IF($B44="","",IFERROR(SUMIFS('Data Sorting'!$D:$D,'Data Sorting'!$A:$A,$B44,'Data Sorting'!$B:$B,TRIM(AA$8)),0))</f>
        <v/>
      </c>
      <c r="AB44" s="191" t="str">
        <f>IF($B44="","",IFERROR(SUMIFS('Data Sorting'!$D:$D,'Data Sorting'!$A:$A,$B44,'Data Sorting'!$B:$B,TRIM(AB$8)),0))</f>
        <v/>
      </c>
      <c r="AC44" s="227" t="str">
        <f>IF($B44="", "", ROUND(((AA44+AB44)*27*_xlfn.IFNA(_xlfn.XLOOKUP(TRIM($AA$5), 'Manual Inputs'!$H:$H, 'Manual Inputs'!$I:$I), 0) / 'Manual Inputs'!$I$17), 2))</f>
        <v/>
      </c>
      <c r="AD44" s="191" t="str">
        <f>IF($B44="","",IFERROR(SUMIFS('Data Sorting'!$C:$C,'Data Sorting'!$A:$A,$B44,'Data Sorting'!$B:$B,TRIM(AD$8)),0))</f>
        <v/>
      </c>
      <c r="AE44" s="191" t="str">
        <f>IF($B44="","",IFERROR(SUMIFS('Data Sorting'!$D:$D,'Data Sorting'!$A:$A,$B44,'Data Sorting'!$B:$B,TRIM(AE$8)),0))</f>
        <v/>
      </c>
      <c r="AF44" s="227" t="str">
        <f t="shared" si="13"/>
        <v/>
      </c>
      <c r="AG44" s="192" t="str">
        <f t="shared" si="14"/>
        <v/>
      </c>
      <c r="AH44" s="192" t="str">
        <f t="shared" si="8"/>
        <v/>
      </c>
      <c r="AI44" s="192" t="str">
        <f t="shared" si="15"/>
        <v/>
      </c>
      <c r="AJ44" s="193" t="str">
        <f t="shared" si="16"/>
        <v/>
      </c>
      <c r="AK44" s="193" t="str">
        <f t="shared" si="17"/>
        <v/>
      </c>
      <c r="AL44" s="193" t="str">
        <f t="shared" si="18"/>
        <v/>
      </c>
      <c r="AM44" s="194" t="str">
        <f>IF($B44="", "", IFERROR(ROUND(AL44 * 'Manual Inputs'!$I$6, 2), 0))</f>
        <v/>
      </c>
      <c r="AN44" s="195" t="str">
        <f t="shared" si="19"/>
        <v/>
      </c>
      <c r="AO44" s="196" t="str">
        <f>IF(OR($AN44="", $AN44=0), "", ROUND((N($AN44) * 'Manual Inputs'!$I$15 / 'Manual Inputs'!$I$16), 2))</f>
        <v/>
      </c>
      <c r="AP44" s="228" t="str">
        <f t="shared" si="20"/>
        <v/>
      </c>
      <c r="AQ44" s="229" t="str" cm="1">
        <f t="array" ref="AQ44">_xlfn.LET(
    _xlpm.Rate, _xlfn.IFS(
        'Manual Inputs'!$I$19="Asphalt Cutbacks", 'Manual Inputs'!$I$7/'Manual Inputs'!$I$8,
        'Manual Inputs'!$I$19="Asphalt Emulsion", 'Manual Inputs'!$I$9/'Manual Inputs'!$I$10
    ),
    IF(OR(ISNA(_xlpm.Rate), AP44=""), "", ROUND(_xlpm.Rate * N(AP44), 2))
)</f>
        <v/>
      </c>
      <c r="AR44" s="230" t="str">
        <f t="shared" si="21"/>
        <v/>
      </c>
      <c r="AS44" s="231" t="str">
        <f>IF(OR($AR44="", 'Manual Inputs'!$I$11=""), "", ROUND(($AR44 * 'Manual Inputs'!$I$12 * 'Manual Inputs'!$I$11 / 'Manual Inputs'!$I$17), 2))</f>
        <v/>
      </c>
      <c r="AT44" s="232" t="str">
        <f t="shared" si="22"/>
        <v/>
      </c>
      <c r="AU44" s="233" t="str">
        <f>IF(OR($AT44="", $AT44=0), "", ROUND(($AT44 * 'Manual Inputs'!$I$15 / 'Manual Inputs'!$I$16), 2))</f>
        <v/>
      </c>
      <c r="AV44" s="234" t="str">
        <f>IF($B44="","",IFERROR(SUMIFS('Data Sorting'!$D:$D,'Data Sorting'!$A:$A,$B44,'Data Sorting'!$B:$B,TRIM(AV$7)),0))</f>
        <v/>
      </c>
      <c r="AW44" s="235" t="str">
        <f>IF($B44="", "", IFERROR(ROUND(SUMIFS('Data Sorting'!$C:$C, 'Data Sorting'!$A:$A, $B44, 'Data Sorting'!$B:$B, TRIM(AV$7)) / (9), 0), 0))</f>
        <v/>
      </c>
      <c r="AX44" s="238" t="str">
        <f>IF(OR(AV44="", AV44=0), "", ROUND((AV44*27 * 'Manual Inputs'!$I$4 / 'Manual Inputs'!$I$17), 0))</f>
        <v/>
      </c>
    </row>
    <row r="45" spans="1:50">
      <c r="A45" s="225"/>
      <c r="B45" s="190" t="str">
        <f>IF('Manual Inputs'!D39&lt;&gt;"",'Manual Inputs'!D39,"")</f>
        <v/>
      </c>
      <c r="C45" s="191" t="str">
        <f>IF($B45="","",IFERROR(SUMIFS('Data Sorting'!$D:$D,'Data Sorting'!$A:$A,$B45,'Data Sorting'!$B:$B,TRIM(C$8)),0))</f>
        <v/>
      </c>
      <c r="D45" s="191" t="str">
        <f>IF($B45="","",IFERROR(SUMIFS('Data Sorting'!$D:$D,'Data Sorting'!$A:$A,$B45,'Data Sorting'!$B:$B,TRIM(D$8)),0))</f>
        <v/>
      </c>
      <c r="E45" s="227" t="str">
        <f>IF($B45="", "", ROUND(((C45+D45)*27*_xlfn.IFNA(_xlfn.XLOOKUP(TRIM($C$5), 'Manual Inputs'!$H:$H, 'Manual Inputs'!$I:$I), 0) / 'Manual Inputs'!$I$17), 2))</f>
        <v/>
      </c>
      <c r="F45" s="191" t="str">
        <f>IF($B45="","",IFERROR(SUMIFS('Data Sorting'!$C:$C,'Data Sorting'!$A:$A,$B45,'Data Sorting'!$B:$B,TRIM(F$8)),0))</f>
        <v/>
      </c>
      <c r="G45" s="191" t="str">
        <f>IF($B45="","",IFERROR(SUMIFS('Data Sorting'!$C:$C,'Data Sorting'!$A:$A,$B45,'Data Sorting'!$B:$B,TRIM(G$8)),0))</f>
        <v/>
      </c>
      <c r="H45" s="227" t="str">
        <f t="shared" si="9"/>
        <v/>
      </c>
      <c r="I45" s="191" t="str">
        <f>IF($B45="","",IFERROR(SUMIFS('Data Sorting'!$D:$D,'Data Sorting'!$A:$A,$B45,'Data Sorting'!$B:$B,TRIM(I$8)),0))</f>
        <v/>
      </c>
      <c r="J45" s="191" t="str">
        <f>IF($B45="","",IFERROR(SUMIFS('Data Sorting'!$D:$D,'Data Sorting'!$A:$A,$B45,'Data Sorting'!$B:$B,TRIM(J$8)),0))</f>
        <v/>
      </c>
      <c r="K45" s="227" t="str">
        <f>IF($B45="", "", ROUND(((I45+J45)*27*_xlfn.IFNA(_xlfn.XLOOKUP(TRIM($I$5), 'Manual Inputs'!$H:$H, 'Manual Inputs'!$I:$I), 0) / 'Manual Inputs'!$I$17), 2))</f>
        <v/>
      </c>
      <c r="L45" s="191" t="str">
        <f>IF($B45="","",IFERROR(SUMIFS('Data Sorting'!$C:$C,'Data Sorting'!$A:$A,$B45,'Data Sorting'!$B:$B,TRIM(L$8)),0))</f>
        <v/>
      </c>
      <c r="M45" s="191" t="str">
        <f>IF($B45="","",IFERROR(SUMIFS('Data Sorting'!$C:$C,'Data Sorting'!$A:$A,$B45,'Data Sorting'!$C:$C,TRIM(M$8)),0))</f>
        <v/>
      </c>
      <c r="N45" s="227" t="str">
        <f t="shared" si="10"/>
        <v/>
      </c>
      <c r="O45" s="191" t="str">
        <f>IF($B45="","",IFERROR(SUMIFS('Data Sorting'!$D:$D,'Data Sorting'!$A:$A,$B45,'Data Sorting'!$B:$B,TRIM(O$8)),0))</f>
        <v/>
      </c>
      <c r="P45" s="191" t="str">
        <f>IF($B45="","",IFERROR(SUMIFS('Data Sorting'!$D:$D,'Data Sorting'!$A:$A,$B45,'Data Sorting'!$B:$B,TRIM(P$8)),0))</f>
        <v/>
      </c>
      <c r="Q45" s="227" t="str">
        <f>IF($B45="", "", ROUND(((O45+P45)*27*_xlfn.IFNA(_xlfn.XLOOKUP(TRIM($O$5), 'Manual Inputs'!$H:$H, 'Manual Inputs'!$I:$I), 0) / 'Manual Inputs'!$I$17), 2))</f>
        <v/>
      </c>
      <c r="R45" s="191" t="str">
        <f>IF($B45="","",IFERROR(SUMIFS('Data Sorting'!$C:$C,'Data Sorting'!$A:$A,$B45,'Data Sorting'!$B:$B,TRIM(R$8)),0))</f>
        <v/>
      </c>
      <c r="S45" s="191" t="str">
        <f>IF($B45="","",IFERROR(SUMIFS('Data Sorting'!$C:$C,'Data Sorting'!$A:$A,$B45,'Data Sorting'!$B:$B,TRIM(S$8)),0))</f>
        <v/>
      </c>
      <c r="T45" s="227" t="str">
        <f t="shared" si="11"/>
        <v/>
      </c>
      <c r="U45" s="191" t="str">
        <f>IF($B45="","",IFERROR(SUMIFS('Data Sorting'!$D:$D,'Data Sorting'!$A:$A,$B45,'Data Sorting'!$B:$B,TRIM(U$8)),0))</f>
        <v/>
      </c>
      <c r="V45" s="191" t="str">
        <f>IF($B45="","",IFERROR(SUMIFS('Data Sorting'!$D:$D,'Data Sorting'!$A:$A,$B45,'Data Sorting'!$B:$B,TRIM(V$8)),0))</f>
        <v/>
      </c>
      <c r="W45" s="227" t="str">
        <f>IF($B45="", "", ROUND(((U45+V45)*27*_xlfn.IFNA(_xlfn.XLOOKUP(TRIM($U$5), 'Manual Inputs'!$H:$H, 'Manual Inputs'!$I:$I), 0) / 'Manual Inputs'!$I$17), 2))</f>
        <v/>
      </c>
      <c r="X45" s="191" t="str">
        <f>IF($B45="","",IFERROR(SUMIFS('Data Sorting'!$C:$C,'Data Sorting'!$A:$A,$B45,'Data Sorting'!$B:$B,TRIM(X$8)),0))</f>
        <v/>
      </c>
      <c r="Y45" s="191" t="str">
        <f>IF($B45="","",IFERROR(SUMIFS('Data Sorting'!$C:$C,'Data Sorting'!$A:$A,$B45,'Data Sorting'!$B:$B,TRIM(Y$8)),0))</f>
        <v/>
      </c>
      <c r="Z45" s="227" t="str">
        <f t="shared" si="12"/>
        <v/>
      </c>
      <c r="AA45" s="191" t="str">
        <f>IF($B45="","",IFERROR(SUMIFS('Data Sorting'!$D:$D,'Data Sorting'!$A:$A,$B45,'Data Sorting'!$B:$B,TRIM(AA$8)),0))</f>
        <v/>
      </c>
      <c r="AB45" s="191" t="str">
        <f>IF($B45="","",IFERROR(SUMIFS('Data Sorting'!$D:$D,'Data Sorting'!$A:$A,$B45,'Data Sorting'!$B:$B,TRIM(AB$8)),0))</f>
        <v/>
      </c>
      <c r="AC45" s="227" t="str">
        <f>IF($B45="", "", ROUND(((AA45+AB45)*27*_xlfn.IFNA(_xlfn.XLOOKUP(TRIM($AA$5), 'Manual Inputs'!$H:$H, 'Manual Inputs'!$I:$I), 0) / 'Manual Inputs'!$I$17), 2))</f>
        <v/>
      </c>
      <c r="AD45" s="191" t="str">
        <f>IF($B45="","",IFERROR(SUMIFS('Data Sorting'!$C:$C,'Data Sorting'!$A:$A,$B45,'Data Sorting'!$B:$B,TRIM(AD$8)),0))</f>
        <v/>
      </c>
      <c r="AE45" s="191" t="str">
        <f>IF($B45="","",IFERROR(SUMIFS('Data Sorting'!$D:$D,'Data Sorting'!$A:$A,$B45,'Data Sorting'!$B:$B,TRIM(AE$8)),0))</f>
        <v/>
      </c>
      <c r="AF45" s="227" t="str">
        <f t="shared" si="13"/>
        <v/>
      </c>
      <c r="AG45" s="192" t="str">
        <f t="shared" si="14"/>
        <v/>
      </c>
      <c r="AH45" s="192" t="str">
        <f t="shared" si="8"/>
        <v/>
      </c>
      <c r="AI45" s="192" t="str">
        <f t="shared" si="15"/>
        <v/>
      </c>
      <c r="AJ45" s="193" t="str">
        <f t="shared" si="16"/>
        <v/>
      </c>
      <c r="AK45" s="193" t="str">
        <f t="shared" si="17"/>
        <v/>
      </c>
      <c r="AL45" s="193" t="str">
        <f t="shared" si="18"/>
        <v/>
      </c>
      <c r="AM45" s="194" t="str">
        <f>IF($B45="", "", IFERROR(ROUND(AL45 * 'Manual Inputs'!$I$6, 2), 0))</f>
        <v/>
      </c>
      <c r="AN45" s="195" t="str">
        <f t="shared" si="19"/>
        <v/>
      </c>
      <c r="AO45" s="196" t="str">
        <f>IF(OR($AN45="", $AN45=0), "", ROUND((N($AN45) * 'Manual Inputs'!$I$15 / 'Manual Inputs'!$I$16), 2))</f>
        <v/>
      </c>
      <c r="AP45" s="228" t="str">
        <f t="shared" si="20"/>
        <v/>
      </c>
      <c r="AQ45" s="229" t="str" cm="1">
        <f t="array" ref="AQ45">_xlfn.LET(
    _xlpm.Rate, _xlfn.IFS(
        'Manual Inputs'!$I$19="Asphalt Cutbacks", 'Manual Inputs'!$I$7/'Manual Inputs'!$I$8,
        'Manual Inputs'!$I$19="Asphalt Emulsion", 'Manual Inputs'!$I$9/'Manual Inputs'!$I$10
    ),
    IF(OR(ISNA(_xlpm.Rate), AP45=""), "", ROUND(_xlpm.Rate * N(AP45), 2))
)</f>
        <v/>
      </c>
      <c r="AR45" s="230" t="str">
        <f t="shared" si="21"/>
        <v/>
      </c>
      <c r="AS45" s="231" t="str">
        <f>IF(OR($AR45="", 'Manual Inputs'!$I$11=""), "", ROUND(($AR45 * 'Manual Inputs'!$I$12 * 'Manual Inputs'!$I$11 / 'Manual Inputs'!$I$17), 2))</f>
        <v/>
      </c>
      <c r="AT45" s="232" t="str">
        <f t="shared" si="22"/>
        <v/>
      </c>
      <c r="AU45" s="233" t="str">
        <f>IF(OR($AT45="", $AT45=0), "", ROUND(($AT45 * 'Manual Inputs'!$I$15 / 'Manual Inputs'!$I$16), 2))</f>
        <v/>
      </c>
      <c r="AV45" s="234" t="str">
        <f>IF($B45="","",IFERROR(SUMIFS('Data Sorting'!$D:$D,'Data Sorting'!$A:$A,$B45,'Data Sorting'!$B:$B,TRIM(AV$7)),0))</f>
        <v/>
      </c>
      <c r="AW45" s="235" t="str">
        <f>IF($B45="", "", IFERROR(ROUND(SUMIFS('Data Sorting'!$C:$C, 'Data Sorting'!$A:$A, $B45, 'Data Sorting'!$B:$B, TRIM(AV$7)) / (9), 0), 0))</f>
        <v/>
      </c>
      <c r="AX45" s="238" t="str">
        <f>IF(OR(AV45="", AV45=0), "", ROUND((AV45*27 * 'Manual Inputs'!$I$4 / 'Manual Inputs'!$I$17), 0))</f>
        <v/>
      </c>
    </row>
    <row r="46" spans="1:50">
      <c r="A46" s="225"/>
      <c r="B46" s="190" t="str">
        <f>IF('Manual Inputs'!D40&lt;&gt;"",'Manual Inputs'!D40,"")</f>
        <v/>
      </c>
      <c r="C46" s="191" t="str">
        <f>IF($B46="","",IFERROR(SUMIFS('Data Sorting'!$D:$D,'Data Sorting'!$A:$A,$B46,'Data Sorting'!$B:$B,TRIM(C$8)),0))</f>
        <v/>
      </c>
      <c r="D46" s="191" t="str">
        <f>IF($B46="","",IFERROR(SUMIFS('Data Sorting'!$D:$D,'Data Sorting'!$A:$A,$B46,'Data Sorting'!$B:$B,TRIM(D$8)),0))</f>
        <v/>
      </c>
      <c r="E46" s="227" t="str">
        <f>IF($B46="", "", ROUND(((C46+D46)*27*_xlfn.IFNA(_xlfn.XLOOKUP(TRIM($C$5), 'Manual Inputs'!$H:$H, 'Manual Inputs'!$I:$I), 0) / 'Manual Inputs'!$I$17), 2))</f>
        <v/>
      </c>
      <c r="F46" s="191" t="str">
        <f>IF($B46="","",IFERROR(SUMIFS('Data Sorting'!$C:$C,'Data Sorting'!$A:$A,$B46,'Data Sorting'!$B:$B,TRIM(F$8)),0))</f>
        <v/>
      </c>
      <c r="G46" s="191" t="str">
        <f>IF($B46="","",IFERROR(SUMIFS('Data Sorting'!$C:$C,'Data Sorting'!$A:$A,$B46,'Data Sorting'!$B:$B,TRIM(G$8)),0))</f>
        <v/>
      </c>
      <c r="H46" s="227" t="str">
        <f t="shared" si="9"/>
        <v/>
      </c>
      <c r="I46" s="191" t="str">
        <f>IF($B46="","",IFERROR(SUMIFS('Data Sorting'!$D:$D,'Data Sorting'!$A:$A,$B46,'Data Sorting'!$B:$B,TRIM(I$8)),0))</f>
        <v/>
      </c>
      <c r="J46" s="191" t="str">
        <f>IF($B46="","",IFERROR(SUMIFS('Data Sorting'!$D:$D,'Data Sorting'!$A:$A,$B46,'Data Sorting'!$B:$B,TRIM(J$8)),0))</f>
        <v/>
      </c>
      <c r="K46" s="227" t="str">
        <f>IF($B46="", "", ROUND(((I46+J46)*27*_xlfn.IFNA(_xlfn.XLOOKUP(TRIM($I$5), 'Manual Inputs'!$H:$H, 'Manual Inputs'!$I:$I), 0) / 'Manual Inputs'!$I$17), 2))</f>
        <v/>
      </c>
      <c r="L46" s="191" t="str">
        <f>IF($B46="","",IFERROR(SUMIFS('Data Sorting'!$C:$C,'Data Sorting'!$A:$A,$B46,'Data Sorting'!$B:$B,TRIM(L$8)),0))</f>
        <v/>
      </c>
      <c r="M46" s="191" t="str">
        <f>IF($B46="","",IFERROR(SUMIFS('Data Sorting'!$C:$C,'Data Sorting'!$A:$A,$B46,'Data Sorting'!$C:$C,TRIM(M$8)),0))</f>
        <v/>
      </c>
      <c r="N46" s="227" t="str">
        <f t="shared" si="10"/>
        <v/>
      </c>
      <c r="O46" s="191" t="str">
        <f>IF($B46="","",IFERROR(SUMIFS('Data Sorting'!$D:$D,'Data Sorting'!$A:$A,$B46,'Data Sorting'!$B:$B,TRIM(O$8)),0))</f>
        <v/>
      </c>
      <c r="P46" s="191" t="str">
        <f>IF($B46="","",IFERROR(SUMIFS('Data Sorting'!$D:$D,'Data Sorting'!$A:$A,$B46,'Data Sorting'!$B:$B,TRIM(P$8)),0))</f>
        <v/>
      </c>
      <c r="Q46" s="227" t="str">
        <f>IF($B46="", "", ROUND(((O46+P46)*27*_xlfn.IFNA(_xlfn.XLOOKUP(TRIM($O$5), 'Manual Inputs'!$H:$H, 'Manual Inputs'!$I:$I), 0) / 'Manual Inputs'!$I$17), 2))</f>
        <v/>
      </c>
      <c r="R46" s="191" t="str">
        <f>IF($B46="","",IFERROR(SUMIFS('Data Sorting'!$C:$C,'Data Sorting'!$A:$A,$B46,'Data Sorting'!$B:$B,TRIM(R$8)),0))</f>
        <v/>
      </c>
      <c r="S46" s="191" t="str">
        <f>IF($B46="","",IFERROR(SUMIFS('Data Sorting'!$C:$C,'Data Sorting'!$A:$A,$B46,'Data Sorting'!$B:$B,TRIM(S$8)),0))</f>
        <v/>
      </c>
      <c r="T46" s="227" t="str">
        <f t="shared" si="11"/>
        <v/>
      </c>
      <c r="U46" s="191" t="str">
        <f>IF($B46="","",IFERROR(SUMIFS('Data Sorting'!$D:$D,'Data Sorting'!$A:$A,$B46,'Data Sorting'!$B:$B,TRIM(U$8)),0))</f>
        <v/>
      </c>
      <c r="V46" s="191" t="str">
        <f>IF($B46="","",IFERROR(SUMIFS('Data Sorting'!$D:$D,'Data Sorting'!$A:$A,$B46,'Data Sorting'!$B:$B,TRIM(V$8)),0))</f>
        <v/>
      </c>
      <c r="W46" s="227" t="str">
        <f>IF($B46="", "", ROUND(((U46+V46)*27*_xlfn.IFNA(_xlfn.XLOOKUP(TRIM($U$5), 'Manual Inputs'!$H:$H, 'Manual Inputs'!$I:$I), 0) / 'Manual Inputs'!$I$17), 2))</f>
        <v/>
      </c>
      <c r="X46" s="191" t="str">
        <f>IF($B46="","",IFERROR(SUMIFS('Data Sorting'!$C:$C,'Data Sorting'!$A:$A,$B46,'Data Sorting'!$B:$B,TRIM(X$8)),0))</f>
        <v/>
      </c>
      <c r="Y46" s="191" t="str">
        <f>IF($B46="","",IFERROR(SUMIFS('Data Sorting'!$C:$C,'Data Sorting'!$A:$A,$B46,'Data Sorting'!$B:$B,TRIM(Y$8)),0))</f>
        <v/>
      </c>
      <c r="Z46" s="227" t="str">
        <f t="shared" si="12"/>
        <v/>
      </c>
      <c r="AA46" s="191" t="str">
        <f>IF($B46="","",IFERROR(SUMIFS('Data Sorting'!$D:$D,'Data Sorting'!$A:$A,$B46,'Data Sorting'!$B:$B,TRIM(AA$8)),0))</f>
        <v/>
      </c>
      <c r="AB46" s="191" t="str">
        <f>IF($B46="","",IFERROR(SUMIFS('Data Sorting'!$D:$D,'Data Sorting'!$A:$A,$B46,'Data Sorting'!$B:$B,TRIM(AB$8)),0))</f>
        <v/>
      </c>
      <c r="AC46" s="227" t="str">
        <f>IF($B46="", "", ROUND(((AA46+AB46)*27*_xlfn.IFNA(_xlfn.XLOOKUP(TRIM($AA$5), 'Manual Inputs'!$H:$H, 'Manual Inputs'!$I:$I), 0) / 'Manual Inputs'!$I$17), 2))</f>
        <v/>
      </c>
      <c r="AD46" s="191" t="str">
        <f>IF($B46="","",IFERROR(SUMIFS('Data Sorting'!$C:$C,'Data Sorting'!$A:$A,$B46,'Data Sorting'!$B:$B,TRIM(AD$8)),0))</f>
        <v/>
      </c>
      <c r="AE46" s="191" t="str">
        <f>IF($B46="","",IFERROR(SUMIFS('Data Sorting'!$D:$D,'Data Sorting'!$A:$A,$B46,'Data Sorting'!$B:$B,TRIM(AE$8)),0))</f>
        <v/>
      </c>
      <c r="AF46" s="227" t="str">
        <f t="shared" si="13"/>
        <v/>
      </c>
      <c r="AG46" s="192" t="str">
        <f t="shared" si="14"/>
        <v/>
      </c>
      <c r="AH46" s="192" t="str">
        <f t="shared" si="8"/>
        <v/>
      </c>
      <c r="AI46" s="192" t="str">
        <f t="shared" si="15"/>
        <v/>
      </c>
      <c r="AJ46" s="193" t="str">
        <f t="shared" si="16"/>
        <v/>
      </c>
      <c r="AK46" s="193" t="str">
        <f t="shared" si="17"/>
        <v/>
      </c>
      <c r="AL46" s="193" t="str">
        <f t="shared" si="18"/>
        <v/>
      </c>
      <c r="AM46" s="194" t="str">
        <f>IF($B46="", "", IFERROR(ROUND(AL46 * 'Manual Inputs'!$I$6, 2), 0))</f>
        <v/>
      </c>
      <c r="AN46" s="195" t="str">
        <f t="shared" si="19"/>
        <v/>
      </c>
      <c r="AO46" s="196" t="str">
        <f>IF(OR($AN46="", $AN46=0), "", ROUND((N($AN46) * 'Manual Inputs'!$I$15 / 'Manual Inputs'!$I$16), 2))</f>
        <v/>
      </c>
      <c r="AP46" s="228" t="str">
        <f t="shared" si="20"/>
        <v/>
      </c>
      <c r="AQ46" s="229" t="str" cm="1">
        <f t="array" ref="AQ46">_xlfn.LET(
    _xlpm.Rate, _xlfn.IFS(
        'Manual Inputs'!$I$19="Asphalt Cutbacks", 'Manual Inputs'!$I$7/'Manual Inputs'!$I$8,
        'Manual Inputs'!$I$19="Asphalt Emulsion", 'Manual Inputs'!$I$9/'Manual Inputs'!$I$10
    ),
    IF(OR(ISNA(_xlpm.Rate), AP46=""), "", ROUND(_xlpm.Rate * N(AP46), 2))
)</f>
        <v/>
      </c>
      <c r="AR46" s="230" t="str">
        <f t="shared" si="21"/>
        <v/>
      </c>
      <c r="AS46" s="231" t="str">
        <f>IF(OR($AR46="", 'Manual Inputs'!$I$11=""), "", ROUND(($AR46 * 'Manual Inputs'!$I$12 * 'Manual Inputs'!$I$11 / 'Manual Inputs'!$I$17), 2))</f>
        <v/>
      </c>
      <c r="AT46" s="232" t="str">
        <f t="shared" si="22"/>
        <v/>
      </c>
      <c r="AU46" s="233" t="str">
        <f>IF(OR($AT46="", $AT46=0), "", ROUND(($AT46 * 'Manual Inputs'!$I$15 / 'Manual Inputs'!$I$16), 2))</f>
        <v/>
      </c>
      <c r="AV46" s="234" t="str">
        <f>IF($B46="","",IFERROR(SUMIFS('Data Sorting'!$D:$D,'Data Sorting'!$A:$A,$B46,'Data Sorting'!$B:$B,TRIM(AV$7)),0))</f>
        <v/>
      </c>
      <c r="AW46" s="235" t="str">
        <f>IF($B46="", "", IFERROR(ROUND(SUMIFS('Data Sorting'!$C:$C, 'Data Sorting'!$A:$A, $B46, 'Data Sorting'!$B:$B, TRIM(AV$7)) / (9), 0), 0))</f>
        <v/>
      </c>
      <c r="AX46" s="238" t="str">
        <f>IF(OR(AV46="", AV46=0), "", ROUND((AV46*27 * 'Manual Inputs'!$I$4 / 'Manual Inputs'!$I$17), 0))</f>
        <v/>
      </c>
    </row>
    <row r="47" spans="1:50">
      <c r="A47" s="225"/>
      <c r="B47" s="190" t="str">
        <f>IF('Manual Inputs'!D41&lt;&gt;"",'Manual Inputs'!D41,"")</f>
        <v/>
      </c>
      <c r="C47" s="191" t="str">
        <f>IF($B47="","",IFERROR(SUMIFS('Data Sorting'!$D:$D,'Data Sorting'!$A:$A,$B47,'Data Sorting'!$B:$B,TRIM(C$8)),0))</f>
        <v/>
      </c>
      <c r="D47" s="191" t="str">
        <f>IF($B47="","",IFERROR(SUMIFS('Data Sorting'!$D:$D,'Data Sorting'!$A:$A,$B47,'Data Sorting'!$B:$B,TRIM(D$8)),0))</f>
        <v/>
      </c>
      <c r="E47" s="227" t="str">
        <f>IF($B47="", "", ROUND(((C47+D47)*27*_xlfn.IFNA(_xlfn.XLOOKUP(TRIM($C$5), 'Manual Inputs'!$H:$H, 'Manual Inputs'!$I:$I), 0) / 'Manual Inputs'!$I$17), 2))</f>
        <v/>
      </c>
      <c r="F47" s="191" t="str">
        <f>IF($B47="","",IFERROR(SUMIFS('Data Sorting'!$C:$C,'Data Sorting'!$A:$A,$B47,'Data Sorting'!$B:$B,TRIM(F$8)),0))</f>
        <v/>
      </c>
      <c r="G47" s="191" t="str">
        <f>IF($B47="","",IFERROR(SUMIFS('Data Sorting'!$C:$C,'Data Sorting'!$A:$A,$B47,'Data Sorting'!$B:$B,TRIM(G$8)),0))</f>
        <v/>
      </c>
      <c r="H47" s="227" t="str">
        <f t="shared" si="9"/>
        <v/>
      </c>
      <c r="I47" s="191" t="str">
        <f>IF($B47="","",IFERROR(SUMIFS('Data Sorting'!$D:$D,'Data Sorting'!$A:$A,$B47,'Data Sorting'!$B:$B,TRIM(I$8)),0))</f>
        <v/>
      </c>
      <c r="J47" s="191" t="str">
        <f>IF($B47="","",IFERROR(SUMIFS('Data Sorting'!$D:$D,'Data Sorting'!$A:$A,$B47,'Data Sorting'!$B:$B,TRIM(J$8)),0))</f>
        <v/>
      </c>
      <c r="K47" s="227" t="str">
        <f>IF($B47="", "", ROUND(((I47+J47)*27*_xlfn.IFNA(_xlfn.XLOOKUP(TRIM($I$5), 'Manual Inputs'!$H:$H, 'Manual Inputs'!$I:$I), 0) / 'Manual Inputs'!$I$17), 2))</f>
        <v/>
      </c>
      <c r="L47" s="191" t="str">
        <f>IF($B47="","",IFERROR(SUMIFS('Data Sorting'!$C:$C,'Data Sorting'!$A:$A,$B47,'Data Sorting'!$B:$B,TRIM(L$8)),0))</f>
        <v/>
      </c>
      <c r="M47" s="191" t="str">
        <f>IF($B47="","",IFERROR(SUMIFS('Data Sorting'!$C:$C,'Data Sorting'!$A:$A,$B47,'Data Sorting'!$C:$C,TRIM(M$8)),0))</f>
        <v/>
      </c>
      <c r="N47" s="227" t="str">
        <f t="shared" si="10"/>
        <v/>
      </c>
      <c r="O47" s="191" t="str">
        <f>IF($B47="","",IFERROR(SUMIFS('Data Sorting'!$D:$D,'Data Sorting'!$A:$A,$B47,'Data Sorting'!$B:$B,TRIM(O$8)),0))</f>
        <v/>
      </c>
      <c r="P47" s="191" t="str">
        <f>IF($B47="","",IFERROR(SUMIFS('Data Sorting'!$D:$D,'Data Sorting'!$A:$A,$B47,'Data Sorting'!$B:$B,TRIM(P$8)),0))</f>
        <v/>
      </c>
      <c r="Q47" s="227" t="str">
        <f>IF($B47="", "", ROUND(((O47+P47)*27*_xlfn.IFNA(_xlfn.XLOOKUP(TRIM($O$5), 'Manual Inputs'!$H:$H, 'Manual Inputs'!$I:$I), 0) / 'Manual Inputs'!$I$17), 2))</f>
        <v/>
      </c>
      <c r="R47" s="191" t="str">
        <f>IF($B47="","",IFERROR(SUMIFS('Data Sorting'!$C:$C,'Data Sorting'!$A:$A,$B47,'Data Sorting'!$B:$B,TRIM(R$8)),0))</f>
        <v/>
      </c>
      <c r="S47" s="191" t="str">
        <f>IF($B47="","",IFERROR(SUMIFS('Data Sorting'!$C:$C,'Data Sorting'!$A:$A,$B47,'Data Sorting'!$B:$B,TRIM(S$8)),0))</f>
        <v/>
      </c>
      <c r="T47" s="227" t="str">
        <f t="shared" si="11"/>
        <v/>
      </c>
      <c r="U47" s="191" t="str">
        <f>IF($B47="","",IFERROR(SUMIFS('Data Sorting'!$D:$D,'Data Sorting'!$A:$A,$B47,'Data Sorting'!$B:$B,TRIM(U$8)),0))</f>
        <v/>
      </c>
      <c r="V47" s="191" t="str">
        <f>IF($B47="","",IFERROR(SUMIFS('Data Sorting'!$D:$D,'Data Sorting'!$A:$A,$B47,'Data Sorting'!$B:$B,TRIM(V$8)),0))</f>
        <v/>
      </c>
      <c r="W47" s="227" t="str">
        <f>IF($B47="", "", ROUND(((U47+V47)*27*_xlfn.IFNA(_xlfn.XLOOKUP(TRIM($U$5), 'Manual Inputs'!$H:$H, 'Manual Inputs'!$I:$I), 0) / 'Manual Inputs'!$I$17), 2))</f>
        <v/>
      </c>
      <c r="X47" s="191" t="str">
        <f>IF($B47="","",IFERROR(SUMIFS('Data Sorting'!$C:$C,'Data Sorting'!$A:$A,$B47,'Data Sorting'!$B:$B,TRIM(X$8)),0))</f>
        <v/>
      </c>
      <c r="Y47" s="191" t="str">
        <f>IF($B47="","",IFERROR(SUMIFS('Data Sorting'!$C:$C,'Data Sorting'!$A:$A,$B47,'Data Sorting'!$B:$B,TRIM(Y$8)),0))</f>
        <v/>
      </c>
      <c r="Z47" s="227" t="str">
        <f t="shared" si="12"/>
        <v/>
      </c>
      <c r="AA47" s="191" t="str">
        <f>IF($B47="","",IFERROR(SUMIFS('Data Sorting'!$D:$D,'Data Sorting'!$A:$A,$B47,'Data Sorting'!$B:$B,TRIM(AA$8)),0))</f>
        <v/>
      </c>
      <c r="AB47" s="191" t="str">
        <f>IF($B47="","",IFERROR(SUMIFS('Data Sorting'!$D:$D,'Data Sorting'!$A:$A,$B47,'Data Sorting'!$B:$B,TRIM(AB$8)),0))</f>
        <v/>
      </c>
      <c r="AC47" s="227" t="str">
        <f>IF($B47="", "", ROUND(((AA47+AB47)*27*_xlfn.IFNA(_xlfn.XLOOKUP(TRIM($AA$5), 'Manual Inputs'!$H:$H, 'Manual Inputs'!$I:$I), 0) / 'Manual Inputs'!$I$17), 2))</f>
        <v/>
      </c>
      <c r="AD47" s="191" t="str">
        <f>IF($B47="","",IFERROR(SUMIFS('Data Sorting'!$C:$C,'Data Sorting'!$A:$A,$B47,'Data Sorting'!$B:$B,TRIM(AD$8)),0))</f>
        <v/>
      </c>
      <c r="AE47" s="191" t="str">
        <f>IF($B47="","",IFERROR(SUMIFS('Data Sorting'!$D:$D,'Data Sorting'!$A:$A,$B47,'Data Sorting'!$B:$B,TRIM(AE$8)),0))</f>
        <v/>
      </c>
      <c r="AF47" s="227" t="str">
        <f t="shared" si="13"/>
        <v/>
      </c>
      <c r="AG47" s="192" t="str">
        <f t="shared" si="14"/>
        <v/>
      </c>
      <c r="AH47" s="192" t="str">
        <f t="shared" si="8"/>
        <v/>
      </c>
      <c r="AI47" s="192" t="str">
        <f t="shared" si="15"/>
        <v/>
      </c>
      <c r="AJ47" s="193" t="str">
        <f t="shared" si="16"/>
        <v/>
      </c>
      <c r="AK47" s="193" t="str">
        <f t="shared" si="17"/>
        <v/>
      </c>
      <c r="AL47" s="193" t="str">
        <f t="shared" si="18"/>
        <v/>
      </c>
      <c r="AM47" s="194" t="str">
        <f>IF($B47="", "", IFERROR(ROUND(AL47 * 'Manual Inputs'!$I$6, 2), 0))</f>
        <v/>
      </c>
      <c r="AN47" s="195" t="str">
        <f t="shared" si="19"/>
        <v/>
      </c>
      <c r="AO47" s="196" t="str">
        <f>IF(OR($AN47="", $AN47=0), "", ROUND((N($AN47) * 'Manual Inputs'!$I$15 / 'Manual Inputs'!$I$16), 2))</f>
        <v/>
      </c>
      <c r="AP47" s="228" t="str">
        <f t="shared" si="20"/>
        <v/>
      </c>
      <c r="AQ47" s="229" t="str" cm="1">
        <f t="array" ref="AQ47">_xlfn.LET(
    _xlpm.Rate, _xlfn.IFS(
        'Manual Inputs'!$I$19="Asphalt Cutbacks", 'Manual Inputs'!$I$7/'Manual Inputs'!$I$8,
        'Manual Inputs'!$I$19="Asphalt Emulsion", 'Manual Inputs'!$I$9/'Manual Inputs'!$I$10
    ),
    IF(OR(ISNA(_xlpm.Rate), AP47=""), "", ROUND(_xlpm.Rate * N(AP47), 2))
)</f>
        <v/>
      </c>
      <c r="AR47" s="230" t="str">
        <f t="shared" si="21"/>
        <v/>
      </c>
      <c r="AS47" s="231" t="str">
        <f>IF(OR($AR47="", 'Manual Inputs'!$I$11=""), "", ROUND(($AR47 * 'Manual Inputs'!$I$12 * 'Manual Inputs'!$I$11 / 'Manual Inputs'!$I$17), 2))</f>
        <v/>
      </c>
      <c r="AT47" s="232" t="str">
        <f t="shared" si="22"/>
        <v/>
      </c>
      <c r="AU47" s="233" t="str">
        <f>IF(OR($AT47="", $AT47=0), "", ROUND(($AT47 * 'Manual Inputs'!$I$15 / 'Manual Inputs'!$I$16), 2))</f>
        <v/>
      </c>
      <c r="AV47" s="234" t="str">
        <f>IF($B47="","",IFERROR(SUMIFS('Data Sorting'!$D:$D,'Data Sorting'!$A:$A,$B47,'Data Sorting'!$B:$B,TRIM(AV$7)),0))</f>
        <v/>
      </c>
      <c r="AW47" s="235" t="str">
        <f>IF($B47="", "", IFERROR(ROUND(SUMIFS('Data Sorting'!$C:$C, 'Data Sorting'!$A:$A, $B47, 'Data Sorting'!$B:$B, TRIM(AV$7)) / (9), 0), 0))</f>
        <v/>
      </c>
      <c r="AX47" s="238" t="str">
        <f>IF(OR(AV47="", AV47=0), "", ROUND((AV47*27 * 'Manual Inputs'!$I$4 / 'Manual Inputs'!$I$17), 0))</f>
        <v/>
      </c>
    </row>
    <row r="48" spans="1:50">
      <c r="A48" s="225"/>
      <c r="B48" s="190" t="str">
        <f>IF('Manual Inputs'!D42&lt;&gt;"",'Manual Inputs'!D42,"")</f>
        <v/>
      </c>
      <c r="C48" s="191" t="str">
        <f>IF($B48="","",IFERROR(SUMIFS('Data Sorting'!$D:$D,'Data Sorting'!$A:$A,$B48,'Data Sorting'!$B:$B,TRIM(C$8)),0))</f>
        <v/>
      </c>
      <c r="D48" s="191" t="str">
        <f>IF($B48="","",IFERROR(SUMIFS('Data Sorting'!$D:$D,'Data Sorting'!$A:$A,$B48,'Data Sorting'!$B:$B,TRIM(D$8)),0))</f>
        <v/>
      </c>
      <c r="E48" s="227" t="str">
        <f>IF($B48="", "", ROUND(((C48+D48)*27*_xlfn.IFNA(_xlfn.XLOOKUP(TRIM($C$5), 'Manual Inputs'!$H:$H, 'Manual Inputs'!$I:$I), 0) / 'Manual Inputs'!$I$17), 2))</f>
        <v/>
      </c>
      <c r="F48" s="191" t="str">
        <f>IF($B48="","",IFERROR(SUMIFS('Data Sorting'!$C:$C,'Data Sorting'!$A:$A,$B48,'Data Sorting'!$B:$B,TRIM(F$8)),0))</f>
        <v/>
      </c>
      <c r="G48" s="191" t="str">
        <f>IF($B48="","",IFERROR(SUMIFS('Data Sorting'!$C:$C,'Data Sorting'!$A:$A,$B48,'Data Sorting'!$B:$B,TRIM(G$8)),0))</f>
        <v/>
      </c>
      <c r="H48" s="227" t="str">
        <f t="shared" si="9"/>
        <v/>
      </c>
      <c r="I48" s="191" t="str">
        <f>IF($B48="","",IFERROR(SUMIFS('Data Sorting'!$D:$D,'Data Sorting'!$A:$A,$B48,'Data Sorting'!$B:$B,TRIM(I$8)),0))</f>
        <v/>
      </c>
      <c r="J48" s="191" t="str">
        <f>IF($B48="","",IFERROR(SUMIFS('Data Sorting'!$D:$D,'Data Sorting'!$A:$A,$B48,'Data Sorting'!$B:$B,TRIM(J$8)),0))</f>
        <v/>
      </c>
      <c r="K48" s="227" t="str">
        <f>IF($B48="", "", ROUND(((I48+J48)*27*_xlfn.IFNA(_xlfn.XLOOKUP(TRIM($I$5), 'Manual Inputs'!$H:$H, 'Manual Inputs'!$I:$I), 0) / 'Manual Inputs'!$I$17), 2))</f>
        <v/>
      </c>
      <c r="L48" s="191" t="str">
        <f>IF($B48="","",IFERROR(SUMIFS('Data Sorting'!$C:$C,'Data Sorting'!$A:$A,$B48,'Data Sorting'!$B:$B,TRIM(L$8)),0))</f>
        <v/>
      </c>
      <c r="M48" s="191" t="str">
        <f>IF($B48="","",IFERROR(SUMIFS('Data Sorting'!$C:$C,'Data Sorting'!$A:$A,$B48,'Data Sorting'!$C:$C,TRIM(M$8)),0))</f>
        <v/>
      </c>
      <c r="N48" s="227" t="str">
        <f t="shared" si="10"/>
        <v/>
      </c>
      <c r="O48" s="191" t="str">
        <f>IF($B48="","",IFERROR(SUMIFS('Data Sorting'!$D:$D,'Data Sorting'!$A:$A,$B48,'Data Sorting'!$B:$B,TRIM(O$8)),0))</f>
        <v/>
      </c>
      <c r="P48" s="191" t="str">
        <f>IF($B48="","",IFERROR(SUMIFS('Data Sorting'!$D:$D,'Data Sorting'!$A:$A,$B48,'Data Sorting'!$B:$B,TRIM(P$8)),0))</f>
        <v/>
      </c>
      <c r="Q48" s="227" t="str">
        <f>IF($B48="", "", ROUND(((O48+P48)*27*_xlfn.IFNA(_xlfn.XLOOKUP(TRIM($O$5), 'Manual Inputs'!$H:$H, 'Manual Inputs'!$I:$I), 0) / 'Manual Inputs'!$I$17), 2))</f>
        <v/>
      </c>
      <c r="R48" s="191" t="str">
        <f>IF($B48="","",IFERROR(SUMIFS('Data Sorting'!$C:$C,'Data Sorting'!$A:$A,$B48,'Data Sorting'!$B:$B,TRIM(R$8)),0))</f>
        <v/>
      </c>
      <c r="S48" s="191" t="str">
        <f>IF($B48="","",IFERROR(SUMIFS('Data Sorting'!$C:$C,'Data Sorting'!$A:$A,$B48,'Data Sorting'!$B:$B,TRIM(S$8)),0))</f>
        <v/>
      </c>
      <c r="T48" s="227" t="str">
        <f t="shared" si="11"/>
        <v/>
      </c>
      <c r="U48" s="191" t="str">
        <f>IF($B48="","",IFERROR(SUMIFS('Data Sorting'!$D:$D,'Data Sorting'!$A:$A,$B48,'Data Sorting'!$B:$B,TRIM(U$8)),0))</f>
        <v/>
      </c>
      <c r="V48" s="191" t="str">
        <f>IF($B48="","",IFERROR(SUMIFS('Data Sorting'!$D:$D,'Data Sorting'!$A:$A,$B48,'Data Sorting'!$B:$B,TRIM(V$8)),0))</f>
        <v/>
      </c>
      <c r="W48" s="227" t="str">
        <f>IF($B48="", "", ROUND(((U48+V48)*27*_xlfn.IFNA(_xlfn.XLOOKUP(TRIM($U$5), 'Manual Inputs'!$H:$H, 'Manual Inputs'!$I:$I), 0) / 'Manual Inputs'!$I$17), 2))</f>
        <v/>
      </c>
      <c r="X48" s="191" t="str">
        <f>IF($B48="","",IFERROR(SUMIFS('Data Sorting'!$C:$C,'Data Sorting'!$A:$A,$B48,'Data Sorting'!$B:$B,TRIM(X$8)),0))</f>
        <v/>
      </c>
      <c r="Y48" s="191" t="str">
        <f>IF($B48="","",IFERROR(SUMIFS('Data Sorting'!$C:$C,'Data Sorting'!$A:$A,$B48,'Data Sorting'!$B:$B,TRIM(Y$8)),0))</f>
        <v/>
      </c>
      <c r="Z48" s="227" t="str">
        <f t="shared" si="12"/>
        <v/>
      </c>
      <c r="AA48" s="191" t="str">
        <f>IF($B48="","",IFERROR(SUMIFS('Data Sorting'!$D:$D,'Data Sorting'!$A:$A,$B48,'Data Sorting'!$B:$B,TRIM(AA$8)),0))</f>
        <v/>
      </c>
      <c r="AB48" s="191" t="str">
        <f>IF($B48="","",IFERROR(SUMIFS('Data Sorting'!$D:$D,'Data Sorting'!$A:$A,$B48,'Data Sorting'!$B:$B,TRIM(AB$8)),0))</f>
        <v/>
      </c>
      <c r="AC48" s="227" t="str">
        <f>IF($B48="", "", ROUND(((AA48+AB48)*27*_xlfn.IFNA(_xlfn.XLOOKUP(TRIM($AA$5), 'Manual Inputs'!$H:$H, 'Manual Inputs'!$I:$I), 0) / 'Manual Inputs'!$I$17), 2))</f>
        <v/>
      </c>
      <c r="AD48" s="191" t="str">
        <f>IF($B48="","",IFERROR(SUMIFS('Data Sorting'!$C:$C,'Data Sorting'!$A:$A,$B48,'Data Sorting'!$B:$B,TRIM(AD$8)),0))</f>
        <v/>
      </c>
      <c r="AE48" s="191" t="str">
        <f>IF($B48="","",IFERROR(SUMIFS('Data Sorting'!$D:$D,'Data Sorting'!$A:$A,$B48,'Data Sorting'!$B:$B,TRIM(AE$8)),0))</f>
        <v/>
      </c>
      <c r="AF48" s="227" t="str">
        <f t="shared" si="13"/>
        <v/>
      </c>
      <c r="AG48" s="192" t="str">
        <f t="shared" si="14"/>
        <v/>
      </c>
      <c r="AH48" s="192" t="str">
        <f t="shared" si="8"/>
        <v/>
      </c>
      <c r="AI48" s="192" t="str">
        <f t="shared" si="15"/>
        <v/>
      </c>
      <c r="AJ48" s="193" t="str">
        <f t="shared" si="16"/>
        <v/>
      </c>
      <c r="AK48" s="193" t="str">
        <f t="shared" si="17"/>
        <v/>
      </c>
      <c r="AL48" s="193" t="str">
        <f t="shared" si="18"/>
        <v/>
      </c>
      <c r="AM48" s="194" t="str">
        <f>IF($B48="", "", IFERROR(ROUND(AL48 * 'Manual Inputs'!$I$6, 2), 0))</f>
        <v/>
      </c>
      <c r="AN48" s="195" t="str">
        <f t="shared" si="19"/>
        <v/>
      </c>
      <c r="AO48" s="196" t="str">
        <f>IF(OR($AN48="", $AN48=0), "", ROUND((N($AN48) * 'Manual Inputs'!$I$15 / 'Manual Inputs'!$I$16), 2))</f>
        <v/>
      </c>
      <c r="AP48" s="228" t="str">
        <f t="shared" si="20"/>
        <v/>
      </c>
      <c r="AQ48" s="229" t="str" cm="1">
        <f t="array" ref="AQ48">_xlfn.LET(
    _xlpm.Rate, _xlfn.IFS(
        'Manual Inputs'!$I$19="Asphalt Cutbacks", 'Manual Inputs'!$I$7/'Manual Inputs'!$I$8,
        'Manual Inputs'!$I$19="Asphalt Emulsion", 'Manual Inputs'!$I$9/'Manual Inputs'!$I$10
    ),
    IF(OR(ISNA(_xlpm.Rate), AP48=""), "", ROUND(_xlpm.Rate * N(AP48), 2))
)</f>
        <v/>
      </c>
      <c r="AR48" s="230" t="str">
        <f t="shared" si="21"/>
        <v/>
      </c>
      <c r="AS48" s="231" t="str">
        <f>IF(OR($AR48="", 'Manual Inputs'!$I$11=""), "", ROUND(($AR48 * 'Manual Inputs'!$I$12 * 'Manual Inputs'!$I$11 / 'Manual Inputs'!$I$17), 2))</f>
        <v/>
      </c>
      <c r="AT48" s="232" t="str">
        <f t="shared" si="22"/>
        <v/>
      </c>
      <c r="AU48" s="233" t="str">
        <f>IF(OR($AT48="", $AT48=0), "", ROUND(($AT48 * 'Manual Inputs'!$I$15 / 'Manual Inputs'!$I$16), 2))</f>
        <v/>
      </c>
      <c r="AV48" s="234" t="str">
        <f>IF($B48="","",IFERROR(SUMIFS('Data Sorting'!$D:$D,'Data Sorting'!$A:$A,$B48,'Data Sorting'!$B:$B,TRIM(AV$7)),0))</f>
        <v/>
      </c>
      <c r="AW48" s="235" t="str">
        <f>IF($B48="", "", IFERROR(ROUND(SUMIFS('Data Sorting'!$C:$C, 'Data Sorting'!$A:$A, $B48, 'Data Sorting'!$B:$B, TRIM(AV$7)) / (9), 0), 0))</f>
        <v/>
      </c>
      <c r="AX48" s="238" t="str">
        <f>IF(OR(AV48="", AV48=0), "", ROUND((AV48*27 * 'Manual Inputs'!$I$4 / 'Manual Inputs'!$I$17), 0))</f>
        <v/>
      </c>
    </row>
    <row r="49" spans="1:50">
      <c r="A49" s="225"/>
      <c r="B49" s="190" t="str">
        <f>IF('Manual Inputs'!D43&lt;&gt;"",'Manual Inputs'!D43,"")</f>
        <v/>
      </c>
      <c r="C49" s="191" t="str">
        <f>IF($B49="","",IFERROR(SUMIFS('Data Sorting'!$D:$D,'Data Sorting'!$A:$A,$B49,'Data Sorting'!$B:$B,TRIM(C$8)),0))</f>
        <v/>
      </c>
      <c r="D49" s="191" t="str">
        <f>IF($B49="","",IFERROR(SUMIFS('Data Sorting'!$D:$D,'Data Sorting'!$A:$A,$B49,'Data Sorting'!$B:$B,TRIM(D$8)),0))</f>
        <v/>
      </c>
      <c r="E49" s="227" t="str">
        <f>IF($B49="", "", ROUND(((C49+D49)*27*_xlfn.IFNA(_xlfn.XLOOKUP(TRIM($C$5), 'Manual Inputs'!$H:$H, 'Manual Inputs'!$I:$I), 0) / 'Manual Inputs'!$I$17), 2))</f>
        <v/>
      </c>
      <c r="F49" s="191" t="str">
        <f>IF($B49="","",IFERROR(SUMIFS('Data Sorting'!$C:$C,'Data Sorting'!$A:$A,$B49,'Data Sorting'!$B:$B,TRIM(F$8)),0))</f>
        <v/>
      </c>
      <c r="G49" s="191" t="str">
        <f>IF($B49="","",IFERROR(SUMIFS('Data Sorting'!$C:$C,'Data Sorting'!$A:$A,$B49,'Data Sorting'!$B:$B,TRIM(G$8)),0))</f>
        <v/>
      </c>
      <c r="H49" s="227" t="str">
        <f t="shared" si="9"/>
        <v/>
      </c>
      <c r="I49" s="191" t="str">
        <f>IF($B49="","",IFERROR(SUMIFS('Data Sorting'!$D:$D,'Data Sorting'!$A:$A,$B49,'Data Sorting'!$B:$B,TRIM(I$8)),0))</f>
        <v/>
      </c>
      <c r="J49" s="191" t="str">
        <f>IF($B49="","",IFERROR(SUMIFS('Data Sorting'!$D:$D,'Data Sorting'!$A:$A,$B49,'Data Sorting'!$B:$B,TRIM(J$8)),0))</f>
        <v/>
      </c>
      <c r="K49" s="227" t="str">
        <f>IF($B49="", "", ROUND(((I49+J49)*27*_xlfn.IFNA(_xlfn.XLOOKUP(TRIM($I$5), 'Manual Inputs'!$H:$H, 'Manual Inputs'!$I:$I), 0) / 'Manual Inputs'!$I$17), 2))</f>
        <v/>
      </c>
      <c r="L49" s="191" t="str">
        <f>IF($B49="","",IFERROR(SUMIFS('Data Sorting'!$C:$C,'Data Sorting'!$A:$A,$B49,'Data Sorting'!$B:$B,TRIM(L$8)),0))</f>
        <v/>
      </c>
      <c r="M49" s="191" t="str">
        <f>IF($B49="","",IFERROR(SUMIFS('Data Sorting'!$C:$C,'Data Sorting'!$A:$A,$B49,'Data Sorting'!$C:$C,TRIM(M$8)),0))</f>
        <v/>
      </c>
      <c r="N49" s="227" t="str">
        <f t="shared" si="10"/>
        <v/>
      </c>
      <c r="O49" s="191" t="str">
        <f>IF($B49="","",IFERROR(SUMIFS('Data Sorting'!$D:$D,'Data Sorting'!$A:$A,$B49,'Data Sorting'!$B:$B,TRIM(O$8)),0))</f>
        <v/>
      </c>
      <c r="P49" s="191" t="str">
        <f>IF($B49="","",IFERROR(SUMIFS('Data Sorting'!$D:$D,'Data Sorting'!$A:$A,$B49,'Data Sorting'!$B:$B,TRIM(P$8)),0))</f>
        <v/>
      </c>
      <c r="Q49" s="227" t="str">
        <f>IF($B49="", "", ROUND(((O49+P49)*27*_xlfn.IFNA(_xlfn.XLOOKUP(TRIM($O$5), 'Manual Inputs'!$H:$H, 'Manual Inputs'!$I:$I), 0) / 'Manual Inputs'!$I$17), 2))</f>
        <v/>
      </c>
      <c r="R49" s="191" t="str">
        <f>IF($B49="","",IFERROR(SUMIFS('Data Sorting'!$C:$C,'Data Sorting'!$A:$A,$B49,'Data Sorting'!$B:$B,TRIM(R$8)),0))</f>
        <v/>
      </c>
      <c r="S49" s="191" t="str">
        <f>IF($B49="","",IFERROR(SUMIFS('Data Sorting'!$C:$C,'Data Sorting'!$A:$A,$B49,'Data Sorting'!$B:$B,TRIM(S$8)),0))</f>
        <v/>
      </c>
      <c r="T49" s="227" t="str">
        <f t="shared" si="11"/>
        <v/>
      </c>
      <c r="U49" s="191" t="str">
        <f>IF($B49="","",IFERROR(SUMIFS('Data Sorting'!$D:$D,'Data Sorting'!$A:$A,$B49,'Data Sorting'!$B:$B,TRIM(U$8)),0))</f>
        <v/>
      </c>
      <c r="V49" s="191" t="str">
        <f>IF($B49="","",IFERROR(SUMIFS('Data Sorting'!$D:$D,'Data Sorting'!$A:$A,$B49,'Data Sorting'!$B:$B,TRIM(V$8)),0))</f>
        <v/>
      </c>
      <c r="W49" s="227" t="str">
        <f>IF($B49="", "", ROUND(((U49+V49)*27*_xlfn.IFNA(_xlfn.XLOOKUP(TRIM($U$5), 'Manual Inputs'!$H:$H, 'Manual Inputs'!$I:$I), 0) / 'Manual Inputs'!$I$17), 2))</f>
        <v/>
      </c>
      <c r="X49" s="191" t="str">
        <f>IF($B49="","",IFERROR(SUMIFS('Data Sorting'!$C:$C,'Data Sorting'!$A:$A,$B49,'Data Sorting'!$B:$B,TRIM(X$8)),0))</f>
        <v/>
      </c>
      <c r="Y49" s="191" t="str">
        <f>IF($B49="","",IFERROR(SUMIFS('Data Sorting'!$C:$C,'Data Sorting'!$A:$A,$B49,'Data Sorting'!$B:$B,TRIM(Y$8)),0))</f>
        <v/>
      </c>
      <c r="Z49" s="227" t="str">
        <f t="shared" si="12"/>
        <v/>
      </c>
      <c r="AA49" s="191" t="str">
        <f>IF($B49="","",IFERROR(SUMIFS('Data Sorting'!$D:$D,'Data Sorting'!$A:$A,$B49,'Data Sorting'!$B:$B,TRIM(AA$8)),0))</f>
        <v/>
      </c>
      <c r="AB49" s="191" t="str">
        <f>IF($B49="","",IFERROR(SUMIFS('Data Sorting'!$D:$D,'Data Sorting'!$A:$A,$B49,'Data Sorting'!$B:$B,TRIM(AB$8)),0))</f>
        <v/>
      </c>
      <c r="AC49" s="227" t="str">
        <f>IF($B49="", "", ROUND(((AA49+AB49)*27*_xlfn.IFNA(_xlfn.XLOOKUP(TRIM($AA$5), 'Manual Inputs'!$H:$H, 'Manual Inputs'!$I:$I), 0) / 'Manual Inputs'!$I$17), 2))</f>
        <v/>
      </c>
      <c r="AD49" s="191" t="str">
        <f>IF($B49="","",IFERROR(SUMIFS('Data Sorting'!$C:$C,'Data Sorting'!$A:$A,$B49,'Data Sorting'!$B:$B,TRIM(AD$8)),0))</f>
        <v/>
      </c>
      <c r="AE49" s="191" t="str">
        <f>IF($B49="","",IFERROR(SUMIFS('Data Sorting'!$D:$D,'Data Sorting'!$A:$A,$B49,'Data Sorting'!$B:$B,TRIM(AE$8)),0))</f>
        <v/>
      </c>
      <c r="AF49" s="227" t="str">
        <f t="shared" si="13"/>
        <v/>
      </c>
      <c r="AG49" s="192" t="str">
        <f t="shared" si="14"/>
        <v/>
      </c>
      <c r="AH49" s="192" t="str">
        <f t="shared" si="8"/>
        <v/>
      </c>
      <c r="AI49" s="192" t="str">
        <f t="shared" si="15"/>
        <v/>
      </c>
      <c r="AJ49" s="193" t="str">
        <f t="shared" si="16"/>
        <v/>
      </c>
      <c r="AK49" s="193" t="str">
        <f t="shared" si="17"/>
        <v/>
      </c>
      <c r="AL49" s="193" t="str">
        <f t="shared" si="18"/>
        <v/>
      </c>
      <c r="AM49" s="194" t="str">
        <f>IF($B49="", "", IFERROR(ROUND(AL49 * 'Manual Inputs'!$I$6, 2), 0))</f>
        <v/>
      </c>
      <c r="AN49" s="195" t="str">
        <f t="shared" si="19"/>
        <v/>
      </c>
      <c r="AO49" s="196" t="str">
        <f>IF(OR($AN49="", $AN49=0), "", ROUND((N($AN49) * 'Manual Inputs'!$I$15 / 'Manual Inputs'!$I$16), 2))</f>
        <v/>
      </c>
      <c r="AP49" s="228" t="str">
        <f t="shared" si="20"/>
        <v/>
      </c>
      <c r="AQ49" s="229" t="str" cm="1">
        <f t="array" ref="AQ49">_xlfn.LET(
    _xlpm.Rate, _xlfn.IFS(
        'Manual Inputs'!$I$19="Asphalt Cutbacks", 'Manual Inputs'!$I$7/'Manual Inputs'!$I$8,
        'Manual Inputs'!$I$19="Asphalt Emulsion", 'Manual Inputs'!$I$9/'Manual Inputs'!$I$10
    ),
    IF(OR(ISNA(_xlpm.Rate), AP49=""), "", ROUND(_xlpm.Rate * N(AP49), 2))
)</f>
        <v/>
      </c>
      <c r="AR49" s="230" t="str">
        <f t="shared" si="21"/>
        <v/>
      </c>
      <c r="AS49" s="231" t="str">
        <f>IF(OR($AR49="", 'Manual Inputs'!$I$11=""), "", ROUND(($AR49 * 'Manual Inputs'!$I$12 * 'Manual Inputs'!$I$11 / 'Manual Inputs'!$I$17), 2))</f>
        <v/>
      </c>
      <c r="AT49" s="232" t="str">
        <f t="shared" si="22"/>
        <v/>
      </c>
      <c r="AU49" s="233" t="str">
        <f>IF(OR($AT49="", $AT49=0), "", ROUND(($AT49 * 'Manual Inputs'!$I$15 / 'Manual Inputs'!$I$16), 2))</f>
        <v/>
      </c>
      <c r="AV49" s="234" t="str">
        <f>IF($B49="","",IFERROR(SUMIFS('Data Sorting'!$D:$D,'Data Sorting'!$A:$A,$B49,'Data Sorting'!$B:$B,TRIM(AV$7)),0))</f>
        <v/>
      </c>
      <c r="AW49" s="235" t="str">
        <f>IF($B49="", "", IFERROR(ROUND(SUMIFS('Data Sorting'!$C:$C, 'Data Sorting'!$A:$A, $B49, 'Data Sorting'!$B:$B, TRIM(AV$7)) / (9), 0), 0))</f>
        <v/>
      </c>
      <c r="AX49" s="238" t="str">
        <f>IF(OR(AV49="", AV49=0), "", ROUND((AV49*27 * 'Manual Inputs'!$I$4 / 'Manual Inputs'!$I$17), 0))</f>
        <v/>
      </c>
    </row>
    <row r="50" spans="1:50">
      <c r="A50" s="225"/>
      <c r="B50" s="190" t="str">
        <f>IF('Manual Inputs'!D44&lt;&gt;"",'Manual Inputs'!D44,"")</f>
        <v/>
      </c>
      <c r="C50" s="191" t="str">
        <f>IF($B50="","",IFERROR(SUMIFS('Data Sorting'!$D:$D,'Data Sorting'!$A:$A,$B50,'Data Sorting'!$B:$B,TRIM(C$8)),0))</f>
        <v/>
      </c>
      <c r="D50" s="191" t="str">
        <f>IF($B50="","",IFERROR(SUMIFS('Data Sorting'!$D:$D,'Data Sorting'!$A:$A,$B50,'Data Sorting'!$B:$B,TRIM(D$8)),0))</f>
        <v/>
      </c>
      <c r="E50" s="227" t="str">
        <f>IF($B50="", "", ROUND(((C50+D50)*27*_xlfn.IFNA(_xlfn.XLOOKUP(TRIM($C$5), 'Manual Inputs'!$H:$H, 'Manual Inputs'!$I:$I), 0) / 'Manual Inputs'!$I$17), 2))</f>
        <v/>
      </c>
      <c r="F50" s="191" t="str">
        <f>IF($B50="","",IFERROR(SUMIFS('Data Sorting'!$C:$C,'Data Sorting'!$A:$A,$B50,'Data Sorting'!$B:$B,TRIM(F$8)),0))</f>
        <v/>
      </c>
      <c r="G50" s="191" t="str">
        <f>IF($B50="","",IFERROR(SUMIFS('Data Sorting'!$C:$C,'Data Sorting'!$A:$A,$B50,'Data Sorting'!$B:$B,TRIM(G$8)),0))</f>
        <v/>
      </c>
      <c r="H50" s="227" t="str">
        <f t="shared" si="9"/>
        <v/>
      </c>
      <c r="I50" s="191" t="str">
        <f>IF($B50="","",IFERROR(SUMIFS('Data Sorting'!$D:$D,'Data Sorting'!$A:$A,$B50,'Data Sorting'!$B:$B,TRIM(I$8)),0))</f>
        <v/>
      </c>
      <c r="J50" s="191" t="str">
        <f>IF($B50="","",IFERROR(SUMIFS('Data Sorting'!$D:$D,'Data Sorting'!$A:$A,$B50,'Data Sorting'!$B:$B,TRIM(J$8)),0))</f>
        <v/>
      </c>
      <c r="K50" s="227" t="str">
        <f>IF($B50="", "", ROUND(((I50+J50)*27*_xlfn.IFNA(_xlfn.XLOOKUP(TRIM($I$5), 'Manual Inputs'!$H:$H, 'Manual Inputs'!$I:$I), 0) / 'Manual Inputs'!$I$17), 2))</f>
        <v/>
      </c>
      <c r="L50" s="191" t="str">
        <f>IF($B50="","",IFERROR(SUMIFS('Data Sorting'!$C:$C,'Data Sorting'!$A:$A,$B50,'Data Sorting'!$B:$B,TRIM(L$8)),0))</f>
        <v/>
      </c>
      <c r="M50" s="191" t="str">
        <f>IF($B50="","",IFERROR(SUMIFS('Data Sorting'!$C:$C,'Data Sorting'!$A:$A,$B50,'Data Sorting'!$C:$C,TRIM(M$8)),0))</f>
        <v/>
      </c>
      <c r="N50" s="227" t="str">
        <f t="shared" si="10"/>
        <v/>
      </c>
      <c r="O50" s="191" t="str">
        <f>IF($B50="","",IFERROR(SUMIFS('Data Sorting'!$D:$D,'Data Sorting'!$A:$A,$B50,'Data Sorting'!$B:$B,TRIM(O$8)),0))</f>
        <v/>
      </c>
      <c r="P50" s="191" t="str">
        <f>IF($B50="","",IFERROR(SUMIFS('Data Sorting'!$D:$D,'Data Sorting'!$A:$A,$B50,'Data Sorting'!$B:$B,TRIM(P$8)),0))</f>
        <v/>
      </c>
      <c r="Q50" s="227" t="str">
        <f>IF($B50="", "", ROUND(((O50+P50)*27*_xlfn.IFNA(_xlfn.XLOOKUP(TRIM($O$5), 'Manual Inputs'!$H:$H, 'Manual Inputs'!$I:$I), 0) / 'Manual Inputs'!$I$17), 2))</f>
        <v/>
      </c>
      <c r="R50" s="191" t="str">
        <f>IF($B50="","",IFERROR(SUMIFS('Data Sorting'!$C:$C,'Data Sorting'!$A:$A,$B50,'Data Sorting'!$B:$B,TRIM(R$8)),0))</f>
        <v/>
      </c>
      <c r="S50" s="191" t="str">
        <f>IF($B50="","",IFERROR(SUMIFS('Data Sorting'!$C:$C,'Data Sorting'!$A:$A,$B50,'Data Sorting'!$B:$B,TRIM(S$8)),0))</f>
        <v/>
      </c>
      <c r="T50" s="227" t="str">
        <f t="shared" si="11"/>
        <v/>
      </c>
      <c r="U50" s="191" t="str">
        <f>IF($B50="","",IFERROR(SUMIFS('Data Sorting'!$D:$D,'Data Sorting'!$A:$A,$B50,'Data Sorting'!$B:$B,TRIM(U$8)),0))</f>
        <v/>
      </c>
      <c r="V50" s="191" t="str">
        <f>IF($B50="","",IFERROR(SUMIFS('Data Sorting'!$D:$D,'Data Sorting'!$A:$A,$B50,'Data Sorting'!$B:$B,TRIM(V$8)),0))</f>
        <v/>
      </c>
      <c r="W50" s="227" t="str">
        <f>IF($B50="", "", ROUND(((U50+V50)*27*_xlfn.IFNA(_xlfn.XLOOKUP(TRIM($U$5), 'Manual Inputs'!$H:$H, 'Manual Inputs'!$I:$I), 0) / 'Manual Inputs'!$I$17), 2))</f>
        <v/>
      </c>
      <c r="X50" s="191" t="str">
        <f>IF($B50="","",IFERROR(SUMIFS('Data Sorting'!$C:$C,'Data Sorting'!$A:$A,$B50,'Data Sorting'!$B:$B,TRIM(X$8)),0))</f>
        <v/>
      </c>
      <c r="Y50" s="191" t="str">
        <f>IF($B50="","",IFERROR(SUMIFS('Data Sorting'!$C:$C,'Data Sorting'!$A:$A,$B50,'Data Sorting'!$B:$B,TRIM(Y$8)),0))</f>
        <v/>
      </c>
      <c r="Z50" s="227" t="str">
        <f t="shared" si="12"/>
        <v/>
      </c>
      <c r="AA50" s="191" t="str">
        <f>IF($B50="","",IFERROR(SUMIFS('Data Sorting'!$D:$D,'Data Sorting'!$A:$A,$B50,'Data Sorting'!$B:$B,TRIM(AA$8)),0))</f>
        <v/>
      </c>
      <c r="AB50" s="191" t="str">
        <f>IF($B50="","",IFERROR(SUMIFS('Data Sorting'!$D:$D,'Data Sorting'!$A:$A,$B50,'Data Sorting'!$B:$B,TRIM(AB$8)),0))</f>
        <v/>
      </c>
      <c r="AC50" s="227" t="str">
        <f>IF($B50="", "", ROUND(((AA50+AB50)*27*_xlfn.IFNA(_xlfn.XLOOKUP(TRIM($AA$5), 'Manual Inputs'!$H:$H, 'Manual Inputs'!$I:$I), 0) / 'Manual Inputs'!$I$17), 2))</f>
        <v/>
      </c>
      <c r="AD50" s="191" t="str">
        <f>IF($B50="","",IFERROR(SUMIFS('Data Sorting'!$C:$C,'Data Sorting'!$A:$A,$B50,'Data Sorting'!$B:$B,TRIM(AD$8)),0))</f>
        <v/>
      </c>
      <c r="AE50" s="191" t="str">
        <f>IF($B50="","",IFERROR(SUMIFS('Data Sorting'!$D:$D,'Data Sorting'!$A:$A,$B50,'Data Sorting'!$B:$B,TRIM(AE$8)),0))</f>
        <v/>
      </c>
      <c r="AF50" s="227" t="str">
        <f t="shared" si="13"/>
        <v/>
      </c>
      <c r="AG50" s="192" t="str">
        <f t="shared" si="14"/>
        <v/>
      </c>
      <c r="AH50" s="192" t="str">
        <f t="shared" si="8"/>
        <v/>
      </c>
      <c r="AI50" s="192" t="str">
        <f t="shared" si="15"/>
        <v/>
      </c>
      <c r="AJ50" s="193" t="str">
        <f t="shared" si="16"/>
        <v/>
      </c>
      <c r="AK50" s="193" t="str">
        <f t="shared" si="17"/>
        <v/>
      </c>
      <c r="AL50" s="193" t="str">
        <f t="shared" si="18"/>
        <v/>
      </c>
      <c r="AM50" s="194" t="str">
        <f>IF($B50="", "", IFERROR(ROUND(AL50 * 'Manual Inputs'!$I$6, 2), 0))</f>
        <v/>
      </c>
      <c r="AN50" s="195" t="str">
        <f t="shared" si="19"/>
        <v/>
      </c>
      <c r="AO50" s="196" t="str">
        <f>IF(OR($AN50="", $AN50=0), "", ROUND((N($AN50) * 'Manual Inputs'!$I$15 / 'Manual Inputs'!$I$16), 2))</f>
        <v/>
      </c>
      <c r="AP50" s="228" t="str">
        <f t="shared" si="20"/>
        <v/>
      </c>
      <c r="AQ50" s="229" t="str" cm="1">
        <f t="array" ref="AQ50">_xlfn.LET(
    _xlpm.Rate, _xlfn.IFS(
        'Manual Inputs'!$I$19="Asphalt Cutbacks", 'Manual Inputs'!$I$7/'Manual Inputs'!$I$8,
        'Manual Inputs'!$I$19="Asphalt Emulsion", 'Manual Inputs'!$I$9/'Manual Inputs'!$I$10
    ),
    IF(OR(ISNA(_xlpm.Rate), AP50=""), "", ROUND(_xlpm.Rate * N(AP50), 2))
)</f>
        <v/>
      </c>
      <c r="AR50" s="230" t="str">
        <f t="shared" si="21"/>
        <v/>
      </c>
      <c r="AS50" s="231" t="str">
        <f>IF(OR($AR50="", 'Manual Inputs'!$I$11=""), "", ROUND(($AR50 * 'Manual Inputs'!$I$12 * 'Manual Inputs'!$I$11 / 'Manual Inputs'!$I$17), 2))</f>
        <v/>
      </c>
      <c r="AT50" s="232" t="str">
        <f t="shared" si="22"/>
        <v/>
      </c>
      <c r="AU50" s="233" t="str">
        <f>IF(OR($AT50="", $AT50=0), "", ROUND(($AT50 * 'Manual Inputs'!$I$15 / 'Manual Inputs'!$I$16), 2))</f>
        <v/>
      </c>
      <c r="AV50" s="234" t="str">
        <f>IF($B50="","",IFERROR(SUMIFS('Data Sorting'!$D:$D,'Data Sorting'!$A:$A,$B50,'Data Sorting'!$B:$B,TRIM(AV$7)),0))</f>
        <v/>
      </c>
      <c r="AW50" s="235" t="str">
        <f>IF($B50="", "", IFERROR(ROUND(SUMIFS('Data Sorting'!$C:$C, 'Data Sorting'!$A:$A, $B50, 'Data Sorting'!$B:$B, TRIM(AV$7)) / (9), 0), 0))</f>
        <v/>
      </c>
      <c r="AX50" s="238" t="str">
        <f>IF(OR(AV50="", AV50=0), "", ROUND((AV50*27 * 'Manual Inputs'!$I$4 / 'Manual Inputs'!$I$17), 0))</f>
        <v/>
      </c>
    </row>
    <row r="51" spans="1:50">
      <c r="A51" s="225"/>
      <c r="B51" s="190" t="str">
        <f>IF('Manual Inputs'!D45&lt;&gt;"",'Manual Inputs'!D45,"")</f>
        <v/>
      </c>
      <c r="C51" s="191" t="str">
        <f>IF($B51="","",IFERROR(SUMIFS('Data Sorting'!$D:$D,'Data Sorting'!$A:$A,$B51,'Data Sorting'!$B:$B,TRIM(C$8)),0))</f>
        <v/>
      </c>
      <c r="D51" s="191" t="str">
        <f>IF($B51="","",IFERROR(SUMIFS('Data Sorting'!$D:$D,'Data Sorting'!$A:$A,$B51,'Data Sorting'!$B:$B,TRIM(D$8)),0))</f>
        <v/>
      </c>
      <c r="E51" s="227" t="str">
        <f>IF($B51="", "", ROUND(((C51+D51)*27*_xlfn.IFNA(_xlfn.XLOOKUP(TRIM($C$5), 'Manual Inputs'!$H:$H, 'Manual Inputs'!$I:$I), 0) / 'Manual Inputs'!$I$17), 2))</f>
        <v/>
      </c>
      <c r="F51" s="191" t="str">
        <f>IF($B51="","",IFERROR(SUMIFS('Data Sorting'!$C:$C,'Data Sorting'!$A:$A,$B51,'Data Sorting'!$B:$B,TRIM(F$8)),0))</f>
        <v/>
      </c>
      <c r="G51" s="191" t="str">
        <f>IF($B51="","",IFERROR(SUMIFS('Data Sorting'!$C:$C,'Data Sorting'!$A:$A,$B51,'Data Sorting'!$B:$B,TRIM(G$8)),0))</f>
        <v/>
      </c>
      <c r="H51" s="227" t="str">
        <f t="shared" si="9"/>
        <v/>
      </c>
      <c r="I51" s="191" t="str">
        <f>IF($B51="","",IFERROR(SUMIFS('Data Sorting'!$D:$D,'Data Sorting'!$A:$A,$B51,'Data Sorting'!$B:$B,TRIM(I$8)),0))</f>
        <v/>
      </c>
      <c r="J51" s="191" t="str">
        <f>IF($B51="","",IFERROR(SUMIFS('Data Sorting'!$D:$D,'Data Sorting'!$A:$A,$B51,'Data Sorting'!$B:$B,TRIM(J$8)),0))</f>
        <v/>
      </c>
      <c r="K51" s="227" t="str">
        <f>IF($B51="", "", ROUND(((I51+J51)*27*_xlfn.IFNA(_xlfn.XLOOKUP(TRIM($I$5), 'Manual Inputs'!$H:$H, 'Manual Inputs'!$I:$I), 0) / 'Manual Inputs'!$I$17), 2))</f>
        <v/>
      </c>
      <c r="L51" s="191" t="str">
        <f>IF($B51="","",IFERROR(SUMIFS('Data Sorting'!$C:$C,'Data Sorting'!$A:$A,$B51,'Data Sorting'!$B:$B,TRIM(L$8)),0))</f>
        <v/>
      </c>
      <c r="M51" s="191" t="str">
        <f>IF($B51="","",IFERROR(SUMIFS('Data Sorting'!$C:$C,'Data Sorting'!$A:$A,$B51,'Data Sorting'!$C:$C,TRIM(M$8)),0))</f>
        <v/>
      </c>
      <c r="N51" s="227" t="str">
        <f t="shared" si="10"/>
        <v/>
      </c>
      <c r="O51" s="191" t="str">
        <f>IF($B51="","",IFERROR(SUMIFS('Data Sorting'!$D:$D,'Data Sorting'!$A:$A,$B51,'Data Sorting'!$B:$B,TRIM(O$8)),0))</f>
        <v/>
      </c>
      <c r="P51" s="191" t="str">
        <f>IF($B51="","",IFERROR(SUMIFS('Data Sorting'!$D:$D,'Data Sorting'!$A:$A,$B51,'Data Sorting'!$B:$B,TRIM(P$8)),0))</f>
        <v/>
      </c>
      <c r="Q51" s="227" t="str">
        <f>IF($B51="", "", ROUND(((O51+P51)*27*_xlfn.IFNA(_xlfn.XLOOKUP(TRIM($O$5), 'Manual Inputs'!$H:$H, 'Manual Inputs'!$I:$I), 0) / 'Manual Inputs'!$I$17), 2))</f>
        <v/>
      </c>
      <c r="R51" s="191" t="str">
        <f>IF($B51="","",IFERROR(SUMIFS('Data Sorting'!$C:$C,'Data Sorting'!$A:$A,$B51,'Data Sorting'!$B:$B,TRIM(R$8)),0))</f>
        <v/>
      </c>
      <c r="S51" s="191" t="str">
        <f>IF($B51="","",IFERROR(SUMIFS('Data Sorting'!$C:$C,'Data Sorting'!$A:$A,$B51,'Data Sorting'!$B:$B,TRIM(S$8)),0))</f>
        <v/>
      </c>
      <c r="T51" s="227" t="str">
        <f t="shared" si="11"/>
        <v/>
      </c>
      <c r="U51" s="191" t="str">
        <f>IF($B51="","",IFERROR(SUMIFS('Data Sorting'!$D:$D,'Data Sorting'!$A:$A,$B51,'Data Sorting'!$B:$B,TRIM(U$8)),0))</f>
        <v/>
      </c>
      <c r="V51" s="191" t="str">
        <f>IF($B51="","",IFERROR(SUMIFS('Data Sorting'!$D:$D,'Data Sorting'!$A:$A,$B51,'Data Sorting'!$B:$B,TRIM(V$8)),0))</f>
        <v/>
      </c>
      <c r="W51" s="227" t="str">
        <f>IF($B51="", "", ROUND(((U51+V51)*27*_xlfn.IFNA(_xlfn.XLOOKUP(TRIM($U$5), 'Manual Inputs'!$H:$H, 'Manual Inputs'!$I:$I), 0) / 'Manual Inputs'!$I$17), 2))</f>
        <v/>
      </c>
      <c r="X51" s="191" t="str">
        <f>IF($B51="","",IFERROR(SUMIFS('Data Sorting'!$C:$C,'Data Sorting'!$A:$A,$B51,'Data Sorting'!$B:$B,TRIM(X$8)),0))</f>
        <v/>
      </c>
      <c r="Y51" s="191" t="str">
        <f>IF($B51="","",IFERROR(SUMIFS('Data Sorting'!$C:$C,'Data Sorting'!$A:$A,$B51,'Data Sorting'!$B:$B,TRIM(Y$8)),0))</f>
        <v/>
      </c>
      <c r="Z51" s="227" t="str">
        <f t="shared" si="12"/>
        <v/>
      </c>
      <c r="AA51" s="191" t="str">
        <f>IF($B51="","",IFERROR(SUMIFS('Data Sorting'!$D:$D,'Data Sorting'!$A:$A,$B51,'Data Sorting'!$B:$B,TRIM(AA$8)),0))</f>
        <v/>
      </c>
      <c r="AB51" s="191" t="str">
        <f>IF($B51="","",IFERROR(SUMIFS('Data Sorting'!$D:$D,'Data Sorting'!$A:$A,$B51,'Data Sorting'!$B:$B,TRIM(AB$8)),0))</f>
        <v/>
      </c>
      <c r="AC51" s="227" t="str">
        <f>IF($B51="", "", ROUND(((AA51+AB51)*27*_xlfn.IFNA(_xlfn.XLOOKUP(TRIM($AA$5), 'Manual Inputs'!$H:$H, 'Manual Inputs'!$I:$I), 0) / 'Manual Inputs'!$I$17), 2))</f>
        <v/>
      </c>
      <c r="AD51" s="191" t="str">
        <f>IF($B51="","",IFERROR(SUMIFS('Data Sorting'!$C:$C,'Data Sorting'!$A:$A,$B51,'Data Sorting'!$B:$B,TRIM(AD$8)),0))</f>
        <v/>
      </c>
      <c r="AE51" s="191" t="str">
        <f>IF($B51="","",IFERROR(SUMIFS('Data Sorting'!$D:$D,'Data Sorting'!$A:$A,$B51,'Data Sorting'!$B:$B,TRIM(AE$8)),0))</f>
        <v/>
      </c>
      <c r="AF51" s="227" t="str">
        <f t="shared" si="13"/>
        <v/>
      </c>
      <c r="AG51" s="192" t="str">
        <f t="shared" si="14"/>
        <v/>
      </c>
      <c r="AH51" s="192" t="str">
        <f t="shared" si="8"/>
        <v/>
      </c>
      <c r="AI51" s="192" t="str">
        <f t="shared" si="15"/>
        <v/>
      </c>
      <c r="AJ51" s="193" t="str">
        <f t="shared" si="16"/>
        <v/>
      </c>
      <c r="AK51" s="193" t="str">
        <f t="shared" si="17"/>
        <v/>
      </c>
      <c r="AL51" s="193" t="str">
        <f t="shared" si="18"/>
        <v/>
      </c>
      <c r="AM51" s="194" t="str">
        <f>IF($B51="", "", IFERROR(ROUND(AL51 * 'Manual Inputs'!$I$6, 2), 0))</f>
        <v/>
      </c>
      <c r="AN51" s="195" t="str">
        <f t="shared" si="19"/>
        <v/>
      </c>
      <c r="AO51" s="196" t="str">
        <f>IF(OR($AN51="", $AN51=0), "", ROUND((N($AN51) * 'Manual Inputs'!$I$15 / 'Manual Inputs'!$I$16), 2))</f>
        <v/>
      </c>
      <c r="AP51" s="228" t="str">
        <f t="shared" si="20"/>
        <v/>
      </c>
      <c r="AQ51" s="229" t="str" cm="1">
        <f t="array" ref="AQ51">_xlfn.LET(
    _xlpm.Rate, _xlfn.IFS(
        'Manual Inputs'!$I$19="Asphalt Cutbacks", 'Manual Inputs'!$I$7/'Manual Inputs'!$I$8,
        'Manual Inputs'!$I$19="Asphalt Emulsion", 'Manual Inputs'!$I$9/'Manual Inputs'!$I$10
    ),
    IF(OR(ISNA(_xlpm.Rate), AP51=""), "", ROUND(_xlpm.Rate * N(AP51), 2))
)</f>
        <v/>
      </c>
      <c r="AR51" s="230" t="str">
        <f t="shared" si="21"/>
        <v/>
      </c>
      <c r="AS51" s="231" t="str">
        <f>IF(OR($AR51="", 'Manual Inputs'!$I$11=""), "", ROUND(($AR51 * 'Manual Inputs'!$I$12 * 'Manual Inputs'!$I$11 / 'Manual Inputs'!$I$17), 2))</f>
        <v/>
      </c>
      <c r="AT51" s="232" t="str">
        <f t="shared" si="22"/>
        <v/>
      </c>
      <c r="AU51" s="233" t="str">
        <f>IF(OR($AT51="", $AT51=0), "", ROUND(($AT51 * 'Manual Inputs'!$I$15 / 'Manual Inputs'!$I$16), 2))</f>
        <v/>
      </c>
      <c r="AV51" s="234" t="str">
        <f>IF($B51="","",IFERROR(SUMIFS('Data Sorting'!$D:$D,'Data Sorting'!$A:$A,$B51,'Data Sorting'!$B:$B,TRIM(AV$7)),0))</f>
        <v/>
      </c>
      <c r="AW51" s="235" t="str">
        <f>IF($B51="", "", IFERROR(ROUND(SUMIFS('Data Sorting'!$C:$C, 'Data Sorting'!$A:$A, $B51, 'Data Sorting'!$B:$B, TRIM(AV$7)) / (9), 0), 0))</f>
        <v/>
      </c>
      <c r="AX51" s="238" t="str">
        <f>IF(OR(AV51="", AV51=0), "", ROUND((AV51*27 * 'Manual Inputs'!$I$4 / 'Manual Inputs'!$I$17), 0))</f>
        <v/>
      </c>
    </row>
    <row r="52" spans="1:50">
      <c r="A52" s="225"/>
      <c r="B52" s="190" t="str">
        <f>IF('Manual Inputs'!D46&lt;&gt;"",'Manual Inputs'!D46,"")</f>
        <v/>
      </c>
      <c r="C52" s="191" t="str">
        <f>IF($B52="","",IFERROR(SUMIFS('Data Sorting'!$D:$D,'Data Sorting'!$A:$A,$B52,'Data Sorting'!$B:$B,TRIM(C$8)),0))</f>
        <v/>
      </c>
      <c r="D52" s="191" t="str">
        <f>IF($B52="","",IFERROR(SUMIFS('Data Sorting'!$D:$D,'Data Sorting'!$A:$A,$B52,'Data Sorting'!$B:$B,TRIM(D$8)),0))</f>
        <v/>
      </c>
      <c r="E52" s="227" t="str">
        <f>IF($B52="", "", ROUND(((C52+D52)*27*_xlfn.IFNA(_xlfn.XLOOKUP(TRIM($C$5), 'Manual Inputs'!$H:$H, 'Manual Inputs'!$I:$I), 0) / 'Manual Inputs'!$I$17), 2))</f>
        <v/>
      </c>
      <c r="F52" s="191" t="str">
        <f>IF($B52="","",IFERROR(SUMIFS('Data Sorting'!$C:$C,'Data Sorting'!$A:$A,$B52,'Data Sorting'!$B:$B,TRIM(F$8)),0))</f>
        <v/>
      </c>
      <c r="G52" s="191" t="str">
        <f>IF($B52="","",IFERROR(SUMIFS('Data Sorting'!$C:$C,'Data Sorting'!$A:$A,$B52,'Data Sorting'!$B:$B,TRIM(G$8)),0))</f>
        <v/>
      </c>
      <c r="H52" s="227" t="str">
        <f t="shared" si="9"/>
        <v/>
      </c>
      <c r="I52" s="191" t="str">
        <f>IF($B52="","",IFERROR(SUMIFS('Data Sorting'!$D:$D,'Data Sorting'!$A:$A,$B52,'Data Sorting'!$B:$B,TRIM(I$8)),0))</f>
        <v/>
      </c>
      <c r="J52" s="191" t="str">
        <f>IF($B52="","",IFERROR(SUMIFS('Data Sorting'!$D:$D,'Data Sorting'!$A:$A,$B52,'Data Sorting'!$B:$B,TRIM(J$8)),0))</f>
        <v/>
      </c>
      <c r="K52" s="227" t="str">
        <f>IF($B52="", "", ROUND(((I52+J52)*27*_xlfn.IFNA(_xlfn.XLOOKUP(TRIM($I$5), 'Manual Inputs'!$H:$H, 'Manual Inputs'!$I:$I), 0) / 'Manual Inputs'!$I$17), 2))</f>
        <v/>
      </c>
      <c r="L52" s="191" t="str">
        <f>IF($B52="","",IFERROR(SUMIFS('Data Sorting'!$C:$C,'Data Sorting'!$A:$A,$B52,'Data Sorting'!$B:$B,TRIM(L$8)),0))</f>
        <v/>
      </c>
      <c r="M52" s="191" t="str">
        <f>IF($B52="","",IFERROR(SUMIFS('Data Sorting'!$C:$C,'Data Sorting'!$A:$A,$B52,'Data Sorting'!$C:$C,TRIM(M$8)),0))</f>
        <v/>
      </c>
      <c r="N52" s="227" t="str">
        <f t="shared" si="10"/>
        <v/>
      </c>
      <c r="O52" s="191" t="str">
        <f>IF($B52="","",IFERROR(SUMIFS('Data Sorting'!$D:$D,'Data Sorting'!$A:$A,$B52,'Data Sorting'!$B:$B,TRIM(O$8)),0))</f>
        <v/>
      </c>
      <c r="P52" s="191" t="str">
        <f>IF($B52="","",IFERROR(SUMIFS('Data Sorting'!$D:$D,'Data Sorting'!$A:$A,$B52,'Data Sorting'!$B:$B,TRIM(P$8)),0))</f>
        <v/>
      </c>
      <c r="Q52" s="227" t="str">
        <f>IF($B52="", "", ROUND(((O52+P52)*27*_xlfn.IFNA(_xlfn.XLOOKUP(TRIM($O$5), 'Manual Inputs'!$H:$H, 'Manual Inputs'!$I:$I), 0) / 'Manual Inputs'!$I$17), 2))</f>
        <v/>
      </c>
      <c r="R52" s="191" t="str">
        <f>IF($B52="","",IFERROR(SUMIFS('Data Sorting'!$C:$C,'Data Sorting'!$A:$A,$B52,'Data Sorting'!$B:$B,TRIM(R$8)),0))</f>
        <v/>
      </c>
      <c r="S52" s="191" t="str">
        <f>IF($B52="","",IFERROR(SUMIFS('Data Sorting'!$C:$C,'Data Sorting'!$A:$A,$B52,'Data Sorting'!$B:$B,TRIM(S$8)),0))</f>
        <v/>
      </c>
      <c r="T52" s="227" t="str">
        <f t="shared" si="11"/>
        <v/>
      </c>
      <c r="U52" s="191" t="str">
        <f>IF($B52="","",IFERROR(SUMIFS('Data Sorting'!$D:$D,'Data Sorting'!$A:$A,$B52,'Data Sorting'!$B:$B,TRIM(U$8)),0))</f>
        <v/>
      </c>
      <c r="V52" s="191" t="str">
        <f>IF($B52="","",IFERROR(SUMIFS('Data Sorting'!$D:$D,'Data Sorting'!$A:$A,$B52,'Data Sorting'!$B:$B,TRIM(V$8)),0))</f>
        <v/>
      </c>
      <c r="W52" s="227" t="str">
        <f>IF($B52="", "", ROUND(((U52+V52)*27*_xlfn.IFNA(_xlfn.XLOOKUP(TRIM($U$5), 'Manual Inputs'!$H:$H, 'Manual Inputs'!$I:$I), 0) / 'Manual Inputs'!$I$17), 2))</f>
        <v/>
      </c>
      <c r="X52" s="191" t="str">
        <f>IF($B52="","",IFERROR(SUMIFS('Data Sorting'!$C:$C,'Data Sorting'!$A:$A,$B52,'Data Sorting'!$B:$B,TRIM(X$8)),0))</f>
        <v/>
      </c>
      <c r="Y52" s="191" t="str">
        <f>IF($B52="","",IFERROR(SUMIFS('Data Sorting'!$C:$C,'Data Sorting'!$A:$A,$B52,'Data Sorting'!$B:$B,TRIM(Y$8)),0))</f>
        <v/>
      </c>
      <c r="Z52" s="227" t="str">
        <f t="shared" si="12"/>
        <v/>
      </c>
      <c r="AA52" s="191" t="str">
        <f>IF($B52="","",IFERROR(SUMIFS('Data Sorting'!$D:$D,'Data Sorting'!$A:$A,$B52,'Data Sorting'!$B:$B,TRIM(AA$8)),0))</f>
        <v/>
      </c>
      <c r="AB52" s="191" t="str">
        <f>IF($B52="","",IFERROR(SUMIFS('Data Sorting'!$D:$D,'Data Sorting'!$A:$A,$B52,'Data Sorting'!$B:$B,TRIM(AB$8)),0))</f>
        <v/>
      </c>
      <c r="AC52" s="227" t="str">
        <f>IF($B52="", "", ROUND(((AA52+AB52)*27*_xlfn.IFNA(_xlfn.XLOOKUP(TRIM($AA$5), 'Manual Inputs'!$H:$H, 'Manual Inputs'!$I:$I), 0) / 'Manual Inputs'!$I$17), 2))</f>
        <v/>
      </c>
      <c r="AD52" s="191" t="str">
        <f>IF($B52="","",IFERROR(SUMIFS('Data Sorting'!$C:$C,'Data Sorting'!$A:$A,$B52,'Data Sorting'!$B:$B,TRIM(AD$8)),0))</f>
        <v/>
      </c>
      <c r="AE52" s="191" t="str">
        <f>IF($B52="","",IFERROR(SUMIFS('Data Sorting'!$D:$D,'Data Sorting'!$A:$A,$B52,'Data Sorting'!$B:$B,TRIM(AE$8)),0))</f>
        <v/>
      </c>
      <c r="AF52" s="227" t="str">
        <f t="shared" si="13"/>
        <v/>
      </c>
      <c r="AG52" s="192" t="str">
        <f t="shared" si="14"/>
        <v/>
      </c>
      <c r="AH52" s="192" t="str">
        <f t="shared" si="8"/>
        <v/>
      </c>
      <c r="AI52" s="192" t="str">
        <f t="shared" si="15"/>
        <v/>
      </c>
      <c r="AJ52" s="193" t="str">
        <f t="shared" si="16"/>
        <v/>
      </c>
      <c r="AK52" s="193" t="str">
        <f t="shared" si="17"/>
        <v/>
      </c>
      <c r="AL52" s="193" t="str">
        <f t="shared" si="18"/>
        <v/>
      </c>
      <c r="AM52" s="194" t="str">
        <f>IF($B52="", "", IFERROR(ROUND(AL52 * 'Manual Inputs'!$I$6, 2), 0))</f>
        <v/>
      </c>
      <c r="AN52" s="195" t="str">
        <f t="shared" si="19"/>
        <v/>
      </c>
      <c r="AO52" s="196" t="str">
        <f>IF(OR($AN52="", $AN52=0), "", ROUND((N($AN52) * 'Manual Inputs'!$I$15 / 'Manual Inputs'!$I$16), 2))</f>
        <v/>
      </c>
      <c r="AP52" s="228" t="str">
        <f t="shared" si="20"/>
        <v/>
      </c>
      <c r="AQ52" s="229" t="str" cm="1">
        <f t="array" ref="AQ52">_xlfn.LET(
    _xlpm.Rate, _xlfn.IFS(
        'Manual Inputs'!$I$19="Asphalt Cutbacks", 'Manual Inputs'!$I$7/'Manual Inputs'!$I$8,
        'Manual Inputs'!$I$19="Asphalt Emulsion", 'Manual Inputs'!$I$9/'Manual Inputs'!$I$10
    ),
    IF(OR(ISNA(_xlpm.Rate), AP52=""), "", ROUND(_xlpm.Rate * N(AP52), 2))
)</f>
        <v/>
      </c>
      <c r="AR52" s="230" t="str">
        <f t="shared" si="21"/>
        <v/>
      </c>
      <c r="AS52" s="231" t="str">
        <f>IF(OR($AR52="", 'Manual Inputs'!$I$11=""), "", ROUND(($AR52 * 'Manual Inputs'!$I$12 * 'Manual Inputs'!$I$11 / 'Manual Inputs'!$I$17), 2))</f>
        <v/>
      </c>
      <c r="AT52" s="232" t="str">
        <f t="shared" si="22"/>
        <v/>
      </c>
      <c r="AU52" s="233" t="str">
        <f>IF(OR($AT52="", $AT52=0), "", ROUND(($AT52 * 'Manual Inputs'!$I$15 / 'Manual Inputs'!$I$16), 2))</f>
        <v/>
      </c>
      <c r="AV52" s="234" t="str">
        <f>IF($B52="","",IFERROR(SUMIFS('Data Sorting'!$D:$D,'Data Sorting'!$A:$A,$B52,'Data Sorting'!$B:$B,TRIM(AV$7)),0))</f>
        <v/>
      </c>
      <c r="AW52" s="235" t="str">
        <f>IF($B52="", "", IFERROR(ROUND(SUMIFS('Data Sorting'!$C:$C, 'Data Sorting'!$A:$A, $B52, 'Data Sorting'!$B:$B, TRIM(AV$7)) / (9), 0), 0))</f>
        <v/>
      </c>
      <c r="AX52" s="238" t="str">
        <f>IF(OR(AV52="", AV52=0), "", ROUND((AV52*27 * 'Manual Inputs'!$I$4 / 'Manual Inputs'!$I$17), 0))</f>
        <v/>
      </c>
    </row>
    <row r="53" spans="1:50">
      <c r="A53" s="225"/>
      <c r="B53" s="190" t="str">
        <f>IF('Manual Inputs'!D47&lt;&gt;"",'Manual Inputs'!D47,"")</f>
        <v/>
      </c>
      <c r="C53" s="191" t="str">
        <f>IF($B53="","",IFERROR(SUMIFS('Data Sorting'!$D:$D,'Data Sorting'!$A:$A,$B53,'Data Sorting'!$B:$B,TRIM(C$8)),0))</f>
        <v/>
      </c>
      <c r="D53" s="191" t="str">
        <f>IF($B53="","",IFERROR(SUMIFS('Data Sorting'!$D:$D,'Data Sorting'!$A:$A,$B53,'Data Sorting'!$B:$B,TRIM(D$8)),0))</f>
        <v/>
      </c>
      <c r="E53" s="227" t="str">
        <f>IF($B53="", "", ROUND(((C53+D53)*27*_xlfn.IFNA(_xlfn.XLOOKUP(TRIM($C$5), 'Manual Inputs'!$H:$H, 'Manual Inputs'!$I:$I), 0) / 'Manual Inputs'!$I$17), 2))</f>
        <v/>
      </c>
      <c r="F53" s="191" t="str">
        <f>IF($B53="","",IFERROR(SUMIFS('Data Sorting'!$C:$C,'Data Sorting'!$A:$A,$B53,'Data Sorting'!$B:$B,TRIM(F$8)),0))</f>
        <v/>
      </c>
      <c r="G53" s="191" t="str">
        <f>IF($B53="","",IFERROR(SUMIFS('Data Sorting'!$C:$C,'Data Sorting'!$A:$A,$B53,'Data Sorting'!$B:$B,TRIM(G$8)),0))</f>
        <v/>
      </c>
      <c r="H53" s="227" t="str">
        <f t="shared" si="9"/>
        <v/>
      </c>
      <c r="I53" s="191" t="str">
        <f>IF($B53="","",IFERROR(SUMIFS('Data Sorting'!$D:$D,'Data Sorting'!$A:$A,$B53,'Data Sorting'!$B:$B,TRIM(I$8)),0))</f>
        <v/>
      </c>
      <c r="J53" s="191" t="str">
        <f>IF($B53="","",IFERROR(SUMIFS('Data Sorting'!$D:$D,'Data Sorting'!$A:$A,$B53,'Data Sorting'!$B:$B,TRIM(J$8)),0))</f>
        <v/>
      </c>
      <c r="K53" s="227" t="str">
        <f>IF($B53="", "", ROUND(((I53+J53)*27*_xlfn.IFNA(_xlfn.XLOOKUP(TRIM($I$5), 'Manual Inputs'!$H:$H, 'Manual Inputs'!$I:$I), 0) / 'Manual Inputs'!$I$17), 2))</f>
        <v/>
      </c>
      <c r="L53" s="191" t="str">
        <f>IF($B53="","",IFERROR(SUMIFS('Data Sorting'!$C:$C,'Data Sorting'!$A:$A,$B53,'Data Sorting'!$B:$B,TRIM(L$8)),0))</f>
        <v/>
      </c>
      <c r="M53" s="191" t="str">
        <f>IF($B53="","",IFERROR(SUMIFS('Data Sorting'!$C:$C,'Data Sorting'!$A:$A,$B53,'Data Sorting'!$C:$C,TRIM(M$8)),0))</f>
        <v/>
      </c>
      <c r="N53" s="227" t="str">
        <f t="shared" si="10"/>
        <v/>
      </c>
      <c r="O53" s="191" t="str">
        <f>IF($B53="","",IFERROR(SUMIFS('Data Sorting'!$D:$D,'Data Sorting'!$A:$A,$B53,'Data Sorting'!$B:$B,TRIM(O$8)),0))</f>
        <v/>
      </c>
      <c r="P53" s="191" t="str">
        <f>IF($B53="","",IFERROR(SUMIFS('Data Sorting'!$D:$D,'Data Sorting'!$A:$A,$B53,'Data Sorting'!$B:$B,TRIM(P$8)),0))</f>
        <v/>
      </c>
      <c r="Q53" s="227" t="str">
        <f>IF($B53="", "", ROUND(((O53+P53)*27*_xlfn.IFNA(_xlfn.XLOOKUP(TRIM($O$5), 'Manual Inputs'!$H:$H, 'Manual Inputs'!$I:$I), 0) / 'Manual Inputs'!$I$17), 2))</f>
        <v/>
      </c>
      <c r="R53" s="191" t="str">
        <f>IF($B53="","",IFERROR(SUMIFS('Data Sorting'!$C:$C,'Data Sorting'!$A:$A,$B53,'Data Sorting'!$B:$B,TRIM(R$8)),0))</f>
        <v/>
      </c>
      <c r="S53" s="191" t="str">
        <f>IF($B53="","",IFERROR(SUMIFS('Data Sorting'!$C:$C,'Data Sorting'!$A:$A,$B53,'Data Sorting'!$B:$B,TRIM(S$8)),0))</f>
        <v/>
      </c>
      <c r="T53" s="227" t="str">
        <f t="shared" si="11"/>
        <v/>
      </c>
      <c r="U53" s="191" t="str">
        <f>IF($B53="","",IFERROR(SUMIFS('Data Sorting'!$D:$D,'Data Sorting'!$A:$A,$B53,'Data Sorting'!$B:$B,TRIM(U$8)),0))</f>
        <v/>
      </c>
      <c r="V53" s="191" t="str">
        <f>IF($B53="","",IFERROR(SUMIFS('Data Sorting'!$D:$D,'Data Sorting'!$A:$A,$B53,'Data Sorting'!$B:$B,TRIM(V$8)),0))</f>
        <v/>
      </c>
      <c r="W53" s="227" t="str">
        <f>IF($B53="", "", ROUND(((U53+V53)*27*_xlfn.IFNA(_xlfn.XLOOKUP(TRIM($U$5), 'Manual Inputs'!$H:$H, 'Manual Inputs'!$I:$I), 0) / 'Manual Inputs'!$I$17), 2))</f>
        <v/>
      </c>
      <c r="X53" s="191" t="str">
        <f>IF($B53="","",IFERROR(SUMIFS('Data Sorting'!$C:$C,'Data Sorting'!$A:$A,$B53,'Data Sorting'!$B:$B,TRIM(X$8)),0))</f>
        <v/>
      </c>
      <c r="Y53" s="191" t="str">
        <f>IF($B53="","",IFERROR(SUMIFS('Data Sorting'!$C:$C,'Data Sorting'!$A:$A,$B53,'Data Sorting'!$B:$B,TRIM(Y$8)),0))</f>
        <v/>
      </c>
      <c r="Z53" s="227" t="str">
        <f t="shared" si="12"/>
        <v/>
      </c>
      <c r="AA53" s="191" t="str">
        <f>IF($B53="","",IFERROR(SUMIFS('Data Sorting'!$D:$D,'Data Sorting'!$A:$A,$B53,'Data Sorting'!$B:$B,TRIM(AA$8)),0))</f>
        <v/>
      </c>
      <c r="AB53" s="191" t="str">
        <f>IF($B53="","",IFERROR(SUMIFS('Data Sorting'!$D:$D,'Data Sorting'!$A:$A,$B53,'Data Sorting'!$B:$B,TRIM(AB$8)),0))</f>
        <v/>
      </c>
      <c r="AC53" s="227" t="str">
        <f>IF($B53="", "", ROUND(((AA53+AB53)*27*_xlfn.IFNA(_xlfn.XLOOKUP(TRIM($AA$5), 'Manual Inputs'!$H:$H, 'Manual Inputs'!$I:$I), 0) / 'Manual Inputs'!$I$17), 2))</f>
        <v/>
      </c>
      <c r="AD53" s="191" t="str">
        <f>IF($B53="","",IFERROR(SUMIFS('Data Sorting'!$C:$C,'Data Sorting'!$A:$A,$B53,'Data Sorting'!$B:$B,TRIM(AD$8)),0))</f>
        <v/>
      </c>
      <c r="AE53" s="191" t="str">
        <f>IF($B53="","",IFERROR(SUMIFS('Data Sorting'!$D:$D,'Data Sorting'!$A:$A,$B53,'Data Sorting'!$B:$B,TRIM(AE$8)),0))</f>
        <v/>
      </c>
      <c r="AF53" s="227" t="str">
        <f t="shared" si="13"/>
        <v/>
      </c>
      <c r="AG53" s="192" t="str">
        <f t="shared" si="14"/>
        <v/>
      </c>
      <c r="AH53" s="192" t="str">
        <f t="shared" si="8"/>
        <v/>
      </c>
      <c r="AI53" s="192" t="str">
        <f t="shared" si="15"/>
        <v/>
      </c>
      <c r="AJ53" s="193" t="str">
        <f t="shared" si="16"/>
        <v/>
      </c>
      <c r="AK53" s="193" t="str">
        <f t="shared" si="17"/>
        <v/>
      </c>
      <c r="AL53" s="193" t="str">
        <f t="shared" si="18"/>
        <v/>
      </c>
      <c r="AM53" s="194" t="str">
        <f>IF($B53="", "", IFERROR(ROUND(AL53 * 'Manual Inputs'!$I$6, 2), 0))</f>
        <v/>
      </c>
      <c r="AN53" s="195" t="str">
        <f t="shared" si="19"/>
        <v/>
      </c>
      <c r="AO53" s="196" t="str">
        <f>IF(OR($AN53="", $AN53=0), "", ROUND((N($AN53) * 'Manual Inputs'!$I$15 / 'Manual Inputs'!$I$16), 2))</f>
        <v/>
      </c>
      <c r="AP53" s="228" t="str">
        <f t="shared" si="20"/>
        <v/>
      </c>
      <c r="AQ53" s="229" t="str" cm="1">
        <f t="array" ref="AQ53">_xlfn.LET(
    _xlpm.Rate, _xlfn.IFS(
        'Manual Inputs'!$I$19="Asphalt Cutbacks", 'Manual Inputs'!$I$7/'Manual Inputs'!$I$8,
        'Manual Inputs'!$I$19="Asphalt Emulsion", 'Manual Inputs'!$I$9/'Manual Inputs'!$I$10
    ),
    IF(OR(ISNA(_xlpm.Rate), AP53=""), "", ROUND(_xlpm.Rate * N(AP53), 2))
)</f>
        <v/>
      </c>
      <c r="AR53" s="230" t="str">
        <f t="shared" si="21"/>
        <v/>
      </c>
      <c r="AS53" s="231" t="str">
        <f>IF(OR($AR53="", 'Manual Inputs'!$I$11=""), "", ROUND(($AR53 * 'Manual Inputs'!$I$12 * 'Manual Inputs'!$I$11 / 'Manual Inputs'!$I$17), 2))</f>
        <v/>
      </c>
      <c r="AT53" s="232" t="str">
        <f t="shared" si="22"/>
        <v/>
      </c>
      <c r="AU53" s="233" t="str">
        <f>IF(OR($AT53="", $AT53=0), "", ROUND(($AT53 * 'Manual Inputs'!$I$15 / 'Manual Inputs'!$I$16), 2))</f>
        <v/>
      </c>
      <c r="AV53" s="234" t="str">
        <f>IF($B53="","",IFERROR(SUMIFS('Data Sorting'!$D:$D,'Data Sorting'!$A:$A,$B53,'Data Sorting'!$B:$B,TRIM(AV$7)),0))</f>
        <v/>
      </c>
      <c r="AW53" s="235" t="str">
        <f>IF($B53="", "", IFERROR(ROUND(SUMIFS('Data Sorting'!$C:$C, 'Data Sorting'!$A:$A, $B53, 'Data Sorting'!$B:$B, TRIM(AV$7)) / (9), 0), 0))</f>
        <v/>
      </c>
      <c r="AX53" s="238" t="str">
        <f>IF(OR(AV53="", AV53=0), "", ROUND((AV53*27 * 'Manual Inputs'!$I$4 / 'Manual Inputs'!$I$17), 0))</f>
        <v/>
      </c>
    </row>
    <row r="54" spans="1:50">
      <c r="A54" s="225"/>
      <c r="B54" s="190" t="str">
        <f>IF('Manual Inputs'!D48&lt;&gt;"",'Manual Inputs'!D48,"")</f>
        <v/>
      </c>
      <c r="C54" s="191" t="str">
        <f>IF($B54="","",IFERROR(SUMIFS('Data Sorting'!$D:$D,'Data Sorting'!$A:$A,$B54,'Data Sorting'!$B:$B,TRIM(C$8)),0))</f>
        <v/>
      </c>
      <c r="D54" s="191" t="str">
        <f>IF($B54="","",IFERROR(SUMIFS('Data Sorting'!$D:$D,'Data Sorting'!$A:$A,$B54,'Data Sorting'!$B:$B,TRIM(D$8)),0))</f>
        <v/>
      </c>
      <c r="E54" s="227" t="str">
        <f>IF($B54="", "", ROUND(((C54+D54)*27*_xlfn.IFNA(_xlfn.XLOOKUP(TRIM($C$5), 'Manual Inputs'!$H:$H, 'Manual Inputs'!$I:$I), 0) / 'Manual Inputs'!$I$17), 2))</f>
        <v/>
      </c>
      <c r="F54" s="191" t="str">
        <f>IF($B54="","",IFERROR(SUMIFS('Data Sorting'!$C:$C,'Data Sorting'!$A:$A,$B54,'Data Sorting'!$B:$B,TRIM(F$8)),0))</f>
        <v/>
      </c>
      <c r="G54" s="191" t="str">
        <f>IF($B54="","",IFERROR(SUMIFS('Data Sorting'!$C:$C,'Data Sorting'!$A:$A,$B54,'Data Sorting'!$B:$B,TRIM(G$8)),0))</f>
        <v/>
      </c>
      <c r="H54" s="227" t="str">
        <f t="shared" si="9"/>
        <v/>
      </c>
      <c r="I54" s="191" t="str">
        <f>IF($B54="","",IFERROR(SUMIFS('Data Sorting'!$D:$D,'Data Sorting'!$A:$A,$B54,'Data Sorting'!$B:$B,TRIM(I$8)),0))</f>
        <v/>
      </c>
      <c r="J54" s="191" t="str">
        <f>IF($B54="","",IFERROR(SUMIFS('Data Sorting'!$D:$D,'Data Sorting'!$A:$A,$B54,'Data Sorting'!$B:$B,TRIM(J$8)),0))</f>
        <v/>
      </c>
      <c r="K54" s="227" t="str">
        <f>IF($B54="", "", ROUND(((I54+J54)*27*_xlfn.IFNA(_xlfn.XLOOKUP(TRIM($I$5), 'Manual Inputs'!$H:$H, 'Manual Inputs'!$I:$I), 0) / 'Manual Inputs'!$I$17), 2))</f>
        <v/>
      </c>
      <c r="L54" s="191" t="str">
        <f>IF($B54="","",IFERROR(SUMIFS('Data Sorting'!$C:$C,'Data Sorting'!$A:$A,$B54,'Data Sorting'!$B:$B,TRIM(L$8)),0))</f>
        <v/>
      </c>
      <c r="M54" s="191" t="str">
        <f>IF($B54="","",IFERROR(SUMIFS('Data Sorting'!$C:$C,'Data Sorting'!$A:$A,$B54,'Data Sorting'!$C:$C,TRIM(M$8)),0))</f>
        <v/>
      </c>
      <c r="N54" s="227" t="str">
        <f t="shared" si="10"/>
        <v/>
      </c>
      <c r="O54" s="191" t="str">
        <f>IF($B54="","",IFERROR(SUMIFS('Data Sorting'!$D:$D,'Data Sorting'!$A:$A,$B54,'Data Sorting'!$B:$B,TRIM(O$8)),0))</f>
        <v/>
      </c>
      <c r="P54" s="191" t="str">
        <f>IF($B54="","",IFERROR(SUMIFS('Data Sorting'!$D:$D,'Data Sorting'!$A:$A,$B54,'Data Sorting'!$B:$B,TRIM(P$8)),0))</f>
        <v/>
      </c>
      <c r="Q54" s="227" t="str">
        <f>IF($B54="", "", ROUND(((O54+P54)*27*_xlfn.IFNA(_xlfn.XLOOKUP(TRIM($O$5), 'Manual Inputs'!$H:$H, 'Manual Inputs'!$I:$I), 0) / 'Manual Inputs'!$I$17), 2))</f>
        <v/>
      </c>
      <c r="R54" s="191" t="str">
        <f>IF($B54="","",IFERROR(SUMIFS('Data Sorting'!$C:$C,'Data Sorting'!$A:$A,$B54,'Data Sorting'!$B:$B,TRIM(R$8)),0))</f>
        <v/>
      </c>
      <c r="S54" s="191" t="str">
        <f>IF($B54="","",IFERROR(SUMIFS('Data Sorting'!$C:$C,'Data Sorting'!$A:$A,$B54,'Data Sorting'!$B:$B,TRIM(S$8)),0))</f>
        <v/>
      </c>
      <c r="T54" s="227" t="str">
        <f t="shared" si="11"/>
        <v/>
      </c>
      <c r="U54" s="191" t="str">
        <f>IF($B54="","",IFERROR(SUMIFS('Data Sorting'!$D:$D,'Data Sorting'!$A:$A,$B54,'Data Sorting'!$B:$B,TRIM(U$8)),0))</f>
        <v/>
      </c>
      <c r="V54" s="191" t="str">
        <f>IF($B54="","",IFERROR(SUMIFS('Data Sorting'!$D:$D,'Data Sorting'!$A:$A,$B54,'Data Sorting'!$B:$B,TRIM(V$8)),0))</f>
        <v/>
      </c>
      <c r="W54" s="227" t="str">
        <f>IF($B54="", "", ROUND(((U54+V54)*27*_xlfn.IFNA(_xlfn.XLOOKUP(TRIM($U$5), 'Manual Inputs'!$H:$H, 'Manual Inputs'!$I:$I), 0) / 'Manual Inputs'!$I$17), 2))</f>
        <v/>
      </c>
      <c r="X54" s="191" t="str">
        <f>IF($B54="","",IFERROR(SUMIFS('Data Sorting'!$C:$C,'Data Sorting'!$A:$A,$B54,'Data Sorting'!$B:$B,TRIM(X$8)),0))</f>
        <v/>
      </c>
      <c r="Y54" s="191" t="str">
        <f>IF($B54="","",IFERROR(SUMIFS('Data Sorting'!$C:$C,'Data Sorting'!$A:$A,$B54,'Data Sorting'!$B:$B,TRIM(Y$8)),0))</f>
        <v/>
      </c>
      <c r="Z54" s="227" t="str">
        <f t="shared" si="12"/>
        <v/>
      </c>
      <c r="AA54" s="191" t="str">
        <f>IF($B54="","",IFERROR(SUMIFS('Data Sorting'!$D:$D,'Data Sorting'!$A:$A,$B54,'Data Sorting'!$B:$B,TRIM(AA$8)),0))</f>
        <v/>
      </c>
      <c r="AB54" s="191" t="str">
        <f>IF($B54="","",IFERROR(SUMIFS('Data Sorting'!$D:$D,'Data Sorting'!$A:$A,$B54,'Data Sorting'!$B:$B,TRIM(AB$8)),0))</f>
        <v/>
      </c>
      <c r="AC54" s="227" t="str">
        <f>IF($B54="", "", ROUND(((AA54+AB54)*27*_xlfn.IFNA(_xlfn.XLOOKUP(TRIM($AA$5), 'Manual Inputs'!$H:$H, 'Manual Inputs'!$I:$I), 0) / 'Manual Inputs'!$I$17), 2))</f>
        <v/>
      </c>
      <c r="AD54" s="191" t="str">
        <f>IF($B54="","",IFERROR(SUMIFS('Data Sorting'!$C:$C,'Data Sorting'!$A:$A,$B54,'Data Sorting'!$B:$B,TRIM(AD$8)),0))</f>
        <v/>
      </c>
      <c r="AE54" s="191" t="str">
        <f>IF($B54="","",IFERROR(SUMIFS('Data Sorting'!$D:$D,'Data Sorting'!$A:$A,$B54,'Data Sorting'!$B:$B,TRIM(AE$8)),0))</f>
        <v/>
      </c>
      <c r="AF54" s="227" t="str">
        <f t="shared" si="13"/>
        <v/>
      </c>
      <c r="AG54" s="192" t="str">
        <f t="shared" si="14"/>
        <v/>
      </c>
      <c r="AH54" s="192" t="str">
        <f t="shared" si="8"/>
        <v/>
      </c>
      <c r="AI54" s="192" t="str">
        <f t="shared" si="15"/>
        <v/>
      </c>
      <c r="AJ54" s="193" t="str">
        <f t="shared" si="16"/>
        <v/>
      </c>
      <c r="AK54" s="193" t="str">
        <f t="shared" si="17"/>
        <v/>
      </c>
      <c r="AL54" s="193" t="str">
        <f t="shared" si="18"/>
        <v/>
      </c>
      <c r="AM54" s="194" t="str">
        <f>IF($B54="", "", IFERROR(ROUND(AL54 * 'Manual Inputs'!$I$6, 2), 0))</f>
        <v/>
      </c>
      <c r="AN54" s="195" t="str">
        <f t="shared" si="19"/>
        <v/>
      </c>
      <c r="AO54" s="196" t="str">
        <f>IF(OR($AN54="", $AN54=0), "", ROUND((N($AN54) * 'Manual Inputs'!$I$15 / 'Manual Inputs'!$I$16), 2))</f>
        <v/>
      </c>
      <c r="AP54" s="228" t="str">
        <f t="shared" si="20"/>
        <v/>
      </c>
      <c r="AQ54" s="229" t="str" cm="1">
        <f t="array" ref="AQ54">_xlfn.LET(
    _xlpm.Rate, _xlfn.IFS(
        'Manual Inputs'!$I$19="Asphalt Cutbacks", 'Manual Inputs'!$I$7/'Manual Inputs'!$I$8,
        'Manual Inputs'!$I$19="Asphalt Emulsion", 'Manual Inputs'!$I$9/'Manual Inputs'!$I$10
    ),
    IF(OR(ISNA(_xlpm.Rate), AP54=""), "", ROUND(_xlpm.Rate * N(AP54), 2))
)</f>
        <v/>
      </c>
      <c r="AR54" s="230" t="str">
        <f t="shared" si="21"/>
        <v/>
      </c>
      <c r="AS54" s="231" t="str">
        <f>IF(OR($AR54="", 'Manual Inputs'!$I$11=""), "", ROUND(($AR54 * 'Manual Inputs'!$I$12 * 'Manual Inputs'!$I$11 / 'Manual Inputs'!$I$17), 2))</f>
        <v/>
      </c>
      <c r="AT54" s="232" t="str">
        <f t="shared" si="22"/>
        <v/>
      </c>
      <c r="AU54" s="233" t="str">
        <f>IF(OR($AT54="", $AT54=0), "", ROUND(($AT54 * 'Manual Inputs'!$I$15 / 'Manual Inputs'!$I$16), 2))</f>
        <v/>
      </c>
      <c r="AV54" s="234" t="str">
        <f>IF($B54="","",IFERROR(SUMIFS('Data Sorting'!$D:$D,'Data Sorting'!$A:$A,$B54,'Data Sorting'!$B:$B,TRIM(AV$7)),0))</f>
        <v/>
      </c>
      <c r="AW54" s="235" t="str">
        <f>IF($B54="", "", IFERROR(ROUND(SUMIFS('Data Sorting'!$C:$C, 'Data Sorting'!$A:$A, $B54, 'Data Sorting'!$B:$B, TRIM(AV$7)) / (9), 0), 0))</f>
        <v/>
      </c>
      <c r="AX54" s="238" t="str">
        <f>IF(OR(AV54="", AV54=0), "", ROUND((AV54*27 * 'Manual Inputs'!$I$4 / 'Manual Inputs'!$I$17), 0))</f>
        <v/>
      </c>
    </row>
    <row r="55" spans="1:50">
      <c r="A55" s="225"/>
      <c r="B55" s="190" t="str">
        <f>IF('Manual Inputs'!D49&lt;&gt;"",'Manual Inputs'!D49,"")</f>
        <v/>
      </c>
      <c r="C55" s="191" t="str">
        <f>IF($B55="","",IFERROR(SUMIFS('Data Sorting'!$D:$D,'Data Sorting'!$A:$A,$B55,'Data Sorting'!$B:$B,TRIM(C$8)),0))</f>
        <v/>
      </c>
      <c r="D55" s="191" t="str">
        <f>IF($B55="","",IFERROR(SUMIFS('Data Sorting'!$D:$D,'Data Sorting'!$A:$A,$B55,'Data Sorting'!$B:$B,TRIM(D$8)),0))</f>
        <v/>
      </c>
      <c r="E55" s="227" t="str">
        <f>IF($B55="", "", ROUND(((C55+D55)*27*_xlfn.IFNA(_xlfn.XLOOKUP(TRIM($C$5), 'Manual Inputs'!$H:$H, 'Manual Inputs'!$I:$I), 0) / 'Manual Inputs'!$I$17), 2))</f>
        <v/>
      </c>
      <c r="F55" s="191" t="str">
        <f>IF($B55="","",IFERROR(SUMIFS('Data Sorting'!$C:$C,'Data Sorting'!$A:$A,$B55,'Data Sorting'!$B:$B,TRIM(F$8)),0))</f>
        <v/>
      </c>
      <c r="G55" s="191" t="str">
        <f>IF($B55="","",IFERROR(SUMIFS('Data Sorting'!$C:$C,'Data Sorting'!$A:$A,$B55,'Data Sorting'!$B:$B,TRIM(G$8)),0))</f>
        <v/>
      </c>
      <c r="H55" s="227" t="str">
        <f t="shared" si="9"/>
        <v/>
      </c>
      <c r="I55" s="191" t="str">
        <f>IF($B55="","",IFERROR(SUMIFS('Data Sorting'!$D:$D,'Data Sorting'!$A:$A,$B55,'Data Sorting'!$B:$B,TRIM(I$8)),0))</f>
        <v/>
      </c>
      <c r="J55" s="191" t="str">
        <f>IF($B55="","",IFERROR(SUMIFS('Data Sorting'!$D:$D,'Data Sorting'!$A:$A,$B55,'Data Sorting'!$B:$B,TRIM(J$8)),0))</f>
        <v/>
      </c>
      <c r="K55" s="227" t="str">
        <f>IF($B55="", "", ROUND(((I55+J55)*27*_xlfn.IFNA(_xlfn.XLOOKUP(TRIM($I$5), 'Manual Inputs'!$H:$H, 'Manual Inputs'!$I:$I), 0) / 'Manual Inputs'!$I$17), 2))</f>
        <v/>
      </c>
      <c r="L55" s="191" t="str">
        <f>IF($B55="","",IFERROR(SUMIFS('Data Sorting'!$C:$C,'Data Sorting'!$A:$A,$B55,'Data Sorting'!$B:$B,TRIM(L$8)),0))</f>
        <v/>
      </c>
      <c r="M55" s="191" t="str">
        <f>IF($B55="","",IFERROR(SUMIFS('Data Sorting'!$C:$C,'Data Sorting'!$A:$A,$B55,'Data Sorting'!$C:$C,TRIM(M$8)),0))</f>
        <v/>
      </c>
      <c r="N55" s="227" t="str">
        <f t="shared" si="10"/>
        <v/>
      </c>
      <c r="O55" s="191" t="str">
        <f>IF($B55="","",IFERROR(SUMIFS('Data Sorting'!$D:$D,'Data Sorting'!$A:$A,$B55,'Data Sorting'!$B:$B,TRIM(O$8)),0))</f>
        <v/>
      </c>
      <c r="P55" s="191" t="str">
        <f>IF($B55="","",IFERROR(SUMIFS('Data Sorting'!$D:$D,'Data Sorting'!$A:$A,$B55,'Data Sorting'!$B:$B,TRIM(P$8)),0))</f>
        <v/>
      </c>
      <c r="Q55" s="227" t="str">
        <f>IF($B55="", "", ROUND(((O55+P55)*27*_xlfn.IFNA(_xlfn.XLOOKUP(TRIM($O$5), 'Manual Inputs'!$H:$H, 'Manual Inputs'!$I:$I), 0) / 'Manual Inputs'!$I$17), 2))</f>
        <v/>
      </c>
      <c r="R55" s="191" t="str">
        <f>IF($B55="","",IFERROR(SUMIFS('Data Sorting'!$C:$C,'Data Sorting'!$A:$A,$B55,'Data Sorting'!$B:$B,TRIM(R$8)),0))</f>
        <v/>
      </c>
      <c r="S55" s="191" t="str">
        <f>IF($B55="","",IFERROR(SUMIFS('Data Sorting'!$C:$C,'Data Sorting'!$A:$A,$B55,'Data Sorting'!$B:$B,TRIM(S$8)),0))</f>
        <v/>
      </c>
      <c r="T55" s="227" t="str">
        <f t="shared" si="11"/>
        <v/>
      </c>
      <c r="U55" s="191" t="str">
        <f>IF($B55="","",IFERROR(SUMIFS('Data Sorting'!$D:$D,'Data Sorting'!$A:$A,$B55,'Data Sorting'!$B:$B,TRIM(U$8)),0))</f>
        <v/>
      </c>
      <c r="V55" s="191" t="str">
        <f>IF($B55="","",IFERROR(SUMIFS('Data Sorting'!$D:$D,'Data Sorting'!$A:$A,$B55,'Data Sorting'!$B:$B,TRIM(V$8)),0))</f>
        <v/>
      </c>
      <c r="W55" s="227" t="str">
        <f>IF($B55="", "", ROUND(((U55+V55)*27*_xlfn.IFNA(_xlfn.XLOOKUP(TRIM($U$5), 'Manual Inputs'!$H:$H, 'Manual Inputs'!$I:$I), 0) / 'Manual Inputs'!$I$17), 2))</f>
        <v/>
      </c>
      <c r="X55" s="191" t="str">
        <f>IF($B55="","",IFERROR(SUMIFS('Data Sorting'!$C:$C,'Data Sorting'!$A:$A,$B55,'Data Sorting'!$B:$B,TRIM(X$8)),0))</f>
        <v/>
      </c>
      <c r="Y55" s="191" t="str">
        <f>IF($B55="","",IFERROR(SUMIFS('Data Sorting'!$C:$C,'Data Sorting'!$A:$A,$B55,'Data Sorting'!$B:$B,TRIM(Y$8)),0))</f>
        <v/>
      </c>
      <c r="Z55" s="227" t="str">
        <f t="shared" si="12"/>
        <v/>
      </c>
      <c r="AA55" s="191" t="str">
        <f>IF($B55="","",IFERROR(SUMIFS('Data Sorting'!$D:$D,'Data Sorting'!$A:$A,$B55,'Data Sorting'!$B:$B,TRIM(AA$8)),0))</f>
        <v/>
      </c>
      <c r="AB55" s="191" t="str">
        <f>IF($B55="","",IFERROR(SUMIFS('Data Sorting'!$D:$D,'Data Sorting'!$A:$A,$B55,'Data Sorting'!$B:$B,TRIM(AB$8)),0))</f>
        <v/>
      </c>
      <c r="AC55" s="227" t="str">
        <f>IF($B55="", "", ROUND(((AA55+AB55)*27*_xlfn.IFNA(_xlfn.XLOOKUP(TRIM($AA$5), 'Manual Inputs'!$H:$H, 'Manual Inputs'!$I:$I), 0) / 'Manual Inputs'!$I$17), 2))</f>
        <v/>
      </c>
      <c r="AD55" s="191" t="str">
        <f>IF($B55="","",IFERROR(SUMIFS('Data Sorting'!$C:$C,'Data Sorting'!$A:$A,$B55,'Data Sorting'!$B:$B,TRIM(AD$8)),0))</f>
        <v/>
      </c>
      <c r="AE55" s="191" t="str">
        <f>IF($B55="","",IFERROR(SUMIFS('Data Sorting'!$D:$D,'Data Sorting'!$A:$A,$B55,'Data Sorting'!$B:$B,TRIM(AE$8)),0))</f>
        <v/>
      </c>
      <c r="AF55" s="227" t="str">
        <f t="shared" si="13"/>
        <v/>
      </c>
      <c r="AG55" s="192" t="str">
        <f t="shared" si="14"/>
        <v/>
      </c>
      <c r="AH55" s="192" t="str">
        <f t="shared" si="8"/>
        <v/>
      </c>
      <c r="AI55" s="192" t="str">
        <f t="shared" si="15"/>
        <v/>
      </c>
      <c r="AJ55" s="193" t="str">
        <f t="shared" si="16"/>
        <v/>
      </c>
      <c r="AK55" s="193" t="str">
        <f t="shared" si="17"/>
        <v/>
      </c>
      <c r="AL55" s="193" t="str">
        <f t="shared" si="18"/>
        <v/>
      </c>
      <c r="AM55" s="194" t="str">
        <f>IF($B55="", "", IFERROR(ROUND(AL55 * 'Manual Inputs'!$I$6, 2), 0))</f>
        <v/>
      </c>
      <c r="AN55" s="195" t="str">
        <f t="shared" si="19"/>
        <v/>
      </c>
      <c r="AO55" s="196" t="str">
        <f>IF(OR($AN55="", $AN55=0), "", ROUND((N($AN55) * 'Manual Inputs'!$I$15 / 'Manual Inputs'!$I$16), 2))</f>
        <v/>
      </c>
      <c r="AP55" s="228" t="str">
        <f t="shared" si="20"/>
        <v/>
      </c>
      <c r="AQ55" s="229" t="str" cm="1">
        <f t="array" ref="AQ55">_xlfn.LET(
    _xlpm.Rate, _xlfn.IFS(
        'Manual Inputs'!$I$19="Asphalt Cutbacks", 'Manual Inputs'!$I$7/'Manual Inputs'!$I$8,
        'Manual Inputs'!$I$19="Asphalt Emulsion", 'Manual Inputs'!$I$9/'Manual Inputs'!$I$10
    ),
    IF(OR(ISNA(_xlpm.Rate), AP55=""), "", ROUND(_xlpm.Rate * N(AP55), 2))
)</f>
        <v/>
      </c>
      <c r="AR55" s="230" t="str">
        <f t="shared" si="21"/>
        <v/>
      </c>
      <c r="AS55" s="231" t="str">
        <f>IF(OR($AR55="", 'Manual Inputs'!$I$11=""), "", ROUND(($AR55 * 'Manual Inputs'!$I$12 * 'Manual Inputs'!$I$11 / 'Manual Inputs'!$I$17), 2))</f>
        <v/>
      </c>
      <c r="AT55" s="232" t="str">
        <f t="shared" si="22"/>
        <v/>
      </c>
      <c r="AU55" s="233" t="str">
        <f>IF(OR($AT55="", $AT55=0), "", ROUND(($AT55 * 'Manual Inputs'!$I$15 / 'Manual Inputs'!$I$16), 2))</f>
        <v/>
      </c>
      <c r="AV55" s="234" t="str">
        <f>IF($B55="","",IFERROR(SUMIFS('Data Sorting'!$D:$D,'Data Sorting'!$A:$A,$B55,'Data Sorting'!$B:$B,TRIM(AV$7)),0))</f>
        <v/>
      </c>
      <c r="AW55" s="235" t="str">
        <f>IF($B55="", "", IFERROR(ROUND(SUMIFS('Data Sorting'!$C:$C, 'Data Sorting'!$A:$A, $B55, 'Data Sorting'!$B:$B, TRIM(AV$7)) / (9), 0), 0))</f>
        <v/>
      </c>
      <c r="AX55" s="238" t="str">
        <f>IF(OR(AV55="", AV55=0), "", ROUND((AV55*27 * 'Manual Inputs'!$I$4 / 'Manual Inputs'!$I$17), 0))</f>
        <v/>
      </c>
    </row>
    <row r="56" spans="1:50">
      <c r="A56" s="225"/>
      <c r="B56" s="190" t="str">
        <f>IF('Manual Inputs'!D50&lt;&gt;"",'Manual Inputs'!D50,"")</f>
        <v/>
      </c>
      <c r="C56" s="191" t="str">
        <f>IF($B56="","",IFERROR(SUMIFS('Data Sorting'!$D:$D,'Data Sorting'!$A:$A,$B56,'Data Sorting'!$B:$B,TRIM(C$8)),0))</f>
        <v/>
      </c>
      <c r="D56" s="191" t="str">
        <f>IF($B56="","",IFERROR(SUMIFS('Data Sorting'!$D:$D,'Data Sorting'!$A:$A,$B56,'Data Sorting'!$B:$B,TRIM(D$8)),0))</f>
        <v/>
      </c>
      <c r="E56" s="227" t="str">
        <f>IF($B56="", "", ROUND(((C56+D56)*27*_xlfn.IFNA(_xlfn.XLOOKUP(TRIM($C$5), 'Manual Inputs'!$H:$H, 'Manual Inputs'!$I:$I), 0) / 'Manual Inputs'!$I$17), 2))</f>
        <v/>
      </c>
      <c r="F56" s="191" t="str">
        <f>IF($B56="","",IFERROR(SUMIFS('Data Sorting'!$C:$C,'Data Sorting'!$A:$A,$B56,'Data Sorting'!$B:$B,TRIM(F$8)),0))</f>
        <v/>
      </c>
      <c r="G56" s="191" t="str">
        <f>IF($B56="","",IFERROR(SUMIFS('Data Sorting'!$C:$C,'Data Sorting'!$A:$A,$B56,'Data Sorting'!$B:$B,TRIM(G$8)),0))</f>
        <v/>
      </c>
      <c r="H56" s="227" t="str">
        <f t="shared" si="9"/>
        <v/>
      </c>
      <c r="I56" s="191" t="str">
        <f>IF($B56="","",IFERROR(SUMIFS('Data Sorting'!$D:$D,'Data Sorting'!$A:$A,$B56,'Data Sorting'!$B:$B,TRIM(I$8)),0))</f>
        <v/>
      </c>
      <c r="J56" s="191" t="str">
        <f>IF($B56="","",IFERROR(SUMIFS('Data Sorting'!$D:$D,'Data Sorting'!$A:$A,$B56,'Data Sorting'!$B:$B,TRIM(J$8)),0))</f>
        <v/>
      </c>
      <c r="K56" s="227" t="str">
        <f>IF($B56="", "", ROUND(((I56+J56)*27*_xlfn.IFNA(_xlfn.XLOOKUP(TRIM($I$5), 'Manual Inputs'!$H:$H, 'Manual Inputs'!$I:$I), 0) / 'Manual Inputs'!$I$17), 2))</f>
        <v/>
      </c>
      <c r="L56" s="191" t="str">
        <f>IF($B56="","",IFERROR(SUMIFS('Data Sorting'!$C:$C,'Data Sorting'!$A:$A,$B56,'Data Sorting'!$B:$B,TRIM(L$8)),0))</f>
        <v/>
      </c>
      <c r="M56" s="191" t="str">
        <f>IF($B56="","",IFERROR(SUMIFS('Data Sorting'!$C:$C,'Data Sorting'!$A:$A,$B56,'Data Sorting'!$C:$C,TRIM(M$8)),0))</f>
        <v/>
      </c>
      <c r="N56" s="227" t="str">
        <f t="shared" si="10"/>
        <v/>
      </c>
      <c r="O56" s="191" t="str">
        <f>IF($B56="","",IFERROR(SUMIFS('Data Sorting'!$D:$D,'Data Sorting'!$A:$A,$B56,'Data Sorting'!$B:$B,TRIM(O$8)),0))</f>
        <v/>
      </c>
      <c r="P56" s="191" t="str">
        <f>IF($B56="","",IFERROR(SUMIFS('Data Sorting'!$D:$D,'Data Sorting'!$A:$A,$B56,'Data Sorting'!$B:$B,TRIM(P$8)),0))</f>
        <v/>
      </c>
      <c r="Q56" s="227" t="str">
        <f>IF($B56="", "", ROUND(((O56+P56)*27*_xlfn.IFNA(_xlfn.XLOOKUP(TRIM($O$5), 'Manual Inputs'!$H:$H, 'Manual Inputs'!$I:$I), 0) / 'Manual Inputs'!$I$17), 2))</f>
        <v/>
      </c>
      <c r="R56" s="191" t="str">
        <f>IF($B56="","",IFERROR(SUMIFS('Data Sorting'!$C:$C,'Data Sorting'!$A:$A,$B56,'Data Sorting'!$B:$B,TRIM(R$8)),0))</f>
        <v/>
      </c>
      <c r="S56" s="191" t="str">
        <f>IF($B56="","",IFERROR(SUMIFS('Data Sorting'!$C:$C,'Data Sorting'!$A:$A,$B56,'Data Sorting'!$B:$B,TRIM(S$8)),0))</f>
        <v/>
      </c>
      <c r="T56" s="227" t="str">
        <f t="shared" si="11"/>
        <v/>
      </c>
      <c r="U56" s="191" t="str">
        <f>IF($B56="","",IFERROR(SUMIFS('Data Sorting'!$D:$D,'Data Sorting'!$A:$A,$B56,'Data Sorting'!$B:$B,TRIM(U$8)),0))</f>
        <v/>
      </c>
      <c r="V56" s="191" t="str">
        <f>IF($B56="","",IFERROR(SUMIFS('Data Sorting'!$D:$D,'Data Sorting'!$A:$A,$B56,'Data Sorting'!$B:$B,TRIM(V$8)),0))</f>
        <v/>
      </c>
      <c r="W56" s="227" t="str">
        <f>IF($B56="", "", ROUND(((U56+V56)*27*_xlfn.IFNA(_xlfn.XLOOKUP(TRIM($U$5), 'Manual Inputs'!$H:$H, 'Manual Inputs'!$I:$I), 0) / 'Manual Inputs'!$I$17), 2))</f>
        <v/>
      </c>
      <c r="X56" s="191" t="str">
        <f>IF($B56="","",IFERROR(SUMIFS('Data Sorting'!$C:$C,'Data Sorting'!$A:$A,$B56,'Data Sorting'!$B:$B,TRIM(X$8)),0))</f>
        <v/>
      </c>
      <c r="Y56" s="191" t="str">
        <f>IF($B56="","",IFERROR(SUMIFS('Data Sorting'!$C:$C,'Data Sorting'!$A:$A,$B56,'Data Sorting'!$B:$B,TRIM(Y$8)),0))</f>
        <v/>
      </c>
      <c r="Z56" s="227" t="str">
        <f t="shared" si="12"/>
        <v/>
      </c>
      <c r="AA56" s="191" t="str">
        <f>IF($B56="","",IFERROR(SUMIFS('Data Sorting'!$D:$D,'Data Sorting'!$A:$A,$B56,'Data Sorting'!$B:$B,TRIM(AA$8)),0))</f>
        <v/>
      </c>
      <c r="AB56" s="191" t="str">
        <f>IF($B56="","",IFERROR(SUMIFS('Data Sorting'!$D:$D,'Data Sorting'!$A:$A,$B56,'Data Sorting'!$B:$B,TRIM(AB$8)),0))</f>
        <v/>
      </c>
      <c r="AC56" s="227" t="str">
        <f>IF($B56="", "", ROUND(((AA56+AB56)*27*_xlfn.IFNA(_xlfn.XLOOKUP(TRIM($AA$5), 'Manual Inputs'!$H:$H, 'Manual Inputs'!$I:$I), 0) / 'Manual Inputs'!$I$17), 2))</f>
        <v/>
      </c>
      <c r="AD56" s="191" t="str">
        <f>IF($B56="","",IFERROR(SUMIFS('Data Sorting'!$C:$C,'Data Sorting'!$A:$A,$B56,'Data Sorting'!$B:$B,TRIM(AD$8)),0))</f>
        <v/>
      </c>
      <c r="AE56" s="191" t="str">
        <f>IF($B56="","",IFERROR(SUMIFS('Data Sorting'!$D:$D,'Data Sorting'!$A:$A,$B56,'Data Sorting'!$B:$B,TRIM(AE$8)),0))</f>
        <v/>
      </c>
      <c r="AF56" s="227" t="str">
        <f t="shared" si="13"/>
        <v/>
      </c>
      <c r="AG56" s="192" t="str">
        <f t="shared" si="14"/>
        <v/>
      </c>
      <c r="AH56" s="192" t="str">
        <f t="shared" si="8"/>
        <v/>
      </c>
      <c r="AI56" s="192" t="str">
        <f t="shared" si="15"/>
        <v/>
      </c>
      <c r="AJ56" s="193" t="str">
        <f t="shared" si="16"/>
        <v/>
      </c>
      <c r="AK56" s="193" t="str">
        <f t="shared" si="17"/>
        <v/>
      </c>
      <c r="AL56" s="193" t="str">
        <f t="shared" si="18"/>
        <v/>
      </c>
      <c r="AM56" s="194" t="str">
        <f>IF($B56="", "", IFERROR(ROUND(AL56 * 'Manual Inputs'!$I$6, 2), 0))</f>
        <v/>
      </c>
      <c r="AN56" s="195" t="str">
        <f t="shared" si="19"/>
        <v/>
      </c>
      <c r="AO56" s="196" t="str">
        <f>IF(OR($AN56="", $AN56=0), "", ROUND((N($AN56) * 'Manual Inputs'!$I$15 / 'Manual Inputs'!$I$16), 2))</f>
        <v/>
      </c>
      <c r="AP56" s="228" t="str">
        <f t="shared" si="20"/>
        <v/>
      </c>
      <c r="AQ56" s="229" t="str" cm="1">
        <f t="array" ref="AQ56">_xlfn.LET(
    _xlpm.Rate, _xlfn.IFS(
        'Manual Inputs'!$I$19="Asphalt Cutbacks", 'Manual Inputs'!$I$7/'Manual Inputs'!$I$8,
        'Manual Inputs'!$I$19="Asphalt Emulsion", 'Manual Inputs'!$I$9/'Manual Inputs'!$I$10
    ),
    IF(OR(ISNA(_xlpm.Rate), AP56=""), "", ROUND(_xlpm.Rate * N(AP56), 2))
)</f>
        <v/>
      </c>
      <c r="AR56" s="230" t="str">
        <f t="shared" si="21"/>
        <v/>
      </c>
      <c r="AS56" s="231" t="str">
        <f>IF(OR($AR56="", 'Manual Inputs'!$I$11=""), "", ROUND(($AR56 * 'Manual Inputs'!$I$12 * 'Manual Inputs'!$I$11 / 'Manual Inputs'!$I$17), 2))</f>
        <v/>
      </c>
      <c r="AT56" s="232" t="str">
        <f t="shared" si="22"/>
        <v/>
      </c>
      <c r="AU56" s="233" t="str">
        <f>IF(OR($AT56="", $AT56=0), "", ROUND(($AT56 * 'Manual Inputs'!$I$15 / 'Manual Inputs'!$I$16), 2))</f>
        <v/>
      </c>
      <c r="AV56" s="234" t="str">
        <f>IF($B56="","",IFERROR(SUMIFS('Data Sorting'!$D:$D,'Data Sorting'!$A:$A,$B56,'Data Sorting'!$B:$B,TRIM(AV$7)),0))</f>
        <v/>
      </c>
      <c r="AW56" s="235" t="str">
        <f>IF($B56="", "", IFERROR(ROUND(SUMIFS('Data Sorting'!$C:$C, 'Data Sorting'!$A:$A, $B56, 'Data Sorting'!$B:$B, TRIM(AV$7)) / (9), 0), 0))</f>
        <v/>
      </c>
      <c r="AX56" s="238" t="str">
        <f>IF(OR(AV56="", AV56=0), "", ROUND((AV56*27 * 'Manual Inputs'!$I$4 / 'Manual Inputs'!$I$17), 0))</f>
        <v/>
      </c>
    </row>
    <row r="57" spans="1:50">
      <c r="A57" s="225"/>
      <c r="B57" s="190" t="str">
        <f>IF('Manual Inputs'!D51&lt;&gt;"",'Manual Inputs'!D51,"")</f>
        <v/>
      </c>
      <c r="C57" s="191" t="str">
        <f>IF($B57="","",IFERROR(SUMIFS('Data Sorting'!$D:$D,'Data Sorting'!$A:$A,$B57,'Data Sorting'!$B:$B,TRIM(C$8)),0))</f>
        <v/>
      </c>
      <c r="D57" s="191" t="str">
        <f>IF($B57="","",IFERROR(SUMIFS('Data Sorting'!$D:$D,'Data Sorting'!$A:$A,$B57,'Data Sorting'!$B:$B,TRIM(D$8)),0))</f>
        <v/>
      </c>
      <c r="E57" s="227" t="str">
        <f>IF($B57="", "", ROUND(((C57+D57)*27*_xlfn.IFNA(_xlfn.XLOOKUP(TRIM($C$5), 'Manual Inputs'!$H:$H, 'Manual Inputs'!$I:$I), 0) / 'Manual Inputs'!$I$17), 2))</f>
        <v/>
      </c>
      <c r="F57" s="191" t="str">
        <f>IF($B57="","",IFERROR(SUMIFS('Data Sorting'!$C:$C,'Data Sorting'!$A:$A,$B57,'Data Sorting'!$B:$B,TRIM(F$8)),0))</f>
        <v/>
      </c>
      <c r="G57" s="191" t="str">
        <f>IF($B57="","",IFERROR(SUMIFS('Data Sorting'!$C:$C,'Data Sorting'!$A:$A,$B57,'Data Sorting'!$B:$B,TRIM(G$8)),0))</f>
        <v/>
      </c>
      <c r="H57" s="227" t="str">
        <f t="shared" si="9"/>
        <v/>
      </c>
      <c r="I57" s="191" t="str">
        <f>IF($B57="","",IFERROR(SUMIFS('Data Sorting'!$D:$D,'Data Sorting'!$A:$A,$B57,'Data Sorting'!$B:$B,TRIM(I$8)),0))</f>
        <v/>
      </c>
      <c r="J57" s="191" t="str">
        <f>IF($B57="","",IFERROR(SUMIFS('Data Sorting'!$D:$D,'Data Sorting'!$A:$A,$B57,'Data Sorting'!$B:$B,TRIM(J$8)),0))</f>
        <v/>
      </c>
      <c r="K57" s="227" t="str">
        <f>IF($B57="", "", ROUND(((I57+J57)*27*_xlfn.IFNA(_xlfn.XLOOKUP(TRIM($I$5), 'Manual Inputs'!$H:$H, 'Manual Inputs'!$I:$I), 0) / 'Manual Inputs'!$I$17), 2))</f>
        <v/>
      </c>
      <c r="L57" s="191" t="str">
        <f>IF($B57="","",IFERROR(SUMIFS('Data Sorting'!$C:$C,'Data Sorting'!$A:$A,$B57,'Data Sorting'!$B:$B,TRIM(L$8)),0))</f>
        <v/>
      </c>
      <c r="M57" s="191" t="str">
        <f>IF($B57="","",IFERROR(SUMIFS('Data Sorting'!$C:$C,'Data Sorting'!$A:$A,$B57,'Data Sorting'!$C:$C,TRIM(M$8)),0))</f>
        <v/>
      </c>
      <c r="N57" s="227" t="str">
        <f t="shared" si="10"/>
        <v/>
      </c>
      <c r="O57" s="191" t="str">
        <f>IF($B57="","",IFERROR(SUMIFS('Data Sorting'!$D:$D,'Data Sorting'!$A:$A,$B57,'Data Sorting'!$B:$B,TRIM(O$8)),0))</f>
        <v/>
      </c>
      <c r="P57" s="191" t="str">
        <f>IF($B57="","",IFERROR(SUMIFS('Data Sorting'!$D:$D,'Data Sorting'!$A:$A,$B57,'Data Sorting'!$B:$B,TRIM(P$8)),0))</f>
        <v/>
      </c>
      <c r="Q57" s="227" t="str">
        <f>IF($B57="", "", ROUND(((O57+P57)*27*_xlfn.IFNA(_xlfn.XLOOKUP(TRIM($O$5), 'Manual Inputs'!$H:$H, 'Manual Inputs'!$I:$I), 0) / 'Manual Inputs'!$I$17), 2))</f>
        <v/>
      </c>
      <c r="R57" s="191" t="str">
        <f>IF($B57="","",IFERROR(SUMIFS('Data Sorting'!$C:$C,'Data Sorting'!$A:$A,$B57,'Data Sorting'!$B:$B,TRIM(R$8)),0))</f>
        <v/>
      </c>
      <c r="S57" s="191" t="str">
        <f>IF($B57="","",IFERROR(SUMIFS('Data Sorting'!$C:$C,'Data Sorting'!$A:$A,$B57,'Data Sorting'!$B:$B,TRIM(S$8)),0))</f>
        <v/>
      </c>
      <c r="T57" s="227" t="str">
        <f t="shared" si="11"/>
        <v/>
      </c>
      <c r="U57" s="191" t="str">
        <f>IF($B57="","",IFERROR(SUMIFS('Data Sorting'!$D:$D,'Data Sorting'!$A:$A,$B57,'Data Sorting'!$B:$B,TRIM(U$8)),0))</f>
        <v/>
      </c>
      <c r="V57" s="191" t="str">
        <f>IF($B57="","",IFERROR(SUMIFS('Data Sorting'!$D:$D,'Data Sorting'!$A:$A,$B57,'Data Sorting'!$B:$B,TRIM(V$8)),0))</f>
        <v/>
      </c>
      <c r="W57" s="227" t="str">
        <f>IF($B57="", "", ROUND(((U57+V57)*27*_xlfn.IFNA(_xlfn.XLOOKUP(TRIM($U$5), 'Manual Inputs'!$H:$H, 'Manual Inputs'!$I:$I), 0) / 'Manual Inputs'!$I$17), 2))</f>
        <v/>
      </c>
      <c r="X57" s="191" t="str">
        <f>IF($B57="","",IFERROR(SUMIFS('Data Sorting'!$C:$C,'Data Sorting'!$A:$A,$B57,'Data Sorting'!$B:$B,TRIM(X$8)),0))</f>
        <v/>
      </c>
      <c r="Y57" s="191" t="str">
        <f>IF($B57="","",IFERROR(SUMIFS('Data Sorting'!$C:$C,'Data Sorting'!$A:$A,$B57,'Data Sorting'!$B:$B,TRIM(Y$8)),0))</f>
        <v/>
      </c>
      <c r="Z57" s="227" t="str">
        <f t="shared" si="12"/>
        <v/>
      </c>
      <c r="AA57" s="191" t="str">
        <f>IF($B57="","",IFERROR(SUMIFS('Data Sorting'!$D:$D,'Data Sorting'!$A:$A,$B57,'Data Sorting'!$B:$B,TRIM(AA$8)),0))</f>
        <v/>
      </c>
      <c r="AB57" s="191" t="str">
        <f>IF($B57="","",IFERROR(SUMIFS('Data Sorting'!$D:$D,'Data Sorting'!$A:$A,$B57,'Data Sorting'!$B:$B,TRIM(AB$8)),0))</f>
        <v/>
      </c>
      <c r="AC57" s="227" t="str">
        <f>IF($B57="", "", ROUND(((AA57+AB57)*27*_xlfn.IFNA(_xlfn.XLOOKUP(TRIM($AA$5), 'Manual Inputs'!$H:$H, 'Manual Inputs'!$I:$I), 0) / 'Manual Inputs'!$I$17), 2))</f>
        <v/>
      </c>
      <c r="AD57" s="191" t="str">
        <f>IF($B57="","",IFERROR(SUMIFS('Data Sorting'!$C:$C,'Data Sorting'!$A:$A,$B57,'Data Sorting'!$B:$B,TRIM(AD$8)),0))</f>
        <v/>
      </c>
      <c r="AE57" s="191" t="str">
        <f>IF($B57="","",IFERROR(SUMIFS('Data Sorting'!$D:$D,'Data Sorting'!$A:$A,$B57,'Data Sorting'!$B:$B,TRIM(AE$8)),0))</f>
        <v/>
      </c>
      <c r="AF57" s="227" t="str">
        <f t="shared" si="13"/>
        <v/>
      </c>
      <c r="AG57" s="192" t="str">
        <f t="shared" si="14"/>
        <v/>
      </c>
      <c r="AH57" s="192" t="str">
        <f t="shared" si="8"/>
        <v/>
      </c>
      <c r="AI57" s="192" t="str">
        <f t="shared" si="15"/>
        <v/>
      </c>
      <c r="AJ57" s="193" t="str">
        <f t="shared" si="16"/>
        <v/>
      </c>
      <c r="AK57" s="193" t="str">
        <f t="shared" si="17"/>
        <v/>
      </c>
      <c r="AL57" s="193" t="str">
        <f t="shared" si="18"/>
        <v/>
      </c>
      <c r="AM57" s="194" t="str">
        <f>IF($B57="", "", IFERROR(ROUND(AL57 * 'Manual Inputs'!$I$6, 2), 0))</f>
        <v/>
      </c>
      <c r="AN57" s="195" t="str">
        <f t="shared" si="19"/>
        <v/>
      </c>
      <c r="AO57" s="196" t="str">
        <f>IF(OR($AN57="", $AN57=0), "", ROUND((N($AN57) * 'Manual Inputs'!$I$15 / 'Manual Inputs'!$I$16), 2))</f>
        <v/>
      </c>
      <c r="AP57" s="228" t="str">
        <f t="shared" si="20"/>
        <v/>
      </c>
      <c r="AQ57" s="229" t="str" cm="1">
        <f t="array" ref="AQ57">_xlfn.LET(
    _xlpm.Rate, _xlfn.IFS(
        'Manual Inputs'!$I$19="Asphalt Cutbacks", 'Manual Inputs'!$I$7/'Manual Inputs'!$I$8,
        'Manual Inputs'!$I$19="Asphalt Emulsion", 'Manual Inputs'!$I$9/'Manual Inputs'!$I$10
    ),
    IF(OR(ISNA(_xlpm.Rate), AP57=""), "", ROUND(_xlpm.Rate * N(AP57), 2))
)</f>
        <v/>
      </c>
      <c r="AR57" s="230" t="str">
        <f t="shared" si="21"/>
        <v/>
      </c>
      <c r="AS57" s="231" t="str">
        <f>IF(OR($AR57="", 'Manual Inputs'!$I$11=""), "", ROUND(($AR57 * 'Manual Inputs'!$I$12 * 'Manual Inputs'!$I$11 / 'Manual Inputs'!$I$17), 2))</f>
        <v/>
      </c>
      <c r="AT57" s="232" t="str">
        <f t="shared" si="22"/>
        <v/>
      </c>
      <c r="AU57" s="233" t="str">
        <f>IF(OR($AT57="", $AT57=0), "", ROUND(($AT57 * 'Manual Inputs'!$I$15 / 'Manual Inputs'!$I$16), 2))</f>
        <v/>
      </c>
      <c r="AV57" s="234" t="str">
        <f>IF($B57="","",IFERROR(SUMIFS('Data Sorting'!$D:$D,'Data Sorting'!$A:$A,$B57,'Data Sorting'!$B:$B,TRIM(AV$7)),0))</f>
        <v/>
      </c>
      <c r="AW57" s="235" t="str">
        <f>IF($B57="", "", IFERROR(ROUND(SUMIFS('Data Sorting'!$C:$C, 'Data Sorting'!$A:$A, $B57, 'Data Sorting'!$B:$B, TRIM(AV$7)) / (9), 0), 0))</f>
        <v/>
      </c>
      <c r="AX57" s="238" t="str">
        <f>IF(OR(AV57="", AV57=0), "", ROUND((AV57*27 * 'Manual Inputs'!$I$4 / 'Manual Inputs'!$I$17), 0))</f>
        <v/>
      </c>
    </row>
    <row r="58" spans="1:50">
      <c r="A58" s="225"/>
      <c r="B58" s="190" t="str">
        <f>IF('Manual Inputs'!D52&lt;&gt;"",'Manual Inputs'!D52,"")</f>
        <v/>
      </c>
      <c r="C58" s="191" t="str">
        <f>IF($B58="","",IFERROR(SUMIFS('Data Sorting'!$D:$D,'Data Sorting'!$A:$A,$B58,'Data Sorting'!$B:$B,TRIM(C$8)),0))</f>
        <v/>
      </c>
      <c r="D58" s="191" t="str">
        <f>IF($B58="","",IFERROR(SUMIFS('Data Sorting'!$D:$D,'Data Sorting'!$A:$A,$B58,'Data Sorting'!$B:$B,TRIM(D$8)),0))</f>
        <v/>
      </c>
      <c r="E58" s="227" t="str">
        <f>IF($B58="", "", ROUND(((C58+D58)*27*_xlfn.IFNA(_xlfn.XLOOKUP(TRIM($C$5), 'Manual Inputs'!$H:$H, 'Manual Inputs'!$I:$I), 0) / 'Manual Inputs'!$I$17), 2))</f>
        <v/>
      </c>
      <c r="F58" s="191" t="str">
        <f>IF($B58="","",IFERROR(SUMIFS('Data Sorting'!$C:$C,'Data Sorting'!$A:$A,$B58,'Data Sorting'!$B:$B,TRIM(F$8)),0))</f>
        <v/>
      </c>
      <c r="G58" s="191" t="str">
        <f>IF($B58="","",IFERROR(SUMIFS('Data Sorting'!$C:$C,'Data Sorting'!$A:$A,$B58,'Data Sorting'!$B:$B,TRIM(G$8)),0))</f>
        <v/>
      </c>
      <c r="H58" s="227" t="str">
        <f t="shared" si="9"/>
        <v/>
      </c>
      <c r="I58" s="191" t="str">
        <f>IF($B58="","",IFERROR(SUMIFS('Data Sorting'!$D:$D,'Data Sorting'!$A:$A,$B58,'Data Sorting'!$B:$B,TRIM(I$8)),0))</f>
        <v/>
      </c>
      <c r="J58" s="191" t="str">
        <f>IF($B58="","",IFERROR(SUMIFS('Data Sorting'!$D:$D,'Data Sorting'!$A:$A,$B58,'Data Sorting'!$B:$B,TRIM(J$8)),0))</f>
        <v/>
      </c>
      <c r="K58" s="227" t="str">
        <f>IF($B58="", "", ROUND(((I58+J58)*27*_xlfn.IFNA(_xlfn.XLOOKUP(TRIM($I$5), 'Manual Inputs'!$H:$H, 'Manual Inputs'!$I:$I), 0) / 'Manual Inputs'!$I$17), 2))</f>
        <v/>
      </c>
      <c r="L58" s="191" t="str">
        <f>IF($B58="","",IFERROR(SUMIFS('Data Sorting'!$C:$C,'Data Sorting'!$A:$A,$B58,'Data Sorting'!$B:$B,TRIM(L$8)),0))</f>
        <v/>
      </c>
      <c r="M58" s="191" t="str">
        <f>IF($B58="","",IFERROR(SUMIFS('Data Sorting'!$C:$C,'Data Sorting'!$A:$A,$B58,'Data Sorting'!$C:$C,TRIM(M$8)),0))</f>
        <v/>
      </c>
      <c r="N58" s="227" t="str">
        <f t="shared" si="10"/>
        <v/>
      </c>
      <c r="O58" s="191" t="str">
        <f>IF($B58="","",IFERROR(SUMIFS('Data Sorting'!$D:$D,'Data Sorting'!$A:$A,$B58,'Data Sorting'!$B:$B,TRIM(O$8)),0))</f>
        <v/>
      </c>
      <c r="P58" s="191" t="str">
        <f>IF($B58="","",IFERROR(SUMIFS('Data Sorting'!$D:$D,'Data Sorting'!$A:$A,$B58,'Data Sorting'!$B:$B,TRIM(P$8)),0))</f>
        <v/>
      </c>
      <c r="Q58" s="227" t="str">
        <f>IF($B58="", "", ROUND(((O58+P58)*27*_xlfn.IFNA(_xlfn.XLOOKUP(TRIM($O$5), 'Manual Inputs'!$H:$H, 'Manual Inputs'!$I:$I), 0) / 'Manual Inputs'!$I$17), 2))</f>
        <v/>
      </c>
      <c r="R58" s="191" t="str">
        <f>IF($B58="","",IFERROR(SUMIFS('Data Sorting'!$C:$C,'Data Sorting'!$A:$A,$B58,'Data Sorting'!$B:$B,TRIM(R$8)),0))</f>
        <v/>
      </c>
      <c r="S58" s="191" t="str">
        <f>IF($B58="","",IFERROR(SUMIFS('Data Sorting'!$C:$C,'Data Sorting'!$A:$A,$B58,'Data Sorting'!$B:$B,TRIM(S$8)),0))</f>
        <v/>
      </c>
      <c r="T58" s="227" t="str">
        <f t="shared" si="11"/>
        <v/>
      </c>
      <c r="U58" s="191" t="str">
        <f>IF($B58="","",IFERROR(SUMIFS('Data Sorting'!$D:$D,'Data Sorting'!$A:$A,$B58,'Data Sorting'!$B:$B,TRIM(U$8)),0))</f>
        <v/>
      </c>
      <c r="V58" s="191" t="str">
        <f>IF($B58="","",IFERROR(SUMIFS('Data Sorting'!$D:$D,'Data Sorting'!$A:$A,$B58,'Data Sorting'!$B:$B,TRIM(V$8)),0))</f>
        <v/>
      </c>
      <c r="W58" s="227" t="str">
        <f>IF($B58="", "", ROUND(((U58+V58)*27*_xlfn.IFNA(_xlfn.XLOOKUP(TRIM($U$5), 'Manual Inputs'!$H:$H, 'Manual Inputs'!$I:$I), 0) / 'Manual Inputs'!$I$17), 2))</f>
        <v/>
      </c>
      <c r="X58" s="191" t="str">
        <f>IF($B58="","",IFERROR(SUMIFS('Data Sorting'!$C:$C,'Data Sorting'!$A:$A,$B58,'Data Sorting'!$B:$B,TRIM(X$8)),0))</f>
        <v/>
      </c>
      <c r="Y58" s="191" t="str">
        <f>IF($B58="","",IFERROR(SUMIFS('Data Sorting'!$C:$C,'Data Sorting'!$A:$A,$B58,'Data Sorting'!$B:$B,TRIM(Y$8)),0))</f>
        <v/>
      </c>
      <c r="Z58" s="227" t="str">
        <f t="shared" si="12"/>
        <v/>
      </c>
      <c r="AA58" s="191" t="str">
        <f>IF($B58="","",IFERROR(SUMIFS('Data Sorting'!$D:$D,'Data Sorting'!$A:$A,$B58,'Data Sorting'!$B:$B,TRIM(AA$8)),0))</f>
        <v/>
      </c>
      <c r="AB58" s="191" t="str">
        <f>IF($B58="","",IFERROR(SUMIFS('Data Sorting'!$D:$D,'Data Sorting'!$A:$A,$B58,'Data Sorting'!$B:$B,TRIM(AB$8)),0))</f>
        <v/>
      </c>
      <c r="AC58" s="227" t="str">
        <f>IF($B58="", "", ROUND(((AA58+AB58)*27*_xlfn.IFNA(_xlfn.XLOOKUP(TRIM($AA$5), 'Manual Inputs'!$H:$H, 'Manual Inputs'!$I:$I), 0) / 'Manual Inputs'!$I$17), 2))</f>
        <v/>
      </c>
      <c r="AD58" s="191" t="str">
        <f>IF($B58="","",IFERROR(SUMIFS('Data Sorting'!$C:$C,'Data Sorting'!$A:$A,$B58,'Data Sorting'!$B:$B,TRIM(AD$8)),0))</f>
        <v/>
      </c>
      <c r="AE58" s="191" t="str">
        <f>IF($B58="","",IFERROR(SUMIFS('Data Sorting'!$D:$D,'Data Sorting'!$A:$A,$B58,'Data Sorting'!$B:$B,TRIM(AE$8)),0))</f>
        <v/>
      </c>
      <c r="AF58" s="227" t="str">
        <f t="shared" si="13"/>
        <v/>
      </c>
      <c r="AG58" s="192" t="str">
        <f t="shared" si="14"/>
        <v/>
      </c>
      <c r="AH58" s="192" t="str">
        <f t="shared" si="8"/>
        <v/>
      </c>
      <c r="AI58" s="192" t="str">
        <f t="shared" si="15"/>
        <v/>
      </c>
      <c r="AJ58" s="193" t="str">
        <f t="shared" si="16"/>
        <v/>
      </c>
      <c r="AK58" s="193" t="str">
        <f t="shared" si="17"/>
        <v/>
      </c>
      <c r="AL58" s="193" t="str">
        <f t="shared" si="18"/>
        <v/>
      </c>
      <c r="AM58" s="194" t="str">
        <f>IF($B58="", "", IFERROR(ROUND(AL58 * 'Manual Inputs'!$I$6, 2), 0))</f>
        <v/>
      </c>
      <c r="AN58" s="195" t="str">
        <f t="shared" si="19"/>
        <v/>
      </c>
      <c r="AO58" s="196" t="str">
        <f>IF(OR($AN58="", $AN58=0), "", ROUND((N($AN58) * 'Manual Inputs'!$I$15 / 'Manual Inputs'!$I$16), 2))</f>
        <v/>
      </c>
      <c r="AP58" s="228" t="str">
        <f t="shared" si="20"/>
        <v/>
      </c>
      <c r="AQ58" s="229" t="str" cm="1">
        <f t="array" ref="AQ58">_xlfn.LET(
    _xlpm.Rate, _xlfn.IFS(
        'Manual Inputs'!$I$19="Asphalt Cutbacks", 'Manual Inputs'!$I$7/'Manual Inputs'!$I$8,
        'Manual Inputs'!$I$19="Asphalt Emulsion", 'Manual Inputs'!$I$9/'Manual Inputs'!$I$10
    ),
    IF(OR(ISNA(_xlpm.Rate), AP58=""), "", ROUND(_xlpm.Rate * N(AP58), 2))
)</f>
        <v/>
      </c>
      <c r="AR58" s="230" t="str">
        <f t="shared" si="21"/>
        <v/>
      </c>
      <c r="AS58" s="231" t="str">
        <f>IF(OR($AR58="", 'Manual Inputs'!$I$11=""), "", ROUND(($AR58 * 'Manual Inputs'!$I$12 * 'Manual Inputs'!$I$11 / 'Manual Inputs'!$I$17), 2))</f>
        <v/>
      </c>
      <c r="AT58" s="232" t="str">
        <f t="shared" si="22"/>
        <v/>
      </c>
      <c r="AU58" s="233" t="str">
        <f>IF(OR($AT58="", $AT58=0), "", ROUND(($AT58 * 'Manual Inputs'!$I$15 / 'Manual Inputs'!$I$16), 2))</f>
        <v/>
      </c>
      <c r="AV58" s="234" t="str">
        <f>IF($B58="","",IFERROR(SUMIFS('Data Sorting'!$D:$D,'Data Sorting'!$A:$A,$B58,'Data Sorting'!$B:$B,TRIM(AV$7)),0))</f>
        <v/>
      </c>
      <c r="AW58" s="235" t="str">
        <f>IF($B58="", "", IFERROR(ROUND(SUMIFS('Data Sorting'!$C:$C, 'Data Sorting'!$A:$A, $B58, 'Data Sorting'!$B:$B, TRIM(AV$7)) / (9), 0), 0))</f>
        <v/>
      </c>
      <c r="AX58" s="238" t="str">
        <f>IF(OR(AV58="", AV58=0), "", ROUND((AV58*27 * 'Manual Inputs'!$I$4 / 'Manual Inputs'!$I$17), 0))</f>
        <v/>
      </c>
    </row>
    <row r="59" spans="1:50">
      <c r="A59" s="225"/>
      <c r="B59" s="190" t="str">
        <f>IF('Manual Inputs'!D53&lt;&gt;"",'Manual Inputs'!D53,"")</f>
        <v/>
      </c>
      <c r="C59" s="191" t="str">
        <f>IF($B59="","",IFERROR(SUMIFS('Data Sorting'!$D:$D,'Data Sorting'!$A:$A,$B59,'Data Sorting'!$B:$B,TRIM(C$8)),0))</f>
        <v/>
      </c>
      <c r="D59" s="191" t="str">
        <f>IF($B59="","",IFERROR(SUMIFS('Data Sorting'!$D:$D,'Data Sorting'!$A:$A,$B59,'Data Sorting'!$B:$B,TRIM(D$8)),0))</f>
        <v/>
      </c>
      <c r="E59" s="227" t="str">
        <f>IF($B59="", "", ROUND(((C59+D59)*27*_xlfn.IFNA(_xlfn.XLOOKUP(TRIM($C$5), 'Manual Inputs'!$H:$H, 'Manual Inputs'!$I:$I), 0) / 'Manual Inputs'!$I$17), 2))</f>
        <v/>
      </c>
      <c r="F59" s="191" t="str">
        <f>IF($B59="","",IFERROR(SUMIFS('Data Sorting'!$C:$C,'Data Sorting'!$A:$A,$B59,'Data Sorting'!$B:$B,TRIM(F$8)),0))</f>
        <v/>
      </c>
      <c r="G59" s="191" t="str">
        <f>IF($B59="","",IFERROR(SUMIFS('Data Sorting'!$C:$C,'Data Sorting'!$A:$A,$B59,'Data Sorting'!$B:$B,TRIM(G$8)),0))</f>
        <v/>
      </c>
      <c r="H59" s="227" t="str">
        <f t="shared" si="9"/>
        <v/>
      </c>
      <c r="I59" s="191" t="str">
        <f>IF($B59="","",IFERROR(SUMIFS('Data Sorting'!$D:$D,'Data Sorting'!$A:$A,$B59,'Data Sorting'!$B:$B,TRIM(I$8)),0))</f>
        <v/>
      </c>
      <c r="J59" s="191" t="str">
        <f>IF($B59="","",IFERROR(SUMIFS('Data Sorting'!$D:$D,'Data Sorting'!$A:$A,$B59,'Data Sorting'!$B:$B,TRIM(J$8)),0))</f>
        <v/>
      </c>
      <c r="K59" s="227" t="str">
        <f>IF($B59="", "", ROUND(((I59+J59)*27*_xlfn.IFNA(_xlfn.XLOOKUP(TRIM($I$5), 'Manual Inputs'!$H:$H, 'Manual Inputs'!$I:$I), 0) / 'Manual Inputs'!$I$17), 2))</f>
        <v/>
      </c>
      <c r="L59" s="191" t="str">
        <f>IF($B59="","",IFERROR(SUMIFS('Data Sorting'!$C:$C,'Data Sorting'!$A:$A,$B59,'Data Sorting'!$B:$B,TRIM(L$8)),0))</f>
        <v/>
      </c>
      <c r="M59" s="191" t="str">
        <f>IF($B59="","",IFERROR(SUMIFS('Data Sorting'!$C:$C,'Data Sorting'!$A:$A,$B59,'Data Sorting'!$C:$C,TRIM(M$8)),0))</f>
        <v/>
      </c>
      <c r="N59" s="227" t="str">
        <f t="shared" si="10"/>
        <v/>
      </c>
      <c r="O59" s="191" t="str">
        <f>IF($B59="","",IFERROR(SUMIFS('Data Sorting'!$D:$D,'Data Sorting'!$A:$A,$B59,'Data Sorting'!$B:$B,TRIM(O$8)),0))</f>
        <v/>
      </c>
      <c r="P59" s="191" t="str">
        <f>IF($B59="","",IFERROR(SUMIFS('Data Sorting'!$D:$D,'Data Sorting'!$A:$A,$B59,'Data Sorting'!$B:$B,TRIM(P$8)),0))</f>
        <v/>
      </c>
      <c r="Q59" s="227" t="str">
        <f>IF($B59="", "", ROUND(((O59+P59)*27*_xlfn.IFNA(_xlfn.XLOOKUP(TRIM($O$5), 'Manual Inputs'!$H:$H, 'Manual Inputs'!$I:$I), 0) / 'Manual Inputs'!$I$17), 2))</f>
        <v/>
      </c>
      <c r="R59" s="191" t="str">
        <f>IF($B59="","",IFERROR(SUMIFS('Data Sorting'!$C:$C,'Data Sorting'!$A:$A,$B59,'Data Sorting'!$B:$B,TRIM(R$8)),0))</f>
        <v/>
      </c>
      <c r="S59" s="191" t="str">
        <f>IF($B59="","",IFERROR(SUMIFS('Data Sorting'!$C:$C,'Data Sorting'!$A:$A,$B59,'Data Sorting'!$B:$B,TRIM(S$8)),0))</f>
        <v/>
      </c>
      <c r="T59" s="227" t="str">
        <f t="shared" si="11"/>
        <v/>
      </c>
      <c r="U59" s="191" t="str">
        <f>IF($B59="","",IFERROR(SUMIFS('Data Sorting'!$D:$D,'Data Sorting'!$A:$A,$B59,'Data Sorting'!$B:$B,TRIM(U$8)),0))</f>
        <v/>
      </c>
      <c r="V59" s="191" t="str">
        <f>IF($B59="","",IFERROR(SUMIFS('Data Sorting'!$D:$D,'Data Sorting'!$A:$A,$B59,'Data Sorting'!$B:$B,TRIM(V$8)),0))</f>
        <v/>
      </c>
      <c r="W59" s="227" t="str">
        <f>IF($B59="", "", ROUND(((U59+V59)*27*_xlfn.IFNA(_xlfn.XLOOKUP(TRIM($U$5), 'Manual Inputs'!$H:$H, 'Manual Inputs'!$I:$I), 0) / 'Manual Inputs'!$I$17), 2))</f>
        <v/>
      </c>
      <c r="X59" s="191" t="str">
        <f>IF($B59="","",IFERROR(SUMIFS('Data Sorting'!$C:$C,'Data Sorting'!$A:$A,$B59,'Data Sorting'!$B:$B,TRIM(X$8)),0))</f>
        <v/>
      </c>
      <c r="Y59" s="191" t="str">
        <f>IF($B59="","",IFERROR(SUMIFS('Data Sorting'!$C:$C,'Data Sorting'!$A:$A,$B59,'Data Sorting'!$B:$B,TRIM(Y$8)),0))</f>
        <v/>
      </c>
      <c r="Z59" s="227" t="str">
        <f t="shared" si="12"/>
        <v/>
      </c>
      <c r="AA59" s="191" t="str">
        <f>IF($B59="","",IFERROR(SUMIFS('Data Sorting'!$D:$D,'Data Sorting'!$A:$A,$B59,'Data Sorting'!$B:$B,TRIM(AA$8)),0))</f>
        <v/>
      </c>
      <c r="AB59" s="191" t="str">
        <f>IF($B59="","",IFERROR(SUMIFS('Data Sorting'!$D:$D,'Data Sorting'!$A:$A,$B59,'Data Sorting'!$B:$B,TRIM(AB$8)),0))</f>
        <v/>
      </c>
      <c r="AC59" s="227" t="str">
        <f>IF($B59="", "", ROUND(((AA59+AB59)*27*_xlfn.IFNA(_xlfn.XLOOKUP(TRIM($AA$5), 'Manual Inputs'!$H:$H, 'Manual Inputs'!$I:$I), 0) / 'Manual Inputs'!$I$17), 2))</f>
        <v/>
      </c>
      <c r="AD59" s="191" t="str">
        <f>IF($B59="","",IFERROR(SUMIFS('Data Sorting'!$C:$C,'Data Sorting'!$A:$A,$B59,'Data Sorting'!$B:$B,TRIM(AD$8)),0))</f>
        <v/>
      </c>
      <c r="AE59" s="191" t="str">
        <f>IF($B59="","",IFERROR(SUMIFS('Data Sorting'!$D:$D,'Data Sorting'!$A:$A,$B59,'Data Sorting'!$B:$B,TRIM(AE$8)),0))</f>
        <v/>
      </c>
      <c r="AF59" s="227" t="str">
        <f t="shared" si="13"/>
        <v/>
      </c>
      <c r="AG59" s="192" t="str">
        <f t="shared" si="14"/>
        <v/>
      </c>
      <c r="AH59" s="192" t="str">
        <f t="shared" si="8"/>
        <v/>
      </c>
      <c r="AI59" s="192" t="str">
        <f t="shared" si="15"/>
        <v/>
      </c>
      <c r="AJ59" s="193" t="str">
        <f t="shared" si="16"/>
        <v/>
      </c>
      <c r="AK59" s="193" t="str">
        <f t="shared" si="17"/>
        <v/>
      </c>
      <c r="AL59" s="193" t="str">
        <f t="shared" si="18"/>
        <v/>
      </c>
      <c r="AM59" s="194" t="str">
        <f>IF($B59="", "", IFERROR(ROUND(AL59 * 'Manual Inputs'!$I$6, 2), 0))</f>
        <v/>
      </c>
      <c r="AN59" s="195" t="str">
        <f t="shared" si="19"/>
        <v/>
      </c>
      <c r="AO59" s="196" t="str">
        <f>IF(OR($AN59="", $AN59=0), "", ROUND((N($AN59) * 'Manual Inputs'!$I$15 / 'Manual Inputs'!$I$16), 2))</f>
        <v/>
      </c>
      <c r="AP59" s="228" t="str">
        <f t="shared" si="20"/>
        <v/>
      </c>
      <c r="AQ59" s="229" t="str" cm="1">
        <f t="array" ref="AQ59">_xlfn.LET(
    _xlpm.Rate, _xlfn.IFS(
        'Manual Inputs'!$I$19="Asphalt Cutbacks", 'Manual Inputs'!$I$7/'Manual Inputs'!$I$8,
        'Manual Inputs'!$I$19="Asphalt Emulsion", 'Manual Inputs'!$I$9/'Manual Inputs'!$I$10
    ),
    IF(OR(ISNA(_xlpm.Rate), AP59=""), "", ROUND(_xlpm.Rate * N(AP59), 2))
)</f>
        <v/>
      </c>
      <c r="AR59" s="230" t="str">
        <f t="shared" si="21"/>
        <v/>
      </c>
      <c r="AS59" s="231" t="str">
        <f>IF(OR($AR59="", 'Manual Inputs'!$I$11=""), "", ROUND(($AR59 * 'Manual Inputs'!$I$12 * 'Manual Inputs'!$I$11 / 'Manual Inputs'!$I$17), 2))</f>
        <v/>
      </c>
      <c r="AT59" s="232" t="str">
        <f t="shared" si="22"/>
        <v/>
      </c>
      <c r="AU59" s="233" t="str">
        <f>IF(OR($AT59="", $AT59=0), "", ROUND(($AT59 * 'Manual Inputs'!$I$15 / 'Manual Inputs'!$I$16), 2))</f>
        <v/>
      </c>
      <c r="AV59" s="234" t="str">
        <f>IF($B59="","",IFERROR(SUMIFS('Data Sorting'!$D:$D,'Data Sorting'!$A:$A,$B59,'Data Sorting'!$B:$B,TRIM(AV$7)),0))</f>
        <v/>
      </c>
      <c r="AW59" s="235" t="str">
        <f>IF($B59="", "", IFERROR(ROUND(SUMIFS('Data Sorting'!$C:$C, 'Data Sorting'!$A:$A, $B59, 'Data Sorting'!$B:$B, TRIM(AV$7)) / (9), 0), 0))</f>
        <v/>
      </c>
      <c r="AX59" s="238" t="str">
        <f>IF(OR(AV59="", AV59=0), "", ROUND((AV59*27 * 'Manual Inputs'!$I$4 / 'Manual Inputs'!$I$17), 0))</f>
        <v/>
      </c>
    </row>
    <row r="60" spans="1:50" s="189" customFormat="1" ht="15.75" thickBot="1">
      <c r="A60" s="236"/>
      <c r="B60" s="160" t="str">
        <f>IF('Manual Inputs'!D54&lt;&gt;"",'Manual Inputs'!D54,"")</f>
        <v/>
      </c>
      <c r="C60" s="161" t="str">
        <f>IF($B60="","",IFERROR(SUMIFS('Data Sorting'!$D:$D,'Data Sorting'!$A:$A,$B60,'Data Sorting'!$B:$B,TRIM(C$8)),0))</f>
        <v/>
      </c>
      <c r="D60" s="161" t="str">
        <f>IF($B60="","",IFERROR(SUMIFS('Data Sorting'!$D:$D,'Data Sorting'!$A:$A,$B60,'Data Sorting'!$B:$B,TRIM(D$8)),0))</f>
        <v/>
      </c>
      <c r="E60" s="197" t="str">
        <f>IF($B60="", "", ROUND(((C60+D60)*27*_xlfn.IFNA(_xlfn.XLOOKUP(TRIM($C$5), 'Manual Inputs'!$H:$H, 'Manual Inputs'!$I:$I), 0) / 'Manual Inputs'!$I$17), 2))</f>
        <v/>
      </c>
      <c r="F60" s="161" t="str">
        <f>IF($B60="","",IFERROR(SUMIFS('Data Sorting'!$D:$D,'Data Sorting'!$A:$A,$B60,'Data Sorting'!$B:$B,TRIM(F$8)),0))</f>
        <v/>
      </c>
      <c r="G60" s="161" t="str">
        <f>IF($B60="","",IFERROR(SUMIFS('Data Sorting'!$D:$D,'Data Sorting'!$A:$A,$B60,'Data Sorting'!$B:$B,TRIM(G$8)),0))</f>
        <v/>
      </c>
      <c r="H60" s="162" t="str">
        <f>IF(E60="","",ROUND(((F60+G60)*27*'Manual Inputs'!$I$5/'Manual Inputs'!$I$17),0))</f>
        <v/>
      </c>
      <c r="I60" s="161" t="str">
        <f>IF($B60="","",IFERROR(SUMIFS('Data Sorting'!$D:$D,'Data Sorting'!$A:$A,$B60,'Data Sorting'!$B:$B,TRIM(I$8)),0))</f>
        <v/>
      </c>
      <c r="J60" s="161" t="str">
        <f>IF($B60="","",IFERROR(SUMIFS('Data Sorting'!$D:$D,'Data Sorting'!$A:$A,$B60,'Data Sorting'!$B:$B,TRIM(J$8)),0))</f>
        <v/>
      </c>
      <c r="K60" s="162" t="str">
        <f>IF(E60="","",ROUND(((I60+J60)*27*'Manual Inputs'!$I$5/'Manual Inputs'!$I$17),0))</f>
        <v/>
      </c>
      <c r="L60" s="161" t="str">
        <f>IF($B60="","",IFERROR(SUMIFS('Data Sorting'!$D:$D,'Data Sorting'!$A:$A,$B60,'Data Sorting'!$B:$B,TRIM(L$8)),0))</f>
        <v/>
      </c>
      <c r="M60" s="161" t="str">
        <f>IF($B60="","",IFERROR(SUMIFS('Data Sorting'!$D:$D,'Data Sorting'!$A:$A,$B60,'Data Sorting'!$B:$B,TRIM(M$8)),0))</f>
        <v/>
      </c>
      <c r="N60" s="162" t="str">
        <f>IF(H60="","",ROUND(((L60+M60)*27*'Manual Inputs'!$I$5/'Manual Inputs'!$I$17),0))</f>
        <v/>
      </c>
      <c r="O60" s="161" t="str">
        <f>IF($B60="","",IFERROR(SUMIFS('Data Sorting'!$D:$D,'Data Sorting'!$A:$A,$B60,'Data Sorting'!$B:$B,TRIM(O$8)),0))</f>
        <v/>
      </c>
      <c r="P60" s="161" t="str">
        <f>IF($B60="","",IFERROR(SUMIFS('Data Sorting'!$D:$D,'Data Sorting'!$A:$A,$B60,'Data Sorting'!$B:$B,TRIM(P$8)),0))</f>
        <v/>
      </c>
      <c r="Q60" s="162" t="str">
        <f>IF(K60="","",ROUND(((O60+P60)*27*'Manual Inputs'!$I$5/'Manual Inputs'!$I$17),0))</f>
        <v/>
      </c>
      <c r="R60" s="161" t="str">
        <f>IF($B60="","",IFERROR(SUMIFS('Data Sorting'!$D:$D,'Data Sorting'!$A:$A,$B60,'Data Sorting'!$B:$B,TRIM(R$8)),0))</f>
        <v/>
      </c>
      <c r="S60" s="161" t="str">
        <f>IF($B60="","",IFERROR(SUMIFS('Data Sorting'!$D:$D,'Data Sorting'!$A:$A,$B60,'Data Sorting'!$B:$B,TRIM(S$8)),0))</f>
        <v/>
      </c>
      <c r="T60" s="162" t="str">
        <f>IF(N60="","",ROUND(((R60+S60)*27*'Manual Inputs'!$I$5/'Manual Inputs'!$I$17),0))</f>
        <v/>
      </c>
      <c r="U60" s="161" t="str">
        <f>IF($B60="","",IFERROR(SUMIFS('Data Sorting'!$D:$D,'Data Sorting'!$A:$A,$B60,'Data Sorting'!$B:$B,TRIM(U$8)),0))</f>
        <v/>
      </c>
      <c r="V60" s="161" t="str">
        <f>IF($B60="","",IFERROR(SUMIFS('Data Sorting'!$D:$D,'Data Sorting'!$A:$A,$B60,'Data Sorting'!$B:$B,TRIM(V$8)),0))</f>
        <v/>
      </c>
      <c r="W60" s="162" t="str">
        <f>IF(Q60="","",ROUND(((U60+V60)*27*'Manual Inputs'!$I$5/'Manual Inputs'!$I$17),0))</f>
        <v/>
      </c>
      <c r="X60" s="161" t="str">
        <f>IF($B60="","",IFERROR(SUMIFS('Data Sorting'!$D:$D,'Data Sorting'!$A:$A,$B60,'Data Sorting'!$B:$B,TRIM(X$8)),0))</f>
        <v/>
      </c>
      <c r="Y60" s="161" t="str">
        <f>IF($B60="","",IFERROR(SUMIFS('Data Sorting'!$D:$D,'Data Sorting'!$A:$A,$B60,'Data Sorting'!$B:$B,TRIM(Y$8)),0))</f>
        <v/>
      </c>
      <c r="Z60" s="162" t="str">
        <f>IF(T60="","",ROUND(((X60+Y60)*27*'Manual Inputs'!$I$5/'Manual Inputs'!$I$17),0))</f>
        <v/>
      </c>
      <c r="AA60" s="161" t="str">
        <f>IF($B60="","",IFERROR(SUMIFS('Data Sorting'!$D:$D,'Data Sorting'!$A:$A,$B60,'Data Sorting'!$B:$B,TRIM(AA$8)),0))</f>
        <v/>
      </c>
      <c r="AB60" s="161" t="str">
        <f>IF($B60="","",IFERROR(SUMIFS('Data Sorting'!$D:$D,'Data Sorting'!$A:$A,$B60,'Data Sorting'!$B:$B,TRIM(AB$8)),0))</f>
        <v/>
      </c>
      <c r="AC60" s="162" t="str">
        <f>IF(W60="","",ROUND(((AA60+AB60)*27*'Manual Inputs'!$I$5/'Manual Inputs'!$I$17),0))</f>
        <v/>
      </c>
      <c r="AD60" s="161" t="str">
        <f>IF($B60="","",IFERROR(SUMIFS('Data Sorting'!$D:$D,'Data Sorting'!$A:$A,$B60,'Data Sorting'!$B:$B,TRIM(AD$8)),0))</f>
        <v/>
      </c>
      <c r="AE60" s="161" t="str">
        <f>IF($B60="","",IFERROR(SUMIFS('Data Sorting'!$D:$D,'Data Sorting'!$A:$A,$B60,'Data Sorting'!$B:$B,TRIM(AE$8)),0))</f>
        <v/>
      </c>
      <c r="AF60" s="162" t="str">
        <f>IF(Z60="","",ROUND(((AD60+AE60)*27*'Manual Inputs'!$I$5/'Manual Inputs'!$I$17),0))</f>
        <v/>
      </c>
      <c r="AG60" s="188"/>
      <c r="AH60" s="188"/>
      <c r="AI60" s="198" t="str">
        <f t="shared" ref="AI60" si="23">IF(SUM(IF($C$5="Aggregate Base",E60,0),IF($I$5="Aggregate Base",K60,0),IF($O$5="Aggregate Base",Q60,0),IF($U$5="Aggregate Base",W60,0),IF($AA$5="Aggregate Base",AC60,0))=0, "", ROUND(SUM(IF($C$5="Aggregate Base",E60,0),IF($I$5="Aggregate Base",K60,0),IF($O$5="Aggregate Base",Q60,0),IF($U$5="Aggregate Base",W60,0),IF($AA$5="Aggregate Base",AC60,0)), 0))</f>
        <v/>
      </c>
      <c r="AJ60" s="199" t="str">
        <f t="shared" ref="AJ60" si="24">_xlfn.LET(_xlpm.AcpSum, SUM(
    IF($C$5="Asphalt Concrete Pavement", SUM(C60:D60), 0),
    IF($I$5="Asphalt Concrete Pavement", SUM(I60:J60), 0),
    IF($O$5="Asphalt Concrete Pavement", SUM(O60:P60), 0),
    IF($U$5="Asphalt Concrete Pavement", SUM(U60:V60), 0),
    IF($AA$5="Asphalt Concrete Pavement", SUM(AA60:AB60), 0)),
IF(_xlpm.AcpSum=0, "", ROUND(_xlpm.AcpSum, 0)))</f>
        <v/>
      </c>
      <c r="AK60" s="199" t="str">
        <f t="shared" ref="AK60" si="25">_xlfn.LET(_xlpm.AggSum, SUM(
    IF($F$5="Asphalt Concrete Pavement", SUM(H60)/9, 0),
    IF($L$5="Asphalt Concrete Pavement", SUM(N60)/9, 0),
    IF($R$5="Asphalt Concrete Pavement", SUM(T60)/9, 0),
    IF($X$5="Asphalt Concrete Pavement", SUM(Z60)/9, 0),
    IF($AD$5="Asphalt Concrete Pavement", SUM(AF60)/9, 0)),
IF(_xlpm.AggSum=0, "", ROUND(_xlpm.AggSum,0)))</f>
        <v/>
      </c>
      <c r="AL60" s="199" t="str">
        <f t="shared" ref="AL60" si="26">IF(SUM(IF($C$5="Asphalt Concrete Pavement",E60,0),IF($I$5="Asphalt Concrete Pavement",K60,0),IF($O$5="Asphalt Concrete Pavement",Q60,0),IF($U$5="Asphalt Concrete Pavement",W60,0),IF($AA$5="Asphalt Concrete Pavement",AC60,0))=0, "", ROUND(SUM(IF($C$5="Asphalt Concrete Pavement",E60,0),IF($I$5="Asphalt Concrete Pavement",K60,0),IF($O$5="Asphalt Concrete Pavement",Q60,0),IF($U$5="Asphalt Concrete Pavement",W60,0),IF($AA$5="Asphalt Concrete Pavement",AC60,0)), 0))</f>
        <v/>
      </c>
      <c r="AM60" s="200" t="str">
        <f>IF($B60="", "", IFERROR(ROUND(AL60 * 'Manual Inputs'!$I$6, 2), 0))</f>
        <v/>
      </c>
      <c r="AN60" s="201" t="str">
        <f t="shared" ref="AN60" si="27">AK60</f>
        <v/>
      </c>
      <c r="AO60" s="202" t="str">
        <f>IF(OR($AN60="", $AN60=0), "", ROUND((N($AN60) * 'Manual Inputs'!$I$15 / 'Manual Inputs'!$I$16), 2))</f>
        <v/>
      </c>
      <c r="AP60" s="203" t="str">
        <f t="shared" ref="AP60" si="28">AK60</f>
        <v/>
      </c>
      <c r="AQ60" s="204" t="str" cm="1">
        <f t="array" ref="AQ60">_xlfn.LET(
    _xlpm.Rate, _xlfn.IFS(
        'Manual Inputs'!$I$19="Asphalt Cutbacks", 'Manual Inputs'!$I$7/'Manual Inputs'!$I$8,
        'Manual Inputs'!$I$19="Asphalt Emulsion", 'Manual Inputs'!$I$9/'Manual Inputs'!$I$10
    ),
    IF(OR(ISNA(_xlpm.Rate), AP60=""), "", ROUND(_xlpm.Rate * N(AP60), 2))
)</f>
        <v/>
      </c>
      <c r="AR60" s="205" t="str">
        <f t="shared" ref="AR60" si="29">AK60</f>
        <v/>
      </c>
      <c r="AS60" s="206" t="str">
        <f>IF(OR($AR60="", 'Manual Inputs'!$I$11=""), "", ROUND(($AR60 * 'Manual Inputs'!$I$12 * 'Manual Inputs'!$I$11 / 'Manual Inputs'!$I$17), 2))</f>
        <v/>
      </c>
      <c r="AT60" s="207" t="str">
        <f t="shared" ref="AT60" si="30">AK60</f>
        <v/>
      </c>
      <c r="AU60" s="208" t="str">
        <f>IF(OR($AT60="", $AT60=0), "", ROUND(($AT60 * 'Manual Inputs'!$I$15 / 'Manual Inputs'!$I$16), 2))</f>
        <v/>
      </c>
      <c r="AV60" s="210" t="str">
        <f>IF($B60="","",IFERROR(SUMIFS('Data Sorting'!$D:$D,'Data Sorting'!$A:$A,$B60,'Data Sorting'!$B:$B,TRIM(AV$7)),0))</f>
        <v/>
      </c>
      <c r="AW60" s="211" t="str">
        <f>IF($B60="","",IFERROR(ROUND(SUMIFS('Data Sorting'!$D:$D,'Data Sorting'!$A:$A,$B60,'Data Sorting'!$B:$B,TRIM(AV$7))/('Manual Inputs'!$I$21/36), 0), 0))</f>
        <v/>
      </c>
      <c r="AX60" s="241"/>
    </row>
  </sheetData>
  <mergeCells count="49">
    <mergeCell ref="AN5:AN8"/>
    <mergeCell ref="AV4:AX5"/>
    <mergeCell ref="AV7:AX8"/>
    <mergeCell ref="AQ5:AQ8"/>
    <mergeCell ref="AT5:AT8"/>
    <mergeCell ref="AP5:AP8"/>
    <mergeCell ref="AS5:AS8"/>
    <mergeCell ref="AU5:AU8"/>
    <mergeCell ref="AR5:AR8"/>
    <mergeCell ref="AO5:AO8"/>
    <mergeCell ref="AM5:AM8"/>
    <mergeCell ref="A7:A8"/>
    <mergeCell ref="C7:D7"/>
    <mergeCell ref="I7:J7"/>
    <mergeCell ref="O7:P7"/>
    <mergeCell ref="U7:V7"/>
    <mergeCell ref="L7:M7"/>
    <mergeCell ref="T5:T8"/>
    <mergeCell ref="R7:S7"/>
    <mergeCell ref="E5:E8"/>
    <mergeCell ref="K5:K8"/>
    <mergeCell ref="Q5:Q8"/>
    <mergeCell ref="AG4:AG8"/>
    <mergeCell ref="AH4:AH8"/>
    <mergeCell ref="AK5:AK8"/>
    <mergeCell ref="AJ5:AJ8"/>
    <mergeCell ref="AA4:AB4"/>
    <mergeCell ref="H5:H8"/>
    <mergeCell ref="F7:G7"/>
    <mergeCell ref="N5:N8"/>
    <mergeCell ref="X4:Y4"/>
    <mergeCell ref="Z5:Z8"/>
    <mergeCell ref="X7:Y7"/>
    <mergeCell ref="AI5:AI8"/>
    <mergeCell ref="AL5:AL8"/>
    <mergeCell ref="A3:B3"/>
    <mergeCell ref="C4:D4"/>
    <mergeCell ref="I4:J4"/>
    <mergeCell ref="O4:P4"/>
    <mergeCell ref="U4:V4"/>
    <mergeCell ref="F4:G4"/>
    <mergeCell ref="L4:M4"/>
    <mergeCell ref="R4:S4"/>
    <mergeCell ref="AD4:AE4"/>
    <mergeCell ref="AF5:AF8"/>
    <mergeCell ref="AD7:AE7"/>
    <mergeCell ref="AA7:AB7"/>
    <mergeCell ref="W5:W8"/>
    <mergeCell ref="AC5:AC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8D1F-E1DB-4B1D-A4C2-7A6E325C1C69}">
  <sheetPr>
    <tabColor theme="6" tint="0.79998168889431442"/>
    <outlinePr summaryBelow="0" summaryRight="0"/>
    <pageSetUpPr fitToPage="1"/>
  </sheetPr>
  <dimension ref="A2:AB948"/>
  <sheetViews>
    <sheetView topLeftCell="A10" workbookViewId="0">
      <selection activeCell="E22" sqref="E22:E29"/>
    </sheetView>
  </sheetViews>
  <sheetFormatPr defaultColWidth="12.5703125" defaultRowHeight="15.75" customHeight="1"/>
  <cols>
    <col min="1" max="1" width="4" style="55" customWidth="1"/>
    <col min="2" max="2" width="108.140625" style="55" customWidth="1"/>
    <col min="3" max="4" width="4" style="55" customWidth="1"/>
    <col min="5" max="5" width="12" style="55" customWidth="1"/>
    <col min="6" max="8" width="12.5703125" style="55"/>
    <col min="9" max="9" width="12.5703125" style="55" customWidth="1"/>
    <col min="10" max="10" width="14" style="55" customWidth="1"/>
    <col min="11" max="11" width="3.28515625" style="55" customWidth="1"/>
    <col min="12" max="12" width="4" style="55" customWidth="1"/>
    <col min="13" max="16384" width="12.5703125" style="55"/>
  </cols>
  <sheetData>
    <row r="2" spans="1:28" ht="19.5" thickBot="1">
      <c r="B2" s="56" t="s">
        <v>81</v>
      </c>
      <c r="E2" s="317" t="s">
        <v>82</v>
      </c>
      <c r="F2" s="317"/>
      <c r="G2" s="317"/>
      <c r="H2" s="317"/>
      <c r="I2" s="317"/>
      <c r="J2" s="317"/>
    </row>
    <row r="3" spans="1:28" ht="25.5">
      <c r="A3" s="57"/>
      <c r="B3" s="58" t="str" cm="1">
        <f t="array" aca="1" ref="B3" ca="1">"This page is designed specifically to build the "&amp;TRIM(MID(CELL("filename",'Surfacing Summary'!A1),FIND("]",CELL("filename",'Pay Item Search'!A1))+1,31))&amp;". By following these steps, you ensure that pay items are correctly identified and formatted in the summary table."</f>
        <v>This page is designed specifically to build the Surfacing Summary. By following these steps, you ensure that pay items are correctly identified and formatted in the summary table.</v>
      </c>
      <c r="C3" s="57"/>
      <c r="D3" s="57"/>
      <c r="E3" s="59"/>
      <c r="F3" s="60"/>
      <c r="G3" s="60"/>
      <c r="H3" s="60"/>
      <c r="I3" s="60"/>
      <c r="J3" s="61"/>
      <c r="K3" s="62"/>
      <c r="L3" s="62"/>
    </row>
    <row r="4" spans="1:28" ht="12.75">
      <c r="A4" s="57"/>
      <c r="C4" s="57"/>
      <c r="D4" s="57"/>
      <c r="E4" s="318" t="s">
        <v>83</v>
      </c>
      <c r="F4" s="319"/>
      <c r="G4" s="319"/>
      <c r="H4" s="319"/>
      <c r="I4" s="319"/>
      <c r="J4" s="320"/>
      <c r="K4" s="62"/>
      <c r="L4" s="62"/>
    </row>
    <row r="5" spans="1:28">
      <c r="A5" s="57"/>
      <c r="B5" s="63" t="s">
        <v>84</v>
      </c>
      <c r="C5" s="57"/>
      <c r="D5" s="57"/>
      <c r="E5" s="318"/>
      <c r="F5" s="319"/>
      <c r="G5" s="319"/>
      <c r="H5" s="319"/>
      <c r="I5" s="319"/>
      <c r="J5" s="320"/>
      <c r="K5" s="62"/>
      <c r="L5" s="62"/>
    </row>
    <row r="6" spans="1:28" ht="12.75">
      <c r="A6" s="57"/>
      <c r="C6" s="57"/>
      <c r="D6" s="57"/>
      <c r="E6" s="321" t="s">
        <v>85</v>
      </c>
      <c r="F6" s="322" t="s">
        <v>1726</v>
      </c>
      <c r="G6" s="322"/>
      <c r="H6" s="322"/>
      <c r="I6" s="322"/>
      <c r="J6" s="323"/>
      <c r="K6" s="62"/>
      <c r="L6" s="62"/>
    </row>
    <row r="7" spans="1:28" ht="12.75">
      <c r="A7" s="57"/>
      <c r="B7" s="64" t="s">
        <v>87</v>
      </c>
      <c r="C7" s="57"/>
      <c r="D7" s="57"/>
      <c r="E7" s="321"/>
      <c r="F7" s="322"/>
      <c r="G7" s="322"/>
      <c r="H7" s="322"/>
      <c r="I7" s="322"/>
      <c r="J7" s="323"/>
      <c r="K7" s="62"/>
      <c r="L7" s="62"/>
    </row>
    <row r="8" spans="1:28" ht="12.75">
      <c r="A8" s="57"/>
      <c r="B8" s="64"/>
      <c r="C8" s="57"/>
      <c r="D8" s="57"/>
      <c r="E8" s="321"/>
      <c r="F8" s="322"/>
      <c r="G8" s="322"/>
      <c r="H8" s="322"/>
      <c r="I8" s="322"/>
      <c r="J8" s="323"/>
      <c r="K8" s="62"/>
      <c r="L8" s="62"/>
    </row>
    <row r="9" spans="1:28" ht="12.75">
      <c r="A9" s="57"/>
      <c r="B9" s="65" t="s">
        <v>88</v>
      </c>
      <c r="C9" s="57"/>
      <c r="D9" s="57"/>
      <c r="E9" s="321"/>
      <c r="F9" s="322"/>
      <c r="G9" s="322"/>
      <c r="H9" s="322"/>
      <c r="I9" s="322"/>
      <c r="J9" s="323"/>
      <c r="K9" s="62"/>
      <c r="L9" s="62"/>
    </row>
    <row r="10" spans="1:28" ht="13.5" customHeight="1">
      <c r="A10" s="57"/>
      <c r="B10" s="65"/>
      <c r="C10" s="57"/>
      <c r="D10" s="57"/>
      <c r="E10" s="66" t="s">
        <v>89</v>
      </c>
      <c r="F10" s="324" t="s">
        <v>90</v>
      </c>
      <c r="G10" s="325"/>
      <c r="H10" s="325"/>
      <c r="I10" s="326" t="s">
        <v>91</v>
      </c>
      <c r="J10" s="327"/>
      <c r="K10" s="62"/>
      <c r="L10" s="62"/>
    </row>
    <row r="11" spans="1:28" ht="12.75">
      <c r="A11" s="57"/>
      <c r="B11" s="65" t="s">
        <v>92</v>
      </c>
      <c r="C11" s="57"/>
      <c r="D11" s="57"/>
      <c r="E11" s="67" t="str" cm="1">
        <f t="array" ref="E11:E12">IF(ISBLANK(TRIM(F6)), "", IFERROR(_xlfn._xlws.FILTER('Pay Item Listing'!A:A, 'Pay Item Listing'!D:D=TRIM(F6)), "Value Not Found"))</f>
        <v>30401-1700</v>
      </c>
      <c r="F11" s="171" t="str" cm="1">
        <f t="array" ref="F11:F12">IF(ISBLANK(TRIM(F6)), "", IFERROR(_xlfn._xlws.FILTER('Pay Item Listing'!D:D, 'Pay Item Listing'!D:D=TRIM(F6)), "Value Not Found"))</f>
        <v>FULL DEPTH RECLAMATION, METHOD 1, 10-INCH DEPTH</v>
      </c>
      <c r="G11" s="172"/>
      <c r="H11" s="172"/>
      <c r="I11" s="171"/>
      <c r="J11" s="69" t="str" cm="1">
        <f t="array" ref="J11:J12">IF(ISBLANK(TRIM(F6)), "", IFERROR(_xlfn._xlws.FILTER('Pay Item Listing'!E:E, 'Pay Item Listing'!D:D=TRIM(F6)), "Value Not Found"))</f>
        <v>MILE</v>
      </c>
      <c r="K11" s="62"/>
      <c r="L11" s="62"/>
      <c r="N11" s="171"/>
    </row>
    <row r="12" spans="1:28" ht="13.5" customHeight="1">
      <c r="A12" s="57"/>
      <c r="C12" s="57"/>
      <c r="D12" s="57"/>
      <c r="E12" s="67" t="str">
        <v>30402-1700</v>
      </c>
      <c r="F12" s="171" t="str">
        <v>FULL DEPTH RECLAMATION, METHOD 1, 10-INCH DEPTH</v>
      </c>
      <c r="G12" s="172"/>
      <c r="H12" s="172"/>
      <c r="I12" s="171"/>
      <c r="J12" s="69" t="str">
        <v>SQYD</v>
      </c>
      <c r="K12" s="62"/>
      <c r="L12" s="62"/>
      <c r="W12" s="70" t="s">
        <v>93</v>
      </c>
    </row>
    <row r="13" spans="1:28">
      <c r="A13" s="57"/>
      <c r="B13" s="63" t="s">
        <v>94</v>
      </c>
      <c r="C13" s="57"/>
      <c r="D13" s="57"/>
      <c r="E13" s="67"/>
      <c r="F13" s="171"/>
      <c r="G13" s="172"/>
      <c r="H13" s="172"/>
      <c r="I13" s="171"/>
      <c r="J13" s="69"/>
      <c r="K13" s="62"/>
      <c r="L13" s="62"/>
      <c r="W13" s="328" t="s">
        <v>95</v>
      </c>
      <c r="X13" s="328"/>
      <c r="Y13" s="328"/>
      <c r="Z13" s="328"/>
      <c r="AA13" s="328"/>
      <c r="AB13" s="328"/>
    </row>
    <row r="14" spans="1:28" ht="15">
      <c r="A14" s="57"/>
      <c r="C14" s="57"/>
      <c r="D14" s="57"/>
      <c r="E14" s="67"/>
      <c r="F14" s="171"/>
      <c r="G14" s="172"/>
      <c r="H14" s="172"/>
      <c r="I14" s="171"/>
      <c r="J14" s="69"/>
      <c r="K14" s="62"/>
      <c r="L14" s="62"/>
      <c r="W14" s="71" t="s">
        <v>96</v>
      </c>
      <c r="X14" s="72"/>
      <c r="Y14" s="72"/>
      <c r="Z14" s="72"/>
      <c r="AA14" s="72"/>
      <c r="AB14" s="72"/>
    </row>
    <row r="15" spans="1:28" ht="12.75">
      <c r="A15" s="57"/>
      <c r="B15" s="64" t="s">
        <v>97</v>
      </c>
      <c r="C15" s="57"/>
      <c r="D15" s="57"/>
      <c r="E15" s="67"/>
      <c r="F15" s="171"/>
      <c r="G15" s="171"/>
      <c r="H15" s="171"/>
      <c r="I15" s="171"/>
      <c r="J15" s="69"/>
      <c r="K15" s="62"/>
      <c r="L15" s="62"/>
      <c r="W15" s="71" t="s">
        <v>98</v>
      </c>
      <c r="X15" s="72"/>
      <c r="Y15" s="72"/>
      <c r="Z15" s="72"/>
      <c r="AA15" s="72"/>
      <c r="AB15" s="72"/>
    </row>
    <row r="16" spans="1:28" ht="12.75">
      <c r="A16" s="57"/>
      <c r="B16" s="64"/>
      <c r="C16" s="57"/>
      <c r="D16" s="57"/>
      <c r="E16" s="67"/>
      <c r="F16" s="171"/>
      <c r="G16" s="171"/>
      <c r="H16" s="171"/>
      <c r="I16" s="171"/>
      <c r="J16" s="69"/>
      <c r="K16" s="62"/>
      <c r="L16" s="62"/>
    </row>
    <row r="17" spans="1:12" ht="13.5" thickBot="1">
      <c r="A17" s="57"/>
      <c r="B17" s="65" t="s">
        <v>99</v>
      </c>
      <c r="C17" s="57"/>
      <c r="D17" s="57"/>
      <c r="E17" s="173"/>
      <c r="F17" s="73"/>
      <c r="G17" s="73"/>
      <c r="H17" s="73"/>
      <c r="I17" s="73"/>
      <c r="J17" s="74"/>
      <c r="K17" s="62"/>
      <c r="L17" s="62"/>
    </row>
    <row r="18" spans="1:12" ht="12.75">
      <c r="A18" s="57"/>
      <c r="B18" s="65"/>
      <c r="C18" s="57"/>
      <c r="D18" s="57"/>
      <c r="E18" s="75"/>
      <c r="F18" s="68"/>
      <c r="G18" s="68"/>
      <c r="H18" s="68"/>
      <c r="I18" s="68"/>
      <c r="J18" s="68"/>
      <c r="K18" s="62"/>
      <c r="L18" s="62"/>
    </row>
    <row r="19" spans="1:12" ht="16.5" thickBot="1">
      <c r="A19" s="57"/>
      <c r="B19" s="65" t="s">
        <v>101</v>
      </c>
      <c r="C19" s="57"/>
      <c r="D19" s="57"/>
      <c r="E19" s="329" t="s">
        <v>100</v>
      </c>
      <c r="F19" s="329"/>
      <c r="G19" s="329"/>
      <c r="H19" s="329"/>
      <c r="I19" s="329"/>
      <c r="J19" s="329"/>
      <c r="K19" s="62"/>
      <c r="L19" s="62"/>
    </row>
    <row r="20" spans="1:12" ht="13.5" customHeight="1">
      <c r="A20" s="57"/>
      <c r="B20" s="64"/>
      <c r="C20" s="57"/>
      <c r="D20" s="57"/>
      <c r="E20" s="330" t="str" cm="1">
        <f t="array" aca="1" ref="E20" ca="1">"↓ Pay items to be included in the "&amp;TRIM(MID(CELL("filename",'Surfacing Summary'!A1),FIND("]",CELL("filename",'Pay Item Search'!A1))+1,31))&amp;"  ↓"</f>
        <v>↓ Pay items to be included in the Surfacing Summary  ↓</v>
      </c>
      <c r="F20" s="331"/>
      <c r="G20" s="331"/>
      <c r="H20" s="331"/>
      <c r="I20" s="331"/>
      <c r="J20" s="332"/>
      <c r="K20" s="62"/>
      <c r="L20" s="62"/>
    </row>
    <row r="21" spans="1:12" ht="12.75" customHeight="1">
      <c r="A21" s="57"/>
      <c r="B21" s="80" t="s">
        <v>103</v>
      </c>
      <c r="C21" s="57"/>
      <c r="D21" s="57"/>
      <c r="E21" s="76" t="s">
        <v>102</v>
      </c>
      <c r="F21" s="333" t="s">
        <v>90</v>
      </c>
      <c r="G21" s="334"/>
      <c r="H21" s="334"/>
      <c r="I21" s="335"/>
      <c r="J21" s="77" t="s">
        <v>91</v>
      </c>
      <c r="K21" s="62"/>
      <c r="L21" s="62"/>
    </row>
    <row r="22" spans="1:12" ht="12.75">
      <c r="A22" s="57"/>
      <c r="B22" s="81"/>
      <c r="C22" s="57"/>
      <c r="D22" s="57"/>
      <c r="E22" s="78"/>
      <c r="F22" s="315" t="str">
        <f>IF(E22="","",_xlfn.XLOOKUP(E22,'Pay Item Listing'!$A$3:$A$4000,'Pay Item Listing'!$D$3:$D$4000,"Not Found"))</f>
        <v/>
      </c>
      <c r="G22" s="316"/>
      <c r="H22" s="316"/>
      <c r="I22" s="316"/>
      <c r="J22" s="79" t="str">
        <f>IF(E22="","",_xlfn.XLOOKUP(E22,'Pay Item Listing'!$A$3:$A$4000,'Pay Item Listing'!$E$3:$E$4000,"Not Found"))</f>
        <v/>
      </c>
      <c r="K22" s="62"/>
      <c r="L22" s="62"/>
    </row>
    <row r="23" spans="1:12" ht="12.75">
      <c r="A23" s="57"/>
      <c r="B23" s="82" t="s">
        <v>104</v>
      </c>
      <c r="C23" s="57"/>
      <c r="D23" s="57"/>
      <c r="E23" s="78"/>
      <c r="F23" s="315" t="str">
        <f>IF(E23="","",_xlfn.XLOOKUP(E23,'Pay Item Listing'!$A$3:$A$4000,'Pay Item Listing'!$D$3:$D$4000,"Not Found"))</f>
        <v/>
      </c>
      <c r="G23" s="316"/>
      <c r="H23" s="316"/>
      <c r="I23" s="316"/>
      <c r="J23" s="79" t="str">
        <f>IF(E23="","",_xlfn.XLOOKUP(E23,'Pay Item Listing'!$A$3:$A$4000,'Pay Item Listing'!$E$3:$E$4000,"Not Found"))</f>
        <v/>
      </c>
      <c r="K23" s="62"/>
      <c r="L23" s="62"/>
    </row>
    <row r="24" spans="1:12" ht="12.75">
      <c r="A24" s="57"/>
      <c r="B24" s="83"/>
      <c r="C24" s="57"/>
      <c r="D24" s="57"/>
      <c r="E24" s="78"/>
      <c r="F24" s="315" t="str">
        <f>IF(E24="","",_xlfn.XLOOKUP(E24,'Pay Item Listing'!$A$3:$A$4000,'Pay Item Listing'!$D$3:$D$4000,"Not Found"))</f>
        <v/>
      </c>
      <c r="G24" s="316"/>
      <c r="H24" s="316"/>
      <c r="I24" s="316"/>
      <c r="J24" s="79" t="str">
        <f>IF(E24="","",_xlfn.XLOOKUP(E24,'Pay Item Listing'!$A$3:$A$4000,'Pay Item Listing'!$E$3:$E$4000,"Not Found"))</f>
        <v/>
      </c>
      <c r="K24" s="62"/>
      <c r="L24" s="62"/>
    </row>
    <row r="25" spans="1:12" ht="12.75">
      <c r="A25" s="57"/>
      <c r="B25" s="82" t="s">
        <v>105</v>
      </c>
      <c r="C25" s="57"/>
      <c r="D25" s="57"/>
      <c r="E25" s="78"/>
      <c r="F25" s="315" t="str">
        <f>IF(E25="","",_xlfn.XLOOKUP(E25,'Pay Item Listing'!$A$3:$A$4000,'Pay Item Listing'!$D$3:$D$4000,"Not Found"))</f>
        <v/>
      </c>
      <c r="G25" s="316"/>
      <c r="H25" s="316"/>
      <c r="I25" s="316"/>
      <c r="J25" s="79" t="str">
        <f>IF(E25="","",_xlfn.XLOOKUP(E25,'Pay Item Listing'!$A$3:$A$4000,'Pay Item Listing'!$E$3:$E$4000,"Not Found"))</f>
        <v/>
      </c>
      <c r="K25" s="62"/>
      <c r="L25" s="62"/>
    </row>
    <row r="26" spans="1:12" ht="12.75">
      <c r="A26" s="57"/>
      <c r="B26" s="83"/>
      <c r="C26" s="57"/>
      <c r="D26" s="57"/>
      <c r="E26" s="84"/>
      <c r="F26" s="315" t="str">
        <f>IF(E26="","",_xlfn.XLOOKUP(E26,'Pay Item Listing'!$A$3:$A$4000,'Pay Item Listing'!$D$3:$D$4000,"Not Found"))</f>
        <v/>
      </c>
      <c r="G26" s="316"/>
      <c r="H26" s="316"/>
      <c r="I26" s="316"/>
      <c r="J26" s="79" t="str">
        <f>IF(E26="","",_xlfn.XLOOKUP(E26,'Pay Item Listing'!$A$3:$A$4000,'Pay Item Listing'!$E$3:$E$4000,"Not Found"))</f>
        <v/>
      </c>
      <c r="K26" s="62"/>
      <c r="L26" s="62"/>
    </row>
    <row r="27" spans="1:12" ht="12.75">
      <c r="A27" s="57"/>
      <c r="B27" s="82" t="s">
        <v>106</v>
      </c>
      <c r="C27" s="57"/>
      <c r="D27" s="57"/>
      <c r="E27" s="78"/>
      <c r="F27" s="315" t="str">
        <f>IF(E27="","",_xlfn.XLOOKUP(E27,'Pay Item Listing'!$A$3:$A$4000,'Pay Item Listing'!$D$3:$D$4000,"Not Found"))</f>
        <v/>
      </c>
      <c r="G27" s="316"/>
      <c r="H27" s="316"/>
      <c r="I27" s="316"/>
      <c r="J27" s="79" t="str">
        <f>IF(E27="","",_xlfn.XLOOKUP(E27,'Pay Item Listing'!$A$3:$A$4000,'Pay Item Listing'!$E$3:$E$4000,"Not Found"))</f>
        <v/>
      </c>
      <c r="K27" s="62"/>
      <c r="L27" s="62"/>
    </row>
    <row r="28" spans="1:12" ht="12.75">
      <c r="A28" s="57"/>
      <c r="B28" s="85"/>
      <c r="C28" s="57"/>
      <c r="D28" s="57"/>
      <c r="E28" s="78"/>
      <c r="F28" s="315" t="str">
        <f>IF(E28="","",_xlfn.XLOOKUP(E28,'Pay Item Listing'!$A$3:$A$4000,'Pay Item Listing'!$D$3:$D$4000,"Not Found"))</f>
        <v/>
      </c>
      <c r="G28" s="316"/>
      <c r="H28" s="316"/>
      <c r="I28" s="316"/>
      <c r="J28" s="79" t="str">
        <f>IF(E28="","",_xlfn.XLOOKUP(E28,'Pay Item Listing'!$A$3:$A$4000,'Pay Item Listing'!$E$3:$E$4000,"Not Found"))</f>
        <v/>
      </c>
      <c r="K28" s="62"/>
      <c r="L28" s="62"/>
    </row>
    <row r="29" spans="1:12" ht="12.75">
      <c r="A29" s="57"/>
      <c r="B29" s="86" t="s">
        <v>107</v>
      </c>
      <c r="C29" s="57"/>
      <c r="D29" s="57"/>
      <c r="E29" s="78"/>
      <c r="F29" s="315" t="str">
        <f>IF(E29="","",_xlfn.XLOOKUP(E29,'Pay Item Listing'!$A$3:$A$4000,'Pay Item Listing'!$D$3:$D$4000,"Not Found"))</f>
        <v/>
      </c>
      <c r="G29" s="316"/>
      <c r="H29" s="316"/>
      <c r="I29" s="316"/>
      <c r="J29" s="79" t="str">
        <f>IF(E29="","",_xlfn.XLOOKUP(E29,'Pay Item Listing'!$A$3:$A$4000,'Pay Item Listing'!$E$3:$E$4000,"Not Found"))</f>
        <v/>
      </c>
      <c r="K29" s="62"/>
      <c r="L29" s="62"/>
    </row>
    <row r="30" spans="1:12" ht="12.75">
      <c r="A30" s="57"/>
      <c r="C30" s="57"/>
      <c r="D30" s="57"/>
      <c r="E30" s="78"/>
      <c r="F30" s="315" t="str">
        <f>IF(E30="","",_xlfn.XLOOKUP(E30,'Pay Item Listing'!$A$3:$A$4000,'Pay Item Listing'!$D$3:$D$4000,"Not Found"))</f>
        <v/>
      </c>
      <c r="G30" s="316"/>
      <c r="H30" s="316"/>
      <c r="I30" s="316"/>
      <c r="J30" s="79" t="str">
        <f>IF(E30="","",_xlfn.XLOOKUP(E30,'Pay Item Listing'!$A$3:$A$4000,'Pay Item Listing'!$E$3:$E$4000,"Not Found"))</f>
        <v/>
      </c>
      <c r="K30" s="62"/>
      <c r="L30" s="62"/>
    </row>
    <row r="31" spans="1:12">
      <c r="A31" s="57"/>
      <c r="B31" s="63" t="s">
        <v>108</v>
      </c>
      <c r="C31" s="57"/>
      <c r="D31" s="57"/>
      <c r="E31" s="78"/>
      <c r="F31" s="315" t="str">
        <f>IF(E31="","",_xlfn.XLOOKUP(E31,'Pay Item Listing'!$A$3:$A$4000,'Pay Item Listing'!$D$3:$D$4000,"Not Found"))</f>
        <v/>
      </c>
      <c r="G31" s="316"/>
      <c r="H31" s="316"/>
      <c r="I31" s="316"/>
      <c r="J31" s="79" t="str">
        <f>IF(E31="","",_xlfn.XLOOKUP(E31,'Pay Item Listing'!$A$3:$A$4000,'Pay Item Listing'!$E$3:$E$4000,"Not Found"))</f>
        <v/>
      </c>
      <c r="K31" s="62"/>
      <c r="L31" s="62"/>
    </row>
    <row r="32" spans="1:12" ht="12.75">
      <c r="A32" s="57"/>
      <c r="B32" s="81"/>
      <c r="C32" s="57"/>
      <c r="D32" s="57"/>
      <c r="E32" s="78"/>
      <c r="F32" s="315" t="str">
        <f>IF(E32="","",_xlfn.XLOOKUP(E32,'Pay Item Listing'!$A$3:$A$4000,'Pay Item Listing'!$D$3:$D$4000,"Not Found"))</f>
        <v/>
      </c>
      <c r="G32" s="316"/>
      <c r="H32" s="316"/>
      <c r="I32" s="316"/>
      <c r="J32" s="79" t="str">
        <f>IF(E32="","",_xlfn.XLOOKUP(E32,'Pay Item Listing'!$A$3:$A$4000,'Pay Item Listing'!$E$3:$E$4000,"Not Found"))</f>
        <v/>
      </c>
      <c r="K32" s="87"/>
      <c r="L32" s="87"/>
    </row>
    <row r="33" spans="1:12" ht="12.75">
      <c r="A33" s="57"/>
      <c r="B33" s="336" t="s">
        <v>109</v>
      </c>
      <c r="C33" s="57"/>
      <c r="D33" s="57"/>
      <c r="E33" s="78"/>
      <c r="F33" s="315" t="str">
        <f>IF(E33="","",_xlfn.XLOOKUP(E33,'Pay Item Listing'!$A$3:$A$4000,'Pay Item Listing'!$D$3:$D$4000,"Not Found"))</f>
        <v/>
      </c>
      <c r="G33" s="316"/>
      <c r="H33" s="316"/>
      <c r="I33" s="316"/>
      <c r="J33" s="79" t="str">
        <f>IF(E33="","",_xlfn.XLOOKUP(E33,'Pay Item Listing'!$A$3:$A$4000,'Pay Item Listing'!$E$3:$E$4000,"Not Found"))</f>
        <v/>
      </c>
      <c r="K33" s="87"/>
      <c r="L33" s="87"/>
    </row>
    <row r="34" spans="1:12" ht="12.75">
      <c r="A34" s="57"/>
      <c r="B34" s="336"/>
      <c r="C34" s="57"/>
      <c r="D34" s="57"/>
      <c r="E34" s="78"/>
      <c r="F34" s="315" t="str">
        <f>IF(E34="","",_xlfn.XLOOKUP(E34,'Pay Item Listing'!$A$3:$A$4000,'Pay Item Listing'!$D$3:$D$4000,"Not Found"))</f>
        <v/>
      </c>
      <c r="G34" s="316"/>
      <c r="H34" s="316"/>
      <c r="I34" s="316"/>
      <c r="J34" s="79" t="str">
        <f>IF(E34="","",_xlfn.XLOOKUP(E34,'Pay Item Listing'!$A$3:$A$4000,'Pay Item Listing'!$E$3:$E$4000,"Not Found"))</f>
        <v/>
      </c>
      <c r="K34" s="88"/>
      <c r="L34" s="88"/>
    </row>
    <row r="35" spans="1:12" ht="12.75">
      <c r="A35" s="57"/>
      <c r="B35" s="81"/>
      <c r="C35" s="57"/>
      <c r="D35" s="57"/>
      <c r="E35" s="78"/>
      <c r="F35" s="315" t="str">
        <f>IF(E35="","",_xlfn.XLOOKUP(E35,'Pay Item Listing'!$A$3:$A$4000,'Pay Item Listing'!$D$3:$D$4000,"Not Found"))</f>
        <v/>
      </c>
      <c r="G35" s="316"/>
      <c r="H35" s="316"/>
      <c r="I35" s="316"/>
      <c r="J35" s="79" t="str">
        <f>IF(E35="","",_xlfn.XLOOKUP(E35,'Pay Item Listing'!$A$3:$A$4000,'Pay Item Listing'!$E$3:$E$4000,"Not Found"))</f>
        <v/>
      </c>
      <c r="K35" s="89"/>
      <c r="L35" s="89"/>
    </row>
    <row r="36" spans="1:12" ht="12.75">
      <c r="A36" s="57"/>
      <c r="B36" s="65" t="str" cm="1">
        <f t="array" aca="1" ref="B36" ca="1">"Exclusivity: Ensure only items related to "&amp;TRIM(MID(CELL("filename",'Surfacing Summary'!A1),FIND("]",CELL("filename",'Pay Item Search'!A1))+1,31))&amp;" are entered on this specific page."</f>
        <v>Exclusivity: Ensure only items related to Surfacing Summary are entered on this specific page.</v>
      </c>
      <c r="C36" s="57"/>
      <c r="D36" s="57"/>
      <c r="E36" s="78"/>
      <c r="F36" s="315" t="str">
        <f>IF(E36="","",_xlfn.XLOOKUP(E36,'Pay Item Listing'!$A$3:$A$4000,'Pay Item Listing'!$D$3:$D$4000,"Not Found"))</f>
        <v/>
      </c>
      <c r="G36" s="316"/>
      <c r="H36" s="316"/>
      <c r="I36" s="316"/>
      <c r="J36" s="79" t="str">
        <f>IF(E36="","",_xlfn.XLOOKUP(E36,'Pay Item Listing'!$A$3:$A$4000,'Pay Item Listing'!$E$3:$E$4000,"Not Found"))</f>
        <v/>
      </c>
      <c r="K36" s="89"/>
      <c r="L36" s="89"/>
    </row>
    <row r="37" spans="1:12" ht="12.75">
      <c r="A37" s="57"/>
      <c r="B37" s="80"/>
      <c r="C37" s="57"/>
      <c r="D37" s="57"/>
      <c r="E37" s="78"/>
      <c r="F37" s="315" t="str">
        <f>IF(E37="","",_xlfn.XLOOKUP(E37,'Pay Item Listing'!$A$3:$A$4000,'Pay Item Listing'!$D$3:$D$4000,"Not Found"))</f>
        <v/>
      </c>
      <c r="G37" s="316"/>
      <c r="H37" s="316"/>
      <c r="I37" s="316"/>
      <c r="J37" s="79" t="str">
        <f>IF(E37="","",_xlfn.XLOOKUP(E37,'Pay Item Listing'!$A$3:$A$4000,'Pay Item Listing'!$E$3:$E$4000,"Not Found"))</f>
        <v/>
      </c>
      <c r="K37" s="89"/>
      <c r="L37" s="89"/>
    </row>
    <row r="38" spans="1:12" ht="12.75" customHeight="1">
      <c r="A38" s="57"/>
      <c r="B38" s="94" t="str" cm="1">
        <f t="array" aca="1" ref="B38" ca="1">HYPERLINK("#'"&amp;TRIM(MID(CELL("filename",'Surfacing Summary'!A1),FIND("]",CELL("filename",'Surfacing Summary'!A1))+1,31))&amp;"'!A1", "After all pay items are entered in the pay item table browse to the "&amp;TRIM(MID(CELL("filename",'Surfacing Summary'!A1),FIND("]",CELL("filename",'Surfacing Summary'!A1))+1,31))&amp;" Summary tab and begin entering the quantities.")</f>
        <v>After all pay items are entered in the pay item table browse to the Surfacing Summary Summary tab and begin entering the quantities.</v>
      </c>
      <c r="C38" s="57"/>
      <c r="D38" s="57"/>
      <c r="E38" s="78"/>
      <c r="F38" s="315" t="str">
        <f>IF(E38="","",_xlfn.XLOOKUP(E38,'Pay Item Listing'!$A$3:$A$4000,'Pay Item Listing'!$D$3:$D$4000,"Not Found"))</f>
        <v/>
      </c>
      <c r="G38" s="316"/>
      <c r="H38" s="316"/>
      <c r="I38" s="316"/>
      <c r="J38" s="79" t="str">
        <f>IF(E38="","",_xlfn.XLOOKUP(E38,'Pay Item Listing'!$A$3:$A$4000,'Pay Item Listing'!$E$3:$E$4000,"Not Found"))</f>
        <v/>
      </c>
      <c r="K38" s="90"/>
      <c r="L38" s="90"/>
    </row>
    <row r="39" spans="1:12" ht="12.75">
      <c r="A39" s="57"/>
      <c r="B39" s="95"/>
      <c r="C39" s="57"/>
      <c r="D39" s="57"/>
      <c r="E39" s="78"/>
      <c r="F39" s="315" t="str">
        <f>IF(E39="","",_xlfn.XLOOKUP(E39,'Pay Item Listing'!$A$3:$A$4000,'Pay Item Listing'!$D$3:$D$4000,"Not Found"))</f>
        <v/>
      </c>
      <c r="G39" s="316"/>
      <c r="H39" s="316"/>
      <c r="I39" s="316"/>
      <c r="J39" s="79" t="str">
        <f>IF(E39="","",_xlfn.XLOOKUP(E39,'Pay Item Listing'!$A$3:$A$4000,'Pay Item Listing'!$E$3:$E$4000,"Not Found"))</f>
        <v/>
      </c>
      <c r="K39" s="90"/>
      <c r="L39" s="90"/>
    </row>
    <row r="40" spans="1:12" ht="12.75">
      <c r="A40" s="57"/>
      <c r="B40" s="57"/>
      <c r="C40" s="57"/>
      <c r="D40" s="57"/>
      <c r="E40" s="78"/>
      <c r="F40" s="315" t="str">
        <f>IF(E40="","",_xlfn.XLOOKUP(E40,'Pay Item Listing'!$A$3:$A$4000,'Pay Item Listing'!$D$3:$D$4000,"Not Found"))</f>
        <v/>
      </c>
      <c r="G40" s="316"/>
      <c r="H40" s="316"/>
      <c r="I40" s="316"/>
      <c r="J40" s="79" t="str">
        <f>IF(E40="","",_xlfn.XLOOKUP(E40,'Pay Item Listing'!$A$3:$A$4000,'Pay Item Listing'!$E$3:$E$4000,"Not Found"))</f>
        <v/>
      </c>
      <c r="K40" s="90"/>
      <c r="L40" s="90"/>
    </row>
    <row r="41" spans="1:12" ht="12.75">
      <c r="A41" s="57"/>
      <c r="B41" s="91"/>
      <c r="C41" s="57"/>
      <c r="D41" s="57"/>
      <c r="E41" s="78"/>
      <c r="F41" s="315" t="str">
        <f>IF(E41="","",_xlfn.XLOOKUP(E41,'Pay Item Listing'!$A$3:$A$4000,'Pay Item Listing'!$D$3:$D$4000,"Not Found"))</f>
        <v/>
      </c>
      <c r="G41" s="316"/>
      <c r="H41" s="316"/>
      <c r="I41" s="316"/>
      <c r="J41" s="79" t="str">
        <f>IF(E41="","",_xlfn.XLOOKUP(E41,'Pay Item Listing'!$A$3:$A$4000,'Pay Item Listing'!$E$3:$E$4000,"Not Found"))</f>
        <v/>
      </c>
      <c r="K41" s="90"/>
      <c r="L41" s="90"/>
    </row>
    <row r="42" spans="1:12" ht="12.75">
      <c r="A42" s="57"/>
      <c r="B42" s="57"/>
      <c r="C42" s="57"/>
      <c r="D42" s="57"/>
      <c r="E42" s="78"/>
      <c r="F42" s="315" t="str">
        <f>IF(E42="","",_xlfn.XLOOKUP(E42,'Pay Item Listing'!$A$3:$A$4000,'Pay Item Listing'!$D$3:$D$4000,"Not Found"))</f>
        <v/>
      </c>
      <c r="G42" s="316"/>
      <c r="H42" s="316"/>
      <c r="I42" s="316"/>
      <c r="J42" s="79" t="str">
        <f>IF(E42="","",_xlfn.XLOOKUP(E42,'Pay Item Listing'!$A$3:$A$4000,'Pay Item Listing'!$E$3:$E$4000,"Not Found"))</f>
        <v/>
      </c>
      <c r="K42" s="90"/>
      <c r="L42" s="90"/>
    </row>
    <row r="43" spans="1:12" ht="12.75">
      <c r="A43" s="57"/>
      <c r="B43" s="91"/>
      <c r="C43" s="57"/>
      <c r="D43" s="57"/>
      <c r="E43" s="78"/>
      <c r="F43" s="315" t="str">
        <f>IF(E43="","",_xlfn.XLOOKUP(E43,'Pay Item Listing'!$A$3:$A$4000,'Pay Item Listing'!$D$3:$D$4000,"Not Found"))</f>
        <v/>
      </c>
      <c r="G43" s="316"/>
      <c r="H43" s="316"/>
      <c r="I43" s="316"/>
      <c r="J43" s="79" t="str">
        <f>IF(E43="","",_xlfn.XLOOKUP(E43,'Pay Item Listing'!$A$3:$A$4000,'Pay Item Listing'!$E$3:$E$4000,"Not Found"))</f>
        <v/>
      </c>
      <c r="K43" s="90"/>
      <c r="L43" s="90"/>
    </row>
    <row r="44" spans="1:12" ht="12.75">
      <c r="A44" s="57"/>
      <c r="B44" s="57"/>
      <c r="C44" s="57"/>
      <c r="D44" s="57"/>
      <c r="E44" s="78"/>
      <c r="F44" s="315" t="str">
        <f>IF(E44="","",_xlfn.XLOOKUP(E44,'Pay Item Listing'!$A$3:$A$4000,'Pay Item Listing'!$D$3:$D$4000,"Not Found"))</f>
        <v/>
      </c>
      <c r="G44" s="316"/>
      <c r="H44" s="316"/>
      <c r="I44" s="316"/>
      <c r="J44" s="79" t="str">
        <f>IF(E44="","",_xlfn.XLOOKUP(E44,'Pay Item Listing'!$A$3:$A$4000,'Pay Item Listing'!$E$3:$E$4000,"Not Found"))</f>
        <v/>
      </c>
      <c r="K44" s="90"/>
      <c r="L44" s="90"/>
    </row>
    <row r="45" spans="1:12" ht="12.75">
      <c r="A45" s="57"/>
      <c r="B45" s="57"/>
      <c r="C45" s="57"/>
      <c r="D45" s="57"/>
      <c r="E45" s="78"/>
      <c r="F45" s="315" t="str">
        <f>IF(E45="","",_xlfn.XLOOKUP(E45,'Pay Item Listing'!$A$3:$A$4000,'Pay Item Listing'!$D$3:$D$4000,"Not Found"))</f>
        <v/>
      </c>
      <c r="G45" s="316"/>
      <c r="H45" s="316"/>
      <c r="I45" s="316"/>
      <c r="J45" s="79" t="str">
        <f>IF(E45="","",_xlfn.XLOOKUP(E45,'Pay Item Listing'!$A$3:$A$4000,'Pay Item Listing'!$E$3:$E$4000,"Not Found"))</f>
        <v/>
      </c>
      <c r="K45" s="90"/>
      <c r="L45" s="90"/>
    </row>
    <row r="46" spans="1:12" ht="13.5" thickBot="1">
      <c r="A46" s="57"/>
      <c r="B46" s="57"/>
      <c r="C46" s="57"/>
      <c r="D46" s="57"/>
      <c r="E46" s="92"/>
      <c r="F46" s="315" t="str">
        <f>IF(E46="","",_xlfn.XLOOKUP(E46,'Pay Item Listing'!$A$3:$A$4000,'Pay Item Listing'!$D$3:$D$4000,"Not Found"))</f>
        <v/>
      </c>
      <c r="G46" s="316"/>
      <c r="H46" s="316"/>
      <c r="I46" s="316"/>
      <c r="J46" s="79" t="str">
        <f>IF(E46="","",_xlfn.XLOOKUP(E46,'Pay Item Listing'!$A$3:$A$4000,'Pay Item Listing'!$E$3:$E$4000,"Not Found"))</f>
        <v/>
      </c>
      <c r="K46" s="90"/>
      <c r="L46" s="90"/>
    </row>
    <row r="47" spans="1:12" ht="12.75">
      <c r="A47" s="57"/>
      <c r="B47" s="57"/>
      <c r="C47" s="57"/>
      <c r="D47" s="57"/>
      <c r="E47" s="57"/>
      <c r="F47" s="57"/>
      <c r="K47" s="90"/>
      <c r="L47" s="90"/>
    </row>
    <row r="48" spans="1:12" ht="12.75">
      <c r="A48" s="57"/>
      <c r="B48" s="57"/>
      <c r="C48" s="57"/>
      <c r="D48" s="57"/>
      <c r="E48" s="57">
        <f>COUNTA(E22:E46)</f>
        <v>0</v>
      </c>
      <c r="F48" s="57"/>
      <c r="K48" s="90"/>
      <c r="L48" s="90"/>
    </row>
    <row r="49" spans="1:12" ht="12.75">
      <c r="A49" s="57"/>
      <c r="B49" s="57"/>
      <c r="C49" s="57"/>
      <c r="D49" s="57"/>
      <c r="K49" s="90"/>
      <c r="L49" s="90"/>
    </row>
    <row r="50" spans="1:12" ht="12.75">
      <c r="A50" s="57"/>
      <c r="B50" s="57"/>
      <c r="C50" s="57"/>
      <c r="D50" s="57"/>
      <c r="K50" s="90"/>
      <c r="L50" s="90"/>
    </row>
    <row r="51" spans="1:12" ht="12.75">
      <c r="A51" s="57"/>
      <c r="B51" s="57"/>
      <c r="C51" s="57"/>
      <c r="D51" s="57"/>
      <c r="K51" s="90"/>
      <c r="L51" s="90"/>
    </row>
    <row r="52" spans="1:12" ht="12.75">
      <c r="A52" s="57"/>
      <c r="B52" s="57"/>
      <c r="C52" s="57"/>
      <c r="D52" s="57"/>
      <c r="K52" s="90"/>
      <c r="L52" s="90"/>
    </row>
    <row r="53" spans="1:12" ht="12.75">
      <c r="A53" s="57"/>
      <c r="B53" s="57"/>
      <c r="C53" s="57"/>
      <c r="D53" s="57"/>
      <c r="K53" s="90"/>
      <c r="L53" s="90"/>
    </row>
    <row r="54" spans="1:12" ht="12.75">
      <c r="A54" s="57"/>
      <c r="B54" s="57"/>
      <c r="C54" s="57"/>
      <c r="D54" s="57"/>
      <c r="K54" s="90"/>
      <c r="L54" s="90"/>
    </row>
    <row r="55" spans="1:12" ht="12.75">
      <c r="A55" s="57"/>
      <c r="B55" s="57"/>
      <c r="C55" s="57"/>
      <c r="D55" s="57"/>
      <c r="K55" s="90"/>
      <c r="L55" s="90"/>
    </row>
    <row r="56" spans="1:12" ht="12.75">
      <c r="A56" s="57"/>
      <c r="B56" s="57"/>
      <c r="C56" s="57"/>
      <c r="D56" s="57"/>
      <c r="K56" s="90"/>
      <c r="L56" s="90"/>
    </row>
    <row r="57" spans="1:12" ht="12.75">
      <c r="A57" s="57"/>
      <c r="B57" s="57"/>
      <c r="C57" s="57"/>
      <c r="D57" s="57"/>
      <c r="K57" s="90"/>
      <c r="L57" s="90"/>
    </row>
    <row r="58" spans="1:12" ht="12.75">
      <c r="A58" s="57"/>
      <c r="B58" s="57"/>
      <c r="C58" s="57"/>
      <c r="D58" s="57"/>
      <c r="K58" s="90"/>
      <c r="L58" s="90"/>
    </row>
    <row r="59" spans="1:12" ht="12.75">
      <c r="A59" s="57"/>
      <c r="B59" s="57"/>
      <c r="C59" s="57"/>
      <c r="D59" s="57"/>
      <c r="K59" s="90"/>
      <c r="L59" s="90"/>
    </row>
    <row r="60" spans="1:12" ht="12.75">
      <c r="A60" s="57"/>
      <c r="B60" s="57"/>
      <c r="C60" s="57"/>
      <c r="D60" s="57"/>
      <c r="K60" s="90"/>
      <c r="L60" s="90"/>
    </row>
    <row r="61" spans="1:12" ht="12.75">
      <c r="A61" s="57"/>
      <c r="B61" s="57"/>
      <c r="C61" s="57"/>
      <c r="D61" s="57"/>
      <c r="K61" s="90"/>
      <c r="L61" s="90"/>
    </row>
    <row r="62" spans="1:12" ht="12.75">
      <c r="A62" s="57"/>
      <c r="B62" s="57"/>
      <c r="C62" s="57"/>
      <c r="D62" s="57"/>
      <c r="K62" s="90"/>
      <c r="L62" s="90"/>
    </row>
    <row r="63" spans="1:12" ht="12.75">
      <c r="A63" s="57"/>
      <c r="B63" s="57"/>
      <c r="C63" s="57"/>
      <c r="D63" s="57"/>
      <c r="K63" s="90"/>
      <c r="L63" s="90"/>
    </row>
    <row r="64" spans="1:12" ht="12.75">
      <c r="A64" s="57"/>
      <c r="B64" s="57"/>
      <c r="C64" s="57"/>
      <c r="D64" s="57"/>
      <c r="K64" s="90"/>
      <c r="L64" s="90"/>
    </row>
    <row r="65" spans="1:12" ht="12.75">
      <c r="A65" s="57"/>
      <c r="B65" s="57"/>
      <c r="C65" s="57"/>
      <c r="D65" s="57"/>
      <c r="K65" s="90"/>
      <c r="L65" s="90"/>
    </row>
    <row r="66" spans="1:12" ht="12.75">
      <c r="A66" s="57"/>
      <c r="B66" s="57"/>
      <c r="C66" s="57"/>
      <c r="D66" s="57"/>
      <c r="K66" s="90"/>
      <c r="L66" s="90"/>
    </row>
    <row r="67" spans="1:12" ht="12.75">
      <c r="A67" s="57"/>
      <c r="B67" s="57"/>
      <c r="C67" s="57"/>
      <c r="D67" s="57"/>
      <c r="K67" s="90"/>
      <c r="L67" s="90"/>
    </row>
    <row r="68" spans="1:12" ht="12.75">
      <c r="A68" s="57"/>
      <c r="B68" s="57"/>
      <c r="C68" s="57"/>
      <c r="D68" s="57"/>
      <c r="K68" s="93"/>
      <c r="L68" s="93"/>
    </row>
    <row r="69" spans="1:12" ht="12.75">
      <c r="A69" s="57"/>
      <c r="B69" s="57"/>
      <c r="C69" s="57"/>
      <c r="D69" s="57"/>
      <c r="K69" s="93"/>
      <c r="L69" s="93"/>
    </row>
    <row r="70" spans="1:12" ht="12.75">
      <c r="A70" s="57"/>
      <c r="B70" s="57"/>
      <c r="C70" s="57"/>
      <c r="D70" s="57"/>
      <c r="K70" s="62"/>
      <c r="L70" s="62"/>
    </row>
    <row r="71" spans="1:12" ht="12.75">
      <c r="A71" s="57"/>
      <c r="B71" s="57"/>
      <c r="C71" s="57"/>
      <c r="D71" s="57"/>
      <c r="K71" s="88"/>
      <c r="L71" s="88"/>
    </row>
    <row r="72" spans="1:12" ht="12.75">
      <c r="A72" s="57"/>
      <c r="B72" s="57"/>
      <c r="C72" s="57"/>
      <c r="D72" s="57"/>
      <c r="K72" s="88"/>
      <c r="L72" s="88"/>
    </row>
    <row r="73" spans="1:12" ht="12.75">
      <c r="A73" s="57"/>
      <c r="B73" s="57"/>
      <c r="C73" s="57"/>
      <c r="D73" s="57"/>
      <c r="K73" s="88"/>
      <c r="L73" s="88"/>
    </row>
    <row r="74" spans="1:12" ht="12.75">
      <c r="A74" s="57"/>
      <c r="B74" s="57"/>
      <c r="C74" s="57"/>
      <c r="D74" s="57"/>
      <c r="K74" s="88"/>
      <c r="L74" s="88"/>
    </row>
    <row r="75" spans="1:12" ht="12.75">
      <c r="A75" s="57"/>
      <c r="B75" s="57"/>
      <c r="C75" s="57"/>
      <c r="D75" s="57"/>
      <c r="K75" s="88"/>
      <c r="L75" s="88"/>
    </row>
    <row r="76" spans="1:12" ht="12.75">
      <c r="A76" s="57"/>
      <c r="B76" s="57"/>
      <c r="C76" s="57"/>
      <c r="D76" s="57"/>
      <c r="K76" s="88"/>
      <c r="L76" s="88"/>
    </row>
    <row r="77" spans="1:12" ht="12.75">
      <c r="A77" s="57"/>
      <c r="B77" s="57"/>
      <c r="C77" s="57"/>
      <c r="D77" s="57"/>
      <c r="K77" s="88"/>
      <c r="L77" s="88"/>
    </row>
    <row r="78" spans="1:12" ht="12.75">
      <c r="A78" s="57"/>
      <c r="B78" s="57"/>
      <c r="C78" s="57"/>
      <c r="D78" s="57"/>
      <c r="K78" s="88"/>
      <c r="L78" s="88"/>
    </row>
    <row r="79" spans="1:12" ht="12.75">
      <c r="A79" s="57"/>
      <c r="B79" s="57"/>
      <c r="C79" s="57"/>
      <c r="D79" s="57"/>
      <c r="K79" s="88"/>
      <c r="L79" s="88"/>
    </row>
    <row r="80" spans="1:12" ht="12.75">
      <c r="A80" s="57"/>
      <c r="B80" s="57"/>
      <c r="C80" s="57"/>
      <c r="D80" s="57"/>
      <c r="K80" s="88"/>
      <c r="L80" s="88"/>
    </row>
    <row r="81" spans="1:12" ht="12.75">
      <c r="A81" s="57"/>
      <c r="B81" s="57"/>
      <c r="C81" s="57"/>
      <c r="D81" s="57"/>
      <c r="K81" s="88"/>
      <c r="L81" s="88"/>
    </row>
    <row r="82" spans="1:12" ht="12.75">
      <c r="A82" s="57"/>
      <c r="B82" s="57"/>
      <c r="C82" s="57"/>
      <c r="D82" s="57"/>
      <c r="K82" s="88"/>
      <c r="L82" s="88"/>
    </row>
    <row r="83" spans="1:12" ht="12.75">
      <c r="A83" s="57"/>
      <c r="B83" s="57"/>
      <c r="C83" s="57"/>
      <c r="D83" s="57"/>
      <c r="K83" s="88"/>
      <c r="L83" s="88"/>
    </row>
    <row r="84" spans="1:12" ht="12.75">
      <c r="A84" s="57"/>
      <c r="B84" s="57"/>
      <c r="C84" s="57"/>
      <c r="D84" s="57"/>
      <c r="K84" s="88"/>
      <c r="L84" s="88"/>
    </row>
    <row r="85" spans="1:12" ht="12.75">
      <c r="A85" s="57"/>
      <c r="B85" s="57"/>
      <c r="C85" s="57"/>
      <c r="D85" s="57"/>
      <c r="K85" s="88"/>
      <c r="L85" s="88"/>
    </row>
    <row r="86" spans="1:12" ht="12.75">
      <c r="A86" s="57"/>
      <c r="B86" s="57"/>
      <c r="C86" s="57"/>
      <c r="D86" s="57"/>
      <c r="K86" s="88"/>
      <c r="L86" s="88"/>
    </row>
    <row r="87" spans="1:12" ht="12.75">
      <c r="A87" s="57"/>
      <c r="B87" s="57"/>
      <c r="C87" s="57"/>
      <c r="D87" s="57"/>
      <c r="K87" s="88"/>
      <c r="L87" s="88"/>
    </row>
    <row r="88" spans="1:12" ht="12.75">
      <c r="A88" s="57"/>
      <c r="B88" s="57"/>
      <c r="C88" s="57"/>
      <c r="D88" s="57"/>
      <c r="K88" s="88"/>
      <c r="L88" s="88"/>
    </row>
    <row r="89" spans="1:12" ht="12.75">
      <c r="A89" s="57"/>
      <c r="B89" s="57"/>
      <c r="C89" s="57"/>
      <c r="D89" s="57"/>
      <c r="K89" s="88"/>
      <c r="L89" s="88"/>
    </row>
    <row r="90" spans="1:12" ht="12.75">
      <c r="A90" s="57"/>
      <c r="B90" s="57"/>
      <c r="C90" s="57"/>
      <c r="D90" s="57"/>
      <c r="K90" s="88"/>
      <c r="L90" s="88"/>
    </row>
    <row r="91" spans="1:12" ht="12.75">
      <c r="A91" s="57"/>
      <c r="B91" s="57"/>
      <c r="C91" s="57"/>
      <c r="D91" s="57"/>
      <c r="K91" s="88"/>
      <c r="L91" s="88"/>
    </row>
    <row r="92" spans="1:12" ht="12.75">
      <c r="A92" s="57"/>
      <c r="B92" s="57"/>
      <c r="C92" s="57"/>
      <c r="D92" s="57"/>
      <c r="K92" s="88"/>
      <c r="L92" s="88"/>
    </row>
    <row r="93" spans="1:12" ht="12.75">
      <c r="A93" s="57"/>
      <c r="B93" s="57"/>
      <c r="C93" s="57"/>
      <c r="D93" s="57"/>
      <c r="K93" s="88"/>
      <c r="L93" s="88"/>
    </row>
    <row r="94" spans="1:12" ht="12.75">
      <c r="A94" s="57"/>
      <c r="B94" s="57"/>
      <c r="C94" s="57"/>
      <c r="D94" s="57"/>
      <c r="K94" s="88"/>
      <c r="L94" s="88"/>
    </row>
    <row r="95" spans="1:12" ht="12.75">
      <c r="A95" s="57"/>
      <c r="B95" s="57"/>
      <c r="C95" s="57"/>
      <c r="D95" s="57"/>
      <c r="K95" s="88"/>
      <c r="L95" s="88"/>
    </row>
    <row r="96" spans="1:12" ht="12.75">
      <c r="A96" s="57"/>
      <c r="B96" s="57"/>
      <c r="C96" s="57"/>
      <c r="D96" s="57"/>
      <c r="K96" s="88"/>
      <c r="L96" s="88"/>
    </row>
    <row r="97" spans="1:12" ht="12.75">
      <c r="A97" s="57"/>
      <c r="B97" s="57"/>
      <c r="C97" s="57"/>
      <c r="D97" s="57"/>
      <c r="K97" s="88"/>
      <c r="L97" s="88"/>
    </row>
    <row r="98" spans="1:12" ht="12.75">
      <c r="A98" s="57"/>
      <c r="B98" s="57"/>
      <c r="C98" s="57"/>
      <c r="D98" s="57"/>
      <c r="K98" s="88"/>
      <c r="L98" s="88"/>
    </row>
    <row r="99" spans="1:12" ht="12.75">
      <c r="A99" s="57"/>
      <c r="B99" s="57"/>
      <c r="C99" s="57"/>
      <c r="D99" s="57"/>
      <c r="K99" s="88"/>
      <c r="L99" s="88"/>
    </row>
    <row r="100" spans="1:12" ht="12.75">
      <c r="A100" s="57"/>
      <c r="B100" s="57"/>
      <c r="C100" s="57"/>
      <c r="D100" s="57"/>
      <c r="K100" s="88"/>
      <c r="L100" s="88"/>
    </row>
    <row r="101" spans="1:12" ht="12.75">
      <c r="A101" s="57"/>
      <c r="B101" s="57"/>
      <c r="C101" s="57"/>
      <c r="D101" s="57"/>
      <c r="K101" s="88"/>
      <c r="L101" s="88"/>
    </row>
    <row r="102" spans="1:12" ht="12.75">
      <c r="A102" s="57"/>
      <c r="B102" s="57"/>
      <c r="C102" s="57"/>
      <c r="D102" s="57"/>
      <c r="K102" s="88"/>
      <c r="L102" s="88"/>
    </row>
    <row r="103" spans="1:12" ht="12.75">
      <c r="A103" s="57"/>
      <c r="B103" s="57"/>
      <c r="C103" s="57"/>
      <c r="D103" s="57"/>
      <c r="K103" s="88"/>
      <c r="L103" s="88"/>
    </row>
    <row r="104" spans="1:12" ht="12.75">
      <c r="A104" s="57"/>
      <c r="B104" s="57"/>
      <c r="C104" s="57"/>
      <c r="D104" s="57"/>
      <c r="K104" s="88"/>
      <c r="L104" s="88"/>
    </row>
    <row r="105" spans="1:12" ht="12.75">
      <c r="A105" s="57"/>
      <c r="B105" s="57"/>
      <c r="C105" s="57"/>
      <c r="D105" s="57"/>
      <c r="K105" s="88"/>
      <c r="L105" s="88"/>
    </row>
    <row r="106" spans="1:12" ht="12.75">
      <c r="A106" s="57"/>
      <c r="B106" s="57"/>
      <c r="C106" s="57"/>
      <c r="D106" s="57"/>
      <c r="K106" s="88"/>
      <c r="L106" s="88"/>
    </row>
    <row r="107" spans="1:12" ht="12.75">
      <c r="A107" s="57"/>
      <c r="B107" s="57"/>
      <c r="C107" s="57"/>
      <c r="D107" s="57"/>
      <c r="K107" s="88"/>
      <c r="L107" s="88"/>
    </row>
    <row r="108" spans="1:12" ht="12.75">
      <c r="A108" s="57"/>
      <c r="B108" s="57"/>
      <c r="C108" s="57"/>
      <c r="D108" s="57"/>
      <c r="K108" s="88"/>
      <c r="L108" s="88"/>
    </row>
    <row r="109" spans="1:12" ht="12.75">
      <c r="A109" s="57"/>
      <c r="B109" s="57"/>
      <c r="C109" s="57"/>
      <c r="D109" s="57"/>
      <c r="K109" s="88"/>
      <c r="L109" s="88"/>
    </row>
    <row r="110" spans="1:12" ht="12.75">
      <c r="A110" s="57"/>
      <c r="B110" s="57"/>
      <c r="C110" s="57"/>
      <c r="D110" s="57"/>
      <c r="K110" s="88"/>
      <c r="L110" s="88"/>
    </row>
    <row r="111" spans="1:12" ht="12.75">
      <c r="A111" s="57"/>
      <c r="B111" s="57"/>
      <c r="C111" s="57"/>
      <c r="D111" s="57"/>
      <c r="K111" s="88"/>
      <c r="L111" s="88"/>
    </row>
    <row r="112" spans="1:12" ht="12.75">
      <c r="A112" s="57"/>
      <c r="B112" s="57"/>
      <c r="C112" s="57"/>
      <c r="D112" s="57"/>
      <c r="K112" s="88"/>
      <c r="L112" s="88"/>
    </row>
    <row r="113" spans="1:12" ht="12.75">
      <c r="A113" s="57"/>
      <c r="B113" s="57"/>
      <c r="C113" s="57"/>
      <c r="D113" s="57"/>
      <c r="K113" s="88"/>
      <c r="L113" s="88"/>
    </row>
    <row r="114" spans="1:12" ht="12.75">
      <c r="A114" s="57"/>
      <c r="B114" s="57"/>
      <c r="C114" s="57"/>
      <c r="D114" s="57"/>
      <c r="K114" s="88"/>
      <c r="L114" s="88"/>
    </row>
    <row r="115" spans="1:12" ht="12.75">
      <c r="A115" s="57"/>
      <c r="B115" s="57"/>
      <c r="C115" s="57"/>
      <c r="D115" s="57"/>
      <c r="K115" s="88"/>
      <c r="L115" s="88"/>
    </row>
    <row r="116" spans="1:12" ht="12.75">
      <c r="A116" s="57"/>
      <c r="B116" s="57"/>
      <c r="C116" s="57"/>
      <c r="D116" s="57"/>
      <c r="K116" s="88"/>
      <c r="L116" s="88"/>
    </row>
    <row r="117" spans="1:12" ht="12.75">
      <c r="A117" s="57"/>
      <c r="B117" s="57"/>
      <c r="C117" s="57"/>
      <c r="D117" s="57"/>
      <c r="K117" s="88"/>
      <c r="L117" s="88"/>
    </row>
    <row r="118" spans="1:12" ht="12.75">
      <c r="A118" s="57"/>
      <c r="B118" s="57"/>
      <c r="C118" s="57"/>
      <c r="D118" s="57"/>
      <c r="K118" s="88"/>
      <c r="L118" s="88"/>
    </row>
    <row r="119" spans="1:12" ht="12.75">
      <c r="A119" s="57"/>
      <c r="B119" s="57"/>
      <c r="C119" s="57"/>
      <c r="D119" s="57"/>
      <c r="K119" s="88"/>
      <c r="L119" s="88"/>
    </row>
    <row r="120" spans="1:12" ht="12.75">
      <c r="A120" s="57"/>
      <c r="B120" s="57"/>
      <c r="C120" s="57"/>
      <c r="D120" s="57"/>
      <c r="K120" s="88"/>
      <c r="L120" s="88"/>
    </row>
    <row r="121" spans="1:12" ht="12.75">
      <c r="A121" s="57"/>
      <c r="B121" s="57"/>
      <c r="C121" s="57"/>
      <c r="D121" s="57"/>
      <c r="K121" s="88"/>
      <c r="L121" s="88"/>
    </row>
    <row r="122" spans="1:12" ht="12.75">
      <c r="A122" s="57"/>
      <c r="B122" s="57"/>
      <c r="C122" s="57"/>
      <c r="D122" s="57"/>
      <c r="K122" s="88"/>
      <c r="L122" s="88"/>
    </row>
    <row r="123" spans="1:12" ht="12.75">
      <c r="A123" s="57"/>
      <c r="B123" s="57"/>
      <c r="C123" s="57"/>
      <c r="D123" s="57"/>
      <c r="K123" s="88"/>
      <c r="L123" s="88"/>
    </row>
    <row r="124" spans="1:12" ht="12.75">
      <c r="A124" s="57"/>
      <c r="B124" s="57"/>
      <c r="C124" s="57"/>
      <c r="D124" s="57"/>
      <c r="K124" s="88"/>
      <c r="L124" s="88"/>
    </row>
    <row r="125" spans="1:12" ht="12.75">
      <c r="A125" s="57"/>
      <c r="B125" s="57"/>
      <c r="C125" s="57"/>
      <c r="D125" s="57"/>
      <c r="K125" s="88"/>
      <c r="L125" s="88"/>
    </row>
    <row r="126" spans="1:12" ht="12.75">
      <c r="A126" s="57"/>
      <c r="B126" s="57"/>
      <c r="C126" s="57"/>
      <c r="D126" s="57"/>
      <c r="K126" s="88"/>
      <c r="L126" s="88"/>
    </row>
    <row r="127" spans="1:12" ht="12.75">
      <c r="A127" s="57"/>
      <c r="B127" s="57"/>
      <c r="C127" s="57"/>
      <c r="D127" s="57"/>
      <c r="K127" s="88"/>
      <c r="L127" s="88"/>
    </row>
    <row r="128" spans="1:12" ht="12.75">
      <c r="A128" s="57"/>
      <c r="B128" s="57"/>
      <c r="C128" s="57"/>
      <c r="D128" s="57"/>
      <c r="K128" s="88"/>
      <c r="L128" s="88"/>
    </row>
    <row r="129" spans="1:12" ht="12.75">
      <c r="A129" s="57"/>
      <c r="B129" s="57"/>
      <c r="C129" s="57"/>
      <c r="D129" s="57"/>
      <c r="K129" s="88"/>
      <c r="L129" s="88"/>
    </row>
    <row r="130" spans="1:12" ht="12.75">
      <c r="A130" s="57"/>
      <c r="B130" s="57"/>
      <c r="C130" s="57"/>
      <c r="D130" s="57"/>
      <c r="K130" s="88"/>
      <c r="L130" s="88"/>
    </row>
    <row r="131" spans="1:12" ht="12.75">
      <c r="A131" s="57"/>
      <c r="B131" s="57"/>
      <c r="C131" s="57"/>
      <c r="D131" s="57"/>
      <c r="K131" s="88"/>
      <c r="L131" s="88"/>
    </row>
    <row r="132" spans="1:12" ht="12.75">
      <c r="A132" s="57"/>
      <c r="B132" s="57"/>
      <c r="C132" s="57"/>
      <c r="D132" s="57"/>
      <c r="K132" s="88"/>
      <c r="L132" s="88"/>
    </row>
    <row r="133" spans="1:12" ht="12.75">
      <c r="A133" s="57"/>
      <c r="B133" s="57"/>
      <c r="C133" s="57"/>
      <c r="D133" s="57"/>
      <c r="K133" s="88"/>
      <c r="L133" s="88"/>
    </row>
    <row r="134" spans="1:12" ht="12.75">
      <c r="A134" s="57"/>
      <c r="B134" s="57"/>
      <c r="C134" s="57"/>
      <c r="D134" s="57"/>
      <c r="K134" s="88"/>
      <c r="L134" s="88"/>
    </row>
    <row r="135" spans="1:12" ht="12.75">
      <c r="A135" s="57"/>
      <c r="B135" s="57"/>
      <c r="C135" s="57"/>
      <c r="D135" s="57"/>
      <c r="K135" s="88"/>
      <c r="L135" s="88"/>
    </row>
    <row r="136" spans="1:12" ht="12.75">
      <c r="A136" s="57"/>
      <c r="B136" s="57"/>
      <c r="C136" s="57"/>
      <c r="D136" s="57"/>
      <c r="K136" s="88"/>
      <c r="L136" s="88"/>
    </row>
    <row r="137" spans="1:12" ht="12.75">
      <c r="A137" s="57"/>
      <c r="B137" s="57"/>
      <c r="C137" s="57"/>
      <c r="D137" s="57"/>
      <c r="K137" s="88"/>
      <c r="L137" s="88"/>
    </row>
    <row r="138" spans="1:12" ht="12.75">
      <c r="A138" s="57"/>
      <c r="B138" s="57"/>
      <c r="C138" s="57"/>
      <c r="D138" s="57"/>
      <c r="K138" s="88"/>
      <c r="L138" s="88"/>
    </row>
    <row r="139" spans="1:12" ht="12.75">
      <c r="A139" s="57"/>
      <c r="B139" s="57"/>
      <c r="C139" s="57"/>
      <c r="D139" s="57"/>
      <c r="K139" s="88"/>
      <c r="L139" s="88"/>
    </row>
    <row r="140" spans="1:12" ht="12.75">
      <c r="A140" s="57"/>
      <c r="B140" s="57"/>
      <c r="C140" s="57"/>
      <c r="D140" s="57"/>
      <c r="K140" s="88"/>
      <c r="L140" s="88"/>
    </row>
    <row r="141" spans="1:12" ht="12.75">
      <c r="A141" s="57"/>
      <c r="B141" s="57"/>
      <c r="C141" s="57"/>
      <c r="D141" s="57"/>
      <c r="K141" s="88"/>
      <c r="L141" s="88"/>
    </row>
    <row r="142" spans="1:12" ht="12.75">
      <c r="A142" s="57"/>
      <c r="B142" s="57"/>
      <c r="C142" s="57"/>
      <c r="D142" s="57"/>
      <c r="K142" s="88"/>
      <c r="L142" s="88"/>
    </row>
    <row r="143" spans="1:12" ht="12.75">
      <c r="A143" s="57"/>
      <c r="B143" s="57"/>
      <c r="C143" s="57"/>
      <c r="D143" s="57"/>
      <c r="K143" s="88"/>
      <c r="L143" s="88"/>
    </row>
    <row r="144" spans="1:12" ht="12.75">
      <c r="A144" s="57"/>
      <c r="B144" s="57"/>
      <c r="C144" s="57"/>
      <c r="D144" s="57"/>
      <c r="K144" s="88"/>
      <c r="L144" s="88"/>
    </row>
    <row r="145" spans="1:12" ht="12.75">
      <c r="A145" s="57"/>
      <c r="B145" s="57"/>
      <c r="C145" s="57"/>
      <c r="D145" s="57"/>
      <c r="K145" s="88"/>
      <c r="L145" s="88"/>
    </row>
    <row r="146" spans="1:12" ht="12.75">
      <c r="A146" s="57"/>
      <c r="B146" s="57"/>
      <c r="C146" s="57"/>
      <c r="D146" s="57"/>
      <c r="K146" s="88"/>
      <c r="L146" s="88"/>
    </row>
    <row r="147" spans="1:12" ht="12.75">
      <c r="A147" s="57"/>
      <c r="B147" s="57"/>
      <c r="C147" s="57"/>
      <c r="D147" s="57"/>
      <c r="K147" s="88"/>
      <c r="L147" s="88"/>
    </row>
    <row r="148" spans="1:12" ht="12.75">
      <c r="A148" s="57"/>
      <c r="B148" s="57"/>
      <c r="C148" s="57"/>
      <c r="D148" s="57"/>
      <c r="K148" s="88"/>
      <c r="L148" s="88"/>
    </row>
    <row r="149" spans="1:12" ht="12.75">
      <c r="A149" s="57"/>
      <c r="B149" s="57"/>
      <c r="C149" s="57"/>
      <c r="D149" s="57"/>
      <c r="K149" s="88"/>
      <c r="L149" s="88"/>
    </row>
    <row r="150" spans="1:12" ht="12.75">
      <c r="A150" s="57"/>
      <c r="B150" s="57"/>
      <c r="C150" s="57"/>
      <c r="D150" s="57"/>
      <c r="K150" s="88"/>
      <c r="L150" s="88"/>
    </row>
    <row r="151" spans="1:12" ht="12.75">
      <c r="A151" s="57"/>
      <c r="B151" s="57"/>
      <c r="C151" s="57"/>
      <c r="D151" s="57"/>
      <c r="K151" s="88"/>
      <c r="L151" s="88"/>
    </row>
    <row r="152" spans="1:12" ht="12.75">
      <c r="A152" s="57"/>
      <c r="B152" s="57"/>
      <c r="C152" s="57"/>
      <c r="D152" s="57"/>
      <c r="K152" s="88"/>
      <c r="L152" s="88"/>
    </row>
    <row r="153" spans="1:12" ht="12.75">
      <c r="A153" s="57"/>
      <c r="B153" s="57"/>
      <c r="C153" s="57"/>
      <c r="D153" s="57"/>
      <c r="K153" s="88"/>
      <c r="L153" s="88"/>
    </row>
    <row r="154" spans="1:12" ht="12.75">
      <c r="A154" s="57"/>
      <c r="B154" s="57"/>
      <c r="C154" s="57"/>
      <c r="D154" s="57"/>
      <c r="K154" s="88"/>
      <c r="L154" s="88"/>
    </row>
    <row r="155" spans="1:12" ht="12.75">
      <c r="A155" s="57"/>
      <c r="B155" s="57"/>
      <c r="C155" s="57"/>
      <c r="D155" s="57"/>
      <c r="K155" s="88"/>
      <c r="L155" s="88"/>
    </row>
    <row r="156" spans="1:12" ht="12.75">
      <c r="A156" s="57"/>
      <c r="B156" s="57"/>
      <c r="C156" s="57"/>
      <c r="D156" s="57"/>
      <c r="K156" s="88"/>
      <c r="L156" s="88"/>
    </row>
    <row r="157" spans="1:12" ht="12.75">
      <c r="A157" s="57"/>
      <c r="B157" s="57"/>
      <c r="C157" s="57"/>
      <c r="D157" s="57"/>
      <c r="K157" s="88"/>
      <c r="L157" s="88"/>
    </row>
    <row r="158" spans="1:12" ht="12.75">
      <c r="A158" s="57"/>
      <c r="B158" s="57"/>
      <c r="C158" s="57"/>
      <c r="D158" s="57"/>
      <c r="K158" s="88"/>
      <c r="L158" s="88"/>
    </row>
    <row r="159" spans="1:12" ht="12.75">
      <c r="A159" s="57"/>
      <c r="B159" s="57"/>
      <c r="C159" s="57"/>
      <c r="D159" s="57"/>
      <c r="K159" s="88"/>
      <c r="L159" s="88"/>
    </row>
    <row r="160" spans="1:12" ht="12.75">
      <c r="A160" s="57"/>
      <c r="B160" s="57"/>
      <c r="C160" s="57"/>
      <c r="D160" s="57"/>
      <c r="K160" s="88"/>
      <c r="L160" s="88"/>
    </row>
    <row r="161" spans="1:12" ht="12.75">
      <c r="A161" s="57"/>
      <c r="B161" s="57"/>
      <c r="C161" s="57"/>
      <c r="D161" s="57"/>
      <c r="K161" s="88"/>
      <c r="L161" s="88"/>
    </row>
    <row r="162" spans="1:12" ht="12.75">
      <c r="A162" s="57"/>
      <c r="B162" s="57"/>
      <c r="C162" s="57"/>
      <c r="D162" s="57"/>
      <c r="K162" s="88"/>
      <c r="L162" s="88"/>
    </row>
    <row r="163" spans="1:12" ht="12.75">
      <c r="A163" s="57"/>
      <c r="B163" s="57"/>
      <c r="C163" s="57"/>
      <c r="D163" s="57"/>
      <c r="K163" s="88"/>
      <c r="L163" s="88"/>
    </row>
    <row r="164" spans="1:12" ht="12.75">
      <c r="A164" s="57"/>
      <c r="B164" s="57"/>
      <c r="C164" s="57"/>
      <c r="D164" s="57"/>
      <c r="K164" s="88"/>
      <c r="L164" s="88"/>
    </row>
    <row r="165" spans="1:12" ht="12.75">
      <c r="A165" s="57"/>
      <c r="B165" s="57"/>
      <c r="C165" s="57"/>
      <c r="D165" s="57"/>
      <c r="K165" s="88"/>
      <c r="L165" s="88"/>
    </row>
    <row r="166" spans="1:12" ht="12.75">
      <c r="A166" s="57"/>
      <c r="B166" s="57"/>
      <c r="C166" s="57"/>
      <c r="D166" s="57"/>
      <c r="K166" s="88"/>
      <c r="L166" s="88"/>
    </row>
    <row r="167" spans="1:12" ht="12.75">
      <c r="A167" s="57"/>
      <c r="B167" s="57"/>
      <c r="C167" s="57"/>
      <c r="D167" s="57"/>
      <c r="K167" s="88"/>
      <c r="L167" s="88"/>
    </row>
    <row r="168" spans="1:12" ht="12.75">
      <c r="A168" s="57"/>
      <c r="B168" s="57"/>
      <c r="C168" s="57"/>
      <c r="D168" s="57"/>
      <c r="K168" s="88"/>
      <c r="L168" s="88"/>
    </row>
    <row r="169" spans="1:12" ht="12.75">
      <c r="A169" s="57"/>
      <c r="B169" s="57"/>
      <c r="C169" s="57"/>
      <c r="D169" s="57"/>
      <c r="K169" s="88"/>
      <c r="L169" s="88"/>
    </row>
    <row r="170" spans="1:12" ht="12.75">
      <c r="A170" s="57"/>
      <c r="B170" s="57"/>
      <c r="C170" s="57"/>
      <c r="D170" s="57"/>
      <c r="K170" s="88"/>
      <c r="L170" s="88"/>
    </row>
    <row r="171" spans="1:12" ht="12.75">
      <c r="A171" s="57"/>
      <c r="B171" s="57"/>
      <c r="C171" s="57"/>
      <c r="D171" s="57"/>
      <c r="K171" s="88"/>
      <c r="L171" s="88"/>
    </row>
    <row r="172" spans="1:12" ht="12.75">
      <c r="A172" s="57"/>
      <c r="B172" s="57"/>
      <c r="C172" s="57"/>
      <c r="D172" s="57"/>
      <c r="K172" s="88"/>
      <c r="L172" s="88"/>
    </row>
    <row r="173" spans="1:12" ht="12.75">
      <c r="A173" s="57"/>
      <c r="B173" s="57"/>
      <c r="C173" s="57"/>
      <c r="D173" s="57"/>
      <c r="K173" s="88"/>
      <c r="L173" s="88"/>
    </row>
    <row r="174" spans="1:12" ht="12.75">
      <c r="A174" s="57"/>
      <c r="B174" s="57"/>
      <c r="C174" s="57"/>
      <c r="D174" s="57"/>
      <c r="K174" s="88"/>
      <c r="L174" s="88"/>
    </row>
    <row r="175" spans="1:12" ht="12.75">
      <c r="A175" s="57"/>
      <c r="B175" s="57"/>
      <c r="C175" s="57"/>
      <c r="D175" s="57"/>
      <c r="K175" s="88"/>
      <c r="L175" s="88"/>
    </row>
    <row r="176" spans="1:12" ht="12.75">
      <c r="A176" s="57"/>
      <c r="B176" s="57"/>
      <c r="C176" s="57"/>
      <c r="D176" s="57"/>
      <c r="K176" s="88"/>
      <c r="L176" s="88"/>
    </row>
    <row r="177" spans="1:12" ht="12.75">
      <c r="A177" s="57"/>
      <c r="B177" s="57"/>
      <c r="C177" s="57"/>
      <c r="D177" s="57"/>
      <c r="K177" s="88"/>
      <c r="L177" s="88"/>
    </row>
    <row r="178" spans="1:12" ht="12.75">
      <c r="A178" s="57"/>
      <c r="B178" s="57"/>
      <c r="C178" s="57"/>
      <c r="D178" s="57"/>
      <c r="K178" s="88"/>
      <c r="L178" s="88"/>
    </row>
    <row r="179" spans="1:12" ht="12.75">
      <c r="A179" s="57"/>
      <c r="B179" s="57"/>
      <c r="C179" s="57"/>
      <c r="D179" s="57"/>
      <c r="K179" s="88"/>
      <c r="L179" s="88"/>
    </row>
    <row r="180" spans="1:12" ht="12.75">
      <c r="A180" s="57"/>
      <c r="B180" s="57"/>
      <c r="C180" s="57"/>
      <c r="D180" s="57"/>
      <c r="K180" s="88"/>
      <c r="L180" s="88"/>
    </row>
    <row r="181" spans="1:12" ht="12.75">
      <c r="A181" s="57"/>
      <c r="B181" s="57"/>
      <c r="C181" s="57"/>
      <c r="D181" s="57"/>
      <c r="K181" s="88"/>
      <c r="L181" s="88"/>
    </row>
    <row r="182" spans="1:12" ht="12.75">
      <c r="A182" s="57"/>
      <c r="B182" s="57"/>
      <c r="C182" s="57"/>
      <c r="D182" s="57"/>
      <c r="K182" s="88"/>
      <c r="L182" s="88"/>
    </row>
    <row r="183" spans="1:12" ht="12.75">
      <c r="A183" s="57"/>
      <c r="B183" s="57"/>
      <c r="C183" s="57"/>
      <c r="D183" s="57"/>
      <c r="K183" s="88"/>
      <c r="L183" s="88"/>
    </row>
    <row r="184" spans="1:12" ht="12.75">
      <c r="A184" s="57"/>
      <c r="B184" s="57"/>
      <c r="C184" s="57"/>
      <c r="D184" s="57"/>
      <c r="K184" s="88"/>
      <c r="L184" s="88"/>
    </row>
    <row r="185" spans="1:12" ht="12.75">
      <c r="A185" s="57"/>
      <c r="B185" s="57"/>
      <c r="C185" s="57"/>
      <c r="D185" s="57"/>
      <c r="K185" s="88"/>
      <c r="L185" s="88"/>
    </row>
    <row r="186" spans="1:12" ht="12.75">
      <c r="A186" s="57"/>
      <c r="B186" s="57"/>
      <c r="C186" s="57"/>
      <c r="D186" s="57"/>
      <c r="K186" s="88"/>
      <c r="L186" s="88"/>
    </row>
    <row r="187" spans="1:12" ht="12.75">
      <c r="A187" s="57"/>
      <c r="B187" s="57"/>
      <c r="C187" s="57"/>
      <c r="D187" s="57"/>
      <c r="K187" s="88"/>
      <c r="L187" s="88"/>
    </row>
    <row r="188" spans="1:12" ht="12.75">
      <c r="A188" s="57"/>
      <c r="B188" s="57"/>
      <c r="C188" s="57"/>
      <c r="D188" s="57"/>
      <c r="K188" s="88"/>
      <c r="L188" s="88"/>
    </row>
    <row r="189" spans="1:12" ht="12.75">
      <c r="A189" s="57"/>
      <c r="B189" s="57"/>
      <c r="C189" s="57"/>
      <c r="D189" s="57"/>
      <c r="K189" s="88"/>
      <c r="L189" s="88"/>
    </row>
    <row r="190" spans="1:12" ht="12.75">
      <c r="A190" s="57"/>
      <c r="B190" s="57"/>
      <c r="C190" s="57"/>
      <c r="D190" s="57"/>
      <c r="K190" s="88"/>
      <c r="L190" s="88"/>
    </row>
    <row r="191" spans="1:12" ht="12.75">
      <c r="A191" s="57"/>
      <c r="B191" s="57"/>
      <c r="C191" s="57"/>
      <c r="D191" s="57"/>
      <c r="K191" s="88"/>
      <c r="L191" s="88"/>
    </row>
    <row r="192" spans="1:12" ht="12.75">
      <c r="A192" s="57"/>
      <c r="B192" s="57"/>
      <c r="C192" s="57"/>
      <c r="D192" s="57"/>
      <c r="K192" s="88"/>
      <c r="L192" s="88"/>
    </row>
    <row r="193" spans="1:12" ht="12.75">
      <c r="A193" s="57"/>
      <c r="B193" s="57"/>
      <c r="C193" s="57"/>
      <c r="D193" s="57"/>
      <c r="K193" s="88"/>
      <c r="L193" s="88"/>
    </row>
    <row r="194" spans="1:12" ht="12.75">
      <c r="A194" s="57"/>
      <c r="B194" s="57"/>
      <c r="C194" s="57"/>
      <c r="D194" s="57"/>
      <c r="K194" s="88"/>
      <c r="L194" s="88"/>
    </row>
    <row r="195" spans="1:12" ht="12.75">
      <c r="A195" s="57"/>
      <c r="B195" s="57"/>
      <c r="C195" s="57"/>
      <c r="D195" s="57"/>
      <c r="K195" s="88"/>
      <c r="L195" s="88"/>
    </row>
    <row r="196" spans="1:12" ht="12.75">
      <c r="A196" s="57"/>
      <c r="B196" s="57"/>
      <c r="C196" s="57"/>
      <c r="D196" s="57"/>
      <c r="K196" s="88"/>
      <c r="L196" s="88"/>
    </row>
    <row r="197" spans="1:12" ht="12.75">
      <c r="A197" s="57"/>
      <c r="B197" s="57"/>
      <c r="C197" s="57"/>
      <c r="D197" s="57"/>
      <c r="K197" s="88"/>
      <c r="L197" s="88"/>
    </row>
    <row r="198" spans="1:12" ht="12.75">
      <c r="A198" s="57"/>
      <c r="B198" s="57"/>
      <c r="C198" s="57"/>
      <c r="D198" s="57"/>
      <c r="K198" s="88"/>
      <c r="L198" s="88"/>
    </row>
    <row r="199" spans="1:12" ht="12.75">
      <c r="A199" s="57"/>
      <c r="B199" s="57"/>
      <c r="C199" s="57"/>
      <c r="D199" s="57"/>
      <c r="K199" s="88"/>
      <c r="L199" s="88"/>
    </row>
    <row r="200" spans="1:12" ht="12.75">
      <c r="A200" s="57"/>
      <c r="B200" s="57"/>
      <c r="C200" s="57"/>
      <c r="D200" s="57"/>
      <c r="K200" s="88"/>
      <c r="L200" s="88"/>
    </row>
    <row r="201" spans="1:12" ht="12.75">
      <c r="A201" s="57"/>
      <c r="B201" s="57"/>
      <c r="C201" s="57"/>
      <c r="D201" s="57"/>
      <c r="K201" s="88"/>
      <c r="L201" s="88"/>
    </row>
    <row r="202" spans="1:12" ht="12.75">
      <c r="A202" s="57"/>
      <c r="B202" s="57"/>
      <c r="C202" s="57"/>
      <c r="D202" s="57"/>
      <c r="K202" s="88"/>
      <c r="L202" s="88"/>
    </row>
    <row r="203" spans="1:12" ht="12.75">
      <c r="A203" s="57"/>
      <c r="B203" s="57"/>
      <c r="C203" s="57"/>
      <c r="D203" s="57"/>
      <c r="K203" s="88"/>
      <c r="L203" s="88"/>
    </row>
    <row r="204" spans="1:12" ht="12.75">
      <c r="A204" s="57"/>
      <c r="B204" s="57"/>
      <c r="C204" s="57"/>
      <c r="D204" s="57"/>
      <c r="K204" s="88"/>
      <c r="L204" s="88"/>
    </row>
    <row r="205" spans="1:12" ht="12.75">
      <c r="A205" s="57"/>
      <c r="B205" s="57"/>
      <c r="C205" s="57"/>
      <c r="D205" s="57"/>
      <c r="K205" s="88"/>
      <c r="L205" s="88"/>
    </row>
    <row r="206" spans="1:12" ht="12.75">
      <c r="A206" s="57"/>
      <c r="B206" s="57"/>
      <c r="C206" s="57"/>
      <c r="D206" s="57"/>
      <c r="K206" s="88"/>
      <c r="L206" s="88"/>
    </row>
    <row r="207" spans="1:12" ht="12.75">
      <c r="A207" s="57"/>
      <c r="B207" s="57"/>
      <c r="C207" s="57"/>
      <c r="D207" s="57"/>
      <c r="K207" s="88"/>
      <c r="L207" s="88"/>
    </row>
    <row r="208" spans="1:12" ht="12.75">
      <c r="A208" s="57"/>
      <c r="B208" s="57"/>
      <c r="C208" s="57"/>
      <c r="D208" s="57"/>
      <c r="K208" s="88"/>
      <c r="L208" s="88"/>
    </row>
    <row r="209" spans="1:12" ht="12.75">
      <c r="A209" s="57"/>
      <c r="B209" s="57"/>
      <c r="C209" s="57"/>
      <c r="D209" s="57"/>
      <c r="K209" s="88"/>
      <c r="L209" s="88"/>
    </row>
    <row r="210" spans="1:12" ht="12.75">
      <c r="A210" s="57"/>
      <c r="B210" s="57"/>
      <c r="C210" s="57"/>
      <c r="D210" s="57"/>
      <c r="K210" s="88"/>
      <c r="L210" s="88"/>
    </row>
    <row r="211" spans="1:12" ht="12.75">
      <c r="A211" s="57"/>
      <c r="B211" s="57"/>
      <c r="C211" s="57"/>
      <c r="D211" s="57"/>
      <c r="K211" s="88"/>
      <c r="L211" s="88"/>
    </row>
    <row r="212" spans="1:12" ht="12.75">
      <c r="A212" s="57"/>
      <c r="B212" s="57"/>
      <c r="C212" s="57"/>
      <c r="D212" s="57"/>
      <c r="K212" s="88"/>
      <c r="L212" s="88"/>
    </row>
    <row r="213" spans="1:12" ht="12.75">
      <c r="A213" s="57"/>
      <c r="B213" s="57"/>
      <c r="C213" s="57"/>
      <c r="D213" s="57"/>
      <c r="K213" s="88"/>
      <c r="L213" s="88"/>
    </row>
    <row r="214" spans="1:12" ht="12.75">
      <c r="A214" s="57"/>
      <c r="B214" s="57"/>
      <c r="C214" s="57"/>
      <c r="D214" s="57"/>
      <c r="K214" s="88"/>
      <c r="L214" s="88"/>
    </row>
    <row r="215" spans="1:12" ht="12.75">
      <c r="A215" s="57"/>
      <c r="B215" s="57"/>
      <c r="C215" s="57"/>
      <c r="D215" s="57"/>
      <c r="K215" s="88"/>
      <c r="L215" s="88"/>
    </row>
    <row r="216" spans="1:12" ht="12.75">
      <c r="A216" s="57"/>
      <c r="B216" s="57"/>
      <c r="C216" s="57"/>
      <c r="D216" s="57"/>
      <c r="K216" s="88"/>
      <c r="L216" s="88"/>
    </row>
    <row r="217" spans="1:12" ht="12.75">
      <c r="A217" s="57"/>
      <c r="B217" s="57"/>
      <c r="C217" s="57"/>
      <c r="D217" s="57"/>
      <c r="K217" s="88"/>
      <c r="L217" s="88"/>
    </row>
    <row r="218" spans="1:12" ht="12.75">
      <c r="A218" s="57"/>
      <c r="B218" s="57"/>
      <c r="C218" s="57"/>
      <c r="D218" s="57"/>
      <c r="K218" s="88"/>
      <c r="L218" s="88"/>
    </row>
    <row r="219" spans="1:12" ht="12.75">
      <c r="A219" s="57"/>
      <c r="B219" s="57"/>
      <c r="C219" s="57"/>
      <c r="D219" s="57"/>
      <c r="K219" s="88"/>
      <c r="L219" s="88"/>
    </row>
    <row r="220" spans="1:12" ht="12.75">
      <c r="A220" s="57"/>
      <c r="B220" s="57"/>
      <c r="C220" s="57"/>
      <c r="D220" s="57"/>
      <c r="K220" s="88"/>
      <c r="L220" s="88"/>
    </row>
    <row r="221" spans="1:12" ht="12.75">
      <c r="A221" s="57"/>
      <c r="B221" s="57"/>
      <c r="C221" s="57"/>
      <c r="D221" s="57"/>
      <c r="K221" s="88"/>
      <c r="L221" s="88"/>
    </row>
    <row r="222" spans="1:12" ht="12.75">
      <c r="A222" s="57"/>
      <c r="B222" s="57"/>
      <c r="C222" s="57"/>
      <c r="D222" s="57"/>
      <c r="K222" s="88"/>
      <c r="L222" s="88"/>
    </row>
    <row r="223" spans="1:12" ht="12.75">
      <c r="A223" s="57"/>
      <c r="B223" s="57"/>
      <c r="C223" s="57"/>
      <c r="D223" s="57"/>
      <c r="K223" s="88"/>
      <c r="L223" s="88"/>
    </row>
    <row r="224" spans="1:12" ht="12.75">
      <c r="A224" s="57"/>
      <c r="B224" s="57"/>
      <c r="C224" s="57"/>
      <c r="D224" s="57"/>
      <c r="K224" s="88"/>
      <c r="L224" s="88"/>
    </row>
    <row r="225" spans="1:12" ht="12.75">
      <c r="A225" s="57"/>
      <c r="B225" s="57"/>
      <c r="C225" s="57"/>
      <c r="D225" s="57"/>
      <c r="K225" s="88"/>
      <c r="L225" s="88"/>
    </row>
    <row r="226" spans="1:12" ht="12.75">
      <c r="A226" s="57"/>
      <c r="B226" s="57"/>
      <c r="C226" s="57"/>
      <c r="D226" s="57"/>
      <c r="K226" s="88"/>
      <c r="L226" s="88"/>
    </row>
    <row r="227" spans="1:12" ht="12.75">
      <c r="A227" s="57"/>
      <c r="B227" s="57"/>
      <c r="C227" s="57"/>
      <c r="D227" s="57"/>
      <c r="K227" s="88"/>
      <c r="L227" s="88"/>
    </row>
    <row r="228" spans="1:12" ht="12.75">
      <c r="A228" s="57"/>
      <c r="B228" s="57"/>
      <c r="C228" s="57"/>
      <c r="D228" s="57"/>
      <c r="K228" s="88"/>
      <c r="L228" s="88"/>
    </row>
    <row r="229" spans="1:12" ht="12.75">
      <c r="A229" s="57"/>
      <c r="B229" s="57"/>
      <c r="C229" s="57"/>
      <c r="D229" s="57"/>
      <c r="K229" s="88"/>
      <c r="L229" s="88"/>
    </row>
    <row r="230" spans="1:12" ht="12.75">
      <c r="A230" s="57"/>
      <c r="B230" s="57"/>
      <c r="C230" s="57"/>
      <c r="D230" s="57"/>
      <c r="K230" s="88"/>
      <c r="L230" s="88"/>
    </row>
    <row r="231" spans="1:12" ht="12.75">
      <c r="A231" s="57"/>
      <c r="B231" s="57"/>
      <c r="C231" s="57"/>
      <c r="D231" s="57"/>
      <c r="K231" s="88"/>
      <c r="L231" s="88"/>
    </row>
    <row r="232" spans="1:12" ht="12.75">
      <c r="A232" s="57"/>
      <c r="B232" s="57"/>
      <c r="C232" s="57"/>
      <c r="D232" s="57"/>
      <c r="K232" s="88"/>
      <c r="L232" s="88"/>
    </row>
    <row r="233" spans="1:12" ht="12.75">
      <c r="A233" s="57"/>
      <c r="B233" s="57"/>
      <c r="C233" s="57"/>
      <c r="D233" s="57"/>
      <c r="K233" s="88"/>
      <c r="L233" s="88"/>
    </row>
    <row r="234" spans="1:12" ht="12.75">
      <c r="A234" s="57"/>
      <c r="B234" s="57"/>
      <c r="C234" s="57"/>
      <c r="D234" s="57"/>
      <c r="K234" s="88"/>
      <c r="L234" s="88"/>
    </row>
    <row r="235" spans="1:12" ht="12.75">
      <c r="A235" s="57"/>
      <c r="B235" s="57"/>
      <c r="C235" s="57"/>
      <c r="D235" s="57"/>
      <c r="K235" s="88"/>
      <c r="L235" s="88"/>
    </row>
    <row r="236" spans="1:12" ht="12.75">
      <c r="A236" s="57"/>
      <c r="B236" s="57"/>
      <c r="C236" s="57"/>
      <c r="D236" s="57"/>
      <c r="K236" s="88"/>
      <c r="L236" s="88"/>
    </row>
    <row r="237" spans="1:12" ht="12.75">
      <c r="A237" s="57"/>
      <c r="B237" s="57"/>
      <c r="C237" s="57"/>
      <c r="D237" s="57"/>
      <c r="K237" s="88"/>
      <c r="L237" s="88"/>
    </row>
    <row r="238" spans="1:12" ht="12.75">
      <c r="A238" s="57"/>
      <c r="B238" s="57"/>
      <c r="C238" s="57"/>
      <c r="D238" s="57"/>
      <c r="K238" s="88"/>
      <c r="L238" s="88"/>
    </row>
    <row r="239" spans="1:12" ht="12.75">
      <c r="A239" s="57"/>
      <c r="B239" s="57"/>
      <c r="C239" s="57"/>
      <c r="D239" s="57"/>
      <c r="K239" s="88"/>
      <c r="L239" s="88"/>
    </row>
    <row r="240" spans="1:12" ht="12.75">
      <c r="A240" s="57"/>
      <c r="B240" s="57"/>
      <c r="C240" s="57"/>
      <c r="D240" s="57"/>
      <c r="K240" s="88"/>
      <c r="L240" s="88"/>
    </row>
    <row r="241" spans="1:12" ht="12.75">
      <c r="A241" s="57"/>
      <c r="B241" s="57"/>
      <c r="C241" s="57"/>
      <c r="D241" s="57"/>
      <c r="K241" s="88"/>
      <c r="L241" s="88"/>
    </row>
    <row r="242" spans="1:12" ht="12.75">
      <c r="A242" s="57"/>
      <c r="B242" s="57"/>
      <c r="C242" s="57"/>
      <c r="D242" s="57"/>
      <c r="K242" s="88"/>
      <c r="L242" s="88"/>
    </row>
    <row r="243" spans="1:12" ht="12.75">
      <c r="A243" s="57"/>
      <c r="B243" s="57"/>
      <c r="C243" s="57"/>
      <c r="D243" s="57"/>
      <c r="K243" s="88"/>
      <c r="L243" s="88"/>
    </row>
    <row r="244" spans="1:12" ht="12.75">
      <c r="A244" s="57"/>
      <c r="B244" s="57"/>
      <c r="C244" s="57"/>
      <c r="D244" s="57"/>
      <c r="K244" s="88"/>
      <c r="L244" s="88"/>
    </row>
    <row r="245" spans="1:12" ht="12.75">
      <c r="A245" s="57"/>
      <c r="B245" s="57"/>
      <c r="C245" s="57"/>
      <c r="D245" s="57"/>
      <c r="K245" s="88"/>
      <c r="L245" s="88"/>
    </row>
    <row r="246" spans="1:12" ht="12.75">
      <c r="A246" s="57"/>
      <c r="B246" s="57"/>
      <c r="C246" s="57"/>
      <c r="D246" s="57"/>
      <c r="K246" s="88"/>
      <c r="L246" s="88"/>
    </row>
    <row r="247" spans="1:12" ht="12.75">
      <c r="A247" s="57"/>
      <c r="B247" s="57"/>
      <c r="C247" s="57"/>
      <c r="D247" s="57"/>
      <c r="K247" s="88"/>
      <c r="L247" s="88"/>
    </row>
    <row r="248" spans="1:12" ht="12.75">
      <c r="A248" s="57"/>
      <c r="B248" s="57"/>
      <c r="C248" s="57"/>
      <c r="D248" s="57"/>
      <c r="K248" s="88"/>
      <c r="L248" s="88"/>
    </row>
    <row r="249" spans="1:12" ht="12.75">
      <c r="A249" s="57"/>
      <c r="B249" s="57"/>
      <c r="C249" s="57"/>
      <c r="D249" s="57"/>
      <c r="K249" s="88"/>
      <c r="L249" s="88"/>
    </row>
    <row r="250" spans="1:12" ht="12.75">
      <c r="A250" s="57"/>
      <c r="B250" s="57"/>
      <c r="C250" s="57"/>
      <c r="D250" s="57"/>
      <c r="K250" s="88"/>
      <c r="L250" s="88"/>
    </row>
    <row r="251" spans="1:12" ht="12.75">
      <c r="A251" s="57"/>
      <c r="B251" s="57"/>
      <c r="C251" s="57"/>
      <c r="D251" s="57"/>
      <c r="K251" s="88"/>
      <c r="L251" s="88"/>
    </row>
    <row r="252" spans="1:12" ht="12.75">
      <c r="A252" s="57"/>
      <c r="B252" s="57"/>
      <c r="C252" s="57"/>
      <c r="D252" s="57"/>
      <c r="K252" s="88"/>
      <c r="L252" s="88"/>
    </row>
    <row r="253" spans="1:12" ht="12.75">
      <c r="A253" s="57"/>
      <c r="B253" s="57"/>
      <c r="C253" s="57"/>
      <c r="D253" s="57"/>
      <c r="K253" s="88"/>
      <c r="L253" s="88"/>
    </row>
    <row r="254" spans="1:12" ht="12.75">
      <c r="A254" s="57"/>
      <c r="B254" s="57"/>
      <c r="C254" s="57"/>
      <c r="D254" s="57"/>
      <c r="K254" s="88"/>
      <c r="L254" s="88"/>
    </row>
    <row r="255" spans="1:12" ht="12.75">
      <c r="A255" s="57"/>
      <c r="B255" s="57"/>
      <c r="C255" s="57"/>
      <c r="D255" s="57"/>
      <c r="K255" s="88"/>
      <c r="L255" s="88"/>
    </row>
    <row r="256" spans="1:12" ht="12.75">
      <c r="A256" s="57"/>
      <c r="B256" s="57"/>
      <c r="C256" s="57"/>
      <c r="D256" s="57"/>
      <c r="K256" s="88"/>
      <c r="L256" s="88"/>
    </row>
    <row r="257" spans="1:12" ht="12.75">
      <c r="A257" s="57"/>
      <c r="B257" s="57"/>
      <c r="C257" s="57"/>
      <c r="D257" s="57"/>
      <c r="K257" s="88"/>
      <c r="L257" s="88"/>
    </row>
    <row r="258" spans="1:12" ht="12.75">
      <c r="A258" s="57"/>
      <c r="B258" s="57"/>
      <c r="C258" s="57"/>
      <c r="D258" s="57"/>
      <c r="K258" s="88"/>
      <c r="L258" s="88"/>
    </row>
    <row r="259" spans="1:12" ht="12.75">
      <c r="A259" s="57"/>
      <c r="B259" s="57"/>
      <c r="C259" s="57"/>
      <c r="D259" s="57"/>
      <c r="K259" s="88"/>
      <c r="L259" s="88"/>
    </row>
    <row r="260" spans="1:12" ht="12.75">
      <c r="A260" s="57"/>
      <c r="B260" s="57"/>
      <c r="C260" s="57"/>
      <c r="D260" s="57"/>
      <c r="K260" s="88"/>
      <c r="L260" s="88"/>
    </row>
    <row r="261" spans="1:12" ht="12.75">
      <c r="A261" s="57"/>
      <c r="B261" s="57"/>
      <c r="C261" s="57"/>
      <c r="D261" s="57"/>
      <c r="K261" s="88"/>
      <c r="L261" s="88"/>
    </row>
    <row r="262" spans="1:12" ht="12.75">
      <c r="A262" s="57"/>
      <c r="B262" s="57"/>
      <c r="C262" s="57"/>
      <c r="D262" s="57"/>
      <c r="K262" s="88"/>
      <c r="L262" s="88"/>
    </row>
    <row r="263" spans="1:12" ht="12.75">
      <c r="A263" s="57"/>
      <c r="B263" s="57"/>
      <c r="C263" s="57"/>
      <c r="D263" s="57"/>
      <c r="K263" s="88"/>
      <c r="L263" s="88"/>
    </row>
    <row r="264" spans="1:12" ht="12.75">
      <c r="A264" s="57"/>
      <c r="B264" s="57"/>
      <c r="C264" s="57"/>
      <c r="D264" s="57"/>
      <c r="K264" s="88"/>
      <c r="L264" s="88"/>
    </row>
    <row r="265" spans="1:12" ht="12.75">
      <c r="A265" s="57"/>
      <c r="B265" s="57"/>
      <c r="C265" s="57"/>
      <c r="D265" s="57"/>
      <c r="K265" s="88"/>
      <c r="L265" s="88"/>
    </row>
    <row r="266" spans="1:12" ht="12.75">
      <c r="A266" s="57"/>
      <c r="B266" s="57"/>
      <c r="C266" s="57"/>
      <c r="D266" s="57"/>
      <c r="K266" s="88"/>
      <c r="L266" s="88"/>
    </row>
    <row r="267" spans="1:12" ht="12.75">
      <c r="A267" s="57"/>
      <c r="B267" s="57"/>
      <c r="C267" s="57"/>
      <c r="D267" s="57"/>
      <c r="K267" s="88"/>
      <c r="L267" s="88"/>
    </row>
    <row r="268" spans="1:12" ht="12.75">
      <c r="A268" s="57"/>
      <c r="B268" s="57"/>
      <c r="C268" s="57"/>
      <c r="D268" s="57"/>
      <c r="K268" s="88"/>
      <c r="L268" s="88"/>
    </row>
    <row r="269" spans="1:12" ht="12.75">
      <c r="A269" s="57"/>
      <c r="B269" s="57"/>
      <c r="C269" s="57"/>
      <c r="D269" s="57"/>
      <c r="K269" s="88"/>
      <c r="L269" s="88"/>
    </row>
    <row r="270" spans="1:12" ht="12.75">
      <c r="A270" s="57"/>
      <c r="B270" s="57"/>
      <c r="C270" s="57"/>
      <c r="D270" s="57"/>
      <c r="K270" s="88"/>
      <c r="L270" s="88"/>
    </row>
    <row r="271" spans="1:12" ht="12.75">
      <c r="A271" s="57"/>
      <c r="B271" s="57"/>
      <c r="C271" s="57"/>
      <c r="D271" s="57"/>
      <c r="K271" s="88"/>
      <c r="L271" s="88"/>
    </row>
    <row r="272" spans="1:12" ht="12.75">
      <c r="A272" s="57"/>
      <c r="B272" s="57"/>
      <c r="C272" s="57"/>
      <c r="D272" s="57"/>
      <c r="K272" s="88"/>
      <c r="L272" s="88"/>
    </row>
    <row r="273" spans="1:12" ht="12.75">
      <c r="A273" s="57"/>
      <c r="B273" s="57"/>
      <c r="C273" s="57"/>
      <c r="D273" s="57"/>
      <c r="K273" s="88"/>
      <c r="L273" s="88"/>
    </row>
    <row r="274" spans="1:12" ht="12.75">
      <c r="A274" s="57"/>
      <c r="B274" s="57"/>
      <c r="C274" s="57"/>
      <c r="D274" s="57"/>
      <c r="K274" s="88"/>
      <c r="L274" s="88"/>
    </row>
    <row r="275" spans="1:12" ht="12.75">
      <c r="A275" s="57"/>
      <c r="B275" s="57"/>
      <c r="C275" s="57"/>
      <c r="D275" s="57"/>
      <c r="K275" s="88"/>
      <c r="L275" s="88"/>
    </row>
    <row r="276" spans="1:12" ht="12.75">
      <c r="A276" s="57"/>
      <c r="B276" s="57"/>
      <c r="C276" s="57"/>
      <c r="D276" s="57"/>
      <c r="K276" s="88"/>
      <c r="L276" s="88"/>
    </row>
    <row r="277" spans="1:12" ht="12.75">
      <c r="A277" s="57"/>
      <c r="B277" s="57"/>
      <c r="C277" s="57"/>
      <c r="D277" s="57"/>
      <c r="K277" s="88"/>
      <c r="L277" s="88"/>
    </row>
    <row r="278" spans="1:12" ht="12.75">
      <c r="A278" s="57"/>
      <c r="B278" s="57"/>
      <c r="C278" s="57"/>
      <c r="D278" s="57"/>
      <c r="K278" s="88"/>
      <c r="L278" s="88"/>
    </row>
    <row r="279" spans="1:12" ht="12.75">
      <c r="A279" s="57"/>
      <c r="B279" s="57"/>
      <c r="C279" s="57"/>
      <c r="D279" s="57"/>
      <c r="K279" s="88"/>
      <c r="L279" s="88"/>
    </row>
    <row r="280" spans="1:12" ht="12.75">
      <c r="A280" s="57"/>
      <c r="B280" s="57"/>
      <c r="C280" s="57"/>
      <c r="D280" s="57"/>
      <c r="K280" s="88"/>
      <c r="L280" s="88"/>
    </row>
    <row r="281" spans="1:12" ht="12.75">
      <c r="A281" s="57"/>
      <c r="B281" s="57"/>
      <c r="C281" s="57"/>
      <c r="D281" s="57"/>
      <c r="K281" s="88"/>
      <c r="L281" s="88"/>
    </row>
    <row r="282" spans="1:12" ht="12.75">
      <c r="A282" s="57"/>
      <c r="B282" s="57"/>
      <c r="C282" s="57"/>
      <c r="D282" s="57"/>
      <c r="K282" s="88"/>
      <c r="L282" s="88"/>
    </row>
    <row r="283" spans="1:12" ht="12.75">
      <c r="A283" s="57"/>
      <c r="B283" s="57"/>
      <c r="C283" s="57"/>
      <c r="D283" s="57"/>
      <c r="K283" s="88"/>
      <c r="L283" s="88"/>
    </row>
    <row r="284" spans="1:12" ht="12.75">
      <c r="A284" s="57"/>
      <c r="B284" s="57"/>
      <c r="C284" s="57"/>
      <c r="D284" s="57"/>
      <c r="K284" s="88"/>
      <c r="L284" s="88"/>
    </row>
    <row r="285" spans="1:12" ht="12.75">
      <c r="A285" s="57"/>
      <c r="B285" s="57"/>
      <c r="C285" s="57"/>
      <c r="D285" s="57"/>
      <c r="K285" s="88"/>
      <c r="L285" s="88"/>
    </row>
    <row r="286" spans="1:12" ht="12.75">
      <c r="A286" s="57"/>
      <c r="B286" s="57"/>
      <c r="C286" s="57"/>
      <c r="D286" s="57"/>
      <c r="K286" s="88"/>
      <c r="L286" s="88"/>
    </row>
    <row r="287" spans="1:12" ht="12.75">
      <c r="A287" s="57"/>
      <c r="B287" s="57"/>
      <c r="C287" s="57"/>
      <c r="D287" s="57"/>
      <c r="K287" s="88"/>
      <c r="L287" s="88"/>
    </row>
    <row r="288" spans="1:12" ht="12.75">
      <c r="A288" s="57"/>
      <c r="B288" s="57"/>
      <c r="C288" s="57"/>
      <c r="D288" s="57"/>
      <c r="K288" s="88"/>
      <c r="L288" s="88"/>
    </row>
    <row r="289" spans="1:12" ht="12.75">
      <c r="A289" s="57"/>
      <c r="B289" s="57"/>
      <c r="C289" s="57"/>
      <c r="D289" s="57"/>
      <c r="K289" s="88"/>
      <c r="L289" s="88"/>
    </row>
    <row r="290" spans="1:12" ht="12.75">
      <c r="A290" s="57"/>
      <c r="B290" s="57"/>
      <c r="C290" s="57"/>
      <c r="D290" s="57"/>
      <c r="K290" s="88"/>
      <c r="L290" s="88"/>
    </row>
    <row r="291" spans="1:12" ht="12.75">
      <c r="A291" s="57"/>
      <c r="B291" s="57"/>
      <c r="C291" s="57"/>
      <c r="D291" s="57"/>
      <c r="K291" s="88"/>
      <c r="L291" s="88"/>
    </row>
    <row r="292" spans="1:12" ht="12.75">
      <c r="A292" s="57"/>
      <c r="B292" s="57"/>
      <c r="C292" s="57"/>
      <c r="D292" s="57"/>
      <c r="K292" s="88"/>
      <c r="L292" s="88"/>
    </row>
    <row r="293" spans="1:12" ht="12.75">
      <c r="A293" s="57"/>
      <c r="B293" s="57"/>
      <c r="C293" s="57"/>
      <c r="D293" s="57"/>
      <c r="K293" s="88"/>
      <c r="L293" s="88"/>
    </row>
    <row r="294" spans="1:12" ht="12.75">
      <c r="A294" s="57"/>
      <c r="B294" s="57"/>
      <c r="C294" s="57"/>
      <c r="D294" s="57"/>
      <c r="K294" s="88"/>
      <c r="L294" s="88"/>
    </row>
    <row r="295" spans="1:12" ht="12.75">
      <c r="A295" s="57"/>
      <c r="B295" s="57"/>
      <c r="C295" s="57"/>
      <c r="D295" s="57"/>
      <c r="K295" s="88"/>
      <c r="L295" s="88"/>
    </row>
    <row r="296" spans="1:12" ht="12.75">
      <c r="A296" s="57"/>
      <c r="B296" s="57"/>
      <c r="C296" s="57"/>
      <c r="D296" s="57"/>
      <c r="K296" s="88"/>
      <c r="L296" s="88"/>
    </row>
    <row r="297" spans="1:12" ht="12.75">
      <c r="A297" s="57"/>
      <c r="B297" s="57"/>
      <c r="C297" s="57"/>
      <c r="D297" s="57"/>
      <c r="K297" s="88"/>
      <c r="L297" s="88"/>
    </row>
    <row r="298" spans="1:12" ht="12.75">
      <c r="A298" s="57"/>
      <c r="B298" s="57"/>
      <c r="C298" s="57"/>
      <c r="D298" s="57"/>
      <c r="K298" s="88"/>
      <c r="L298" s="88"/>
    </row>
    <row r="299" spans="1:12" ht="12.75">
      <c r="A299" s="57"/>
      <c r="B299" s="57"/>
      <c r="C299" s="57"/>
      <c r="D299" s="57"/>
      <c r="K299" s="88"/>
      <c r="L299" s="88"/>
    </row>
    <row r="300" spans="1:12" ht="12.75">
      <c r="A300" s="57"/>
      <c r="B300" s="57"/>
      <c r="C300" s="57"/>
      <c r="D300" s="57"/>
      <c r="K300" s="88"/>
      <c r="L300" s="88"/>
    </row>
    <row r="301" spans="1:12" ht="12.75">
      <c r="A301" s="57"/>
      <c r="B301" s="57"/>
      <c r="C301" s="57"/>
      <c r="D301" s="57"/>
      <c r="K301" s="88"/>
      <c r="L301" s="88"/>
    </row>
    <row r="302" spans="1:12" ht="12.75">
      <c r="A302" s="57"/>
      <c r="B302" s="57"/>
      <c r="C302" s="57"/>
      <c r="D302" s="57"/>
      <c r="K302" s="88"/>
      <c r="L302" s="88"/>
    </row>
    <row r="303" spans="1:12" ht="12.75">
      <c r="A303" s="57"/>
      <c r="B303" s="57"/>
      <c r="C303" s="57"/>
      <c r="D303" s="57"/>
      <c r="K303" s="88"/>
      <c r="L303" s="88"/>
    </row>
    <row r="304" spans="1:12" ht="12.75">
      <c r="A304" s="57"/>
      <c r="B304" s="57"/>
      <c r="C304" s="57"/>
      <c r="D304" s="57"/>
      <c r="K304" s="88"/>
      <c r="L304" s="88"/>
    </row>
    <row r="305" spans="1:12" ht="12.75">
      <c r="A305" s="57"/>
      <c r="B305" s="57"/>
      <c r="C305" s="57"/>
      <c r="D305" s="57"/>
      <c r="K305" s="88"/>
      <c r="L305" s="88"/>
    </row>
    <row r="306" spans="1:12" ht="12.75">
      <c r="A306" s="57"/>
      <c r="B306" s="57"/>
      <c r="C306" s="57"/>
      <c r="D306" s="57"/>
      <c r="K306" s="88"/>
      <c r="L306" s="88"/>
    </row>
    <row r="307" spans="1:12" ht="12.75">
      <c r="A307" s="57"/>
      <c r="B307" s="57"/>
      <c r="C307" s="57"/>
      <c r="D307" s="57"/>
      <c r="K307" s="88"/>
      <c r="L307" s="88"/>
    </row>
    <row r="308" spans="1:12" ht="12.75">
      <c r="A308" s="57"/>
      <c r="B308" s="57"/>
      <c r="C308" s="57"/>
      <c r="D308" s="57"/>
      <c r="K308" s="88"/>
      <c r="L308" s="88"/>
    </row>
    <row r="309" spans="1:12" ht="12.75">
      <c r="A309" s="57"/>
      <c r="B309" s="57"/>
      <c r="C309" s="57"/>
      <c r="D309" s="57"/>
      <c r="K309" s="88"/>
      <c r="L309" s="88"/>
    </row>
    <row r="310" spans="1:12" ht="12.75">
      <c r="A310" s="57"/>
      <c r="B310" s="57"/>
      <c r="C310" s="57"/>
      <c r="D310" s="57"/>
      <c r="K310" s="88"/>
      <c r="L310" s="88"/>
    </row>
    <row r="311" spans="1:12" ht="12.75">
      <c r="A311" s="57"/>
      <c r="B311" s="57"/>
      <c r="C311" s="57"/>
      <c r="D311" s="57"/>
      <c r="K311" s="88"/>
      <c r="L311" s="88"/>
    </row>
    <row r="312" spans="1:12" ht="12.75">
      <c r="A312" s="57"/>
      <c r="B312" s="57"/>
      <c r="C312" s="57"/>
      <c r="D312" s="57"/>
      <c r="K312" s="88"/>
      <c r="L312" s="88"/>
    </row>
    <row r="313" spans="1:12" ht="12.75">
      <c r="A313" s="57"/>
      <c r="B313" s="57"/>
      <c r="C313" s="57"/>
      <c r="D313" s="57"/>
      <c r="K313" s="88"/>
      <c r="L313" s="88"/>
    </row>
    <row r="314" spans="1:12" ht="12.75">
      <c r="A314" s="57"/>
      <c r="B314" s="57"/>
      <c r="C314" s="57"/>
      <c r="D314" s="57"/>
      <c r="K314" s="88"/>
      <c r="L314" s="88"/>
    </row>
    <row r="315" spans="1:12" ht="12.75">
      <c r="A315" s="57"/>
      <c r="B315" s="57"/>
      <c r="C315" s="57"/>
      <c r="D315" s="57"/>
      <c r="K315" s="88"/>
      <c r="L315" s="88"/>
    </row>
    <row r="316" spans="1:12" ht="12.75">
      <c r="A316" s="57"/>
      <c r="B316" s="57"/>
      <c r="C316" s="57"/>
      <c r="D316" s="57"/>
      <c r="K316" s="88"/>
      <c r="L316" s="88"/>
    </row>
    <row r="317" spans="1:12" ht="12.75">
      <c r="A317" s="57"/>
      <c r="B317" s="57"/>
      <c r="C317" s="57"/>
      <c r="D317" s="57"/>
      <c r="K317" s="88"/>
      <c r="L317" s="88"/>
    </row>
    <row r="318" spans="1:12" ht="12.75">
      <c r="A318" s="57"/>
      <c r="B318" s="57"/>
      <c r="C318" s="57"/>
      <c r="D318" s="57"/>
      <c r="K318" s="88"/>
      <c r="L318" s="88"/>
    </row>
    <row r="319" spans="1:12" ht="12.75">
      <c r="A319" s="57"/>
      <c r="B319" s="57"/>
      <c r="C319" s="57"/>
      <c r="D319" s="57"/>
      <c r="K319" s="88"/>
      <c r="L319" s="88"/>
    </row>
    <row r="320" spans="1:12" ht="12.75">
      <c r="A320" s="57"/>
      <c r="B320" s="57"/>
      <c r="C320" s="57"/>
      <c r="D320" s="57"/>
      <c r="K320" s="88"/>
      <c r="L320" s="88"/>
    </row>
    <row r="321" spans="1:12" ht="12.75">
      <c r="A321" s="57"/>
      <c r="B321" s="57"/>
      <c r="C321" s="57"/>
      <c r="D321" s="57"/>
      <c r="K321" s="88"/>
      <c r="L321" s="88"/>
    </row>
    <row r="322" spans="1:12" ht="12.75">
      <c r="A322" s="57"/>
      <c r="B322" s="57"/>
      <c r="C322" s="57"/>
      <c r="D322" s="57"/>
      <c r="K322" s="88"/>
      <c r="L322" s="88"/>
    </row>
    <row r="323" spans="1:12" ht="12.75">
      <c r="A323" s="57"/>
      <c r="B323" s="57"/>
      <c r="C323" s="57"/>
      <c r="D323" s="57"/>
      <c r="K323" s="88"/>
      <c r="L323" s="88"/>
    </row>
    <row r="324" spans="1:12" ht="12.75">
      <c r="A324" s="57"/>
      <c r="B324" s="57"/>
      <c r="C324" s="57"/>
      <c r="D324" s="57"/>
      <c r="K324" s="88"/>
      <c r="L324" s="88"/>
    </row>
    <row r="325" spans="1:12" ht="12.75">
      <c r="A325" s="57"/>
      <c r="B325" s="57"/>
      <c r="C325" s="57"/>
      <c r="D325" s="57"/>
      <c r="K325" s="88"/>
      <c r="L325" s="88"/>
    </row>
    <row r="326" spans="1:12" ht="12.75">
      <c r="A326" s="57"/>
      <c r="B326" s="57"/>
      <c r="C326" s="57"/>
      <c r="D326" s="57"/>
      <c r="K326" s="88"/>
      <c r="L326" s="88"/>
    </row>
    <row r="327" spans="1:12" ht="12.75">
      <c r="A327" s="57"/>
      <c r="B327" s="57"/>
      <c r="C327" s="57"/>
      <c r="D327" s="57"/>
      <c r="K327" s="88"/>
      <c r="L327" s="88"/>
    </row>
    <row r="328" spans="1:12" ht="12.75">
      <c r="A328" s="57"/>
      <c r="B328" s="57"/>
      <c r="C328" s="57"/>
      <c r="D328" s="57"/>
      <c r="K328" s="88"/>
      <c r="L328" s="88"/>
    </row>
    <row r="329" spans="1:12" ht="12.75">
      <c r="A329" s="57"/>
      <c r="B329" s="57"/>
      <c r="C329" s="57"/>
      <c r="D329" s="57"/>
      <c r="K329" s="88"/>
      <c r="L329" s="88"/>
    </row>
    <row r="330" spans="1:12" ht="12.75">
      <c r="A330" s="57"/>
      <c r="B330" s="57"/>
      <c r="C330" s="57"/>
      <c r="D330" s="57"/>
      <c r="K330" s="88"/>
      <c r="L330" s="88"/>
    </row>
    <row r="331" spans="1:12" ht="12.75">
      <c r="A331" s="57"/>
      <c r="B331" s="57"/>
      <c r="C331" s="57"/>
      <c r="D331" s="57"/>
      <c r="K331" s="88"/>
      <c r="L331" s="88"/>
    </row>
    <row r="332" spans="1:12" ht="12.75">
      <c r="A332" s="57"/>
      <c r="B332" s="57"/>
      <c r="C332" s="57"/>
      <c r="D332" s="57"/>
      <c r="K332" s="88"/>
      <c r="L332" s="88"/>
    </row>
    <row r="333" spans="1:12" ht="12.75">
      <c r="A333" s="57"/>
      <c r="B333" s="57"/>
      <c r="C333" s="57"/>
      <c r="D333" s="57"/>
      <c r="K333" s="88"/>
      <c r="L333" s="88"/>
    </row>
    <row r="334" spans="1:12" ht="12.75">
      <c r="A334" s="57"/>
      <c r="B334" s="57"/>
      <c r="C334" s="57"/>
      <c r="D334" s="57"/>
      <c r="K334" s="88"/>
      <c r="L334" s="88"/>
    </row>
    <row r="335" spans="1:12" ht="12.75">
      <c r="A335" s="57"/>
      <c r="B335" s="57"/>
      <c r="C335" s="57"/>
      <c r="D335" s="57"/>
      <c r="K335" s="88"/>
      <c r="L335" s="88"/>
    </row>
    <row r="336" spans="1:12" ht="12.75">
      <c r="A336" s="57"/>
      <c r="B336" s="57"/>
      <c r="C336" s="57"/>
      <c r="D336" s="57"/>
      <c r="K336" s="88"/>
      <c r="L336" s="88"/>
    </row>
    <row r="337" spans="1:12" ht="12.75">
      <c r="A337" s="57"/>
      <c r="B337" s="57"/>
      <c r="C337" s="57"/>
      <c r="D337" s="57"/>
      <c r="K337" s="88"/>
      <c r="L337" s="88"/>
    </row>
    <row r="338" spans="1:12" ht="12.75">
      <c r="A338" s="57"/>
      <c r="B338" s="57"/>
      <c r="C338" s="57"/>
      <c r="D338" s="57"/>
      <c r="K338" s="88"/>
      <c r="L338" s="88"/>
    </row>
    <row r="339" spans="1:12" ht="12.75">
      <c r="A339" s="57"/>
      <c r="B339" s="57"/>
      <c r="C339" s="57"/>
      <c r="D339" s="57"/>
      <c r="K339" s="88"/>
      <c r="L339" s="88"/>
    </row>
    <row r="340" spans="1:12" ht="12.75">
      <c r="A340" s="57"/>
      <c r="B340" s="57"/>
      <c r="C340" s="57"/>
      <c r="D340" s="57"/>
      <c r="K340" s="88"/>
      <c r="L340" s="88"/>
    </row>
    <row r="341" spans="1:12" ht="12.75">
      <c r="A341" s="57"/>
      <c r="B341" s="57"/>
      <c r="C341" s="57"/>
      <c r="D341" s="57"/>
      <c r="K341" s="88"/>
      <c r="L341" s="88"/>
    </row>
    <row r="342" spans="1:12" ht="12.75">
      <c r="A342" s="57"/>
      <c r="B342" s="57"/>
      <c r="C342" s="57"/>
      <c r="D342" s="57"/>
      <c r="K342" s="88"/>
      <c r="L342" s="88"/>
    </row>
    <row r="343" spans="1:12" ht="12.75">
      <c r="A343" s="57"/>
      <c r="B343" s="57"/>
      <c r="C343" s="57"/>
      <c r="D343" s="57"/>
      <c r="K343" s="88"/>
      <c r="L343" s="88"/>
    </row>
    <row r="344" spans="1:12" ht="12.75">
      <c r="A344" s="57"/>
      <c r="B344" s="57"/>
      <c r="C344" s="57"/>
      <c r="D344" s="57"/>
      <c r="K344" s="88"/>
      <c r="L344" s="88"/>
    </row>
    <row r="345" spans="1:12" ht="12.75">
      <c r="A345" s="57"/>
      <c r="B345" s="57"/>
      <c r="C345" s="57"/>
      <c r="D345" s="57"/>
      <c r="K345" s="88"/>
      <c r="L345" s="88"/>
    </row>
    <row r="346" spans="1:12" ht="12.75">
      <c r="A346" s="57"/>
      <c r="B346" s="57"/>
      <c r="C346" s="57"/>
      <c r="D346" s="57"/>
      <c r="K346" s="88"/>
      <c r="L346" s="88"/>
    </row>
    <row r="347" spans="1:12" ht="12.75">
      <c r="A347" s="57"/>
      <c r="B347" s="57"/>
      <c r="C347" s="57"/>
      <c r="D347" s="57"/>
      <c r="K347" s="88"/>
      <c r="L347" s="88"/>
    </row>
    <row r="348" spans="1:12" ht="12.75">
      <c r="A348" s="57"/>
      <c r="B348" s="57"/>
      <c r="C348" s="57"/>
      <c r="D348" s="57"/>
      <c r="K348" s="88"/>
      <c r="L348" s="88"/>
    </row>
    <row r="349" spans="1:12" ht="12.75">
      <c r="A349" s="57"/>
      <c r="B349" s="57"/>
      <c r="C349" s="57"/>
      <c r="D349" s="57"/>
      <c r="K349" s="88"/>
      <c r="L349" s="88"/>
    </row>
    <row r="350" spans="1:12" ht="12.75">
      <c r="A350" s="57"/>
      <c r="B350" s="57"/>
      <c r="C350" s="57"/>
      <c r="D350" s="57"/>
      <c r="K350" s="88"/>
      <c r="L350" s="88"/>
    </row>
    <row r="351" spans="1:12" ht="12.75">
      <c r="A351" s="57"/>
      <c r="B351" s="57"/>
      <c r="C351" s="57"/>
      <c r="D351" s="57"/>
      <c r="K351" s="88"/>
      <c r="L351" s="88"/>
    </row>
    <row r="352" spans="1:12" ht="12.75">
      <c r="A352" s="57"/>
      <c r="B352" s="57"/>
      <c r="C352" s="57"/>
      <c r="D352" s="57"/>
      <c r="K352" s="88"/>
      <c r="L352" s="88"/>
    </row>
    <row r="353" spans="1:12" ht="12.75">
      <c r="A353" s="57"/>
      <c r="B353" s="57"/>
      <c r="C353" s="57"/>
      <c r="D353" s="57"/>
      <c r="K353" s="88"/>
      <c r="L353" s="88"/>
    </row>
    <row r="354" spans="1:12" ht="12.75">
      <c r="A354" s="57"/>
      <c r="B354" s="57"/>
      <c r="C354" s="57"/>
      <c r="D354" s="57"/>
      <c r="K354" s="88"/>
      <c r="L354" s="88"/>
    </row>
    <row r="355" spans="1:12" ht="12.75">
      <c r="A355" s="57"/>
      <c r="B355" s="57"/>
      <c r="C355" s="57"/>
      <c r="D355" s="57"/>
      <c r="K355" s="88"/>
      <c r="L355" s="88"/>
    </row>
    <row r="356" spans="1:12" ht="12.75">
      <c r="A356" s="57"/>
      <c r="B356" s="57"/>
      <c r="C356" s="57"/>
      <c r="D356" s="57"/>
      <c r="K356" s="88"/>
      <c r="L356" s="88"/>
    </row>
    <row r="357" spans="1:12" ht="12.75">
      <c r="A357" s="57"/>
      <c r="B357" s="57"/>
      <c r="C357" s="57"/>
      <c r="D357" s="57"/>
      <c r="K357" s="88"/>
      <c r="L357" s="88"/>
    </row>
    <row r="358" spans="1:12" ht="12.75">
      <c r="A358" s="57"/>
      <c r="B358" s="57"/>
      <c r="C358" s="57"/>
      <c r="D358" s="57"/>
      <c r="K358" s="88"/>
      <c r="L358" s="88"/>
    </row>
    <row r="359" spans="1:12" ht="12.75">
      <c r="A359" s="57"/>
      <c r="B359" s="57"/>
      <c r="C359" s="57"/>
      <c r="D359" s="57"/>
      <c r="K359" s="88"/>
      <c r="L359" s="88"/>
    </row>
    <row r="360" spans="1:12" ht="12.75">
      <c r="A360" s="57"/>
      <c r="B360" s="57"/>
      <c r="C360" s="57"/>
      <c r="D360" s="57"/>
      <c r="K360" s="88"/>
      <c r="L360" s="88"/>
    </row>
    <row r="361" spans="1:12" ht="12.75">
      <c r="A361" s="57"/>
      <c r="B361" s="57"/>
      <c r="C361" s="57"/>
      <c r="D361" s="57"/>
      <c r="K361" s="88"/>
      <c r="L361" s="88"/>
    </row>
    <row r="362" spans="1:12" ht="12.75">
      <c r="A362" s="57"/>
      <c r="B362" s="57"/>
      <c r="C362" s="57"/>
      <c r="D362" s="57"/>
      <c r="K362" s="88"/>
      <c r="L362" s="88"/>
    </row>
    <row r="363" spans="1:12" ht="12.75">
      <c r="A363" s="57"/>
      <c r="B363" s="57"/>
      <c r="C363" s="57"/>
      <c r="D363" s="57"/>
      <c r="K363" s="88"/>
      <c r="L363" s="88"/>
    </row>
    <row r="364" spans="1:12" ht="12.75">
      <c r="A364" s="57"/>
      <c r="B364" s="57"/>
      <c r="C364" s="57"/>
      <c r="D364" s="57"/>
      <c r="K364" s="88"/>
      <c r="L364" s="88"/>
    </row>
    <row r="365" spans="1:12" ht="12.75">
      <c r="A365" s="57"/>
      <c r="B365" s="57"/>
      <c r="C365" s="57"/>
      <c r="D365" s="57"/>
      <c r="K365" s="88"/>
      <c r="L365" s="88"/>
    </row>
    <row r="366" spans="1:12" ht="12.75">
      <c r="A366" s="57"/>
      <c r="B366" s="57"/>
      <c r="C366" s="57"/>
      <c r="D366" s="57"/>
      <c r="K366" s="88"/>
      <c r="L366" s="88"/>
    </row>
    <row r="367" spans="1:12" ht="12.75">
      <c r="A367" s="57"/>
      <c r="B367" s="57"/>
      <c r="C367" s="57"/>
      <c r="D367" s="57"/>
      <c r="K367" s="88"/>
      <c r="L367" s="88"/>
    </row>
    <row r="368" spans="1:12" ht="12.75">
      <c r="A368" s="57"/>
      <c r="B368" s="57"/>
      <c r="C368" s="57"/>
      <c r="D368" s="57"/>
      <c r="K368" s="88"/>
      <c r="L368" s="88"/>
    </row>
    <row r="369" spans="1:12" ht="12.75">
      <c r="A369" s="57"/>
      <c r="B369" s="57"/>
      <c r="C369" s="57"/>
      <c r="D369" s="57"/>
      <c r="K369" s="88"/>
      <c r="L369" s="88"/>
    </row>
    <row r="370" spans="1:12" ht="12.75">
      <c r="A370" s="57"/>
      <c r="B370" s="57"/>
      <c r="C370" s="57"/>
      <c r="D370" s="57"/>
      <c r="K370" s="88"/>
      <c r="L370" s="88"/>
    </row>
    <row r="371" spans="1:12" ht="12.75">
      <c r="A371" s="57"/>
      <c r="B371" s="57"/>
      <c r="C371" s="57"/>
      <c r="D371" s="57"/>
      <c r="K371" s="88"/>
      <c r="L371" s="88"/>
    </row>
    <row r="372" spans="1:12" ht="12.75">
      <c r="A372" s="57"/>
      <c r="B372" s="57"/>
      <c r="C372" s="57"/>
      <c r="D372" s="57"/>
      <c r="K372" s="88"/>
      <c r="L372" s="88"/>
    </row>
    <row r="373" spans="1:12" ht="12.75">
      <c r="A373" s="57"/>
      <c r="B373" s="57"/>
      <c r="C373" s="57"/>
      <c r="D373" s="57"/>
      <c r="K373" s="88"/>
      <c r="L373" s="88"/>
    </row>
    <row r="374" spans="1:12" ht="12.75">
      <c r="A374" s="57"/>
      <c r="B374" s="57"/>
      <c r="C374" s="57"/>
      <c r="D374" s="57"/>
      <c r="K374" s="88"/>
      <c r="L374" s="88"/>
    </row>
    <row r="375" spans="1:12" ht="12.75">
      <c r="A375" s="57"/>
      <c r="B375" s="57"/>
      <c r="C375" s="57"/>
      <c r="D375" s="57"/>
      <c r="K375" s="88"/>
      <c r="L375" s="88"/>
    </row>
    <row r="376" spans="1:12" ht="12.75">
      <c r="A376" s="57"/>
      <c r="B376" s="57"/>
      <c r="C376" s="57"/>
      <c r="D376" s="57"/>
      <c r="K376" s="88"/>
      <c r="L376" s="88"/>
    </row>
    <row r="377" spans="1:12" ht="12.75">
      <c r="A377" s="57"/>
      <c r="B377" s="57"/>
      <c r="C377" s="57"/>
      <c r="D377" s="57"/>
      <c r="K377" s="88"/>
      <c r="L377" s="88"/>
    </row>
    <row r="378" spans="1:12" ht="12.75">
      <c r="A378" s="57"/>
      <c r="B378" s="57"/>
      <c r="C378" s="57"/>
      <c r="D378" s="57"/>
      <c r="K378" s="88"/>
      <c r="L378" s="88"/>
    </row>
    <row r="379" spans="1:12" ht="12.75">
      <c r="A379" s="57"/>
      <c r="B379" s="57"/>
      <c r="C379" s="57"/>
      <c r="D379" s="57"/>
      <c r="K379" s="88"/>
      <c r="L379" s="88"/>
    </row>
    <row r="380" spans="1:12" ht="12.75">
      <c r="A380" s="57"/>
      <c r="B380" s="57"/>
      <c r="C380" s="57"/>
      <c r="D380" s="57"/>
      <c r="K380" s="88"/>
      <c r="L380" s="88"/>
    </row>
    <row r="381" spans="1:12" ht="12.75">
      <c r="A381" s="57"/>
      <c r="B381" s="57"/>
      <c r="C381" s="57"/>
      <c r="D381" s="57"/>
      <c r="K381" s="88"/>
      <c r="L381" s="88"/>
    </row>
    <row r="382" spans="1:12" ht="12.75">
      <c r="A382" s="57"/>
      <c r="B382" s="57"/>
      <c r="C382" s="57"/>
      <c r="D382" s="57"/>
      <c r="K382" s="88"/>
      <c r="L382" s="88"/>
    </row>
    <row r="383" spans="1:12" ht="12.75">
      <c r="A383" s="57"/>
      <c r="B383" s="57"/>
      <c r="C383" s="57"/>
      <c r="D383" s="57"/>
      <c r="K383" s="88"/>
      <c r="L383" s="88"/>
    </row>
    <row r="384" spans="1:12" ht="12.75">
      <c r="A384" s="57"/>
      <c r="B384" s="57"/>
      <c r="C384" s="57"/>
      <c r="D384" s="57"/>
      <c r="K384" s="88"/>
      <c r="L384" s="88"/>
    </row>
    <row r="385" spans="1:12" ht="12.75">
      <c r="A385" s="57"/>
      <c r="B385" s="57"/>
      <c r="C385" s="57"/>
      <c r="D385" s="57"/>
      <c r="K385" s="88"/>
      <c r="L385" s="88"/>
    </row>
    <row r="386" spans="1:12" ht="12.75">
      <c r="A386" s="57"/>
      <c r="B386" s="57"/>
      <c r="C386" s="57"/>
      <c r="D386" s="57"/>
      <c r="K386" s="88"/>
      <c r="L386" s="88"/>
    </row>
    <row r="387" spans="1:12" ht="12.75">
      <c r="A387" s="57"/>
      <c r="B387" s="57"/>
      <c r="C387" s="57"/>
      <c r="D387" s="57"/>
      <c r="K387" s="88"/>
      <c r="L387" s="88"/>
    </row>
    <row r="388" spans="1:12" ht="12.75">
      <c r="A388" s="57"/>
      <c r="B388" s="57"/>
      <c r="C388" s="57"/>
      <c r="D388" s="57"/>
      <c r="K388" s="88"/>
      <c r="L388" s="88"/>
    </row>
    <row r="389" spans="1:12" ht="12.75">
      <c r="A389" s="57"/>
      <c r="B389" s="57"/>
      <c r="C389" s="57"/>
      <c r="D389" s="57"/>
      <c r="K389" s="88"/>
      <c r="L389" s="88"/>
    </row>
    <row r="390" spans="1:12" ht="12.75">
      <c r="A390" s="57"/>
      <c r="B390" s="57"/>
      <c r="C390" s="57"/>
      <c r="D390" s="57"/>
      <c r="K390" s="88"/>
      <c r="L390" s="88"/>
    </row>
    <row r="391" spans="1:12" ht="12.75">
      <c r="A391" s="57"/>
      <c r="B391" s="57"/>
      <c r="C391" s="57"/>
      <c r="D391" s="57"/>
      <c r="K391" s="88"/>
      <c r="L391" s="88"/>
    </row>
    <row r="392" spans="1:12" ht="12.75">
      <c r="A392" s="57"/>
      <c r="B392" s="57"/>
      <c r="C392" s="57"/>
      <c r="D392" s="57"/>
      <c r="K392" s="88"/>
      <c r="L392" s="88"/>
    </row>
    <row r="393" spans="1:12" ht="12.75">
      <c r="A393" s="57"/>
      <c r="B393" s="57"/>
      <c r="C393" s="57"/>
      <c r="D393" s="57"/>
      <c r="K393" s="88"/>
      <c r="L393" s="88"/>
    </row>
    <row r="394" spans="1:12" ht="12.75">
      <c r="A394" s="57"/>
      <c r="B394" s="57"/>
      <c r="C394" s="57"/>
      <c r="D394" s="57"/>
      <c r="K394" s="88"/>
      <c r="L394" s="88"/>
    </row>
    <row r="395" spans="1:12" ht="12.75">
      <c r="A395" s="57"/>
      <c r="B395" s="57"/>
      <c r="C395" s="57"/>
      <c r="D395" s="57"/>
      <c r="K395" s="88"/>
      <c r="L395" s="88"/>
    </row>
    <row r="396" spans="1:12" ht="12.75">
      <c r="A396" s="57"/>
      <c r="B396" s="57"/>
      <c r="C396" s="57"/>
      <c r="D396" s="57"/>
      <c r="K396" s="88"/>
      <c r="L396" s="88"/>
    </row>
    <row r="397" spans="1:12" ht="12.75">
      <c r="A397" s="57"/>
      <c r="B397" s="57"/>
      <c r="C397" s="57"/>
      <c r="D397" s="57"/>
      <c r="K397" s="88"/>
      <c r="L397" s="88"/>
    </row>
    <row r="398" spans="1:12" ht="12.75">
      <c r="A398" s="57"/>
      <c r="B398" s="57"/>
      <c r="C398" s="57"/>
      <c r="D398" s="57"/>
      <c r="K398" s="88"/>
      <c r="L398" s="88"/>
    </row>
    <row r="399" spans="1:12" ht="12.75">
      <c r="A399" s="57"/>
      <c r="B399" s="57"/>
      <c r="C399" s="57"/>
      <c r="D399" s="57"/>
      <c r="K399" s="88"/>
      <c r="L399" s="88"/>
    </row>
    <row r="400" spans="1:12" ht="12.75">
      <c r="A400" s="57"/>
      <c r="B400" s="57"/>
      <c r="C400" s="57"/>
      <c r="D400" s="57"/>
      <c r="K400" s="88"/>
      <c r="L400" s="88"/>
    </row>
    <row r="401" spans="1:12" ht="12.75">
      <c r="A401" s="57"/>
      <c r="B401" s="57"/>
      <c r="C401" s="57"/>
      <c r="D401" s="57"/>
      <c r="K401" s="88"/>
      <c r="L401" s="88"/>
    </row>
    <row r="402" spans="1:12" ht="12.75">
      <c r="A402" s="57"/>
      <c r="B402" s="57"/>
      <c r="C402" s="57"/>
      <c r="D402" s="57"/>
      <c r="K402" s="88"/>
      <c r="L402" s="88"/>
    </row>
    <row r="403" spans="1:12" ht="12.75">
      <c r="A403" s="57"/>
      <c r="B403" s="57"/>
      <c r="C403" s="57"/>
      <c r="D403" s="57"/>
      <c r="K403" s="88"/>
      <c r="L403" s="88"/>
    </row>
    <row r="404" spans="1:12" ht="12.75">
      <c r="A404" s="57"/>
      <c r="B404" s="57"/>
      <c r="C404" s="57"/>
      <c r="D404" s="57"/>
      <c r="K404" s="88"/>
      <c r="L404" s="88"/>
    </row>
    <row r="405" spans="1:12" ht="12.75">
      <c r="A405" s="57"/>
      <c r="B405" s="57"/>
      <c r="C405" s="57"/>
      <c r="D405" s="57"/>
      <c r="K405" s="88"/>
      <c r="L405" s="88"/>
    </row>
    <row r="406" spans="1:12" ht="12.75">
      <c r="A406" s="57"/>
      <c r="B406" s="57"/>
      <c r="C406" s="57"/>
      <c r="D406" s="57"/>
      <c r="K406" s="88"/>
      <c r="L406" s="88"/>
    </row>
    <row r="407" spans="1:12" ht="12.75">
      <c r="A407" s="57"/>
      <c r="B407" s="57"/>
      <c r="C407" s="57"/>
      <c r="D407" s="57"/>
      <c r="K407" s="88"/>
      <c r="L407" s="88"/>
    </row>
    <row r="408" spans="1:12" ht="12.75">
      <c r="A408" s="57"/>
      <c r="B408" s="57"/>
      <c r="C408" s="57"/>
      <c r="D408" s="57"/>
      <c r="K408" s="88"/>
      <c r="L408" s="88"/>
    </row>
    <row r="409" spans="1:12" ht="12.75">
      <c r="A409" s="57"/>
      <c r="B409" s="57"/>
      <c r="C409" s="57"/>
      <c r="D409" s="57"/>
      <c r="K409" s="88"/>
      <c r="L409" s="88"/>
    </row>
    <row r="410" spans="1:12" ht="12.75">
      <c r="A410" s="57"/>
      <c r="B410" s="57"/>
      <c r="C410" s="57"/>
      <c r="D410" s="57"/>
      <c r="K410" s="88"/>
      <c r="L410" s="88"/>
    </row>
    <row r="411" spans="1:12" ht="12.75">
      <c r="A411" s="57"/>
      <c r="B411" s="57"/>
      <c r="C411" s="57"/>
      <c r="D411" s="57"/>
      <c r="K411" s="88"/>
      <c r="L411" s="88"/>
    </row>
    <row r="412" spans="1:12" ht="12.75">
      <c r="A412" s="57"/>
      <c r="B412" s="57"/>
      <c r="C412" s="57"/>
      <c r="D412" s="57"/>
      <c r="K412" s="88"/>
      <c r="L412" s="88"/>
    </row>
    <row r="413" spans="1:12" ht="12.75">
      <c r="A413" s="57"/>
      <c r="B413" s="57"/>
      <c r="C413" s="57"/>
      <c r="D413" s="57"/>
      <c r="K413" s="88"/>
      <c r="L413" s="88"/>
    </row>
    <row r="414" spans="1:12" ht="12.75">
      <c r="A414" s="57"/>
      <c r="B414" s="57"/>
      <c r="C414" s="57"/>
      <c r="D414" s="57"/>
      <c r="K414" s="88"/>
      <c r="L414" s="88"/>
    </row>
    <row r="415" spans="1:12" ht="12.75">
      <c r="A415" s="57"/>
      <c r="B415" s="57"/>
      <c r="C415" s="57"/>
      <c r="D415" s="57"/>
      <c r="K415" s="88"/>
      <c r="L415" s="88"/>
    </row>
    <row r="416" spans="1:12" ht="12.75">
      <c r="A416" s="57"/>
      <c r="B416" s="57"/>
      <c r="C416" s="57"/>
      <c r="D416" s="57"/>
      <c r="K416" s="88"/>
      <c r="L416" s="88"/>
    </row>
    <row r="417" spans="1:12" ht="12.75">
      <c r="A417" s="57"/>
      <c r="B417" s="57"/>
      <c r="C417" s="57"/>
      <c r="D417" s="57"/>
      <c r="K417" s="88"/>
      <c r="L417" s="88"/>
    </row>
    <row r="418" spans="1:12" ht="12.75">
      <c r="A418" s="57"/>
      <c r="B418" s="57"/>
      <c r="C418" s="57"/>
      <c r="D418" s="57"/>
      <c r="K418" s="88"/>
      <c r="L418" s="88"/>
    </row>
    <row r="419" spans="1:12" ht="12.75">
      <c r="A419" s="57"/>
      <c r="B419" s="57"/>
      <c r="C419" s="57"/>
      <c r="D419" s="57"/>
      <c r="K419" s="88"/>
      <c r="L419" s="88"/>
    </row>
    <row r="420" spans="1:12" ht="12.75">
      <c r="A420" s="57"/>
      <c r="B420" s="57"/>
      <c r="C420" s="57"/>
      <c r="D420" s="57"/>
      <c r="K420" s="88"/>
      <c r="L420" s="88"/>
    </row>
    <row r="421" spans="1:12" ht="12.75">
      <c r="A421" s="57"/>
      <c r="B421" s="57"/>
      <c r="C421" s="57"/>
      <c r="D421" s="57"/>
      <c r="K421" s="88"/>
      <c r="L421" s="88"/>
    </row>
    <row r="422" spans="1:12" ht="12.75">
      <c r="A422" s="57"/>
      <c r="B422" s="57"/>
      <c r="C422" s="57"/>
      <c r="D422" s="57"/>
      <c r="K422" s="88"/>
      <c r="L422" s="88"/>
    </row>
    <row r="423" spans="1:12" ht="12.75">
      <c r="A423" s="57"/>
      <c r="B423" s="57"/>
      <c r="C423" s="57"/>
      <c r="D423" s="57"/>
      <c r="K423" s="88"/>
      <c r="L423" s="88"/>
    </row>
    <row r="424" spans="1:12" ht="12.75">
      <c r="A424" s="57"/>
      <c r="B424" s="57"/>
      <c r="C424" s="57"/>
      <c r="D424" s="57"/>
      <c r="K424" s="88"/>
      <c r="L424" s="88"/>
    </row>
    <row r="425" spans="1:12" ht="12.75">
      <c r="A425" s="57"/>
      <c r="B425" s="57"/>
      <c r="C425" s="57"/>
      <c r="D425" s="57"/>
      <c r="K425" s="88"/>
      <c r="L425" s="88"/>
    </row>
    <row r="426" spans="1:12" ht="12.75">
      <c r="A426" s="57"/>
      <c r="B426" s="57"/>
      <c r="C426" s="57"/>
      <c r="D426" s="57"/>
      <c r="K426" s="88"/>
      <c r="L426" s="88"/>
    </row>
    <row r="427" spans="1:12" ht="12.75">
      <c r="A427" s="57"/>
      <c r="B427" s="57"/>
      <c r="C427" s="57"/>
      <c r="D427" s="57"/>
      <c r="K427" s="88"/>
      <c r="L427" s="88"/>
    </row>
    <row r="428" spans="1:12" ht="12.75">
      <c r="A428" s="57"/>
      <c r="B428" s="57"/>
      <c r="C428" s="57"/>
      <c r="D428" s="57"/>
      <c r="K428" s="88"/>
      <c r="L428" s="88"/>
    </row>
    <row r="429" spans="1:12" ht="12.75">
      <c r="A429" s="57"/>
      <c r="B429" s="57"/>
      <c r="C429" s="57"/>
      <c r="D429" s="57"/>
      <c r="K429" s="88"/>
      <c r="L429" s="88"/>
    </row>
    <row r="430" spans="1:12" ht="12.75">
      <c r="A430" s="57"/>
      <c r="B430" s="57"/>
      <c r="C430" s="57"/>
      <c r="D430" s="57"/>
      <c r="K430" s="88"/>
      <c r="L430" s="88"/>
    </row>
    <row r="431" spans="1:12" ht="12.75">
      <c r="A431" s="57"/>
      <c r="B431" s="57"/>
      <c r="C431" s="57"/>
      <c r="D431" s="57"/>
      <c r="K431" s="88"/>
      <c r="L431" s="88"/>
    </row>
    <row r="432" spans="1:12" ht="12.75">
      <c r="A432" s="57"/>
      <c r="B432" s="57"/>
      <c r="C432" s="57"/>
      <c r="D432" s="57"/>
      <c r="K432" s="88"/>
      <c r="L432" s="88"/>
    </row>
    <row r="433" spans="1:12" ht="12.75">
      <c r="A433" s="57"/>
      <c r="B433" s="57"/>
      <c r="C433" s="57"/>
      <c r="D433" s="57"/>
      <c r="K433" s="88"/>
      <c r="L433" s="88"/>
    </row>
    <row r="434" spans="1:12" ht="12.75">
      <c r="A434" s="57"/>
      <c r="B434" s="57"/>
      <c r="C434" s="57"/>
      <c r="D434" s="57"/>
      <c r="K434" s="88"/>
      <c r="L434" s="88"/>
    </row>
    <row r="435" spans="1:12" ht="12.75">
      <c r="A435" s="57"/>
      <c r="B435" s="57"/>
      <c r="C435" s="57"/>
      <c r="D435" s="57"/>
      <c r="K435" s="88"/>
      <c r="L435" s="88"/>
    </row>
    <row r="436" spans="1:12" ht="12.75">
      <c r="A436" s="57"/>
      <c r="B436" s="57"/>
      <c r="C436" s="57"/>
      <c r="D436" s="57"/>
      <c r="K436" s="88"/>
      <c r="L436" s="88"/>
    </row>
    <row r="437" spans="1:12" ht="12.75">
      <c r="A437" s="57"/>
      <c r="B437" s="57"/>
      <c r="C437" s="57"/>
      <c r="D437" s="57"/>
      <c r="K437" s="88"/>
      <c r="L437" s="88"/>
    </row>
    <row r="438" spans="1:12" ht="12.75">
      <c r="A438" s="57"/>
      <c r="B438" s="57"/>
      <c r="C438" s="57"/>
      <c r="D438" s="57"/>
      <c r="K438" s="88"/>
      <c r="L438" s="88"/>
    </row>
    <row r="439" spans="1:12" ht="12.75">
      <c r="A439" s="57"/>
      <c r="B439" s="57"/>
      <c r="C439" s="57"/>
      <c r="D439" s="57"/>
      <c r="K439" s="88"/>
      <c r="L439" s="88"/>
    </row>
    <row r="440" spans="1:12" ht="12.75">
      <c r="A440" s="57"/>
      <c r="B440" s="57"/>
      <c r="C440" s="57"/>
      <c r="D440" s="57"/>
      <c r="K440" s="88"/>
      <c r="L440" s="88"/>
    </row>
    <row r="441" spans="1:12" ht="12.75">
      <c r="A441" s="57"/>
      <c r="B441" s="57"/>
      <c r="C441" s="57"/>
      <c r="D441" s="57"/>
      <c r="K441" s="88"/>
      <c r="L441" s="88"/>
    </row>
    <row r="442" spans="1:12" ht="12.75">
      <c r="A442" s="57"/>
      <c r="B442" s="57"/>
      <c r="C442" s="57"/>
      <c r="D442" s="57"/>
      <c r="K442" s="88"/>
      <c r="L442" s="88"/>
    </row>
    <row r="443" spans="1:12" ht="12.75">
      <c r="A443" s="57"/>
      <c r="B443" s="57"/>
      <c r="C443" s="57"/>
      <c r="D443" s="57"/>
      <c r="K443" s="88"/>
      <c r="L443" s="88"/>
    </row>
    <row r="444" spans="1:12" ht="12.75">
      <c r="A444" s="57"/>
      <c r="B444" s="57"/>
      <c r="C444" s="57"/>
      <c r="D444" s="57"/>
      <c r="K444" s="88"/>
      <c r="L444" s="88"/>
    </row>
    <row r="445" spans="1:12" ht="12.75">
      <c r="A445" s="57"/>
      <c r="B445" s="57"/>
      <c r="C445" s="57"/>
      <c r="D445" s="57"/>
      <c r="K445" s="88"/>
      <c r="L445" s="88"/>
    </row>
    <row r="446" spans="1:12" ht="12.75">
      <c r="A446" s="57"/>
      <c r="B446" s="57"/>
      <c r="C446" s="57"/>
      <c r="D446" s="57"/>
      <c r="K446" s="88"/>
      <c r="L446" s="88"/>
    </row>
    <row r="447" spans="1:12" ht="12.75">
      <c r="A447" s="57"/>
      <c r="B447" s="57"/>
      <c r="C447" s="57"/>
      <c r="D447" s="57"/>
      <c r="K447" s="88"/>
      <c r="L447" s="88"/>
    </row>
    <row r="448" spans="1:12" ht="12.75">
      <c r="A448" s="57"/>
      <c r="B448" s="57"/>
      <c r="C448" s="57"/>
      <c r="D448" s="57"/>
      <c r="K448" s="88"/>
      <c r="L448" s="88"/>
    </row>
    <row r="449" spans="1:12" ht="12.75">
      <c r="A449" s="57"/>
      <c r="B449" s="57"/>
      <c r="C449" s="57"/>
      <c r="D449" s="57"/>
      <c r="K449" s="88"/>
      <c r="L449" s="88"/>
    </row>
    <row r="450" spans="1:12" ht="12.75">
      <c r="A450" s="57"/>
      <c r="B450" s="57"/>
      <c r="C450" s="57"/>
      <c r="D450" s="57"/>
      <c r="K450" s="88"/>
      <c r="L450" s="88"/>
    </row>
    <row r="451" spans="1:12" ht="12.75">
      <c r="A451" s="57"/>
      <c r="B451" s="57"/>
      <c r="C451" s="57"/>
      <c r="D451" s="57"/>
      <c r="K451" s="88"/>
      <c r="L451" s="88"/>
    </row>
    <row r="452" spans="1:12" ht="12.75">
      <c r="A452" s="57"/>
      <c r="B452" s="57"/>
      <c r="C452" s="57"/>
      <c r="D452" s="57"/>
      <c r="K452" s="88"/>
      <c r="L452" s="88"/>
    </row>
    <row r="453" spans="1:12" ht="12.75">
      <c r="A453" s="57"/>
      <c r="B453" s="57"/>
      <c r="C453" s="57"/>
      <c r="D453" s="57"/>
      <c r="K453" s="88"/>
      <c r="L453" s="88"/>
    </row>
    <row r="454" spans="1:12" ht="12.75">
      <c r="A454" s="57"/>
      <c r="B454" s="57"/>
      <c r="C454" s="57"/>
      <c r="D454" s="57"/>
      <c r="K454" s="88"/>
      <c r="L454" s="88"/>
    </row>
    <row r="455" spans="1:12" ht="12.75">
      <c r="A455" s="57"/>
      <c r="B455" s="57"/>
      <c r="C455" s="57"/>
      <c r="D455" s="57"/>
      <c r="K455" s="88"/>
      <c r="L455" s="88"/>
    </row>
    <row r="456" spans="1:12" ht="12.75">
      <c r="A456" s="57"/>
      <c r="B456" s="57"/>
      <c r="C456" s="57"/>
      <c r="D456" s="57"/>
      <c r="K456" s="88"/>
      <c r="L456" s="88"/>
    </row>
    <row r="457" spans="1:12" ht="12.75">
      <c r="A457" s="57"/>
      <c r="B457" s="57"/>
      <c r="C457" s="57"/>
      <c r="D457" s="57"/>
      <c r="K457" s="88"/>
      <c r="L457" s="88"/>
    </row>
    <row r="458" spans="1:12" ht="12.75">
      <c r="A458" s="57"/>
      <c r="B458" s="57"/>
      <c r="C458" s="57"/>
      <c r="D458" s="57"/>
      <c r="K458" s="88"/>
      <c r="L458" s="88"/>
    </row>
    <row r="459" spans="1:12" ht="12.75">
      <c r="A459" s="57"/>
      <c r="B459" s="57"/>
      <c r="C459" s="57"/>
      <c r="D459" s="57"/>
      <c r="K459" s="88"/>
      <c r="L459" s="88"/>
    </row>
    <row r="460" spans="1:12" ht="12.75">
      <c r="A460" s="57"/>
      <c r="B460" s="57"/>
      <c r="C460" s="57"/>
      <c r="D460" s="57"/>
      <c r="K460" s="88"/>
      <c r="L460" s="88"/>
    </row>
    <row r="461" spans="1:12" ht="12.75">
      <c r="A461" s="57"/>
      <c r="B461" s="57"/>
      <c r="C461" s="57"/>
      <c r="D461" s="57"/>
      <c r="K461" s="88"/>
      <c r="L461" s="88"/>
    </row>
    <row r="462" spans="1:12" ht="12.75">
      <c r="A462" s="57"/>
      <c r="B462" s="57"/>
      <c r="C462" s="57"/>
      <c r="D462" s="57"/>
      <c r="K462" s="88"/>
      <c r="L462" s="88"/>
    </row>
    <row r="463" spans="1:12" ht="12.75">
      <c r="A463" s="57"/>
      <c r="B463" s="57"/>
      <c r="C463" s="57"/>
      <c r="D463" s="57"/>
      <c r="K463" s="88"/>
      <c r="L463" s="88"/>
    </row>
    <row r="464" spans="1:12" ht="12.75">
      <c r="A464" s="57"/>
      <c r="B464" s="57"/>
      <c r="C464" s="57"/>
      <c r="D464" s="57"/>
      <c r="K464" s="88"/>
      <c r="L464" s="88"/>
    </row>
    <row r="465" spans="1:12" ht="12.75">
      <c r="A465" s="57"/>
      <c r="B465" s="57"/>
      <c r="C465" s="57"/>
      <c r="D465" s="57"/>
      <c r="K465" s="88"/>
      <c r="L465" s="88"/>
    </row>
    <row r="466" spans="1:12" ht="12.75">
      <c r="A466" s="57"/>
      <c r="B466" s="57"/>
      <c r="C466" s="57"/>
      <c r="D466" s="57"/>
      <c r="K466" s="88"/>
      <c r="L466" s="88"/>
    </row>
    <row r="467" spans="1:12" ht="12.75">
      <c r="A467" s="57"/>
      <c r="B467" s="57"/>
      <c r="C467" s="57"/>
      <c r="D467" s="57"/>
      <c r="K467" s="88"/>
      <c r="L467" s="88"/>
    </row>
    <row r="468" spans="1:12" ht="12.75">
      <c r="A468" s="57"/>
      <c r="B468" s="57"/>
      <c r="C468" s="57"/>
      <c r="D468" s="57"/>
      <c r="K468" s="88"/>
      <c r="L468" s="88"/>
    </row>
    <row r="469" spans="1:12" ht="12.75">
      <c r="A469" s="57"/>
      <c r="B469" s="57"/>
      <c r="C469" s="57"/>
      <c r="D469" s="57"/>
      <c r="K469" s="88"/>
      <c r="L469" s="88"/>
    </row>
    <row r="470" spans="1:12" ht="12.75">
      <c r="A470" s="57"/>
      <c r="B470" s="57"/>
      <c r="C470" s="57"/>
      <c r="D470" s="57"/>
      <c r="K470" s="88"/>
      <c r="L470" s="88"/>
    </row>
    <row r="471" spans="1:12" ht="12.75">
      <c r="A471" s="57"/>
      <c r="B471" s="57"/>
      <c r="C471" s="57"/>
      <c r="D471" s="57"/>
      <c r="K471" s="88"/>
      <c r="L471" s="88"/>
    </row>
    <row r="472" spans="1:12" ht="12.75">
      <c r="A472" s="57"/>
      <c r="B472" s="57"/>
      <c r="C472" s="57"/>
      <c r="D472" s="57"/>
      <c r="K472" s="88"/>
      <c r="L472" s="88"/>
    </row>
    <row r="473" spans="1:12" ht="12.75">
      <c r="A473" s="57"/>
      <c r="B473" s="57"/>
      <c r="C473" s="57"/>
      <c r="D473" s="57"/>
      <c r="K473" s="88"/>
      <c r="L473" s="88"/>
    </row>
    <row r="474" spans="1:12" ht="12.75">
      <c r="A474" s="57"/>
      <c r="B474" s="57"/>
      <c r="C474" s="57"/>
      <c r="D474" s="57"/>
      <c r="K474" s="88"/>
      <c r="L474" s="88"/>
    </row>
    <row r="475" spans="1:12" ht="12.75">
      <c r="A475" s="57"/>
      <c r="B475" s="57"/>
      <c r="C475" s="57"/>
      <c r="D475" s="57"/>
      <c r="K475" s="88"/>
      <c r="L475" s="88"/>
    </row>
    <row r="476" spans="1:12" ht="12.75">
      <c r="A476" s="57"/>
      <c r="B476" s="57"/>
      <c r="C476" s="57"/>
      <c r="D476" s="57"/>
      <c r="K476" s="88"/>
      <c r="L476" s="88"/>
    </row>
    <row r="477" spans="1:12" ht="12.75">
      <c r="A477" s="57"/>
      <c r="B477" s="57"/>
      <c r="C477" s="57"/>
      <c r="D477" s="57"/>
      <c r="K477" s="88"/>
      <c r="L477" s="88"/>
    </row>
    <row r="478" spans="1:12" ht="12.75">
      <c r="A478" s="57"/>
      <c r="B478" s="57"/>
      <c r="C478" s="57"/>
      <c r="D478" s="57"/>
      <c r="K478" s="88"/>
      <c r="L478" s="88"/>
    </row>
    <row r="479" spans="1:12" ht="12.75">
      <c r="A479" s="57"/>
      <c r="B479" s="57"/>
      <c r="C479" s="57"/>
      <c r="D479" s="57"/>
      <c r="K479" s="88"/>
      <c r="L479" s="88"/>
    </row>
    <row r="480" spans="1:12" ht="12.75">
      <c r="A480" s="57"/>
      <c r="B480" s="57"/>
      <c r="C480" s="57"/>
      <c r="D480" s="57"/>
      <c r="K480" s="88"/>
      <c r="L480" s="88"/>
    </row>
    <row r="481" spans="1:12" ht="12.75">
      <c r="A481" s="57"/>
      <c r="B481" s="57"/>
      <c r="C481" s="57"/>
      <c r="D481" s="57"/>
      <c r="K481" s="88"/>
      <c r="L481" s="88"/>
    </row>
    <row r="482" spans="1:12" ht="12.75">
      <c r="A482" s="57"/>
      <c r="B482" s="57"/>
      <c r="C482" s="57"/>
      <c r="D482" s="57"/>
      <c r="K482" s="88"/>
      <c r="L482" s="88"/>
    </row>
    <row r="483" spans="1:12" ht="12.75">
      <c r="A483" s="57"/>
      <c r="B483" s="57"/>
      <c r="C483" s="57"/>
      <c r="D483" s="57"/>
      <c r="K483" s="88"/>
      <c r="L483" s="88"/>
    </row>
    <row r="484" spans="1:12" ht="12.75">
      <c r="A484" s="57"/>
      <c r="B484" s="57"/>
      <c r="C484" s="57"/>
      <c r="D484" s="57"/>
      <c r="K484" s="88"/>
      <c r="L484" s="88"/>
    </row>
    <row r="485" spans="1:12" ht="12.75">
      <c r="A485" s="57"/>
      <c r="B485" s="57"/>
      <c r="C485" s="57"/>
      <c r="D485" s="57"/>
      <c r="K485" s="88"/>
      <c r="L485" s="88"/>
    </row>
    <row r="486" spans="1:12" ht="12.75">
      <c r="A486" s="57"/>
      <c r="B486" s="57"/>
      <c r="C486" s="57"/>
      <c r="D486" s="57"/>
      <c r="K486" s="88"/>
      <c r="L486" s="88"/>
    </row>
    <row r="487" spans="1:12" ht="12.75">
      <c r="A487" s="57"/>
      <c r="B487" s="57"/>
      <c r="C487" s="57"/>
      <c r="D487" s="57"/>
      <c r="K487" s="88"/>
      <c r="L487" s="88"/>
    </row>
    <row r="488" spans="1:12" ht="12.75">
      <c r="A488" s="57"/>
      <c r="B488" s="57"/>
      <c r="C488" s="57"/>
      <c r="D488" s="57"/>
      <c r="K488" s="88"/>
      <c r="L488" s="88"/>
    </row>
    <row r="489" spans="1:12" ht="12.75">
      <c r="A489" s="57"/>
      <c r="B489" s="57"/>
      <c r="C489" s="57"/>
      <c r="D489" s="57"/>
      <c r="K489" s="88"/>
      <c r="L489" s="88"/>
    </row>
    <row r="490" spans="1:12" ht="12.75">
      <c r="A490" s="57"/>
      <c r="B490" s="57"/>
      <c r="C490" s="57"/>
      <c r="D490" s="57"/>
      <c r="K490" s="88"/>
      <c r="L490" s="88"/>
    </row>
    <row r="491" spans="1:12" ht="12.75">
      <c r="A491" s="57"/>
      <c r="B491" s="57"/>
      <c r="C491" s="57"/>
      <c r="D491" s="57"/>
      <c r="K491" s="88"/>
      <c r="L491" s="88"/>
    </row>
    <row r="492" spans="1:12" ht="12.75">
      <c r="A492" s="57"/>
      <c r="B492" s="57"/>
      <c r="C492" s="57"/>
      <c r="D492" s="57"/>
      <c r="K492" s="88"/>
      <c r="L492" s="88"/>
    </row>
    <row r="493" spans="1:12" ht="12.75">
      <c r="A493" s="57"/>
      <c r="B493" s="57"/>
      <c r="C493" s="57"/>
      <c r="D493" s="57"/>
      <c r="K493" s="88"/>
      <c r="L493" s="88"/>
    </row>
    <row r="494" spans="1:12" ht="12.75">
      <c r="A494" s="57"/>
      <c r="B494" s="57"/>
      <c r="C494" s="57"/>
      <c r="D494" s="57"/>
      <c r="K494" s="88"/>
      <c r="L494" s="88"/>
    </row>
    <row r="495" spans="1:12" ht="12.75">
      <c r="A495" s="57"/>
      <c r="B495" s="57"/>
      <c r="C495" s="57"/>
      <c r="D495" s="57"/>
      <c r="K495" s="88"/>
      <c r="L495" s="88"/>
    </row>
    <row r="496" spans="1:12" ht="12.75">
      <c r="A496" s="57"/>
      <c r="B496" s="57"/>
      <c r="C496" s="57"/>
      <c r="D496" s="57"/>
      <c r="K496" s="88"/>
      <c r="L496" s="88"/>
    </row>
    <row r="497" spans="1:12" ht="12.75">
      <c r="A497" s="57"/>
      <c r="B497" s="57"/>
      <c r="C497" s="57"/>
      <c r="D497" s="57"/>
      <c r="K497" s="88"/>
      <c r="L497" s="88"/>
    </row>
    <row r="498" spans="1:12" ht="12.75">
      <c r="A498" s="57"/>
      <c r="B498" s="57"/>
      <c r="C498" s="57"/>
      <c r="D498" s="57"/>
      <c r="K498" s="88"/>
      <c r="L498" s="88"/>
    </row>
    <row r="499" spans="1:12" ht="12.75">
      <c r="A499" s="57"/>
      <c r="B499" s="57"/>
      <c r="C499" s="57"/>
      <c r="D499" s="57"/>
      <c r="K499" s="88"/>
      <c r="L499" s="88"/>
    </row>
    <row r="500" spans="1:12" ht="12.75">
      <c r="A500" s="57"/>
      <c r="B500" s="57"/>
      <c r="C500" s="57"/>
      <c r="D500" s="57"/>
      <c r="K500" s="88"/>
      <c r="L500" s="88"/>
    </row>
    <row r="501" spans="1:12" ht="12.75">
      <c r="A501" s="57"/>
      <c r="B501" s="57"/>
      <c r="C501" s="57"/>
      <c r="D501" s="57"/>
      <c r="K501" s="88"/>
      <c r="L501" s="88"/>
    </row>
    <row r="502" spans="1:12" ht="12.75">
      <c r="A502" s="57"/>
      <c r="B502" s="57"/>
      <c r="C502" s="57"/>
      <c r="D502" s="57"/>
      <c r="K502" s="88"/>
      <c r="L502" s="88"/>
    </row>
    <row r="503" spans="1:12" ht="12.75">
      <c r="A503" s="57"/>
      <c r="B503" s="57"/>
      <c r="C503" s="57"/>
      <c r="D503" s="57"/>
      <c r="K503" s="88"/>
      <c r="L503" s="88"/>
    </row>
    <row r="504" spans="1:12" ht="12.75">
      <c r="A504" s="57"/>
      <c r="B504" s="57"/>
      <c r="C504" s="57"/>
      <c r="D504" s="57"/>
      <c r="K504" s="88"/>
      <c r="L504" s="88"/>
    </row>
    <row r="505" spans="1:12" ht="12.75">
      <c r="A505" s="57"/>
      <c r="B505" s="57"/>
      <c r="C505" s="57"/>
      <c r="D505" s="57"/>
      <c r="K505" s="88"/>
      <c r="L505" s="88"/>
    </row>
    <row r="506" spans="1:12" ht="12.75">
      <c r="A506" s="57"/>
      <c r="B506" s="57"/>
      <c r="C506" s="57"/>
      <c r="D506" s="57"/>
      <c r="K506" s="88"/>
      <c r="L506" s="88"/>
    </row>
    <row r="507" spans="1:12" ht="12.75">
      <c r="A507" s="57"/>
      <c r="B507" s="57"/>
      <c r="C507" s="57"/>
      <c r="D507" s="57"/>
      <c r="K507" s="88"/>
      <c r="L507" s="88"/>
    </row>
    <row r="508" spans="1:12" ht="12.75">
      <c r="A508" s="57"/>
      <c r="B508" s="57"/>
      <c r="C508" s="57"/>
      <c r="D508" s="57"/>
      <c r="K508" s="88"/>
      <c r="L508" s="88"/>
    </row>
    <row r="509" spans="1:12" ht="12.75">
      <c r="A509" s="57"/>
      <c r="B509" s="57"/>
      <c r="C509" s="57"/>
      <c r="D509" s="57"/>
      <c r="K509" s="88"/>
      <c r="L509" s="88"/>
    </row>
    <row r="510" spans="1:12" ht="12.75">
      <c r="A510" s="57"/>
      <c r="B510" s="57"/>
      <c r="C510" s="57"/>
      <c r="D510" s="57"/>
      <c r="K510" s="88"/>
      <c r="L510" s="88"/>
    </row>
    <row r="511" spans="1:12" ht="12.75">
      <c r="A511" s="57"/>
      <c r="B511" s="57"/>
      <c r="C511" s="57"/>
      <c r="D511" s="57"/>
      <c r="K511" s="88"/>
      <c r="L511" s="88"/>
    </row>
    <row r="512" spans="1:12" ht="12.75">
      <c r="A512" s="57"/>
      <c r="B512" s="57"/>
      <c r="C512" s="57"/>
      <c r="D512" s="57"/>
      <c r="K512" s="88"/>
      <c r="L512" s="88"/>
    </row>
    <row r="513" spans="1:12" ht="12.75">
      <c r="A513" s="57"/>
      <c r="B513" s="57"/>
      <c r="C513" s="57"/>
      <c r="D513" s="57"/>
      <c r="K513" s="88"/>
      <c r="L513" s="88"/>
    </row>
    <row r="514" spans="1:12" ht="12.75">
      <c r="A514" s="57"/>
      <c r="B514" s="57"/>
      <c r="C514" s="57"/>
      <c r="D514" s="57"/>
      <c r="K514" s="88"/>
      <c r="L514" s="88"/>
    </row>
    <row r="515" spans="1:12" ht="12.75">
      <c r="A515" s="57"/>
      <c r="B515" s="57"/>
      <c r="C515" s="57"/>
      <c r="D515" s="57"/>
      <c r="K515" s="88"/>
      <c r="L515" s="88"/>
    </row>
    <row r="516" spans="1:12" ht="12.75">
      <c r="A516" s="57"/>
      <c r="B516" s="57"/>
      <c r="C516" s="57"/>
      <c r="D516" s="57"/>
      <c r="K516" s="88"/>
      <c r="L516" s="88"/>
    </row>
    <row r="517" spans="1:12" ht="12.75">
      <c r="A517" s="57"/>
      <c r="B517" s="57"/>
      <c r="C517" s="57"/>
      <c r="D517" s="57"/>
      <c r="K517" s="88"/>
      <c r="L517" s="88"/>
    </row>
    <row r="518" spans="1:12" ht="12.75">
      <c r="A518" s="57"/>
      <c r="B518" s="57"/>
      <c r="C518" s="57"/>
      <c r="D518" s="57"/>
      <c r="K518" s="88"/>
      <c r="L518" s="88"/>
    </row>
    <row r="519" spans="1:12" ht="12.75">
      <c r="A519" s="57"/>
      <c r="B519" s="57"/>
      <c r="C519" s="57"/>
      <c r="D519" s="57"/>
      <c r="K519" s="88"/>
      <c r="L519" s="88"/>
    </row>
    <row r="520" spans="1:12" ht="12.75">
      <c r="A520" s="57"/>
      <c r="B520" s="57"/>
      <c r="C520" s="57"/>
      <c r="D520" s="57"/>
      <c r="K520" s="88"/>
      <c r="L520" s="88"/>
    </row>
    <row r="521" spans="1:12" ht="12.75">
      <c r="A521" s="57"/>
      <c r="B521" s="57"/>
      <c r="C521" s="57"/>
      <c r="D521" s="57"/>
      <c r="K521" s="88"/>
      <c r="L521" s="88"/>
    </row>
    <row r="522" spans="1:12" ht="12.75">
      <c r="A522" s="57"/>
      <c r="B522" s="57"/>
      <c r="C522" s="57"/>
      <c r="D522" s="57"/>
      <c r="K522" s="88"/>
      <c r="L522" s="88"/>
    </row>
    <row r="523" spans="1:12" ht="12.75">
      <c r="A523" s="57"/>
      <c r="B523" s="57"/>
      <c r="C523" s="57"/>
      <c r="D523" s="57"/>
      <c r="K523" s="88"/>
      <c r="L523" s="88"/>
    </row>
    <row r="524" spans="1:12" ht="12.75">
      <c r="A524" s="57"/>
      <c r="B524" s="57"/>
      <c r="C524" s="57"/>
      <c r="D524" s="57"/>
      <c r="K524" s="88"/>
      <c r="L524" s="88"/>
    </row>
    <row r="525" spans="1:12" ht="12.75">
      <c r="A525" s="57"/>
      <c r="B525" s="57"/>
      <c r="C525" s="57"/>
      <c r="D525" s="57"/>
      <c r="K525" s="88"/>
      <c r="L525" s="88"/>
    </row>
    <row r="526" spans="1:12" ht="12.75">
      <c r="A526" s="57"/>
      <c r="B526" s="57"/>
      <c r="C526" s="57"/>
      <c r="D526" s="57"/>
      <c r="K526" s="88"/>
      <c r="L526" s="88"/>
    </row>
    <row r="527" spans="1:12" ht="12.75">
      <c r="A527" s="57"/>
      <c r="B527" s="57"/>
      <c r="C527" s="57"/>
      <c r="D527" s="57"/>
      <c r="K527" s="88"/>
      <c r="L527" s="88"/>
    </row>
    <row r="528" spans="1:12" ht="12.75">
      <c r="A528" s="57"/>
      <c r="B528" s="57"/>
      <c r="C528" s="57"/>
      <c r="D528" s="57"/>
      <c r="K528" s="88"/>
      <c r="L528" s="88"/>
    </row>
    <row r="529" spans="1:12" ht="12.75">
      <c r="A529" s="57"/>
      <c r="B529" s="57"/>
      <c r="C529" s="57"/>
      <c r="D529" s="57"/>
      <c r="K529" s="88"/>
      <c r="L529" s="88"/>
    </row>
    <row r="530" spans="1:12" ht="12.75">
      <c r="A530" s="57"/>
      <c r="B530" s="57"/>
      <c r="C530" s="57"/>
      <c r="D530" s="57"/>
      <c r="K530" s="88"/>
      <c r="L530" s="88"/>
    </row>
    <row r="531" spans="1:12" ht="12.75">
      <c r="A531" s="57"/>
      <c r="B531" s="57"/>
      <c r="C531" s="57"/>
      <c r="D531" s="57"/>
      <c r="K531" s="88"/>
      <c r="L531" s="88"/>
    </row>
    <row r="532" spans="1:12" ht="12.75">
      <c r="A532" s="57"/>
      <c r="B532" s="57"/>
      <c r="C532" s="57"/>
      <c r="D532" s="57"/>
      <c r="K532" s="88"/>
      <c r="L532" s="88"/>
    </row>
    <row r="533" spans="1:12" ht="12.75">
      <c r="A533" s="57"/>
      <c r="B533" s="57"/>
      <c r="C533" s="57"/>
      <c r="D533" s="57"/>
      <c r="K533" s="88"/>
      <c r="L533" s="88"/>
    </row>
    <row r="534" spans="1:12" ht="12.75">
      <c r="A534" s="57"/>
      <c r="B534" s="57"/>
      <c r="C534" s="57"/>
      <c r="D534" s="57"/>
      <c r="K534" s="88"/>
      <c r="L534" s="88"/>
    </row>
    <row r="535" spans="1:12" ht="12.75">
      <c r="A535" s="57"/>
      <c r="B535" s="57"/>
      <c r="C535" s="57"/>
      <c r="D535" s="57"/>
      <c r="K535" s="88"/>
      <c r="L535" s="88"/>
    </row>
    <row r="536" spans="1:12" ht="12.75">
      <c r="A536" s="57"/>
      <c r="B536" s="57"/>
      <c r="C536" s="57"/>
      <c r="D536" s="57"/>
      <c r="K536" s="88"/>
      <c r="L536" s="88"/>
    </row>
    <row r="537" spans="1:12" ht="12.75">
      <c r="A537" s="57"/>
      <c r="B537" s="57"/>
      <c r="C537" s="57"/>
      <c r="D537" s="57"/>
      <c r="K537" s="88"/>
      <c r="L537" s="88"/>
    </row>
    <row r="538" spans="1:12" ht="12.75">
      <c r="A538" s="57"/>
      <c r="B538" s="57"/>
      <c r="C538" s="57"/>
      <c r="D538" s="57"/>
      <c r="K538" s="88"/>
      <c r="L538" s="88"/>
    </row>
    <row r="539" spans="1:12" ht="12.75">
      <c r="A539" s="57"/>
      <c r="B539" s="57"/>
      <c r="C539" s="57"/>
      <c r="D539" s="57"/>
      <c r="K539" s="88"/>
      <c r="L539" s="88"/>
    </row>
    <row r="540" spans="1:12" ht="12.75">
      <c r="A540" s="57"/>
      <c r="B540" s="57"/>
      <c r="C540" s="57"/>
      <c r="D540" s="57"/>
      <c r="K540" s="88"/>
      <c r="L540" s="88"/>
    </row>
    <row r="541" spans="1:12" ht="12.75">
      <c r="A541" s="57"/>
      <c r="B541" s="57"/>
      <c r="C541" s="57"/>
      <c r="D541" s="57"/>
      <c r="K541" s="88"/>
      <c r="L541" s="88"/>
    </row>
    <row r="542" spans="1:12" ht="12.75">
      <c r="A542" s="57"/>
      <c r="B542" s="57"/>
      <c r="C542" s="57"/>
      <c r="D542" s="57"/>
      <c r="K542" s="88"/>
      <c r="L542" s="88"/>
    </row>
    <row r="543" spans="1:12" ht="12.75">
      <c r="A543" s="57"/>
      <c r="B543" s="57"/>
      <c r="C543" s="57"/>
      <c r="D543" s="57"/>
      <c r="K543" s="88"/>
      <c r="L543" s="88"/>
    </row>
    <row r="544" spans="1:12" ht="12.75">
      <c r="A544" s="57"/>
      <c r="B544" s="57"/>
      <c r="C544" s="57"/>
      <c r="D544" s="57"/>
      <c r="K544" s="88"/>
      <c r="L544" s="88"/>
    </row>
    <row r="545" spans="1:12" ht="12.75">
      <c r="A545" s="57"/>
      <c r="B545" s="57"/>
      <c r="C545" s="57"/>
      <c r="D545" s="57"/>
      <c r="K545" s="88"/>
      <c r="L545" s="88"/>
    </row>
    <row r="546" spans="1:12" ht="12.75">
      <c r="A546" s="57"/>
      <c r="B546" s="57"/>
      <c r="C546" s="57"/>
      <c r="D546" s="57"/>
      <c r="K546" s="88"/>
      <c r="L546" s="88"/>
    </row>
    <row r="547" spans="1:12" ht="12.75">
      <c r="A547" s="57"/>
      <c r="B547" s="57"/>
      <c r="C547" s="57"/>
      <c r="D547" s="57"/>
      <c r="K547" s="88"/>
      <c r="L547" s="88"/>
    </row>
    <row r="548" spans="1:12" ht="12.75">
      <c r="A548" s="57"/>
      <c r="B548" s="57"/>
      <c r="C548" s="57"/>
      <c r="D548" s="57"/>
      <c r="K548" s="88"/>
      <c r="L548" s="88"/>
    </row>
    <row r="549" spans="1:12" ht="12.75">
      <c r="A549" s="57"/>
      <c r="B549" s="57"/>
      <c r="C549" s="57"/>
      <c r="D549" s="57"/>
      <c r="K549" s="88"/>
      <c r="L549" s="88"/>
    </row>
    <row r="550" spans="1:12" ht="12.75">
      <c r="A550" s="57"/>
      <c r="B550" s="57"/>
      <c r="C550" s="57"/>
      <c r="D550" s="57"/>
      <c r="K550" s="88"/>
      <c r="L550" s="88"/>
    </row>
    <row r="551" spans="1:12" ht="12.75">
      <c r="A551" s="57"/>
      <c r="B551" s="57"/>
      <c r="C551" s="57"/>
      <c r="D551" s="57"/>
      <c r="K551" s="88"/>
      <c r="L551" s="88"/>
    </row>
    <row r="552" spans="1:12" ht="12.75">
      <c r="A552" s="57"/>
      <c r="B552" s="57"/>
      <c r="C552" s="57"/>
      <c r="D552" s="57"/>
      <c r="K552" s="88"/>
      <c r="L552" s="88"/>
    </row>
    <row r="553" spans="1:12" ht="12.75">
      <c r="A553" s="57"/>
      <c r="B553" s="57"/>
      <c r="C553" s="57"/>
      <c r="D553" s="57"/>
      <c r="K553" s="88"/>
      <c r="L553" s="88"/>
    </row>
    <row r="554" spans="1:12" ht="12.75">
      <c r="A554" s="57"/>
      <c r="B554" s="57"/>
      <c r="C554" s="57"/>
      <c r="D554" s="57"/>
      <c r="K554" s="88"/>
      <c r="L554" s="88"/>
    </row>
    <row r="555" spans="1:12" ht="12.75">
      <c r="A555" s="57"/>
      <c r="B555" s="57"/>
      <c r="C555" s="57"/>
      <c r="D555" s="57"/>
      <c r="K555" s="88"/>
      <c r="L555" s="88"/>
    </row>
    <row r="556" spans="1:12" ht="12.75">
      <c r="A556" s="57"/>
      <c r="B556" s="57"/>
      <c r="C556" s="57"/>
      <c r="D556" s="57"/>
      <c r="K556" s="88"/>
      <c r="L556" s="88"/>
    </row>
    <row r="557" spans="1:12" ht="12.75">
      <c r="A557" s="57"/>
      <c r="B557" s="57"/>
      <c r="C557" s="57"/>
      <c r="D557" s="57"/>
      <c r="K557" s="88"/>
      <c r="L557" s="88"/>
    </row>
    <row r="558" spans="1:12" ht="12.75">
      <c r="A558" s="57"/>
      <c r="B558" s="57"/>
      <c r="C558" s="57"/>
      <c r="D558" s="57"/>
      <c r="K558" s="88"/>
      <c r="L558" s="88"/>
    </row>
    <row r="559" spans="1:12" ht="12.75">
      <c r="A559" s="57"/>
      <c r="B559" s="57"/>
      <c r="C559" s="57"/>
      <c r="D559" s="57"/>
      <c r="K559" s="88"/>
      <c r="L559" s="88"/>
    </row>
    <row r="560" spans="1:12" ht="12.75">
      <c r="A560" s="57"/>
      <c r="B560" s="57"/>
      <c r="C560" s="57"/>
      <c r="D560" s="57"/>
      <c r="K560" s="88"/>
      <c r="L560" s="88"/>
    </row>
    <row r="561" spans="1:12" ht="12.75">
      <c r="A561" s="57"/>
      <c r="B561" s="57"/>
      <c r="C561" s="57"/>
      <c r="D561" s="57"/>
      <c r="K561" s="88"/>
      <c r="L561" s="88"/>
    </row>
    <row r="562" spans="1:12" ht="12.75">
      <c r="A562" s="57"/>
      <c r="B562" s="57"/>
      <c r="C562" s="57"/>
      <c r="D562" s="57"/>
      <c r="K562" s="88"/>
      <c r="L562" s="88"/>
    </row>
    <row r="563" spans="1:12" ht="12.75">
      <c r="A563" s="57"/>
      <c r="B563" s="57"/>
      <c r="C563" s="57"/>
      <c r="D563" s="57"/>
      <c r="K563" s="88"/>
      <c r="L563" s="88"/>
    </row>
    <row r="564" spans="1:12" ht="12.75">
      <c r="A564" s="57"/>
      <c r="B564" s="57"/>
      <c r="C564" s="57"/>
      <c r="D564" s="57"/>
      <c r="K564" s="88"/>
      <c r="L564" s="88"/>
    </row>
    <row r="565" spans="1:12" ht="12.75">
      <c r="A565" s="57"/>
      <c r="B565" s="57"/>
      <c r="C565" s="57"/>
      <c r="D565" s="57"/>
      <c r="K565" s="88"/>
      <c r="L565" s="88"/>
    </row>
    <row r="566" spans="1:12" ht="12.75">
      <c r="A566" s="57"/>
      <c r="B566" s="57"/>
      <c r="C566" s="57"/>
      <c r="D566" s="57"/>
      <c r="K566" s="88"/>
      <c r="L566" s="88"/>
    </row>
    <row r="567" spans="1:12" ht="12.75">
      <c r="A567" s="57"/>
      <c r="B567" s="57"/>
      <c r="C567" s="57"/>
      <c r="D567" s="57"/>
      <c r="K567" s="88"/>
      <c r="L567" s="88"/>
    </row>
    <row r="568" spans="1:12" ht="12.75">
      <c r="A568" s="57"/>
      <c r="B568" s="57"/>
      <c r="C568" s="57"/>
      <c r="D568" s="57"/>
      <c r="K568" s="88"/>
      <c r="L568" s="88"/>
    </row>
    <row r="569" spans="1:12" ht="12.75">
      <c r="A569" s="57"/>
      <c r="B569" s="57"/>
      <c r="C569" s="57"/>
      <c r="D569" s="57"/>
      <c r="K569" s="88"/>
      <c r="L569" s="88"/>
    </row>
    <row r="570" spans="1:12" ht="12.75">
      <c r="A570" s="57"/>
      <c r="B570" s="57"/>
      <c r="C570" s="57"/>
      <c r="D570" s="57"/>
      <c r="K570" s="88"/>
      <c r="L570" s="88"/>
    </row>
    <row r="571" spans="1:12" ht="12.75">
      <c r="A571" s="57"/>
      <c r="B571" s="57"/>
      <c r="C571" s="57"/>
      <c r="D571" s="57"/>
      <c r="K571" s="88"/>
      <c r="L571" s="88"/>
    </row>
    <row r="572" spans="1:12" ht="12.75">
      <c r="A572" s="57"/>
      <c r="B572" s="57"/>
      <c r="C572" s="57"/>
      <c r="D572" s="57"/>
      <c r="K572" s="88"/>
      <c r="L572" s="88"/>
    </row>
    <row r="573" spans="1:12" ht="12.75">
      <c r="A573" s="57"/>
      <c r="B573" s="57"/>
      <c r="C573" s="57"/>
      <c r="D573" s="57"/>
      <c r="K573" s="88"/>
      <c r="L573" s="88"/>
    </row>
    <row r="574" spans="1:12" ht="12.75">
      <c r="A574" s="57"/>
      <c r="B574" s="57"/>
      <c r="C574" s="57"/>
      <c r="D574" s="57"/>
      <c r="K574" s="88"/>
      <c r="L574" s="88"/>
    </row>
    <row r="575" spans="1:12" ht="12.75">
      <c r="A575" s="57"/>
      <c r="B575" s="57"/>
      <c r="C575" s="57"/>
      <c r="D575" s="57"/>
      <c r="K575" s="88"/>
      <c r="L575" s="88"/>
    </row>
    <row r="576" spans="1:12" ht="12.75">
      <c r="A576" s="57"/>
      <c r="B576" s="57"/>
      <c r="C576" s="57"/>
      <c r="D576" s="57"/>
      <c r="K576" s="88"/>
      <c r="L576" s="88"/>
    </row>
    <row r="577" spans="1:12" ht="12.75">
      <c r="A577" s="57"/>
      <c r="B577" s="57"/>
      <c r="C577" s="57"/>
      <c r="D577" s="57"/>
      <c r="K577" s="88"/>
      <c r="L577" s="88"/>
    </row>
    <row r="578" spans="1:12" ht="12.75">
      <c r="A578" s="57"/>
      <c r="B578" s="57"/>
      <c r="C578" s="57"/>
      <c r="D578" s="57"/>
      <c r="K578" s="88"/>
      <c r="L578" s="88"/>
    </row>
    <row r="579" spans="1:12" ht="12.75">
      <c r="A579" s="57"/>
      <c r="B579" s="57"/>
      <c r="C579" s="57"/>
      <c r="D579" s="57"/>
      <c r="K579" s="88"/>
      <c r="L579" s="88"/>
    </row>
    <row r="580" spans="1:12" ht="12.75">
      <c r="A580" s="57"/>
      <c r="B580" s="57"/>
      <c r="C580" s="57"/>
      <c r="D580" s="57"/>
      <c r="K580" s="88"/>
      <c r="L580" s="88"/>
    </row>
    <row r="581" spans="1:12" ht="12.75">
      <c r="A581" s="57"/>
      <c r="B581" s="57"/>
      <c r="C581" s="57"/>
      <c r="D581" s="57"/>
      <c r="K581" s="88"/>
      <c r="L581" s="88"/>
    </row>
    <row r="582" spans="1:12" ht="12.75">
      <c r="A582" s="57"/>
      <c r="B582" s="57"/>
      <c r="C582" s="57"/>
      <c r="D582" s="57"/>
      <c r="K582" s="88"/>
      <c r="L582" s="88"/>
    </row>
    <row r="583" spans="1:12" ht="12.75">
      <c r="A583" s="57"/>
      <c r="B583" s="57"/>
      <c r="C583" s="57"/>
      <c r="D583" s="57"/>
      <c r="K583" s="88"/>
      <c r="L583" s="88"/>
    </row>
    <row r="584" spans="1:12" ht="12.75">
      <c r="A584" s="57"/>
      <c r="B584" s="57"/>
      <c r="C584" s="57"/>
      <c r="D584" s="57"/>
      <c r="K584" s="88"/>
      <c r="L584" s="88"/>
    </row>
    <row r="585" spans="1:12" ht="12.75">
      <c r="A585" s="57"/>
      <c r="B585" s="57"/>
      <c r="C585" s="57"/>
      <c r="D585" s="57"/>
      <c r="K585" s="88"/>
      <c r="L585" s="88"/>
    </row>
    <row r="586" spans="1:12" ht="12.75">
      <c r="A586" s="57"/>
      <c r="B586" s="57"/>
      <c r="C586" s="57"/>
      <c r="D586" s="57"/>
      <c r="K586" s="88"/>
      <c r="L586" s="88"/>
    </row>
    <row r="587" spans="1:12" ht="12.75">
      <c r="A587" s="57"/>
      <c r="B587" s="57"/>
      <c r="C587" s="57"/>
      <c r="D587" s="57"/>
      <c r="K587" s="88"/>
      <c r="L587" s="88"/>
    </row>
    <row r="588" spans="1:12" ht="12.75">
      <c r="A588" s="57"/>
      <c r="B588" s="57"/>
      <c r="C588" s="57"/>
      <c r="D588" s="57"/>
      <c r="K588" s="88"/>
      <c r="L588" s="88"/>
    </row>
    <row r="589" spans="1:12" ht="12.75">
      <c r="A589" s="57"/>
      <c r="B589" s="57"/>
      <c r="C589" s="57"/>
      <c r="D589" s="57"/>
      <c r="K589" s="88"/>
      <c r="L589" s="88"/>
    </row>
    <row r="590" spans="1:12" ht="12.75">
      <c r="A590" s="57"/>
      <c r="B590" s="57"/>
      <c r="C590" s="57"/>
      <c r="D590" s="57"/>
      <c r="K590" s="88"/>
      <c r="L590" s="88"/>
    </row>
    <row r="591" spans="1:12" ht="12.75">
      <c r="A591" s="57"/>
      <c r="B591" s="57"/>
      <c r="C591" s="57"/>
      <c r="D591" s="57"/>
      <c r="K591" s="88"/>
      <c r="L591" s="88"/>
    </row>
    <row r="592" spans="1:12" ht="12.75">
      <c r="A592" s="57"/>
      <c r="B592" s="57"/>
      <c r="C592" s="57"/>
      <c r="D592" s="57"/>
      <c r="K592" s="88"/>
      <c r="L592" s="88"/>
    </row>
    <row r="593" spans="1:12" ht="12.75">
      <c r="A593" s="57"/>
      <c r="B593" s="57"/>
      <c r="C593" s="57"/>
      <c r="D593" s="57"/>
      <c r="K593" s="88"/>
      <c r="L593" s="88"/>
    </row>
    <row r="594" spans="1:12" ht="12.75">
      <c r="A594" s="57"/>
      <c r="B594" s="57"/>
      <c r="C594" s="57"/>
      <c r="D594" s="57"/>
      <c r="K594" s="88"/>
      <c r="L594" s="88"/>
    </row>
    <row r="595" spans="1:12" ht="12.75">
      <c r="A595" s="57"/>
      <c r="B595" s="57"/>
      <c r="C595" s="57"/>
      <c r="D595" s="57"/>
      <c r="K595" s="88"/>
      <c r="L595" s="88"/>
    </row>
    <row r="596" spans="1:12" ht="12.75">
      <c r="A596" s="57"/>
      <c r="B596" s="57"/>
      <c r="C596" s="57"/>
      <c r="D596" s="57"/>
      <c r="K596" s="88"/>
      <c r="L596" s="88"/>
    </row>
    <row r="597" spans="1:12" ht="12.75">
      <c r="A597" s="57"/>
      <c r="B597" s="57"/>
      <c r="C597" s="57"/>
      <c r="D597" s="57"/>
      <c r="K597" s="88"/>
      <c r="L597" s="88"/>
    </row>
    <row r="598" spans="1:12" ht="12.75">
      <c r="A598" s="57"/>
      <c r="B598" s="57"/>
      <c r="C598" s="57"/>
      <c r="D598" s="57"/>
      <c r="K598" s="88"/>
      <c r="L598" s="88"/>
    </row>
    <row r="599" spans="1:12" ht="12.75">
      <c r="A599" s="57"/>
      <c r="B599" s="57"/>
      <c r="C599" s="57"/>
      <c r="D599" s="57"/>
      <c r="K599" s="88"/>
      <c r="L599" s="88"/>
    </row>
    <row r="600" spans="1:12" ht="12.75">
      <c r="A600" s="57"/>
      <c r="B600" s="57"/>
      <c r="C600" s="57"/>
      <c r="D600" s="57"/>
      <c r="K600" s="88"/>
      <c r="L600" s="88"/>
    </row>
    <row r="601" spans="1:12" ht="12.75">
      <c r="A601" s="57"/>
      <c r="B601" s="57"/>
      <c r="C601" s="57"/>
      <c r="D601" s="57"/>
      <c r="K601" s="88"/>
      <c r="L601" s="88"/>
    </row>
    <row r="602" spans="1:12" ht="12.75">
      <c r="A602" s="57"/>
      <c r="B602" s="57"/>
      <c r="C602" s="57"/>
      <c r="D602" s="57"/>
      <c r="K602" s="88"/>
      <c r="L602" s="88"/>
    </row>
    <row r="603" spans="1:12" ht="12.75">
      <c r="A603" s="57"/>
      <c r="B603" s="57"/>
      <c r="C603" s="57"/>
      <c r="D603" s="57"/>
      <c r="K603" s="88"/>
      <c r="L603" s="88"/>
    </row>
    <row r="604" spans="1:12" ht="12.75">
      <c r="A604" s="57"/>
      <c r="B604" s="57"/>
      <c r="C604" s="57"/>
      <c r="D604" s="57"/>
      <c r="K604" s="88"/>
      <c r="L604" s="88"/>
    </row>
    <row r="605" spans="1:12" ht="12.75">
      <c r="A605" s="57"/>
      <c r="B605" s="57"/>
      <c r="C605" s="57"/>
      <c r="D605" s="57"/>
      <c r="K605" s="88"/>
      <c r="L605" s="88"/>
    </row>
    <row r="606" spans="1:12" ht="12.75">
      <c r="A606" s="57"/>
      <c r="B606" s="57"/>
      <c r="C606" s="57"/>
      <c r="D606" s="57"/>
      <c r="K606" s="88"/>
      <c r="L606" s="88"/>
    </row>
    <row r="607" spans="1:12" ht="12.75">
      <c r="A607" s="57"/>
      <c r="B607" s="57"/>
      <c r="C607" s="57"/>
      <c r="D607" s="57"/>
      <c r="K607" s="88"/>
      <c r="L607" s="88"/>
    </row>
    <row r="608" spans="1:12" ht="12.75">
      <c r="A608" s="57"/>
      <c r="B608" s="57"/>
      <c r="C608" s="57"/>
      <c r="D608" s="57"/>
      <c r="K608" s="88"/>
      <c r="L608" s="88"/>
    </row>
    <row r="609" spans="1:12" ht="12.75">
      <c r="A609" s="57"/>
      <c r="B609" s="57"/>
      <c r="C609" s="57"/>
      <c r="D609" s="57"/>
      <c r="K609" s="88"/>
      <c r="L609" s="88"/>
    </row>
    <row r="610" spans="1:12" ht="12.75">
      <c r="A610" s="57"/>
      <c r="B610" s="57"/>
      <c r="C610" s="57"/>
      <c r="D610" s="57"/>
      <c r="K610" s="88"/>
      <c r="L610" s="88"/>
    </row>
    <row r="611" spans="1:12" ht="12.75">
      <c r="A611" s="57"/>
      <c r="B611" s="57"/>
      <c r="C611" s="57"/>
      <c r="D611" s="57"/>
      <c r="K611" s="88"/>
      <c r="L611" s="88"/>
    </row>
    <row r="612" spans="1:12" ht="12.75">
      <c r="A612" s="57"/>
      <c r="B612" s="57"/>
      <c r="C612" s="57"/>
      <c r="D612" s="57"/>
      <c r="K612" s="88"/>
      <c r="L612" s="88"/>
    </row>
    <row r="613" spans="1:12" ht="12.75">
      <c r="A613" s="57"/>
      <c r="B613" s="57"/>
      <c r="C613" s="57"/>
      <c r="D613" s="57"/>
      <c r="K613" s="88"/>
      <c r="L613" s="88"/>
    </row>
    <row r="614" spans="1:12" ht="12.75">
      <c r="A614" s="57"/>
      <c r="B614" s="57"/>
      <c r="C614" s="57"/>
      <c r="D614" s="57"/>
      <c r="K614" s="88"/>
      <c r="L614" s="88"/>
    </row>
    <row r="615" spans="1:12" ht="12.75">
      <c r="A615" s="57"/>
      <c r="B615" s="57"/>
      <c r="C615" s="57"/>
      <c r="D615" s="57"/>
      <c r="K615" s="88"/>
      <c r="L615" s="88"/>
    </row>
    <row r="616" spans="1:12" ht="12.75">
      <c r="A616" s="57"/>
      <c r="B616" s="57"/>
      <c r="C616" s="57"/>
      <c r="D616" s="57"/>
      <c r="K616" s="88"/>
      <c r="L616" s="88"/>
    </row>
    <row r="617" spans="1:12" ht="12.75">
      <c r="A617" s="57"/>
      <c r="B617" s="57"/>
      <c r="C617" s="57"/>
      <c r="D617" s="57"/>
      <c r="K617" s="88"/>
      <c r="L617" s="88"/>
    </row>
    <row r="618" spans="1:12" ht="12.75">
      <c r="A618" s="57"/>
      <c r="B618" s="57"/>
      <c r="C618" s="57"/>
      <c r="D618" s="57"/>
      <c r="K618" s="88"/>
      <c r="L618" s="88"/>
    </row>
    <row r="619" spans="1:12" ht="12.75">
      <c r="A619" s="57"/>
      <c r="B619" s="57"/>
      <c r="C619" s="57"/>
      <c r="D619" s="57"/>
      <c r="K619" s="88"/>
      <c r="L619" s="88"/>
    </row>
    <row r="620" spans="1:12" ht="12.75">
      <c r="A620" s="57"/>
      <c r="B620" s="57"/>
      <c r="C620" s="57"/>
      <c r="D620" s="57"/>
      <c r="K620" s="88"/>
      <c r="L620" s="88"/>
    </row>
    <row r="621" spans="1:12" ht="12.75">
      <c r="A621" s="57"/>
      <c r="B621" s="57"/>
      <c r="C621" s="57"/>
      <c r="D621" s="57"/>
      <c r="K621" s="88"/>
      <c r="L621" s="88"/>
    </row>
    <row r="622" spans="1:12" ht="12.75">
      <c r="A622" s="57"/>
      <c r="B622" s="57"/>
      <c r="C622" s="57"/>
      <c r="D622" s="57"/>
      <c r="K622" s="88"/>
      <c r="L622" s="88"/>
    </row>
    <row r="623" spans="1:12" ht="12.75">
      <c r="A623" s="57"/>
      <c r="B623" s="57"/>
      <c r="C623" s="57"/>
      <c r="D623" s="57"/>
      <c r="K623" s="88"/>
      <c r="L623" s="88"/>
    </row>
    <row r="624" spans="1:12" ht="12.75">
      <c r="A624" s="57"/>
      <c r="B624" s="57"/>
      <c r="C624" s="57"/>
      <c r="D624" s="57"/>
      <c r="K624" s="88"/>
      <c r="L624" s="88"/>
    </row>
    <row r="625" spans="1:12" ht="12.75">
      <c r="A625" s="57"/>
      <c r="B625" s="57"/>
      <c r="C625" s="57"/>
      <c r="D625" s="57"/>
      <c r="K625" s="88"/>
      <c r="L625" s="88"/>
    </row>
    <row r="626" spans="1:12" ht="12.75">
      <c r="A626" s="57"/>
      <c r="B626" s="57"/>
      <c r="C626" s="57"/>
      <c r="D626" s="57"/>
      <c r="K626" s="88"/>
      <c r="L626" s="88"/>
    </row>
    <row r="627" spans="1:12" ht="12.75">
      <c r="A627" s="57"/>
      <c r="B627" s="57"/>
      <c r="C627" s="57"/>
      <c r="D627" s="57"/>
      <c r="K627" s="88"/>
      <c r="L627" s="88"/>
    </row>
    <row r="628" spans="1:12" ht="12.75">
      <c r="A628" s="57"/>
      <c r="B628" s="57"/>
      <c r="C628" s="57"/>
      <c r="D628" s="57"/>
      <c r="K628" s="88"/>
      <c r="L628" s="88"/>
    </row>
    <row r="629" spans="1:12" ht="12.75">
      <c r="A629" s="57"/>
      <c r="B629" s="57"/>
      <c r="C629" s="57"/>
      <c r="D629" s="57"/>
      <c r="K629" s="88"/>
      <c r="L629" s="88"/>
    </row>
    <row r="630" spans="1:12" ht="12.75">
      <c r="A630" s="57"/>
      <c r="B630" s="57"/>
      <c r="C630" s="57"/>
      <c r="D630" s="57"/>
      <c r="K630" s="88"/>
      <c r="L630" s="88"/>
    </row>
    <row r="631" spans="1:12" ht="12.75">
      <c r="A631" s="57"/>
      <c r="B631" s="57"/>
      <c r="C631" s="57"/>
      <c r="D631" s="57"/>
      <c r="K631" s="88"/>
      <c r="L631" s="88"/>
    </row>
    <row r="632" spans="1:12" ht="12.75">
      <c r="A632" s="57"/>
      <c r="B632" s="57"/>
      <c r="C632" s="57"/>
      <c r="D632" s="57"/>
      <c r="K632" s="88"/>
      <c r="L632" s="88"/>
    </row>
    <row r="633" spans="1:12" ht="12.75">
      <c r="A633" s="57"/>
      <c r="B633" s="57"/>
      <c r="C633" s="57"/>
      <c r="D633" s="57"/>
      <c r="K633" s="88"/>
      <c r="L633" s="88"/>
    </row>
    <row r="634" spans="1:12" ht="12.75">
      <c r="A634" s="57"/>
      <c r="B634" s="57"/>
      <c r="C634" s="57"/>
      <c r="D634" s="57"/>
      <c r="K634" s="88"/>
      <c r="L634" s="88"/>
    </row>
    <row r="635" spans="1:12" ht="12.75">
      <c r="A635" s="57"/>
      <c r="B635" s="57"/>
      <c r="C635" s="57"/>
      <c r="D635" s="57"/>
      <c r="K635" s="88"/>
      <c r="L635" s="88"/>
    </row>
    <row r="636" spans="1:12" ht="12.75">
      <c r="A636" s="57"/>
      <c r="B636" s="57"/>
      <c r="C636" s="57"/>
      <c r="D636" s="57"/>
      <c r="K636" s="88"/>
      <c r="L636" s="88"/>
    </row>
    <row r="637" spans="1:12" ht="12.75">
      <c r="A637" s="57"/>
      <c r="B637" s="57"/>
      <c r="C637" s="57"/>
      <c r="D637" s="57"/>
      <c r="K637" s="88"/>
      <c r="L637" s="88"/>
    </row>
    <row r="638" spans="1:12" ht="12.75">
      <c r="A638" s="57"/>
      <c r="B638" s="57"/>
      <c r="C638" s="57"/>
      <c r="D638" s="57"/>
      <c r="K638" s="88"/>
      <c r="L638" s="88"/>
    </row>
    <row r="639" spans="1:12" ht="12.75">
      <c r="A639" s="57"/>
      <c r="B639" s="57"/>
      <c r="C639" s="57"/>
      <c r="D639" s="57"/>
      <c r="K639" s="88"/>
      <c r="L639" s="88"/>
    </row>
    <row r="640" spans="1:12" ht="12.75">
      <c r="A640" s="57"/>
      <c r="B640" s="57"/>
      <c r="C640" s="57"/>
      <c r="D640" s="57"/>
      <c r="K640" s="88"/>
      <c r="L640" s="88"/>
    </row>
    <row r="641" spans="1:12" ht="12.75">
      <c r="A641" s="57"/>
      <c r="B641" s="57"/>
      <c r="C641" s="57"/>
      <c r="D641" s="57"/>
      <c r="K641" s="88"/>
      <c r="L641" s="88"/>
    </row>
    <row r="642" spans="1:12" ht="12.75">
      <c r="A642" s="57"/>
      <c r="B642" s="57"/>
      <c r="C642" s="57"/>
      <c r="D642" s="57"/>
      <c r="K642" s="88"/>
      <c r="L642" s="88"/>
    </row>
    <row r="643" spans="1:12" ht="12.75">
      <c r="A643" s="57"/>
      <c r="B643" s="57"/>
      <c r="C643" s="57"/>
      <c r="D643" s="57"/>
      <c r="K643" s="88"/>
      <c r="L643" s="88"/>
    </row>
    <row r="644" spans="1:12" ht="12.75">
      <c r="A644" s="57"/>
      <c r="B644" s="57"/>
      <c r="C644" s="57"/>
      <c r="D644" s="57"/>
      <c r="K644" s="88"/>
      <c r="L644" s="88"/>
    </row>
    <row r="645" spans="1:12" ht="12.75">
      <c r="A645" s="57"/>
      <c r="B645" s="57"/>
      <c r="C645" s="57"/>
      <c r="D645" s="57"/>
      <c r="K645" s="88"/>
      <c r="L645" s="88"/>
    </row>
    <row r="646" spans="1:12" ht="12.75">
      <c r="A646" s="57"/>
      <c r="B646" s="57"/>
      <c r="C646" s="57"/>
      <c r="D646" s="57"/>
      <c r="K646" s="88"/>
      <c r="L646" s="88"/>
    </row>
    <row r="647" spans="1:12" ht="12.75">
      <c r="A647" s="57"/>
      <c r="B647" s="57"/>
      <c r="C647" s="57"/>
      <c r="D647" s="57"/>
      <c r="K647" s="88"/>
      <c r="L647" s="88"/>
    </row>
    <row r="648" spans="1:12" ht="12.75">
      <c r="A648" s="57"/>
      <c r="B648" s="57"/>
      <c r="C648" s="57"/>
      <c r="D648" s="57"/>
      <c r="K648" s="88"/>
      <c r="L648" s="88"/>
    </row>
    <row r="649" spans="1:12" ht="12.75">
      <c r="A649" s="57"/>
      <c r="B649" s="57"/>
      <c r="C649" s="57"/>
      <c r="D649" s="57"/>
      <c r="K649" s="88"/>
      <c r="L649" s="88"/>
    </row>
    <row r="650" spans="1:12" ht="12.75">
      <c r="A650" s="57"/>
      <c r="B650" s="57"/>
      <c r="C650" s="57"/>
      <c r="D650" s="57"/>
      <c r="K650" s="88"/>
      <c r="L650" s="88"/>
    </row>
    <row r="651" spans="1:12" ht="12.75">
      <c r="A651" s="57"/>
      <c r="B651" s="57"/>
      <c r="C651" s="57"/>
      <c r="D651" s="57"/>
      <c r="K651" s="88"/>
      <c r="L651" s="88"/>
    </row>
    <row r="652" spans="1:12" ht="12.75">
      <c r="A652" s="57"/>
      <c r="B652" s="57"/>
      <c r="C652" s="57"/>
      <c r="D652" s="57"/>
      <c r="K652" s="88"/>
      <c r="L652" s="88"/>
    </row>
    <row r="653" spans="1:12" ht="12.75">
      <c r="A653" s="57"/>
      <c r="B653" s="57"/>
      <c r="C653" s="57"/>
      <c r="D653" s="57"/>
      <c r="K653" s="88"/>
      <c r="L653" s="88"/>
    </row>
    <row r="654" spans="1:12" ht="12.75">
      <c r="A654" s="57"/>
      <c r="B654" s="57"/>
      <c r="C654" s="57"/>
      <c r="D654" s="57"/>
      <c r="K654" s="88"/>
      <c r="L654" s="88"/>
    </row>
    <row r="655" spans="1:12" ht="12.75">
      <c r="A655" s="57"/>
      <c r="B655" s="57"/>
      <c r="C655" s="57"/>
      <c r="D655" s="57"/>
      <c r="K655" s="88"/>
      <c r="L655" s="88"/>
    </row>
    <row r="656" spans="1:12" ht="12.75">
      <c r="A656" s="57"/>
      <c r="B656" s="57"/>
      <c r="C656" s="57"/>
      <c r="D656" s="57"/>
      <c r="K656" s="88"/>
      <c r="L656" s="88"/>
    </row>
    <row r="657" spans="1:12" ht="12.75">
      <c r="A657" s="57"/>
      <c r="B657" s="57"/>
      <c r="C657" s="57"/>
      <c r="D657" s="57"/>
      <c r="K657" s="88"/>
      <c r="L657" s="88"/>
    </row>
    <row r="658" spans="1:12" ht="12.75">
      <c r="A658" s="57"/>
      <c r="B658" s="57"/>
      <c r="C658" s="57"/>
      <c r="D658" s="57"/>
      <c r="K658" s="88"/>
      <c r="L658" s="88"/>
    </row>
    <row r="659" spans="1:12" ht="12.75">
      <c r="A659" s="57"/>
      <c r="B659" s="57"/>
      <c r="C659" s="57"/>
      <c r="D659" s="57"/>
      <c r="K659" s="88"/>
      <c r="L659" s="88"/>
    </row>
    <row r="660" spans="1:12" ht="12.75">
      <c r="A660" s="57"/>
      <c r="B660" s="57"/>
      <c r="C660" s="57"/>
      <c r="D660" s="57"/>
      <c r="K660" s="88"/>
      <c r="L660" s="88"/>
    </row>
    <row r="661" spans="1:12" ht="12.75">
      <c r="A661" s="57"/>
      <c r="B661" s="57"/>
      <c r="C661" s="57"/>
      <c r="D661" s="57"/>
      <c r="K661" s="88"/>
      <c r="L661" s="88"/>
    </row>
    <row r="662" spans="1:12" ht="12.75">
      <c r="A662" s="57"/>
      <c r="B662" s="57"/>
      <c r="C662" s="57"/>
      <c r="D662" s="57"/>
      <c r="K662" s="88"/>
      <c r="L662" s="88"/>
    </row>
    <row r="663" spans="1:12" ht="12.75">
      <c r="A663" s="57"/>
      <c r="B663" s="57"/>
      <c r="C663" s="57"/>
      <c r="D663" s="57"/>
      <c r="K663" s="88"/>
      <c r="L663" s="88"/>
    </row>
    <row r="664" spans="1:12" ht="12.75">
      <c r="A664" s="57"/>
      <c r="B664" s="57"/>
      <c r="C664" s="57"/>
      <c r="D664" s="57"/>
      <c r="K664" s="88"/>
      <c r="L664" s="88"/>
    </row>
    <row r="665" spans="1:12" ht="12.75">
      <c r="A665" s="57"/>
      <c r="B665" s="57"/>
      <c r="C665" s="57"/>
      <c r="D665" s="57"/>
      <c r="K665" s="88"/>
      <c r="L665" s="88"/>
    </row>
    <row r="666" spans="1:12" ht="12.75">
      <c r="A666" s="57"/>
      <c r="B666" s="57"/>
      <c r="C666" s="57"/>
      <c r="D666" s="57"/>
      <c r="K666" s="88"/>
      <c r="L666" s="88"/>
    </row>
    <row r="667" spans="1:12" ht="12.75">
      <c r="A667" s="57"/>
      <c r="B667" s="57"/>
      <c r="C667" s="57"/>
      <c r="D667" s="57"/>
      <c r="K667" s="88"/>
      <c r="L667" s="88"/>
    </row>
    <row r="668" spans="1:12" ht="12.75">
      <c r="A668" s="57"/>
      <c r="B668" s="57"/>
      <c r="C668" s="57"/>
      <c r="D668" s="57"/>
      <c r="K668" s="88"/>
      <c r="L668" s="88"/>
    </row>
    <row r="669" spans="1:12" ht="12.75">
      <c r="A669" s="57"/>
      <c r="B669" s="57"/>
      <c r="C669" s="57"/>
      <c r="D669" s="57"/>
      <c r="K669" s="88"/>
      <c r="L669" s="88"/>
    </row>
    <row r="670" spans="1:12" ht="12.75">
      <c r="A670" s="57"/>
      <c r="B670" s="57"/>
      <c r="C670" s="57"/>
      <c r="D670" s="57"/>
      <c r="K670" s="88"/>
      <c r="L670" s="88"/>
    </row>
    <row r="671" spans="1:12" ht="12.75">
      <c r="A671" s="57"/>
      <c r="B671" s="57"/>
      <c r="C671" s="57"/>
      <c r="D671" s="57"/>
      <c r="K671" s="88"/>
      <c r="L671" s="88"/>
    </row>
    <row r="672" spans="1:12" ht="12.75">
      <c r="A672" s="57"/>
      <c r="B672" s="57"/>
      <c r="C672" s="57"/>
      <c r="D672" s="57"/>
      <c r="K672" s="88"/>
      <c r="L672" s="88"/>
    </row>
    <row r="673" spans="1:12" ht="12.75">
      <c r="A673" s="57"/>
      <c r="B673" s="57"/>
      <c r="C673" s="57"/>
      <c r="D673" s="57"/>
      <c r="K673" s="88"/>
      <c r="L673" s="88"/>
    </row>
    <row r="674" spans="1:12" ht="12.75">
      <c r="A674" s="57"/>
      <c r="B674" s="57"/>
      <c r="C674" s="57"/>
      <c r="D674" s="57"/>
      <c r="K674" s="88"/>
      <c r="L674" s="88"/>
    </row>
    <row r="675" spans="1:12" ht="12.75">
      <c r="A675" s="57"/>
      <c r="B675" s="57"/>
      <c r="C675" s="57"/>
      <c r="D675" s="57"/>
      <c r="K675" s="88"/>
      <c r="L675" s="88"/>
    </row>
    <row r="676" spans="1:12" ht="12.75">
      <c r="A676" s="57"/>
      <c r="B676" s="57"/>
      <c r="C676" s="57"/>
      <c r="D676" s="57"/>
      <c r="K676" s="88"/>
      <c r="L676" s="88"/>
    </row>
    <row r="677" spans="1:12" ht="12.75">
      <c r="A677" s="57"/>
      <c r="B677" s="57"/>
      <c r="C677" s="57"/>
      <c r="D677" s="57"/>
      <c r="K677" s="88"/>
      <c r="L677" s="88"/>
    </row>
    <row r="678" spans="1:12" ht="12.75">
      <c r="A678" s="57"/>
      <c r="B678" s="57"/>
      <c r="C678" s="57"/>
      <c r="D678" s="57"/>
      <c r="K678" s="88"/>
      <c r="L678" s="88"/>
    </row>
    <row r="679" spans="1:12" ht="12.75">
      <c r="A679" s="57"/>
      <c r="B679" s="57"/>
      <c r="C679" s="57"/>
      <c r="D679" s="57"/>
      <c r="K679" s="88"/>
      <c r="L679" s="88"/>
    </row>
    <row r="680" spans="1:12" ht="12.75">
      <c r="A680" s="57"/>
      <c r="B680" s="57"/>
      <c r="C680" s="57"/>
      <c r="D680" s="57"/>
      <c r="K680" s="88"/>
      <c r="L680" s="88"/>
    </row>
    <row r="681" spans="1:12" ht="12.75">
      <c r="A681" s="57"/>
      <c r="B681" s="57"/>
      <c r="C681" s="57"/>
      <c r="D681" s="57"/>
      <c r="K681" s="88"/>
      <c r="L681" s="88"/>
    </row>
    <row r="682" spans="1:12" ht="12.75">
      <c r="A682" s="57"/>
      <c r="B682" s="57"/>
      <c r="C682" s="57"/>
      <c r="D682" s="57"/>
      <c r="K682" s="88"/>
      <c r="L682" s="88"/>
    </row>
    <row r="683" spans="1:12" ht="12.75">
      <c r="A683" s="57"/>
      <c r="B683" s="57"/>
      <c r="C683" s="57"/>
      <c r="D683" s="57"/>
      <c r="K683" s="88"/>
      <c r="L683" s="88"/>
    </row>
    <row r="684" spans="1:12" ht="12.75">
      <c r="A684" s="57"/>
      <c r="B684" s="57"/>
      <c r="C684" s="57"/>
      <c r="D684" s="57"/>
      <c r="K684" s="88"/>
      <c r="L684" s="88"/>
    </row>
    <row r="685" spans="1:12" ht="12.75">
      <c r="A685" s="57"/>
      <c r="B685" s="57"/>
      <c r="C685" s="57"/>
      <c r="D685" s="57"/>
      <c r="K685" s="88"/>
      <c r="L685" s="88"/>
    </row>
    <row r="686" spans="1:12" ht="12.75">
      <c r="A686" s="57"/>
      <c r="B686" s="57"/>
      <c r="C686" s="57"/>
      <c r="D686" s="57"/>
      <c r="K686" s="88"/>
      <c r="L686" s="88"/>
    </row>
    <row r="687" spans="1:12" ht="12.75">
      <c r="A687" s="57"/>
      <c r="B687" s="57"/>
      <c r="C687" s="57"/>
      <c r="D687" s="57"/>
      <c r="K687" s="88"/>
      <c r="L687" s="88"/>
    </row>
    <row r="688" spans="1:12" ht="12.75">
      <c r="A688" s="57"/>
      <c r="B688" s="57"/>
      <c r="C688" s="57"/>
      <c r="D688" s="57"/>
      <c r="K688" s="88"/>
      <c r="L688" s="88"/>
    </row>
    <row r="689" spans="1:12" ht="12.75">
      <c r="A689" s="57"/>
      <c r="B689" s="57"/>
      <c r="C689" s="57"/>
      <c r="D689" s="57"/>
      <c r="K689" s="88"/>
      <c r="L689" s="88"/>
    </row>
    <row r="690" spans="1:12" ht="12.75">
      <c r="A690" s="57"/>
      <c r="B690" s="57"/>
      <c r="C690" s="57"/>
      <c r="D690" s="57"/>
      <c r="K690" s="88"/>
      <c r="L690" s="88"/>
    </row>
    <row r="691" spans="1:12" ht="12.75">
      <c r="A691" s="57"/>
      <c r="B691" s="57"/>
      <c r="C691" s="57"/>
      <c r="D691" s="57"/>
      <c r="K691" s="88"/>
      <c r="L691" s="88"/>
    </row>
    <row r="692" spans="1:12" ht="12.75">
      <c r="A692" s="57"/>
      <c r="B692" s="57"/>
      <c r="C692" s="57"/>
      <c r="D692" s="57"/>
      <c r="K692" s="88"/>
      <c r="L692" s="88"/>
    </row>
    <row r="693" spans="1:12" ht="12.75">
      <c r="A693" s="57"/>
      <c r="B693" s="57"/>
      <c r="C693" s="57"/>
      <c r="D693" s="57"/>
      <c r="K693" s="88"/>
      <c r="L693" s="88"/>
    </row>
    <row r="694" spans="1:12" ht="12.75">
      <c r="A694" s="57"/>
      <c r="B694" s="57"/>
      <c r="C694" s="57"/>
      <c r="D694" s="57"/>
      <c r="K694" s="88"/>
      <c r="L694" s="88"/>
    </row>
    <row r="695" spans="1:12" ht="12.75">
      <c r="A695" s="57"/>
      <c r="B695" s="57"/>
      <c r="C695" s="57"/>
      <c r="D695" s="57"/>
      <c r="K695" s="88"/>
      <c r="L695" s="88"/>
    </row>
    <row r="696" spans="1:12" ht="12.75">
      <c r="A696" s="57"/>
      <c r="B696" s="57"/>
      <c r="C696" s="57"/>
      <c r="D696" s="57"/>
      <c r="K696" s="88"/>
      <c r="L696" s="88"/>
    </row>
    <row r="697" spans="1:12" ht="12.75">
      <c r="A697" s="57"/>
      <c r="B697" s="57"/>
      <c r="C697" s="57"/>
      <c r="D697" s="57"/>
      <c r="K697" s="88"/>
      <c r="L697" s="88"/>
    </row>
    <row r="698" spans="1:12" ht="12.75">
      <c r="A698" s="57"/>
      <c r="B698" s="57"/>
      <c r="C698" s="57"/>
      <c r="D698" s="57"/>
      <c r="K698" s="88"/>
      <c r="L698" s="88"/>
    </row>
    <row r="699" spans="1:12" ht="12.75">
      <c r="A699" s="57"/>
      <c r="B699" s="57"/>
      <c r="C699" s="57"/>
      <c r="D699" s="57"/>
      <c r="K699" s="88"/>
      <c r="L699" s="88"/>
    </row>
    <row r="700" spans="1:12" ht="12.75">
      <c r="A700" s="57"/>
      <c r="B700" s="57"/>
      <c r="C700" s="57"/>
      <c r="D700" s="57"/>
      <c r="K700" s="88"/>
      <c r="L700" s="88"/>
    </row>
    <row r="701" spans="1:12" ht="12.75">
      <c r="A701" s="57"/>
      <c r="B701" s="57"/>
      <c r="C701" s="57"/>
      <c r="D701" s="57"/>
      <c r="K701" s="88"/>
      <c r="L701" s="88"/>
    </row>
    <row r="702" spans="1:12" ht="12.75">
      <c r="A702" s="57"/>
      <c r="B702" s="57"/>
      <c r="C702" s="57"/>
      <c r="D702" s="57"/>
      <c r="K702" s="88"/>
      <c r="L702" s="88"/>
    </row>
    <row r="703" spans="1:12" ht="12.75">
      <c r="A703" s="57"/>
      <c r="B703" s="57"/>
      <c r="C703" s="57"/>
      <c r="D703" s="57"/>
      <c r="K703" s="88"/>
      <c r="L703" s="88"/>
    </row>
    <row r="704" spans="1:12" ht="12.75">
      <c r="A704" s="57"/>
      <c r="B704" s="57"/>
      <c r="C704" s="57"/>
      <c r="D704" s="57"/>
      <c r="K704" s="88"/>
      <c r="L704" s="88"/>
    </row>
    <row r="705" spans="1:12" ht="12.75">
      <c r="A705" s="57"/>
      <c r="B705" s="57"/>
      <c r="C705" s="57"/>
      <c r="D705" s="57"/>
      <c r="K705" s="88"/>
      <c r="L705" s="88"/>
    </row>
    <row r="706" spans="1:12" ht="12.75">
      <c r="A706" s="57"/>
      <c r="B706" s="57"/>
      <c r="C706" s="57"/>
      <c r="D706" s="57"/>
      <c r="K706" s="88"/>
      <c r="L706" s="88"/>
    </row>
    <row r="707" spans="1:12" ht="12.75">
      <c r="A707" s="57"/>
      <c r="B707" s="57"/>
      <c r="C707" s="57"/>
      <c r="D707" s="57"/>
      <c r="K707" s="88"/>
      <c r="L707" s="88"/>
    </row>
    <row r="708" spans="1:12" ht="12.75">
      <c r="A708" s="57"/>
      <c r="B708" s="57"/>
      <c r="C708" s="57"/>
      <c r="D708" s="57"/>
      <c r="K708" s="88"/>
      <c r="L708" s="88"/>
    </row>
    <row r="709" spans="1:12" ht="12.75">
      <c r="A709" s="57"/>
      <c r="B709" s="57"/>
      <c r="C709" s="57"/>
      <c r="D709" s="57"/>
      <c r="K709" s="88"/>
      <c r="L709" s="88"/>
    </row>
    <row r="710" spans="1:12" ht="12.75">
      <c r="A710" s="57"/>
      <c r="B710" s="57"/>
      <c r="C710" s="57"/>
      <c r="D710" s="57"/>
      <c r="K710" s="88"/>
      <c r="L710" s="88"/>
    </row>
    <row r="711" spans="1:12" ht="12.75">
      <c r="A711" s="57"/>
      <c r="B711" s="57"/>
      <c r="C711" s="57"/>
      <c r="D711" s="57"/>
      <c r="K711" s="88"/>
      <c r="L711" s="88"/>
    </row>
    <row r="712" spans="1:12" ht="12.75">
      <c r="A712" s="57"/>
      <c r="B712" s="57"/>
      <c r="C712" s="57"/>
      <c r="D712" s="57"/>
      <c r="K712" s="88"/>
      <c r="L712" s="88"/>
    </row>
    <row r="713" spans="1:12" ht="12.75">
      <c r="A713" s="57"/>
      <c r="B713" s="57"/>
      <c r="C713" s="57"/>
      <c r="D713" s="57"/>
      <c r="K713" s="88"/>
      <c r="L713" s="88"/>
    </row>
    <row r="714" spans="1:12" ht="12.75">
      <c r="A714" s="57"/>
      <c r="B714" s="57"/>
      <c r="C714" s="57"/>
      <c r="D714" s="57"/>
      <c r="K714" s="88"/>
      <c r="L714" s="88"/>
    </row>
    <row r="715" spans="1:12" ht="12.75">
      <c r="A715" s="57"/>
      <c r="B715" s="57"/>
      <c r="C715" s="57"/>
      <c r="D715" s="57"/>
      <c r="K715" s="88"/>
      <c r="L715" s="88"/>
    </row>
    <row r="716" spans="1:12" ht="12.75">
      <c r="A716" s="57"/>
      <c r="B716" s="57"/>
      <c r="C716" s="57"/>
      <c r="D716" s="57"/>
      <c r="K716" s="88"/>
      <c r="L716" s="88"/>
    </row>
    <row r="717" spans="1:12" ht="12.75">
      <c r="A717" s="57"/>
      <c r="B717" s="57"/>
      <c r="C717" s="57"/>
      <c r="D717" s="57"/>
      <c r="K717" s="88"/>
      <c r="L717" s="88"/>
    </row>
    <row r="718" spans="1:12" ht="12.75">
      <c r="A718" s="57"/>
      <c r="B718" s="57"/>
      <c r="C718" s="57"/>
      <c r="D718" s="57"/>
      <c r="K718" s="88"/>
      <c r="L718" s="88"/>
    </row>
    <row r="719" spans="1:12" ht="12.75">
      <c r="A719" s="57"/>
      <c r="B719" s="57"/>
      <c r="C719" s="57"/>
      <c r="D719" s="57"/>
      <c r="K719" s="88"/>
      <c r="L719" s="88"/>
    </row>
    <row r="720" spans="1:12" ht="12.75">
      <c r="A720" s="57"/>
      <c r="B720" s="57"/>
      <c r="C720" s="57"/>
      <c r="D720" s="57"/>
      <c r="K720" s="88"/>
      <c r="L720" s="88"/>
    </row>
    <row r="721" spans="1:12" ht="12.75">
      <c r="A721" s="57"/>
      <c r="B721" s="57"/>
      <c r="C721" s="57"/>
      <c r="D721" s="57"/>
      <c r="K721" s="88"/>
      <c r="L721" s="88"/>
    </row>
    <row r="722" spans="1:12" ht="12.75">
      <c r="A722" s="57"/>
      <c r="B722" s="57"/>
      <c r="C722" s="57"/>
      <c r="D722" s="57"/>
      <c r="K722" s="88"/>
      <c r="L722" s="88"/>
    </row>
    <row r="723" spans="1:12" ht="12.75">
      <c r="A723" s="57"/>
      <c r="B723" s="57"/>
      <c r="C723" s="57"/>
      <c r="D723" s="57"/>
      <c r="K723" s="88"/>
      <c r="L723" s="88"/>
    </row>
    <row r="724" spans="1:12" ht="12.75">
      <c r="A724" s="57"/>
      <c r="B724" s="57"/>
      <c r="C724" s="57"/>
      <c r="D724" s="57"/>
      <c r="K724" s="88"/>
      <c r="L724" s="88"/>
    </row>
    <row r="725" spans="1:12" ht="12.75">
      <c r="A725" s="57"/>
      <c r="B725" s="57"/>
      <c r="C725" s="57"/>
      <c r="D725" s="57"/>
      <c r="K725" s="88"/>
      <c r="L725" s="88"/>
    </row>
    <row r="726" spans="1:12" ht="12.75">
      <c r="A726" s="57"/>
      <c r="B726" s="57"/>
      <c r="C726" s="57"/>
      <c r="D726" s="57"/>
      <c r="K726" s="88"/>
      <c r="L726" s="88"/>
    </row>
    <row r="727" spans="1:12" ht="12.75">
      <c r="A727" s="57"/>
      <c r="B727" s="57"/>
      <c r="C727" s="57"/>
      <c r="D727" s="57"/>
      <c r="K727" s="88"/>
      <c r="L727" s="88"/>
    </row>
    <row r="728" spans="1:12" ht="12.75">
      <c r="A728" s="57"/>
      <c r="B728" s="57"/>
      <c r="C728" s="57"/>
      <c r="D728" s="57"/>
      <c r="K728" s="88"/>
      <c r="L728" s="88"/>
    </row>
    <row r="729" spans="1:12" ht="12.75">
      <c r="A729" s="57"/>
      <c r="B729" s="57"/>
      <c r="C729" s="57"/>
      <c r="D729" s="57"/>
      <c r="K729" s="88"/>
      <c r="L729" s="88"/>
    </row>
    <row r="730" spans="1:12" ht="12.75">
      <c r="A730" s="57"/>
      <c r="B730" s="57"/>
      <c r="C730" s="57"/>
      <c r="D730" s="57"/>
      <c r="K730" s="88"/>
      <c r="L730" s="88"/>
    </row>
    <row r="731" spans="1:12" ht="12.75">
      <c r="A731" s="57"/>
      <c r="B731" s="57"/>
      <c r="C731" s="57"/>
      <c r="D731" s="57"/>
      <c r="K731" s="88"/>
      <c r="L731" s="88"/>
    </row>
    <row r="732" spans="1:12" ht="12.75">
      <c r="A732" s="57"/>
      <c r="B732" s="57"/>
      <c r="C732" s="57"/>
      <c r="D732" s="57"/>
      <c r="K732" s="88"/>
      <c r="L732" s="88"/>
    </row>
    <row r="733" spans="1:12" ht="12.75">
      <c r="A733" s="57"/>
      <c r="B733" s="57"/>
      <c r="C733" s="57"/>
      <c r="D733" s="57"/>
      <c r="K733" s="88"/>
      <c r="L733" s="88"/>
    </row>
    <row r="734" spans="1:12" ht="12.75">
      <c r="A734" s="57"/>
      <c r="B734" s="57"/>
      <c r="C734" s="57"/>
      <c r="D734" s="57"/>
      <c r="K734" s="88"/>
      <c r="L734" s="88"/>
    </row>
    <row r="735" spans="1:12" ht="12.75">
      <c r="A735" s="57"/>
      <c r="B735" s="57"/>
      <c r="C735" s="57"/>
      <c r="D735" s="57"/>
      <c r="K735" s="88"/>
      <c r="L735" s="88"/>
    </row>
    <row r="736" spans="1:12" ht="12.75">
      <c r="A736" s="57"/>
      <c r="B736" s="57"/>
      <c r="C736" s="57"/>
      <c r="D736" s="57"/>
      <c r="K736" s="88"/>
      <c r="L736" s="88"/>
    </row>
    <row r="737" spans="1:12" ht="12.75">
      <c r="A737" s="57"/>
      <c r="B737" s="57"/>
      <c r="C737" s="57"/>
      <c r="D737" s="57"/>
      <c r="K737" s="88"/>
      <c r="L737" s="88"/>
    </row>
    <row r="738" spans="1:12" ht="12.75">
      <c r="A738" s="57"/>
      <c r="B738" s="57"/>
      <c r="C738" s="57"/>
      <c r="D738" s="57"/>
      <c r="K738" s="88"/>
      <c r="L738" s="88"/>
    </row>
    <row r="739" spans="1:12" ht="12.75">
      <c r="A739" s="57"/>
      <c r="B739" s="57"/>
      <c r="C739" s="57"/>
      <c r="D739" s="57"/>
      <c r="K739" s="88"/>
      <c r="L739" s="88"/>
    </row>
    <row r="740" spans="1:12" ht="12.75">
      <c r="A740" s="57"/>
      <c r="B740" s="57"/>
      <c r="C740" s="57"/>
      <c r="D740" s="57"/>
      <c r="K740" s="88"/>
      <c r="L740" s="88"/>
    </row>
    <row r="741" spans="1:12" ht="12.75">
      <c r="A741" s="57"/>
      <c r="B741" s="57"/>
      <c r="C741" s="57"/>
      <c r="D741" s="57"/>
      <c r="K741" s="88"/>
      <c r="L741" s="88"/>
    </row>
    <row r="742" spans="1:12" ht="12.75">
      <c r="A742" s="57"/>
      <c r="B742" s="57"/>
      <c r="C742" s="57"/>
      <c r="D742" s="57"/>
      <c r="K742" s="88"/>
      <c r="L742" s="88"/>
    </row>
    <row r="743" spans="1:12" ht="12.75">
      <c r="A743" s="57"/>
      <c r="B743" s="57"/>
      <c r="C743" s="57"/>
      <c r="D743" s="57"/>
      <c r="K743" s="88"/>
      <c r="L743" s="88"/>
    </row>
    <row r="744" spans="1:12" ht="12.75">
      <c r="A744" s="57"/>
      <c r="B744" s="57"/>
      <c r="C744" s="57"/>
      <c r="D744" s="57"/>
      <c r="K744" s="88"/>
      <c r="L744" s="88"/>
    </row>
    <row r="745" spans="1:12" ht="12.75">
      <c r="A745" s="57"/>
      <c r="B745" s="57"/>
      <c r="C745" s="57"/>
      <c r="D745" s="57"/>
      <c r="K745" s="88"/>
      <c r="L745" s="88"/>
    </row>
    <row r="746" spans="1:12" ht="12.75">
      <c r="A746" s="57"/>
      <c r="B746" s="57"/>
      <c r="C746" s="57"/>
      <c r="D746" s="57"/>
      <c r="K746" s="88"/>
      <c r="L746" s="88"/>
    </row>
    <row r="747" spans="1:12" ht="12.75">
      <c r="A747" s="57"/>
      <c r="B747" s="57"/>
      <c r="C747" s="57"/>
      <c r="D747" s="57"/>
      <c r="K747" s="88"/>
      <c r="L747" s="88"/>
    </row>
    <row r="748" spans="1:12" ht="12.75">
      <c r="A748" s="57"/>
      <c r="B748" s="57"/>
      <c r="C748" s="57"/>
      <c r="D748" s="57"/>
      <c r="K748" s="88"/>
      <c r="L748" s="88"/>
    </row>
    <row r="749" spans="1:12" ht="12.75">
      <c r="A749" s="57"/>
      <c r="B749" s="57"/>
      <c r="C749" s="57"/>
      <c r="D749" s="57"/>
      <c r="K749" s="88"/>
      <c r="L749" s="88"/>
    </row>
    <row r="750" spans="1:12" ht="12.75">
      <c r="A750" s="57"/>
      <c r="B750" s="57"/>
      <c r="C750" s="57"/>
      <c r="D750" s="57"/>
      <c r="K750" s="88"/>
      <c r="L750" s="88"/>
    </row>
    <row r="751" spans="1:12" ht="12.75">
      <c r="A751" s="57"/>
      <c r="B751" s="57"/>
      <c r="C751" s="57"/>
      <c r="D751" s="57"/>
      <c r="K751" s="88"/>
      <c r="L751" s="88"/>
    </row>
    <row r="752" spans="1:12" ht="12.75">
      <c r="A752" s="57"/>
      <c r="B752" s="57"/>
      <c r="C752" s="57"/>
      <c r="D752" s="57"/>
      <c r="K752" s="88"/>
      <c r="L752" s="88"/>
    </row>
    <row r="753" spans="1:12" ht="12.75">
      <c r="A753" s="57"/>
      <c r="B753" s="57"/>
      <c r="C753" s="57"/>
      <c r="D753" s="57"/>
      <c r="K753" s="88"/>
      <c r="L753" s="88"/>
    </row>
    <row r="754" spans="1:12" ht="12.75">
      <c r="A754" s="57"/>
      <c r="B754" s="57"/>
      <c r="C754" s="57"/>
      <c r="D754" s="57"/>
      <c r="K754" s="88"/>
      <c r="L754" s="88"/>
    </row>
    <row r="755" spans="1:12" ht="12.75">
      <c r="A755" s="57"/>
      <c r="B755" s="57"/>
      <c r="C755" s="57"/>
      <c r="D755" s="57"/>
      <c r="K755" s="88"/>
      <c r="L755" s="88"/>
    </row>
    <row r="756" spans="1:12" ht="12.75">
      <c r="A756" s="57"/>
      <c r="B756" s="57"/>
      <c r="C756" s="57"/>
      <c r="D756" s="57"/>
      <c r="K756" s="88"/>
      <c r="L756" s="88"/>
    </row>
    <row r="757" spans="1:12" ht="12.75">
      <c r="A757" s="57"/>
      <c r="B757" s="57"/>
      <c r="C757" s="57"/>
      <c r="D757" s="57"/>
      <c r="K757" s="88"/>
      <c r="L757" s="88"/>
    </row>
    <row r="758" spans="1:12" ht="12.75">
      <c r="A758" s="57"/>
      <c r="B758" s="57"/>
      <c r="C758" s="57"/>
      <c r="D758" s="57"/>
      <c r="K758" s="88"/>
      <c r="L758" s="88"/>
    </row>
    <row r="759" spans="1:12" ht="12.75">
      <c r="A759" s="57"/>
      <c r="B759" s="57"/>
      <c r="C759" s="57"/>
      <c r="D759" s="57"/>
      <c r="K759" s="88"/>
      <c r="L759" s="88"/>
    </row>
    <row r="760" spans="1:12" ht="12.75">
      <c r="A760" s="57"/>
      <c r="B760" s="57"/>
      <c r="C760" s="57"/>
      <c r="D760" s="57"/>
      <c r="K760" s="88"/>
      <c r="L760" s="88"/>
    </row>
    <row r="761" spans="1:12" ht="12.75">
      <c r="A761" s="57"/>
      <c r="B761" s="57"/>
      <c r="C761" s="57"/>
      <c r="D761" s="57"/>
      <c r="K761" s="88"/>
      <c r="L761" s="88"/>
    </row>
    <row r="762" spans="1:12" ht="12.75">
      <c r="A762" s="57"/>
      <c r="B762" s="57"/>
      <c r="C762" s="57"/>
      <c r="D762" s="57"/>
      <c r="K762" s="88"/>
      <c r="L762" s="88"/>
    </row>
    <row r="763" spans="1:12" ht="12.75">
      <c r="A763" s="57"/>
      <c r="B763" s="57"/>
      <c r="C763" s="57"/>
      <c r="D763" s="57"/>
      <c r="K763" s="88"/>
      <c r="L763" s="88"/>
    </row>
    <row r="764" spans="1:12" ht="12.75">
      <c r="A764" s="57"/>
      <c r="B764" s="57"/>
      <c r="C764" s="57"/>
      <c r="D764" s="57"/>
      <c r="K764" s="88"/>
      <c r="L764" s="88"/>
    </row>
    <row r="765" spans="1:12" ht="12.75">
      <c r="A765" s="57"/>
      <c r="B765" s="57"/>
      <c r="C765" s="57"/>
      <c r="D765" s="57"/>
      <c r="K765" s="88"/>
      <c r="L765" s="88"/>
    </row>
    <row r="766" spans="1:12" ht="12.75">
      <c r="A766" s="57"/>
      <c r="B766" s="57"/>
      <c r="C766" s="57"/>
      <c r="D766" s="57"/>
      <c r="K766" s="88"/>
      <c r="L766" s="88"/>
    </row>
    <row r="767" spans="1:12" ht="12.75">
      <c r="A767" s="57"/>
      <c r="B767" s="57"/>
      <c r="C767" s="57"/>
      <c r="D767" s="57"/>
      <c r="K767" s="88"/>
      <c r="L767" s="88"/>
    </row>
    <row r="768" spans="1:12" ht="12.75">
      <c r="A768" s="57"/>
      <c r="B768" s="57"/>
      <c r="C768" s="57"/>
      <c r="D768" s="57"/>
      <c r="K768" s="88"/>
      <c r="L768" s="88"/>
    </row>
    <row r="769" spans="1:12" ht="12.75">
      <c r="A769" s="57"/>
      <c r="B769" s="57"/>
      <c r="C769" s="57"/>
      <c r="D769" s="57"/>
      <c r="K769" s="88"/>
      <c r="L769" s="88"/>
    </row>
    <row r="770" spans="1:12" ht="12.75">
      <c r="A770" s="57"/>
      <c r="B770" s="57"/>
      <c r="C770" s="57"/>
      <c r="D770" s="57"/>
      <c r="K770" s="88"/>
      <c r="L770" s="88"/>
    </row>
    <row r="771" spans="1:12" ht="12.75">
      <c r="A771" s="57"/>
      <c r="B771" s="57"/>
      <c r="C771" s="57"/>
      <c r="D771" s="57"/>
      <c r="K771" s="88"/>
      <c r="L771" s="88"/>
    </row>
    <row r="772" spans="1:12" ht="12.75">
      <c r="A772" s="57"/>
      <c r="B772" s="57"/>
      <c r="C772" s="57"/>
      <c r="D772" s="57"/>
      <c r="K772" s="88"/>
      <c r="L772" s="88"/>
    </row>
    <row r="773" spans="1:12" ht="12.75">
      <c r="A773" s="57"/>
      <c r="B773" s="57"/>
      <c r="C773" s="57"/>
      <c r="D773" s="57"/>
      <c r="K773" s="88"/>
      <c r="L773" s="88"/>
    </row>
    <row r="774" spans="1:12" ht="12.75">
      <c r="A774" s="57"/>
      <c r="B774" s="57"/>
      <c r="C774" s="57"/>
      <c r="D774" s="57"/>
      <c r="K774" s="88"/>
      <c r="L774" s="88"/>
    </row>
    <row r="775" spans="1:12" ht="12.75">
      <c r="A775" s="57"/>
      <c r="B775" s="57"/>
      <c r="C775" s="57"/>
      <c r="D775" s="57"/>
      <c r="K775" s="88"/>
      <c r="L775" s="88"/>
    </row>
    <row r="776" spans="1:12" ht="12.75">
      <c r="A776" s="57"/>
      <c r="B776" s="57"/>
      <c r="C776" s="57"/>
      <c r="D776" s="57"/>
      <c r="K776" s="88"/>
      <c r="L776" s="88"/>
    </row>
    <row r="777" spans="1:12" ht="12.75">
      <c r="A777" s="57"/>
      <c r="B777" s="57"/>
      <c r="C777" s="57"/>
      <c r="D777" s="57"/>
      <c r="K777" s="88"/>
      <c r="L777" s="88"/>
    </row>
    <row r="778" spans="1:12" ht="12.75">
      <c r="A778" s="57"/>
      <c r="B778" s="57"/>
      <c r="C778" s="57"/>
      <c r="D778" s="57"/>
      <c r="K778" s="88"/>
      <c r="L778" s="88"/>
    </row>
    <row r="779" spans="1:12" ht="12.75">
      <c r="A779" s="57"/>
      <c r="B779" s="57"/>
      <c r="C779" s="57"/>
      <c r="D779" s="57"/>
      <c r="K779" s="88"/>
      <c r="L779" s="88"/>
    </row>
    <row r="780" spans="1:12" ht="12.75">
      <c r="A780" s="57"/>
      <c r="B780" s="57"/>
      <c r="C780" s="57"/>
      <c r="D780" s="57"/>
      <c r="K780" s="88"/>
      <c r="L780" s="88"/>
    </row>
    <row r="781" spans="1:12" ht="12.75">
      <c r="A781" s="57"/>
      <c r="B781" s="57"/>
      <c r="C781" s="57"/>
      <c r="D781" s="57"/>
      <c r="K781" s="88"/>
      <c r="L781" s="88"/>
    </row>
    <row r="782" spans="1:12" ht="12.75">
      <c r="A782" s="57"/>
      <c r="B782" s="57"/>
      <c r="C782" s="57"/>
      <c r="D782" s="57"/>
      <c r="K782" s="88"/>
      <c r="L782" s="88"/>
    </row>
    <row r="783" spans="1:12" ht="12.75">
      <c r="A783" s="57"/>
      <c r="B783" s="57"/>
      <c r="C783" s="57"/>
      <c r="D783" s="57"/>
      <c r="K783" s="88"/>
      <c r="L783" s="88"/>
    </row>
    <row r="784" spans="1:12" ht="12.75">
      <c r="A784" s="57"/>
      <c r="B784" s="57"/>
      <c r="C784" s="57"/>
      <c r="D784" s="57"/>
      <c r="K784" s="88"/>
      <c r="L784" s="88"/>
    </row>
    <row r="785" spans="1:12" ht="12.75">
      <c r="A785" s="57"/>
      <c r="B785" s="57"/>
      <c r="C785" s="57"/>
      <c r="D785" s="57"/>
      <c r="K785" s="88"/>
      <c r="L785" s="88"/>
    </row>
    <row r="786" spans="1:12" ht="12.75">
      <c r="A786" s="57"/>
      <c r="B786" s="57"/>
      <c r="C786" s="57"/>
      <c r="D786" s="57"/>
      <c r="K786" s="88"/>
      <c r="L786" s="88"/>
    </row>
    <row r="787" spans="1:12" ht="12.75">
      <c r="A787" s="57"/>
      <c r="B787" s="57"/>
      <c r="C787" s="57"/>
      <c r="D787" s="57"/>
      <c r="K787" s="88"/>
      <c r="L787" s="88"/>
    </row>
    <row r="788" spans="1:12" ht="12.75">
      <c r="A788" s="57"/>
      <c r="B788" s="57"/>
      <c r="C788" s="57"/>
      <c r="D788" s="57"/>
      <c r="K788" s="88"/>
      <c r="L788" s="88"/>
    </row>
    <row r="789" spans="1:12" ht="12.75">
      <c r="A789" s="57"/>
      <c r="B789" s="57"/>
      <c r="C789" s="57"/>
      <c r="D789" s="57"/>
      <c r="K789" s="88"/>
      <c r="L789" s="88"/>
    </row>
    <row r="790" spans="1:12" ht="12.75">
      <c r="A790" s="57"/>
      <c r="B790" s="57"/>
      <c r="C790" s="57"/>
      <c r="D790" s="57"/>
      <c r="K790" s="88"/>
      <c r="L790" s="88"/>
    </row>
    <row r="791" spans="1:12" ht="12.75">
      <c r="A791" s="57"/>
      <c r="B791" s="57"/>
      <c r="C791" s="57"/>
      <c r="D791" s="57"/>
      <c r="K791" s="88"/>
      <c r="L791" s="88"/>
    </row>
    <row r="792" spans="1:12" ht="12.75">
      <c r="A792" s="57"/>
      <c r="B792" s="57"/>
      <c r="C792" s="57"/>
      <c r="D792" s="57"/>
      <c r="K792" s="88"/>
      <c r="L792" s="88"/>
    </row>
    <row r="793" spans="1:12" ht="12.75">
      <c r="A793" s="57"/>
      <c r="B793" s="57"/>
      <c r="C793" s="57"/>
      <c r="D793" s="57"/>
      <c r="K793" s="88"/>
      <c r="L793" s="88"/>
    </row>
    <row r="794" spans="1:12" ht="12.75">
      <c r="A794" s="57"/>
      <c r="B794" s="57"/>
      <c r="C794" s="57"/>
      <c r="D794" s="57"/>
      <c r="K794" s="88"/>
      <c r="L794" s="88"/>
    </row>
    <row r="795" spans="1:12" ht="12.75">
      <c r="A795" s="57"/>
      <c r="B795" s="57"/>
      <c r="C795" s="57"/>
      <c r="D795" s="57"/>
      <c r="K795" s="88"/>
      <c r="L795" s="88"/>
    </row>
    <row r="796" spans="1:12" ht="12.75">
      <c r="A796" s="57"/>
      <c r="B796" s="57"/>
      <c r="C796" s="57"/>
      <c r="D796" s="57"/>
      <c r="K796" s="88"/>
      <c r="L796" s="88"/>
    </row>
    <row r="797" spans="1:12" ht="12.75">
      <c r="A797" s="57"/>
      <c r="B797" s="57"/>
      <c r="C797" s="57"/>
      <c r="D797" s="57"/>
      <c r="K797" s="88"/>
      <c r="L797" s="88"/>
    </row>
    <row r="798" spans="1:12" ht="12.75">
      <c r="A798" s="57"/>
      <c r="B798" s="57"/>
      <c r="C798" s="57"/>
      <c r="D798" s="57"/>
      <c r="K798" s="88"/>
      <c r="L798" s="88"/>
    </row>
    <row r="799" spans="1:12" ht="12.75">
      <c r="A799" s="57"/>
      <c r="B799" s="57"/>
      <c r="C799" s="57"/>
      <c r="D799" s="57"/>
      <c r="K799" s="88"/>
      <c r="L799" s="88"/>
    </row>
    <row r="800" spans="1:12" ht="12.75">
      <c r="A800" s="57"/>
      <c r="B800" s="57"/>
      <c r="C800" s="57"/>
      <c r="D800" s="57"/>
      <c r="K800" s="88"/>
      <c r="L800" s="88"/>
    </row>
    <row r="801" spans="1:12" ht="12.75">
      <c r="A801" s="57"/>
      <c r="B801" s="57"/>
      <c r="C801" s="57"/>
      <c r="D801" s="57"/>
      <c r="K801" s="88"/>
      <c r="L801" s="88"/>
    </row>
    <row r="802" spans="1:12" ht="12.75">
      <c r="A802" s="57"/>
      <c r="B802" s="57"/>
      <c r="C802" s="57"/>
      <c r="D802" s="57"/>
      <c r="K802" s="88"/>
      <c r="L802" s="88"/>
    </row>
    <row r="803" spans="1:12" ht="12.75">
      <c r="A803" s="57"/>
      <c r="B803" s="57"/>
      <c r="C803" s="57"/>
      <c r="D803" s="57"/>
      <c r="K803" s="88"/>
      <c r="L803" s="88"/>
    </row>
    <row r="804" spans="1:12" ht="12.75">
      <c r="A804" s="57"/>
      <c r="B804" s="57"/>
      <c r="C804" s="57"/>
      <c r="D804" s="57"/>
      <c r="K804" s="88"/>
      <c r="L804" s="88"/>
    </row>
    <row r="805" spans="1:12" ht="12.75">
      <c r="A805" s="57"/>
      <c r="B805" s="57"/>
      <c r="C805" s="57"/>
      <c r="D805" s="57"/>
      <c r="K805" s="88"/>
      <c r="L805" s="88"/>
    </row>
    <row r="806" spans="1:12" ht="12.75">
      <c r="A806" s="57"/>
      <c r="B806" s="57"/>
      <c r="C806" s="57"/>
      <c r="D806" s="57"/>
      <c r="K806" s="88"/>
      <c r="L806" s="88"/>
    </row>
    <row r="807" spans="1:12" ht="12.75">
      <c r="A807" s="57"/>
      <c r="B807" s="57"/>
      <c r="C807" s="57"/>
      <c r="D807" s="57"/>
      <c r="K807" s="88"/>
      <c r="L807" s="88"/>
    </row>
    <row r="808" spans="1:12" ht="12.75">
      <c r="A808" s="57"/>
      <c r="B808" s="57"/>
      <c r="C808" s="57"/>
      <c r="D808" s="57"/>
      <c r="K808" s="88"/>
      <c r="L808" s="88"/>
    </row>
    <row r="809" spans="1:12" ht="12.75">
      <c r="A809" s="57"/>
      <c r="B809" s="57"/>
      <c r="C809" s="57"/>
      <c r="D809" s="57"/>
      <c r="K809" s="88"/>
      <c r="L809" s="88"/>
    </row>
    <row r="810" spans="1:12" ht="12.75">
      <c r="A810" s="57"/>
      <c r="B810" s="57"/>
      <c r="C810" s="57"/>
      <c r="D810" s="57"/>
      <c r="K810" s="88"/>
      <c r="L810" s="88"/>
    </row>
    <row r="811" spans="1:12" ht="12.75">
      <c r="A811" s="57"/>
      <c r="B811" s="57"/>
      <c r="C811" s="57"/>
      <c r="D811" s="57"/>
      <c r="K811" s="88"/>
      <c r="L811" s="88"/>
    </row>
    <row r="812" spans="1:12" ht="12.75">
      <c r="A812" s="57"/>
      <c r="B812" s="57"/>
      <c r="C812" s="57"/>
      <c r="D812" s="57"/>
      <c r="K812" s="88"/>
      <c r="L812" s="88"/>
    </row>
    <row r="813" spans="1:12" ht="12.75">
      <c r="A813" s="57"/>
      <c r="B813" s="57"/>
      <c r="C813" s="57"/>
      <c r="D813" s="57"/>
      <c r="K813" s="88"/>
      <c r="L813" s="88"/>
    </row>
    <row r="814" spans="1:12" ht="12.75">
      <c r="A814" s="57"/>
      <c r="B814" s="57"/>
      <c r="C814" s="57"/>
      <c r="D814" s="57"/>
      <c r="K814" s="88"/>
      <c r="L814" s="88"/>
    </row>
    <row r="815" spans="1:12" ht="12.75">
      <c r="A815" s="57"/>
      <c r="B815" s="57"/>
      <c r="C815" s="57"/>
      <c r="D815" s="57"/>
      <c r="K815" s="88"/>
      <c r="L815" s="88"/>
    </row>
    <row r="816" spans="1:12" ht="12.75">
      <c r="A816" s="57"/>
      <c r="B816" s="57"/>
      <c r="C816" s="57"/>
      <c r="D816" s="57"/>
      <c r="K816" s="88"/>
      <c r="L816" s="88"/>
    </row>
    <row r="817" spans="1:12" ht="12.75">
      <c r="A817" s="57"/>
      <c r="B817" s="57"/>
      <c r="C817" s="57"/>
      <c r="D817" s="57"/>
      <c r="K817" s="88"/>
      <c r="L817" s="88"/>
    </row>
    <row r="818" spans="1:12" ht="12.75">
      <c r="A818" s="57"/>
      <c r="B818" s="57"/>
      <c r="C818" s="57"/>
      <c r="D818" s="57"/>
      <c r="K818" s="88"/>
      <c r="L818" s="88"/>
    </row>
    <row r="819" spans="1:12" ht="12.75">
      <c r="A819" s="57"/>
      <c r="B819" s="57"/>
      <c r="C819" s="57"/>
      <c r="D819" s="57"/>
      <c r="K819" s="88"/>
      <c r="L819" s="88"/>
    </row>
    <row r="820" spans="1:12" ht="12.75">
      <c r="A820" s="57"/>
      <c r="B820" s="57"/>
      <c r="C820" s="57"/>
      <c r="D820" s="57"/>
      <c r="K820" s="88"/>
      <c r="L820" s="88"/>
    </row>
    <row r="821" spans="1:12" ht="12.75">
      <c r="A821" s="57"/>
      <c r="B821" s="57"/>
      <c r="C821" s="57"/>
      <c r="D821" s="57"/>
      <c r="K821" s="88"/>
      <c r="L821" s="88"/>
    </row>
    <row r="822" spans="1:12" ht="12.75">
      <c r="A822" s="57"/>
      <c r="B822" s="57"/>
      <c r="C822" s="57"/>
      <c r="D822" s="57"/>
      <c r="K822" s="88"/>
      <c r="L822" s="88"/>
    </row>
    <row r="823" spans="1:12" ht="12.75">
      <c r="A823" s="57"/>
      <c r="B823" s="57"/>
      <c r="C823" s="57"/>
      <c r="D823" s="57"/>
      <c r="K823" s="88"/>
      <c r="L823" s="88"/>
    </row>
    <row r="824" spans="1:12" ht="12.75">
      <c r="A824" s="57"/>
      <c r="B824" s="57"/>
      <c r="C824" s="57"/>
      <c r="D824" s="57"/>
      <c r="K824" s="88"/>
      <c r="L824" s="88"/>
    </row>
    <row r="825" spans="1:12" ht="12.75">
      <c r="A825" s="57"/>
      <c r="B825" s="57"/>
      <c r="C825" s="57"/>
      <c r="D825" s="57"/>
      <c r="K825" s="88"/>
      <c r="L825" s="88"/>
    </row>
    <row r="826" spans="1:12" ht="12.75">
      <c r="A826" s="57"/>
      <c r="B826" s="57"/>
      <c r="C826" s="57"/>
      <c r="D826" s="57"/>
      <c r="K826" s="88"/>
      <c r="L826" s="88"/>
    </row>
    <row r="827" spans="1:12" ht="12.75">
      <c r="A827" s="57"/>
      <c r="B827" s="57"/>
      <c r="C827" s="57"/>
      <c r="D827" s="57"/>
      <c r="K827" s="88"/>
      <c r="L827" s="88"/>
    </row>
    <row r="828" spans="1:12" ht="12.75">
      <c r="A828" s="57"/>
      <c r="B828" s="57"/>
      <c r="C828" s="57"/>
      <c r="D828" s="57"/>
      <c r="K828" s="88"/>
      <c r="L828" s="88"/>
    </row>
    <row r="829" spans="1:12" ht="12.75">
      <c r="A829" s="57"/>
      <c r="B829" s="57"/>
      <c r="C829" s="57"/>
      <c r="D829" s="57"/>
      <c r="K829" s="88"/>
      <c r="L829" s="88"/>
    </row>
    <row r="830" spans="1:12" ht="12.75">
      <c r="A830" s="57"/>
      <c r="B830" s="57"/>
      <c r="C830" s="57"/>
      <c r="D830" s="57"/>
      <c r="K830" s="88"/>
      <c r="L830" s="88"/>
    </row>
    <row r="831" spans="1:12" ht="12.75">
      <c r="A831" s="57"/>
      <c r="B831" s="57"/>
      <c r="C831" s="57"/>
      <c r="D831" s="57"/>
      <c r="K831" s="88"/>
      <c r="L831" s="88"/>
    </row>
    <row r="832" spans="1:12" ht="12.75">
      <c r="A832" s="57"/>
      <c r="B832" s="57"/>
      <c r="C832" s="57"/>
      <c r="D832" s="57"/>
      <c r="K832" s="88"/>
      <c r="L832" s="88"/>
    </row>
    <row r="833" spans="1:12" ht="12.75">
      <c r="A833" s="57"/>
      <c r="B833" s="57"/>
      <c r="C833" s="57"/>
      <c r="D833" s="57"/>
      <c r="K833" s="88"/>
      <c r="L833" s="88"/>
    </row>
    <row r="834" spans="1:12" ht="12.75">
      <c r="A834" s="57"/>
      <c r="B834" s="57"/>
      <c r="C834" s="57"/>
      <c r="D834" s="57"/>
      <c r="K834" s="88"/>
      <c r="L834" s="88"/>
    </row>
    <row r="835" spans="1:12" ht="12.75">
      <c r="A835" s="57"/>
      <c r="B835" s="57"/>
      <c r="C835" s="57"/>
      <c r="D835" s="57"/>
      <c r="K835" s="88"/>
      <c r="L835" s="88"/>
    </row>
    <row r="836" spans="1:12" ht="12.75">
      <c r="A836" s="57"/>
      <c r="B836" s="57"/>
      <c r="C836" s="57"/>
      <c r="D836" s="57"/>
      <c r="K836" s="88"/>
      <c r="L836" s="88"/>
    </row>
    <row r="837" spans="1:12" ht="12.75">
      <c r="A837" s="57"/>
      <c r="B837" s="57"/>
      <c r="C837" s="57"/>
      <c r="D837" s="57"/>
      <c r="K837" s="88"/>
      <c r="L837" s="88"/>
    </row>
    <row r="838" spans="1:12" ht="12.75">
      <c r="A838" s="57"/>
      <c r="B838" s="57"/>
      <c r="C838" s="57"/>
      <c r="D838" s="57"/>
      <c r="K838" s="88"/>
      <c r="L838" s="88"/>
    </row>
    <row r="839" spans="1:12" ht="12.75">
      <c r="A839" s="57"/>
      <c r="B839" s="57"/>
      <c r="C839" s="57"/>
      <c r="D839" s="57"/>
      <c r="K839" s="88"/>
      <c r="L839" s="88"/>
    </row>
    <row r="840" spans="1:12" ht="12.75">
      <c r="A840" s="57"/>
      <c r="B840" s="57"/>
      <c r="C840" s="57"/>
      <c r="D840" s="57"/>
      <c r="K840" s="88"/>
      <c r="L840" s="88"/>
    </row>
    <row r="841" spans="1:12" ht="12.75">
      <c r="A841" s="57"/>
      <c r="B841" s="57"/>
      <c r="C841" s="57"/>
      <c r="D841" s="57"/>
      <c r="K841" s="88"/>
      <c r="L841" s="88"/>
    </row>
    <row r="842" spans="1:12" ht="12.75">
      <c r="A842" s="57"/>
      <c r="B842" s="57"/>
      <c r="C842" s="57"/>
      <c r="D842" s="57"/>
      <c r="K842" s="88"/>
      <c r="L842" s="88"/>
    </row>
    <row r="843" spans="1:12" ht="12.75">
      <c r="A843" s="57"/>
      <c r="B843" s="57"/>
      <c r="C843" s="57"/>
      <c r="D843" s="57"/>
      <c r="K843" s="88"/>
      <c r="L843" s="88"/>
    </row>
    <row r="844" spans="1:12" ht="12.75">
      <c r="A844" s="57"/>
      <c r="B844" s="57"/>
      <c r="C844" s="57"/>
      <c r="D844" s="57"/>
      <c r="K844" s="88"/>
      <c r="L844" s="88"/>
    </row>
    <row r="845" spans="1:12" ht="12.75">
      <c r="A845" s="57"/>
      <c r="B845" s="57"/>
      <c r="C845" s="57"/>
      <c r="D845" s="57"/>
      <c r="K845" s="88"/>
      <c r="L845" s="88"/>
    </row>
    <row r="846" spans="1:12" ht="12.75">
      <c r="A846" s="57"/>
      <c r="B846" s="57"/>
      <c r="C846" s="57"/>
      <c r="D846" s="57"/>
      <c r="K846" s="88"/>
      <c r="L846" s="88"/>
    </row>
    <row r="847" spans="1:12" ht="12.75">
      <c r="A847" s="57"/>
      <c r="B847" s="57"/>
      <c r="C847" s="57"/>
      <c r="D847" s="57"/>
      <c r="K847" s="88"/>
      <c r="L847" s="88"/>
    </row>
    <row r="848" spans="1:12" ht="12.75">
      <c r="A848" s="57"/>
      <c r="B848" s="57"/>
      <c r="C848" s="57"/>
      <c r="D848" s="57"/>
      <c r="K848" s="88"/>
      <c r="L848" s="88"/>
    </row>
    <row r="849" spans="1:12" ht="12.75">
      <c r="A849" s="57"/>
      <c r="B849" s="57"/>
      <c r="C849" s="57"/>
      <c r="D849" s="57"/>
      <c r="K849" s="88"/>
      <c r="L849" s="88"/>
    </row>
    <row r="850" spans="1:12" ht="12.75">
      <c r="A850" s="57"/>
      <c r="B850" s="57"/>
      <c r="C850" s="57"/>
      <c r="D850" s="57"/>
      <c r="K850" s="88"/>
      <c r="L850" s="88"/>
    </row>
    <row r="851" spans="1:12" ht="12.75">
      <c r="A851" s="57"/>
      <c r="B851" s="57"/>
      <c r="C851" s="57"/>
      <c r="D851" s="57"/>
      <c r="K851" s="88"/>
      <c r="L851" s="88"/>
    </row>
    <row r="852" spans="1:12" ht="12.75">
      <c r="A852" s="57"/>
      <c r="B852" s="57"/>
      <c r="C852" s="57"/>
      <c r="D852" s="57"/>
      <c r="K852" s="88"/>
      <c r="L852" s="88"/>
    </row>
    <row r="853" spans="1:12" ht="12.75">
      <c r="A853" s="57"/>
      <c r="B853" s="57"/>
      <c r="C853" s="57"/>
      <c r="D853" s="57"/>
      <c r="K853" s="88"/>
      <c r="L853" s="88"/>
    </row>
    <row r="854" spans="1:12" ht="12.75">
      <c r="A854" s="57"/>
      <c r="B854" s="57"/>
      <c r="C854" s="57"/>
      <c r="D854" s="57"/>
      <c r="K854" s="88"/>
      <c r="L854" s="88"/>
    </row>
    <row r="855" spans="1:12" ht="12.75">
      <c r="A855" s="57"/>
      <c r="B855" s="57"/>
      <c r="C855" s="57"/>
      <c r="D855" s="57"/>
      <c r="K855" s="88"/>
      <c r="L855" s="88"/>
    </row>
    <row r="856" spans="1:12" ht="12.75">
      <c r="A856" s="57"/>
      <c r="B856" s="57"/>
      <c r="C856" s="57"/>
      <c r="D856" s="57"/>
      <c r="K856" s="88"/>
      <c r="L856" s="88"/>
    </row>
    <row r="857" spans="1:12" ht="12.75">
      <c r="A857" s="57"/>
      <c r="B857" s="57"/>
      <c r="C857" s="57"/>
      <c r="D857" s="57"/>
      <c r="K857" s="88"/>
      <c r="L857" s="88"/>
    </row>
    <row r="858" spans="1:12" ht="12.75">
      <c r="A858" s="57"/>
      <c r="B858" s="57"/>
      <c r="C858" s="57"/>
      <c r="D858" s="57"/>
      <c r="K858" s="88"/>
      <c r="L858" s="88"/>
    </row>
    <row r="859" spans="1:12" ht="12.75">
      <c r="A859" s="57"/>
      <c r="B859" s="57"/>
      <c r="C859" s="57"/>
      <c r="D859" s="57"/>
      <c r="K859" s="88"/>
      <c r="L859" s="88"/>
    </row>
    <row r="860" spans="1:12" ht="12.75">
      <c r="A860" s="57"/>
      <c r="B860" s="57"/>
      <c r="C860" s="57"/>
      <c r="D860" s="57"/>
      <c r="K860" s="88"/>
      <c r="L860" s="88"/>
    </row>
    <row r="861" spans="1:12" ht="12.75">
      <c r="A861" s="57"/>
      <c r="B861" s="57"/>
      <c r="C861" s="57"/>
      <c r="D861" s="57"/>
      <c r="K861" s="88"/>
      <c r="L861" s="88"/>
    </row>
    <row r="862" spans="1:12" ht="12.75">
      <c r="A862" s="57"/>
      <c r="B862" s="57"/>
      <c r="C862" s="57"/>
      <c r="D862" s="57"/>
      <c r="K862" s="88"/>
      <c r="L862" s="88"/>
    </row>
    <row r="863" spans="1:12" ht="12.75">
      <c r="A863" s="57"/>
      <c r="B863" s="57"/>
      <c r="C863" s="57"/>
      <c r="D863" s="57"/>
      <c r="K863" s="88"/>
      <c r="L863" s="88"/>
    </row>
    <row r="864" spans="1:12" ht="12.75">
      <c r="A864" s="57"/>
      <c r="B864" s="57"/>
      <c r="C864" s="57"/>
      <c r="D864" s="57"/>
      <c r="K864" s="88"/>
      <c r="L864" s="88"/>
    </row>
    <row r="865" spans="1:12" ht="12.75">
      <c r="A865" s="57"/>
      <c r="B865" s="57"/>
      <c r="C865" s="57"/>
      <c r="D865" s="57"/>
      <c r="K865" s="88"/>
      <c r="L865" s="88"/>
    </row>
    <row r="866" spans="1:12" ht="12.75">
      <c r="A866" s="57"/>
      <c r="B866" s="57"/>
      <c r="C866" s="57"/>
      <c r="D866" s="57"/>
      <c r="K866" s="88"/>
      <c r="L866" s="88"/>
    </row>
    <row r="867" spans="1:12" ht="12.75">
      <c r="A867" s="57"/>
      <c r="B867" s="57"/>
      <c r="C867" s="57"/>
      <c r="D867" s="57"/>
      <c r="K867" s="88"/>
      <c r="L867" s="88"/>
    </row>
    <row r="868" spans="1:12" ht="12.75">
      <c r="A868" s="57"/>
      <c r="B868" s="57"/>
      <c r="C868" s="57"/>
      <c r="D868" s="57"/>
      <c r="K868" s="88"/>
      <c r="L868" s="88"/>
    </row>
    <row r="869" spans="1:12" ht="12.75">
      <c r="A869" s="57"/>
      <c r="B869" s="57"/>
      <c r="C869" s="57"/>
      <c r="D869" s="57"/>
      <c r="K869" s="88"/>
      <c r="L869" s="88"/>
    </row>
    <row r="870" spans="1:12" ht="12.75">
      <c r="A870" s="57"/>
      <c r="B870" s="57"/>
      <c r="C870" s="57"/>
      <c r="D870" s="57"/>
      <c r="K870" s="88"/>
      <c r="L870" s="88"/>
    </row>
    <row r="871" spans="1:12" ht="12.75">
      <c r="A871" s="57"/>
      <c r="B871" s="57"/>
      <c r="C871" s="57"/>
      <c r="D871" s="57"/>
      <c r="K871" s="88"/>
      <c r="L871" s="88"/>
    </row>
    <row r="872" spans="1:12" ht="12.75">
      <c r="A872" s="57"/>
      <c r="B872" s="57"/>
      <c r="C872" s="57"/>
      <c r="D872" s="57"/>
      <c r="K872" s="88"/>
      <c r="L872" s="88"/>
    </row>
    <row r="873" spans="1:12" ht="12.75">
      <c r="A873" s="57"/>
      <c r="B873" s="57"/>
      <c r="C873" s="57"/>
      <c r="D873" s="57"/>
      <c r="K873" s="88"/>
      <c r="L873" s="88"/>
    </row>
    <row r="874" spans="1:12" ht="12.75">
      <c r="A874" s="57"/>
      <c r="B874" s="57"/>
      <c r="C874" s="57"/>
      <c r="D874" s="57"/>
      <c r="K874" s="88"/>
      <c r="L874" s="88"/>
    </row>
    <row r="875" spans="1:12" ht="12.75">
      <c r="A875" s="57"/>
      <c r="B875" s="57"/>
      <c r="C875" s="57"/>
      <c r="D875" s="57"/>
      <c r="K875" s="88"/>
      <c r="L875" s="88"/>
    </row>
    <row r="876" spans="1:12" ht="12.75">
      <c r="A876" s="57"/>
      <c r="B876" s="57"/>
      <c r="C876" s="57"/>
      <c r="D876" s="57"/>
      <c r="K876" s="88"/>
      <c r="L876" s="88"/>
    </row>
    <row r="877" spans="1:12" ht="12.75">
      <c r="A877" s="57"/>
      <c r="B877" s="57"/>
      <c r="C877" s="57"/>
      <c r="D877" s="57"/>
      <c r="K877" s="88"/>
      <c r="L877" s="88"/>
    </row>
    <row r="878" spans="1:12" ht="12.75">
      <c r="A878" s="57"/>
      <c r="B878" s="57"/>
      <c r="C878" s="57"/>
      <c r="D878" s="57"/>
      <c r="K878" s="88"/>
      <c r="L878" s="88"/>
    </row>
    <row r="879" spans="1:12" ht="12.75">
      <c r="A879" s="57"/>
      <c r="B879" s="57"/>
      <c r="C879" s="57"/>
      <c r="D879" s="57"/>
      <c r="K879" s="88"/>
      <c r="L879" s="88"/>
    </row>
    <row r="880" spans="1:12" ht="12.75">
      <c r="A880" s="57"/>
      <c r="B880" s="57"/>
      <c r="C880" s="57"/>
      <c r="D880" s="57"/>
      <c r="K880" s="88"/>
      <c r="L880" s="88"/>
    </row>
    <row r="881" spans="1:12" ht="12.75">
      <c r="A881" s="57"/>
      <c r="B881" s="57"/>
      <c r="C881" s="57"/>
      <c r="D881" s="57"/>
      <c r="K881" s="88"/>
      <c r="L881" s="88"/>
    </row>
    <row r="882" spans="1:12" ht="12.75">
      <c r="A882" s="57"/>
      <c r="B882" s="57"/>
      <c r="C882" s="57"/>
      <c r="D882" s="57"/>
      <c r="K882" s="88"/>
      <c r="L882" s="88"/>
    </row>
    <row r="883" spans="1:12" ht="12.75">
      <c r="A883" s="57"/>
      <c r="B883" s="57"/>
      <c r="C883" s="57"/>
      <c r="D883" s="57"/>
      <c r="K883" s="88"/>
      <c r="L883" s="88"/>
    </row>
    <row r="884" spans="1:12" ht="12.75">
      <c r="A884" s="57"/>
      <c r="B884" s="57"/>
      <c r="C884" s="57"/>
      <c r="D884" s="57"/>
      <c r="K884" s="88"/>
      <c r="L884" s="88"/>
    </row>
    <row r="885" spans="1:12" ht="12.75">
      <c r="A885" s="57"/>
      <c r="B885" s="57"/>
      <c r="C885" s="57"/>
      <c r="D885" s="57"/>
      <c r="K885" s="88"/>
      <c r="L885" s="88"/>
    </row>
    <row r="886" spans="1:12" ht="12.75">
      <c r="A886" s="57"/>
      <c r="B886" s="57"/>
      <c r="C886" s="57"/>
      <c r="D886" s="57"/>
      <c r="K886" s="88"/>
      <c r="L886" s="88"/>
    </row>
    <row r="887" spans="1:12" ht="12.75">
      <c r="A887" s="57"/>
      <c r="B887" s="57"/>
      <c r="C887" s="57"/>
      <c r="D887" s="57"/>
      <c r="K887" s="88"/>
      <c r="L887" s="88"/>
    </row>
    <row r="888" spans="1:12" ht="12.75">
      <c r="A888" s="57"/>
      <c r="B888" s="57"/>
      <c r="C888" s="57"/>
      <c r="D888" s="57"/>
      <c r="K888" s="88"/>
      <c r="L888" s="88"/>
    </row>
    <row r="889" spans="1:12" ht="12.75">
      <c r="A889" s="57"/>
      <c r="B889" s="57"/>
      <c r="C889" s="57"/>
      <c r="D889" s="57"/>
      <c r="K889" s="88"/>
      <c r="L889" s="88"/>
    </row>
    <row r="890" spans="1:12" ht="12.75">
      <c r="A890" s="57"/>
      <c r="B890" s="57"/>
      <c r="C890" s="57"/>
      <c r="D890" s="57"/>
      <c r="K890" s="88"/>
      <c r="L890" s="88"/>
    </row>
    <row r="891" spans="1:12" ht="12.75">
      <c r="A891" s="57"/>
      <c r="B891" s="57"/>
      <c r="C891" s="57"/>
      <c r="D891" s="57"/>
      <c r="K891" s="88"/>
      <c r="L891" s="88"/>
    </row>
    <row r="892" spans="1:12" ht="12.75">
      <c r="A892" s="57"/>
      <c r="B892" s="57"/>
      <c r="C892" s="57"/>
      <c r="D892" s="57"/>
      <c r="K892" s="88"/>
      <c r="L892" s="88"/>
    </row>
    <row r="893" spans="1:12" ht="12.75">
      <c r="A893" s="57"/>
      <c r="B893" s="57"/>
      <c r="C893" s="57"/>
      <c r="D893" s="57"/>
      <c r="K893" s="88"/>
      <c r="L893" s="88"/>
    </row>
    <row r="894" spans="1:12" ht="12.75">
      <c r="A894" s="57"/>
      <c r="B894" s="57"/>
      <c r="C894" s="57"/>
      <c r="D894" s="57"/>
      <c r="K894" s="88"/>
      <c r="L894" s="88"/>
    </row>
    <row r="895" spans="1:12" ht="12.75">
      <c r="A895" s="57"/>
      <c r="B895" s="57"/>
      <c r="C895" s="57"/>
      <c r="D895" s="57"/>
      <c r="K895" s="88"/>
      <c r="L895" s="88"/>
    </row>
    <row r="896" spans="1:12" ht="12.75">
      <c r="A896" s="57"/>
      <c r="B896" s="57"/>
      <c r="C896" s="57"/>
      <c r="D896" s="57"/>
      <c r="K896" s="88"/>
      <c r="L896" s="88"/>
    </row>
    <row r="897" spans="1:12" ht="12.75">
      <c r="A897" s="57"/>
      <c r="B897" s="57"/>
      <c r="C897" s="57"/>
      <c r="D897" s="57"/>
      <c r="K897" s="88"/>
      <c r="L897" s="88"/>
    </row>
    <row r="898" spans="1:12" ht="12.75">
      <c r="A898" s="57"/>
      <c r="B898" s="57"/>
      <c r="C898" s="57"/>
      <c r="D898" s="57"/>
      <c r="K898" s="88"/>
      <c r="L898" s="88"/>
    </row>
    <row r="899" spans="1:12" ht="12.75">
      <c r="A899" s="57"/>
      <c r="B899" s="57"/>
      <c r="C899" s="57"/>
      <c r="D899" s="57"/>
      <c r="K899" s="88"/>
      <c r="L899" s="88"/>
    </row>
    <row r="900" spans="1:12" ht="12.75">
      <c r="A900" s="57"/>
      <c r="B900" s="57"/>
      <c r="C900" s="57"/>
      <c r="D900" s="57"/>
      <c r="K900" s="88"/>
      <c r="L900" s="88"/>
    </row>
    <row r="901" spans="1:12" ht="12.75">
      <c r="A901" s="57"/>
      <c r="B901" s="57"/>
      <c r="C901" s="57"/>
      <c r="D901" s="57"/>
      <c r="K901" s="88"/>
      <c r="L901" s="88"/>
    </row>
    <row r="902" spans="1:12" ht="12.75">
      <c r="A902" s="57"/>
      <c r="B902" s="57"/>
      <c r="C902" s="57"/>
      <c r="D902" s="57"/>
      <c r="K902" s="88"/>
      <c r="L902" s="88"/>
    </row>
    <row r="903" spans="1:12" ht="12.75">
      <c r="A903" s="57"/>
      <c r="B903" s="57"/>
      <c r="C903" s="57"/>
      <c r="D903" s="57"/>
      <c r="K903" s="88"/>
      <c r="L903" s="88"/>
    </row>
    <row r="904" spans="1:12" ht="12.75">
      <c r="A904" s="57"/>
      <c r="B904" s="57"/>
      <c r="C904" s="57"/>
      <c r="D904" s="57"/>
      <c r="K904" s="88"/>
      <c r="L904" s="88"/>
    </row>
    <row r="905" spans="1:12" ht="12.75">
      <c r="A905" s="57"/>
      <c r="B905" s="57"/>
      <c r="C905" s="57"/>
      <c r="D905" s="57"/>
      <c r="K905" s="88"/>
      <c r="L905" s="88"/>
    </row>
    <row r="906" spans="1:12" ht="12.75">
      <c r="A906" s="57"/>
      <c r="B906" s="57"/>
      <c r="C906" s="57"/>
      <c r="D906" s="57"/>
      <c r="K906" s="88"/>
      <c r="L906" s="88"/>
    </row>
    <row r="907" spans="1:12" ht="12.75">
      <c r="A907" s="57"/>
      <c r="B907" s="57"/>
      <c r="C907" s="57"/>
      <c r="D907" s="57"/>
      <c r="K907" s="88"/>
      <c r="L907" s="88"/>
    </row>
    <row r="908" spans="1:12" ht="12.75">
      <c r="A908" s="57"/>
      <c r="B908" s="57"/>
      <c r="C908" s="57"/>
      <c r="D908" s="57"/>
      <c r="K908" s="88"/>
      <c r="L908" s="88"/>
    </row>
    <row r="909" spans="1:12" ht="12.75">
      <c r="A909" s="57"/>
      <c r="B909" s="57"/>
      <c r="C909" s="57"/>
      <c r="D909" s="57"/>
      <c r="K909" s="88"/>
      <c r="L909" s="88"/>
    </row>
    <row r="910" spans="1:12" ht="12.75">
      <c r="A910" s="57"/>
      <c r="B910" s="57"/>
      <c r="C910" s="57"/>
      <c r="D910" s="57"/>
      <c r="K910" s="88"/>
      <c r="L910" s="88"/>
    </row>
    <row r="911" spans="1:12" ht="12.75">
      <c r="A911" s="57"/>
      <c r="B911" s="57"/>
      <c r="C911" s="57"/>
      <c r="D911" s="57"/>
      <c r="K911" s="88"/>
      <c r="L911" s="88"/>
    </row>
    <row r="912" spans="1:12" ht="12.75">
      <c r="A912" s="57"/>
      <c r="B912" s="57"/>
      <c r="C912" s="57"/>
      <c r="D912" s="57"/>
      <c r="K912" s="88"/>
      <c r="L912" s="88"/>
    </row>
    <row r="913" spans="1:12" ht="12.75">
      <c r="A913" s="57"/>
      <c r="B913" s="57"/>
      <c r="C913" s="57"/>
      <c r="D913" s="57"/>
      <c r="K913" s="88"/>
      <c r="L913" s="88"/>
    </row>
    <row r="914" spans="1:12" ht="12.75">
      <c r="A914" s="57"/>
      <c r="B914" s="57"/>
      <c r="C914" s="57"/>
      <c r="D914" s="57"/>
      <c r="K914" s="88"/>
      <c r="L914" s="88"/>
    </row>
    <row r="915" spans="1:12" ht="12.75">
      <c r="A915" s="57"/>
      <c r="B915" s="57"/>
      <c r="C915" s="57"/>
      <c r="D915" s="57"/>
      <c r="K915" s="88"/>
      <c r="L915" s="88"/>
    </row>
    <row r="916" spans="1:12" ht="12.75">
      <c r="A916" s="57"/>
      <c r="B916" s="57"/>
      <c r="C916" s="57"/>
      <c r="D916" s="57"/>
      <c r="K916" s="88"/>
      <c r="L916" s="88"/>
    </row>
    <row r="917" spans="1:12" ht="12.75">
      <c r="A917" s="57"/>
      <c r="B917" s="57"/>
      <c r="C917" s="57"/>
      <c r="D917" s="57"/>
      <c r="K917" s="88"/>
      <c r="L917" s="88"/>
    </row>
    <row r="918" spans="1:12" ht="12.75">
      <c r="A918" s="57"/>
      <c r="B918" s="57"/>
      <c r="C918" s="57"/>
      <c r="D918" s="57"/>
      <c r="K918" s="88"/>
      <c r="L918" s="88"/>
    </row>
    <row r="919" spans="1:12" ht="12.75">
      <c r="A919" s="57"/>
      <c r="B919" s="57"/>
      <c r="C919" s="57"/>
      <c r="D919" s="57"/>
      <c r="K919" s="88"/>
      <c r="L919" s="88"/>
    </row>
    <row r="920" spans="1:12" ht="12.75">
      <c r="A920" s="57"/>
      <c r="B920" s="57"/>
      <c r="C920" s="57"/>
      <c r="D920" s="57"/>
      <c r="K920" s="88"/>
      <c r="L920" s="88"/>
    </row>
    <row r="921" spans="1:12" ht="12.75">
      <c r="A921" s="57"/>
      <c r="B921" s="57"/>
      <c r="C921" s="57"/>
      <c r="D921" s="57"/>
      <c r="K921" s="88"/>
      <c r="L921" s="88"/>
    </row>
    <row r="922" spans="1:12" ht="12.75">
      <c r="A922" s="57"/>
      <c r="B922" s="57"/>
      <c r="C922" s="57"/>
      <c r="D922" s="57"/>
      <c r="K922" s="88"/>
      <c r="L922" s="88"/>
    </row>
    <row r="923" spans="1:12" ht="12.75">
      <c r="A923" s="57"/>
      <c r="B923" s="57"/>
      <c r="C923" s="57"/>
      <c r="D923" s="57"/>
      <c r="K923" s="88"/>
      <c r="L923" s="88"/>
    </row>
    <row r="924" spans="1:12" ht="12.75">
      <c r="A924" s="57"/>
      <c r="B924" s="57"/>
      <c r="C924" s="57"/>
      <c r="D924" s="57"/>
      <c r="K924" s="88"/>
      <c r="L924" s="88"/>
    </row>
    <row r="925" spans="1:12" ht="12.75">
      <c r="A925" s="57"/>
      <c r="B925" s="57"/>
      <c r="C925" s="57"/>
      <c r="D925" s="57"/>
      <c r="K925" s="88"/>
      <c r="L925" s="88"/>
    </row>
    <row r="926" spans="1:12" ht="12.75">
      <c r="A926" s="57"/>
      <c r="B926" s="57"/>
      <c r="C926" s="57"/>
      <c r="D926" s="57"/>
      <c r="K926" s="88"/>
      <c r="L926" s="88"/>
    </row>
    <row r="927" spans="1:12" ht="12.75">
      <c r="A927" s="57"/>
      <c r="B927" s="57"/>
      <c r="C927" s="57"/>
      <c r="D927" s="57"/>
      <c r="K927" s="88"/>
      <c r="L927" s="88"/>
    </row>
    <row r="928" spans="1:12" ht="12.75">
      <c r="A928" s="57"/>
      <c r="B928" s="57"/>
      <c r="C928" s="57"/>
      <c r="D928" s="57"/>
      <c r="K928" s="88"/>
      <c r="L928" s="88"/>
    </row>
    <row r="929" spans="1:12" ht="12.75">
      <c r="A929" s="57"/>
      <c r="B929" s="57"/>
      <c r="C929" s="57"/>
      <c r="D929" s="57"/>
      <c r="K929" s="88"/>
      <c r="L929" s="88"/>
    </row>
    <row r="930" spans="1:12" ht="12.75">
      <c r="A930" s="57"/>
      <c r="B930" s="57"/>
      <c r="C930" s="57"/>
      <c r="D930" s="57"/>
      <c r="K930" s="88"/>
      <c r="L930" s="88"/>
    </row>
    <row r="931" spans="1:12" ht="12.75">
      <c r="A931" s="57"/>
      <c r="B931" s="57"/>
      <c r="C931" s="57"/>
      <c r="D931" s="57"/>
      <c r="K931" s="88"/>
      <c r="L931" s="88"/>
    </row>
    <row r="932" spans="1:12" ht="12.75">
      <c r="A932" s="57"/>
      <c r="B932" s="57"/>
      <c r="C932" s="57"/>
      <c r="D932" s="57"/>
      <c r="K932" s="88"/>
      <c r="L932" s="88"/>
    </row>
    <row r="933" spans="1:12" ht="12.75">
      <c r="A933" s="57"/>
      <c r="B933" s="57"/>
      <c r="C933" s="57"/>
      <c r="D933" s="57"/>
      <c r="K933" s="88"/>
      <c r="L933" s="88"/>
    </row>
    <row r="934" spans="1:12" ht="12.75">
      <c r="A934" s="57"/>
      <c r="B934" s="57"/>
      <c r="C934" s="57"/>
      <c r="D934" s="57"/>
      <c r="K934" s="88"/>
      <c r="L934" s="88"/>
    </row>
    <row r="935" spans="1:12" ht="12.75">
      <c r="A935" s="57"/>
      <c r="B935" s="57"/>
      <c r="C935" s="57"/>
      <c r="D935" s="57"/>
      <c r="K935" s="88"/>
      <c r="L935" s="88"/>
    </row>
    <row r="936" spans="1:12" ht="12.75">
      <c r="A936" s="57"/>
      <c r="B936" s="57"/>
      <c r="C936" s="57"/>
      <c r="D936" s="57"/>
      <c r="K936" s="88"/>
      <c r="L936" s="88"/>
    </row>
    <row r="937" spans="1:12" ht="12.75">
      <c r="A937" s="57"/>
      <c r="B937" s="57"/>
      <c r="C937" s="57"/>
      <c r="D937" s="57"/>
      <c r="K937" s="88"/>
      <c r="L937" s="88"/>
    </row>
    <row r="938" spans="1:12" ht="12.75">
      <c r="A938" s="57"/>
      <c r="B938" s="57"/>
      <c r="C938" s="57"/>
      <c r="D938" s="57"/>
      <c r="K938" s="88"/>
      <c r="L938" s="88"/>
    </row>
    <row r="939" spans="1:12" ht="12.75">
      <c r="A939" s="57"/>
      <c r="B939" s="57"/>
      <c r="C939" s="57"/>
      <c r="D939" s="57"/>
      <c r="K939" s="88"/>
      <c r="L939" s="88"/>
    </row>
    <row r="940" spans="1:12" ht="12.75">
      <c r="A940" s="57"/>
      <c r="B940" s="57"/>
      <c r="C940" s="57"/>
      <c r="D940" s="57"/>
      <c r="K940" s="88"/>
      <c r="L940" s="88"/>
    </row>
    <row r="941" spans="1:12" ht="12.75">
      <c r="A941" s="57"/>
      <c r="B941" s="57"/>
      <c r="C941" s="57"/>
      <c r="D941" s="57"/>
      <c r="K941" s="88"/>
      <c r="L941" s="88"/>
    </row>
    <row r="942" spans="1:12" ht="12.75">
      <c r="A942" s="57"/>
      <c r="B942" s="57"/>
      <c r="C942" s="57"/>
      <c r="D942" s="57"/>
      <c r="K942" s="88"/>
      <c r="L942" s="88"/>
    </row>
    <row r="943" spans="1:12" ht="12.75">
      <c r="A943" s="57"/>
      <c r="B943" s="57"/>
      <c r="C943" s="57"/>
      <c r="D943" s="57"/>
      <c r="K943" s="88"/>
      <c r="L943" s="88"/>
    </row>
    <row r="944" spans="1:12" ht="12.75">
      <c r="A944" s="57"/>
      <c r="B944" s="57"/>
      <c r="C944" s="57"/>
      <c r="D944" s="57"/>
      <c r="K944" s="88"/>
      <c r="L944" s="88"/>
    </row>
    <row r="945" spans="1:12" ht="12.75">
      <c r="A945" s="57"/>
      <c r="B945" s="57"/>
      <c r="C945" s="57"/>
      <c r="D945" s="57"/>
      <c r="K945" s="88"/>
      <c r="L945" s="88"/>
    </row>
    <row r="946" spans="1:12" ht="12.75">
      <c r="A946" s="57"/>
      <c r="B946" s="57"/>
      <c r="C946" s="57"/>
      <c r="D946" s="57"/>
      <c r="K946" s="88"/>
      <c r="L946" s="88"/>
    </row>
    <row r="947" spans="1:12" ht="12.75">
      <c r="A947" s="57"/>
      <c r="C947" s="57"/>
      <c r="D947" s="57"/>
      <c r="K947" s="88"/>
      <c r="L947" s="88"/>
    </row>
    <row r="948" spans="1:12" ht="12.75">
      <c r="A948" s="57"/>
      <c r="C948" s="57"/>
      <c r="D948" s="57"/>
      <c r="K948" s="88"/>
      <c r="L948" s="88"/>
    </row>
  </sheetData>
  <protectedRanges>
    <protectedRange sqref="E22:E46" name="Pay item"/>
    <protectedRange sqref="F6:J9" name="Pay Item Search by Name_1"/>
  </protectedRanges>
  <mergeCells count="36">
    <mergeCell ref="F42:I42"/>
    <mergeCell ref="F43:I43"/>
    <mergeCell ref="F44:I44"/>
    <mergeCell ref="F45:I45"/>
    <mergeCell ref="F46:I46"/>
    <mergeCell ref="F37:I37"/>
    <mergeCell ref="F38:I38"/>
    <mergeCell ref="F39:I39"/>
    <mergeCell ref="F40:I40"/>
    <mergeCell ref="F41:I41"/>
    <mergeCell ref="B33:B34"/>
    <mergeCell ref="F35:I35"/>
    <mergeCell ref="F36:I36"/>
    <mergeCell ref="F24:I24"/>
    <mergeCell ref="F25:I25"/>
    <mergeCell ref="F26:I26"/>
    <mergeCell ref="F27:I27"/>
    <mergeCell ref="F28:I28"/>
    <mergeCell ref="F29:I29"/>
    <mergeCell ref="F30:I30"/>
    <mergeCell ref="F31:I31"/>
    <mergeCell ref="F32:I32"/>
    <mergeCell ref="F33:I33"/>
    <mergeCell ref="F34:I34"/>
    <mergeCell ref="W13:AB13"/>
    <mergeCell ref="E19:J19"/>
    <mergeCell ref="E20:J20"/>
    <mergeCell ref="F21:I21"/>
    <mergeCell ref="F22:I22"/>
    <mergeCell ref="F23:I23"/>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InputMessage="1" showErrorMessage="1" xr:uid="{94AD84E1-2047-448E-875F-839BAFE35205}">
          <x14:formula1>
            <xm:f>'Pay Item Listing'!$D:$D</xm:f>
          </x14:formula1>
          <xm:sqref>F6:J9</xm:sqref>
        </x14:dataValidation>
        <x14:dataValidation type="list" allowBlank="1" showInputMessage="1" showErrorMessage="1" xr:uid="{97EAEBCA-1B75-4700-9316-818C346606A0}">
          <x14:formula1>
            <xm:f>'Pay Item Listing'!$A:$A</xm:f>
          </x14:formula1>
          <xm:sqref>E22:E46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26"/>
    <pageSetUpPr fitToPage="1"/>
  </sheetPr>
  <dimension ref="A1:AI181"/>
  <sheetViews>
    <sheetView workbookViewId="0">
      <selection activeCell="F36" sqref="F36"/>
    </sheetView>
  </sheetViews>
  <sheetFormatPr defaultRowHeight="12.75"/>
  <cols>
    <col min="1" max="1" width="5.42578125" style="9" customWidth="1"/>
    <col min="2" max="2" width="6.7109375" style="9" customWidth="1"/>
    <col min="3" max="3" width="3.140625" style="1" customWidth="1"/>
    <col min="4" max="4" width="2" style="1" customWidth="1"/>
    <col min="5" max="5" width="8.7109375" style="1" customWidth="1"/>
    <col min="6" max="6" width="9.7109375" style="1" customWidth="1"/>
    <col min="7" max="7" width="3.140625" style="1" bestFit="1" customWidth="1"/>
    <col min="8" max="8" width="10.7109375" style="1" bestFit="1" customWidth="1"/>
    <col min="9" max="12" width="16.7109375" style="1" customWidth="1"/>
    <col min="13" max="13" width="13.85546875" style="1" customWidth="1"/>
    <col min="14" max="17" width="16.7109375" style="1" customWidth="1"/>
    <col min="18" max="32" width="16.7109375" style="1" hidden="1" customWidth="1"/>
    <col min="33" max="33" width="16.7109375" style="1" customWidth="1"/>
    <col min="34" max="34" width="26.140625" style="1" customWidth="1"/>
    <col min="35" max="35" width="2.7109375" style="1" customWidth="1"/>
    <col min="36" max="259" width="9.140625" style="1"/>
    <col min="260" max="260" width="5.42578125" style="1" customWidth="1"/>
    <col min="261" max="261" width="6.7109375" style="1" customWidth="1"/>
    <col min="262" max="262" width="3.140625" style="1" customWidth="1"/>
    <col min="263" max="263" width="2" style="1" customWidth="1"/>
    <col min="264" max="264" width="8.7109375" style="1" customWidth="1"/>
    <col min="265" max="265" width="2.85546875" style="1" customWidth="1"/>
    <col min="266" max="266" width="8.7109375" style="1" customWidth="1"/>
    <col min="267" max="267" width="10.7109375" style="1" bestFit="1" customWidth="1"/>
    <col min="268" max="268" width="11.140625" style="1" bestFit="1" customWidth="1"/>
    <col min="269" max="269" width="13.85546875" style="1" bestFit="1" customWidth="1"/>
    <col min="270" max="271" width="14.7109375" style="1" customWidth="1"/>
    <col min="272" max="272" width="11.28515625" style="1" customWidth="1"/>
    <col min="273" max="273" width="11.140625" style="1" bestFit="1" customWidth="1"/>
    <col min="274" max="274" width="15.85546875" style="1" customWidth="1"/>
    <col min="275" max="275" width="13.42578125" style="1" customWidth="1"/>
    <col min="276" max="515" width="9.140625" style="1"/>
    <col min="516" max="516" width="5.42578125" style="1" customWidth="1"/>
    <col min="517" max="517" width="6.7109375" style="1" customWidth="1"/>
    <col min="518" max="518" width="3.140625" style="1" customWidth="1"/>
    <col min="519" max="519" width="2" style="1" customWidth="1"/>
    <col min="520" max="520" width="8.7109375" style="1" customWidth="1"/>
    <col min="521" max="521" width="2.85546875" style="1" customWidth="1"/>
    <col min="522" max="522" width="8.7109375" style="1" customWidth="1"/>
    <col min="523" max="523" width="10.7109375" style="1" bestFit="1" customWidth="1"/>
    <col min="524" max="524" width="11.140625" style="1" bestFit="1" customWidth="1"/>
    <col min="525" max="525" width="13.85546875" style="1" bestFit="1" customWidth="1"/>
    <col min="526" max="527" width="14.7109375" style="1" customWidth="1"/>
    <col min="528" max="528" width="11.28515625" style="1" customWidth="1"/>
    <col min="529" max="529" width="11.140625" style="1" bestFit="1" customWidth="1"/>
    <col min="530" max="530" width="15.85546875" style="1" customWidth="1"/>
    <col min="531" max="531" width="13.42578125" style="1" customWidth="1"/>
    <col min="532" max="771" width="9.140625" style="1"/>
    <col min="772" max="772" width="5.42578125" style="1" customWidth="1"/>
    <col min="773" max="773" width="6.7109375" style="1" customWidth="1"/>
    <col min="774" max="774" width="3.140625" style="1" customWidth="1"/>
    <col min="775" max="775" width="2" style="1" customWidth="1"/>
    <col min="776" max="776" width="8.7109375" style="1" customWidth="1"/>
    <col min="777" max="777" width="2.85546875" style="1" customWidth="1"/>
    <col min="778" max="778" width="8.7109375" style="1" customWidth="1"/>
    <col min="779" max="779" width="10.7109375" style="1" bestFit="1" customWidth="1"/>
    <col min="780" max="780" width="11.140625" style="1" bestFit="1" customWidth="1"/>
    <col min="781" max="781" width="13.85546875" style="1" bestFit="1" customWidth="1"/>
    <col min="782" max="783" width="14.7109375" style="1" customWidth="1"/>
    <col min="784" max="784" width="11.28515625" style="1" customWidth="1"/>
    <col min="785" max="785" width="11.140625" style="1" bestFit="1" customWidth="1"/>
    <col min="786" max="786" width="15.85546875" style="1" customWidth="1"/>
    <col min="787" max="787" width="13.42578125" style="1" customWidth="1"/>
    <col min="788" max="1027" width="9.140625" style="1"/>
    <col min="1028" max="1028" width="5.42578125" style="1" customWidth="1"/>
    <col min="1029" max="1029" width="6.7109375" style="1" customWidth="1"/>
    <col min="1030" max="1030" width="3.140625" style="1" customWidth="1"/>
    <col min="1031" max="1031" width="2" style="1" customWidth="1"/>
    <col min="1032" max="1032" width="8.7109375" style="1" customWidth="1"/>
    <col min="1033" max="1033" width="2.85546875" style="1" customWidth="1"/>
    <col min="1034" max="1034" width="8.7109375" style="1" customWidth="1"/>
    <col min="1035" max="1035" width="10.7109375" style="1" bestFit="1" customWidth="1"/>
    <col min="1036" max="1036" width="11.140625" style="1" bestFit="1" customWidth="1"/>
    <col min="1037" max="1037" width="13.85546875" style="1" bestFit="1" customWidth="1"/>
    <col min="1038" max="1039" width="14.7109375" style="1" customWidth="1"/>
    <col min="1040" max="1040" width="11.28515625" style="1" customWidth="1"/>
    <col min="1041" max="1041" width="11.140625" style="1" bestFit="1" customWidth="1"/>
    <col min="1042" max="1042" width="15.85546875" style="1" customWidth="1"/>
    <col min="1043" max="1043" width="13.42578125" style="1" customWidth="1"/>
    <col min="1044" max="1283" width="9.140625" style="1"/>
    <col min="1284" max="1284" width="5.42578125" style="1" customWidth="1"/>
    <col min="1285" max="1285" width="6.7109375" style="1" customWidth="1"/>
    <col min="1286" max="1286" width="3.140625" style="1" customWidth="1"/>
    <col min="1287" max="1287" width="2" style="1" customWidth="1"/>
    <col min="1288" max="1288" width="8.7109375" style="1" customWidth="1"/>
    <col min="1289" max="1289" width="2.85546875" style="1" customWidth="1"/>
    <col min="1290" max="1290" width="8.7109375" style="1" customWidth="1"/>
    <col min="1291" max="1291" width="10.7109375" style="1" bestFit="1" customWidth="1"/>
    <col min="1292" max="1292" width="11.140625" style="1" bestFit="1" customWidth="1"/>
    <col min="1293" max="1293" width="13.85546875" style="1" bestFit="1" customWidth="1"/>
    <col min="1294" max="1295" width="14.7109375" style="1" customWidth="1"/>
    <col min="1296" max="1296" width="11.28515625" style="1" customWidth="1"/>
    <col min="1297" max="1297" width="11.140625" style="1" bestFit="1" customWidth="1"/>
    <col min="1298" max="1298" width="15.85546875" style="1" customWidth="1"/>
    <col min="1299" max="1299" width="13.42578125" style="1" customWidth="1"/>
    <col min="1300" max="1539" width="9.140625" style="1"/>
    <col min="1540" max="1540" width="5.42578125" style="1" customWidth="1"/>
    <col min="1541" max="1541" width="6.7109375" style="1" customWidth="1"/>
    <col min="1542" max="1542" width="3.140625" style="1" customWidth="1"/>
    <col min="1543" max="1543" width="2" style="1" customWidth="1"/>
    <col min="1544" max="1544" width="8.7109375" style="1" customWidth="1"/>
    <col min="1545" max="1545" width="2.85546875" style="1" customWidth="1"/>
    <col min="1546" max="1546" width="8.7109375" style="1" customWidth="1"/>
    <col min="1547" max="1547" width="10.7109375" style="1" bestFit="1" customWidth="1"/>
    <col min="1548" max="1548" width="11.140625" style="1" bestFit="1" customWidth="1"/>
    <col min="1549" max="1549" width="13.85546875" style="1" bestFit="1" customWidth="1"/>
    <col min="1550" max="1551" width="14.7109375" style="1" customWidth="1"/>
    <col min="1552" max="1552" width="11.28515625" style="1" customWidth="1"/>
    <col min="1553" max="1553" width="11.140625" style="1" bestFit="1" customWidth="1"/>
    <col min="1554" max="1554" width="15.85546875" style="1" customWidth="1"/>
    <col min="1555" max="1555" width="13.42578125" style="1" customWidth="1"/>
    <col min="1556" max="1795" width="9.140625" style="1"/>
    <col min="1796" max="1796" width="5.42578125" style="1" customWidth="1"/>
    <col min="1797" max="1797" width="6.7109375" style="1" customWidth="1"/>
    <col min="1798" max="1798" width="3.140625" style="1" customWidth="1"/>
    <col min="1799" max="1799" width="2" style="1" customWidth="1"/>
    <col min="1800" max="1800" width="8.7109375" style="1" customWidth="1"/>
    <col min="1801" max="1801" width="2.85546875" style="1" customWidth="1"/>
    <col min="1802" max="1802" width="8.7109375" style="1" customWidth="1"/>
    <col min="1803" max="1803" width="10.7109375" style="1" bestFit="1" customWidth="1"/>
    <col min="1804" max="1804" width="11.140625" style="1" bestFit="1" customWidth="1"/>
    <col min="1805" max="1805" width="13.85546875" style="1" bestFit="1" customWidth="1"/>
    <col min="1806" max="1807" width="14.7109375" style="1" customWidth="1"/>
    <col min="1808" max="1808" width="11.28515625" style="1" customWidth="1"/>
    <col min="1809" max="1809" width="11.140625" style="1" bestFit="1" customWidth="1"/>
    <col min="1810" max="1810" width="15.85546875" style="1" customWidth="1"/>
    <col min="1811" max="1811" width="13.42578125" style="1" customWidth="1"/>
    <col min="1812" max="2051" width="9.140625" style="1"/>
    <col min="2052" max="2052" width="5.42578125" style="1" customWidth="1"/>
    <col min="2053" max="2053" width="6.7109375" style="1" customWidth="1"/>
    <col min="2054" max="2054" width="3.140625" style="1" customWidth="1"/>
    <col min="2055" max="2055" width="2" style="1" customWidth="1"/>
    <col min="2056" max="2056" width="8.7109375" style="1" customWidth="1"/>
    <col min="2057" max="2057" width="2.85546875" style="1" customWidth="1"/>
    <col min="2058" max="2058" width="8.7109375" style="1" customWidth="1"/>
    <col min="2059" max="2059" width="10.7109375" style="1" bestFit="1" customWidth="1"/>
    <col min="2060" max="2060" width="11.140625" style="1" bestFit="1" customWidth="1"/>
    <col min="2061" max="2061" width="13.85546875" style="1" bestFit="1" customWidth="1"/>
    <col min="2062" max="2063" width="14.7109375" style="1" customWidth="1"/>
    <col min="2064" max="2064" width="11.28515625" style="1" customWidth="1"/>
    <col min="2065" max="2065" width="11.140625" style="1" bestFit="1" customWidth="1"/>
    <col min="2066" max="2066" width="15.85546875" style="1" customWidth="1"/>
    <col min="2067" max="2067" width="13.42578125" style="1" customWidth="1"/>
    <col min="2068" max="2307" width="9.140625" style="1"/>
    <col min="2308" max="2308" width="5.42578125" style="1" customWidth="1"/>
    <col min="2309" max="2309" width="6.7109375" style="1" customWidth="1"/>
    <col min="2310" max="2310" width="3.140625" style="1" customWidth="1"/>
    <col min="2311" max="2311" width="2" style="1" customWidth="1"/>
    <col min="2312" max="2312" width="8.7109375" style="1" customWidth="1"/>
    <col min="2313" max="2313" width="2.85546875" style="1" customWidth="1"/>
    <col min="2314" max="2314" width="8.7109375" style="1" customWidth="1"/>
    <col min="2315" max="2315" width="10.7109375" style="1" bestFit="1" customWidth="1"/>
    <col min="2316" max="2316" width="11.140625" style="1" bestFit="1" customWidth="1"/>
    <col min="2317" max="2317" width="13.85546875" style="1" bestFit="1" customWidth="1"/>
    <col min="2318" max="2319" width="14.7109375" style="1" customWidth="1"/>
    <col min="2320" max="2320" width="11.28515625" style="1" customWidth="1"/>
    <col min="2321" max="2321" width="11.140625" style="1" bestFit="1" customWidth="1"/>
    <col min="2322" max="2322" width="15.85546875" style="1" customWidth="1"/>
    <col min="2323" max="2323" width="13.42578125" style="1" customWidth="1"/>
    <col min="2324" max="2563" width="9.140625" style="1"/>
    <col min="2564" max="2564" width="5.42578125" style="1" customWidth="1"/>
    <col min="2565" max="2565" width="6.7109375" style="1" customWidth="1"/>
    <col min="2566" max="2566" width="3.140625" style="1" customWidth="1"/>
    <col min="2567" max="2567" width="2" style="1" customWidth="1"/>
    <col min="2568" max="2568" width="8.7109375" style="1" customWidth="1"/>
    <col min="2569" max="2569" width="2.85546875" style="1" customWidth="1"/>
    <col min="2570" max="2570" width="8.7109375" style="1" customWidth="1"/>
    <col min="2571" max="2571" width="10.7109375" style="1" bestFit="1" customWidth="1"/>
    <col min="2572" max="2572" width="11.140625" style="1" bestFit="1" customWidth="1"/>
    <col min="2573" max="2573" width="13.85546875" style="1" bestFit="1" customWidth="1"/>
    <col min="2574" max="2575" width="14.7109375" style="1" customWidth="1"/>
    <col min="2576" max="2576" width="11.28515625" style="1" customWidth="1"/>
    <col min="2577" max="2577" width="11.140625" style="1" bestFit="1" customWidth="1"/>
    <col min="2578" max="2578" width="15.85546875" style="1" customWidth="1"/>
    <col min="2579" max="2579" width="13.42578125" style="1" customWidth="1"/>
    <col min="2580" max="2819" width="9.140625" style="1"/>
    <col min="2820" max="2820" width="5.42578125" style="1" customWidth="1"/>
    <col min="2821" max="2821" width="6.7109375" style="1" customWidth="1"/>
    <col min="2822" max="2822" width="3.140625" style="1" customWidth="1"/>
    <col min="2823" max="2823" width="2" style="1" customWidth="1"/>
    <col min="2824" max="2824" width="8.7109375" style="1" customWidth="1"/>
    <col min="2825" max="2825" width="2.85546875" style="1" customWidth="1"/>
    <col min="2826" max="2826" width="8.7109375" style="1" customWidth="1"/>
    <col min="2827" max="2827" width="10.7109375" style="1" bestFit="1" customWidth="1"/>
    <col min="2828" max="2828" width="11.140625" style="1" bestFit="1" customWidth="1"/>
    <col min="2829" max="2829" width="13.85546875" style="1" bestFit="1" customWidth="1"/>
    <col min="2830" max="2831" width="14.7109375" style="1" customWidth="1"/>
    <col min="2832" max="2832" width="11.28515625" style="1" customWidth="1"/>
    <col min="2833" max="2833" width="11.140625" style="1" bestFit="1" customWidth="1"/>
    <col min="2834" max="2834" width="15.85546875" style="1" customWidth="1"/>
    <col min="2835" max="2835" width="13.42578125" style="1" customWidth="1"/>
    <col min="2836" max="3075" width="9.140625" style="1"/>
    <col min="3076" max="3076" width="5.42578125" style="1" customWidth="1"/>
    <col min="3077" max="3077" width="6.7109375" style="1" customWidth="1"/>
    <col min="3078" max="3078" width="3.140625" style="1" customWidth="1"/>
    <col min="3079" max="3079" width="2" style="1" customWidth="1"/>
    <col min="3080" max="3080" width="8.7109375" style="1" customWidth="1"/>
    <col min="3081" max="3081" width="2.85546875" style="1" customWidth="1"/>
    <col min="3082" max="3082" width="8.7109375" style="1" customWidth="1"/>
    <col min="3083" max="3083" width="10.7109375" style="1" bestFit="1" customWidth="1"/>
    <col min="3084" max="3084" width="11.140625" style="1" bestFit="1" customWidth="1"/>
    <col min="3085" max="3085" width="13.85546875" style="1" bestFit="1" customWidth="1"/>
    <col min="3086" max="3087" width="14.7109375" style="1" customWidth="1"/>
    <col min="3088" max="3088" width="11.28515625" style="1" customWidth="1"/>
    <col min="3089" max="3089" width="11.140625" style="1" bestFit="1" customWidth="1"/>
    <col min="3090" max="3090" width="15.85546875" style="1" customWidth="1"/>
    <col min="3091" max="3091" width="13.42578125" style="1" customWidth="1"/>
    <col min="3092" max="3331" width="9.140625" style="1"/>
    <col min="3332" max="3332" width="5.42578125" style="1" customWidth="1"/>
    <col min="3333" max="3333" width="6.7109375" style="1" customWidth="1"/>
    <col min="3334" max="3334" width="3.140625" style="1" customWidth="1"/>
    <col min="3335" max="3335" width="2" style="1" customWidth="1"/>
    <col min="3336" max="3336" width="8.7109375" style="1" customWidth="1"/>
    <col min="3337" max="3337" width="2.85546875" style="1" customWidth="1"/>
    <col min="3338" max="3338" width="8.7109375" style="1" customWidth="1"/>
    <col min="3339" max="3339" width="10.7109375" style="1" bestFit="1" customWidth="1"/>
    <col min="3340" max="3340" width="11.140625" style="1" bestFit="1" customWidth="1"/>
    <col min="3341" max="3341" width="13.85546875" style="1" bestFit="1" customWidth="1"/>
    <col min="3342" max="3343" width="14.7109375" style="1" customWidth="1"/>
    <col min="3344" max="3344" width="11.28515625" style="1" customWidth="1"/>
    <col min="3345" max="3345" width="11.140625" style="1" bestFit="1" customWidth="1"/>
    <col min="3346" max="3346" width="15.85546875" style="1" customWidth="1"/>
    <col min="3347" max="3347" width="13.42578125" style="1" customWidth="1"/>
    <col min="3348" max="3587" width="9.140625" style="1"/>
    <col min="3588" max="3588" width="5.42578125" style="1" customWidth="1"/>
    <col min="3589" max="3589" width="6.7109375" style="1" customWidth="1"/>
    <col min="3590" max="3590" width="3.140625" style="1" customWidth="1"/>
    <col min="3591" max="3591" width="2" style="1" customWidth="1"/>
    <col min="3592" max="3592" width="8.7109375" style="1" customWidth="1"/>
    <col min="3593" max="3593" width="2.85546875" style="1" customWidth="1"/>
    <col min="3594" max="3594" width="8.7109375" style="1" customWidth="1"/>
    <col min="3595" max="3595" width="10.7109375" style="1" bestFit="1" customWidth="1"/>
    <col min="3596" max="3596" width="11.140625" style="1" bestFit="1" customWidth="1"/>
    <col min="3597" max="3597" width="13.85546875" style="1" bestFit="1" customWidth="1"/>
    <col min="3598" max="3599" width="14.7109375" style="1" customWidth="1"/>
    <col min="3600" max="3600" width="11.28515625" style="1" customWidth="1"/>
    <col min="3601" max="3601" width="11.140625" style="1" bestFit="1" customWidth="1"/>
    <col min="3602" max="3602" width="15.85546875" style="1" customWidth="1"/>
    <col min="3603" max="3603" width="13.42578125" style="1" customWidth="1"/>
    <col min="3604" max="3843" width="9.140625" style="1"/>
    <col min="3844" max="3844" width="5.42578125" style="1" customWidth="1"/>
    <col min="3845" max="3845" width="6.7109375" style="1" customWidth="1"/>
    <col min="3846" max="3846" width="3.140625" style="1" customWidth="1"/>
    <col min="3847" max="3847" width="2" style="1" customWidth="1"/>
    <col min="3848" max="3848" width="8.7109375" style="1" customWidth="1"/>
    <col min="3849" max="3849" width="2.85546875" style="1" customWidth="1"/>
    <col min="3850" max="3850" width="8.7109375" style="1" customWidth="1"/>
    <col min="3851" max="3851" width="10.7109375" style="1" bestFit="1" customWidth="1"/>
    <col min="3852" max="3852" width="11.140625" style="1" bestFit="1" customWidth="1"/>
    <col min="3853" max="3853" width="13.85546875" style="1" bestFit="1" customWidth="1"/>
    <col min="3854" max="3855" width="14.7109375" style="1" customWidth="1"/>
    <col min="3856" max="3856" width="11.28515625" style="1" customWidth="1"/>
    <col min="3857" max="3857" width="11.140625" style="1" bestFit="1" customWidth="1"/>
    <col min="3858" max="3858" width="15.85546875" style="1" customWidth="1"/>
    <col min="3859" max="3859" width="13.42578125" style="1" customWidth="1"/>
    <col min="3860" max="4099" width="9.140625" style="1"/>
    <col min="4100" max="4100" width="5.42578125" style="1" customWidth="1"/>
    <col min="4101" max="4101" width="6.7109375" style="1" customWidth="1"/>
    <col min="4102" max="4102" width="3.140625" style="1" customWidth="1"/>
    <col min="4103" max="4103" width="2" style="1" customWidth="1"/>
    <col min="4104" max="4104" width="8.7109375" style="1" customWidth="1"/>
    <col min="4105" max="4105" width="2.85546875" style="1" customWidth="1"/>
    <col min="4106" max="4106" width="8.7109375" style="1" customWidth="1"/>
    <col min="4107" max="4107" width="10.7109375" style="1" bestFit="1" customWidth="1"/>
    <col min="4108" max="4108" width="11.140625" style="1" bestFit="1" customWidth="1"/>
    <col min="4109" max="4109" width="13.85546875" style="1" bestFit="1" customWidth="1"/>
    <col min="4110" max="4111" width="14.7109375" style="1" customWidth="1"/>
    <col min="4112" max="4112" width="11.28515625" style="1" customWidth="1"/>
    <col min="4113" max="4113" width="11.140625" style="1" bestFit="1" customWidth="1"/>
    <col min="4114" max="4114" width="15.85546875" style="1" customWidth="1"/>
    <col min="4115" max="4115" width="13.42578125" style="1" customWidth="1"/>
    <col min="4116" max="4355" width="9.140625" style="1"/>
    <col min="4356" max="4356" width="5.42578125" style="1" customWidth="1"/>
    <col min="4357" max="4357" width="6.7109375" style="1" customWidth="1"/>
    <col min="4358" max="4358" width="3.140625" style="1" customWidth="1"/>
    <col min="4359" max="4359" width="2" style="1" customWidth="1"/>
    <col min="4360" max="4360" width="8.7109375" style="1" customWidth="1"/>
    <col min="4361" max="4361" width="2.85546875" style="1" customWidth="1"/>
    <col min="4362" max="4362" width="8.7109375" style="1" customWidth="1"/>
    <col min="4363" max="4363" width="10.7109375" style="1" bestFit="1" customWidth="1"/>
    <col min="4364" max="4364" width="11.140625" style="1" bestFit="1" customWidth="1"/>
    <col min="4365" max="4365" width="13.85546875" style="1" bestFit="1" customWidth="1"/>
    <col min="4366" max="4367" width="14.7109375" style="1" customWidth="1"/>
    <col min="4368" max="4368" width="11.28515625" style="1" customWidth="1"/>
    <col min="4369" max="4369" width="11.140625" style="1" bestFit="1" customWidth="1"/>
    <col min="4370" max="4370" width="15.85546875" style="1" customWidth="1"/>
    <col min="4371" max="4371" width="13.42578125" style="1" customWidth="1"/>
    <col min="4372" max="4611" width="9.140625" style="1"/>
    <col min="4612" max="4612" width="5.42578125" style="1" customWidth="1"/>
    <col min="4613" max="4613" width="6.7109375" style="1" customWidth="1"/>
    <col min="4614" max="4614" width="3.140625" style="1" customWidth="1"/>
    <col min="4615" max="4615" width="2" style="1" customWidth="1"/>
    <col min="4616" max="4616" width="8.7109375" style="1" customWidth="1"/>
    <col min="4617" max="4617" width="2.85546875" style="1" customWidth="1"/>
    <col min="4618" max="4618" width="8.7109375" style="1" customWidth="1"/>
    <col min="4619" max="4619" width="10.7109375" style="1" bestFit="1" customWidth="1"/>
    <col min="4620" max="4620" width="11.140625" style="1" bestFit="1" customWidth="1"/>
    <col min="4621" max="4621" width="13.85546875" style="1" bestFit="1" customWidth="1"/>
    <col min="4622" max="4623" width="14.7109375" style="1" customWidth="1"/>
    <col min="4624" max="4624" width="11.28515625" style="1" customWidth="1"/>
    <col min="4625" max="4625" width="11.140625" style="1" bestFit="1" customWidth="1"/>
    <col min="4626" max="4626" width="15.85546875" style="1" customWidth="1"/>
    <col min="4627" max="4627" width="13.42578125" style="1" customWidth="1"/>
    <col min="4628" max="4867" width="9.140625" style="1"/>
    <col min="4868" max="4868" width="5.42578125" style="1" customWidth="1"/>
    <col min="4869" max="4869" width="6.7109375" style="1" customWidth="1"/>
    <col min="4870" max="4870" width="3.140625" style="1" customWidth="1"/>
    <col min="4871" max="4871" width="2" style="1" customWidth="1"/>
    <col min="4872" max="4872" width="8.7109375" style="1" customWidth="1"/>
    <col min="4873" max="4873" width="2.85546875" style="1" customWidth="1"/>
    <col min="4874" max="4874" width="8.7109375" style="1" customWidth="1"/>
    <col min="4875" max="4875" width="10.7109375" style="1" bestFit="1" customWidth="1"/>
    <col min="4876" max="4876" width="11.140625" style="1" bestFit="1" customWidth="1"/>
    <col min="4877" max="4877" width="13.85546875" style="1" bestFit="1" customWidth="1"/>
    <col min="4878" max="4879" width="14.7109375" style="1" customWidth="1"/>
    <col min="4880" max="4880" width="11.28515625" style="1" customWidth="1"/>
    <col min="4881" max="4881" width="11.140625" style="1" bestFit="1" customWidth="1"/>
    <col min="4882" max="4882" width="15.85546875" style="1" customWidth="1"/>
    <col min="4883" max="4883" width="13.42578125" style="1" customWidth="1"/>
    <col min="4884" max="5123" width="9.140625" style="1"/>
    <col min="5124" max="5124" width="5.42578125" style="1" customWidth="1"/>
    <col min="5125" max="5125" width="6.7109375" style="1" customWidth="1"/>
    <col min="5126" max="5126" width="3.140625" style="1" customWidth="1"/>
    <col min="5127" max="5127" width="2" style="1" customWidth="1"/>
    <col min="5128" max="5128" width="8.7109375" style="1" customWidth="1"/>
    <col min="5129" max="5129" width="2.85546875" style="1" customWidth="1"/>
    <col min="5130" max="5130" width="8.7109375" style="1" customWidth="1"/>
    <col min="5131" max="5131" width="10.7109375" style="1" bestFit="1" customWidth="1"/>
    <col min="5132" max="5132" width="11.140625" style="1" bestFit="1" customWidth="1"/>
    <col min="5133" max="5133" width="13.85546875" style="1" bestFit="1" customWidth="1"/>
    <col min="5134" max="5135" width="14.7109375" style="1" customWidth="1"/>
    <col min="5136" max="5136" width="11.28515625" style="1" customWidth="1"/>
    <col min="5137" max="5137" width="11.140625" style="1" bestFit="1" customWidth="1"/>
    <col min="5138" max="5138" width="15.85546875" style="1" customWidth="1"/>
    <col min="5139" max="5139" width="13.42578125" style="1" customWidth="1"/>
    <col min="5140" max="5379" width="9.140625" style="1"/>
    <col min="5380" max="5380" width="5.42578125" style="1" customWidth="1"/>
    <col min="5381" max="5381" width="6.7109375" style="1" customWidth="1"/>
    <col min="5382" max="5382" width="3.140625" style="1" customWidth="1"/>
    <col min="5383" max="5383" width="2" style="1" customWidth="1"/>
    <col min="5384" max="5384" width="8.7109375" style="1" customWidth="1"/>
    <col min="5385" max="5385" width="2.85546875" style="1" customWidth="1"/>
    <col min="5386" max="5386" width="8.7109375" style="1" customWidth="1"/>
    <col min="5387" max="5387" width="10.7109375" style="1" bestFit="1" customWidth="1"/>
    <col min="5388" max="5388" width="11.140625" style="1" bestFit="1" customWidth="1"/>
    <col min="5389" max="5389" width="13.85546875" style="1" bestFit="1" customWidth="1"/>
    <col min="5390" max="5391" width="14.7109375" style="1" customWidth="1"/>
    <col min="5392" max="5392" width="11.28515625" style="1" customWidth="1"/>
    <col min="5393" max="5393" width="11.140625" style="1" bestFit="1" customWidth="1"/>
    <col min="5394" max="5394" width="15.85546875" style="1" customWidth="1"/>
    <col min="5395" max="5395" width="13.42578125" style="1" customWidth="1"/>
    <col min="5396" max="5635" width="9.140625" style="1"/>
    <col min="5636" max="5636" width="5.42578125" style="1" customWidth="1"/>
    <col min="5637" max="5637" width="6.7109375" style="1" customWidth="1"/>
    <col min="5638" max="5638" width="3.140625" style="1" customWidth="1"/>
    <col min="5639" max="5639" width="2" style="1" customWidth="1"/>
    <col min="5640" max="5640" width="8.7109375" style="1" customWidth="1"/>
    <col min="5641" max="5641" width="2.85546875" style="1" customWidth="1"/>
    <col min="5642" max="5642" width="8.7109375" style="1" customWidth="1"/>
    <col min="5643" max="5643" width="10.7109375" style="1" bestFit="1" customWidth="1"/>
    <col min="5644" max="5644" width="11.140625" style="1" bestFit="1" customWidth="1"/>
    <col min="5645" max="5645" width="13.85546875" style="1" bestFit="1" customWidth="1"/>
    <col min="5646" max="5647" width="14.7109375" style="1" customWidth="1"/>
    <col min="5648" max="5648" width="11.28515625" style="1" customWidth="1"/>
    <col min="5649" max="5649" width="11.140625" style="1" bestFit="1" customWidth="1"/>
    <col min="5650" max="5650" width="15.85546875" style="1" customWidth="1"/>
    <col min="5651" max="5651" width="13.42578125" style="1" customWidth="1"/>
    <col min="5652" max="5891" width="9.140625" style="1"/>
    <col min="5892" max="5892" width="5.42578125" style="1" customWidth="1"/>
    <col min="5893" max="5893" width="6.7109375" style="1" customWidth="1"/>
    <col min="5894" max="5894" width="3.140625" style="1" customWidth="1"/>
    <col min="5895" max="5895" width="2" style="1" customWidth="1"/>
    <col min="5896" max="5896" width="8.7109375" style="1" customWidth="1"/>
    <col min="5897" max="5897" width="2.85546875" style="1" customWidth="1"/>
    <col min="5898" max="5898" width="8.7109375" style="1" customWidth="1"/>
    <col min="5899" max="5899" width="10.7109375" style="1" bestFit="1" customWidth="1"/>
    <col min="5900" max="5900" width="11.140625" style="1" bestFit="1" customWidth="1"/>
    <col min="5901" max="5901" width="13.85546875" style="1" bestFit="1" customWidth="1"/>
    <col min="5902" max="5903" width="14.7109375" style="1" customWidth="1"/>
    <col min="5904" max="5904" width="11.28515625" style="1" customWidth="1"/>
    <col min="5905" max="5905" width="11.140625" style="1" bestFit="1" customWidth="1"/>
    <col min="5906" max="5906" width="15.85546875" style="1" customWidth="1"/>
    <col min="5907" max="5907" width="13.42578125" style="1" customWidth="1"/>
    <col min="5908" max="6147" width="9.140625" style="1"/>
    <col min="6148" max="6148" width="5.42578125" style="1" customWidth="1"/>
    <col min="6149" max="6149" width="6.7109375" style="1" customWidth="1"/>
    <col min="6150" max="6150" width="3.140625" style="1" customWidth="1"/>
    <col min="6151" max="6151" width="2" style="1" customWidth="1"/>
    <col min="6152" max="6152" width="8.7109375" style="1" customWidth="1"/>
    <col min="6153" max="6153" width="2.85546875" style="1" customWidth="1"/>
    <col min="6154" max="6154" width="8.7109375" style="1" customWidth="1"/>
    <col min="6155" max="6155" width="10.7109375" style="1" bestFit="1" customWidth="1"/>
    <col min="6156" max="6156" width="11.140625" style="1" bestFit="1" customWidth="1"/>
    <col min="6157" max="6157" width="13.85546875" style="1" bestFit="1" customWidth="1"/>
    <col min="6158" max="6159" width="14.7109375" style="1" customWidth="1"/>
    <col min="6160" max="6160" width="11.28515625" style="1" customWidth="1"/>
    <col min="6161" max="6161" width="11.140625" style="1" bestFit="1" customWidth="1"/>
    <col min="6162" max="6162" width="15.85546875" style="1" customWidth="1"/>
    <col min="6163" max="6163" width="13.42578125" style="1" customWidth="1"/>
    <col min="6164" max="6403" width="9.140625" style="1"/>
    <col min="6404" max="6404" width="5.42578125" style="1" customWidth="1"/>
    <col min="6405" max="6405" width="6.7109375" style="1" customWidth="1"/>
    <col min="6406" max="6406" width="3.140625" style="1" customWidth="1"/>
    <col min="6407" max="6407" width="2" style="1" customWidth="1"/>
    <col min="6408" max="6408" width="8.7109375" style="1" customWidth="1"/>
    <col min="6409" max="6409" width="2.85546875" style="1" customWidth="1"/>
    <col min="6410" max="6410" width="8.7109375" style="1" customWidth="1"/>
    <col min="6411" max="6411" width="10.7109375" style="1" bestFit="1" customWidth="1"/>
    <col min="6412" max="6412" width="11.140625" style="1" bestFit="1" customWidth="1"/>
    <col min="6413" max="6413" width="13.85546875" style="1" bestFit="1" customWidth="1"/>
    <col min="6414" max="6415" width="14.7109375" style="1" customWidth="1"/>
    <col min="6416" max="6416" width="11.28515625" style="1" customWidth="1"/>
    <col min="6417" max="6417" width="11.140625" style="1" bestFit="1" customWidth="1"/>
    <col min="6418" max="6418" width="15.85546875" style="1" customWidth="1"/>
    <col min="6419" max="6419" width="13.42578125" style="1" customWidth="1"/>
    <col min="6420" max="6659" width="9.140625" style="1"/>
    <col min="6660" max="6660" width="5.42578125" style="1" customWidth="1"/>
    <col min="6661" max="6661" width="6.7109375" style="1" customWidth="1"/>
    <col min="6662" max="6662" width="3.140625" style="1" customWidth="1"/>
    <col min="6663" max="6663" width="2" style="1" customWidth="1"/>
    <col min="6664" max="6664" width="8.7109375" style="1" customWidth="1"/>
    <col min="6665" max="6665" width="2.85546875" style="1" customWidth="1"/>
    <col min="6666" max="6666" width="8.7109375" style="1" customWidth="1"/>
    <col min="6667" max="6667" width="10.7109375" style="1" bestFit="1" customWidth="1"/>
    <col min="6668" max="6668" width="11.140625" style="1" bestFit="1" customWidth="1"/>
    <col min="6669" max="6669" width="13.85546875" style="1" bestFit="1" customWidth="1"/>
    <col min="6670" max="6671" width="14.7109375" style="1" customWidth="1"/>
    <col min="6672" max="6672" width="11.28515625" style="1" customWidth="1"/>
    <col min="6673" max="6673" width="11.140625" style="1" bestFit="1" customWidth="1"/>
    <col min="6674" max="6674" width="15.85546875" style="1" customWidth="1"/>
    <col min="6675" max="6675" width="13.42578125" style="1" customWidth="1"/>
    <col min="6676" max="6915" width="9.140625" style="1"/>
    <col min="6916" max="6916" width="5.42578125" style="1" customWidth="1"/>
    <col min="6917" max="6917" width="6.7109375" style="1" customWidth="1"/>
    <col min="6918" max="6918" width="3.140625" style="1" customWidth="1"/>
    <col min="6919" max="6919" width="2" style="1" customWidth="1"/>
    <col min="6920" max="6920" width="8.7109375" style="1" customWidth="1"/>
    <col min="6921" max="6921" width="2.85546875" style="1" customWidth="1"/>
    <col min="6922" max="6922" width="8.7109375" style="1" customWidth="1"/>
    <col min="6923" max="6923" width="10.7109375" style="1" bestFit="1" customWidth="1"/>
    <col min="6924" max="6924" width="11.140625" style="1" bestFit="1" customWidth="1"/>
    <col min="6925" max="6925" width="13.85546875" style="1" bestFit="1" customWidth="1"/>
    <col min="6926" max="6927" width="14.7109375" style="1" customWidth="1"/>
    <col min="6928" max="6928" width="11.28515625" style="1" customWidth="1"/>
    <col min="6929" max="6929" width="11.140625" style="1" bestFit="1" customWidth="1"/>
    <col min="6930" max="6930" width="15.85546875" style="1" customWidth="1"/>
    <col min="6931" max="6931" width="13.42578125" style="1" customWidth="1"/>
    <col min="6932" max="7171" width="9.140625" style="1"/>
    <col min="7172" max="7172" width="5.42578125" style="1" customWidth="1"/>
    <col min="7173" max="7173" width="6.7109375" style="1" customWidth="1"/>
    <col min="7174" max="7174" width="3.140625" style="1" customWidth="1"/>
    <col min="7175" max="7175" width="2" style="1" customWidth="1"/>
    <col min="7176" max="7176" width="8.7109375" style="1" customWidth="1"/>
    <col min="7177" max="7177" width="2.85546875" style="1" customWidth="1"/>
    <col min="7178" max="7178" width="8.7109375" style="1" customWidth="1"/>
    <col min="7179" max="7179" width="10.7109375" style="1" bestFit="1" customWidth="1"/>
    <col min="7180" max="7180" width="11.140625" style="1" bestFit="1" customWidth="1"/>
    <col min="7181" max="7181" width="13.85546875" style="1" bestFit="1" customWidth="1"/>
    <col min="7182" max="7183" width="14.7109375" style="1" customWidth="1"/>
    <col min="7184" max="7184" width="11.28515625" style="1" customWidth="1"/>
    <col min="7185" max="7185" width="11.140625" style="1" bestFit="1" customWidth="1"/>
    <col min="7186" max="7186" width="15.85546875" style="1" customWidth="1"/>
    <col min="7187" max="7187" width="13.42578125" style="1" customWidth="1"/>
    <col min="7188" max="7427" width="9.140625" style="1"/>
    <col min="7428" max="7428" width="5.42578125" style="1" customWidth="1"/>
    <col min="7429" max="7429" width="6.7109375" style="1" customWidth="1"/>
    <col min="7430" max="7430" width="3.140625" style="1" customWidth="1"/>
    <col min="7431" max="7431" width="2" style="1" customWidth="1"/>
    <col min="7432" max="7432" width="8.7109375" style="1" customWidth="1"/>
    <col min="7433" max="7433" width="2.85546875" style="1" customWidth="1"/>
    <col min="7434" max="7434" width="8.7109375" style="1" customWidth="1"/>
    <col min="7435" max="7435" width="10.7109375" style="1" bestFit="1" customWidth="1"/>
    <col min="7436" max="7436" width="11.140625" style="1" bestFit="1" customWidth="1"/>
    <col min="7437" max="7437" width="13.85546875" style="1" bestFit="1" customWidth="1"/>
    <col min="7438" max="7439" width="14.7109375" style="1" customWidth="1"/>
    <col min="7440" max="7440" width="11.28515625" style="1" customWidth="1"/>
    <col min="7441" max="7441" width="11.140625" style="1" bestFit="1" customWidth="1"/>
    <col min="7442" max="7442" width="15.85546875" style="1" customWidth="1"/>
    <col min="7443" max="7443" width="13.42578125" style="1" customWidth="1"/>
    <col min="7444" max="7683" width="9.140625" style="1"/>
    <col min="7684" max="7684" width="5.42578125" style="1" customWidth="1"/>
    <col min="7685" max="7685" width="6.7109375" style="1" customWidth="1"/>
    <col min="7686" max="7686" width="3.140625" style="1" customWidth="1"/>
    <col min="7687" max="7687" width="2" style="1" customWidth="1"/>
    <col min="7688" max="7688" width="8.7109375" style="1" customWidth="1"/>
    <col min="7689" max="7689" width="2.85546875" style="1" customWidth="1"/>
    <col min="7690" max="7690" width="8.7109375" style="1" customWidth="1"/>
    <col min="7691" max="7691" width="10.7109375" style="1" bestFit="1" customWidth="1"/>
    <col min="7692" max="7692" width="11.140625" style="1" bestFit="1" customWidth="1"/>
    <col min="7693" max="7693" width="13.85546875" style="1" bestFit="1" customWidth="1"/>
    <col min="7694" max="7695" width="14.7109375" style="1" customWidth="1"/>
    <col min="7696" max="7696" width="11.28515625" style="1" customWidth="1"/>
    <col min="7697" max="7697" width="11.140625" style="1" bestFit="1" customWidth="1"/>
    <col min="7698" max="7698" width="15.85546875" style="1" customWidth="1"/>
    <col min="7699" max="7699" width="13.42578125" style="1" customWidth="1"/>
    <col min="7700" max="7939" width="9.140625" style="1"/>
    <col min="7940" max="7940" width="5.42578125" style="1" customWidth="1"/>
    <col min="7941" max="7941" width="6.7109375" style="1" customWidth="1"/>
    <col min="7942" max="7942" width="3.140625" style="1" customWidth="1"/>
    <col min="7943" max="7943" width="2" style="1" customWidth="1"/>
    <col min="7944" max="7944" width="8.7109375" style="1" customWidth="1"/>
    <col min="7945" max="7945" width="2.85546875" style="1" customWidth="1"/>
    <col min="7946" max="7946" width="8.7109375" style="1" customWidth="1"/>
    <col min="7947" max="7947" width="10.7109375" style="1" bestFit="1" customWidth="1"/>
    <col min="7948" max="7948" width="11.140625" style="1" bestFit="1" customWidth="1"/>
    <col min="7949" max="7949" width="13.85546875" style="1" bestFit="1" customWidth="1"/>
    <col min="7950" max="7951" width="14.7109375" style="1" customWidth="1"/>
    <col min="7952" max="7952" width="11.28515625" style="1" customWidth="1"/>
    <col min="7953" max="7953" width="11.140625" style="1" bestFit="1" customWidth="1"/>
    <col min="7954" max="7954" width="15.85546875" style="1" customWidth="1"/>
    <col min="7955" max="7955" width="13.42578125" style="1" customWidth="1"/>
    <col min="7956" max="8195" width="9.140625" style="1"/>
    <col min="8196" max="8196" width="5.42578125" style="1" customWidth="1"/>
    <col min="8197" max="8197" width="6.7109375" style="1" customWidth="1"/>
    <col min="8198" max="8198" width="3.140625" style="1" customWidth="1"/>
    <col min="8199" max="8199" width="2" style="1" customWidth="1"/>
    <col min="8200" max="8200" width="8.7109375" style="1" customWidth="1"/>
    <col min="8201" max="8201" width="2.85546875" style="1" customWidth="1"/>
    <col min="8202" max="8202" width="8.7109375" style="1" customWidth="1"/>
    <col min="8203" max="8203" width="10.7109375" style="1" bestFit="1" customWidth="1"/>
    <col min="8204" max="8204" width="11.140625" style="1" bestFit="1" customWidth="1"/>
    <col min="8205" max="8205" width="13.85546875" style="1" bestFit="1" customWidth="1"/>
    <col min="8206" max="8207" width="14.7109375" style="1" customWidth="1"/>
    <col min="8208" max="8208" width="11.28515625" style="1" customWidth="1"/>
    <col min="8209" max="8209" width="11.140625" style="1" bestFit="1" customWidth="1"/>
    <col min="8210" max="8210" width="15.85546875" style="1" customWidth="1"/>
    <col min="8211" max="8211" width="13.42578125" style="1" customWidth="1"/>
    <col min="8212" max="8451" width="9.140625" style="1"/>
    <col min="8452" max="8452" width="5.42578125" style="1" customWidth="1"/>
    <col min="8453" max="8453" width="6.7109375" style="1" customWidth="1"/>
    <col min="8454" max="8454" width="3.140625" style="1" customWidth="1"/>
    <col min="8455" max="8455" width="2" style="1" customWidth="1"/>
    <col min="8456" max="8456" width="8.7109375" style="1" customWidth="1"/>
    <col min="8457" max="8457" width="2.85546875" style="1" customWidth="1"/>
    <col min="8458" max="8458" width="8.7109375" style="1" customWidth="1"/>
    <col min="8459" max="8459" width="10.7109375" style="1" bestFit="1" customWidth="1"/>
    <col min="8460" max="8460" width="11.140625" style="1" bestFit="1" customWidth="1"/>
    <col min="8461" max="8461" width="13.85546875" style="1" bestFit="1" customWidth="1"/>
    <col min="8462" max="8463" width="14.7109375" style="1" customWidth="1"/>
    <col min="8464" max="8464" width="11.28515625" style="1" customWidth="1"/>
    <col min="8465" max="8465" width="11.140625" style="1" bestFit="1" customWidth="1"/>
    <col min="8466" max="8466" width="15.85546875" style="1" customWidth="1"/>
    <col min="8467" max="8467" width="13.42578125" style="1" customWidth="1"/>
    <col min="8468" max="8707" width="9.140625" style="1"/>
    <col min="8708" max="8708" width="5.42578125" style="1" customWidth="1"/>
    <col min="8709" max="8709" width="6.7109375" style="1" customWidth="1"/>
    <col min="8710" max="8710" width="3.140625" style="1" customWidth="1"/>
    <col min="8711" max="8711" width="2" style="1" customWidth="1"/>
    <col min="8712" max="8712" width="8.7109375" style="1" customWidth="1"/>
    <col min="8713" max="8713" width="2.85546875" style="1" customWidth="1"/>
    <col min="8714" max="8714" width="8.7109375" style="1" customWidth="1"/>
    <col min="8715" max="8715" width="10.7109375" style="1" bestFit="1" customWidth="1"/>
    <col min="8716" max="8716" width="11.140625" style="1" bestFit="1" customWidth="1"/>
    <col min="8717" max="8717" width="13.85546875" style="1" bestFit="1" customWidth="1"/>
    <col min="8718" max="8719" width="14.7109375" style="1" customWidth="1"/>
    <col min="8720" max="8720" width="11.28515625" style="1" customWidth="1"/>
    <col min="8721" max="8721" width="11.140625" style="1" bestFit="1" customWidth="1"/>
    <col min="8722" max="8722" width="15.85546875" style="1" customWidth="1"/>
    <col min="8723" max="8723" width="13.42578125" style="1" customWidth="1"/>
    <col min="8724" max="8963" width="9.140625" style="1"/>
    <col min="8964" max="8964" width="5.42578125" style="1" customWidth="1"/>
    <col min="8965" max="8965" width="6.7109375" style="1" customWidth="1"/>
    <col min="8966" max="8966" width="3.140625" style="1" customWidth="1"/>
    <col min="8967" max="8967" width="2" style="1" customWidth="1"/>
    <col min="8968" max="8968" width="8.7109375" style="1" customWidth="1"/>
    <col min="8969" max="8969" width="2.85546875" style="1" customWidth="1"/>
    <col min="8970" max="8970" width="8.7109375" style="1" customWidth="1"/>
    <col min="8971" max="8971" width="10.7109375" style="1" bestFit="1" customWidth="1"/>
    <col min="8972" max="8972" width="11.140625" style="1" bestFit="1" customWidth="1"/>
    <col min="8973" max="8973" width="13.85546875" style="1" bestFit="1" customWidth="1"/>
    <col min="8974" max="8975" width="14.7109375" style="1" customWidth="1"/>
    <col min="8976" max="8976" width="11.28515625" style="1" customWidth="1"/>
    <col min="8977" max="8977" width="11.140625" style="1" bestFit="1" customWidth="1"/>
    <col min="8978" max="8978" width="15.85546875" style="1" customWidth="1"/>
    <col min="8979" max="8979" width="13.42578125" style="1" customWidth="1"/>
    <col min="8980" max="9219" width="9.140625" style="1"/>
    <col min="9220" max="9220" width="5.42578125" style="1" customWidth="1"/>
    <col min="9221" max="9221" width="6.7109375" style="1" customWidth="1"/>
    <col min="9222" max="9222" width="3.140625" style="1" customWidth="1"/>
    <col min="9223" max="9223" width="2" style="1" customWidth="1"/>
    <col min="9224" max="9224" width="8.7109375" style="1" customWidth="1"/>
    <col min="9225" max="9225" width="2.85546875" style="1" customWidth="1"/>
    <col min="9226" max="9226" width="8.7109375" style="1" customWidth="1"/>
    <col min="9227" max="9227" width="10.7109375" style="1" bestFit="1" customWidth="1"/>
    <col min="9228" max="9228" width="11.140625" style="1" bestFit="1" customWidth="1"/>
    <col min="9229" max="9229" width="13.85546875" style="1" bestFit="1" customWidth="1"/>
    <col min="9230" max="9231" width="14.7109375" style="1" customWidth="1"/>
    <col min="9232" max="9232" width="11.28515625" style="1" customWidth="1"/>
    <col min="9233" max="9233" width="11.140625" style="1" bestFit="1" customWidth="1"/>
    <col min="9234" max="9234" width="15.85546875" style="1" customWidth="1"/>
    <col min="9235" max="9235" width="13.42578125" style="1" customWidth="1"/>
    <col min="9236" max="9475" width="9.140625" style="1"/>
    <col min="9476" max="9476" width="5.42578125" style="1" customWidth="1"/>
    <col min="9477" max="9477" width="6.7109375" style="1" customWidth="1"/>
    <col min="9478" max="9478" width="3.140625" style="1" customWidth="1"/>
    <col min="9479" max="9479" width="2" style="1" customWidth="1"/>
    <col min="9480" max="9480" width="8.7109375" style="1" customWidth="1"/>
    <col min="9481" max="9481" width="2.85546875" style="1" customWidth="1"/>
    <col min="9482" max="9482" width="8.7109375" style="1" customWidth="1"/>
    <col min="9483" max="9483" width="10.7109375" style="1" bestFit="1" customWidth="1"/>
    <col min="9484" max="9484" width="11.140625" style="1" bestFit="1" customWidth="1"/>
    <col min="9485" max="9485" width="13.85546875" style="1" bestFit="1" customWidth="1"/>
    <col min="9486" max="9487" width="14.7109375" style="1" customWidth="1"/>
    <col min="9488" max="9488" width="11.28515625" style="1" customWidth="1"/>
    <col min="9489" max="9489" width="11.140625" style="1" bestFit="1" customWidth="1"/>
    <col min="9490" max="9490" width="15.85546875" style="1" customWidth="1"/>
    <col min="9491" max="9491" width="13.42578125" style="1" customWidth="1"/>
    <col min="9492" max="9731" width="9.140625" style="1"/>
    <col min="9732" max="9732" width="5.42578125" style="1" customWidth="1"/>
    <col min="9733" max="9733" width="6.7109375" style="1" customWidth="1"/>
    <col min="9734" max="9734" width="3.140625" style="1" customWidth="1"/>
    <col min="9735" max="9735" width="2" style="1" customWidth="1"/>
    <col min="9736" max="9736" width="8.7109375" style="1" customWidth="1"/>
    <col min="9737" max="9737" width="2.85546875" style="1" customWidth="1"/>
    <col min="9738" max="9738" width="8.7109375" style="1" customWidth="1"/>
    <col min="9739" max="9739" width="10.7109375" style="1" bestFit="1" customWidth="1"/>
    <col min="9740" max="9740" width="11.140625" style="1" bestFit="1" customWidth="1"/>
    <col min="9741" max="9741" width="13.85546875" style="1" bestFit="1" customWidth="1"/>
    <col min="9742" max="9743" width="14.7109375" style="1" customWidth="1"/>
    <col min="9744" max="9744" width="11.28515625" style="1" customWidth="1"/>
    <col min="9745" max="9745" width="11.140625" style="1" bestFit="1" customWidth="1"/>
    <col min="9746" max="9746" width="15.85546875" style="1" customWidth="1"/>
    <col min="9747" max="9747" width="13.42578125" style="1" customWidth="1"/>
    <col min="9748" max="9987" width="9.140625" style="1"/>
    <col min="9988" max="9988" width="5.42578125" style="1" customWidth="1"/>
    <col min="9989" max="9989" width="6.7109375" style="1" customWidth="1"/>
    <col min="9990" max="9990" width="3.140625" style="1" customWidth="1"/>
    <col min="9991" max="9991" width="2" style="1" customWidth="1"/>
    <col min="9992" max="9992" width="8.7109375" style="1" customWidth="1"/>
    <col min="9993" max="9993" width="2.85546875" style="1" customWidth="1"/>
    <col min="9994" max="9994" width="8.7109375" style="1" customWidth="1"/>
    <col min="9995" max="9995" width="10.7109375" style="1" bestFit="1" customWidth="1"/>
    <col min="9996" max="9996" width="11.140625" style="1" bestFit="1" customWidth="1"/>
    <col min="9997" max="9997" width="13.85546875" style="1" bestFit="1" customWidth="1"/>
    <col min="9998" max="9999" width="14.7109375" style="1" customWidth="1"/>
    <col min="10000" max="10000" width="11.28515625" style="1" customWidth="1"/>
    <col min="10001" max="10001" width="11.140625" style="1" bestFit="1" customWidth="1"/>
    <col min="10002" max="10002" width="15.85546875" style="1" customWidth="1"/>
    <col min="10003" max="10003" width="13.42578125" style="1" customWidth="1"/>
    <col min="10004" max="10243" width="9.140625" style="1"/>
    <col min="10244" max="10244" width="5.42578125" style="1" customWidth="1"/>
    <col min="10245" max="10245" width="6.7109375" style="1" customWidth="1"/>
    <col min="10246" max="10246" width="3.140625" style="1" customWidth="1"/>
    <col min="10247" max="10247" width="2" style="1" customWidth="1"/>
    <col min="10248" max="10248" width="8.7109375" style="1" customWidth="1"/>
    <col min="10249" max="10249" width="2.85546875" style="1" customWidth="1"/>
    <col min="10250" max="10250" width="8.7109375" style="1" customWidth="1"/>
    <col min="10251" max="10251" width="10.7109375" style="1" bestFit="1" customWidth="1"/>
    <col min="10252" max="10252" width="11.140625" style="1" bestFit="1" customWidth="1"/>
    <col min="10253" max="10253" width="13.85546875" style="1" bestFit="1" customWidth="1"/>
    <col min="10254" max="10255" width="14.7109375" style="1" customWidth="1"/>
    <col min="10256" max="10256" width="11.28515625" style="1" customWidth="1"/>
    <col min="10257" max="10257" width="11.140625" style="1" bestFit="1" customWidth="1"/>
    <col min="10258" max="10258" width="15.85546875" style="1" customWidth="1"/>
    <col min="10259" max="10259" width="13.42578125" style="1" customWidth="1"/>
    <col min="10260" max="10499" width="9.140625" style="1"/>
    <col min="10500" max="10500" width="5.42578125" style="1" customWidth="1"/>
    <col min="10501" max="10501" width="6.7109375" style="1" customWidth="1"/>
    <col min="10502" max="10502" width="3.140625" style="1" customWidth="1"/>
    <col min="10503" max="10503" width="2" style="1" customWidth="1"/>
    <col min="10504" max="10504" width="8.7109375" style="1" customWidth="1"/>
    <col min="10505" max="10505" width="2.85546875" style="1" customWidth="1"/>
    <col min="10506" max="10506" width="8.7109375" style="1" customWidth="1"/>
    <col min="10507" max="10507" width="10.7109375" style="1" bestFit="1" customWidth="1"/>
    <col min="10508" max="10508" width="11.140625" style="1" bestFit="1" customWidth="1"/>
    <col min="10509" max="10509" width="13.85546875" style="1" bestFit="1" customWidth="1"/>
    <col min="10510" max="10511" width="14.7109375" style="1" customWidth="1"/>
    <col min="10512" max="10512" width="11.28515625" style="1" customWidth="1"/>
    <col min="10513" max="10513" width="11.140625" style="1" bestFit="1" customWidth="1"/>
    <col min="10514" max="10514" width="15.85546875" style="1" customWidth="1"/>
    <col min="10515" max="10515" width="13.42578125" style="1" customWidth="1"/>
    <col min="10516" max="10755" width="9.140625" style="1"/>
    <col min="10756" max="10756" width="5.42578125" style="1" customWidth="1"/>
    <col min="10757" max="10757" width="6.7109375" style="1" customWidth="1"/>
    <col min="10758" max="10758" width="3.140625" style="1" customWidth="1"/>
    <col min="10759" max="10759" width="2" style="1" customWidth="1"/>
    <col min="10760" max="10760" width="8.7109375" style="1" customWidth="1"/>
    <col min="10761" max="10761" width="2.85546875" style="1" customWidth="1"/>
    <col min="10762" max="10762" width="8.7109375" style="1" customWidth="1"/>
    <col min="10763" max="10763" width="10.7109375" style="1" bestFit="1" customWidth="1"/>
    <col min="10764" max="10764" width="11.140625" style="1" bestFit="1" customWidth="1"/>
    <col min="10765" max="10765" width="13.85546875" style="1" bestFit="1" customWidth="1"/>
    <col min="10766" max="10767" width="14.7109375" style="1" customWidth="1"/>
    <col min="10768" max="10768" width="11.28515625" style="1" customWidth="1"/>
    <col min="10769" max="10769" width="11.140625" style="1" bestFit="1" customWidth="1"/>
    <col min="10770" max="10770" width="15.85546875" style="1" customWidth="1"/>
    <col min="10771" max="10771" width="13.42578125" style="1" customWidth="1"/>
    <col min="10772" max="11011" width="9.140625" style="1"/>
    <col min="11012" max="11012" width="5.42578125" style="1" customWidth="1"/>
    <col min="11013" max="11013" width="6.7109375" style="1" customWidth="1"/>
    <col min="11014" max="11014" width="3.140625" style="1" customWidth="1"/>
    <col min="11015" max="11015" width="2" style="1" customWidth="1"/>
    <col min="11016" max="11016" width="8.7109375" style="1" customWidth="1"/>
    <col min="11017" max="11017" width="2.85546875" style="1" customWidth="1"/>
    <col min="11018" max="11018" width="8.7109375" style="1" customWidth="1"/>
    <col min="11019" max="11019" width="10.7109375" style="1" bestFit="1" customWidth="1"/>
    <col min="11020" max="11020" width="11.140625" style="1" bestFit="1" customWidth="1"/>
    <col min="11021" max="11021" width="13.85546875" style="1" bestFit="1" customWidth="1"/>
    <col min="11022" max="11023" width="14.7109375" style="1" customWidth="1"/>
    <col min="11024" max="11024" width="11.28515625" style="1" customWidth="1"/>
    <col min="11025" max="11025" width="11.140625" style="1" bestFit="1" customWidth="1"/>
    <col min="11026" max="11026" width="15.85546875" style="1" customWidth="1"/>
    <col min="11027" max="11027" width="13.42578125" style="1" customWidth="1"/>
    <col min="11028" max="11267" width="9.140625" style="1"/>
    <col min="11268" max="11268" width="5.42578125" style="1" customWidth="1"/>
    <col min="11269" max="11269" width="6.7109375" style="1" customWidth="1"/>
    <col min="11270" max="11270" width="3.140625" style="1" customWidth="1"/>
    <col min="11271" max="11271" width="2" style="1" customWidth="1"/>
    <col min="11272" max="11272" width="8.7109375" style="1" customWidth="1"/>
    <col min="11273" max="11273" width="2.85546875" style="1" customWidth="1"/>
    <col min="11274" max="11274" width="8.7109375" style="1" customWidth="1"/>
    <col min="11275" max="11275" width="10.7109375" style="1" bestFit="1" customWidth="1"/>
    <col min="11276" max="11276" width="11.140625" style="1" bestFit="1" customWidth="1"/>
    <col min="11277" max="11277" width="13.85546875" style="1" bestFit="1" customWidth="1"/>
    <col min="11278" max="11279" width="14.7109375" style="1" customWidth="1"/>
    <col min="11280" max="11280" width="11.28515625" style="1" customWidth="1"/>
    <col min="11281" max="11281" width="11.140625" style="1" bestFit="1" customWidth="1"/>
    <col min="11282" max="11282" width="15.85546875" style="1" customWidth="1"/>
    <col min="11283" max="11283" width="13.42578125" style="1" customWidth="1"/>
    <col min="11284" max="11523" width="9.140625" style="1"/>
    <col min="11524" max="11524" width="5.42578125" style="1" customWidth="1"/>
    <col min="11525" max="11525" width="6.7109375" style="1" customWidth="1"/>
    <col min="11526" max="11526" width="3.140625" style="1" customWidth="1"/>
    <col min="11527" max="11527" width="2" style="1" customWidth="1"/>
    <col min="11528" max="11528" width="8.7109375" style="1" customWidth="1"/>
    <col min="11529" max="11529" width="2.85546875" style="1" customWidth="1"/>
    <col min="11530" max="11530" width="8.7109375" style="1" customWidth="1"/>
    <col min="11531" max="11531" width="10.7109375" style="1" bestFit="1" customWidth="1"/>
    <col min="11532" max="11532" width="11.140625" style="1" bestFit="1" customWidth="1"/>
    <col min="11533" max="11533" width="13.85546875" style="1" bestFit="1" customWidth="1"/>
    <col min="11534" max="11535" width="14.7109375" style="1" customWidth="1"/>
    <col min="11536" max="11536" width="11.28515625" style="1" customWidth="1"/>
    <col min="11537" max="11537" width="11.140625" style="1" bestFit="1" customWidth="1"/>
    <col min="11538" max="11538" width="15.85546875" style="1" customWidth="1"/>
    <col min="11539" max="11539" width="13.42578125" style="1" customWidth="1"/>
    <col min="11540" max="11779" width="9.140625" style="1"/>
    <col min="11780" max="11780" width="5.42578125" style="1" customWidth="1"/>
    <col min="11781" max="11781" width="6.7109375" style="1" customWidth="1"/>
    <col min="11782" max="11782" width="3.140625" style="1" customWidth="1"/>
    <col min="11783" max="11783" width="2" style="1" customWidth="1"/>
    <col min="11784" max="11784" width="8.7109375" style="1" customWidth="1"/>
    <col min="11785" max="11785" width="2.85546875" style="1" customWidth="1"/>
    <col min="11786" max="11786" width="8.7109375" style="1" customWidth="1"/>
    <col min="11787" max="11787" width="10.7109375" style="1" bestFit="1" customWidth="1"/>
    <col min="11788" max="11788" width="11.140625" style="1" bestFit="1" customWidth="1"/>
    <col min="11789" max="11789" width="13.85546875" style="1" bestFit="1" customWidth="1"/>
    <col min="11790" max="11791" width="14.7109375" style="1" customWidth="1"/>
    <col min="11792" max="11792" width="11.28515625" style="1" customWidth="1"/>
    <col min="11793" max="11793" width="11.140625" style="1" bestFit="1" customWidth="1"/>
    <col min="11794" max="11794" width="15.85546875" style="1" customWidth="1"/>
    <col min="11795" max="11795" width="13.42578125" style="1" customWidth="1"/>
    <col min="11796" max="12035" width="9.140625" style="1"/>
    <col min="12036" max="12036" width="5.42578125" style="1" customWidth="1"/>
    <col min="12037" max="12037" width="6.7109375" style="1" customWidth="1"/>
    <col min="12038" max="12038" width="3.140625" style="1" customWidth="1"/>
    <col min="12039" max="12039" width="2" style="1" customWidth="1"/>
    <col min="12040" max="12040" width="8.7109375" style="1" customWidth="1"/>
    <col min="12041" max="12041" width="2.85546875" style="1" customWidth="1"/>
    <col min="12042" max="12042" width="8.7109375" style="1" customWidth="1"/>
    <col min="12043" max="12043" width="10.7109375" style="1" bestFit="1" customWidth="1"/>
    <col min="12044" max="12044" width="11.140625" style="1" bestFit="1" customWidth="1"/>
    <col min="12045" max="12045" width="13.85546875" style="1" bestFit="1" customWidth="1"/>
    <col min="12046" max="12047" width="14.7109375" style="1" customWidth="1"/>
    <col min="12048" max="12048" width="11.28515625" style="1" customWidth="1"/>
    <col min="12049" max="12049" width="11.140625" style="1" bestFit="1" customWidth="1"/>
    <col min="12050" max="12050" width="15.85546875" style="1" customWidth="1"/>
    <col min="12051" max="12051" width="13.42578125" style="1" customWidth="1"/>
    <col min="12052" max="12291" width="9.140625" style="1"/>
    <col min="12292" max="12292" width="5.42578125" style="1" customWidth="1"/>
    <col min="12293" max="12293" width="6.7109375" style="1" customWidth="1"/>
    <col min="12294" max="12294" width="3.140625" style="1" customWidth="1"/>
    <col min="12295" max="12295" width="2" style="1" customWidth="1"/>
    <col min="12296" max="12296" width="8.7109375" style="1" customWidth="1"/>
    <col min="12297" max="12297" width="2.85546875" style="1" customWidth="1"/>
    <col min="12298" max="12298" width="8.7109375" style="1" customWidth="1"/>
    <col min="12299" max="12299" width="10.7109375" style="1" bestFit="1" customWidth="1"/>
    <col min="12300" max="12300" width="11.140625" style="1" bestFit="1" customWidth="1"/>
    <col min="12301" max="12301" width="13.85546875" style="1" bestFit="1" customWidth="1"/>
    <col min="12302" max="12303" width="14.7109375" style="1" customWidth="1"/>
    <col min="12304" max="12304" width="11.28515625" style="1" customWidth="1"/>
    <col min="12305" max="12305" width="11.140625" style="1" bestFit="1" customWidth="1"/>
    <col min="12306" max="12306" width="15.85546875" style="1" customWidth="1"/>
    <col min="12307" max="12307" width="13.42578125" style="1" customWidth="1"/>
    <col min="12308" max="12547" width="9.140625" style="1"/>
    <col min="12548" max="12548" width="5.42578125" style="1" customWidth="1"/>
    <col min="12549" max="12549" width="6.7109375" style="1" customWidth="1"/>
    <col min="12550" max="12550" width="3.140625" style="1" customWidth="1"/>
    <col min="12551" max="12551" width="2" style="1" customWidth="1"/>
    <col min="12552" max="12552" width="8.7109375" style="1" customWidth="1"/>
    <col min="12553" max="12553" width="2.85546875" style="1" customWidth="1"/>
    <col min="12554" max="12554" width="8.7109375" style="1" customWidth="1"/>
    <col min="12555" max="12555" width="10.7109375" style="1" bestFit="1" customWidth="1"/>
    <col min="12556" max="12556" width="11.140625" style="1" bestFit="1" customWidth="1"/>
    <col min="12557" max="12557" width="13.85546875" style="1" bestFit="1" customWidth="1"/>
    <col min="12558" max="12559" width="14.7109375" style="1" customWidth="1"/>
    <col min="12560" max="12560" width="11.28515625" style="1" customWidth="1"/>
    <col min="12561" max="12561" width="11.140625" style="1" bestFit="1" customWidth="1"/>
    <col min="12562" max="12562" width="15.85546875" style="1" customWidth="1"/>
    <col min="12563" max="12563" width="13.42578125" style="1" customWidth="1"/>
    <col min="12564" max="12803" width="9.140625" style="1"/>
    <col min="12804" max="12804" width="5.42578125" style="1" customWidth="1"/>
    <col min="12805" max="12805" width="6.7109375" style="1" customWidth="1"/>
    <col min="12806" max="12806" width="3.140625" style="1" customWidth="1"/>
    <col min="12807" max="12807" width="2" style="1" customWidth="1"/>
    <col min="12808" max="12808" width="8.7109375" style="1" customWidth="1"/>
    <col min="12809" max="12809" width="2.85546875" style="1" customWidth="1"/>
    <col min="12810" max="12810" width="8.7109375" style="1" customWidth="1"/>
    <col min="12811" max="12811" width="10.7109375" style="1" bestFit="1" customWidth="1"/>
    <col min="12812" max="12812" width="11.140625" style="1" bestFit="1" customWidth="1"/>
    <col min="12813" max="12813" width="13.85546875" style="1" bestFit="1" customWidth="1"/>
    <col min="12814" max="12815" width="14.7109375" style="1" customWidth="1"/>
    <col min="12816" max="12816" width="11.28515625" style="1" customWidth="1"/>
    <col min="12817" max="12817" width="11.140625" style="1" bestFit="1" customWidth="1"/>
    <col min="12818" max="12818" width="15.85546875" style="1" customWidth="1"/>
    <col min="12819" max="12819" width="13.42578125" style="1" customWidth="1"/>
    <col min="12820" max="13059" width="9.140625" style="1"/>
    <col min="13060" max="13060" width="5.42578125" style="1" customWidth="1"/>
    <col min="13061" max="13061" width="6.7109375" style="1" customWidth="1"/>
    <col min="13062" max="13062" width="3.140625" style="1" customWidth="1"/>
    <col min="13063" max="13063" width="2" style="1" customWidth="1"/>
    <col min="13064" max="13064" width="8.7109375" style="1" customWidth="1"/>
    <col min="13065" max="13065" width="2.85546875" style="1" customWidth="1"/>
    <col min="13066" max="13066" width="8.7109375" style="1" customWidth="1"/>
    <col min="13067" max="13067" width="10.7109375" style="1" bestFit="1" customWidth="1"/>
    <col min="13068" max="13068" width="11.140625" style="1" bestFit="1" customWidth="1"/>
    <col min="13069" max="13069" width="13.85546875" style="1" bestFit="1" customWidth="1"/>
    <col min="13070" max="13071" width="14.7109375" style="1" customWidth="1"/>
    <col min="13072" max="13072" width="11.28515625" style="1" customWidth="1"/>
    <col min="13073" max="13073" width="11.140625" style="1" bestFit="1" customWidth="1"/>
    <col min="13074" max="13074" width="15.85546875" style="1" customWidth="1"/>
    <col min="13075" max="13075" width="13.42578125" style="1" customWidth="1"/>
    <col min="13076" max="13315" width="9.140625" style="1"/>
    <col min="13316" max="13316" width="5.42578125" style="1" customWidth="1"/>
    <col min="13317" max="13317" width="6.7109375" style="1" customWidth="1"/>
    <col min="13318" max="13318" width="3.140625" style="1" customWidth="1"/>
    <col min="13319" max="13319" width="2" style="1" customWidth="1"/>
    <col min="13320" max="13320" width="8.7109375" style="1" customWidth="1"/>
    <col min="13321" max="13321" width="2.85546875" style="1" customWidth="1"/>
    <col min="13322" max="13322" width="8.7109375" style="1" customWidth="1"/>
    <col min="13323" max="13323" width="10.7109375" style="1" bestFit="1" customWidth="1"/>
    <col min="13324" max="13324" width="11.140625" style="1" bestFit="1" customWidth="1"/>
    <col min="13325" max="13325" width="13.85546875" style="1" bestFit="1" customWidth="1"/>
    <col min="13326" max="13327" width="14.7109375" style="1" customWidth="1"/>
    <col min="13328" max="13328" width="11.28515625" style="1" customWidth="1"/>
    <col min="13329" max="13329" width="11.140625" style="1" bestFit="1" customWidth="1"/>
    <col min="13330" max="13330" width="15.85546875" style="1" customWidth="1"/>
    <col min="13331" max="13331" width="13.42578125" style="1" customWidth="1"/>
    <col min="13332" max="13571" width="9.140625" style="1"/>
    <col min="13572" max="13572" width="5.42578125" style="1" customWidth="1"/>
    <col min="13573" max="13573" width="6.7109375" style="1" customWidth="1"/>
    <col min="13574" max="13574" width="3.140625" style="1" customWidth="1"/>
    <col min="13575" max="13575" width="2" style="1" customWidth="1"/>
    <col min="13576" max="13576" width="8.7109375" style="1" customWidth="1"/>
    <col min="13577" max="13577" width="2.85546875" style="1" customWidth="1"/>
    <col min="13578" max="13578" width="8.7109375" style="1" customWidth="1"/>
    <col min="13579" max="13579" width="10.7109375" style="1" bestFit="1" customWidth="1"/>
    <col min="13580" max="13580" width="11.140625" style="1" bestFit="1" customWidth="1"/>
    <col min="13581" max="13581" width="13.85546875" style="1" bestFit="1" customWidth="1"/>
    <col min="13582" max="13583" width="14.7109375" style="1" customWidth="1"/>
    <col min="13584" max="13584" width="11.28515625" style="1" customWidth="1"/>
    <col min="13585" max="13585" width="11.140625" style="1" bestFit="1" customWidth="1"/>
    <col min="13586" max="13586" width="15.85546875" style="1" customWidth="1"/>
    <col min="13587" max="13587" width="13.42578125" style="1" customWidth="1"/>
    <col min="13588" max="13827" width="9.140625" style="1"/>
    <col min="13828" max="13828" width="5.42578125" style="1" customWidth="1"/>
    <col min="13829" max="13829" width="6.7109375" style="1" customWidth="1"/>
    <col min="13830" max="13830" width="3.140625" style="1" customWidth="1"/>
    <col min="13831" max="13831" width="2" style="1" customWidth="1"/>
    <col min="13832" max="13832" width="8.7109375" style="1" customWidth="1"/>
    <col min="13833" max="13833" width="2.85546875" style="1" customWidth="1"/>
    <col min="13834" max="13834" width="8.7109375" style="1" customWidth="1"/>
    <col min="13835" max="13835" width="10.7109375" style="1" bestFit="1" customWidth="1"/>
    <col min="13836" max="13836" width="11.140625" style="1" bestFit="1" customWidth="1"/>
    <col min="13837" max="13837" width="13.85546875" style="1" bestFit="1" customWidth="1"/>
    <col min="13838" max="13839" width="14.7109375" style="1" customWidth="1"/>
    <col min="13840" max="13840" width="11.28515625" style="1" customWidth="1"/>
    <col min="13841" max="13841" width="11.140625" style="1" bestFit="1" customWidth="1"/>
    <col min="13842" max="13842" width="15.85546875" style="1" customWidth="1"/>
    <col min="13843" max="13843" width="13.42578125" style="1" customWidth="1"/>
    <col min="13844" max="14083" width="9.140625" style="1"/>
    <col min="14084" max="14084" width="5.42578125" style="1" customWidth="1"/>
    <col min="14085" max="14085" width="6.7109375" style="1" customWidth="1"/>
    <col min="14086" max="14086" width="3.140625" style="1" customWidth="1"/>
    <col min="14087" max="14087" width="2" style="1" customWidth="1"/>
    <col min="14088" max="14088" width="8.7109375" style="1" customWidth="1"/>
    <col min="14089" max="14089" width="2.85546875" style="1" customWidth="1"/>
    <col min="14090" max="14090" width="8.7109375" style="1" customWidth="1"/>
    <col min="14091" max="14091" width="10.7109375" style="1" bestFit="1" customWidth="1"/>
    <col min="14092" max="14092" width="11.140625" style="1" bestFit="1" customWidth="1"/>
    <col min="14093" max="14093" width="13.85546875" style="1" bestFit="1" customWidth="1"/>
    <col min="14094" max="14095" width="14.7109375" style="1" customWidth="1"/>
    <col min="14096" max="14096" width="11.28515625" style="1" customWidth="1"/>
    <col min="14097" max="14097" width="11.140625" style="1" bestFit="1" customWidth="1"/>
    <col min="14098" max="14098" width="15.85546875" style="1" customWidth="1"/>
    <col min="14099" max="14099" width="13.42578125" style="1" customWidth="1"/>
    <col min="14100" max="14339" width="9.140625" style="1"/>
    <col min="14340" max="14340" width="5.42578125" style="1" customWidth="1"/>
    <col min="14341" max="14341" width="6.7109375" style="1" customWidth="1"/>
    <col min="14342" max="14342" width="3.140625" style="1" customWidth="1"/>
    <col min="14343" max="14343" width="2" style="1" customWidth="1"/>
    <col min="14344" max="14344" width="8.7109375" style="1" customWidth="1"/>
    <col min="14345" max="14345" width="2.85546875" style="1" customWidth="1"/>
    <col min="14346" max="14346" width="8.7109375" style="1" customWidth="1"/>
    <col min="14347" max="14347" width="10.7109375" style="1" bestFit="1" customWidth="1"/>
    <col min="14348" max="14348" width="11.140625" style="1" bestFit="1" customWidth="1"/>
    <col min="14349" max="14349" width="13.85546875" style="1" bestFit="1" customWidth="1"/>
    <col min="14350" max="14351" width="14.7109375" style="1" customWidth="1"/>
    <col min="14352" max="14352" width="11.28515625" style="1" customWidth="1"/>
    <col min="14353" max="14353" width="11.140625" style="1" bestFit="1" customWidth="1"/>
    <col min="14354" max="14354" width="15.85546875" style="1" customWidth="1"/>
    <col min="14355" max="14355" width="13.42578125" style="1" customWidth="1"/>
    <col min="14356" max="14595" width="9.140625" style="1"/>
    <col min="14596" max="14596" width="5.42578125" style="1" customWidth="1"/>
    <col min="14597" max="14597" width="6.7109375" style="1" customWidth="1"/>
    <col min="14598" max="14598" width="3.140625" style="1" customWidth="1"/>
    <col min="14599" max="14599" width="2" style="1" customWidth="1"/>
    <col min="14600" max="14600" width="8.7109375" style="1" customWidth="1"/>
    <col min="14601" max="14601" width="2.85546875" style="1" customWidth="1"/>
    <col min="14602" max="14602" width="8.7109375" style="1" customWidth="1"/>
    <col min="14603" max="14603" width="10.7109375" style="1" bestFit="1" customWidth="1"/>
    <col min="14604" max="14604" width="11.140625" style="1" bestFit="1" customWidth="1"/>
    <col min="14605" max="14605" width="13.85546875" style="1" bestFit="1" customWidth="1"/>
    <col min="14606" max="14607" width="14.7109375" style="1" customWidth="1"/>
    <col min="14608" max="14608" width="11.28515625" style="1" customWidth="1"/>
    <col min="14609" max="14609" width="11.140625" style="1" bestFit="1" customWidth="1"/>
    <col min="14610" max="14610" width="15.85546875" style="1" customWidth="1"/>
    <col min="14611" max="14611" width="13.42578125" style="1" customWidth="1"/>
    <col min="14612" max="14851" width="9.140625" style="1"/>
    <col min="14852" max="14852" width="5.42578125" style="1" customWidth="1"/>
    <col min="14853" max="14853" width="6.7109375" style="1" customWidth="1"/>
    <col min="14854" max="14854" width="3.140625" style="1" customWidth="1"/>
    <col min="14855" max="14855" width="2" style="1" customWidth="1"/>
    <col min="14856" max="14856" width="8.7109375" style="1" customWidth="1"/>
    <col min="14857" max="14857" width="2.85546875" style="1" customWidth="1"/>
    <col min="14858" max="14858" width="8.7109375" style="1" customWidth="1"/>
    <col min="14859" max="14859" width="10.7109375" style="1" bestFit="1" customWidth="1"/>
    <col min="14860" max="14860" width="11.140625" style="1" bestFit="1" customWidth="1"/>
    <col min="14861" max="14861" width="13.85546875" style="1" bestFit="1" customWidth="1"/>
    <col min="14862" max="14863" width="14.7109375" style="1" customWidth="1"/>
    <col min="14864" max="14864" width="11.28515625" style="1" customWidth="1"/>
    <col min="14865" max="14865" width="11.140625" style="1" bestFit="1" customWidth="1"/>
    <col min="14866" max="14866" width="15.85546875" style="1" customWidth="1"/>
    <col min="14867" max="14867" width="13.42578125" style="1" customWidth="1"/>
    <col min="14868" max="15107" width="9.140625" style="1"/>
    <col min="15108" max="15108" width="5.42578125" style="1" customWidth="1"/>
    <col min="15109" max="15109" width="6.7109375" style="1" customWidth="1"/>
    <col min="15110" max="15110" width="3.140625" style="1" customWidth="1"/>
    <col min="15111" max="15111" width="2" style="1" customWidth="1"/>
    <col min="15112" max="15112" width="8.7109375" style="1" customWidth="1"/>
    <col min="15113" max="15113" width="2.85546875" style="1" customWidth="1"/>
    <col min="15114" max="15114" width="8.7109375" style="1" customWidth="1"/>
    <col min="15115" max="15115" width="10.7109375" style="1" bestFit="1" customWidth="1"/>
    <col min="15116" max="15116" width="11.140625" style="1" bestFit="1" customWidth="1"/>
    <col min="15117" max="15117" width="13.85546875" style="1" bestFit="1" customWidth="1"/>
    <col min="15118" max="15119" width="14.7109375" style="1" customWidth="1"/>
    <col min="15120" max="15120" width="11.28515625" style="1" customWidth="1"/>
    <col min="15121" max="15121" width="11.140625" style="1" bestFit="1" customWidth="1"/>
    <col min="15122" max="15122" width="15.85546875" style="1" customWidth="1"/>
    <col min="15123" max="15123" width="13.42578125" style="1" customWidth="1"/>
    <col min="15124" max="15363" width="9.140625" style="1"/>
    <col min="15364" max="15364" width="5.42578125" style="1" customWidth="1"/>
    <col min="15365" max="15365" width="6.7109375" style="1" customWidth="1"/>
    <col min="15366" max="15366" width="3.140625" style="1" customWidth="1"/>
    <col min="15367" max="15367" width="2" style="1" customWidth="1"/>
    <col min="15368" max="15368" width="8.7109375" style="1" customWidth="1"/>
    <col min="15369" max="15369" width="2.85546875" style="1" customWidth="1"/>
    <col min="15370" max="15370" width="8.7109375" style="1" customWidth="1"/>
    <col min="15371" max="15371" width="10.7109375" style="1" bestFit="1" customWidth="1"/>
    <col min="15372" max="15372" width="11.140625" style="1" bestFit="1" customWidth="1"/>
    <col min="15373" max="15373" width="13.85546875" style="1" bestFit="1" customWidth="1"/>
    <col min="15374" max="15375" width="14.7109375" style="1" customWidth="1"/>
    <col min="15376" max="15376" width="11.28515625" style="1" customWidth="1"/>
    <col min="15377" max="15377" width="11.140625" style="1" bestFit="1" customWidth="1"/>
    <col min="15378" max="15378" width="15.85546875" style="1" customWidth="1"/>
    <col min="15379" max="15379" width="13.42578125" style="1" customWidth="1"/>
    <col min="15380" max="15619" width="9.140625" style="1"/>
    <col min="15620" max="15620" width="5.42578125" style="1" customWidth="1"/>
    <col min="15621" max="15621" width="6.7109375" style="1" customWidth="1"/>
    <col min="15622" max="15622" width="3.140625" style="1" customWidth="1"/>
    <col min="15623" max="15623" width="2" style="1" customWidth="1"/>
    <col min="15624" max="15624" width="8.7109375" style="1" customWidth="1"/>
    <col min="15625" max="15625" width="2.85546875" style="1" customWidth="1"/>
    <col min="15626" max="15626" width="8.7109375" style="1" customWidth="1"/>
    <col min="15627" max="15627" width="10.7109375" style="1" bestFit="1" customWidth="1"/>
    <col min="15628" max="15628" width="11.140625" style="1" bestFit="1" customWidth="1"/>
    <col min="15629" max="15629" width="13.85546875" style="1" bestFit="1" customWidth="1"/>
    <col min="15630" max="15631" width="14.7109375" style="1" customWidth="1"/>
    <col min="15632" max="15632" width="11.28515625" style="1" customWidth="1"/>
    <col min="15633" max="15633" width="11.140625" style="1" bestFit="1" customWidth="1"/>
    <col min="15634" max="15634" width="15.85546875" style="1" customWidth="1"/>
    <col min="15635" max="15635" width="13.42578125" style="1" customWidth="1"/>
    <col min="15636" max="15875" width="9.140625" style="1"/>
    <col min="15876" max="15876" width="5.42578125" style="1" customWidth="1"/>
    <col min="15877" max="15877" width="6.7109375" style="1" customWidth="1"/>
    <col min="15878" max="15878" width="3.140625" style="1" customWidth="1"/>
    <col min="15879" max="15879" width="2" style="1" customWidth="1"/>
    <col min="15880" max="15880" width="8.7109375" style="1" customWidth="1"/>
    <col min="15881" max="15881" width="2.85546875" style="1" customWidth="1"/>
    <col min="15882" max="15882" width="8.7109375" style="1" customWidth="1"/>
    <col min="15883" max="15883" width="10.7109375" style="1" bestFit="1" customWidth="1"/>
    <col min="15884" max="15884" width="11.140625" style="1" bestFit="1" customWidth="1"/>
    <col min="15885" max="15885" width="13.85546875" style="1" bestFit="1" customWidth="1"/>
    <col min="15886" max="15887" width="14.7109375" style="1" customWidth="1"/>
    <col min="15888" max="15888" width="11.28515625" style="1" customWidth="1"/>
    <col min="15889" max="15889" width="11.140625" style="1" bestFit="1" customWidth="1"/>
    <col min="15890" max="15890" width="15.85546875" style="1" customWidth="1"/>
    <col min="15891" max="15891" width="13.42578125" style="1" customWidth="1"/>
    <col min="15892" max="16131" width="9.140625" style="1"/>
    <col min="16132" max="16132" width="5.42578125" style="1" customWidth="1"/>
    <col min="16133" max="16133" width="6.7109375" style="1" customWidth="1"/>
    <col min="16134" max="16134" width="3.140625" style="1" customWidth="1"/>
    <col min="16135" max="16135" width="2" style="1" customWidth="1"/>
    <col min="16136" max="16136" width="8.7109375" style="1" customWidth="1"/>
    <col min="16137" max="16137" width="2.85546875" style="1" customWidth="1"/>
    <col min="16138" max="16138" width="8.7109375" style="1" customWidth="1"/>
    <col min="16139" max="16139" width="10.7109375" style="1" bestFit="1" customWidth="1"/>
    <col min="16140" max="16140" width="11.140625" style="1" bestFit="1" customWidth="1"/>
    <col min="16141" max="16141" width="13.85546875" style="1" bestFit="1" customWidth="1"/>
    <col min="16142" max="16143" width="14.7109375" style="1" customWidth="1"/>
    <col min="16144" max="16144" width="11.28515625" style="1" customWidth="1"/>
    <col min="16145" max="16145" width="11.140625" style="1" bestFit="1" customWidth="1"/>
    <col min="16146" max="16146" width="15.85546875" style="1" customWidth="1"/>
    <col min="16147" max="16147" width="13.42578125" style="1" customWidth="1"/>
    <col min="16148" max="16384" width="9.140625" style="1"/>
  </cols>
  <sheetData>
    <row r="1" spans="1:35" s="52" customFormat="1" ht="15.75" customHeight="1">
      <c r="C1" s="132" t="s">
        <v>81</v>
      </c>
      <c r="D1" s="133"/>
      <c r="E1" s="133"/>
      <c r="F1" s="133"/>
      <c r="G1" s="133"/>
      <c r="H1" s="133"/>
      <c r="I1" s="133"/>
      <c r="J1" s="133"/>
      <c r="K1" s="133"/>
      <c r="L1" s="133"/>
      <c r="M1" s="133"/>
    </row>
    <row r="2" spans="1:35" s="52" customFormat="1" ht="15.75" customHeight="1">
      <c r="C2" s="133"/>
      <c r="D2" s="133"/>
      <c r="E2" s="133"/>
      <c r="F2" s="133"/>
      <c r="G2" s="133"/>
      <c r="H2" s="133"/>
      <c r="I2" s="133"/>
      <c r="J2" s="133"/>
      <c r="K2" s="133"/>
      <c r="L2" s="133"/>
      <c r="M2" s="133"/>
    </row>
    <row r="3" spans="1:35" s="52" customFormat="1" ht="15.75">
      <c r="C3" s="136" t="s">
        <v>110</v>
      </c>
      <c r="D3" s="136"/>
      <c r="E3" s="136"/>
      <c r="F3" s="136"/>
      <c r="G3" s="136"/>
      <c r="H3" s="136"/>
      <c r="I3" s="136"/>
      <c r="J3" s="136"/>
      <c r="K3" s="136"/>
      <c r="L3" s="136"/>
      <c r="M3" s="136"/>
    </row>
    <row r="4" spans="1:35" s="52" customFormat="1" ht="15.75" customHeight="1">
      <c r="C4" s="135" t="s">
        <v>9936</v>
      </c>
      <c r="D4" s="145"/>
      <c r="E4" s="145"/>
      <c r="F4" s="145"/>
      <c r="G4" s="145"/>
      <c r="H4" s="145"/>
      <c r="I4" s="145"/>
      <c r="J4" s="145"/>
      <c r="K4" s="145"/>
      <c r="L4" s="145"/>
      <c r="M4" s="145"/>
    </row>
    <row r="5" spans="1:35" s="52" customFormat="1" ht="15.75" customHeight="1">
      <c r="A5" s="176"/>
      <c r="B5" s="176"/>
      <c r="C5" s="134" t="s">
        <v>9937</v>
      </c>
      <c r="D5" s="135"/>
      <c r="E5" s="135"/>
      <c r="F5" s="135"/>
      <c r="G5" s="135"/>
      <c r="H5" s="135"/>
      <c r="I5" s="135"/>
      <c r="J5" s="135"/>
      <c r="K5" s="135"/>
      <c r="L5" s="135"/>
      <c r="M5" s="135"/>
    </row>
    <row r="6" spans="1:35" s="52" customFormat="1" ht="15.75" customHeight="1">
      <c r="A6" s="176"/>
      <c r="B6" s="176"/>
      <c r="C6" s="135" t="s">
        <v>9938</v>
      </c>
      <c r="D6" s="146"/>
      <c r="E6" s="146"/>
      <c r="F6" s="146"/>
      <c r="G6" s="146"/>
      <c r="H6" s="146"/>
      <c r="I6" s="146"/>
      <c r="J6" s="146"/>
      <c r="K6" s="146"/>
      <c r="L6" s="146"/>
      <c r="M6" s="146"/>
    </row>
    <row r="7" spans="1:35" s="52" customFormat="1" ht="15.75" customHeight="1">
      <c r="A7" s="176"/>
      <c r="B7" s="176"/>
      <c r="C7" s="135" t="s">
        <v>9951</v>
      </c>
      <c r="D7" s="135"/>
      <c r="E7" s="135"/>
      <c r="F7" s="135"/>
      <c r="G7" s="135"/>
      <c r="H7" s="135"/>
      <c r="I7" s="135"/>
      <c r="J7" s="135"/>
      <c r="K7" s="135"/>
      <c r="L7" s="135"/>
      <c r="M7" s="135"/>
    </row>
    <row r="8" spans="1:35" s="52" customFormat="1" ht="15.75" customHeight="1">
      <c r="A8" s="176"/>
      <c r="B8" s="176"/>
      <c r="C8" s="135" t="s">
        <v>9939</v>
      </c>
      <c r="D8" s="135"/>
      <c r="E8" s="135"/>
      <c r="F8" s="135"/>
      <c r="G8" s="135"/>
      <c r="H8" s="135"/>
      <c r="I8" s="135"/>
      <c r="J8" s="135"/>
      <c r="K8" s="135"/>
      <c r="L8" s="135"/>
      <c r="M8" s="135"/>
    </row>
    <row r="9" spans="1:35" s="52" customFormat="1" ht="15.75" customHeight="1">
      <c r="A9" s="176"/>
      <c r="B9" s="176"/>
      <c r="C9" s="135" t="s">
        <v>9940</v>
      </c>
      <c r="D9" s="135"/>
      <c r="E9" s="135"/>
      <c r="F9" s="135"/>
      <c r="G9" s="135"/>
      <c r="H9" s="135"/>
      <c r="I9" s="135"/>
      <c r="J9" s="135"/>
      <c r="K9" s="135"/>
      <c r="L9" s="135"/>
      <c r="M9" s="135"/>
    </row>
    <row r="10" spans="1:35" s="52" customFormat="1" ht="15.75" customHeight="1">
      <c r="A10" s="355" t="s">
        <v>9972</v>
      </c>
      <c r="B10" s="355" t="s">
        <v>9973</v>
      </c>
      <c r="C10" s="133"/>
      <c r="D10" s="133"/>
      <c r="E10" s="133"/>
      <c r="F10" s="133"/>
      <c r="G10" s="133"/>
      <c r="H10" s="133"/>
      <c r="I10" s="133"/>
      <c r="J10" s="133"/>
      <c r="K10" s="133"/>
      <c r="L10" s="133"/>
      <c r="M10" s="133"/>
    </row>
    <row r="11" spans="1:35" s="2" customFormat="1" ht="19.5">
      <c r="A11" s="355"/>
      <c r="B11" s="355"/>
      <c r="C11" s="3"/>
      <c r="D11" s="4"/>
      <c r="E11" s="4"/>
      <c r="F11" s="4"/>
      <c r="G11" s="4"/>
      <c r="H11" s="17"/>
      <c r="I11" s="17"/>
      <c r="J11" s="17"/>
      <c r="K11" s="17"/>
      <c r="L11" s="17"/>
      <c r="M11" s="17"/>
      <c r="N11" s="17"/>
      <c r="O11" s="17"/>
      <c r="P11" s="18"/>
      <c r="Q11" s="17"/>
      <c r="R11" s="17"/>
      <c r="S11" s="17"/>
    </row>
    <row r="12" spans="1:35" s="2" customFormat="1" ht="15" customHeight="1" thickBot="1">
      <c r="A12" s="355"/>
      <c r="B12" s="355"/>
      <c r="C12" s="3"/>
      <c r="D12" s="96"/>
      <c r="E12" s="96"/>
      <c r="F12" s="96"/>
      <c r="G12" s="96"/>
      <c r="H12" s="96"/>
      <c r="I12" s="96"/>
      <c r="J12" s="96"/>
      <c r="K12" s="96"/>
      <c r="L12" s="96"/>
      <c r="M12" s="96"/>
      <c r="N12" s="96"/>
      <c r="O12" s="96"/>
      <c r="P12" s="96"/>
      <c r="Q12" s="96"/>
      <c r="R12" s="96"/>
      <c r="S12" s="96"/>
      <c r="T12" s="97"/>
    </row>
    <row r="13" spans="1:35" s="2" customFormat="1" ht="13.5" thickBot="1">
      <c r="A13" s="355"/>
      <c r="B13" s="355"/>
      <c r="C13" s="3"/>
      <c r="D13" s="98"/>
      <c r="E13" s="343" t="s">
        <v>111</v>
      </c>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5"/>
      <c r="AI13" s="99"/>
    </row>
    <row r="14" spans="1:35" s="2" customFormat="1">
      <c r="A14" s="355"/>
      <c r="B14" s="355"/>
      <c r="C14" s="5"/>
      <c r="D14" s="98"/>
      <c r="E14" s="100"/>
      <c r="F14" s="346" t="s">
        <v>112</v>
      </c>
      <c r="G14" s="347"/>
      <c r="H14" s="347"/>
      <c r="I14" s="101" t="str" cm="1">
        <f t="array" ref="I14">IF(ISBLANK('Pay Item Search'!E22),"",TRANSPOSE(_xlfn._xlws.SORT('Pay Item Search'!E22:E46)))</f>
        <v/>
      </c>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2"/>
      <c r="AI14" s="99"/>
    </row>
    <row r="15" spans="1:35" s="2" customFormat="1" ht="46.5" customHeight="1">
      <c r="A15" s="355"/>
      <c r="B15" s="355"/>
      <c r="C15" s="5"/>
      <c r="D15" s="98"/>
      <c r="E15" s="340" t="s">
        <v>113</v>
      </c>
      <c r="F15" s="348" t="s">
        <v>7</v>
      </c>
      <c r="G15" s="349"/>
      <c r="H15" s="350"/>
      <c r="I15" s="103" t="str">
        <f>IF(I14="","",_xlfn.XLOOKUP(I14,'Pay Item Listing'!$A$3:$A$22222,'Pay Item Listing'!$D$3:$D$22222," "))</f>
        <v/>
      </c>
      <c r="J15" s="103" t="str">
        <f>IF(J14="","",_xlfn.XLOOKUP(J14,'Pay Item Listing'!$A$3:$A$22222,'Pay Item Listing'!$D$3:$D$22222," "))</f>
        <v/>
      </c>
      <c r="K15" s="103" t="str">
        <f>IF(K14="","",_xlfn.XLOOKUP(K14,'Pay Item Listing'!$A$3:$A$22222,'Pay Item Listing'!$D$3:$D$22222," "))</f>
        <v/>
      </c>
      <c r="L15" s="103" t="str">
        <f>IF(L14="","",_xlfn.XLOOKUP(L14,'Pay Item Listing'!$A$3:$A$22222,'Pay Item Listing'!$D$3:$D$22222," "))</f>
        <v/>
      </c>
      <c r="M15" s="103" t="str">
        <f>IF(M14="","",_xlfn.XLOOKUP(M14,'Pay Item Listing'!$A$3:$A$22222,'Pay Item Listing'!$D$3:$D$22222," "))</f>
        <v/>
      </c>
      <c r="N15" s="103" t="str">
        <f>IF(N14="","",_xlfn.XLOOKUP(N14,'Pay Item Listing'!$A$3:$A$22222,'Pay Item Listing'!$D$3:$D$22222," "))</f>
        <v/>
      </c>
      <c r="O15" s="103" t="str">
        <f>IF(O14="","",_xlfn.XLOOKUP(O14,'Pay Item Listing'!$A$3:$A$22222,'Pay Item Listing'!$D$3:$D$22222," "))</f>
        <v/>
      </c>
      <c r="P15" s="103" t="str">
        <f>IF(P14="","",_xlfn.XLOOKUP(P14,'Pay Item Listing'!$A$3:$A$22222,'Pay Item Listing'!$D$3:$D$22222," "))</f>
        <v/>
      </c>
      <c r="Q15" s="103" t="str">
        <f>IF(Q14="","",_xlfn.XLOOKUP(Q14,'Pay Item Listing'!$A$3:$A$22222,'Pay Item Listing'!$D$3:$D$22222," "))</f>
        <v/>
      </c>
      <c r="R15" s="103" t="str">
        <f>IF(R14="","",_xlfn.XLOOKUP(R14,'Pay Item Listing'!$A$3:$A$22222,'Pay Item Listing'!$D$3:$D$22222," "))</f>
        <v/>
      </c>
      <c r="S15" s="103" t="str">
        <f>IF(S14="","",_xlfn.XLOOKUP(S14,'Pay Item Listing'!$A$3:$A$22222,'Pay Item Listing'!$D$3:$D$22222," "))</f>
        <v/>
      </c>
      <c r="T15" s="103" t="str">
        <f>IF(T14="","",_xlfn.XLOOKUP(T14,'Pay Item Listing'!$A$3:$A$22222,'Pay Item Listing'!$D$3:$D$22222," "))</f>
        <v/>
      </c>
      <c r="U15" s="103" t="str">
        <f>IF(U14="","",_xlfn.XLOOKUP(U14,'Pay Item Listing'!$A$3:$A$22222,'Pay Item Listing'!$D$3:$D$22222," "))</f>
        <v/>
      </c>
      <c r="V15" s="103" t="str">
        <f>IF(V14="","",_xlfn.XLOOKUP(V14,'Pay Item Listing'!$A$3:$A$22222,'Pay Item Listing'!$D$3:$D$22222," "))</f>
        <v/>
      </c>
      <c r="W15" s="103" t="str">
        <f>IF(W14="","",_xlfn.XLOOKUP(W14,'Pay Item Listing'!$A$3:$A$22222,'Pay Item Listing'!$D$3:$D$22222," "))</f>
        <v/>
      </c>
      <c r="X15" s="103" t="str">
        <f>IF(X14="","",_xlfn.XLOOKUP(X14,'Pay Item Listing'!$A$3:$A$22222,'Pay Item Listing'!$D$3:$D$22222," "))</f>
        <v/>
      </c>
      <c r="Y15" s="103" t="str">
        <f>IF(Y14="","",_xlfn.XLOOKUP(Y14,'Pay Item Listing'!$A$3:$A$22222,'Pay Item Listing'!$D$3:$D$22222," "))</f>
        <v/>
      </c>
      <c r="Z15" s="103" t="str">
        <f>IF(Z14="","",_xlfn.XLOOKUP(Z14,'Pay Item Listing'!$A$3:$A$22222,'Pay Item Listing'!$D$3:$D$22222," "))</f>
        <v/>
      </c>
      <c r="AA15" s="103" t="str">
        <f>IF(AA14="","",_xlfn.XLOOKUP(AA14,'Pay Item Listing'!$A$3:$A$22222,'Pay Item Listing'!$D$3:$D$22222," "))</f>
        <v/>
      </c>
      <c r="AB15" s="103" t="str">
        <f>IF(AB14="","",_xlfn.XLOOKUP(AB14,'Pay Item Listing'!$A$3:$A$22222,'Pay Item Listing'!$D$3:$D$22222," "))</f>
        <v/>
      </c>
      <c r="AC15" s="103" t="str">
        <f>IF(AC14="","",_xlfn.XLOOKUP(AC14,'Pay Item Listing'!$A$3:$A$22222,'Pay Item Listing'!$D$3:$D$22222," "))</f>
        <v/>
      </c>
      <c r="AD15" s="103" t="str">
        <f>IF(AD14="","",_xlfn.XLOOKUP(AD14,'Pay Item Listing'!$A$3:$A$22222,'Pay Item Listing'!$D$3:$D$22222," "))</f>
        <v/>
      </c>
      <c r="AE15" s="103" t="str">
        <f>IF(AE14="","",_xlfn.XLOOKUP(AE14,'Pay Item Listing'!$A$3:$A$22222,'Pay Item Listing'!$D$3:$D$22222," "))</f>
        <v/>
      </c>
      <c r="AF15" s="103" t="str">
        <f>IF(AF14="","",_xlfn.XLOOKUP(AF14,'Pay Item Listing'!$A$3:$A$22222,'Pay Item Listing'!$D$3:$D$22222," "))</f>
        <v/>
      </c>
      <c r="AG15" s="103" t="str">
        <f>IF(AG14="","",_xlfn.XLOOKUP(AG14,'Pay Item Listing'!$A$3:$A$22222,'Pay Item Listing'!$D$3:$D$22222," "))</f>
        <v/>
      </c>
      <c r="AH15" s="356" t="s">
        <v>114</v>
      </c>
      <c r="AI15" s="99"/>
    </row>
    <row r="16" spans="1:35" s="2" customFormat="1" ht="21.75">
      <c r="A16" s="355"/>
      <c r="B16" s="355"/>
      <c r="C16" s="5"/>
      <c r="D16" s="98"/>
      <c r="E16" s="341"/>
      <c r="F16" s="351"/>
      <c r="G16" s="351"/>
      <c r="H16" s="352"/>
      <c r="I16" s="105" t="s">
        <v>115</v>
      </c>
      <c r="J16" s="105" t="s">
        <v>115</v>
      </c>
      <c r="K16" s="105" t="s">
        <v>115</v>
      </c>
      <c r="L16" s="105" t="s">
        <v>115</v>
      </c>
      <c r="M16" s="105" t="s">
        <v>115</v>
      </c>
      <c r="N16" s="105" t="s">
        <v>115</v>
      </c>
      <c r="O16" s="105" t="s">
        <v>115</v>
      </c>
      <c r="P16" s="105" t="s">
        <v>115</v>
      </c>
      <c r="Q16" s="105" t="s">
        <v>115</v>
      </c>
      <c r="R16" s="105" t="s">
        <v>115</v>
      </c>
      <c r="S16" s="105" t="s">
        <v>115</v>
      </c>
      <c r="T16" s="105" t="s">
        <v>115</v>
      </c>
      <c r="U16" s="105" t="s">
        <v>115</v>
      </c>
      <c r="V16" s="105" t="s">
        <v>115</v>
      </c>
      <c r="W16" s="105" t="s">
        <v>115</v>
      </c>
      <c r="X16" s="105" t="s">
        <v>115</v>
      </c>
      <c r="Y16" s="105" t="s">
        <v>115</v>
      </c>
      <c r="Z16" s="105" t="s">
        <v>115</v>
      </c>
      <c r="AA16" s="105" t="s">
        <v>115</v>
      </c>
      <c r="AB16" s="105" t="s">
        <v>115</v>
      </c>
      <c r="AC16" s="105" t="s">
        <v>115</v>
      </c>
      <c r="AD16" s="105" t="s">
        <v>115</v>
      </c>
      <c r="AE16" s="105" t="s">
        <v>115</v>
      </c>
      <c r="AF16" s="105" t="s">
        <v>115</v>
      </c>
      <c r="AG16" s="105" t="s">
        <v>115</v>
      </c>
      <c r="AH16" s="357"/>
      <c r="AI16" s="99"/>
    </row>
    <row r="17" spans="1:35" s="2" customFormat="1" ht="13.5" customHeight="1" thickBot="1">
      <c r="A17" s="355"/>
      <c r="B17" s="355"/>
      <c r="C17" s="5"/>
      <c r="D17" s="98"/>
      <c r="E17" s="342"/>
      <c r="F17" s="353"/>
      <c r="G17" s="353"/>
      <c r="H17" s="354"/>
      <c r="I17" s="106" t="str">
        <f>IF(I14="","",_xlfn.XLOOKUP(I14,'Pay Item Listing'!$A$3:$A$22222,'Pay Item Listing'!$E$3:$E$22222," "))</f>
        <v/>
      </c>
      <c r="J17" s="106" t="str">
        <f>IF(J14="","",_xlfn.XLOOKUP(J14,'Pay Item Listing'!$A$3:$A$22222,'Pay Item Listing'!$E$3:$E$22222," "))</f>
        <v/>
      </c>
      <c r="K17" s="106" t="str">
        <f>IF(K14="","",_xlfn.XLOOKUP(K14,'Pay Item Listing'!$A$3:$A$22222,'Pay Item Listing'!$E$3:$E$22222," "))</f>
        <v/>
      </c>
      <c r="L17" s="106" t="str">
        <f>IF(L14="","",_xlfn.XLOOKUP(L14,'Pay Item Listing'!$A$3:$A$22222,'Pay Item Listing'!$E$3:$E$22222," "))</f>
        <v/>
      </c>
      <c r="M17" s="106" t="str">
        <f>IF(M14="","",_xlfn.XLOOKUP(M14,'Pay Item Listing'!$A$3:$A$22222,'Pay Item Listing'!$E$3:$E$22222," "))</f>
        <v/>
      </c>
      <c r="N17" s="106" t="str">
        <f>IF(N14="","",_xlfn.XLOOKUP(N14,'Pay Item Listing'!$A$3:$A$22222,'Pay Item Listing'!$E$3:$E$22222," "))</f>
        <v/>
      </c>
      <c r="O17" s="106" t="str">
        <f>IF(O14="","",_xlfn.XLOOKUP(O14,'Pay Item Listing'!$A$3:$A$22222,'Pay Item Listing'!$E$3:$E$22222," "))</f>
        <v/>
      </c>
      <c r="P17" s="106" t="str">
        <f>IF(P14="","",_xlfn.XLOOKUP(P14,'Pay Item Listing'!$A$3:$A$22222,'Pay Item Listing'!$E$3:$E$22222," "))</f>
        <v/>
      </c>
      <c r="Q17" s="106" t="str">
        <f>IF(Q14="","",_xlfn.XLOOKUP(Q14,'Pay Item Listing'!$A$3:$A$22222,'Pay Item Listing'!$E$3:$E$22222," "))</f>
        <v/>
      </c>
      <c r="R17" s="106" t="str">
        <f>IF(R14="","",_xlfn.XLOOKUP(R14,'Pay Item Listing'!$A$3:$A$22222,'Pay Item Listing'!$E$3:$E$22222," "))</f>
        <v/>
      </c>
      <c r="S17" s="106" t="str">
        <f>IF(S14="","",_xlfn.XLOOKUP(S14,'Pay Item Listing'!$A$3:$A$22222,'Pay Item Listing'!$E$3:$E$22222," "))</f>
        <v/>
      </c>
      <c r="T17" s="106" t="str">
        <f>IF(T14="","",_xlfn.XLOOKUP(T14,'Pay Item Listing'!$A$3:$A$22222,'Pay Item Listing'!$E$3:$E$22222," "))</f>
        <v/>
      </c>
      <c r="U17" s="106" t="str">
        <f>IF(U14="","",_xlfn.XLOOKUP(U14,'Pay Item Listing'!$A$3:$A$22222,'Pay Item Listing'!$E$3:$E$22222," "))</f>
        <v/>
      </c>
      <c r="V17" s="106" t="str">
        <f>IF(V14="","",_xlfn.XLOOKUP(V14,'Pay Item Listing'!$A$3:$A$22222,'Pay Item Listing'!$E$3:$E$22222," "))</f>
        <v/>
      </c>
      <c r="W17" s="106" t="str">
        <f>IF(W14="","",_xlfn.XLOOKUP(W14,'Pay Item Listing'!$A$3:$A$22222,'Pay Item Listing'!$E$3:$E$22222," "))</f>
        <v/>
      </c>
      <c r="X17" s="106" t="str">
        <f>IF(X14="","",_xlfn.XLOOKUP(X14,'Pay Item Listing'!$A$3:$A$22222,'Pay Item Listing'!$E$3:$E$22222," "))</f>
        <v/>
      </c>
      <c r="Y17" s="106" t="str">
        <f>IF(Y14="","",_xlfn.XLOOKUP(Y14,'Pay Item Listing'!$A$3:$A$22222,'Pay Item Listing'!$E$3:$E$22222," "))</f>
        <v/>
      </c>
      <c r="Z17" s="106" t="str">
        <f>IF(Z14="","",_xlfn.XLOOKUP(Z14,'Pay Item Listing'!$A$3:$A$22222,'Pay Item Listing'!$E$3:$E$22222," "))</f>
        <v/>
      </c>
      <c r="AA17" s="106" t="str">
        <f>IF(AA14="","",_xlfn.XLOOKUP(AA14,'Pay Item Listing'!$A$3:$A$22222,'Pay Item Listing'!$E$3:$E$22222," "))</f>
        <v/>
      </c>
      <c r="AB17" s="106" t="str">
        <f>IF(AB14="","",_xlfn.XLOOKUP(AB14,'Pay Item Listing'!$A$3:$A$22222,'Pay Item Listing'!$E$3:$E$22222," "))</f>
        <v/>
      </c>
      <c r="AC17" s="106" t="str">
        <f>IF(AC14="","",_xlfn.XLOOKUP(AC14,'Pay Item Listing'!$A$3:$A$22222,'Pay Item Listing'!$E$3:$E$22222," "))</f>
        <v/>
      </c>
      <c r="AD17" s="106" t="str">
        <f>IF(AD14="","",_xlfn.XLOOKUP(AD14,'Pay Item Listing'!$A$3:$A$22222,'Pay Item Listing'!$E$3:$E$22222," "))</f>
        <v/>
      </c>
      <c r="AE17" s="106" t="str">
        <f>IF(AE14="","",_xlfn.XLOOKUP(AE14,'Pay Item Listing'!$A$3:$A$22222,'Pay Item Listing'!$E$3:$E$22222," "))</f>
        <v/>
      </c>
      <c r="AF17" s="106" t="str">
        <f>IF(AF14="","",_xlfn.XLOOKUP(AF14,'Pay Item Listing'!$A$3:$A$22222,'Pay Item Listing'!$E$3:$E$22222," "))</f>
        <v/>
      </c>
      <c r="AG17" s="106" t="str">
        <f>IF(AG14="","",_xlfn.XLOOKUP(AG14,'Pay Item Listing'!$A$3:$A$22222,'Pay Item Listing'!$E$3:$E$22222," "))</f>
        <v/>
      </c>
      <c r="AH17" s="358"/>
      <c r="AI17" s="99"/>
    </row>
    <row r="18" spans="1:35" s="2" customFormat="1" ht="15.75" customHeight="1" thickTop="1">
      <c r="A18" s="177" t="s">
        <v>9</v>
      </c>
      <c r="B18" s="177"/>
      <c r="C18" s="5"/>
      <c r="D18" s="98"/>
      <c r="E18" s="107"/>
      <c r="F18" s="108"/>
      <c r="G18" s="109"/>
      <c r="H18" s="110"/>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2"/>
      <c r="AI18" s="99"/>
    </row>
    <row r="19" spans="1:35" s="2" customFormat="1" ht="15" customHeight="1">
      <c r="A19" s="177" t="s">
        <v>9942</v>
      </c>
      <c r="B19" s="177"/>
      <c r="C19" s="5"/>
      <c r="D19" s="98"/>
      <c r="E19" s="107"/>
      <c r="F19" s="113" t="s">
        <v>61</v>
      </c>
      <c r="G19" s="109"/>
      <c r="H19" s="110"/>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2"/>
      <c r="AI19" s="99"/>
    </row>
    <row r="20" spans="1:35" s="2" customFormat="1" ht="14.1" customHeight="1">
      <c r="A20" s="27"/>
      <c r="B20" s="6" t="str">
        <f>IF(A21="","",+A21)</f>
        <v/>
      </c>
      <c r="C20" s="5"/>
      <c r="D20" s="98"/>
      <c r="E20" s="115"/>
      <c r="F20" s="116" t="str" cm="1">
        <f t="array" aca="1" ref="F20" ca="1">IF(A20="", "", INDIRECT("'" &amp; $A$19 &amp; "'!B" &amp; A20))</f>
        <v/>
      </c>
      <c r="G20" s="117" t="str">
        <f t="shared" ref="G20:G26" si="0">IF(A20="","","to")</f>
        <v/>
      </c>
      <c r="H20" s="118" t="str" cm="1">
        <f t="array" aca="1" ref="H20" ca="1">IF(A20="", "", INDIRECT("'" &amp; $A$19 &amp; "'!B" &amp; B20))</f>
        <v/>
      </c>
      <c r="I20" s="119" t="str" cm="1">
        <f t="array" aca="1" ref="I2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IF(OR($A20="", _xlpm.ColLetter="NONE"), "", INDIRECT("'" &amp; $A$19 &amp; "'!" &amp; _xlpm.ColLetter &amp; $B20))
)</f>
        <v/>
      </c>
      <c r="J20" s="119" t="str" cm="1">
        <f t="array" aca="1" ref="J2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IF(OR($A20="", _xlpm.ColLetter="NONE"), "", INDIRECT("'" &amp; $A$19 &amp; "'!" &amp; _xlpm.ColLetter &amp; $B20))
)</f>
        <v/>
      </c>
      <c r="K20" s="119" t="str" cm="1">
        <f t="array" aca="1" ref="K2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IF(OR($A20="", _xlpm.ColLetter="NONE"), "", INDIRECT("'" &amp; $A$19 &amp; "'!" &amp; _xlpm.ColLetter &amp; $B20))
)</f>
        <v/>
      </c>
      <c r="L20" s="119" t="str" cm="1">
        <f t="array" aca="1" ref="L2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IF(OR($A20="", _xlpm.ColLetter="NONE"), "", INDIRECT("'" &amp; $A$19 &amp; "'!" &amp; _xlpm.ColLetter &amp; $B20))
)</f>
        <v/>
      </c>
      <c r="M20" s="119" t="str" cm="1">
        <f t="array" aca="1" ref="M2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IF(OR($A20="", _xlpm.ColLetter="NONE"), "", INDIRECT("'" &amp; $A$19 &amp; "'!" &amp; _xlpm.ColLetter &amp; $B20))
)</f>
        <v/>
      </c>
      <c r="N20" s="119" t="str" cm="1">
        <f t="array" aca="1" ref="N2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IF(OR($A20="", _xlpm.ColLetter="NONE"), "", INDIRECT("'" &amp; $A$19 &amp; "'!" &amp; _xlpm.ColLetter &amp; $B20))
)</f>
        <v/>
      </c>
      <c r="O20" s="119" t="str" cm="1">
        <f t="array" aca="1" ref="O2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IF(OR($A20="", _xlpm.ColLetter="NONE"), "", INDIRECT("'" &amp; $A$19 &amp; "'!" &amp; _xlpm.ColLetter &amp; $B20))
)</f>
        <v/>
      </c>
      <c r="P20" s="119" t="str" cm="1">
        <f t="array" aca="1" ref="P2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IF(OR($A20="", _xlpm.ColLetter="NONE"), "", INDIRECT("'" &amp; $A$19 &amp; "'!" &amp; _xlpm.ColLetter &amp; $B20))
)</f>
        <v/>
      </c>
      <c r="Q20" s="119" t="str" cm="1">
        <f t="array" aca="1" ref="Q2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IF(OR($A20="", _xlpm.ColLetter="NONE"), "", INDIRECT("'" &amp; $A$19 &amp; "'!" &amp; _xlpm.ColLetter &amp; $B20))
)</f>
        <v/>
      </c>
      <c r="R20" s="119" t="str" cm="1">
        <f t="array" aca="1" ref="R2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IF(OR($A20="", _xlpm.ColLetter="NONE"), "", INDIRECT("'" &amp; $A$19 &amp; "'!" &amp; _xlpm.ColLetter &amp; $B20))
)</f>
        <v/>
      </c>
      <c r="S20" s="119" t="str" cm="1">
        <f t="array" aca="1" ref="S2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IF(OR($A20="", _xlpm.ColLetter="NONE"), "", INDIRECT("'" &amp; $A$19 &amp; "'!" &amp; _xlpm.ColLetter &amp; $B20))
)</f>
        <v/>
      </c>
      <c r="T20" s="119" t="str" cm="1">
        <f t="array" aca="1" ref="T2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IF(OR($A20="", _xlpm.ColLetter="NONE"), "", INDIRECT("'" &amp; $A$19 &amp; "'!" &amp; _xlpm.ColLetter &amp; $B20))
)</f>
        <v/>
      </c>
      <c r="U20" s="119" t="str" cm="1">
        <f t="array" aca="1" ref="U2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IF(OR($A20="", _xlpm.ColLetter="NONE"), "", INDIRECT("'" &amp; $A$19 &amp; "'!" &amp; _xlpm.ColLetter &amp; $B20))
)</f>
        <v/>
      </c>
      <c r="V20" s="119" t="str" cm="1">
        <f t="array" aca="1" ref="V2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IF(OR($A20="", _xlpm.ColLetter="NONE"), "", INDIRECT("'" &amp; $A$19 &amp; "'!" &amp; _xlpm.ColLetter &amp; $B20))
)</f>
        <v/>
      </c>
      <c r="W20" s="119" t="str" cm="1">
        <f t="array" aca="1" ref="W2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IF(OR($A20="", _xlpm.ColLetter="NONE"), "", INDIRECT("'" &amp; $A$19 &amp; "'!" &amp; _xlpm.ColLetter &amp; $B20))
)</f>
        <v/>
      </c>
      <c r="X20" s="119" t="str" cm="1">
        <f t="array" aca="1" ref="X2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IF(OR($A20="", _xlpm.ColLetter="NONE"), "", INDIRECT("'" &amp; $A$19 &amp; "'!" &amp; _xlpm.ColLetter &amp; $B20))
)</f>
        <v/>
      </c>
      <c r="Y20" s="119" t="str" cm="1">
        <f t="array" aca="1" ref="Y2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IF(OR($A20="", _xlpm.ColLetter="NONE"), "", INDIRECT("'" &amp; $A$19 &amp; "'!" &amp; _xlpm.ColLetter &amp; $B20))
)</f>
        <v/>
      </c>
      <c r="Z20" s="119" t="str" cm="1">
        <f t="array" aca="1" ref="Z2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IF(OR($A20="", _xlpm.ColLetter="NONE"), "", INDIRECT("'" &amp; $A$19 &amp; "'!" &amp; _xlpm.ColLetter &amp; $B20))
)</f>
        <v/>
      </c>
      <c r="AA20" s="119" t="str" cm="1">
        <f t="array" aca="1" ref="AA2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IF(OR($A20="", _xlpm.ColLetter="NONE"), "", INDIRECT("'" &amp; $A$19 &amp; "'!" &amp; _xlpm.ColLetter &amp; $B20))
)</f>
        <v/>
      </c>
      <c r="AB20" s="119" t="str" cm="1">
        <f t="array" aca="1" ref="AB2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IF(OR($A20="", _xlpm.ColLetter="NONE"), "", INDIRECT("'" &amp; $A$19 &amp; "'!" &amp; _xlpm.ColLetter &amp; $B20))
)</f>
        <v/>
      </c>
      <c r="AC20" s="119" t="str" cm="1">
        <f t="array" aca="1" ref="AC2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IF(OR($A20="", _xlpm.ColLetter="NONE"), "", INDIRECT("'" &amp; $A$19 &amp; "'!" &amp; _xlpm.ColLetter &amp; $B20))
)</f>
        <v/>
      </c>
      <c r="AD20" s="119" t="str" cm="1">
        <f t="array" aca="1" ref="AD2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IF(OR($A20="", _xlpm.ColLetter="NONE"), "", INDIRECT("'" &amp; $A$19 &amp; "'!" &amp; _xlpm.ColLetter &amp; $B20))
)</f>
        <v/>
      </c>
      <c r="AE20" s="119" t="str" cm="1">
        <f t="array" aca="1" ref="AE2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IF(OR($A20="", _xlpm.ColLetter="NONE"), "", INDIRECT("'" &amp; $A$19 &amp; "'!" &amp; _xlpm.ColLetter &amp; $B20))
)</f>
        <v/>
      </c>
      <c r="AF20" s="119" t="str" cm="1">
        <f t="array" aca="1" ref="AF2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IF(OR($A20="", _xlpm.ColLetter="NONE"), "", INDIRECT("'" &amp; $A$19 &amp; "'!" &amp; _xlpm.ColLetter &amp; $B20))
)</f>
        <v/>
      </c>
      <c r="AG20" s="119" t="str" cm="1">
        <f t="array" aca="1" ref="AG2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IF(OR($A20="", _xlpm.ColLetter="NONE"), "", INDIRECT("'" &amp; $A$19 &amp; "'!" &amp; _xlpm.ColLetter &amp; $B20))
)</f>
        <v/>
      </c>
      <c r="AH20" s="112"/>
      <c r="AI20" s="99"/>
    </row>
    <row r="21" spans="1:35" s="2" customFormat="1" ht="14.1" customHeight="1">
      <c r="A21" s="28"/>
      <c r="B21" s="6" t="str">
        <f t="shared" ref="B21:B31" si="1">IF(A22="","",+A22)</f>
        <v/>
      </c>
      <c r="C21" s="5"/>
      <c r="D21" s="98"/>
      <c r="E21" s="115"/>
      <c r="F21" s="116" t="str" cm="1">
        <f t="array" aca="1" ref="F21" ca="1">IF(A21="", "", INDIRECT("'" &amp; $A$19 &amp; "'!B" &amp; A21))</f>
        <v/>
      </c>
      <c r="G21" s="117" t="str">
        <f t="shared" si="0"/>
        <v/>
      </c>
      <c r="H21" s="118" t="str" cm="1">
        <f t="array" aca="1" ref="H21" ca="1">IF(A21="", "", INDIRECT("'" &amp; $A$19 &amp; "'!B" &amp; B21))</f>
        <v/>
      </c>
      <c r="I21" s="119" t="str" cm="1">
        <f t="array" aca="1" ref="I2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IF(OR($A21="", _xlpm.ColLetter="NONE"), "", INDIRECT("'" &amp; $A$19 &amp; "'!" &amp; _xlpm.ColLetter &amp; $B21))
)</f>
        <v/>
      </c>
      <c r="J21" s="119" t="str" cm="1">
        <f t="array" aca="1" ref="J2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IF(OR($A21="", _xlpm.ColLetter="NONE"), "", INDIRECT("'" &amp; $A$19 &amp; "'!" &amp; _xlpm.ColLetter &amp; $B21))
)</f>
        <v/>
      </c>
      <c r="K21" s="119" t="str" cm="1">
        <f t="array" aca="1" ref="K2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IF(OR($A21="", _xlpm.ColLetter="NONE"), "", INDIRECT("'" &amp; $A$19 &amp; "'!" &amp; _xlpm.ColLetter &amp; $B21))
)</f>
        <v/>
      </c>
      <c r="L21" s="119" t="str" cm="1">
        <f t="array" aca="1" ref="L2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IF(OR($A21="", _xlpm.ColLetter="NONE"), "", INDIRECT("'" &amp; $A$19 &amp; "'!" &amp; _xlpm.ColLetter &amp; $B21))
)</f>
        <v/>
      </c>
      <c r="M21" s="119" t="str" cm="1">
        <f t="array" aca="1" ref="M2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IF(OR($A21="", _xlpm.ColLetter="NONE"), "", INDIRECT("'" &amp; $A$19 &amp; "'!" &amp; _xlpm.ColLetter &amp; $B21))
)</f>
        <v/>
      </c>
      <c r="N21" s="119" t="str" cm="1">
        <f t="array" aca="1" ref="N2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IF(OR($A21="", _xlpm.ColLetter="NONE"), "", INDIRECT("'" &amp; $A$19 &amp; "'!" &amp; _xlpm.ColLetter &amp; $B21))
)</f>
        <v/>
      </c>
      <c r="O21" s="119" t="str" cm="1">
        <f t="array" aca="1" ref="O2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IF(OR($A21="", _xlpm.ColLetter="NONE"), "", INDIRECT("'" &amp; $A$19 &amp; "'!" &amp; _xlpm.ColLetter &amp; $B21))
)</f>
        <v/>
      </c>
      <c r="P21" s="119" t="str" cm="1">
        <f t="array" aca="1" ref="P2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IF(OR($A21="", _xlpm.ColLetter="NONE"), "", INDIRECT("'" &amp; $A$19 &amp; "'!" &amp; _xlpm.ColLetter &amp; $B21))
)</f>
        <v/>
      </c>
      <c r="Q21" s="119" t="str" cm="1">
        <f t="array" aca="1" ref="Q2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IF(OR($A21="", _xlpm.ColLetter="NONE"), "", INDIRECT("'" &amp; $A$19 &amp; "'!" &amp; _xlpm.ColLetter &amp; $B21))
)</f>
        <v/>
      </c>
      <c r="R21" s="119" t="str" cm="1">
        <f t="array" aca="1" ref="R2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IF(OR($A21="", _xlpm.ColLetter="NONE"), "", INDIRECT("'" &amp; $A$19 &amp; "'!" &amp; _xlpm.ColLetter &amp; $B21))
)</f>
        <v/>
      </c>
      <c r="S21" s="119" t="str" cm="1">
        <f t="array" aca="1" ref="S2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IF(OR($A21="", _xlpm.ColLetter="NONE"), "", INDIRECT("'" &amp; $A$19 &amp; "'!" &amp; _xlpm.ColLetter &amp; $B21))
)</f>
        <v/>
      </c>
      <c r="T21" s="119" t="str" cm="1">
        <f t="array" aca="1" ref="T2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IF(OR($A21="", _xlpm.ColLetter="NONE"), "", INDIRECT("'" &amp; $A$19 &amp; "'!" &amp; _xlpm.ColLetter &amp; $B21))
)</f>
        <v/>
      </c>
      <c r="U21" s="119" t="str" cm="1">
        <f t="array" aca="1" ref="U2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IF(OR($A21="", _xlpm.ColLetter="NONE"), "", INDIRECT("'" &amp; $A$19 &amp; "'!" &amp; _xlpm.ColLetter &amp; $B21))
)</f>
        <v/>
      </c>
      <c r="V21" s="119" t="str" cm="1">
        <f t="array" aca="1" ref="V2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IF(OR($A21="", _xlpm.ColLetter="NONE"), "", INDIRECT("'" &amp; $A$19 &amp; "'!" &amp; _xlpm.ColLetter &amp; $B21))
)</f>
        <v/>
      </c>
      <c r="W21" s="119" t="str" cm="1">
        <f t="array" aca="1" ref="W2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IF(OR($A21="", _xlpm.ColLetter="NONE"), "", INDIRECT("'" &amp; $A$19 &amp; "'!" &amp; _xlpm.ColLetter &amp; $B21))
)</f>
        <v/>
      </c>
      <c r="X21" s="119" t="str" cm="1">
        <f t="array" aca="1" ref="X2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IF(OR($A21="", _xlpm.ColLetter="NONE"), "", INDIRECT("'" &amp; $A$19 &amp; "'!" &amp; _xlpm.ColLetter &amp; $B21))
)</f>
        <v/>
      </c>
      <c r="Y21" s="119" t="str" cm="1">
        <f t="array" aca="1" ref="Y2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IF(OR($A21="", _xlpm.ColLetter="NONE"), "", INDIRECT("'" &amp; $A$19 &amp; "'!" &amp; _xlpm.ColLetter &amp; $B21))
)</f>
        <v/>
      </c>
      <c r="Z21" s="119" t="str" cm="1">
        <f t="array" aca="1" ref="Z2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IF(OR($A21="", _xlpm.ColLetter="NONE"), "", INDIRECT("'" &amp; $A$19 &amp; "'!" &amp; _xlpm.ColLetter &amp; $B21))
)</f>
        <v/>
      </c>
      <c r="AA21" s="119" t="str" cm="1">
        <f t="array" aca="1" ref="AA2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IF(OR($A21="", _xlpm.ColLetter="NONE"), "", INDIRECT("'" &amp; $A$19 &amp; "'!" &amp; _xlpm.ColLetter &amp; $B21))
)</f>
        <v/>
      </c>
      <c r="AB21" s="119" t="str" cm="1">
        <f t="array" aca="1" ref="AB2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IF(OR($A21="", _xlpm.ColLetter="NONE"), "", INDIRECT("'" &amp; $A$19 &amp; "'!" &amp; _xlpm.ColLetter &amp; $B21))
)</f>
        <v/>
      </c>
      <c r="AC21" s="119" t="str" cm="1">
        <f t="array" aca="1" ref="AC2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IF(OR($A21="", _xlpm.ColLetter="NONE"), "", INDIRECT("'" &amp; $A$19 &amp; "'!" &amp; _xlpm.ColLetter &amp; $B21))
)</f>
        <v/>
      </c>
      <c r="AD21" s="119" t="str" cm="1">
        <f t="array" aca="1" ref="AD2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IF(OR($A21="", _xlpm.ColLetter="NONE"), "", INDIRECT("'" &amp; $A$19 &amp; "'!" &amp; _xlpm.ColLetter &amp; $B21))
)</f>
        <v/>
      </c>
      <c r="AE21" s="119" t="str" cm="1">
        <f t="array" aca="1" ref="AE2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IF(OR($A21="", _xlpm.ColLetter="NONE"), "", INDIRECT("'" &amp; $A$19 &amp; "'!" &amp; _xlpm.ColLetter &amp; $B21))
)</f>
        <v/>
      </c>
      <c r="AF21" s="119" t="str" cm="1">
        <f t="array" aca="1" ref="AF2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IF(OR($A21="", _xlpm.ColLetter="NONE"), "", INDIRECT("'" &amp; $A$19 &amp; "'!" &amp; _xlpm.ColLetter &amp; $B21))
)</f>
        <v/>
      </c>
      <c r="AG21" s="119" t="str" cm="1">
        <f t="array" aca="1" ref="AG2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IF(OR($A21="", _xlpm.ColLetter="NONE"), "", INDIRECT("'" &amp; $A$19 &amp; "'!" &amp; _xlpm.ColLetter &amp; $B21))
)</f>
        <v/>
      </c>
      <c r="AH21" s="112"/>
      <c r="AI21" s="99"/>
    </row>
    <row r="22" spans="1:35" s="2" customFormat="1" ht="14.1" customHeight="1">
      <c r="A22" s="28"/>
      <c r="B22" s="6" t="str">
        <f t="shared" si="1"/>
        <v/>
      </c>
      <c r="C22" s="5"/>
      <c r="D22" s="98"/>
      <c r="E22" s="115"/>
      <c r="F22" s="116" t="str" cm="1">
        <f t="array" aca="1" ref="F22" ca="1">IF(A22="", "", INDIRECT("'" &amp; $A$19 &amp; "'!B" &amp; A22))</f>
        <v/>
      </c>
      <c r="G22" s="117" t="str">
        <f t="shared" si="0"/>
        <v/>
      </c>
      <c r="H22" s="118" t="str" cm="1">
        <f t="array" aca="1" ref="H22" ca="1">IF(A22="", "", INDIRECT("'" &amp; $A$19 &amp; "'!B" &amp; B22))</f>
        <v/>
      </c>
      <c r="I22" s="119" t="str" cm="1">
        <f t="array" aca="1" ref="I2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IF(OR($A22="", _xlpm.ColLetter="NONE"), "", INDIRECT("'" &amp; $A$19 &amp; "'!" &amp; _xlpm.ColLetter &amp; $B22))
)</f>
        <v/>
      </c>
      <c r="J22" s="119" t="str" cm="1">
        <f t="array" aca="1" ref="J2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IF(OR($A22="", _xlpm.ColLetter="NONE"), "", INDIRECT("'" &amp; $A$19 &amp; "'!" &amp; _xlpm.ColLetter &amp; $B22))
)</f>
        <v/>
      </c>
      <c r="K22" s="119" t="str" cm="1">
        <f t="array" aca="1" ref="K2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IF(OR($A22="", _xlpm.ColLetter="NONE"), "", INDIRECT("'" &amp; $A$19 &amp; "'!" &amp; _xlpm.ColLetter &amp; $B22))
)</f>
        <v/>
      </c>
      <c r="L22" s="119" t="str" cm="1">
        <f t="array" aca="1" ref="L2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IF(OR($A22="", _xlpm.ColLetter="NONE"), "", INDIRECT("'" &amp; $A$19 &amp; "'!" &amp; _xlpm.ColLetter &amp; $B22))
)</f>
        <v/>
      </c>
      <c r="M22" s="119" t="str" cm="1">
        <f t="array" aca="1" ref="M2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IF(OR($A22="", _xlpm.ColLetter="NONE"), "", INDIRECT("'" &amp; $A$19 &amp; "'!" &amp; _xlpm.ColLetter &amp; $B22))
)</f>
        <v/>
      </c>
      <c r="N22" s="119" t="str" cm="1">
        <f t="array" aca="1" ref="N2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IF(OR($A22="", _xlpm.ColLetter="NONE"), "", INDIRECT("'" &amp; $A$19 &amp; "'!" &amp; _xlpm.ColLetter &amp; $B22))
)</f>
        <v/>
      </c>
      <c r="O22" s="119" t="str" cm="1">
        <f t="array" aca="1" ref="O2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IF(OR($A22="", _xlpm.ColLetter="NONE"), "", INDIRECT("'" &amp; $A$19 &amp; "'!" &amp; _xlpm.ColLetter &amp; $B22))
)</f>
        <v/>
      </c>
      <c r="P22" s="119" t="str" cm="1">
        <f t="array" aca="1" ref="P2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IF(OR($A22="", _xlpm.ColLetter="NONE"), "", INDIRECT("'" &amp; $A$19 &amp; "'!" &amp; _xlpm.ColLetter &amp; $B22))
)</f>
        <v/>
      </c>
      <c r="Q22" s="119" t="str" cm="1">
        <f t="array" aca="1" ref="Q2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IF(OR($A22="", _xlpm.ColLetter="NONE"), "", INDIRECT("'" &amp; $A$19 &amp; "'!" &amp; _xlpm.ColLetter &amp; $B22))
)</f>
        <v/>
      </c>
      <c r="R22" s="119" t="str" cm="1">
        <f t="array" aca="1" ref="R2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IF(OR($A22="", _xlpm.ColLetter="NONE"), "", INDIRECT("'" &amp; $A$19 &amp; "'!" &amp; _xlpm.ColLetter &amp; $B22))
)</f>
        <v/>
      </c>
      <c r="S22" s="119" t="str" cm="1">
        <f t="array" aca="1" ref="S2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IF(OR($A22="", _xlpm.ColLetter="NONE"), "", INDIRECT("'" &amp; $A$19 &amp; "'!" &amp; _xlpm.ColLetter &amp; $B22))
)</f>
        <v/>
      </c>
      <c r="T22" s="119" t="str" cm="1">
        <f t="array" aca="1" ref="T2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IF(OR($A22="", _xlpm.ColLetter="NONE"), "", INDIRECT("'" &amp; $A$19 &amp; "'!" &amp; _xlpm.ColLetter &amp; $B22))
)</f>
        <v/>
      </c>
      <c r="U22" s="119" t="str" cm="1">
        <f t="array" aca="1" ref="U2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IF(OR($A22="", _xlpm.ColLetter="NONE"), "", INDIRECT("'" &amp; $A$19 &amp; "'!" &amp; _xlpm.ColLetter &amp; $B22))
)</f>
        <v/>
      </c>
      <c r="V22" s="119" t="str" cm="1">
        <f t="array" aca="1" ref="V2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IF(OR($A22="", _xlpm.ColLetter="NONE"), "", INDIRECT("'" &amp; $A$19 &amp; "'!" &amp; _xlpm.ColLetter &amp; $B22))
)</f>
        <v/>
      </c>
      <c r="W22" s="119" t="str" cm="1">
        <f t="array" aca="1" ref="W2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IF(OR($A22="", _xlpm.ColLetter="NONE"), "", INDIRECT("'" &amp; $A$19 &amp; "'!" &amp; _xlpm.ColLetter &amp; $B22))
)</f>
        <v/>
      </c>
      <c r="X22" s="119" t="str" cm="1">
        <f t="array" aca="1" ref="X2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IF(OR($A22="", _xlpm.ColLetter="NONE"), "", INDIRECT("'" &amp; $A$19 &amp; "'!" &amp; _xlpm.ColLetter &amp; $B22))
)</f>
        <v/>
      </c>
      <c r="Y22" s="119" t="str" cm="1">
        <f t="array" aca="1" ref="Y2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IF(OR($A22="", _xlpm.ColLetter="NONE"), "", INDIRECT("'" &amp; $A$19 &amp; "'!" &amp; _xlpm.ColLetter &amp; $B22))
)</f>
        <v/>
      </c>
      <c r="Z22" s="119" t="str" cm="1">
        <f t="array" aca="1" ref="Z2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IF(OR($A22="", _xlpm.ColLetter="NONE"), "", INDIRECT("'" &amp; $A$19 &amp; "'!" &amp; _xlpm.ColLetter &amp; $B22))
)</f>
        <v/>
      </c>
      <c r="AA22" s="119" t="str" cm="1">
        <f t="array" aca="1" ref="AA2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IF(OR($A22="", _xlpm.ColLetter="NONE"), "", INDIRECT("'" &amp; $A$19 &amp; "'!" &amp; _xlpm.ColLetter &amp; $B22))
)</f>
        <v/>
      </c>
      <c r="AB22" s="119" t="str" cm="1">
        <f t="array" aca="1" ref="AB2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IF(OR($A22="", _xlpm.ColLetter="NONE"), "", INDIRECT("'" &amp; $A$19 &amp; "'!" &amp; _xlpm.ColLetter &amp; $B22))
)</f>
        <v/>
      </c>
      <c r="AC22" s="119" t="str" cm="1">
        <f t="array" aca="1" ref="AC2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IF(OR($A22="", _xlpm.ColLetter="NONE"), "", INDIRECT("'" &amp; $A$19 &amp; "'!" &amp; _xlpm.ColLetter &amp; $B22))
)</f>
        <v/>
      </c>
      <c r="AD22" s="119" t="str" cm="1">
        <f t="array" aca="1" ref="AD2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IF(OR($A22="", _xlpm.ColLetter="NONE"), "", INDIRECT("'" &amp; $A$19 &amp; "'!" &amp; _xlpm.ColLetter &amp; $B22))
)</f>
        <v/>
      </c>
      <c r="AE22" s="119" t="str" cm="1">
        <f t="array" aca="1" ref="AE2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IF(OR($A22="", _xlpm.ColLetter="NONE"), "", INDIRECT("'" &amp; $A$19 &amp; "'!" &amp; _xlpm.ColLetter &amp; $B22))
)</f>
        <v/>
      </c>
      <c r="AF22" s="119" t="str" cm="1">
        <f t="array" aca="1" ref="AF2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IF(OR($A22="", _xlpm.ColLetter="NONE"), "", INDIRECT("'" &amp; $A$19 &amp; "'!" &amp; _xlpm.ColLetter &amp; $B22))
)</f>
        <v/>
      </c>
      <c r="AG22" s="119" t="str" cm="1">
        <f t="array" aca="1" ref="AG2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IF(OR($A22="", _xlpm.ColLetter="NONE"), "", INDIRECT("'" &amp; $A$19 &amp; "'!" &amp; _xlpm.ColLetter &amp; $B22))
)</f>
        <v/>
      </c>
      <c r="AH22" s="112"/>
      <c r="AI22" s="99"/>
    </row>
    <row r="23" spans="1:35" s="2" customFormat="1" ht="14.1" customHeight="1">
      <c r="A23" s="28"/>
      <c r="B23" s="6" t="str">
        <f t="shared" si="1"/>
        <v/>
      </c>
      <c r="C23" s="5"/>
      <c r="D23" s="98"/>
      <c r="E23" s="115"/>
      <c r="F23" s="116" t="str" cm="1">
        <f t="array" aca="1" ref="F23" ca="1">IF(A23="", "", INDIRECT("'" &amp; $A$19 &amp; "'!B" &amp; A23))</f>
        <v/>
      </c>
      <c r="G23" s="117" t="str">
        <f t="shared" si="0"/>
        <v/>
      </c>
      <c r="H23" s="118" t="str" cm="1">
        <f t="array" aca="1" ref="H23" ca="1">IF(A23="", "", INDIRECT("'" &amp; $A$19 &amp; "'!B" &amp; B23))</f>
        <v/>
      </c>
      <c r="I23" s="119" t="str" cm="1">
        <f t="array" aca="1" ref="I2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IF(OR($A23="", _xlpm.ColLetter="NONE"), "", INDIRECT("'" &amp; $A$19 &amp; "'!" &amp; _xlpm.ColLetter &amp; $B23))
)</f>
        <v/>
      </c>
      <c r="J23" s="119" t="str" cm="1">
        <f t="array" aca="1" ref="J2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IF(OR($A23="", _xlpm.ColLetter="NONE"), "", INDIRECT("'" &amp; $A$19 &amp; "'!" &amp; _xlpm.ColLetter &amp; $B23))
)</f>
        <v/>
      </c>
      <c r="K23" s="119" t="str" cm="1">
        <f t="array" aca="1" ref="K2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IF(OR($A23="", _xlpm.ColLetter="NONE"), "", INDIRECT("'" &amp; $A$19 &amp; "'!" &amp; _xlpm.ColLetter &amp; $B23))
)</f>
        <v/>
      </c>
      <c r="L23" s="119" t="str" cm="1">
        <f t="array" aca="1" ref="L2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IF(OR($A23="", _xlpm.ColLetter="NONE"), "", INDIRECT("'" &amp; $A$19 &amp; "'!" &amp; _xlpm.ColLetter &amp; $B23))
)</f>
        <v/>
      </c>
      <c r="M23" s="119" t="str" cm="1">
        <f t="array" aca="1" ref="M2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IF(OR($A23="", _xlpm.ColLetter="NONE"), "", INDIRECT("'" &amp; $A$19 &amp; "'!" &amp; _xlpm.ColLetter &amp; $B23))
)</f>
        <v/>
      </c>
      <c r="N23" s="119" t="str" cm="1">
        <f t="array" aca="1" ref="N2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IF(OR($A23="", _xlpm.ColLetter="NONE"), "", INDIRECT("'" &amp; $A$19 &amp; "'!" &amp; _xlpm.ColLetter &amp; $B23))
)</f>
        <v/>
      </c>
      <c r="O23" s="119" t="str" cm="1">
        <f t="array" aca="1" ref="O2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IF(OR($A23="", _xlpm.ColLetter="NONE"), "", INDIRECT("'" &amp; $A$19 &amp; "'!" &amp; _xlpm.ColLetter &amp; $B23))
)</f>
        <v/>
      </c>
      <c r="P23" s="119" t="str" cm="1">
        <f t="array" aca="1" ref="P2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IF(OR($A23="", _xlpm.ColLetter="NONE"), "", INDIRECT("'" &amp; $A$19 &amp; "'!" &amp; _xlpm.ColLetter &amp; $B23))
)</f>
        <v/>
      </c>
      <c r="Q23" s="119" t="str" cm="1">
        <f t="array" aca="1" ref="Q2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IF(OR($A23="", _xlpm.ColLetter="NONE"), "", INDIRECT("'" &amp; $A$19 &amp; "'!" &amp; _xlpm.ColLetter &amp; $B23))
)</f>
        <v/>
      </c>
      <c r="R23" s="119" t="str" cm="1">
        <f t="array" aca="1" ref="R2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IF(OR($A23="", _xlpm.ColLetter="NONE"), "", INDIRECT("'" &amp; $A$19 &amp; "'!" &amp; _xlpm.ColLetter &amp; $B23))
)</f>
        <v/>
      </c>
      <c r="S23" s="119" t="str" cm="1">
        <f t="array" aca="1" ref="S2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IF(OR($A23="", _xlpm.ColLetter="NONE"), "", INDIRECT("'" &amp; $A$19 &amp; "'!" &amp; _xlpm.ColLetter &amp; $B23))
)</f>
        <v/>
      </c>
      <c r="T23" s="119" t="str" cm="1">
        <f t="array" aca="1" ref="T2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IF(OR($A23="", _xlpm.ColLetter="NONE"), "", INDIRECT("'" &amp; $A$19 &amp; "'!" &amp; _xlpm.ColLetter &amp; $B23))
)</f>
        <v/>
      </c>
      <c r="U23" s="119" t="str" cm="1">
        <f t="array" aca="1" ref="U2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IF(OR($A23="", _xlpm.ColLetter="NONE"), "", INDIRECT("'" &amp; $A$19 &amp; "'!" &amp; _xlpm.ColLetter &amp; $B23))
)</f>
        <v/>
      </c>
      <c r="V23" s="119" t="str" cm="1">
        <f t="array" aca="1" ref="V2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IF(OR($A23="", _xlpm.ColLetter="NONE"), "", INDIRECT("'" &amp; $A$19 &amp; "'!" &amp; _xlpm.ColLetter &amp; $B23))
)</f>
        <v/>
      </c>
      <c r="W23" s="119" t="str" cm="1">
        <f t="array" aca="1" ref="W2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IF(OR($A23="", _xlpm.ColLetter="NONE"), "", INDIRECT("'" &amp; $A$19 &amp; "'!" &amp; _xlpm.ColLetter &amp; $B23))
)</f>
        <v/>
      </c>
      <c r="X23" s="119" t="str" cm="1">
        <f t="array" aca="1" ref="X2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IF(OR($A23="", _xlpm.ColLetter="NONE"), "", INDIRECT("'" &amp; $A$19 &amp; "'!" &amp; _xlpm.ColLetter &amp; $B23))
)</f>
        <v/>
      </c>
      <c r="Y23" s="119" t="str" cm="1">
        <f t="array" aca="1" ref="Y2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IF(OR($A23="", _xlpm.ColLetter="NONE"), "", INDIRECT("'" &amp; $A$19 &amp; "'!" &amp; _xlpm.ColLetter &amp; $B23))
)</f>
        <v/>
      </c>
      <c r="Z23" s="119" t="str" cm="1">
        <f t="array" aca="1" ref="Z2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IF(OR($A23="", _xlpm.ColLetter="NONE"), "", INDIRECT("'" &amp; $A$19 &amp; "'!" &amp; _xlpm.ColLetter &amp; $B23))
)</f>
        <v/>
      </c>
      <c r="AA23" s="119" t="str" cm="1">
        <f t="array" aca="1" ref="AA2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IF(OR($A23="", _xlpm.ColLetter="NONE"), "", INDIRECT("'" &amp; $A$19 &amp; "'!" &amp; _xlpm.ColLetter &amp; $B23))
)</f>
        <v/>
      </c>
      <c r="AB23" s="119" t="str" cm="1">
        <f t="array" aca="1" ref="AB2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IF(OR($A23="", _xlpm.ColLetter="NONE"), "", INDIRECT("'" &amp; $A$19 &amp; "'!" &amp; _xlpm.ColLetter &amp; $B23))
)</f>
        <v/>
      </c>
      <c r="AC23" s="119" t="str" cm="1">
        <f t="array" aca="1" ref="AC2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IF(OR($A23="", _xlpm.ColLetter="NONE"), "", INDIRECT("'" &amp; $A$19 &amp; "'!" &amp; _xlpm.ColLetter &amp; $B23))
)</f>
        <v/>
      </c>
      <c r="AD23" s="119" t="str" cm="1">
        <f t="array" aca="1" ref="AD2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IF(OR($A23="", _xlpm.ColLetter="NONE"), "", INDIRECT("'" &amp; $A$19 &amp; "'!" &amp; _xlpm.ColLetter &amp; $B23))
)</f>
        <v/>
      </c>
      <c r="AE23" s="119" t="str" cm="1">
        <f t="array" aca="1" ref="AE2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IF(OR($A23="", _xlpm.ColLetter="NONE"), "", INDIRECT("'" &amp; $A$19 &amp; "'!" &amp; _xlpm.ColLetter &amp; $B23))
)</f>
        <v/>
      </c>
      <c r="AF23" s="119" t="str" cm="1">
        <f t="array" aca="1" ref="AF2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IF(OR($A23="", _xlpm.ColLetter="NONE"), "", INDIRECT("'" &amp; $A$19 &amp; "'!" &amp; _xlpm.ColLetter &amp; $B23))
)</f>
        <v/>
      </c>
      <c r="AG23" s="119" t="str" cm="1">
        <f t="array" aca="1" ref="AG2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IF(OR($A23="", _xlpm.ColLetter="NONE"), "", INDIRECT("'" &amp; $A$19 &amp; "'!" &amp; _xlpm.ColLetter &amp; $B23))
)</f>
        <v/>
      </c>
      <c r="AH23" s="112"/>
      <c r="AI23" s="99"/>
    </row>
    <row r="24" spans="1:35" s="2" customFormat="1" ht="14.1" customHeight="1">
      <c r="A24" s="28"/>
      <c r="B24" s="6" t="str">
        <f t="shared" si="1"/>
        <v/>
      </c>
      <c r="C24" s="5"/>
      <c r="D24" s="98"/>
      <c r="E24" s="115"/>
      <c r="F24" s="116" t="str" cm="1">
        <f t="array" aca="1" ref="F24" ca="1">IF(A24="", "", INDIRECT("'" &amp; $A$19 &amp; "'!B" &amp; A24))</f>
        <v/>
      </c>
      <c r="G24" s="117" t="str">
        <f t="shared" si="0"/>
        <v/>
      </c>
      <c r="H24" s="118" t="str" cm="1">
        <f t="array" aca="1" ref="H24" ca="1">IF(A24="", "", INDIRECT("'" &amp; $A$19 &amp; "'!B" &amp; B24))</f>
        <v/>
      </c>
      <c r="I24" s="119" t="str" cm="1">
        <f t="array" aca="1" ref="I2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IF(OR($A24="", _xlpm.ColLetter="NONE"), "", INDIRECT("'" &amp; $A$19 &amp; "'!" &amp; _xlpm.ColLetter &amp; $B24))
)</f>
        <v/>
      </c>
      <c r="J24" s="119" t="str" cm="1">
        <f t="array" aca="1" ref="J2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IF(OR($A24="", _xlpm.ColLetter="NONE"), "", INDIRECT("'" &amp; $A$19 &amp; "'!" &amp; _xlpm.ColLetter &amp; $B24))
)</f>
        <v/>
      </c>
      <c r="K24" s="119" t="str" cm="1">
        <f t="array" aca="1" ref="K2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IF(OR($A24="", _xlpm.ColLetter="NONE"), "", INDIRECT("'" &amp; $A$19 &amp; "'!" &amp; _xlpm.ColLetter &amp; $B24))
)</f>
        <v/>
      </c>
      <c r="L24" s="119" t="str" cm="1">
        <f t="array" aca="1" ref="L2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IF(OR($A24="", _xlpm.ColLetter="NONE"), "", INDIRECT("'" &amp; $A$19 &amp; "'!" &amp; _xlpm.ColLetter &amp; $B24))
)</f>
        <v/>
      </c>
      <c r="M24" s="119" t="str" cm="1">
        <f t="array" aca="1" ref="M2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IF(OR($A24="", _xlpm.ColLetter="NONE"), "", INDIRECT("'" &amp; $A$19 &amp; "'!" &amp; _xlpm.ColLetter &amp; $B24))
)</f>
        <v/>
      </c>
      <c r="N24" s="119" t="str" cm="1">
        <f t="array" aca="1" ref="N2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IF(OR($A24="", _xlpm.ColLetter="NONE"), "", INDIRECT("'" &amp; $A$19 &amp; "'!" &amp; _xlpm.ColLetter &amp; $B24))
)</f>
        <v/>
      </c>
      <c r="O24" s="119" t="str" cm="1">
        <f t="array" aca="1" ref="O2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IF(OR($A24="", _xlpm.ColLetter="NONE"), "", INDIRECT("'" &amp; $A$19 &amp; "'!" &amp; _xlpm.ColLetter &amp; $B24))
)</f>
        <v/>
      </c>
      <c r="P24" s="119" t="str" cm="1">
        <f t="array" aca="1" ref="P2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IF(OR($A24="", _xlpm.ColLetter="NONE"), "", INDIRECT("'" &amp; $A$19 &amp; "'!" &amp; _xlpm.ColLetter &amp; $B24))
)</f>
        <v/>
      </c>
      <c r="Q24" s="119" t="str" cm="1">
        <f t="array" aca="1" ref="Q2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IF(OR($A24="", _xlpm.ColLetter="NONE"), "", INDIRECT("'" &amp; $A$19 &amp; "'!" &amp; _xlpm.ColLetter &amp; $B24))
)</f>
        <v/>
      </c>
      <c r="R24" s="119" t="str" cm="1">
        <f t="array" aca="1" ref="R2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IF(OR($A24="", _xlpm.ColLetter="NONE"), "", INDIRECT("'" &amp; $A$19 &amp; "'!" &amp; _xlpm.ColLetter &amp; $B24))
)</f>
        <v/>
      </c>
      <c r="S24" s="119" t="str" cm="1">
        <f t="array" aca="1" ref="S2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IF(OR($A24="", _xlpm.ColLetter="NONE"), "", INDIRECT("'" &amp; $A$19 &amp; "'!" &amp; _xlpm.ColLetter &amp; $B24))
)</f>
        <v/>
      </c>
      <c r="T24" s="119" t="str" cm="1">
        <f t="array" aca="1" ref="T2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IF(OR($A24="", _xlpm.ColLetter="NONE"), "", INDIRECT("'" &amp; $A$19 &amp; "'!" &amp; _xlpm.ColLetter &amp; $B24))
)</f>
        <v/>
      </c>
      <c r="U24" s="119" t="str" cm="1">
        <f t="array" aca="1" ref="U2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IF(OR($A24="", _xlpm.ColLetter="NONE"), "", INDIRECT("'" &amp; $A$19 &amp; "'!" &amp; _xlpm.ColLetter &amp; $B24))
)</f>
        <v/>
      </c>
      <c r="V24" s="119" t="str" cm="1">
        <f t="array" aca="1" ref="V2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IF(OR($A24="", _xlpm.ColLetter="NONE"), "", INDIRECT("'" &amp; $A$19 &amp; "'!" &amp; _xlpm.ColLetter &amp; $B24))
)</f>
        <v/>
      </c>
      <c r="W24" s="119" t="str" cm="1">
        <f t="array" aca="1" ref="W2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IF(OR($A24="", _xlpm.ColLetter="NONE"), "", INDIRECT("'" &amp; $A$19 &amp; "'!" &amp; _xlpm.ColLetter &amp; $B24))
)</f>
        <v/>
      </c>
      <c r="X24" s="119" t="str" cm="1">
        <f t="array" aca="1" ref="X2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IF(OR($A24="", _xlpm.ColLetter="NONE"), "", INDIRECT("'" &amp; $A$19 &amp; "'!" &amp; _xlpm.ColLetter &amp; $B24))
)</f>
        <v/>
      </c>
      <c r="Y24" s="119" t="str" cm="1">
        <f t="array" aca="1" ref="Y2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IF(OR($A24="", _xlpm.ColLetter="NONE"), "", INDIRECT("'" &amp; $A$19 &amp; "'!" &amp; _xlpm.ColLetter &amp; $B24))
)</f>
        <v/>
      </c>
      <c r="Z24" s="119" t="str" cm="1">
        <f t="array" aca="1" ref="Z2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IF(OR($A24="", _xlpm.ColLetter="NONE"), "", INDIRECT("'" &amp; $A$19 &amp; "'!" &amp; _xlpm.ColLetter &amp; $B24))
)</f>
        <v/>
      </c>
      <c r="AA24" s="119" t="str" cm="1">
        <f t="array" aca="1" ref="AA2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IF(OR($A24="", _xlpm.ColLetter="NONE"), "", INDIRECT("'" &amp; $A$19 &amp; "'!" &amp; _xlpm.ColLetter &amp; $B24))
)</f>
        <v/>
      </c>
      <c r="AB24" s="119" t="str" cm="1">
        <f t="array" aca="1" ref="AB2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IF(OR($A24="", _xlpm.ColLetter="NONE"), "", INDIRECT("'" &amp; $A$19 &amp; "'!" &amp; _xlpm.ColLetter &amp; $B24))
)</f>
        <v/>
      </c>
      <c r="AC24" s="119" t="str" cm="1">
        <f t="array" aca="1" ref="AC2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IF(OR($A24="", _xlpm.ColLetter="NONE"), "", INDIRECT("'" &amp; $A$19 &amp; "'!" &amp; _xlpm.ColLetter &amp; $B24))
)</f>
        <v/>
      </c>
      <c r="AD24" s="119" t="str" cm="1">
        <f t="array" aca="1" ref="AD2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IF(OR($A24="", _xlpm.ColLetter="NONE"), "", INDIRECT("'" &amp; $A$19 &amp; "'!" &amp; _xlpm.ColLetter &amp; $B24))
)</f>
        <v/>
      </c>
      <c r="AE24" s="119" t="str" cm="1">
        <f t="array" aca="1" ref="AE2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IF(OR($A24="", _xlpm.ColLetter="NONE"), "", INDIRECT("'" &amp; $A$19 &amp; "'!" &amp; _xlpm.ColLetter &amp; $B24))
)</f>
        <v/>
      </c>
      <c r="AF24" s="119" t="str" cm="1">
        <f t="array" aca="1" ref="AF2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IF(OR($A24="", _xlpm.ColLetter="NONE"), "", INDIRECT("'" &amp; $A$19 &amp; "'!" &amp; _xlpm.ColLetter &amp; $B24))
)</f>
        <v/>
      </c>
      <c r="AG24" s="119" t="str" cm="1">
        <f t="array" aca="1" ref="AG2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IF(OR($A24="", _xlpm.ColLetter="NONE"), "", INDIRECT("'" &amp; $A$19 &amp; "'!" &amp; _xlpm.ColLetter &amp; $B24))
)</f>
        <v/>
      </c>
      <c r="AH24" s="112"/>
      <c r="AI24" s="99"/>
    </row>
    <row r="25" spans="1:35" s="2" customFormat="1" ht="14.1" customHeight="1">
      <c r="A25" s="28"/>
      <c r="B25" s="6" t="str">
        <f t="shared" si="1"/>
        <v/>
      </c>
      <c r="C25" s="5"/>
      <c r="D25" s="98"/>
      <c r="E25" s="115"/>
      <c r="F25" s="116" t="str" cm="1">
        <f t="array" aca="1" ref="F25" ca="1">IF(A25="", "", INDIRECT("'" &amp; $A$19 &amp; "'!B" &amp; A25))</f>
        <v/>
      </c>
      <c r="G25" s="117" t="str">
        <f t="shared" si="0"/>
        <v/>
      </c>
      <c r="H25" s="118" t="str" cm="1">
        <f t="array" aca="1" ref="H25" ca="1">IF(A25="", "", INDIRECT("'" &amp; $A$19 &amp; "'!B" &amp; B25))</f>
        <v/>
      </c>
      <c r="I25" s="119" t="str" cm="1">
        <f t="array" aca="1" ref="I2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IF(OR($A25="", _xlpm.ColLetter="NONE"), "", INDIRECT("'" &amp; $A$19 &amp; "'!" &amp; _xlpm.ColLetter &amp; $B25))
)</f>
        <v/>
      </c>
      <c r="J25" s="119" t="str" cm="1">
        <f t="array" aca="1" ref="J2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IF(OR($A25="", _xlpm.ColLetter="NONE"), "", INDIRECT("'" &amp; $A$19 &amp; "'!" &amp; _xlpm.ColLetter &amp; $B25))
)</f>
        <v/>
      </c>
      <c r="K25" s="119" t="str" cm="1">
        <f t="array" aca="1" ref="K2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IF(OR($A25="", _xlpm.ColLetter="NONE"), "", INDIRECT("'" &amp; $A$19 &amp; "'!" &amp; _xlpm.ColLetter &amp; $B25))
)</f>
        <v/>
      </c>
      <c r="L25" s="119" t="str" cm="1">
        <f t="array" aca="1" ref="L2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IF(OR($A25="", _xlpm.ColLetter="NONE"), "", INDIRECT("'" &amp; $A$19 &amp; "'!" &amp; _xlpm.ColLetter &amp; $B25))
)</f>
        <v/>
      </c>
      <c r="M25" s="119" t="str" cm="1">
        <f t="array" aca="1" ref="M2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IF(OR($A25="", _xlpm.ColLetter="NONE"), "", INDIRECT("'" &amp; $A$19 &amp; "'!" &amp; _xlpm.ColLetter &amp; $B25))
)</f>
        <v/>
      </c>
      <c r="N25" s="119" t="str" cm="1">
        <f t="array" aca="1" ref="N2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IF(OR($A25="", _xlpm.ColLetter="NONE"), "", INDIRECT("'" &amp; $A$19 &amp; "'!" &amp; _xlpm.ColLetter &amp; $B25))
)</f>
        <v/>
      </c>
      <c r="O25" s="119" t="str" cm="1">
        <f t="array" aca="1" ref="O2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IF(OR($A25="", _xlpm.ColLetter="NONE"), "", INDIRECT("'" &amp; $A$19 &amp; "'!" &amp; _xlpm.ColLetter &amp; $B25))
)</f>
        <v/>
      </c>
      <c r="P25" s="119" t="str" cm="1">
        <f t="array" aca="1" ref="P2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IF(OR($A25="", _xlpm.ColLetter="NONE"), "", INDIRECT("'" &amp; $A$19 &amp; "'!" &amp; _xlpm.ColLetter &amp; $B25))
)</f>
        <v/>
      </c>
      <c r="Q25" s="119" t="str" cm="1">
        <f t="array" aca="1" ref="Q2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IF(OR($A25="", _xlpm.ColLetter="NONE"), "", INDIRECT("'" &amp; $A$19 &amp; "'!" &amp; _xlpm.ColLetter &amp; $B25))
)</f>
        <v/>
      </c>
      <c r="R25" s="119" t="str" cm="1">
        <f t="array" aca="1" ref="R2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IF(OR($A25="", _xlpm.ColLetter="NONE"), "", INDIRECT("'" &amp; $A$19 &amp; "'!" &amp; _xlpm.ColLetter &amp; $B25))
)</f>
        <v/>
      </c>
      <c r="S25" s="119" t="str" cm="1">
        <f t="array" aca="1" ref="S2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IF(OR($A25="", _xlpm.ColLetter="NONE"), "", INDIRECT("'" &amp; $A$19 &amp; "'!" &amp; _xlpm.ColLetter &amp; $B25))
)</f>
        <v/>
      </c>
      <c r="T25" s="119" t="str" cm="1">
        <f t="array" aca="1" ref="T2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IF(OR($A25="", _xlpm.ColLetter="NONE"), "", INDIRECT("'" &amp; $A$19 &amp; "'!" &amp; _xlpm.ColLetter &amp; $B25))
)</f>
        <v/>
      </c>
      <c r="U25" s="119" t="str" cm="1">
        <f t="array" aca="1" ref="U2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IF(OR($A25="", _xlpm.ColLetter="NONE"), "", INDIRECT("'" &amp; $A$19 &amp; "'!" &amp; _xlpm.ColLetter &amp; $B25))
)</f>
        <v/>
      </c>
      <c r="V25" s="119" t="str" cm="1">
        <f t="array" aca="1" ref="V2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IF(OR($A25="", _xlpm.ColLetter="NONE"), "", INDIRECT("'" &amp; $A$19 &amp; "'!" &amp; _xlpm.ColLetter &amp; $B25))
)</f>
        <v/>
      </c>
      <c r="W25" s="119" t="str" cm="1">
        <f t="array" aca="1" ref="W2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IF(OR($A25="", _xlpm.ColLetter="NONE"), "", INDIRECT("'" &amp; $A$19 &amp; "'!" &amp; _xlpm.ColLetter &amp; $B25))
)</f>
        <v/>
      </c>
      <c r="X25" s="119" t="str" cm="1">
        <f t="array" aca="1" ref="X2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IF(OR($A25="", _xlpm.ColLetter="NONE"), "", INDIRECT("'" &amp; $A$19 &amp; "'!" &amp; _xlpm.ColLetter &amp; $B25))
)</f>
        <v/>
      </c>
      <c r="Y25" s="119" t="str" cm="1">
        <f t="array" aca="1" ref="Y2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IF(OR($A25="", _xlpm.ColLetter="NONE"), "", INDIRECT("'" &amp; $A$19 &amp; "'!" &amp; _xlpm.ColLetter &amp; $B25))
)</f>
        <v/>
      </c>
      <c r="Z25" s="119" t="str" cm="1">
        <f t="array" aca="1" ref="Z2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IF(OR($A25="", _xlpm.ColLetter="NONE"), "", INDIRECT("'" &amp; $A$19 &amp; "'!" &amp; _xlpm.ColLetter &amp; $B25))
)</f>
        <v/>
      </c>
      <c r="AA25" s="119" t="str" cm="1">
        <f t="array" aca="1" ref="AA2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IF(OR($A25="", _xlpm.ColLetter="NONE"), "", INDIRECT("'" &amp; $A$19 &amp; "'!" &amp; _xlpm.ColLetter &amp; $B25))
)</f>
        <v/>
      </c>
      <c r="AB25" s="119" t="str" cm="1">
        <f t="array" aca="1" ref="AB2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IF(OR($A25="", _xlpm.ColLetter="NONE"), "", INDIRECT("'" &amp; $A$19 &amp; "'!" &amp; _xlpm.ColLetter &amp; $B25))
)</f>
        <v/>
      </c>
      <c r="AC25" s="119" t="str" cm="1">
        <f t="array" aca="1" ref="AC2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IF(OR($A25="", _xlpm.ColLetter="NONE"), "", INDIRECT("'" &amp; $A$19 &amp; "'!" &amp; _xlpm.ColLetter &amp; $B25))
)</f>
        <v/>
      </c>
      <c r="AD25" s="119" t="str" cm="1">
        <f t="array" aca="1" ref="AD2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IF(OR($A25="", _xlpm.ColLetter="NONE"), "", INDIRECT("'" &amp; $A$19 &amp; "'!" &amp; _xlpm.ColLetter &amp; $B25))
)</f>
        <v/>
      </c>
      <c r="AE25" s="119" t="str" cm="1">
        <f t="array" aca="1" ref="AE2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IF(OR($A25="", _xlpm.ColLetter="NONE"), "", INDIRECT("'" &amp; $A$19 &amp; "'!" &amp; _xlpm.ColLetter &amp; $B25))
)</f>
        <v/>
      </c>
      <c r="AF25" s="119" t="str" cm="1">
        <f t="array" aca="1" ref="AF2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IF(OR($A25="", _xlpm.ColLetter="NONE"), "", INDIRECT("'" &amp; $A$19 &amp; "'!" &amp; _xlpm.ColLetter &amp; $B25))
)</f>
        <v/>
      </c>
      <c r="AG25" s="119" t="str" cm="1">
        <f t="array" aca="1" ref="AG2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IF(OR($A25="", _xlpm.ColLetter="NONE"), "", INDIRECT("'" &amp; $A$19 &amp; "'!" &amp; _xlpm.ColLetter &amp; $B25))
)</f>
        <v/>
      </c>
      <c r="AH25" s="112"/>
      <c r="AI25" s="99"/>
    </row>
    <row r="26" spans="1:35" s="2" customFormat="1" ht="14.1" customHeight="1">
      <c r="A26" s="28"/>
      <c r="B26" s="6" t="str">
        <f t="shared" si="1"/>
        <v/>
      </c>
      <c r="C26" s="5"/>
      <c r="D26" s="98"/>
      <c r="E26" s="115"/>
      <c r="F26" s="116" t="str" cm="1">
        <f t="array" aca="1" ref="F26" ca="1">IF(A26="", "", INDIRECT("'" &amp; $A$19 &amp; "'!B" &amp; A26))</f>
        <v/>
      </c>
      <c r="G26" s="117" t="str">
        <f t="shared" si="0"/>
        <v/>
      </c>
      <c r="H26" s="118" t="str" cm="1">
        <f t="array" aca="1" ref="H26" ca="1">IF(A26="", "", INDIRECT("'" &amp; $A$19 &amp; "'!B" &amp; B26))</f>
        <v/>
      </c>
      <c r="I26" s="119" t="str" cm="1">
        <f t="array" aca="1" ref="I2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IF(OR($A26="", _xlpm.ColLetter="NONE"), "", INDIRECT("'" &amp; $A$19 &amp; "'!" &amp; _xlpm.ColLetter &amp; $B26))
)</f>
        <v/>
      </c>
      <c r="J26" s="119" t="str" cm="1">
        <f t="array" aca="1" ref="J2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IF(OR($A26="", _xlpm.ColLetter="NONE"), "", INDIRECT("'" &amp; $A$19 &amp; "'!" &amp; _xlpm.ColLetter &amp; $B26))
)</f>
        <v/>
      </c>
      <c r="K26" s="119" t="str" cm="1">
        <f t="array" aca="1" ref="K2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IF(OR($A26="", _xlpm.ColLetter="NONE"), "", INDIRECT("'" &amp; $A$19 &amp; "'!" &amp; _xlpm.ColLetter &amp; $B26))
)</f>
        <v/>
      </c>
      <c r="L26" s="119" t="str" cm="1">
        <f t="array" aca="1" ref="L2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IF(OR($A26="", _xlpm.ColLetter="NONE"), "", INDIRECT("'" &amp; $A$19 &amp; "'!" &amp; _xlpm.ColLetter &amp; $B26))
)</f>
        <v/>
      </c>
      <c r="M26" s="119" t="str" cm="1">
        <f t="array" aca="1" ref="M2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IF(OR($A26="", _xlpm.ColLetter="NONE"), "", INDIRECT("'" &amp; $A$19 &amp; "'!" &amp; _xlpm.ColLetter &amp; $B26))
)</f>
        <v/>
      </c>
      <c r="N26" s="119" t="str" cm="1">
        <f t="array" aca="1" ref="N2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IF(OR($A26="", _xlpm.ColLetter="NONE"), "", INDIRECT("'" &amp; $A$19 &amp; "'!" &amp; _xlpm.ColLetter &amp; $B26))
)</f>
        <v/>
      </c>
      <c r="O26" s="119" t="str" cm="1">
        <f t="array" aca="1" ref="O2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IF(OR($A26="", _xlpm.ColLetter="NONE"), "", INDIRECT("'" &amp; $A$19 &amp; "'!" &amp; _xlpm.ColLetter &amp; $B26))
)</f>
        <v/>
      </c>
      <c r="P26" s="119" t="str" cm="1">
        <f t="array" aca="1" ref="P2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IF(OR($A26="", _xlpm.ColLetter="NONE"), "", INDIRECT("'" &amp; $A$19 &amp; "'!" &amp; _xlpm.ColLetter &amp; $B26))
)</f>
        <v/>
      </c>
      <c r="Q26" s="119" t="str" cm="1">
        <f t="array" aca="1" ref="Q2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IF(OR($A26="", _xlpm.ColLetter="NONE"), "", INDIRECT("'" &amp; $A$19 &amp; "'!" &amp; _xlpm.ColLetter &amp; $B26))
)</f>
        <v/>
      </c>
      <c r="R26" s="119" t="str" cm="1">
        <f t="array" aca="1" ref="R2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IF(OR($A26="", _xlpm.ColLetter="NONE"), "", INDIRECT("'" &amp; $A$19 &amp; "'!" &amp; _xlpm.ColLetter &amp; $B26))
)</f>
        <v/>
      </c>
      <c r="S26" s="119" t="str" cm="1">
        <f t="array" aca="1" ref="S2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IF(OR($A26="", _xlpm.ColLetter="NONE"), "", INDIRECT("'" &amp; $A$19 &amp; "'!" &amp; _xlpm.ColLetter &amp; $B26))
)</f>
        <v/>
      </c>
      <c r="T26" s="119" t="str" cm="1">
        <f t="array" aca="1" ref="T2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IF(OR($A26="", _xlpm.ColLetter="NONE"), "", INDIRECT("'" &amp; $A$19 &amp; "'!" &amp; _xlpm.ColLetter &amp; $B26))
)</f>
        <v/>
      </c>
      <c r="U26" s="119" t="str" cm="1">
        <f t="array" aca="1" ref="U2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IF(OR($A26="", _xlpm.ColLetter="NONE"), "", INDIRECT("'" &amp; $A$19 &amp; "'!" &amp; _xlpm.ColLetter &amp; $B26))
)</f>
        <v/>
      </c>
      <c r="V26" s="119" t="str" cm="1">
        <f t="array" aca="1" ref="V2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IF(OR($A26="", _xlpm.ColLetter="NONE"), "", INDIRECT("'" &amp; $A$19 &amp; "'!" &amp; _xlpm.ColLetter &amp; $B26))
)</f>
        <v/>
      </c>
      <c r="W26" s="119" t="str" cm="1">
        <f t="array" aca="1" ref="W2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IF(OR($A26="", _xlpm.ColLetter="NONE"), "", INDIRECT("'" &amp; $A$19 &amp; "'!" &amp; _xlpm.ColLetter &amp; $B26))
)</f>
        <v/>
      </c>
      <c r="X26" s="119" t="str" cm="1">
        <f t="array" aca="1" ref="X2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IF(OR($A26="", _xlpm.ColLetter="NONE"), "", INDIRECT("'" &amp; $A$19 &amp; "'!" &amp; _xlpm.ColLetter &amp; $B26))
)</f>
        <v/>
      </c>
      <c r="Y26" s="119" t="str" cm="1">
        <f t="array" aca="1" ref="Y2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IF(OR($A26="", _xlpm.ColLetter="NONE"), "", INDIRECT("'" &amp; $A$19 &amp; "'!" &amp; _xlpm.ColLetter &amp; $B26))
)</f>
        <v/>
      </c>
      <c r="Z26" s="119" t="str" cm="1">
        <f t="array" aca="1" ref="Z2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IF(OR($A26="", _xlpm.ColLetter="NONE"), "", INDIRECT("'" &amp; $A$19 &amp; "'!" &amp; _xlpm.ColLetter &amp; $B26))
)</f>
        <v/>
      </c>
      <c r="AA26" s="119" t="str" cm="1">
        <f t="array" aca="1" ref="AA2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IF(OR($A26="", _xlpm.ColLetter="NONE"), "", INDIRECT("'" &amp; $A$19 &amp; "'!" &amp; _xlpm.ColLetter &amp; $B26))
)</f>
        <v/>
      </c>
      <c r="AB26" s="119" t="str" cm="1">
        <f t="array" aca="1" ref="AB2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IF(OR($A26="", _xlpm.ColLetter="NONE"), "", INDIRECT("'" &amp; $A$19 &amp; "'!" &amp; _xlpm.ColLetter &amp; $B26))
)</f>
        <v/>
      </c>
      <c r="AC26" s="119" t="str" cm="1">
        <f t="array" aca="1" ref="AC2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IF(OR($A26="", _xlpm.ColLetter="NONE"), "", INDIRECT("'" &amp; $A$19 &amp; "'!" &amp; _xlpm.ColLetter &amp; $B26))
)</f>
        <v/>
      </c>
      <c r="AD26" s="119" t="str" cm="1">
        <f t="array" aca="1" ref="AD2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IF(OR($A26="", _xlpm.ColLetter="NONE"), "", INDIRECT("'" &amp; $A$19 &amp; "'!" &amp; _xlpm.ColLetter &amp; $B26))
)</f>
        <v/>
      </c>
      <c r="AE26" s="119" t="str" cm="1">
        <f t="array" aca="1" ref="AE2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IF(OR($A26="", _xlpm.ColLetter="NONE"), "", INDIRECT("'" &amp; $A$19 &amp; "'!" &amp; _xlpm.ColLetter &amp; $B26))
)</f>
        <v/>
      </c>
      <c r="AF26" s="119" t="str" cm="1">
        <f t="array" aca="1" ref="AF2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IF(OR($A26="", _xlpm.ColLetter="NONE"), "", INDIRECT("'" &amp; $A$19 &amp; "'!" &amp; _xlpm.ColLetter &amp; $B26))
)</f>
        <v/>
      </c>
      <c r="AG26" s="119" t="str" cm="1">
        <f t="array" aca="1" ref="AG2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IF(OR($A26="", _xlpm.ColLetter="NONE"), "", INDIRECT("'" &amp; $A$19 &amp; "'!" &amp; _xlpm.ColLetter &amp; $B26))
)</f>
        <v/>
      </c>
      <c r="AH26" s="112"/>
      <c r="AI26" s="99"/>
    </row>
    <row r="27" spans="1:35" s="2" customFormat="1" ht="14.1" customHeight="1">
      <c r="A27" s="28"/>
      <c r="B27" s="6" t="str">
        <f t="shared" si="1"/>
        <v/>
      </c>
      <c r="C27" s="5"/>
      <c r="D27" s="98"/>
      <c r="E27" s="115"/>
      <c r="F27" s="116" t="str" cm="1">
        <f t="array" aca="1" ref="F27" ca="1">IF(A27="", "", INDIRECT("'" &amp; $A$19 &amp; "'!B" &amp; A27))</f>
        <v/>
      </c>
      <c r="G27" s="117" t="str">
        <f t="shared" ref="G27:G34" si="2">IF(A27="","","to")</f>
        <v/>
      </c>
      <c r="H27" s="118" t="str" cm="1">
        <f t="array" aca="1" ref="H27" ca="1">IF(A27="", "", INDIRECT("'" &amp; $A$19 &amp; "'!B" &amp; B27))</f>
        <v/>
      </c>
      <c r="I27" s="119" t="str" cm="1">
        <f t="array" aca="1" ref="I2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IF(OR($A27="", _xlpm.ColLetter="NONE"), "", INDIRECT("'" &amp; $A$19 &amp; "'!" &amp; _xlpm.ColLetter &amp; $B27))
)</f>
        <v/>
      </c>
      <c r="J27" s="119" t="str" cm="1">
        <f t="array" aca="1" ref="J2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IF(OR($A27="", _xlpm.ColLetter="NONE"), "", INDIRECT("'" &amp; $A$19 &amp; "'!" &amp; _xlpm.ColLetter &amp; $B27))
)</f>
        <v/>
      </c>
      <c r="K27" s="119" t="str" cm="1">
        <f t="array" aca="1" ref="K2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IF(OR($A27="", _xlpm.ColLetter="NONE"), "", INDIRECT("'" &amp; $A$19 &amp; "'!" &amp; _xlpm.ColLetter &amp; $B27))
)</f>
        <v/>
      </c>
      <c r="L27" s="119" t="str" cm="1">
        <f t="array" aca="1" ref="L2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IF(OR($A27="", _xlpm.ColLetter="NONE"), "", INDIRECT("'" &amp; $A$19 &amp; "'!" &amp; _xlpm.ColLetter &amp; $B27))
)</f>
        <v/>
      </c>
      <c r="M27" s="119" t="str" cm="1">
        <f t="array" aca="1" ref="M2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IF(OR($A27="", _xlpm.ColLetter="NONE"), "", INDIRECT("'" &amp; $A$19 &amp; "'!" &amp; _xlpm.ColLetter &amp; $B27))
)</f>
        <v/>
      </c>
      <c r="N27" s="119" t="str" cm="1">
        <f t="array" aca="1" ref="N2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IF(OR($A27="", _xlpm.ColLetter="NONE"), "", INDIRECT("'" &amp; $A$19 &amp; "'!" &amp; _xlpm.ColLetter &amp; $B27))
)</f>
        <v/>
      </c>
      <c r="O27" s="119" t="str" cm="1">
        <f t="array" aca="1" ref="O2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IF(OR($A27="", _xlpm.ColLetter="NONE"), "", INDIRECT("'" &amp; $A$19 &amp; "'!" &amp; _xlpm.ColLetter &amp; $B27))
)</f>
        <v/>
      </c>
      <c r="P27" s="119" t="str" cm="1">
        <f t="array" aca="1" ref="P2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IF(OR($A27="", _xlpm.ColLetter="NONE"), "", INDIRECT("'" &amp; $A$19 &amp; "'!" &amp; _xlpm.ColLetter &amp; $B27))
)</f>
        <v/>
      </c>
      <c r="Q27" s="119" t="str" cm="1">
        <f t="array" aca="1" ref="Q2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IF(OR($A27="", _xlpm.ColLetter="NONE"), "", INDIRECT("'" &amp; $A$19 &amp; "'!" &amp; _xlpm.ColLetter &amp; $B27))
)</f>
        <v/>
      </c>
      <c r="R27" s="119" t="str" cm="1">
        <f t="array" aca="1" ref="R2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IF(OR($A27="", _xlpm.ColLetter="NONE"), "", INDIRECT("'" &amp; $A$19 &amp; "'!" &amp; _xlpm.ColLetter &amp; $B27))
)</f>
        <v/>
      </c>
      <c r="S27" s="119" t="str" cm="1">
        <f t="array" aca="1" ref="S2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IF(OR($A27="", _xlpm.ColLetter="NONE"), "", INDIRECT("'" &amp; $A$19 &amp; "'!" &amp; _xlpm.ColLetter &amp; $B27))
)</f>
        <v/>
      </c>
      <c r="T27" s="119" t="str" cm="1">
        <f t="array" aca="1" ref="T2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IF(OR($A27="", _xlpm.ColLetter="NONE"), "", INDIRECT("'" &amp; $A$19 &amp; "'!" &amp; _xlpm.ColLetter &amp; $B27))
)</f>
        <v/>
      </c>
      <c r="U27" s="119" t="str" cm="1">
        <f t="array" aca="1" ref="U2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IF(OR($A27="", _xlpm.ColLetter="NONE"), "", INDIRECT("'" &amp; $A$19 &amp; "'!" &amp; _xlpm.ColLetter &amp; $B27))
)</f>
        <v/>
      </c>
      <c r="V27" s="119" t="str" cm="1">
        <f t="array" aca="1" ref="V2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IF(OR($A27="", _xlpm.ColLetter="NONE"), "", INDIRECT("'" &amp; $A$19 &amp; "'!" &amp; _xlpm.ColLetter &amp; $B27))
)</f>
        <v/>
      </c>
      <c r="W27" s="119" t="str" cm="1">
        <f t="array" aca="1" ref="W2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IF(OR($A27="", _xlpm.ColLetter="NONE"), "", INDIRECT("'" &amp; $A$19 &amp; "'!" &amp; _xlpm.ColLetter &amp; $B27))
)</f>
        <v/>
      </c>
      <c r="X27" s="119" t="str" cm="1">
        <f t="array" aca="1" ref="X2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IF(OR($A27="", _xlpm.ColLetter="NONE"), "", INDIRECT("'" &amp; $A$19 &amp; "'!" &amp; _xlpm.ColLetter &amp; $B27))
)</f>
        <v/>
      </c>
      <c r="Y27" s="119" t="str" cm="1">
        <f t="array" aca="1" ref="Y2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IF(OR($A27="", _xlpm.ColLetter="NONE"), "", INDIRECT("'" &amp; $A$19 &amp; "'!" &amp; _xlpm.ColLetter &amp; $B27))
)</f>
        <v/>
      </c>
      <c r="Z27" s="119" t="str" cm="1">
        <f t="array" aca="1" ref="Z2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IF(OR($A27="", _xlpm.ColLetter="NONE"), "", INDIRECT("'" &amp; $A$19 &amp; "'!" &amp; _xlpm.ColLetter &amp; $B27))
)</f>
        <v/>
      </c>
      <c r="AA27" s="119" t="str" cm="1">
        <f t="array" aca="1" ref="AA2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IF(OR($A27="", _xlpm.ColLetter="NONE"), "", INDIRECT("'" &amp; $A$19 &amp; "'!" &amp; _xlpm.ColLetter &amp; $B27))
)</f>
        <v/>
      </c>
      <c r="AB27" s="119" t="str" cm="1">
        <f t="array" aca="1" ref="AB2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IF(OR($A27="", _xlpm.ColLetter="NONE"), "", INDIRECT("'" &amp; $A$19 &amp; "'!" &amp; _xlpm.ColLetter &amp; $B27))
)</f>
        <v/>
      </c>
      <c r="AC27" s="119" t="str" cm="1">
        <f t="array" aca="1" ref="AC2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IF(OR($A27="", _xlpm.ColLetter="NONE"), "", INDIRECT("'" &amp; $A$19 &amp; "'!" &amp; _xlpm.ColLetter &amp; $B27))
)</f>
        <v/>
      </c>
      <c r="AD27" s="119" t="str" cm="1">
        <f t="array" aca="1" ref="AD2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IF(OR($A27="", _xlpm.ColLetter="NONE"), "", INDIRECT("'" &amp; $A$19 &amp; "'!" &amp; _xlpm.ColLetter &amp; $B27))
)</f>
        <v/>
      </c>
      <c r="AE27" s="119" t="str" cm="1">
        <f t="array" aca="1" ref="AE2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IF(OR($A27="", _xlpm.ColLetter="NONE"), "", INDIRECT("'" &amp; $A$19 &amp; "'!" &amp; _xlpm.ColLetter &amp; $B27))
)</f>
        <v/>
      </c>
      <c r="AF27" s="119" t="str" cm="1">
        <f t="array" aca="1" ref="AF2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IF(OR($A27="", _xlpm.ColLetter="NONE"), "", INDIRECT("'" &amp; $A$19 &amp; "'!" &amp; _xlpm.ColLetter &amp; $B27))
)</f>
        <v/>
      </c>
      <c r="AG27" s="119" t="str" cm="1">
        <f t="array" aca="1" ref="AG2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IF(OR($A27="", _xlpm.ColLetter="NONE"), "", INDIRECT("'" &amp; $A$19 &amp; "'!" &amp; _xlpm.ColLetter &amp; $B27))
)</f>
        <v/>
      </c>
      <c r="AH27" s="112"/>
      <c r="AI27" s="99"/>
    </row>
    <row r="28" spans="1:35" s="2" customFormat="1" ht="14.1" customHeight="1">
      <c r="A28" s="28"/>
      <c r="B28" s="6" t="str">
        <f t="shared" si="1"/>
        <v/>
      </c>
      <c r="C28" s="6"/>
      <c r="D28" s="98"/>
      <c r="E28" s="115"/>
      <c r="F28" s="116" t="str" cm="1">
        <f t="array" aca="1" ref="F28" ca="1">IF(A28="", "", INDIRECT("'" &amp; $A$19 &amp; "'!B" &amp; A28))</f>
        <v/>
      </c>
      <c r="G28" s="117" t="str">
        <f t="shared" si="2"/>
        <v/>
      </c>
      <c r="H28" s="118" t="str" cm="1">
        <f t="array" aca="1" ref="H28" ca="1">IF(A28="", "", INDIRECT("'" &amp; $A$19 &amp; "'!B" &amp; B28))</f>
        <v/>
      </c>
      <c r="I28" s="119" t="str" cm="1">
        <f t="array" aca="1" ref="I2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IF(OR($A28="", _xlpm.ColLetter="NONE"), "", INDIRECT("'" &amp; $A$19 &amp; "'!" &amp; _xlpm.ColLetter &amp; $B28))
)</f>
        <v/>
      </c>
      <c r="J28" s="119" t="str" cm="1">
        <f t="array" aca="1" ref="J2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IF(OR($A28="", _xlpm.ColLetter="NONE"), "", INDIRECT("'" &amp; $A$19 &amp; "'!" &amp; _xlpm.ColLetter &amp; $B28))
)</f>
        <v/>
      </c>
      <c r="K28" s="119" t="str" cm="1">
        <f t="array" aca="1" ref="K2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IF(OR($A28="", _xlpm.ColLetter="NONE"), "", INDIRECT("'" &amp; $A$19 &amp; "'!" &amp; _xlpm.ColLetter &amp; $B28))
)</f>
        <v/>
      </c>
      <c r="L28" s="119" t="str" cm="1">
        <f t="array" aca="1" ref="L2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IF(OR($A28="", _xlpm.ColLetter="NONE"), "", INDIRECT("'" &amp; $A$19 &amp; "'!" &amp; _xlpm.ColLetter &amp; $B28))
)</f>
        <v/>
      </c>
      <c r="M28" s="119" t="str" cm="1">
        <f t="array" aca="1" ref="M2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IF(OR($A28="", _xlpm.ColLetter="NONE"), "", INDIRECT("'" &amp; $A$19 &amp; "'!" &amp; _xlpm.ColLetter &amp; $B28))
)</f>
        <v/>
      </c>
      <c r="N28" s="119" t="str" cm="1">
        <f t="array" aca="1" ref="N2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IF(OR($A28="", _xlpm.ColLetter="NONE"), "", INDIRECT("'" &amp; $A$19 &amp; "'!" &amp; _xlpm.ColLetter &amp; $B28))
)</f>
        <v/>
      </c>
      <c r="O28" s="119" t="str" cm="1">
        <f t="array" aca="1" ref="O2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IF(OR($A28="", _xlpm.ColLetter="NONE"), "", INDIRECT("'" &amp; $A$19 &amp; "'!" &amp; _xlpm.ColLetter &amp; $B28))
)</f>
        <v/>
      </c>
      <c r="P28" s="119" t="str" cm="1">
        <f t="array" aca="1" ref="P2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IF(OR($A28="", _xlpm.ColLetter="NONE"), "", INDIRECT("'" &amp; $A$19 &amp; "'!" &amp; _xlpm.ColLetter &amp; $B28))
)</f>
        <v/>
      </c>
      <c r="Q28" s="119" t="str" cm="1">
        <f t="array" aca="1" ref="Q2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IF(OR($A28="", _xlpm.ColLetter="NONE"), "", INDIRECT("'" &amp; $A$19 &amp; "'!" &amp; _xlpm.ColLetter &amp; $B28))
)</f>
        <v/>
      </c>
      <c r="R28" s="119" t="str" cm="1">
        <f t="array" aca="1" ref="R2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IF(OR($A28="", _xlpm.ColLetter="NONE"), "", INDIRECT("'" &amp; $A$19 &amp; "'!" &amp; _xlpm.ColLetter &amp; $B28))
)</f>
        <v/>
      </c>
      <c r="S28" s="119" t="str" cm="1">
        <f t="array" aca="1" ref="S2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IF(OR($A28="", _xlpm.ColLetter="NONE"), "", INDIRECT("'" &amp; $A$19 &amp; "'!" &amp; _xlpm.ColLetter &amp; $B28))
)</f>
        <v/>
      </c>
      <c r="T28" s="119" t="str" cm="1">
        <f t="array" aca="1" ref="T2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IF(OR($A28="", _xlpm.ColLetter="NONE"), "", INDIRECT("'" &amp; $A$19 &amp; "'!" &amp; _xlpm.ColLetter &amp; $B28))
)</f>
        <v/>
      </c>
      <c r="U28" s="119" t="str" cm="1">
        <f t="array" aca="1" ref="U2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IF(OR($A28="", _xlpm.ColLetter="NONE"), "", INDIRECT("'" &amp; $A$19 &amp; "'!" &amp; _xlpm.ColLetter &amp; $B28))
)</f>
        <v/>
      </c>
      <c r="V28" s="119" t="str" cm="1">
        <f t="array" aca="1" ref="V2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IF(OR($A28="", _xlpm.ColLetter="NONE"), "", INDIRECT("'" &amp; $A$19 &amp; "'!" &amp; _xlpm.ColLetter &amp; $B28))
)</f>
        <v/>
      </c>
      <c r="W28" s="119" t="str" cm="1">
        <f t="array" aca="1" ref="W2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IF(OR($A28="", _xlpm.ColLetter="NONE"), "", INDIRECT("'" &amp; $A$19 &amp; "'!" &amp; _xlpm.ColLetter &amp; $B28))
)</f>
        <v/>
      </c>
      <c r="X28" s="119" t="str" cm="1">
        <f t="array" aca="1" ref="X2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IF(OR($A28="", _xlpm.ColLetter="NONE"), "", INDIRECT("'" &amp; $A$19 &amp; "'!" &amp; _xlpm.ColLetter &amp; $B28))
)</f>
        <v/>
      </c>
      <c r="Y28" s="119" t="str" cm="1">
        <f t="array" aca="1" ref="Y2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IF(OR($A28="", _xlpm.ColLetter="NONE"), "", INDIRECT("'" &amp; $A$19 &amp; "'!" &amp; _xlpm.ColLetter &amp; $B28))
)</f>
        <v/>
      </c>
      <c r="Z28" s="119" t="str" cm="1">
        <f t="array" aca="1" ref="Z2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IF(OR($A28="", _xlpm.ColLetter="NONE"), "", INDIRECT("'" &amp; $A$19 &amp; "'!" &amp; _xlpm.ColLetter &amp; $B28))
)</f>
        <v/>
      </c>
      <c r="AA28" s="119" t="str" cm="1">
        <f t="array" aca="1" ref="AA2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IF(OR($A28="", _xlpm.ColLetter="NONE"), "", INDIRECT("'" &amp; $A$19 &amp; "'!" &amp; _xlpm.ColLetter &amp; $B28))
)</f>
        <v/>
      </c>
      <c r="AB28" s="119" t="str" cm="1">
        <f t="array" aca="1" ref="AB2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IF(OR($A28="", _xlpm.ColLetter="NONE"), "", INDIRECT("'" &amp; $A$19 &amp; "'!" &amp; _xlpm.ColLetter &amp; $B28))
)</f>
        <v/>
      </c>
      <c r="AC28" s="119" t="str" cm="1">
        <f t="array" aca="1" ref="AC2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IF(OR($A28="", _xlpm.ColLetter="NONE"), "", INDIRECT("'" &amp; $A$19 &amp; "'!" &amp; _xlpm.ColLetter &amp; $B28))
)</f>
        <v/>
      </c>
      <c r="AD28" s="119" t="str" cm="1">
        <f t="array" aca="1" ref="AD2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IF(OR($A28="", _xlpm.ColLetter="NONE"), "", INDIRECT("'" &amp; $A$19 &amp; "'!" &amp; _xlpm.ColLetter &amp; $B28))
)</f>
        <v/>
      </c>
      <c r="AE28" s="119" t="str" cm="1">
        <f t="array" aca="1" ref="AE2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IF(OR($A28="", _xlpm.ColLetter="NONE"), "", INDIRECT("'" &amp; $A$19 &amp; "'!" &amp; _xlpm.ColLetter &amp; $B28))
)</f>
        <v/>
      </c>
      <c r="AF28" s="119" t="str" cm="1">
        <f t="array" aca="1" ref="AF2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IF(OR($A28="", _xlpm.ColLetter="NONE"), "", INDIRECT("'" &amp; $A$19 &amp; "'!" &amp; _xlpm.ColLetter &amp; $B28))
)</f>
        <v/>
      </c>
      <c r="AG28" s="119" t="str" cm="1">
        <f t="array" aca="1" ref="AG2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IF(OR($A28="", _xlpm.ColLetter="NONE"), "", INDIRECT("'" &amp; $A$19 &amp; "'!" &amp; _xlpm.ColLetter &amp; $B28))
)</f>
        <v/>
      </c>
      <c r="AH28" s="112"/>
      <c r="AI28" s="99"/>
    </row>
    <row r="29" spans="1:35" s="2" customFormat="1" ht="13.5" customHeight="1">
      <c r="A29" s="28"/>
      <c r="B29" s="6" t="str">
        <f t="shared" si="1"/>
        <v/>
      </c>
      <c r="C29" s="5"/>
      <c r="D29" s="98"/>
      <c r="E29" s="115"/>
      <c r="F29" s="116" t="str" cm="1">
        <f t="array" aca="1" ref="F29" ca="1">IF(A29="", "", INDIRECT("'" &amp; $A$19 &amp; "'!B" &amp; A29))</f>
        <v/>
      </c>
      <c r="G29" s="117" t="str">
        <f t="shared" si="2"/>
        <v/>
      </c>
      <c r="H29" s="118" t="str" cm="1">
        <f t="array" aca="1" ref="H29" ca="1">IF(A29="", "", INDIRECT("'" &amp; $A$19 &amp; "'!B" &amp; B29))</f>
        <v/>
      </c>
      <c r="I29" s="119" t="str" cm="1">
        <f t="array" aca="1" ref="I2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IF(OR($A29="", _xlpm.ColLetter="NONE"), "", INDIRECT("'" &amp; $A$19 &amp; "'!" &amp; _xlpm.ColLetter &amp; $B29))
)</f>
        <v/>
      </c>
      <c r="J29" s="119" t="str" cm="1">
        <f t="array" aca="1" ref="J2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IF(OR($A29="", _xlpm.ColLetter="NONE"), "", INDIRECT("'" &amp; $A$19 &amp; "'!" &amp; _xlpm.ColLetter &amp; $B29))
)</f>
        <v/>
      </c>
      <c r="K29" s="119" t="str" cm="1">
        <f t="array" aca="1" ref="K2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IF(OR($A29="", _xlpm.ColLetter="NONE"), "", INDIRECT("'" &amp; $A$19 &amp; "'!" &amp; _xlpm.ColLetter &amp; $B29))
)</f>
        <v/>
      </c>
      <c r="L29" s="119" t="str" cm="1">
        <f t="array" aca="1" ref="L2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IF(OR($A29="", _xlpm.ColLetter="NONE"), "", INDIRECT("'" &amp; $A$19 &amp; "'!" &amp; _xlpm.ColLetter &amp; $B29))
)</f>
        <v/>
      </c>
      <c r="M29" s="119" t="str" cm="1">
        <f t="array" aca="1" ref="M2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IF(OR($A29="", _xlpm.ColLetter="NONE"), "", INDIRECT("'" &amp; $A$19 &amp; "'!" &amp; _xlpm.ColLetter &amp; $B29))
)</f>
        <v/>
      </c>
      <c r="N29" s="119" t="str" cm="1">
        <f t="array" aca="1" ref="N2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IF(OR($A29="", _xlpm.ColLetter="NONE"), "", INDIRECT("'" &amp; $A$19 &amp; "'!" &amp; _xlpm.ColLetter &amp; $B29))
)</f>
        <v/>
      </c>
      <c r="O29" s="119" t="str" cm="1">
        <f t="array" aca="1" ref="O2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IF(OR($A29="", _xlpm.ColLetter="NONE"), "", INDIRECT("'" &amp; $A$19 &amp; "'!" &amp; _xlpm.ColLetter &amp; $B29))
)</f>
        <v/>
      </c>
      <c r="P29" s="119" t="str" cm="1">
        <f t="array" aca="1" ref="P2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IF(OR($A29="", _xlpm.ColLetter="NONE"), "", INDIRECT("'" &amp; $A$19 &amp; "'!" &amp; _xlpm.ColLetter &amp; $B29))
)</f>
        <v/>
      </c>
      <c r="Q29" s="119" t="str" cm="1">
        <f t="array" aca="1" ref="Q2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IF(OR($A29="", _xlpm.ColLetter="NONE"), "", INDIRECT("'" &amp; $A$19 &amp; "'!" &amp; _xlpm.ColLetter &amp; $B29))
)</f>
        <v/>
      </c>
      <c r="R29" s="119" t="str" cm="1">
        <f t="array" aca="1" ref="R2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IF(OR($A29="", _xlpm.ColLetter="NONE"), "", INDIRECT("'" &amp; $A$19 &amp; "'!" &amp; _xlpm.ColLetter &amp; $B29))
)</f>
        <v/>
      </c>
      <c r="S29" s="119" t="str" cm="1">
        <f t="array" aca="1" ref="S2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IF(OR($A29="", _xlpm.ColLetter="NONE"), "", INDIRECT("'" &amp; $A$19 &amp; "'!" &amp; _xlpm.ColLetter &amp; $B29))
)</f>
        <v/>
      </c>
      <c r="T29" s="119" t="str" cm="1">
        <f t="array" aca="1" ref="T2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IF(OR($A29="", _xlpm.ColLetter="NONE"), "", INDIRECT("'" &amp; $A$19 &amp; "'!" &amp; _xlpm.ColLetter &amp; $B29))
)</f>
        <v/>
      </c>
      <c r="U29" s="119" t="str" cm="1">
        <f t="array" aca="1" ref="U2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IF(OR($A29="", _xlpm.ColLetter="NONE"), "", INDIRECT("'" &amp; $A$19 &amp; "'!" &amp; _xlpm.ColLetter &amp; $B29))
)</f>
        <v/>
      </c>
      <c r="V29" s="119" t="str" cm="1">
        <f t="array" aca="1" ref="V2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IF(OR($A29="", _xlpm.ColLetter="NONE"), "", INDIRECT("'" &amp; $A$19 &amp; "'!" &amp; _xlpm.ColLetter &amp; $B29))
)</f>
        <v/>
      </c>
      <c r="W29" s="119" t="str" cm="1">
        <f t="array" aca="1" ref="W2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IF(OR($A29="", _xlpm.ColLetter="NONE"), "", INDIRECT("'" &amp; $A$19 &amp; "'!" &amp; _xlpm.ColLetter &amp; $B29))
)</f>
        <v/>
      </c>
      <c r="X29" s="119" t="str" cm="1">
        <f t="array" aca="1" ref="X2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IF(OR($A29="", _xlpm.ColLetter="NONE"), "", INDIRECT("'" &amp; $A$19 &amp; "'!" &amp; _xlpm.ColLetter &amp; $B29))
)</f>
        <v/>
      </c>
      <c r="Y29" s="119" t="str" cm="1">
        <f t="array" aca="1" ref="Y2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IF(OR($A29="", _xlpm.ColLetter="NONE"), "", INDIRECT("'" &amp; $A$19 &amp; "'!" &amp; _xlpm.ColLetter &amp; $B29))
)</f>
        <v/>
      </c>
      <c r="Z29" s="119" t="str" cm="1">
        <f t="array" aca="1" ref="Z2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IF(OR($A29="", _xlpm.ColLetter="NONE"), "", INDIRECT("'" &amp; $A$19 &amp; "'!" &amp; _xlpm.ColLetter &amp; $B29))
)</f>
        <v/>
      </c>
      <c r="AA29" s="119" t="str" cm="1">
        <f t="array" aca="1" ref="AA2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IF(OR($A29="", _xlpm.ColLetter="NONE"), "", INDIRECT("'" &amp; $A$19 &amp; "'!" &amp; _xlpm.ColLetter &amp; $B29))
)</f>
        <v/>
      </c>
      <c r="AB29" s="119" t="str" cm="1">
        <f t="array" aca="1" ref="AB2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IF(OR($A29="", _xlpm.ColLetter="NONE"), "", INDIRECT("'" &amp; $A$19 &amp; "'!" &amp; _xlpm.ColLetter &amp; $B29))
)</f>
        <v/>
      </c>
      <c r="AC29" s="119" t="str" cm="1">
        <f t="array" aca="1" ref="AC2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IF(OR($A29="", _xlpm.ColLetter="NONE"), "", INDIRECT("'" &amp; $A$19 &amp; "'!" &amp; _xlpm.ColLetter &amp; $B29))
)</f>
        <v/>
      </c>
      <c r="AD29" s="119" t="str" cm="1">
        <f t="array" aca="1" ref="AD2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IF(OR($A29="", _xlpm.ColLetter="NONE"), "", INDIRECT("'" &amp; $A$19 &amp; "'!" &amp; _xlpm.ColLetter &amp; $B29))
)</f>
        <v/>
      </c>
      <c r="AE29" s="119" t="str" cm="1">
        <f t="array" aca="1" ref="AE2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IF(OR($A29="", _xlpm.ColLetter="NONE"), "", INDIRECT("'" &amp; $A$19 &amp; "'!" &amp; _xlpm.ColLetter &amp; $B29))
)</f>
        <v/>
      </c>
      <c r="AF29" s="119" t="str" cm="1">
        <f t="array" aca="1" ref="AF2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IF(OR($A29="", _xlpm.ColLetter="NONE"), "", INDIRECT("'" &amp; $A$19 &amp; "'!" &amp; _xlpm.ColLetter &amp; $B29))
)</f>
        <v/>
      </c>
      <c r="AG29" s="119" t="str" cm="1">
        <f t="array" aca="1" ref="AG2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IF(OR($A29="", _xlpm.ColLetter="NONE"), "", INDIRECT("'" &amp; $A$19 &amp; "'!" &amp; _xlpm.ColLetter &amp; $B29))
)</f>
        <v/>
      </c>
      <c r="AH29" s="112"/>
      <c r="AI29" s="99"/>
    </row>
    <row r="30" spans="1:35" s="2" customFormat="1" ht="13.5" customHeight="1">
      <c r="A30" s="54"/>
      <c r="B30" s="6" t="str">
        <f t="shared" si="1"/>
        <v/>
      </c>
      <c r="C30" s="5"/>
      <c r="D30" s="98"/>
      <c r="E30" s="115"/>
      <c r="F30" s="116" t="str" cm="1">
        <f t="array" aca="1" ref="F30" ca="1">IF(A30="", "", INDIRECT("'" &amp; $A$19 &amp; "'!B" &amp; A30))</f>
        <v/>
      </c>
      <c r="G30" s="117" t="str">
        <f t="shared" si="2"/>
        <v/>
      </c>
      <c r="H30" s="118" t="str" cm="1">
        <f t="array" aca="1" ref="H30" ca="1">IF(A30="", "", INDIRECT("'" &amp; $A$19 &amp; "'!B" &amp; B30))</f>
        <v/>
      </c>
      <c r="I30" s="119" t="str" cm="1">
        <f t="array" aca="1" ref="I3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IF(OR($A30="", _xlpm.ColLetter="NONE"), "", INDIRECT("'" &amp; $A$19 &amp; "'!" &amp; _xlpm.ColLetter &amp; $B30))
)</f>
        <v/>
      </c>
      <c r="J30" s="119" t="str" cm="1">
        <f t="array" aca="1" ref="J3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IF(OR($A30="", _xlpm.ColLetter="NONE"), "", INDIRECT("'" &amp; $A$19 &amp; "'!" &amp; _xlpm.ColLetter &amp; $B30))
)</f>
        <v/>
      </c>
      <c r="K30" s="119" t="str" cm="1">
        <f t="array" aca="1" ref="K3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IF(OR($A30="", _xlpm.ColLetter="NONE"), "", INDIRECT("'" &amp; $A$19 &amp; "'!" &amp; _xlpm.ColLetter &amp; $B30))
)</f>
        <v/>
      </c>
      <c r="L30" s="119" t="str" cm="1">
        <f t="array" aca="1" ref="L3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IF(OR($A30="", _xlpm.ColLetter="NONE"), "", INDIRECT("'" &amp; $A$19 &amp; "'!" &amp; _xlpm.ColLetter &amp; $B30))
)</f>
        <v/>
      </c>
      <c r="M30" s="119" t="str" cm="1">
        <f t="array" aca="1" ref="M3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IF(OR($A30="", _xlpm.ColLetter="NONE"), "", INDIRECT("'" &amp; $A$19 &amp; "'!" &amp; _xlpm.ColLetter &amp; $B30))
)</f>
        <v/>
      </c>
      <c r="N30" s="119" t="str" cm="1">
        <f t="array" aca="1" ref="N3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IF(OR($A30="", _xlpm.ColLetter="NONE"), "", INDIRECT("'" &amp; $A$19 &amp; "'!" &amp; _xlpm.ColLetter &amp; $B30))
)</f>
        <v/>
      </c>
      <c r="O30" s="119" t="str" cm="1">
        <f t="array" aca="1" ref="O3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IF(OR($A30="", _xlpm.ColLetter="NONE"), "", INDIRECT("'" &amp; $A$19 &amp; "'!" &amp; _xlpm.ColLetter &amp; $B30))
)</f>
        <v/>
      </c>
      <c r="P30" s="119" t="str" cm="1">
        <f t="array" aca="1" ref="P3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IF(OR($A30="", _xlpm.ColLetter="NONE"), "", INDIRECT("'" &amp; $A$19 &amp; "'!" &amp; _xlpm.ColLetter &amp; $B30))
)</f>
        <v/>
      </c>
      <c r="Q30" s="119" t="str" cm="1">
        <f t="array" aca="1" ref="Q3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IF(OR($A30="", _xlpm.ColLetter="NONE"), "", INDIRECT("'" &amp; $A$19 &amp; "'!" &amp; _xlpm.ColLetter &amp; $B30))
)</f>
        <v/>
      </c>
      <c r="R30" s="119" t="str" cm="1">
        <f t="array" aca="1" ref="R3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IF(OR($A30="", _xlpm.ColLetter="NONE"), "", INDIRECT("'" &amp; $A$19 &amp; "'!" &amp; _xlpm.ColLetter &amp; $B30))
)</f>
        <v/>
      </c>
      <c r="S30" s="119" t="str" cm="1">
        <f t="array" aca="1" ref="S3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IF(OR($A30="", _xlpm.ColLetter="NONE"), "", INDIRECT("'" &amp; $A$19 &amp; "'!" &amp; _xlpm.ColLetter &amp; $B30))
)</f>
        <v/>
      </c>
      <c r="T30" s="119" t="str" cm="1">
        <f t="array" aca="1" ref="T3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IF(OR($A30="", _xlpm.ColLetter="NONE"), "", INDIRECT("'" &amp; $A$19 &amp; "'!" &amp; _xlpm.ColLetter &amp; $B30))
)</f>
        <v/>
      </c>
      <c r="U30" s="119" t="str" cm="1">
        <f t="array" aca="1" ref="U3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IF(OR($A30="", _xlpm.ColLetter="NONE"), "", INDIRECT("'" &amp; $A$19 &amp; "'!" &amp; _xlpm.ColLetter &amp; $B30))
)</f>
        <v/>
      </c>
      <c r="V30" s="119" t="str" cm="1">
        <f t="array" aca="1" ref="V3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IF(OR($A30="", _xlpm.ColLetter="NONE"), "", INDIRECT("'" &amp; $A$19 &amp; "'!" &amp; _xlpm.ColLetter &amp; $B30))
)</f>
        <v/>
      </c>
      <c r="W30" s="119" t="str" cm="1">
        <f t="array" aca="1" ref="W3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IF(OR($A30="", _xlpm.ColLetter="NONE"), "", INDIRECT("'" &amp; $A$19 &amp; "'!" &amp; _xlpm.ColLetter &amp; $B30))
)</f>
        <v/>
      </c>
      <c r="X30" s="119" t="str" cm="1">
        <f t="array" aca="1" ref="X3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IF(OR($A30="", _xlpm.ColLetter="NONE"), "", INDIRECT("'" &amp; $A$19 &amp; "'!" &amp; _xlpm.ColLetter &amp; $B30))
)</f>
        <v/>
      </c>
      <c r="Y30" s="119" t="str" cm="1">
        <f t="array" aca="1" ref="Y3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IF(OR($A30="", _xlpm.ColLetter="NONE"), "", INDIRECT("'" &amp; $A$19 &amp; "'!" &amp; _xlpm.ColLetter &amp; $B30))
)</f>
        <v/>
      </c>
      <c r="Z30" s="119" t="str" cm="1">
        <f t="array" aca="1" ref="Z3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IF(OR($A30="", _xlpm.ColLetter="NONE"), "", INDIRECT("'" &amp; $A$19 &amp; "'!" &amp; _xlpm.ColLetter &amp; $B30))
)</f>
        <v/>
      </c>
      <c r="AA30" s="119" t="str" cm="1">
        <f t="array" aca="1" ref="AA3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IF(OR($A30="", _xlpm.ColLetter="NONE"), "", INDIRECT("'" &amp; $A$19 &amp; "'!" &amp; _xlpm.ColLetter &amp; $B30))
)</f>
        <v/>
      </c>
      <c r="AB30" s="119" t="str" cm="1">
        <f t="array" aca="1" ref="AB3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IF(OR($A30="", _xlpm.ColLetter="NONE"), "", INDIRECT("'" &amp; $A$19 &amp; "'!" &amp; _xlpm.ColLetter &amp; $B30))
)</f>
        <v/>
      </c>
      <c r="AC30" s="119" t="str" cm="1">
        <f t="array" aca="1" ref="AC3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IF(OR($A30="", _xlpm.ColLetter="NONE"), "", INDIRECT("'" &amp; $A$19 &amp; "'!" &amp; _xlpm.ColLetter &amp; $B30))
)</f>
        <v/>
      </c>
      <c r="AD30" s="119" t="str" cm="1">
        <f t="array" aca="1" ref="AD3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IF(OR($A30="", _xlpm.ColLetter="NONE"), "", INDIRECT("'" &amp; $A$19 &amp; "'!" &amp; _xlpm.ColLetter &amp; $B30))
)</f>
        <v/>
      </c>
      <c r="AE30" s="119" t="str" cm="1">
        <f t="array" aca="1" ref="AE3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IF(OR($A30="", _xlpm.ColLetter="NONE"), "", INDIRECT("'" &amp; $A$19 &amp; "'!" &amp; _xlpm.ColLetter &amp; $B30))
)</f>
        <v/>
      </c>
      <c r="AF30" s="119" t="str" cm="1">
        <f t="array" aca="1" ref="AF3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IF(OR($A30="", _xlpm.ColLetter="NONE"), "", INDIRECT("'" &amp; $A$19 &amp; "'!" &amp; _xlpm.ColLetter &amp; $B30))
)</f>
        <v/>
      </c>
      <c r="AG30" s="119" t="str" cm="1">
        <f t="array" aca="1" ref="AG3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IF(OR($A30="", _xlpm.ColLetter="NONE"), "", INDIRECT("'" &amp; $A$19 &amp; "'!" &amp; _xlpm.ColLetter &amp; $B30))
)</f>
        <v/>
      </c>
      <c r="AH30" s="112"/>
      <c r="AI30" s="99"/>
    </row>
    <row r="31" spans="1:35" s="2" customFormat="1" ht="13.5" customHeight="1">
      <c r="A31" s="54"/>
      <c r="B31" s="6" t="str">
        <f t="shared" si="1"/>
        <v/>
      </c>
      <c r="C31" s="5"/>
      <c r="D31" s="98"/>
      <c r="E31" s="115"/>
      <c r="F31" s="116" t="str" cm="1">
        <f t="array" aca="1" ref="F31" ca="1">IF(A31="", "", INDIRECT("'" &amp; $A$19 &amp; "'!B" &amp; A31))</f>
        <v/>
      </c>
      <c r="G31" s="117" t="str">
        <f t="shared" si="2"/>
        <v/>
      </c>
      <c r="H31" s="118" t="str" cm="1">
        <f t="array" aca="1" ref="H31" ca="1">IF(A31="", "", INDIRECT("'" &amp; $A$19 &amp; "'!B" &amp; B31))</f>
        <v/>
      </c>
      <c r="I31" s="119" t="str" cm="1">
        <f t="array" aca="1" ref="I3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IF(OR($A31="", _xlpm.ColLetter="NONE"), "", INDIRECT("'" &amp; $A$19 &amp; "'!" &amp; _xlpm.ColLetter &amp; $B31))
)</f>
        <v/>
      </c>
      <c r="J31" s="119" t="str" cm="1">
        <f t="array" aca="1" ref="J3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IF(OR($A31="", _xlpm.ColLetter="NONE"), "", INDIRECT("'" &amp; $A$19 &amp; "'!" &amp; _xlpm.ColLetter &amp; $B31))
)</f>
        <v/>
      </c>
      <c r="K31" s="119" t="str" cm="1">
        <f t="array" aca="1" ref="K3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IF(OR($A31="", _xlpm.ColLetter="NONE"), "", INDIRECT("'" &amp; $A$19 &amp; "'!" &amp; _xlpm.ColLetter &amp; $B31))
)</f>
        <v/>
      </c>
      <c r="L31" s="119" t="str" cm="1">
        <f t="array" aca="1" ref="L3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IF(OR($A31="", _xlpm.ColLetter="NONE"), "", INDIRECT("'" &amp; $A$19 &amp; "'!" &amp; _xlpm.ColLetter &amp; $B31))
)</f>
        <v/>
      </c>
      <c r="M31" s="119" t="str" cm="1">
        <f t="array" aca="1" ref="M3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IF(OR($A31="", _xlpm.ColLetter="NONE"), "", INDIRECT("'" &amp; $A$19 &amp; "'!" &amp; _xlpm.ColLetter &amp; $B31))
)</f>
        <v/>
      </c>
      <c r="N31" s="119" t="str" cm="1">
        <f t="array" aca="1" ref="N3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IF(OR($A31="", _xlpm.ColLetter="NONE"), "", INDIRECT("'" &amp; $A$19 &amp; "'!" &amp; _xlpm.ColLetter &amp; $B31))
)</f>
        <v/>
      </c>
      <c r="O31" s="119" t="str" cm="1">
        <f t="array" aca="1" ref="O3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IF(OR($A31="", _xlpm.ColLetter="NONE"), "", INDIRECT("'" &amp; $A$19 &amp; "'!" &amp; _xlpm.ColLetter &amp; $B31))
)</f>
        <v/>
      </c>
      <c r="P31" s="119" t="str" cm="1">
        <f t="array" aca="1" ref="P3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IF(OR($A31="", _xlpm.ColLetter="NONE"), "", INDIRECT("'" &amp; $A$19 &amp; "'!" &amp; _xlpm.ColLetter &amp; $B31))
)</f>
        <v/>
      </c>
      <c r="Q31" s="119" t="str" cm="1">
        <f t="array" aca="1" ref="Q3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IF(OR($A31="", _xlpm.ColLetter="NONE"), "", INDIRECT("'" &amp; $A$19 &amp; "'!" &amp; _xlpm.ColLetter &amp; $B31))
)</f>
        <v/>
      </c>
      <c r="R31" s="119" t="str" cm="1">
        <f t="array" aca="1" ref="R3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IF(OR($A31="", _xlpm.ColLetter="NONE"), "", INDIRECT("'" &amp; $A$19 &amp; "'!" &amp; _xlpm.ColLetter &amp; $B31))
)</f>
        <v/>
      </c>
      <c r="S31" s="119" t="str" cm="1">
        <f t="array" aca="1" ref="S3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IF(OR($A31="", _xlpm.ColLetter="NONE"), "", INDIRECT("'" &amp; $A$19 &amp; "'!" &amp; _xlpm.ColLetter &amp; $B31))
)</f>
        <v/>
      </c>
      <c r="T31" s="119" t="str" cm="1">
        <f t="array" aca="1" ref="T3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IF(OR($A31="", _xlpm.ColLetter="NONE"), "", INDIRECT("'" &amp; $A$19 &amp; "'!" &amp; _xlpm.ColLetter &amp; $B31))
)</f>
        <v/>
      </c>
      <c r="U31" s="119" t="str" cm="1">
        <f t="array" aca="1" ref="U3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IF(OR($A31="", _xlpm.ColLetter="NONE"), "", INDIRECT("'" &amp; $A$19 &amp; "'!" &amp; _xlpm.ColLetter &amp; $B31))
)</f>
        <v/>
      </c>
      <c r="V31" s="119" t="str" cm="1">
        <f t="array" aca="1" ref="V3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IF(OR($A31="", _xlpm.ColLetter="NONE"), "", INDIRECT("'" &amp; $A$19 &amp; "'!" &amp; _xlpm.ColLetter &amp; $B31))
)</f>
        <v/>
      </c>
      <c r="W31" s="119" t="str" cm="1">
        <f t="array" aca="1" ref="W3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IF(OR($A31="", _xlpm.ColLetter="NONE"), "", INDIRECT("'" &amp; $A$19 &amp; "'!" &amp; _xlpm.ColLetter &amp; $B31))
)</f>
        <v/>
      </c>
      <c r="X31" s="119" t="str" cm="1">
        <f t="array" aca="1" ref="X3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IF(OR($A31="", _xlpm.ColLetter="NONE"), "", INDIRECT("'" &amp; $A$19 &amp; "'!" &amp; _xlpm.ColLetter &amp; $B31))
)</f>
        <v/>
      </c>
      <c r="Y31" s="119" t="str" cm="1">
        <f t="array" aca="1" ref="Y3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IF(OR($A31="", _xlpm.ColLetter="NONE"), "", INDIRECT("'" &amp; $A$19 &amp; "'!" &amp; _xlpm.ColLetter &amp; $B31))
)</f>
        <v/>
      </c>
      <c r="Z31" s="119" t="str" cm="1">
        <f t="array" aca="1" ref="Z3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IF(OR($A31="", _xlpm.ColLetter="NONE"), "", INDIRECT("'" &amp; $A$19 &amp; "'!" &amp; _xlpm.ColLetter &amp; $B31))
)</f>
        <v/>
      </c>
      <c r="AA31" s="119" t="str" cm="1">
        <f t="array" aca="1" ref="AA3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IF(OR($A31="", _xlpm.ColLetter="NONE"), "", INDIRECT("'" &amp; $A$19 &amp; "'!" &amp; _xlpm.ColLetter &amp; $B31))
)</f>
        <v/>
      </c>
      <c r="AB31" s="119" t="str" cm="1">
        <f t="array" aca="1" ref="AB3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IF(OR($A31="", _xlpm.ColLetter="NONE"), "", INDIRECT("'" &amp; $A$19 &amp; "'!" &amp; _xlpm.ColLetter &amp; $B31))
)</f>
        <v/>
      </c>
      <c r="AC31" s="119" t="str" cm="1">
        <f t="array" aca="1" ref="AC3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IF(OR($A31="", _xlpm.ColLetter="NONE"), "", INDIRECT("'" &amp; $A$19 &amp; "'!" &amp; _xlpm.ColLetter &amp; $B31))
)</f>
        <v/>
      </c>
      <c r="AD31" s="119" t="str" cm="1">
        <f t="array" aca="1" ref="AD3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IF(OR($A31="", _xlpm.ColLetter="NONE"), "", INDIRECT("'" &amp; $A$19 &amp; "'!" &amp; _xlpm.ColLetter &amp; $B31))
)</f>
        <v/>
      </c>
      <c r="AE31" s="119" t="str" cm="1">
        <f t="array" aca="1" ref="AE3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IF(OR($A31="", _xlpm.ColLetter="NONE"), "", INDIRECT("'" &amp; $A$19 &amp; "'!" &amp; _xlpm.ColLetter &amp; $B31))
)</f>
        <v/>
      </c>
      <c r="AF31" s="119" t="str" cm="1">
        <f t="array" aca="1" ref="AF3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IF(OR($A31="", _xlpm.ColLetter="NONE"), "", INDIRECT("'" &amp; $A$19 &amp; "'!" &amp; _xlpm.ColLetter &amp; $B31))
)</f>
        <v/>
      </c>
      <c r="AG31" s="119" t="str" cm="1">
        <f t="array" aca="1" ref="AG3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IF(OR($A31="", _xlpm.ColLetter="NONE"), "", INDIRECT("'" &amp; $A$19 &amp; "'!" &amp; _xlpm.ColLetter &amp; $B31))
)</f>
        <v/>
      </c>
      <c r="AH31" s="112"/>
      <c r="AI31" s="99"/>
    </row>
    <row r="32" spans="1:35" s="2" customFormat="1" ht="13.5" customHeight="1">
      <c r="A32" s="54"/>
      <c r="B32" s="6" t="str">
        <f t="shared" ref="B32:B33" si="3">IF(A33="","",+A33)</f>
        <v/>
      </c>
      <c r="C32" s="5"/>
      <c r="D32" s="98"/>
      <c r="E32" s="115"/>
      <c r="F32" s="116" t="str" cm="1">
        <f t="array" aca="1" ref="F32" ca="1">IF(A32="", "", INDIRECT("'" &amp; $A$19 &amp; "'!B" &amp; A32))</f>
        <v/>
      </c>
      <c r="G32" s="117" t="str">
        <f t="shared" si="2"/>
        <v/>
      </c>
      <c r="H32" s="118" t="str" cm="1">
        <f t="array" aca="1" ref="H32" ca="1">IF(A32="", "", INDIRECT("'" &amp; $A$19 &amp; "'!B" &amp; B32))</f>
        <v/>
      </c>
      <c r="I32" s="119" t="str" cm="1">
        <f t="array" aca="1" ref="I3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IF(OR($A32="", _xlpm.ColLetter="NONE"), "", INDIRECT("'" &amp; $A$19 &amp; "'!" &amp; _xlpm.ColLetter &amp; $B32))
)</f>
        <v/>
      </c>
      <c r="J32" s="119" t="str" cm="1">
        <f t="array" aca="1" ref="J3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IF(OR($A32="", _xlpm.ColLetter="NONE"), "", INDIRECT("'" &amp; $A$19 &amp; "'!" &amp; _xlpm.ColLetter &amp; $B32))
)</f>
        <v/>
      </c>
      <c r="K32" s="119" t="str" cm="1">
        <f t="array" aca="1" ref="K3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IF(OR($A32="", _xlpm.ColLetter="NONE"), "", INDIRECT("'" &amp; $A$19 &amp; "'!" &amp; _xlpm.ColLetter &amp; $B32))
)</f>
        <v/>
      </c>
      <c r="L32" s="119" t="str" cm="1">
        <f t="array" aca="1" ref="L3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IF(OR($A32="", _xlpm.ColLetter="NONE"), "", INDIRECT("'" &amp; $A$19 &amp; "'!" &amp; _xlpm.ColLetter &amp; $B32))
)</f>
        <v/>
      </c>
      <c r="M32" s="119" t="str" cm="1">
        <f t="array" aca="1" ref="M3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IF(OR($A32="", _xlpm.ColLetter="NONE"), "", INDIRECT("'" &amp; $A$19 &amp; "'!" &amp; _xlpm.ColLetter &amp; $B32))
)</f>
        <v/>
      </c>
      <c r="N32" s="119" t="str" cm="1">
        <f t="array" aca="1" ref="N3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IF(OR($A32="", _xlpm.ColLetter="NONE"), "", INDIRECT("'" &amp; $A$19 &amp; "'!" &amp; _xlpm.ColLetter &amp; $B32))
)</f>
        <v/>
      </c>
      <c r="O32" s="119" t="str" cm="1">
        <f t="array" aca="1" ref="O3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IF(OR($A32="", _xlpm.ColLetter="NONE"), "", INDIRECT("'" &amp; $A$19 &amp; "'!" &amp; _xlpm.ColLetter &amp; $B32))
)</f>
        <v/>
      </c>
      <c r="P32" s="119" t="str" cm="1">
        <f t="array" aca="1" ref="P3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IF(OR($A32="", _xlpm.ColLetter="NONE"), "", INDIRECT("'" &amp; $A$19 &amp; "'!" &amp; _xlpm.ColLetter &amp; $B32))
)</f>
        <v/>
      </c>
      <c r="Q32" s="119" t="str" cm="1">
        <f t="array" aca="1" ref="Q3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IF(OR($A32="", _xlpm.ColLetter="NONE"), "", INDIRECT("'" &amp; $A$19 &amp; "'!" &amp; _xlpm.ColLetter &amp; $B32))
)</f>
        <v/>
      </c>
      <c r="R32" s="119" t="str" cm="1">
        <f t="array" aca="1" ref="R3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IF(OR($A32="", _xlpm.ColLetter="NONE"), "", INDIRECT("'" &amp; $A$19 &amp; "'!" &amp; _xlpm.ColLetter &amp; $B32))
)</f>
        <v/>
      </c>
      <c r="S32" s="119" t="str" cm="1">
        <f t="array" aca="1" ref="S3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IF(OR($A32="", _xlpm.ColLetter="NONE"), "", INDIRECT("'" &amp; $A$19 &amp; "'!" &amp; _xlpm.ColLetter &amp; $B32))
)</f>
        <v/>
      </c>
      <c r="T32" s="119" t="str" cm="1">
        <f t="array" aca="1" ref="T3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IF(OR($A32="", _xlpm.ColLetter="NONE"), "", INDIRECT("'" &amp; $A$19 &amp; "'!" &amp; _xlpm.ColLetter &amp; $B32))
)</f>
        <v/>
      </c>
      <c r="U32" s="119" t="str" cm="1">
        <f t="array" aca="1" ref="U3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IF(OR($A32="", _xlpm.ColLetter="NONE"), "", INDIRECT("'" &amp; $A$19 &amp; "'!" &amp; _xlpm.ColLetter &amp; $B32))
)</f>
        <v/>
      </c>
      <c r="V32" s="119" t="str" cm="1">
        <f t="array" aca="1" ref="V3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IF(OR($A32="", _xlpm.ColLetter="NONE"), "", INDIRECT("'" &amp; $A$19 &amp; "'!" &amp; _xlpm.ColLetter &amp; $B32))
)</f>
        <v/>
      </c>
      <c r="W32" s="119" t="str" cm="1">
        <f t="array" aca="1" ref="W3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IF(OR($A32="", _xlpm.ColLetter="NONE"), "", INDIRECT("'" &amp; $A$19 &amp; "'!" &amp; _xlpm.ColLetter &amp; $B32))
)</f>
        <v/>
      </c>
      <c r="X32" s="119" t="str" cm="1">
        <f t="array" aca="1" ref="X3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IF(OR($A32="", _xlpm.ColLetter="NONE"), "", INDIRECT("'" &amp; $A$19 &amp; "'!" &amp; _xlpm.ColLetter &amp; $B32))
)</f>
        <v/>
      </c>
      <c r="Y32" s="119" t="str" cm="1">
        <f t="array" aca="1" ref="Y3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IF(OR($A32="", _xlpm.ColLetter="NONE"), "", INDIRECT("'" &amp; $A$19 &amp; "'!" &amp; _xlpm.ColLetter &amp; $B32))
)</f>
        <v/>
      </c>
      <c r="Z32" s="119" t="str" cm="1">
        <f t="array" aca="1" ref="Z3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IF(OR($A32="", _xlpm.ColLetter="NONE"), "", INDIRECT("'" &amp; $A$19 &amp; "'!" &amp; _xlpm.ColLetter &amp; $B32))
)</f>
        <v/>
      </c>
      <c r="AA32" s="119" t="str" cm="1">
        <f t="array" aca="1" ref="AA3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IF(OR($A32="", _xlpm.ColLetter="NONE"), "", INDIRECT("'" &amp; $A$19 &amp; "'!" &amp; _xlpm.ColLetter &amp; $B32))
)</f>
        <v/>
      </c>
      <c r="AB32" s="119" t="str" cm="1">
        <f t="array" aca="1" ref="AB3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IF(OR($A32="", _xlpm.ColLetter="NONE"), "", INDIRECT("'" &amp; $A$19 &amp; "'!" &amp; _xlpm.ColLetter &amp; $B32))
)</f>
        <v/>
      </c>
      <c r="AC32" s="119" t="str" cm="1">
        <f t="array" aca="1" ref="AC3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IF(OR($A32="", _xlpm.ColLetter="NONE"), "", INDIRECT("'" &amp; $A$19 &amp; "'!" &amp; _xlpm.ColLetter &amp; $B32))
)</f>
        <v/>
      </c>
      <c r="AD32" s="119" t="str" cm="1">
        <f t="array" aca="1" ref="AD3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IF(OR($A32="", _xlpm.ColLetter="NONE"), "", INDIRECT("'" &amp; $A$19 &amp; "'!" &amp; _xlpm.ColLetter &amp; $B32))
)</f>
        <v/>
      </c>
      <c r="AE32" s="119" t="str" cm="1">
        <f t="array" aca="1" ref="AE3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IF(OR($A32="", _xlpm.ColLetter="NONE"), "", INDIRECT("'" &amp; $A$19 &amp; "'!" &amp; _xlpm.ColLetter &amp; $B32))
)</f>
        <v/>
      </c>
      <c r="AF32" s="119" t="str" cm="1">
        <f t="array" aca="1" ref="AF3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IF(OR($A32="", _xlpm.ColLetter="NONE"), "", INDIRECT("'" &amp; $A$19 &amp; "'!" &amp; _xlpm.ColLetter &amp; $B32))
)</f>
        <v/>
      </c>
      <c r="AG32" s="119" t="str" cm="1">
        <f t="array" aca="1" ref="AG3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IF(OR($A32="", _xlpm.ColLetter="NONE"), "", INDIRECT("'" &amp; $A$19 &amp; "'!" &amp; _xlpm.ColLetter &amp; $B32))
)</f>
        <v/>
      </c>
      <c r="AH32" s="120"/>
      <c r="AI32" s="99"/>
    </row>
    <row r="33" spans="1:35" s="2" customFormat="1" ht="13.5" customHeight="1">
      <c r="A33" s="54"/>
      <c r="B33" s="6" t="str">
        <f t="shared" si="3"/>
        <v/>
      </c>
      <c r="C33" s="5"/>
      <c r="D33" s="98"/>
      <c r="E33" s="115"/>
      <c r="F33" s="116" t="str" cm="1">
        <f t="array" aca="1" ref="F33" ca="1">IF(A33="", "", INDIRECT("'" &amp; $A$19 &amp; "'!B" &amp; A33))</f>
        <v/>
      </c>
      <c r="G33" s="117" t="str">
        <f t="shared" si="2"/>
        <v/>
      </c>
      <c r="H33" s="118" t="str" cm="1">
        <f t="array" aca="1" ref="H33" ca="1">IF(A33="", "", INDIRECT("'" &amp; $A$19 &amp; "'!B" &amp; B33))</f>
        <v/>
      </c>
      <c r="I33" s="119" t="str" cm="1">
        <f t="array" aca="1" ref="I3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IF(OR($A33="", _xlpm.ColLetter="NONE"), "", INDIRECT("'" &amp; $A$19 &amp; "'!" &amp; _xlpm.ColLetter &amp; $B33))
)</f>
        <v/>
      </c>
      <c r="J33" s="119" t="str" cm="1">
        <f t="array" aca="1" ref="J3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IF(OR($A33="", _xlpm.ColLetter="NONE"), "", INDIRECT("'" &amp; $A$19 &amp; "'!" &amp; _xlpm.ColLetter &amp; $B33))
)</f>
        <v/>
      </c>
      <c r="K33" s="119" t="str" cm="1">
        <f t="array" aca="1" ref="K3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IF(OR($A33="", _xlpm.ColLetter="NONE"), "", INDIRECT("'" &amp; $A$19 &amp; "'!" &amp; _xlpm.ColLetter &amp; $B33))
)</f>
        <v/>
      </c>
      <c r="L33" s="119" t="str" cm="1">
        <f t="array" aca="1" ref="L3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IF(OR($A33="", _xlpm.ColLetter="NONE"), "", INDIRECT("'" &amp; $A$19 &amp; "'!" &amp; _xlpm.ColLetter &amp; $B33))
)</f>
        <v/>
      </c>
      <c r="M33" s="119" t="str" cm="1">
        <f t="array" aca="1" ref="M3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IF(OR($A33="", _xlpm.ColLetter="NONE"), "", INDIRECT("'" &amp; $A$19 &amp; "'!" &amp; _xlpm.ColLetter &amp; $B33))
)</f>
        <v/>
      </c>
      <c r="N33" s="119" t="str" cm="1">
        <f t="array" aca="1" ref="N3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IF(OR($A33="", _xlpm.ColLetter="NONE"), "", INDIRECT("'" &amp; $A$19 &amp; "'!" &amp; _xlpm.ColLetter &amp; $B33))
)</f>
        <v/>
      </c>
      <c r="O33" s="119" t="str" cm="1">
        <f t="array" aca="1" ref="O3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IF(OR($A33="", _xlpm.ColLetter="NONE"), "", INDIRECT("'" &amp; $A$19 &amp; "'!" &amp; _xlpm.ColLetter &amp; $B33))
)</f>
        <v/>
      </c>
      <c r="P33" s="119" t="str" cm="1">
        <f t="array" aca="1" ref="P3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IF(OR($A33="", _xlpm.ColLetter="NONE"), "", INDIRECT("'" &amp; $A$19 &amp; "'!" &amp; _xlpm.ColLetter &amp; $B33))
)</f>
        <v/>
      </c>
      <c r="Q33" s="119" t="str" cm="1">
        <f t="array" aca="1" ref="Q3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IF(OR($A33="", _xlpm.ColLetter="NONE"), "", INDIRECT("'" &amp; $A$19 &amp; "'!" &amp; _xlpm.ColLetter &amp; $B33))
)</f>
        <v/>
      </c>
      <c r="R33" s="119" t="str" cm="1">
        <f t="array" aca="1" ref="R3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IF(OR($A33="", _xlpm.ColLetter="NONE"), "", INDIRECT("'" &amp; $A$19 &amp; "'!" &amp; _xlpm.ColLetter &amp; $B33))
)</f>
        <v/>
      </c>
      <c r="S33" s="119" t="str" cm="1">
        <f t="array" aca="1" ref="S3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IF(OR($A33="", _xlpm.ColLetter="NONE"), "", INDIRECT("'" &amp; $A$19 &amp; "'!" &amp; _xlpm.ColLetter &amp; $B33))
)</f>
        <v/>
      </c>
      <c r="T33" s="119" t="str" cm="1">
        <f t="array" aca="1" ref="T3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IF(OR($A33="", _xlpm.ColLetter="NONE"), "", INDIRECT("'" &amp; $A$19 &amp; "'!" &amp; _xlpm.ColLetter &amp; $B33))
)</f>
        <v/>
      </c>
      <c r="U33" s="119" t="str" cm="1">
        <f t="array" aca="1" ref="U3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IF(OR($A33="", _xlpm.ColLetter="NONE"), "", INDIRECT("'" &amp; $A$19 &amp; "'!" &amp; _xlpm.ColLetter &amp; $B33))
)</f>
        <v/>
      </c>
      <c r="V33" s="119" t="str" cm="1">
        <f t="array" aca="1" ref="V3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IF(OR($A33="", _xlpm.ColLetter="NONE"), "", INDIRECT("'" &amp; $A$19 &amp; "'!" &amp; _xlpm.ColLetter &amp; $B33))
)</f>
        <v/>
      </c>
      <c r="W33" s="119" t="str" cm="1">
        <f t="array" aca="1" ref="W3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IF(OR($A33="", _xlpm.ColLetter="NONE"), "", INDIRECT("'" &amp; $A$19 &amp; "'!" &amp; _xlpm.ColLetter &amp; $B33))
)</f>
        <v/>
      </c>
      <c r="X33" s="119" t="str" cm="1">
        <f t="array" aca="1" ref="X3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IF(OR($A33="", _xlpm.ColLetter="NONE"), "", INDIRECT("'" &amp; $A$19 &amp; "'!" &amp; _xlpm.ColLetter &amp; $B33))
)</f>
        <v/>
      </c>
      <c r="Y33" s="119" t="str" cm="1">
        <f t="array" aca="1" ref="Y3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IF(OR($A33="", _xlpm.ColLetter="NONE"), "", INDIRECT("'" &amp; $A$19 &amp; "'!" &amp; _xlpm.ColLetter &amp; $B33))
)</f>
        <v/>
      </c>
      <c r="Z33" s="119" t="str" cm="1">
        <f t="array" aca="1" ref="Z3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IF(OR($A33="", _xlpm.ColLetter="NONE"), "", INDIRECT("'" &amp; $A$19 &amp; "'!" &amp; _xlpm.ColLetter &amp; $B33))
)</f>
        <v/>
      </c>
      <c r="AA33" s="119" t="str" cm="1">
        <f t="array" aca="1" ref="AA3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IF(OR($A33="", _xlpm.ColLetter="NONE"), "", INDIRECT("'" &amp; $A$19 &amp; "'!" &amp; _xlpm.ColLetter &amp; $B33))
)</f>
        <v/>
      </c>
      <c r="AB33" s="119" t="str" cm="1">
        <f t="array" aca="1" ref="AB3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IF(OR($A33="", _xlpm.ColLetter="NONE"), "", INDIRECT("'" &amp; $A$19 &amp; "'!" &amp; _xlpm.ColLetter &amp; $B33))
)</f>
        <v/>
      </c>
      <c r="AC33" s="119" t="str" cm="1">
        <f t="array" aca="1" ref="AC3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IF(OR($A33="", _xlpm.ColLetter="NONE"), "", INDIRECT("'" &amp; $A$19 &amp; "'!" &amp; _xlpm.ColLetter &amp; $B33))
)</f>
        <v/>
      </c>
      <c r="AD33" s="119" t="str" cm="1">
        <f t="array" aca="1" ref="AD3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IF(OR($A33="", _xlpm.ColLetter="NONE"), "", INDIRECT("'" &amp; $A$19 &amp; "'!" &amp; _xlpm.ColLetter &amp; $B33))
)</f>
        <v/>
      </c>
      <c r="AE33" s="119" t="str" cm="1">
        <f t="array" aca="1" ref="AE3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IF(OR($A33="", _xlpm.ColLetter="NONE"), "", INDIRECT("'" &amp; $A$19 &amp; "'!" &amp; _xlpm.ColLetter &amp; $B33))
)</f>
        <v/>
      </c>
      <c r="AF33" s="119" t="str" cm="1">
        <f t="array" aca="1" ref="AF3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IF(OR($A33="", _xlpm.ColLetter="NONE"), "", INDIRECT("'" &amp; $A$19 &amp; "'!" &amp; _xlpm.ColLetter &amp; $B33))
)</f>
        <v/>
      </c>
      <c r="AG33" s="119" t="str" cm="1">
        <f t="array" aca="1" ref="AG3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IF(OR($A33="", _xlpm.ColLetter="NONE"), "", INDIRECT("'" &amp; $A$19 &amp; "'!" &amp; _xlpm.ColLetter &amp; $B33))
)</f>
        <v/>
      </c>
      <c r="AH33" s="112"/>
      <c r="AI33" s="99"/>
    </row>
    <row r="34" spans="1:35" s="157" customFormat="1" ht="13.5" customHeight="1">
      <c r="A34" s="6"/>
      <c r="B34" s="6"/>
      <c r="C34" s="149"/>
      <c r="D34" s="150"/>
      <c r="E34" s="151"/>
      <c r="F34" s="152" t="str" cm="1">
        <f t="array" aca="1" ref="F34" ca="1">IF(A34="", "", INDIRECT("'" &amp; $A$19 &amp; "'!B" &amp; A34))</f>
        <v/>
      </c>
      <c r="G34" s="153" t="str">
        <f t="shared" si="2"/>
        <v/>
      </c>
      <c r="H34" s="154" t="str" cm="1">
        <f t="array" aca="1" ref="H34" ca="1">IF(A34="", "", INDIRECT("'" &amp; $A$19 &amp; "'!B" &amp; B34))</f>
        <v/>
      </c>
      <c r="I34" s="119" t="str" cm="1">
        <f t="array" aca="1" ref="I3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IF(OR($A34="", _xlpm.ColLetter="NONE"), "", INDIRECT("'" &amp; $A$19 &amp; "'!" &amp; _xlpm.ColLetter &amp; $B34))
)</f>
        <v/>
      </c>
      <c r="J34" s="119" t="str" cm="1">
        <f t="array" aca="1" ref="J3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IF(OR($A34="", _xlpm.ColLetter="NONE"), "", INDIRECT("'" &amp; $A$19 &amp; "'!" &amp; _xlpm.ColLetter &amp; $B34))
)</f>
        <v/>
      </c>
      <c r="K34" s="119" t="str" cm="1">
        <f t="array" aca="1" ref="K3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IF(OR($A34="", _xlpm.ColLetter="NONE"), "", INDIRECT("'" &amp; $A$19 &amp; "'!" &amp; _xlpm.ColLetter &amp; $B34))
)</f>
        <v/>
      </c>
      <c r="L34" s="119" t="str" cm="1">
        <f t="array" aca="1" ref="L3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IF(OR($A34="", _xlpm.ColLetter="NONE"), "", INDIRECT("'" &amp; $A$19 &amp; "'!" &amp; _xlpm.ColLetter &amp; $B34))
)</f>
        <v/>
      </c>
      <c r="M34" s="119" t="str" cm="1">
        <f t="array" aca="1" ref="M3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IF(OR($A34="", _xlpm.ColLetter="NONE"), "", INDIRECT("'" &amp; $A$19 &amp; "'!" &amp; _xlpm.ColLetter &amp; $B34))
)</f>
        <v/>
      </c>
      <c r="N34" s="119" t="str" cm="1">
        <f t="array" aca="1" ref="N3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IF(OR($A34="", _xlpm.ColLetter="NONE"), "", INDIRECT("'" &amp; $A$19 &amp; "'!" &amp; _xlpm.ColLetter &amp; $B34))
)</f>
        <v/>
      </c>
      <c r="O34" s="119" t="str" cm="1">
        <f t="array" aca="1" ref="O3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IF(OR($A34="", _xlpm.ColLetter="NONE"), "", INDIRECT("'" &amp; $A$19 &amp; "'!" &amp; _xlpm.ColLetter &amp; $B34))
)</f>
        <v/>
      </c>
      <c r="P34" s="119" t="str" cm="1">
        <f t="array" aca="1" ref="P3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IF(OR($A34="", _xlpm.ColLetter="NONE"), "", INDIRECT("'" &amp; $A$19 &amp; "'!" &amp; _xlpm.ColLetter &amp; $B34))
)</f>
        <v/>
      </c>
      <c r="Q34" s="119" t="str" cm="1">
        <f t="array" aca="1" ref="Q3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IF(OR($A34="", _xlpm.ColLetter="NONE"), "", INDIRECT("'" &amp; $A$19 &amp; "'!" &amp; _xlpm.ColLetter &amp; $B34))
)</f>
        <v/>
      </c>
      <c r="R34" s="119" t="str" cm="1">
        <f t="array" aca="1" ref="R34" ca="1">IF(OR($A34="",ISERROR(_xlfn.IFS(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))),"",INDIRECT("'"&amp;$A$19&amp;"'!"&amp;_xlfn.IFS(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)&amp;$B34))</f>
        <v/>
      </c>
      <c r="S34" s="119" t="str" cm="1">
        <f t="array" aca="1" ref="S34" ca="1">IF(OR($A34="",ISERROR(_xlfn.IFS(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))),"",INDIRECT("'"&amp;$A$19&amp;"'!"&amp;_xlfn.IFS(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)&amp;$B34))</f>
        <v/>
      </c>
      <c r="T34" s="119" t="str" cm="1">
        <f t="array" aca="1" ref="T34" ca="1">IF(OR($A34="",ISERROR(_xlfn.IFS(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))),"",INDIRECT("'"&amp;$A$19&amp;"'!"&amp;_xlfn.IFS(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)&amp;$B34))</f>
        <v/>
      </c>
      <c r="U34" s="119" t="str" cm="1">
        <f t="array" aca="1" ref="U34" ca="1">IF(OR($A34="",ISERROR(_xlfn.IFS(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))),"",INDIRECT("'"&amp;$A$19&amp;"'!"&amp;_xlfn.IFS(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)&amp;$B34))</f>
        <v/>
      </c>
      <c r="V34" s="119" t="str" cm="1">
        <f t="array" aca="1" ref="V34" ca="1">IF(OR($A34="",ISERROR(_xlfn.IFS(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))),"",INDIRECT("'"&amp;$A$19&amp;"'!"&amp;_xlfn.IFS(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)&amp;$B34))</f>
        <v/>
      </c>
      <c r="W34" s="119" t="str" cm="1">
        <f t="array" aca="1" ref="W34" ca="1">IF(OR($A34="",ISERROR(_xlfn.IFS(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))),"",INDIRECT("'"&amp;$A$19&amp;"'!"&amp;_xlfn.IFS(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)&amp;$B34))</f>
        <v/>
      </c>
      <c r="X34" s="119" t="str" cm="1">
        <f t="array" aca="1" ref="X34" ca="1">IF(OR($A34="",ISERROR(_xlfn.IFS(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))),"",INDIRECT("'"&amp;$A$19&amp;"'!"&amp;_xlfn.IFS(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)&amp;$B34))</f>
        <v/>
      </c>
      <c r="Y34" s="119" t="str" cm="1">
        <f t="array" aca="1" ref="Y34" ca="1">IF(OR($A34="",ISERROR(_xlfn.IFS(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))),"",INDIRECT("'"&amp;$A$19&amp;"'!"&amp;_xlfn.IFS(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)&amp;$B34))</f>
        <v/>
      </c>
      <c r="Z34" s="119" t="str" cm="1">
        <f t="array" aca="1" ref="Z34" ca="1">IF(OR($A34="",ISERROR(_xlfn.IFS(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))),"",INDIRECT("'"&amp;$A$19&amp;"'!"&amp;_xlfn.IFS(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)&amp;$B34))</f>
        <v/>
      </c>
      <c r="AA34" s="119" t="str" cm="1">
        <f t="array" aca="1" ref="AA34" ca="1">IF(OR($A34="",ISERROR(_xlfn.IFS(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))),"",INDIRECT("'"&amp;$A$19&amp;"'!"&amp;_xlfn.IFS(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)&amp;$B34))</f>
        <v/>
      </c>
      <c r="AB34" s="119" t="str" cm="1">
        <f t="array" aca="1" ref="AB34" ca="1">IF(OR($A34="",ISERROR(_xlfn.IFS(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))),"",INDIRECT("'"&amp;$A$19&amp;"'!"&amp;_xlfn.IFS(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)&amp;$B34))</f>
        <v/>
      </c>
      <c r="AC34" s="119" t="str" cm="1">
        <f t="array" aca="1" ref="AC34" ca="1">IF(OR($A34="",ISERROR(_xlfn.IFS(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))),"",INDIRECT("'"&amp;$A$19&amp;"'!"&amp;_xlfn.IFS(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)&amp;$B34))</f>
        <v/>
      </c>
      <c r="AD34" s="119" t="str" cm="1">
        <f t="array" aca="1" ref="AD34" ca="1">IF(OR($A34="",ISERROR(_xlfn.IFS(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))),"",INDIRECT("'"&amp;$A$19&amp;"'!"&amp;_xlfn.IFS(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)&amp;$B34))</f>
        <v/>
      </c>
      <c r="AE34" s="119" t="str" cm="1">
        <f t="array" aca="1" ref="AE34" ca="1">IF(OR($A34="",ISERROR(_xlfn.IFS(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))),"",INDIRECT("'"&amp;$A$19&amp;"'!"&amp;_xlfn.IFS(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)&amp;$B34))</f>
        <v/>
      </c>
      <c r="AF34" s="119" t="str" cm="1">
        <f t="array" aca="1" ref="AF34" ca="1">IF(OR($A34="",ISERROR(_xlfn.IFS(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))),"",INDIRECT("'"&amp;$A$19&amp;"'!"&amp;_xlfn.IFS(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)&amp;$B34))</f>
        <v/>
      </c>
      <c r="AG34" s="119" t="str" cm="1">
        <f t="array" aca="1" ref="AG34" ca="1">IF(OR($A34="",ISERROR(_xlfn.IFS(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))),"",INDIRECT("'"&amp;$A$19&amp;"'!"&amp;_xlfn.IFS(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)&amp;$B34))</f>
        <v/>
      </c>
      <c r="AH34" s="155"/>
      <c r="AI34" s="156"/>
    </row>
    <row r="35" spans="1:35" s="2" customFormat="1" ht="13.5" customHeight="1">
      <c r="A35" s="54" t="s">
        <v>9950</v>
      </c>
      <c r="B35" s="54"/>
      <c r="C35" s="5"/>
      <c r="D35" s="98"/>
      <c r="E35" s="115"/>
      <c r="F35" s="113" t="s">
        <v>61</v>
      </c>
      <c r="G35" s="117"/>
      <c r="H35" s="118"/>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2"/>
      <c r="AI35" s="99"/>
    </row>
    <row r="36" spans="1:35" s="2" customFormat="1" ht="14.1" customHeight="1">
      <c r="A36" s="27"/>
      <c r="B36" s="6" t="str">
        <f>IF(A37="","",+A37)</f>
        <v/>
      </c>
      <c r="C36" s="5"/>
      <c r="D36" s="98"/>
      <c r="E36" s="115"/>
      <c r="F36" s="116" t="str" cm="1">
        <f t="array" aca="1" ref="F36" ca="1">IF(A36="", "", INDIRECT("'" &amp; $A$35 &amp; "'!B" &amp; A36))</f>
        <v/>
      </c>
      <c r="G36" s="117" t="str">
        <f>IF(A36="","","to")</f>
        <v/>
      </c>
      <c r="H36" s="118" t="str" cm="1">
        <f t="array" aca="1" ref="H36" ca="1">IF(A36="", "", INDIRECT("'" &amp; $A$35 &amp; "'!B" &amp; B36))</f>
        <v/>
      </c>
      <c r="I36" s="119" t="str" cm="1">
        <f t="array" aca="1" ref="I3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IF(OR($A36="", _xlpm.ColLetter="NONE"), "", INDIRECT("'" &amp; $A$35 &amp; "'!" &amp; _xlpm.ColLetter &amp; $B36)),
    _xlpm.SurfacingVal, INDIRECT("'" &amp; $A$35 &amp; "'!AX" &amp; $B36),
    IF(_xlpm.BaseVal="", "",
        IF(AND(_xlpm.ColLetter="AI", 'Manual Inputs'!$I$22="Yes"), _xlpm.BaseVal - _xlpm.SurfacingVal, _xlpm.BaseVal)
    )
)</f>
        <v/>
      </c>
      <c r="J36" s="119" t="str" cm="1">
        <f t="array" aca="1" ref="J3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IF(OR($A36="", _xlpm.ColLetter="NONE"), "", INDIRECT("'" &amp; $A$35 &amp; "'!" &amp; _xlpm.ColLetter &amp; $B36)),
    _xlpm.SurfacingVal, INDIRECT("'" &amp; $A$35 &amp; "'!AX" &amp; $B36),
    IF(_xlpm.BaseVal="", "",
        IF(AND(_xlpm.ColLetter="AI", 'Manual Inputs'!$I$22="Yes"), _xlpm.BaseVal - _xlpm.SurfacingVal, _xlpm.BaseVal)
    )
)</f>
        <v/>
      </c>
      <c r="K36" s="119" t="str" cm="1">
        <f t="array" aca="1" ref="K3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IF(OR($A36="", _xlpm.ColLetter="NONE"), "", INDIRECT("'" &amp; $A$35 &amp; "'!" &amp; _xlpm.ColLetter &amp; $B36)),
    _xlpm.SurfacingVal, INDIRECT("'" &amp; $A$35 &amp; "'!AX" &amp; $B36),
    IF(_xlpm.BaseVal="", "",
        IF(AND(_xlpm.ColLetter="AI", 'Manual Inputs'!$I$22="Yes"), _xlpm.BaseVal - _xlpm.SurfacingVal, _xlpm.BaseVal)
    )
)</f>
        <v/>
      </c>
      <c r="L36" s="119" t="str" cm="1">
        <f t="array" aca="1" ref="L3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IF(OR($A36="", _xlpm.ColLetter="NONE"), "", INDIRECT("'" &amp; $A$35 &amp; "'!" &amp; _xlpm.ColLetter &amp; $B36)),
    _xlpm.SurfacingVal, INDIRECT("'" &amp; $A$35 &amp; "'!AX" &amp; $B36),
    IF(_xlpm.BaseVal="", "",
        IF(AND(_xlpm.ColLetter="AI", 'Manual Inputs'!$I$22="Yes"), _xlpm.BaseVal - _xlpm.SurfacingVal, _xlpm.BaseVal)
    )
)</f>
        <v/>
      </c>
      <c r="M36" s="119" t="str" cm="1">
        <f t="array" aca="1" ref="M3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IF(OR($A36="", _xlpm.ColLetter="NONE"), "", INDIRECT("'" &amp; $A$35 &amp; "'!" &amp; _xlpm.ColLetter &amp; $B36)),
    _xlpm.SurfacingVal, INDIRECT("'" &amp; $A$35 &amp; "'!AX" &amp; $B36),
    IF(_xlpm.BaseVal="", "",
        IF(AND(_xlpm.ColLetter="AI", 'Manual Inputs'!$I$22="Yes"), _xlpm.BaseVal - _xlpm.SurfacingVal, _xlpm.BaseVal)
    )
)</f>
        <v/>
      </c>
      <c r="N36" s="119" t="str" cm="1">
        <f t="array" aca="1" ref="N3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IF(OR($A36="", _xlpm.ColLetter="NONE"), "", INDIRECT("'" &amp; $A$35 &amp; "'!" &amp; _xlpm.ColLetter &amp; $B36)),
    _xlpm.SurfacingVal, INDIRECT("'" &amp; $A$35 &amp; "'!AX" &amp; $B36),
    IF(_xlpm.BaseVal="", "",
        IF(AND(_xlpm.ColLetter="AI", 'Manual Inputs'!$I$22="Yes"), _xlpm.BaseVal - _xlpm.SurfacingVal, _xlpm.BaseVal)
    )
)</f>
        <v/>
      </c>
      <c r="O36" s="119" t="str" cm="1">
        <f t="array" aca="1" ref="O3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IF(OR($A36="", _xlpm.ColLetter="NONE"), "", INDIRECT("'" &amp; $A$35 &amp; "'!" &amp; _xlpm.ColLetter &amp; $B36)),
    _xlpm.SurfacingVal, INDIRECT("'" &amp; $A$35 &amp; "'!AX" &amp; $B36),
    IF(_xlpm.BaseVal="", "",
        IF(AND(_xlpm.ColLetter="AI", 'Manual Inputs'!$I$22="Yes"), _xlpm.BaseVal - _xlpm.SurfacingVal, _xlpm.BaseVal)
    )
)</f>
        <v/>
      </c>
      <c r="P36" s="119" t="str" cm="1">
        <f t="array" aca="1" ref="P3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IF(OR($A36="", _xlpm.ColLetter="NONE"), "", INDIRECT("'" &amp; $A$35 &amp; "'!" &amp; _xlpm.ColLetter &amp; $B36)),
    _xlpm.SurfacingVal, INDIRECT("'" &amp; $A$35 &amp; "'!AX" &amp; $B36),
    IF(_xlpm.BaseVal="", "",
        IF(AND(_xlpm.ColLetter="AI", 'Manual Inputs'!$I$22="Yes"), _xlpm.BaseVal - _xlpm.SurfacingVal, _xlpm.BaseVal)
    )
)</f>
        <v/>
      </c>
      <c r="Q36" s="119" t="str" cm="1">
        <f t="array" aca="1" ref="Q3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IF(OR($A36="", _xlpm.ColLetter="NONE"), "", INDIRECT("'" &amp; $A$35 &amp; "'!" &amp; _xlpm.ColLetter &amp; $B36)),
    _xlpm.SurfacingVal, INDIRECT("'" &amp; $A$35 &amp; "'!AX" &amp; $B36),
    IF(_xlpm.BaseVal="", "",
        IF(AND(_xlpm.ColLetter="AI", 'Manual Inputs'!$I$22="Yes"), _xlpm.BaseVal - _xlpm.SurfacingVal, _xlpm.BaseVal)
    )
)</f>
        <v/>
      </c>
      <c r="R36" s="119" t="str" cm="1">
        <f t="array" aca="1" ref="R3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IF(OR($A36="", _xlpm.ColLetter="NONE"), "", INDIRECT("'" &amp; $A$35 &amp; "'!" &amp; _xlpm.ColLetter &amp; $B36)),
    _xlpm.SurfacingVal, INDIRECT("'" &amp; $A$35 &amp; "'!AX" &amp; $B36),
    IF(_xlpm.BaseVal="", "",
        IF(AND(_xlpm.ColLetter="AI", 'Manual Inputs'!$I$22="Yes"), _xlpm.BaseVal - _xlpm.SurfacingVal, _xlpm.BaseVal)
    )
)</f>
        <v/>
      </c>
      <c r="S36" s="119" t="str" cm="1">
        <f t="array" aca="1" ref="S3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IF(OR($A36="", _xlpm.ColLetter="NONE"), "", INDIRECT("'" &amp; $A$35 &amp; "'!" &amp; _xlpm.ColLetter &amp; $B36)),
    _xlpm.SurfacingVal, INDIRECT("'" &amp; $A$35 &amp; "'!AX" &amp; $B36),
    IF(_xlpm.BaseVal="", "",
        IF(AND(_xlpm.ColLetter="AI", 'Manual Inputs'!$I$22="Yes"), _xlpm.BaseVal - _xlpm.SurfacingVal, _xlpm.BaseVal)
    )
)</f>
        <v/>
      </c>
      <c r="T36" s="119" t="str" cm="1">
        <f t="array" aca="1" ref="T3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IF(OR($A36="", _xlpm.ColLetter="NONE"), "", INDIRECT("'" &amp; $A$35 &amp; "'!" &amp; _xlpm.ColLetter &amp; $B36)),
    _xlpm.SurfacingVal, INDIRECT("'" &amp; $A$35 &amp; "'!AX" &amp; $B36),
    IF(_xlpm.BaseVal="", "",
        IF(AND(_xlpm.ColLetter="AI", 'Manual Inputs'!$I$22="Yes"), _xlpm.BaseVal - _xlpm.SurfacingVal, _xlpm.BaseVal)
    )
)</f>
        <v/>
      </c>
      <c r="U36" s="119" t="str" cm="1">
        <f t="array" aca="1" ref="U3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IF(OR($A36="", _xlpm.ColLetter="NONE"), "", INDIRECT("'" &amp; $A$35 &amp; "'!" &amp; _xlpm.ColLetter &amp; $B36)),
    _xlpm.SurfacingVal, INDIRECT("'" &amp; $A$35 &amp; "'!AX" &amp; $B36),
    IF(_xlpm.BaseVal="", "",
        IF(AND(_xlpm.ColLetter="AI", 'Manual Inputs'!$I$22="Yes"), _xlpm.BaseVal - _xlpm.SurfacingVal, _xlpm.BaseVal)
    )
)</f>
        <v/>
      </c>
      <c r="V36" s="119" t="str" cm="1">
        <f t="array" aca="1" ref="V3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IF(OR($A36="", _xlpm.ColLetter="NONE"), "", INDIRECT("'" &amp; $A$35 &amp; "'!" &amp; _xlpm.ColLetter &amp; $B36)),
    _xlpm.SurfacingVal, INDIRECT("'" &amp; $A$35 &amp; "'!AX" &amp; $B36),
    IF(_xlpm.BaseVal="", "",
        IF(AND(_xlpm.ColLetter="AI", 'Manual Inputs'!$I$22="Yes"), _xlpm.BaseVal - _xlpm.SurfacingVal, _xlpm.BaseVal)
    )
)</f>
        <v/>
      </c>
      <c r="W36" s="119" t="str" cm="1">
        <f t="array" aca="1" ref="W3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IF(OR($A36="", _xlpm.ColLetter="NONE"), "", INDIRECT("'" &amp; $A$35 &amp; "'!" &amp; _xlpm.ColLetter &amp; $B36)),
    _xlpm.SurfacingVal, INDIRECT("'" &amp; $A$35 &amp; "'!AX" &amp; $B36),
    IF(_xlpm.BaseVal="", "",
        IF(AND(_xlpm.ColLetter="AI", 'Manual Inputs'!$I$22="Yes"), _xlpm.BaseVal - _xlpm.SurfacingVal, _xlpm.BaseVal)
    )
)</f>
        <v/>
      </c>
      <c r="X36" s="119" t="str" cm="1">
        <f t="array" aca="1" ref="X3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IF(OR($A36="", _xlpm.ColLetter="NONE"), "", INDIRECT("'" &amp; $A$35 &amp; "'!" &amp; _xlpm.ColLetter &amp; $B36)),
    _xlpm.SurfacingVal, INDIRECT("'" &amp; $A$35 &amp; "'!AX" &amp; $B36),
    IF(_xlpm.BaseVal="", "",
        IF(AND(_xlpm.ColLetter="AI", 'Manual Inputs'!$I$22="Yes"), _xlpm.BaseVal - _xlpm.SurfacingVal, _xlpm.BaseVal)
    )
)</f>
        <v/>
      </c>
      <c r="Y36" s="119" t="str" cm="1">
        <f t="array" aca="1" ref="Y3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IF(OR($A36="", _xlpm.ColLetter="NONE"), "", INDIRECT("'" &amp; $A$35 &amp; "'!" &amp; _xlpm.ColLetter &amp; $B36)),
    _xlpm.SurfacingVal, INDIRECT("'" &amp; $A$35 &amp; "'!AX" &amp; $B36),
    IF(_xlpm.BaseVal="", "",
        IF(AND(_xlpm.ColLetter="AI", 'Manual Inputs'!$I$22="Yes"), _xlpm.BaseVal - _xlpm.SurfacingVal, _xlpm.BaseVal)
    )
)</f>
        <v/>
      </c>
      <c r="Z36" s="119" t="str" cm="1">
        <f t="array" aca="1" ref="Z3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IF(OR($A36="", _xlpm.ColLetter="NONE"), "", INDIRECT("'" &amp; $A$35 &amp; "'!" &amp; _xlpm.ColLetter &amp; $B36)),
    _xlpm.SurfacingVal, INDIRECT("'" &amp; $A$35 &amp; "'!AX" &amp; $B36),
    IF(_xlpm.BaseVal="", "",
        IF(AND(_xlpm.ColLetter="AI", 'Manual Inputs'!$I$22="Yes"), _xlpm.BaseVal - _xlpm.SurfacingVal, _xlpm.BaseVal)
    )
)</f>
        <v/>
      </c>
      <c r="AA36" s="119" t="str" cm="1">
        <f t="array" aca="1" ref="AA3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IF(OR($A36="", _xlpm.ColLetter="NONE"), "", INDIRECT("'" &amp; $A$35 &amp; "'!" &amp; _xlpm.ColLetter &amp; $B36)),
    _xlpm.SurfacingVal, INDIRECT("'" &amp; $A$35 &amp; "'!AX" &amp; $B36),
    IF(_xlpm.BaseVal="", "",
        IF(AND(_xlpm.ColLetter="AI", 'Manual Inputs'!$I$22="Yes"), _xlpm.BaseVal - _xlpm.SurfacingVal, _xlpm.BaseVal)
    )
)</f>
        <v/>
      </c>
      <c r="AB36" s="119" t="str" cm="1">
        <f t="array" aca="1" ref="AB3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IF(OR($A36="", _xlpm.ColLetter="NONE"), "", INDIRECT("'" &amp; $A$35 &amp; "'!" &amp; _xlpm.ColLetter &amp; $B36)),
    _xlpm.SurfacingVal, INDIRECT("'" &amp; $A$35 &amp; "'!AX" &amp; $B36),
    IF(_xlpm.BaseVal="", "",
        IF(AND(_xlpm.ColLetter="AI", 'Manual Inputs'!$I$22="Yes"), _xlpm.BaseVal - _xlpm.SurfacingVal, _xlpm.BaseVal)
    )
)</f>
        <v/>
      </c>
      <c r="AC36" s="119" t="str" cm="1">
        <f t="array" aca="1" ref="AC3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IF(OR($A36="", _xlpm.ColLetter="NONE"), "", INDIRECT("'" &amp; $A$35 &amp; "'!" &amp; _xlpm.ColLetter &amp; $B36)),
    _xlpm.SurfacingVal, INDIRECT("'" &amp; $A$35 &amp; "'!AX" &amp; $B36),
    IF(_xlpm.BaseVal="", "",
        IF(AND(_xlpm.ColLetter="AI", 'Manual Inputs'!$I$22="Yes"), _xlpm.BaseVal - _xlpm.SurfacingVal, _xlpm.BaseVal)
    )
)</f>
        <v/>
      </c>
      <c r="AD36" s="119" t="str" cm="1">
        <f t="array" aca="1" ref="AD3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IF(OR($A36="", _xlpm.ColLetter="NONE"), "", INDIRECT("'" &amp; $A$35 &amp; "'!" &amp; _xlpm.ColLetter &amp; $B36)),
    _xlpm.SurfacingVal, INDIRECT("'" &amp; $A$35 &amp; "'!AX" &amp; $B36),
    IF(_xlpm.BaseVal="", "",
        IF(AND(_xlpm.ColLetter="AI", 'Manual Inputs'!$I$22="Yes"), _xlpm.BaseVal - _xlpm.SurfacingVal, _xlpm.BaseVal)
    )
)</f>
        <v/>
      </c>
      <c r="AE36" s="119" t="str" cm="1">
        <f t="array" aca="1" ref="AE3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IF(OR($A36="", _xlpm.ColLetter="NONE"), "", INDIRECT("'" &amp; $A$35 &amp; "'!" &amp; _xlpm.ColLetter &amp; $B36)),
    _xlpm.SurfacingVal, INDIRECT("'" &amp; $A$35 &amp; "'!AX" &amp; $B36),
    IF(_xlpm.BaseVal="", "",
        IF(AND(_xlpm.ColLetter="AI", 'Manual Inputs'!$I$22="Yes"), _xlpm.BaseVal - _xlpm.SurfacingVal, _xlpm.BaseVal)
    )
)</f>
        <v/>
      </c>
      <c r="AF36" s="119" t="str" cm="1">
        <f t="array" aca="1" ref="AF3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IF(OR($A36="", _xlpm.ColLetter="NONE"), "", INDIRECT("'" &amp; $A$35 &amp; "'!" &amp; _xlpm.ColLetter &amp; $B36)),
    _xlpm.SurfacingVal, INDIRECT("'" &amp; $A$35 &amp; "'!AX" &amp; $B36),
    IF(_xlpm.BaseVal="", "",
        IF(AND(_xlpm.ColLetter="AI", 'Manual Inputs'!$I$22="Yes"), _xlpm.BaseVal - _xlpm.SurfacingVal, _xlpm.BaseVal)
    )
)</f>
        <v/>
      </c>
      <c r="AG36" s="119" t="str" cm="1">
        <f t="array" aca="1" ref="AG3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IF(OR($A36="", _xlpm.ColLetter="NONE"), "", INDIRECT("'" &amp; $A$35 &amp; "'!" &amp; _xlpm.ColLetter &amp; $B36)),
    _xlpm.SurfacingVal, INDIRECT("'" &amp; $A$35 &amp; "'!AX" &amp; $B36),
    IF(_xlpm.BaseVal="", "",
        IF(AND(_xlpm.ColLetter="AI", 'Manual Inputs'!$I$22="Yes"), _xlpm.BaseVal - _xlpm.SurfacingVal, _xlpm.BaseVal)
    )
)</f>
        <v/>
      </c>
      <c r="AH36" s="112"/>
      <c r="AI36" s="104"/>
    </row>
    <row r="37" spans="1:35" s="2" customFormat="1" ht="14.1" customHeight="1">
      <c r="A37" s="54"/>
      <c r="B37" s="6" t="str">
        <f t="shared" ref="B37:B42" si="4">IF(A38="","",+A38)</f>
        <v/>
      </c>
      <c r="C37" s="5"/>
      <c r="D37" s="98"/>
      <c r="E37" s="115"/>
      <c r="F37" s="116" t="str" cm="1">
        <f t="array" aca="1" ref="F37" ca="1">IF(A37="", "", INDIRECT("'" &amp; $A$35 &amp; "'!B" &amp; A37))</f>
        <v/>
      </c>
      <c r="G37" s="117" t="str">
        <f t="shared" ref="G37:G46" si="5">IF(A37="","","to")</f>
        <v/>
      </c>
      <c r="H37" s="118" t="str" cm="1">
        <f t="array" aca="1" ref="H37" ca="1">IF(A37="", "", INDIRECT("'" &amp; $A$35 &amp; "'!B" &amp; B37))</f>
        <v/>
      </c>
      <c r="I37" s="119" t="str" cm="1">
        <f t="array" aca="1" ref="I3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IF(OR($A37="", _xlpm.ColLetter="NONE"), "", INDIRECT("'" &amp; $A$35 &amp; "'!" &amp; _xlpm.ColLetter &amp; $B37)),
    _xlpm.SurfacingVal, INDIRECT("'" &amp; $A$35 &amp; "'!AX" &amp; $B37),
    IF(_xlpm.BaseVal="", "",
        IF(AND(_xlpm.ColLetter="AI", 'Manual Inputs'!$I$22="Yes"), _xlpm.BaseVal - _xlpm.SurfacingVal, _xlpm.BaseVal)
    )
)</f>
        <v/>
      </c>
      <c r="J37" s="119" t="str" cm="1">
        <f t="array" aca="1" ref="J3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IF(OR($A37="", _xlpm.ColLetter="NONE"), "", INDIRECT("'" &amp; $A$35 &amp; "'!" &amp; _xlpm.ColLetter &amp; $B37)),
    _xlpm.SurfacingVal, INDIRECT("'" &amp; $A$35 &amp; "'!AX" &amp; $B37),
    IF(_xlpm.BaseVal="", "",
        IF(AND(_xlpm.ColLetter="AI", 'Manual Inputs'!$I$22="Yes"), _xlpm.BaseVal - _xlpm.SurfacingVal, _xlpm.BaseVal)
    )
)</f>
        <v/>
      </c>
      <c r="K37" s="119" t="str" cm="1">
        <f t="array" aca="1" ref="K3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IF(OR($A37="", _xlpm.ColLetter="NONE"), "", INDIRECT("'" &amp; $A$35 &amp; "'!" &amp; _xlpm.ColLetter &amp; $B37)),
    _xlpm.SurfacingVal, INDIRECT("'" &amp; $A$35 &amp; "'!AX" &amp; $B37),
    IF(_xlpm.BaseVal="", "",
        IF(AND(_xlpm.ColLetter="AI", 'Manual Inputs'!$I$22="Yes"), _xlpm.BaseVal - _xlpm.SurfacingVal, _xlpm.BaseVal)
    )
)</f>
        <v/>
      </c>
      <c r="L37" s="119" t="str" cm="1">
        <f t="array" aca="1" ref="L3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IF(OR($A37="", _xlpm.ColLetter="NONE"), "", INDIRECT("'" &amp; $A$35 &amp; "'!" &amp; _xlpm.ColLetter &amp; $B37)),
    _xlpm.SurfacingVal, INDIRECT("'" &amp; $A$35 &amp; "'!AX" &amp; $B37),
    IF(_xlpm.BaseVal="", "",
        IF(AND(_xlpm.ColLetter="AI", 'Manual Inputs'!$I$22="Yes"), _xlpm.BaseVal - _xlpm.SurfacingVal, _xlpm.BaseVal)
    )
)</f>
        <v/>
      </c>
      <c r="M37" s="119" t="str" cm="1">
        <f t="array" aca="1" ref="M3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IF(OR($A37="", _xlpm.ColLetter="NONE"), "", INDIRECT("'" &amp; $A$35 &amp; "'!" &amp; _xlpm.ColLetter &amp; $B37)),
    _xlpm.SurfacingVal, INDIRECT("'" &amp; $A$35 &amp; "'!AX" &amp; $B37),
    IF(_xlpm.BaseVal="", "",
        IF(AND(_xlpm.ColLetter="AI", 'Manual Inputs'!$I$22="Yes"), _xlpm.BaseVal - _xlpm.SurfacingVal, _xlpm.BaseVal)
    )
)</f>
        <v/>
      </c>
      <c r="N37" s="119" t="str" cm="1">
        <f t="array" aca="1" ref="N3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IF(OR($A37="", _xlpm.ColLetter="NONE"), "", INDIRECT("'" &amp; $A$35 &amp; "'!" &amp; _xlpm.ColLetter &amp; $B37)),
    _xlpm.SurfacingVal, INDIRECT("'" &amp; $A$35 &amp; "'!AX" &amp; $B37),
    IF(_xlpm.BaseVal="", "",
        IF(AND(_xlpm.ColLetter="AI", 'Manual Inputs'!$I$22="Yes"), _xlpm.BaseVal - _xlpm.SurfacingVal, _xlpm.BaseVal)
    )
)</f>
        <v/>
      </c>
      <c r="O37" s="119" t="str" cm="1">
        <f t="array" aca="1" ref="O3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IF(OR($A37="", _xlpm.ColLetter="NONE"), "", INDIRECT("'" &amp; $A$35 &amp; "'!" &amp; _xlpm.ColLetter &amp; $B37)),
    _xlpm.SurfacingVal, INDIRECT("'" &amp; $A$35 &amp; "'!AX" &amp; $B37),
    IF(_xlpm.BaseVal="", "",
        IF(AND(_xlpm.ColLetter="AI", 'Manual Inputs'!$I$22="Yes"), _xlpm.BaseVal - _xlpm.SurfacingVal, _xlpm.BaseVal)
    )
)</f>
        <v/>
      </c>
      <c r="P37" s="119" t="str" cm="1">
        <f t="array" aca="1" ref="P3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IF(OR($A37="", _xlpm.ColLetter="NONE"), "", INDIRECT("'" &amp; $A$35 &amp; "'!" &amp; _xlpm.ColLetter &amp; $B37)),
    _xlpm.SurfacingVal, INDIRECT("'" &amp; $A$35 &amp; "'!AX" &amp; $B37),
    IF(_xlpm.BaseVal="", "",
        IF(AND(_xlpm.ColLetter="AI", 'Manual Inputs'!$I$22="Yes"), _xlpm.BaseVal - _xlpm.SurfacingVal, _xlpm.BaseVal)
    )
)</f>
        <v/>
      </c>
      <c r="Q37" s="119" t="str" cm="1">
        <f t="array" aca="1" ref="Q3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IF(OR($A37="", _xlpm.ColLetter="NONE"), "", INDIRECT("'" &amp; $A$35 &amp; "'!" &amp; _xlpm.ColLetter &amp; $B37)),
    _xlpm.SurfacingVal, INDIRECT("'" &amp; $A$35 &amp; "'!AX" &amp; $B37),
    IF(_xlpm.BaseVal="", "",
        IF(AND(_xlpm.ColLetter="AI", 'Manual Inputs'!$I$22="Yes"), _xlpm.BaseVal - _xlpm.SurfacingVal, _xlpm.BaseVal)
    )
)</f>
        <v/>
      </c>
      <c r="R37" s="119" t="str" cm="1">
        <f t="array" aca="1" ref="R3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IF(OR($A37="", _xlpm.ColLetter="NONE"), "", INDIRECT("'" &amp; $A$35 &amp; "'!" &amp; _xlpm.ColLetter &amp; $B37)),
    _xlpm.SurfacingVal, INDIRECT("'" &amp; $A$35 &amp; "'!AX" &amp; $B37),
    IF(_xlpm.BaseVal="", "",
        IF(AND(_xlpm.ColLetter="AI", 'Manual Inputs'!$I$22="Yes"), _xlpm.BaseVal - _xlpm.SurfacingVal, _xlpm.BaseVal)
    )
)</f>
        <v/>
      </c>
      <c r="S37" s="119" t="str" cm="1">
        <f t="array" aca="1" ref="S3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IF(OR($A37="", _xlpm.ColLetter="NONE"), "", INDIRECT("'" &amp; $A$35 &amp; "'!" &amp; _xlpm.ColLetter &amp; $B37)),
    _xlpm.SurfacingVal, INDIRECT("'" &amp; $A$35 &amp; "'!AX" &amp; $B37),
    IF(_xlpm.BaseVal="", "",
        IF(AND(_xlpm.ColLetter="AI", 'Manual Inputs'!$I$22="Yes"), _xlpm.BaseVal - _xlpm.SurfacingVal, _xlpm.BaseVal)
    )
)</f>
        <v/>
      </c>
      <c r="T37" s="119" t="str" cm="1">
        <f t="array" aca="1" ref="T3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IF(OR($A37="", _xlpm.ColLetter="NONE"), "", INDIRECT("'" &amp; $A$35 &amp; "'!" &amp; _xlpm.ColLetter &amp; $B37)),
    _xlpm.SurfacingVal, INDIRECT("'" &amp; $A$35 &amp; "'!AX" &amp; $B37),
    IF(_xlpm.BaseVal="", "",
        IF(AND(_xlpm.ColLetter="AI", 'Manual Inputs'!$I$22="Yes"), _xlpm.BaseVal - _xlpm.SurfacingVal, _xlpm.BaseVal)
    )
)</f>
        <v/>
      </c>
      <c r="U37" s="119" t="str" cm="1">
        <f t="array" aca="1" ref="U3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IF(OR($A37="", _xlpm.ColLetter="NONE"), "", INDIRECT("'" &amp; $A$35 &amp; "'!" &amp; _xlpm.ColLetter &amp; $B37)),
    _xlpm.SurfacingVal, INDIRECT("'" &amp; $A$35 &amp; "'!AX" &amp; $B37),
    IF(_xlpm.BaseVal="", "",
        IF(AND(_xlpm.ColLetter="AI", 'Manual Inputs'!$I$22="Yes"), _xlpm.BaseVal - _xlpm.SurfacingVal, _xlpm.BaseVal)
    )
)</f>
        <v/>
      </c>
      <c r="V37" s="119" t="str" cm="1">
        <f t="array" aca="1" ref="V3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IF(OR($A37="", _xlpm.ColLetter="NONE"), "", INDIRECT("'" &amp; $A$35 &amp; "'!" &amp; _xlpm.ColLetter &amp; $B37)),
    _xlpm.SurfacingVal, INDIRECT("'" &amp; $A$35 &amp; "'!AX" &amp; $B37),
    IF(_xlpm.BaseVal="", "",
        IF(AND(_xlpm.ColLetter="AI", 'Manual Inputs'!$I$22="Yes"), _xlpm.BaseVal - _xlpm.SurfacingVal, _xlpm.BaseVal)
    )
)</f>
        <v/>
      </c>
      <c r="W37" s="119" t="str" cm="1">
        <f t="array" aca="1" ref="W3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IF(OR($A37="", _xlpm.ColLetter="NONE"), "", INDIRECT("'" &amp; $A$35 &amp; "'!" &amp; _xlpm.ColLetter &amp; $B37)),
    _xlpm.SurfacingVal, INDIRECT("'" &amp; $A$35 &amp; "'!AX" &amp; $B37),
    IF(_xlpm.BaseVal="", "",
        IF(AND(_xlpm.ColLetter="AI", 'Manual Inputs'!$I$22="Yes"), _xlpm.BaseVal - _xlpm.SurfacingVal, _xlpm.BaseVal)
    )
)</f>
        <v/>
      </c>
      <c r="X37" s="119" t="str" cm="1">
        <f t="array" aca="1" ref="X3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IF(OR($A37="", _xlpm.ColLetter="NONE"), "", INDIRECT("'" &amp; $A$35 &amp; "'!" &amp; _xlpm.ColLetter &amp; $B37)),
    _xlpm.SurfacingVal, INDIRECT("'" &amp; $A$35 &amp; "'!AX" &amp; $B37),
    IF(_xlpm.BaseVal="", "",
        IF(AND(_xlpm.ColLetter="AI", 'Manual Inputs'!$I$22="Yes"), _xlpm.BaseVal - _xlpm.SurfacingVal, _xlpm.BaseVal)
    )
)</f>
        <v/>
      </c>
      <c r="Y37" s="119" t="str" cm="1">
        <f t="array" aca="1" ref="Y3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IF(OR($A37="", _xlpm.ColLetter="NONE"), "", INDIRECT("'" &amp; $A$35 &amp; "'!" &amp; _xlpm.ColLetter &amp; $B37)),
    _xlpm.SurfacingVal, INDIRECT("'" &amp; $A$35 &amp; "'!AX" &amp; $B37),
    IF(_xlpm.BaseVal="", "",
        IF(AND(_xlpm.ColLetter="AI", 'Manual Inputs'!$I$22="Yes"), _xlpm.BaseVal - _xlpm.SurfacingVal, _xlpm.BaseVal)
    )
)</f>
        <v/>
      </c>
      <c r="Z37" s="119" t="str" cm="1">
        <f t="array" aca="1" ref="Z3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IF(OR($A37="", _xlpm.ColLetter="NONE"), "", INDIRECT("'" &amp; $A$35 &amp; "'!" &amp; _xlpm.ColLetter &amp; $B37)),
    _xlpm.SurfacingVal, INDIRECT("'" &amp; $A$35 &amp; "'!AX" &amp; $B37),
    IF(_xlpm.BaseVal="", "",
        IF(AND(_xlpm.ColLetter="AI", 'Manual Inputs'!$I$22="Yes"), _xlpm.BaseVal - _xlpm.SurfacingVal, _xlpm.BaseVal)
    )
)</f>
        <v/>
      </c>
      <c r="AA37" s="119" t="str" cm="1">
        <f t="array" aca="1" ref="AA3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IF(OR($A37="", _xlpm.ColLetter="NONE"), "", INDIRECT("'" &amp; $A$35 &amp; "'!" &amp; _xlpm.ColLetter &amp; $B37)),
    _xlpm.SurfacingVal, INDIRECT("'" &amp; $A$35 &amp; "'!AX" &amp; $B37),
    IF(_xlpm.BaseVal="", "",
        IF(AND(_xlpm.ColLetter="AI", 'Manual Inputs'!$I$22="Yes"), _xlpm.BaseVal - _xlpm.SurfacingVal, _xlpm.BaseVal)
    )
)</f>
        <v/>
      </c>
      <c r="AB37" s="119" t="str" cm="1">
        <f t="array" aca="1" ref="AB3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IF(OR($A37="", _xlpm.ColLetter="NONE"), "", INDIRECT("'" &amp; $A$35 &amp; "'!" &amp; _xlpm.ColLetter &amp; $B37)),
    _xlpm.SurfacingVal, INDIRECT("'" &amp; $A$35 &amp; "'!AX" &amp; $B37),
    IF(_xlpm.BaseVal="", "",
        IF(AND(_xlpm.ColLetter="AI", 'Manual Inputs'!$I$22="Yes"), _xlpm.BaseVal - _xlpm.SurfacingVal, _xlpm.BaseVal)
    )
)</f>
        <v/>
      </c>
      <c r="AC37" s="119" t="str" cm="1">
        <f t="array" aca="1" ref="AC3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IF(OR($A37="", _xlpm.ColLetter="NONE"), "", INDIRECT("'" &amp; $A$35 &amp; "'!" &amp; _xlpm.ColLetter &amp; $B37)),
    _xlpm.SurfacingVal, INDIRECT("'" &amp; $A$35 &amp; "'!AX" &amp; $B37),
    IF(_xlpm.BaseVal="", "",
        IF(AND(_xlpm.ColLetter="AI", 'Manual Inputs'!$I$22="Yes"), _xlpm.BaseVal - _xlpm.SurfacingVal, _xlpm.BaseVal)
    )
)</f>
        <v/>
      </c>
      <c r="AD37" s="119" t="str" cm="1">
        <f t="array" aca="1" ref="AD3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IF(OR($A37="", _xlpm.ColLetter="NONE"), "", INDIRECT("'" &amp; $A$35 &amp; "'!" &amp; _xlpm.ColLetter &amp; $B37)),
    _xlpm.SurfacingVal, INDIRECT("'" &amp; $A$35 &amp; "'!AX" &amp; $B37),
    IF(_xlpm.BaseVal="", "",
        IF(AND(_xlpm.ColLetter="AI", 'Manual Inputs'!$I$22="Yes"), _xlpm.BaseVal - _xlpm.SurfacingVal, _xlpm.BaseVal)
    )
)</f>
        <v/>
      </c>
      <c r="AE37" s="119" t="str" cm="1">
        <f t="array" aca="1" ref="AE3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IF(OR($A37="", _xlpm.ColLetter="NONE"), "", INDIRECT("'" &amp; $A$35 &amp; "'!" &amp; _xlpm.ColLetter &amp; $B37)),
    _xlpm.SurfacingVal, INDIRECT("'" &amp; $A$35 &amp; "'!AX" &amp; $B37),
    IF(_xlpm.BaseVal="", "",
        IF(AND(_xlpm.ColLetter="AI", 'Manual Inputs'!$I$22="Yes"), _xlpm.BaseVal - _xlpm.SurfacingVal, _xlpm.BaseVal)
    )
)</f>
        <v/>
      </c>
      <c r="AF37" s="119" t="str" cm="1">
        <f t="array" aca="1" ref="AF3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IF(OR($A37="", _xlpm.ColLetter="NONE"), "", INDIRECT("'" &amp; $A$35 &amp; "'!" &amp; _xlpm.ColLetter &amp; $B37)),
    _xlpm.SurfacingVal, INDIRECT("'" &amp; $A$35 &amp; "'!AX" &amp; $B37),
    IF(_xlpm.BaseVal="", "",
        IF(AND(_xlpm.ColLetter="AI", 'Manual Inputs'!$I$22="Yes"), _xlpm.BaseVal - _xlpm.SurfacingVal, _xlpm.BaseVal)
    )
)</f>
        <v/>
      </c>
      <c r="AG37" s="119" t="str" cm="1">
        <f t="array" aca="1" ref="AG3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IF(OR($A37="", _xlpm.ColLetter="NONE"), "", INDIRECT("'" &amp; $A$35 &amp; "'!" &amp; _xlpm.ColLetter &amp; $B37)),
    _xlpm.SurfacingVal, INDIRECT("'" &amp; $A$35 &amp; "'!AX" &amp; $B37),
    IF(_xlpm.BaseVal="", "",
        IF(AND(_xlpm.ColLetter="AI", 'Manual Inputs'!$I$22="Yes"), _xlpm.BaseVal - _xlpm.SurfacingVal, _xlpm.BaseVal)
    )
)</f>
        <v/>
      </c>
      <c r="AH37" s="112"/>
      <c r="AI37" s="99"/>
    </row>
    <row r="38" spans="1:35" s="2" customFormat="1" ht="14.1" customHeight="1">
      <c r="A38" s="54"/>
      <c r="B38" s="6" t="str">
        <f t="shared" si="4"/>
        <v/>
      </c>
      <c r="C38" s="5"/>
      <c r="D38" s="98"/>
      <c r="E38" s="115"/>
      <c r="F38" s="116" t="str" cm="1">
        <f t="array" aca="1" ref="F38" ca="1">IF(A38="", "", INDIRECT("'" &amp; $A$35 &amp; "'!B" &amp; A38))</f>
        <v/>
      </c>
      <c r="G38" s="117" t="str">
        <f t="shared" si="5"/>
        <v/>
      </c>
      <c r="H38" s="118" t="str" cm="1">
        <f t="array" aca="1" ref="H38" ca="1">IF(A38="", "", INDIRECT("'" &amp; $A$35 &amp; "'!B" &amp; B38))</f>
        <v/>
      </c>
      <c r="I38" s="119" t="str" cm="1">
        <f t="array" aca="1" ref="I3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IF(OR($A38="", _xlpm.ColLetter="NONE"), "", INDIRECT("'" &amp; $A$35 &amp; "'!" &amp; _xlpm.ColLetter &amp; $B38)),
    _xlpm.SurfacingVal, INDIRECT("'" &amp; $A$35 &amp; "'!AX" &amp; $B38),
    IF(_xlpm.BaseVal="", "",
        IF(AND(_xlpm.ColLetter="AI", 'Manual Inputs'!$I$22="Yes"), _xlpm.BaseVal - _xlpm.SurfacingVal, _xlpm.BaseVal)
    )
)</f>
        <v/>
      </c>
      <c r="J38" s="119" t="str" cm="1">
        <f t="array" aca="1" ref="J3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IF(OR($A38="", _xlpm.ColLetter="NONE"), "", INDIRECT("'" &amp; $A$35 &amp; "'!" &amp; _xlpm.ColLetter &amp; $B38)),
    _xlpm.SurfacingVal, INDIRECT("'" &amp; $A$35 &amp; "'!AX" &amp; $B38),
    IF(_xlpm.BaseVal="", "",
        IF(AND(_xlpm.ColLetter="AI", 'Manual Inputs'!$I$22="Yes"), _xlpm.BaseVal - _xlpm.SurfacingVal, _xlpm.BaseVal)
    )
)</f>
        <v/>
      </c>
      <c r="K38" s="119" t="str" cm="1">
        <f t="array" aca="1" ref="K3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IF(OR($A38="", _xlpm.ColLetter="NONE"), "", INDIRECT("'" &amp; $A$35 &amp; "'!" &amp; _xlpm.ColLetter &amp; $B38)),
    _xlpm.SurfacingVal, INDIRECT("'" &amp; $A$35 &amp; "'!AX" &amp; $B38),
    IF(_xlpm.BaseVal="", "",
        IF(AND(_xlpm.ColLetter="AI", 'Manual Inputs'!$I$22="Yes"), _xlpm.BaseVal - _xlpm.SurfacingVal, _xlpm.BaseVal)
    )
)</f>
        <v/>
      </c>
      <c r="L38" s="119" t="str" cm="1">
        <f t="array" aca="1" ref="L3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IF(OR($A38="", _xlpm.ColLetter="NONE"), "", INDIRECT("'" &amp; $A$35 &amp; "'!" &amp; _xlpm.ColLetter &amp; $B38)),
    _xlpm.SurfacingVal, INDIRECT("'" &amp; $A$35 &amp; "'!AX" &amp; $B38),
    IF(_xlpm.BaseVal="", "",
        IF(AND(_xlpm.ColLetter="AI", 'Manual Inputs'!$I$22="Yes"), _xlpm.BaseVal - _xlpm.SurfacingVal, _xlpm.BaseVal)
    )
)</f>
        <v/>
      </c>
      <c r="M38" s="119" t="str" cm="1">
        <f t="array" aca="1" ref="M3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IF(OR($A38="", _xlpm.ColLetter="NONE"), "", INDIRECT("'" &amp; $A$35 &amp; "'!" &amp; _xlpm.ColLetter &amp; $B38)),
    _xlpm.SurfacingVal, INDIRECT("'" &amp; $A$35 &amp; "'!AX" &amp; $B38),
    IF(_xlpm.BaseVal="", "",
        IF(AND(_xlpm.ColLetter="AI", 'Manual Inputs'!$I$22="Yes"), _xlpm.BaseVal - _xlpm.SurfacingVal, _xlpm.BaseVal)
    )
)</f>
        <v/>
      </c>
      <c r="N38" s="119" t="str" cm="1">
        <f t="array" aca="1" ref="N3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IF(OR($A38="", _xlpm.ColLetter="NONE"), "", INDIRECT("'" &amp; $A$35 &amp; "'!" &amp; _xlpm.ColLetter &amp; $B38)),
    _xlpm.SurfacingVal, INDIRECT("'" &amp; $A$35 &amp; "'!AX" &amp; $B38),
    IF(_xlpm.BaseVal="", "",
        IF(AND(_xlpm.ColLetter="AI", 'Manual Inputs'!$I$22="Yes"), _xlpm.BaseVal - _xlpm.SurfacingVal, _xlpm.BaseVal)
    )
)</f>
        <v/>
      </c>
      <c r="O38" s="119" t="str" cm="1">
        <f t="array" aca="1" ref="O3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IF(OR($A38="", _xlpm.ColLetter="NONE"), "", INDIRECT("'" &amp; $A$35 &amp; "'!" &amp; _xlpm.ColLetter &amp; $B38)),
    _xlpm.SurfacingVal, INDIRECT("'" &amp; $A$35 &amp; "'!AX" &amp; $B38),
    IF(_xlpm.BaseVal="", "",
        IF(AND(_xlpm.ColLetter="AI", 'Manual Inputs'!$I$22="Yes"), _xlpm.BaseVal - _xlpm.SurfacingVal, _xlpm.BaseVal)
    )
)</f>
        <v/>
      </c>
      <c r="P38" s="119" t="str" cm="1">
        <f t="array" aca="1" ref="P3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IF(OR($A38="", _xlpm.ColLetter="NONE"), "", INDIRECT("'" &amp; $A$35 &amp; "'!" &amp; _xlpm.ColLetter &amp; $B38)),
    _xlpm.SurfacingVal, INDIRECT("'" &amp; $A$35 &amp; "'!AX" &amp; $B38),
    IF(_xlpm.BaseVal="", "",
        IF(AND(_xlpm.ColLetter="AI", 'Manual Inputs'!$I$22="Yes"), _xlpm.BaseVal - _xlpm.SurfacingVal, _xlpm.BaseVal)
    )
)</f>
        <v/>
      </c>
      <c r="Q38" s="119" t="str" cm="1">
        <f t="array" aca="1" ref="Q3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IF(OR($A38="", _xlpm.ColLetter="NONE"), "", INDIRECT("'" &amp; $A$35 &amp; "'!" &amp; _xlpm.ColLetter &amp; $B38)),
    _xlpm.SurfacingVal, INDIRECT("'" &amp; $A$35 &amp; "'!AX" &amp; $B38),
    IF(_xlpm.BaseVal="", "",
        IF(AND(_xlpm.ColLetter="AI", 'Manual Inputs'!$I$22="Yes"), _xlpm.BaseVal - _xlpm.SurfacingVal, _xlpm.BaseVal)
    )
)</f>
        <v/>
      </c>
      <c r="R38" s="119" t="str" cm="1">
        <f t="array" aca="1" ref="R3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IF(OR($A38="", _xlpm.ColLetter="NONE"), "", INDIRECT("'" &amp; $A$35 &amp; "'!" &amp; _xlpm.ColLetter &amp; $B38)),
    _xlpm.SurfacingVal, INDIRECT("'" &amp; $A$35 &amp; "'!AX" &amp; $B38),
    IF(_xlpm.BaseVal="", "",
        IF(AND(_xlpm.ColLetter="AI", 'Manual Inputs'!$I$22="Yes"), _xlpm.BaseVal - _xlpm.SurfacingVal, _xlpm.BaseVal)
    )
)</f>
        <v/>
      </c>
      <c r="S38" s="119" t="str" cm="1">
        <f t="array" aca="1" ref="S3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IF(OR($A38="", _xlpm.ColLetter="NONE"), "", INDIRECT("'" &amp; $A$35 &amp; "'!" &amp; _xlpm.ColLetter &amp; $B38)),
    _xlpm.SurfacingVal, INDIRECT("'" &amp; $A$35 &amp; "'!AX" &amp; $B38),
    IF(_xlpm.BaseVal="", "",
        IF(AND(_xlpm.ColLetter="AI", 'Manual Inputs'!$I$22="Yes"), _xlpm.BaseVal - _xlpm.SurfacingVal, _xlpm.BaseVal)
    )
)</f>
        <v/>
      </c>
      <c r="T38" s="119" t="str" cm="1">
        <f t="array" aca="1" ref="T3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IF(OR($A38="", _xlpm.ColLetter="NONE"), "", INDIRECT("'" &amp; $A$35 &amp; "'!" &amp; _xlpm.ColLetter &amp; $B38)),
    _xlpm.SurfacingVal, INDIRECT("'" &amp; $A$35 &amp; "'!AX" &amp; $B38),
    IF(_xlpm.BaseVal="", "",
        IF(AND(_xlpm.ColLetter="AI", 'Manual Inputs'!$I$22="Yes"), _xlpm.BaseVal - _xlpm.SurfacingVal, _xlpm.BaseVal)
    )
)</f>
        <v/>
      </c>
      <c r="U38" s="119" t="str" cm="1">
        <f t="array" aca="1" ref="U3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IF(OR($A38="", _xlpm.ColLetter="NONE"), "", INDIRECT("'" &amp; $A$35 &amp; "'!" &amp; _xlpm.ColLetter &amp; $B38)),
    _xlpm.SurfacingVal, INDIRECT("'" &amp; $A$35 &amp; "'!AX" &amp; $B38),
    IF(_xlpm.BaseVal="", "",
        IF(AND(_xlpm.ColLetter="AI", 'Manual Inputs'!$I$22="Yes"), _xlpm.BaseVal - _xlpm.SurfacingVal, _xlpm.BaseVal)
    )
)</f>
        <v/>
      </c>
      <c r="V38" s="119" t="str" cm="1">
        <f t="array" aca="1" ref="V3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IF(OR($A38="", _xlpm.ColLetter="NONE"), "", INDIRECT("'" &amp; $A$35 &amp; "'!" &amp; _xlpm.ColLetter &amp; $B38)),
    _xlpm.SurfacingVal, INDIRECT("'" &amp; $A$35 &amp; "'!AX" &amp; $B38),
    IF(_xlpm.BaseVal="", "",
        IF(AND(_xlpm.ColLetter="AI", 'Manual Inputs'!$I$22="Yes"), _xlpm.BaseVal - _xlpm.SurfacingVal, _xlpm.BaseVal)
    )
)</f>
        <v/>
      </c>
      <c r="W38" s="119" t="str" cm="1">
        <f t="array" aca="1" ref="W3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IF(OR($A38="", _xlpm.ColLetter="NONE"), "", INDIRECT("'" &amp; $A$35 &amp; "'!" &amp; _xlpm.ColLetter &amp; $B38)),
    _xlpm.SurfacingVal, INDIRECT("'" &amp; $A$35 &amp; "'!AX" &amp; $B38),
    IF(_xlpm.BaseVal="", "",
        IF(AND(_xlpm.ColLetter="AI", 'Manual Inputs'!$I$22="Yes"), _xlpm.BaseVal - _xlpm.SurfacingVal, _xlpm.BaseVal)
    )
)</f>
        <v/>
      </c>
      <c r="X38" s="119" t="str" cm="1">
        <f t="array" aca="1" ref="X3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IF(OR($A38="", _xlpm.ColLetter="NONE"), "", INDIRECT("'" &amp; $A$35 &amp; "'!" &amp; _xlpm.ColLetter &amp; $B38)),
    _xlpm.SurfacingVal, INDIRECT("'" &amp; $A$35 &amp; "'!AX" &amp; $B38),
    IF(_xlpm.BaseVal="", "",
        IF(AND(_xlpm.ColLetter="AI", 'Manual Inputs'!$I$22="Yes"), _xlpm.BaseVal - _xlpm.SurfacingVal, _xlpm.BaseVal)
    )
)</f>
        <v/>
      </c>
      <c r="Y38" s="119" t="str" cm="1">
        <f t="array" aca="1" ref="Y3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IF(OR($A38="", _xlpm.ColLetter="NONE"), "", INDIRECT("'" &amp; $A$35 &amp; "'!" &amp; _xlpm.ColLetter &amp; $B38)),
    _xlpm.SurfacingVal, INDIRECT("'" &amp; $A$35 &amp; "'!AX" &amp; $B38),
    IF(_xlpm.BaseVal="", "",
        IF(AND(_xlpm.ColLetter="AI", 'Manual Inputs'!$I$22="Yes"), _xlpm.BaseVal - _xlpm.SurfacingVal, _xlpm.BaseVal)
    )
)</f>
        <v/>
      </c>
      <c r="Z38" s="119" t="str" cm="1">
        <f t="array" aca="1" ref="Z3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IF(OR($A38="", _xlpm.ColLetter="NONE"), "", INDIRECT("'" &amp; $A$35 &amp; "'!" &amp; _xlpm.ColLetter &amp; $B38)),
    _xlpm.SurfacingVal, INDIRECT("'" &amp; $A$35 &amp; "'!AX" &amp; $B38),
    IF(_xlpm.BaseVal="", "",
        IF(AND(_xlpm.ColLetter="AI", 'Manual Inputs'!$I$22="Yes"), _xlpm.BaseVal - _xlpm.SurfacingVal, _xlpm.BaseVal)
    )
)</f>
        <v/>
      </c>
      <c r="AA38" s="119" t="str" cm="1">
        <f t="array" aca="1" ref="AA3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IF(OR($A38="", _xlpm.ColLetter="NONE"), "", INDIRECT("'" &amp; $A$35 &amp; "'!" &amp; _xlpm.ColLetter &amp; $B38)),
    _xlpm.SurfacingVal, INDIRECT("'" &amp; $A$35 &amp; "'!AX" &amp; $B38),
    IF(_xlpm.BaseVal="", "",
        IF(AND(_xlpm.ColLetter="AI", 'Manual Inputs'!$I$22="Yes"), _xlpm.BaseVal - _xlpm.SurfacingVal, _xlpm.BaseVal)
    )
)</f>
        <v/>
      </c>
      <c r="AB38" s="119" t="str" cm="1">
        <f t="array" aca="1" ref="AB3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IF(OR($A38="", _xlpm.ColLetter="NONE"), "", INDIRECT("'" &amp; $A$35 &amp; "'!" &amp; _xlpm.ColLetter &amp; $B38)),
    _xlpm.SurfacingVal, INDIRECT("'" &amp; $A$35 &amp; "'!AX" &amp; $B38),
    IF(_xlpm.BaseVal="", "",
        IF(AND(_xlpm.ColLetter="AI", 'Manual Inputs'!$I$22="Yes"), _xlpm.BaseVal - _xlpm.SurfacingVal, _xlpm.BaseVal)
    )
)</f>
        <v/>
      </c>
      <c r="AC38" s="119" t="str" cm="1">
        <f t="array" aca="1" ref="AC3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IF(OR($A38="", _xlpm.ColLetter="NONE"), "", INDIRECT("'" &amp; $A$35 &amp; "'!" &amp; _xlpm.ColLetter &amp; $B38)),
    _xlpm.SurfacingVal, INDIRECT("'" &amp; $A$35 &amp; "'!AX" &amp; $B38),
    IF(_xlpm.BaseVal="", "",
        IF(AND(_xlpm.ColLetter="AI", 'Manual Inputs'!$I$22="Yes"), _xlpm.BaseVal - _xlpm.SurfacingVal, _xlpm.BaseVal)
    )
)</f>
        <v/>
      </c>
      <c r="AD38" s="119" t="str" cm="1">
        <f t="array" aca="1" ref="AD3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IF(OR($A38="", _xlpm.ColLetter="NONE"), "", INDIRECT("'" &amp; $A$35 &amp; "'!" &amp; _xlpm.ColLetter &amp; $B38)),
    _xlpm.SurfacingVal, INDIRECT("'" &amp; $A$35 &amp; "'!AX" &amp; $B38),
    IF(_xlpm.BaseVal="", "",
        IF(AND(_xlpm.ColLetter="AI", 'Manual Inputs'!$I$22="Yes"), _xlpm.BaseVal - _xlpm.SurfacingVal, _xlpm.BaseVal)
    )
)</f>
        <v/>
      </c>
      <c r="AE38" s="119" t="str" cm="1">
        <f t="array" aca="1" ref="AE3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IF(OR($A38="", _xlpm.ColLetter="NONE"), "", INDIRECT("'" &amp; $A$35 &amp; "'!" &amp; _xlpm.ColLetter &amp; $B38)),
    _xlpm.SurfacingVal, INDIRECT("'" &amp; $A$35 &amp; "'!AX" &amp; $B38),
    IF(_xlpm.BaseVal="", "",
        IF(AND(_xlpm.ColLetter="AI", 'Manual Inputs'!$I$22="Yes"), _xlpm.BaseVal - _xlpm.SurfacingVal, _xlpm.BaseVal)
    )
)</f>
        <v/>
      </c>
      <c r="AF38" s="119" t="str" cm="1">
        <f t="array" aca="1" ref="AF3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IF(OR($A38="", _xlpm.ColLetter="NONE"), "", INDIRECT("'" &amp; $A$35 &amp; "'!" &amp; _xlpm.ColLetter &amp; $B38)),
    _xlpm.SurfacingVal, INDIRECT("'" &amp; $A$35 &amp; "'!AX" &amp; $B38),
    IF(_xlpm.BaseVal="", "",
        IF(AND(_xlpm.ColLetter="AI", 'Manual Inputs'!$I$22="Yes"), _xlpm.BaseVal - _xlpm.SurfacingVal, _xlpm.BaseVal)
    )
)</f>
        <v/>
      </c>
      <c r="AG38" s="119" t="str" cm="1">
        <f t="array" aca="1" ref="AG3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IF(OR($A38="", _xlpm.ColLetter="NONE"), "", INDIRECT("'" &amp; $A$35 &amp; "'!" &amp; _xlpm.ColLetter &amp; $B38)),
    _xlpm.SurfacingVal, INDIRECT("'" &amp; $A$35 &amp; "'!AX" &amp; $B38),
    IF(_xlpm.BaseVal="", "",
        IF(AND(_xlpm.ColLetter="AI", 'Manual Inputs'!$I$22="Yes"), _xlpm.BaseVal - _xlpm.SurfacingVal, _xlpm.BaseVal)
    )
)</f>
        <v/>
      </c>
      <c r="AH38" s="112"/>
      <c r="AI38" s="99"/>
    </row>
    <row r="39" spans="1:35" s="2" customFormat="1" ht="14.1" customHeight="1">
      <c r="A39" s="54"/>
      <c r="B39" s="6" t="str">
        <f t="shared" si="4"/>
        <v/>
      </c>
      <c r="C39" s="5"/>
      <c r="D39" s="98"/>
      <c r="E39" s="115"/>
      <c r="F39" s="116" t="str" cm="1">
        <f t="array" aca="1" ref="F39" ca="1">IF(A39="", "", INDIRECT("'" &amp; $A$35 &amp; "'!B" &amp; A39))</f>
        <v/>
      </c>
      <c r="G39" s="117" t="str">
        <f t="shared" si="5"/>
        <v/>
      </c>
      <c r="H39" s="118" t="str" cm="1">
        <f t="array" aca="1" ref="H39" ca="1">IF(A39="", "", INDIRECT("'" &amp; $A$35 &amp; "'!B" &amp; B39))</f>
        <v/>
      </c>
      <c r="I39" s="119" t="str" cm="1">
        <f t="array" aca="1" ref="I3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IF(OR($A39="", _xlpm.ColLetter="NONE"), "", INDIRECT("'" &amp; $A$35 &amp; "'!" &amp; _xlpm.ColLetter &amp; $B39)),
    _xlpm.SurfacingVal, INDIRECT("'" &amp; $A$35 &amp; "'!AX" &amp; $B39),
    IF(_xlpm.BaseVal="", "",
        IF(AND(_xlpm.ColLetter="AI", 'Manual Inputs'!$I$22="Yes"), _xlpm.BaseVal - _xlpm.SurfacingVal, _xlpm.BaseVal)
    )
)</f>
        <v/>
      </c>
      <c r="J39" s="119" t="str" cm="1">
        <f t="array" aca="1" ref="J3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IF(OR($A39="", _xlpm.ColLetter="NONE"), "", INDIRECT("'" &amp; $A$35 &amp; "'!" &amp; _xlpm.ColLetter &amp; $B39)),
    _xlpm.SurfacingVal, INDIRECT("'" &amp; $A$35 &amp; "'!AX" &amp; $B39),
    IF(_xlpm.BaseVal="", "",
        IF(AND(_xlpm.ColLetter="AI", 'Manual Inputs'!$I$22="Yes"), _xlpm.BaseVal - _xlpm.SurfacingVal, _xlpm.BaseVal)
    )
)</f>
        <v/>
      </c>
      <c r="K39" s="119" t="str" cm="1">
        <f t="array" aca="1" ref="K3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IF(OR($A39="", _xlpm.ColLetter="NONE"), "", INDIRECT("'" &amp; $A$35 &amp; "'!" &amp; _xlpm.ColLetter &amp; $B39)),
    _xlpm.SurfacingVal, INDIRECT("'" &amp; $A$35 &amp; "'!AX" &amp; $B39),
    IF(_xlpm.BaseVal="", "",
        IF(AND(_xlpm.ColLetter="AI", 'Manual Inputs'!$I$22="Yes"), _xlpm.BaseVal - _xlpm.SurfacingVal, _xlpm.BaseVal)
    )
)</f>
        <v/>
      </c>
      <c r="L39" s="119" t="str" cm="1">
        <f t="array" aca="1" ref="L3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IF(OR($A39="", _xlpm.ColLetter="NONE"), "", INDIRECT("'" &amp; $A$35 &amp; "'!" &amp; _xlpm.ColLetter &amp; $B39)),
    _xlpm.SurfacingVal, INDIRECT("'" &amp; $A$35 &amp; "'!AX" &amp; $B39),
    IF(_xlpm.BaseVal="", "",
        IF(AND(_xlpm.ColLetter="AI", 'Manual Inputs'!$I$22="Yes"), _xlpm.BaseVal - _xlpm.SurfacingVal, _xlpm.BaseVal)
    )
)</f>
        <v/>
      </c>
      <c r="M39" s="119" t="str" cm="1">
        <f t="array" aca="1" ref="M3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IF(OR($A39="", _xlpm.ColLetter="NONE"), "", INDIRECT("'" &amp; $A$35 &amp; "'!" &amp; _xlpm.ColLetter &amp; $B39)),
    _xlpm.SurfacingVal, INDIRECT("'" &amp; $A$35 &amp; "'!AX" &amp; $B39),
    IF(_xlpm.BaseVal="", "",
        IF(AND(_xlpm.ColLetter="AI", 'Manual Inputs'!$I$22="Yes"), _xlpm.BaseVal - _xlpm.SurfacingVal, _xlpm.BaseVal)
    )
)</f>
        <v/>
      </c>
      <c r="N39" s="119" t="str" cm="1">
        <f t="array" aca="1" ref="N3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IF(OR($A39="", _xlpm.ColLetter="NONE"), "", INDIRECT("'" &amp; $A$35 &amp; "'!" &amp; _xlpm.ColLetter &amp; $B39)),
    _xlpm.SurfacingVal, INDIRECT("'" &amp; $A$35 &amp; "'!AX" &amp; $B39),
    IF(_xlpm.BaseVal="", "",
        IF(AND(_xlpm.ColLetter="AI", 'Manual Inputs'!$I$22="Yes"), _xlpm.BaseVal - _xlpm.SurfacingVal, _xlpm.BaseVal)
    )
)</f>
        <v/>
      </c>
      <c r="O39" s="119" t="str" cm="1">
        <f t="array" aca="1" ref="O3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IF(OR($A39="", _xlpm.ColLetter="NONE"), "", INDIRECT("'" &amp; $A$35 &amp; "'!" &amp; _xlpm.ColLetter &amp; $B39)),
    _xlpm.SurfacingVal, INDIRECT("'" &amp; $A$35 &amp; "'!AX" &amp; $B39),
    IF(_xlpm.BaseVal="", "",
        IF(AND(_xlpm.ColLetter="AI", 'Manual Inputs'!$I$22="Yes"), _xlpm.BaseVal - _xlpm.SurfacingVal, _xlpm.BaseVal)
    )
)</f>
        <v/>
      </c>
      <c r="P39" s="119" t="str" cm="1">
        <f t="array" aca="1" ref="P3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IF(OR($A39="", _xlpm.ColLetter="NONE"), "", INDIRECT("'" &amp; $A$35 &amp; "'!" &amp; _xlpm.ColLetter &amp; $B39)),
    _xlpm.SurfacingVal, INDIRECT("'" &amp; $A$35 &amp; "'!AX" &amp; $B39),
    IF(_xlpm.BaseVal="", "",
        IF(AND(_xlpm.ColLetter="AI", 'Manual Inputs'!$I$22="Yes"), _xlpm.BaseVal - _xlpm.SurfacingVal, _xlpm.BaseVal)
    )
)</f>
        <v/>
      </c>
      <c r="Q39" s="119" t="str" cm="1">
        <f t="array" aca="1" ref="Q3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IF(OR($A39="", _xlpm.ColLetter="NONE"), "", INDIRECT("'" &amp; $A$35 &amp; "'!" &amp; _xlpm.ColLetter &amp; $B39)),
    _xlpm.SurfacingVal, INDIRECT("'" &amp; $A$35 &amp; "'!AX" &amp; $B39),
    IF(_xlpm.BaseVal="", "",
        IF(AND(_xlpm.ColLetter="AI", 'Manual Inputs'!$I$22="Yes"), _xlpm.BaseVal - _xlpm.SurfacingVal, _xlpm.BaseVal)
    )
)</f>
        <v/>
      </c>
      <c r="R39" s="119" t="str" cm="1">
        <f t="array" aca="1" ref="R3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IF(OR($A39="", _xlpm.ColLetter="NONE"), "", INDIRECT("'" &amp; $A$35 &amp; "'!" &amp; _xlpm.ColLetter &amp; $B39)),
    _xlpm.SurfacingVal, INDIRECT("'" &amp; $A$35 &amp; "'!AX" &amp; $B39),
    IF(_xlpm.BaseVal="", "",
        IF(AND(_xlpm.ColLetter="AI", 'Manual Inputs'!$I$22="Yes"), _xlpm.BaseVal - _xlpm.SurfacingVal, _xlpm.BaseVal)
    )
)</f>
        <v/>
      </c>
      <c r="S39" s="119" t="str" cm="1">
        <f t="array" aca="1" ref="S3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IF(OR($A39="", _xlpm.ColLetter="NONE"), "", INDIRECT("'" &amp; $A$35 &amp; "'!" &amp; _xlpm.ColLetter &amp; $B39)),
    _xlpm.SurfacingVal, INDIRECT("'" &amp; $A$35 &amp; "'!AX" &amp; $B39),
    IF(_xlpm.BaseVal="", "",
        IF(AND(_xlpm.ColLetter="AI", 'Manual Inputs'!$I$22="Yes"), _xlpm.BaseVal - _xlpm.SurfacingVal, _xlpm.BaseVal)
    )
)</f>
        <v/>
      </c>
      <c r="T39" s="119" t="str" cm="1">
        <f t="array" aca="1" ref="T3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IF(OR($A39="", _xlpm.ColLetter="NONE"), "", INDIRECT("'" &amp; $A$35 &amp; "'!" &amp; _xlpm.ColLetter &amp; $B39)),
    _xlpm.SurfacingVal, INDIRECT("'" &amp; $A$35 &amp; "'!AX" &amp; $B39),
    IF(_xlpm.BaseVal="", "",
        IF(AND(_xlpm.ColLetter="AI", 'Manual Inputs'!$I$22="Yes"), _xlpm.BaseVal - _xlpm.SurfacingVal, _xlpm.BaseVal)
    )
)</f>
        <v/>
      </c>
      <c r="U39" s="119" t="str" cm="1">
        <f t="array" aca="1" ref="U3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IF(OR($A39="", _xlpm.ColLetter="NONE"), "", INDIRECT("'" &amp; $A$35 &amp; "'!" &amp; _xlpm.ColLetter &amp; $B39)),
    _xlpm.SurfacingVal, INDIRECT("'" &amp; $A$35 &amp; "'!AX" &amp; $B39),
    IF(_xlpm.BaseVal="", "",
        IF(AND(_xlpm.ColLetter="AI", 'Manual Inputs'!$I$22="Yes"), _xlpm.BaseVal - _xlpm.SurfacingVal, _xlpm.BaseVal)
    )
)</f>
        <v/>
      </c>
      <c r="V39" s="119" t="str" cm="1">
        <f t="array" aca="1" ref="V3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IF(OR($A39="", _xlpm.ColLetter="NONE"), "", INDIRECT("'" &amp; $A$35 &amp; "'!" &amp; _xlpm.ColLetter &amp; $B39)),
    _xlpm.SurfacingVal, INDIRECT("'" &amp; $A$35 &amp; "'!AX" &amp; $B39),
    IF(_xlpm.BaseVal="", "",
        IF(AND(_xlpm.ColLetter="AI", 'Manual Inputs'!$I$22="Yes"), _xlpm.BaseVal - _xlpm.SurfacingVal, _xlpm.BaseVal)
    )
)</f>
        <v/>
      </c>
      <c r="W39" s="119" t="str" cm="1">
        <f t="array" aca="1" ref="W3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IF(OR($A39="", _xlpm.ColLetter="NONE"), "", INDIRECT("'" &amp; $A$35 &amp; "'!" &amp; _xlpm.ColLetter &amp; $B39)),
    _xlpm.SurfacingVal, INDIRECT("'" &amp; $A$35 &amp; "'!AX" &amp; $B39),
    IF(_xlpm.BaseVal="", "",
        IF(AND(_xlpm.ColLetter="AI", 'Manual Inputs'!$I$22="Yes"), _xlpm.BaseVal - _xlpm.SurfacingVal, _xlpm.BaseVal)
    )
)</f>
        <v/>
      </c>
      <c r="X39" s="119" t="str" cm="1">
        <f t="array" aca="1" ref="X3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IF(OR($A39="", _xlpm.ColLetter="NONE"), "", INDIRECT("'" &amp; $A$35 &amp; "'!" &amp; _xlpm.ColLetter &amp; $B39)),
    _xlpm.SurfacingVal, INDIRECT("'" &amp; $A$35 &amp; "'!AX" &amp; $B39),
    IF(_xlpm.BaseVal="", "",
        IF(AND(_xlpm.ColLetter="AI", 'Manual Inputs'!$I$22="Yes"), _xlpm.BaseVal - _xlpm.SurfacingVal, _xlpm.BaseVal)
    )
)</f>
        <v/>
      </c>
      <c r="Y39" s="119" t="str" cm="1">
        <f t="array" aca="1" ref="Y3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IF(OR($A39="", _xlpm.ColLetter="NONE"), "", INDIRECT("'" &amp; $A$35 &amp; "'!" &amp; _xlpm.ColLetter &amp; $B39)),
    _xlpm.SurfacingVal, INDIRECT("'" &amp; $A$35 &amp; "'!AX" &amp; $B39),
    IF(_xlpm.BaseVal="", "",
        IF(AND(_xlpm.ColLetter="AI", 'Manual Inputs'!$I$22="Yes"), _xlpm.BaseVal - _xlpm.SurfacingVal, _xlpm.BaseVal)
    )
)</f>
        <v/>
      </c>
      <c r="Z39" s="119" t="str" cm="1">
        <f t="array" aca="1" ref="Z3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IF(OR($A39="", _xlpm.ColLetter="NONE"), "", INDIRECT("'" &amp; $A$35 &amp; "'!" &amp; _xlpm.ColLetter &amp; $B39)),
    _xlpm.SurfacingVal, INDIRECT("'" &amp; $A$35 &amp; "'!AX" &amp; $B39),
    IF(_xlpm.BaseVal="", "",
        IF(AND(_xlpm.ColLetter="AI", 'Manual Inputs'!$I$22="Yes"), _xlpm.BaseVal - _xlpm.SurfacingVal, _xlpm.BaseVal)
    )
)</f>
        <v/>
      </c>
      <c r="AA39" s="119" t="str" cm="1">
        <f t="array" aca="1" ref="AA3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IF(OR($A39="", _xlpm.ColLetter="NONE"), "", INDIRECT("'" &amp; $A$35 &amp; "'!" &amp; _xlpm.ColLetter &amp; $B39)),
    _xlpm.SurfacingVal, INDIRECT("'" &amp; $A$35 &amp; "'!AX" &amp; $B39),
    IF(_xlpm.BaseVal="", "",
        IF(AND(_xlpm.ColLetter="AI", 'Manual Inputs'!$I$22="Yes"), _xlpm.BaseVal - _xlpm.SurfacingVal, _xlpm.BaseVal)
    )
)</f>
        <v/>
      </c>
      <c r="AB39" s="119" t="str" cm="1">
        <f t="array" aca="1" ref="AB3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IF(OR($A39="", _xlpm.ColLetter="NONE"), "", INDIRECT("'" &amp; $A$35 &amp; "'!" &amp; _xlpm.ColLetter &amp; $B39)),
    _xlpm.SurfacingVal, INDIRECT("'" &amp; $A$35 &amp; "'!AX" &amp; $B39),
    IF(_xlpm.BaseVal="", "",
        IF(AND(_xlpm.ColLetter="AI", 'Manual Inputs'!$I$22="Yes"), _xlpm.BaseVal - _xlpm.SurfacingVal, _xlpm.BaseVal)
    )
)</f>
        <v/>
      </c>
      <c r="AC39" s="119" t="str" cm="1">
        <f t="array" aca="1" ref="AC3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IF(OR($A39="", _xlpm.ColLetter="NONE"), "", INDIRECT("'" &amp; $A$35 &amp; "'!" &amp; _xlpm.ColLetter &amp; $B39)),
    _xlpm.SurfacingVal, INDIRECT("'" &amp; $A$35 &amp; "'!AX" &amp; $B39),
    IF(_xlpm.BaseVal="", "",
        IF(AND(_xlpm.ColLetter="AI", 'Manual Inputs'!$I$22="Yes"), _xlpm.BaseVal - _xlpm.SurfacingVal, _xlpm.BaseVal)
    )
)</f>
        <v/>
      </c>
      <c r="AD39" s="119" t="str" cm="1">
        <f t="array" aca="1" ref="AD3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IF(OR($A39="", _xlpm.ColLetter="NONE"), "", INDIRECT("'" &amp; $A$35 &amp; "'!" &amp; _xlpm.ColLetter &amp; $B39)),
    _xlpm.SurfacingVal, INDIRECT("'" &amp; $A$35 &amp; "'!AX" &amp; $B39),
    IF(_xlpm.BaseVal="", "",
        IF(AND(_xlpm.ColLetter="AI", 'Manual Inputs'!$I$22="Yes"), _xlpm.BaseVal - _xlpm.SurfacingVal, _xlpm.BaseVal)
    )
)</f>
        <v/>
      </c>
      <c r="AE39" s="119" t="str" cm="1">
        <f t="array" aca="1" ref="AE3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IF(OR($A39="", _xlpm.ColLetter="NONE"), "", INDIRECT("'" &amp; $A$35 &amp; "'!" &amp; _xlpm.ColLetter &amp; $B39)),
    _xlpm.SurfacingVal, INDIRECT("'" &amp; $A$35 &amp; "'!AX" &amp; $B39),
    IF(_xlpm.BaseVal="", "",
        IF(AND(_xlpm.ColLetter="AI", 'Manual Inputs'!$I$22="Yes"), _xlpm.BaseVal - _xlpm.SurfacingVal, _xlpm.BaseVal)
    )
)</f>
        <v/>
      </c>
      <c r="AF39" s="119" t="str" cm="1">
        <f t="array" aca="1" ref="AF3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IF(OR($A39="", _xlpm.ColLetter="NONE"), "", INDIRECT("'" &amp; $A$35 &amp; "'!" &amp; _xlpm.ColLetter &amp; $B39)),
    _xlpm.SurfacingVal, INDIRECT("'" &amp; $A$35 &amp; "'!AX" &amp; $B39),
    IF(_xlpm.BaseVal="", "",
        IF(AND(_xlpm.ColLetter="AI", 'Manual Inputs'!$I$22="Yes"), _xlpm.BaseVal - _xlpm.SurfacingVal, _xlpm.BaseVal)
    )
)</f>
        <v/>
      </c>
      <c r="AG39" s="119" t="str" cm="1">
        <f t="array" aca="1" ref="AG3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IF(OR($A39="", _xlpm.ColLetter="NONE"), "", INDIRECT("'" &amp; $A$35 &amp; "'!" &amp; _xlpm.ColLetter &amp; $B39)),
    _xlpm.SurfacingVal, INDIRECT("'" &amp; $A$35 &amp; "'!AX" &amp; $B39),
    IF(_xlpm.BaseVal="", "",
        IF(AND(_xlpm.ColLetter="AI", 'Manual Inputs'!$I$22="Yes"), _xlpm.BaseVal - _xlpm.SurfacingVal, _xlpm.BaseVal)
    )
)</f>
        <v/>
      </c>
      <c r="AH39" s="112"/>
      <c r="AI39" s="99"/>
    </row>
    <row r="40" spans="1:35" s="2" customFormat="1" ht="14.1" customHeight="1">
      <c r="A40" s="54"/>
      <c r="B40" s="6" t="str">
        <f t="shared" si="4"/>
        <v/>
      </c>
      <c r="C40" s="5"/>
      <c r="D40" s="98"/>
      <c r="E40" s="115"/>
      <c r="F40" s="116" t="str" cm="1">
        <f t="array" aca="1" ref="F40" ca="1">IF(A40="", "", INDIRECT("'" &amp; $A$35 &amp; "'!B" &amp; A40))</f>
        <v/>
      </c>
      <c r="G40" s="117" t="str">
        <f t="shared" si="5"/>
        <v/>
      </c>
      <c r="H40" s="118" t="str" cm="1">
        <f t="array" aca="1" ref="H40" ca="1">IF(A40="", "", INDIRECT("'" &amp; $A$35 &amp; "'!B" &amp; B40))</f>
        <v/>
      </c>
      <c r="I40" s="119" t="str" cm="1">
        <f t="array" aca="1" ref="I4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IF(OR($A40="", _xlpm.ColLetter="NONE"), "", INDIRECT("'" &amp; $A$35 &amp; "'!" &amp; _xlpm.ColLetter &amp; $B40)),
    _xlpm.SurfacingVal, INDIRECT("'" &amp; $A$35 &amp; "'!AX" &amp; $B40),
    IF(_xlpm.BaseVal="", "",
        IF(AND(_xlpm.ColLetter="AI", 'Manual Inputs'!$I$22="Yes"), _xlpm.BaseVal - _xlpm.SurfacingVal, _xlpm.BaseVal)
    )
)</f>
        <v/>
      </c>
      <c r="J40" s="119" t="str" cm="1">
        <f t="array" aca="1" ref="J4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IF(OR($A40="", _xlpm.ColLetter="NONE"), "", INDIRECT("'" &amp; $A$35 &amp; "'!" &amp; _xlpm.ColLetter &amp; $B40)),
    _xlpm.SurfacingVal, INDIRECT("'" &amp; $A$35 &amp; "'!AX" &amp; $B40),
    IF(_xlpm.BaseVal="", "",
        IF(AND(_xlpm.ColLetter="AI", 'Manual Inputs'!$I$22="Yes"), _xlpm.BaseVal - _xlpm.SurfacingVal, _xlpm.BaseVal)
    )
)</f>
        <v/>
      </c>
      <c r="K40" s="119" t="str" cm="1">
        <f t="array" aca="1" ref="K4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IF(OR($A40="", _xlpm.ColLetter="NONE"), "", INDIRECT("'" &amp; $A$35 &amp; "'!" &amp; _xlpm.ColLetter &amp; $B40)),
    _xlpm.SurfacingVal, INDIRECT("'" &amp; $A$35 &amp; "'!AX" &amp; $B40),
    IF(_xlpm.BaseVal="", "",
        IF(AND(_xlpm.ColLetter="AI", 'Manual Inputs'!$I$22="Yes"), _xlpm.BaseVal - _xlpm.SurfacingVal, _xlpm.BaseVal)
    )
)</f>
        <v/>
      </c>
      <c r="L40" s="119" t="str" cm="1">
        <f t="array" aca="1" ref="L4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IF(OR($A40="", _xlpm.ColLetter="NONE"), "", INDIRECT("'" &amp; $A$35 &amp; "'!" &amp; _xlpm.ColLetter &amp; $B40)),
    _xlpm.SurfacingVal, INDIRECT("'" &amp; $A$35 &amp; "'!AX" &amp; $B40),
    IF(_xlpm.BaseVal="", "",
        IF(AND(_xlpm.ColLetter="AI", 'Manual Inputs'!$I$22="Yes"), _xlpm.BaseVal - _xlpm.SurfacingVal, _xlpm.BaseVal)
    )
)</f>
        <v/>
      </c>
      <c r="M40" s="119" t="str" cm="1">
        <f t="array" aca="1" ref="M4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IF(OR($A40="", _xlpm.ColLetter="NONE"), "", INDIRECT("'" &amp; $A$35 &amp; "'!" &amp; _xlpm.ColLetter &amp; $B40)),
    _xlpm.SurfacingVal, INDIRECT("'" &amp; $A$35 &amp; "'!AX" &amp; $B40),
    IF(_xlpm.BaseVal="", "",
        IF(AND(_xlpm.ColLetter="AI", 'Manual Inputs'!$I$22="Yes"), _xlpm.BaseVal - _xlpm.SurfacingVal, _xlpm.BaseVal)
    )
)</f>
        <v/>
      </c>
      <c r="N40" s="119" t="str" cm="1">
        <f t="array" aca="1" ref="N4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IF(OR($A40="", _xlpm.ColLetter="NONE"), "", INDIRECT("'" &amp; $A$35 &amp; "'!" &amp; _xlpm.ColLetter &amp; $B40)),
    _xlpm.SurfacingVal, INDIRECT("'" &amp; $A$35 &amp; "'!AX" &amp; $B40),
    IF(_xlpm.BaseVal="", "",
        IF(AND(_xlpm.ColLetter="AI", 'Manual Inputs'!$I$22="Yes"), _xlpm.BaseVal - _xlpm.SurfacingVal, _xlpm.BaseVal)
    )
)</f>
        <v/>
      </c>
      <c r="O40" s="119" t="str" cm="1">
        <f t="array" aca="1" ref="O4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IF(OR($A40="", _xlpm.ColLetter="NONE"), "", INDIRECT("'" &amp; $A$35 &amp; "'!" &amp; _xlpm.ColLetter &amp; $B40)),
    _xlpm.SurfacingVal, INDIRECT("'" &amp; $A$35 &amp; "'!AX" &amp; $B40),
    IF(_xlpm.BaseVal="", "",
        IF(AND(_xlpm.ColLetter="AI", 'Manual Inputs'!$I$22="Yes"), _xlpm.BaseVal - _xlpm.SurfacingVal, _xlpm.BaseVal)
    )
)</f>
        <v/>
      </c>
      <c r="P40" s="119" t="str" cm="1">
        <f t="array" aca="1" ref="P4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IF(OR($A40="", _xlpm.ColLetter="NONE"), "", INDIRECT("'" &amp; $A$35 &amp; "'!" &amp; _xlpm.ColLetter &amp; $B40)),
    _xlpm.SurfacingVal, INDIRECT("'" &amp; $A$35 &amp; "'!AX" &amp; $B40),
    IF(_xlpm.BaseVal="", "",
        IF(AND(_xlpm.ColLetter="AI", 'Manual Inputs'!$I$22="Yes"), _xlpm.BaseVal - _xlpm.SurfacingVal, _xlpm.BaseVal)
    )
)</f>
        <v/>
      </c>
      <c r="Q40" s="119" t="str" cm="1">
        <f t="array" aca="1" ref="Q4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IF(OR($A40="", _xlpm.ColLetter="NONE"), "", INDIRECT("'" &amp; $A$35 &amp; "'!" &amp; _xlpm.ColLetter &amp; $B40)),
    _xlpm.SurfacingVal, INDIRECT("'" &amp; $A$35 &amp; "'!AX" &amp; $B40),
    IF(_xlpm.BaseVal="", "",
        IF(AND(_xlpm.ColLetter="AI", 'Manual Inputs'!$I$22="Yes"), _xlpm.BaseVal - _xlpm.SurfacingVal, _xlpm.BaseVal)
    )
)</f>
        <v/>
      </c>
      <c r="R40" s="119" t="str" cm="1">
        <f t="array" aca="1" ref="R4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IF(OR($A40="", _xlpm.ColLetter="NONE"), "", INDIRECT("'" &amp; $A$35 &amp; "'!" &amp; _xlpm.ColLetter &amp; $B40)),
    _xlpm.SurfacingVal, INDIRECT("'" &amp; $A$35 &amp; "'!AX" &amp; $B40),
    IF(_xlpm.BaseVal="", "",
        IF(AND(_xlpm.ColLetter="AI", 'Manual Inputs'!$I$22="Yes"), _xlpm.BaseVal - _xlpm.SurfacingVal, _xlpm.BaseVal)
    )
)</f>
        <v/>
      </c>
      <c r="S40" s="119" t="str" cm="1">
        <f t="array" aca="1" ref="S4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IF(OR($A40="", _xlpm.ColLetter="NONE"), "", INDIRECT("'" &amp; $A$35 &amp; "'!" &amp; _xlpm.ColLetter &amp; $B40)),
    _xlpm.SurfacingVal, INDIRECT("'" &amp; $A$35 &amp; "'!AX" &amp; $B40),
    IF(_xlpm.BaseVal="", "",
        IF(AND(_xlpm.ColLetter="AI", 'Manual Inputs'!$I$22="Yes"), _xlpm.BaseVal - _xlpm.SurfacingVal, _xlpm.BaseVal)
    )
)</f>
        <v/>
      </c>
      <c r="T40" s="119" t="str" cm="1">
        <f t="array" aca="1" ref="T4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IF(OR($A40="", _xlpm.ColLetter="NONE"), "", INDIRECT("'" &amp; $A$35 &amp; "'!" &amp; _xlpm.ColLetter &amp; $B40)),
    _xlpm.SurfacingVal, INDIRECT("'" &amp; $A$35 &amp; "'!AX" &amp; $B40),
    IF(_xlpm.BaseVal="", "",
        IF(AND(_xlpm.ColLetter="AI", 'Manual Inputs'!$I$22="Yes"), _xlpm.BaseVal - _xlpm.SurfacingVal, _xlpm.BaseVal)
    )
)</f>
        <v/>
      </c>
      <c r="U40" s="119" t="str" cm="1">
        <f t="array" aca="1" ref="U4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IF(OR($A40="", _xlpm.ColLetter="NONE"), "", INDIRECT("'" &amp; $A$35 &amp; "'!" &amp; _xlpm.ColLetter &amp; $B40)),
    _xlpm.SurfacingVal, INDIRECT("'" &amp; $A$35 &amp; "'!AX" &amp; $B40),
    IF(_xlpm.BaseVal="", "",
        IF(AND(_xlpm.ColLetter="AI", 'Manual Inputs'!$I$22="Yes"), _xlpm.BaseVal - _xlpm.SurfacingVal, _xlpm.BaseVal)
    )
)</f>
        <v/>
      </c>
      <c r="V40" s="119" t="str" cm="1">
        <f t="array" aca="1" ref="V4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IF(OR($A40="", _xlpm.ColLetter="NONE"), "", INDIRECT("'" &amp; $A$35 &amp; "'!" &amp; _xlpm.ColLetter &amp; $B40)),
    _xlpm.SurfacingVal, INDIRECT("'" &amp; $A$35 &amp; "'!AX" &amp; $B40),
    IF(_xlpm.BaseVal="", "",
        IF(AND(_xlpm.ColLetter="AI", 'Manual Inputs'!$I$22="Yes"), _xlpm.BaseVal - _xlpm.SurfacingVal, _xlpm.BaseVal)
    )
)</f>
        <v/>
      </c>
      <c r="W40" s="119" t="str" cm="1">
        <f t="array" aca="1" ref="W4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IF(OR($A40="", _xlpm.ColLetter="NONE"), "", INDIRECT("'" &amp; $A$35 &amp; "'!" &amp; _xlpm.ColLetter &amp; $B40)),
    _xlpm.SurfacingVal, INDIRECT("'" &amp; $A$35 &amp; "'!AX" &amp; $B40),
    IF(_xlpm.BaseVal="", "",
        IF(AND(_xlpm.ColLetter="AI", 'Manual Inputs'!$I$22="Yes"), _xlpm.BaseVal - _xlpm.SurfacingVal, _xlpm.BaseVal)
    )
)</f>
        <v/>
      </c>
      <c r="X40" s="119" t="str" cm="1">
        <f t="array" aca="1" ref="X4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IF(OR($A40="", _xlpm.ColLetter="NONE"), "", INDIRECT("'" &amp; $A$35 &amp; "'!" &amp; _xlpm.ColLetter &amp; $B40)),
    _xlpm.SurfacingVal, INDIRECT("'" &amp; $A$35 &amp; "'!AX" &amp; $B40),
    IF(_xlpm.BaseVal="", "",
        IF(AND(_xlpm.ColLetter="AI", 'Manual Inputs'!$I$22="Yes"), _xlpm.BaseVal - _xlpm.SurfacingVal, _xlpm.BaseVal)
    )
)</f>
        <v/>
      </c>
      <c r="Y40" s="119" t="str" cm="1">
        <f t="array" aca="1" ref="Y4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IF(OR($A40="", _xlpm.ColLetter="NONE"), "", INDIRECT("'" &amp; $A$35 &amp; "'!" &amp; _xlpm.ColLetter &amp; $B40)),
    _xlpm.SurfacingVal, INDIRECT("'" &amp; $A$35 &amp; "'!AX" &amp; $B40),
    IF(_xlpm.BaseVal="", "",
        IF(AND(_xlpm.ColLetter="AI", 'Manual Inputs'!$I$22="Yes"), _xlpm.BaseVal - _xlpm.SurfacingVal, _xlpm.BaseVal)
    )
)</f>
        <v/>
      </c>
      <c r="Z40" s="119" t="str" cm="1">
        <f t="array" aca="1" ref="Z4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IF(OR($A40="", _xlpm.ColLetter="NONE"), "", INDIRECT("'" &amp; $A$35 &amp; "'!" &amp; _xlpm.ColLetter &amp; $B40)),
    _xlpm.SurfacingVal, INDIRECT("'" &amp; $A$35 &amp; "'!AX" &amp; $B40),
    IF(_xlpm.BaseVal="", "",
        IF(AND(_xlpm.ColLetter="AI", 'Manual Inputs'!$I$22="Yes"), _xlpm.BaseVal - _xlpm.SurfacingVal, _xlpm.BaseVal)
    )
)</f>
        <v/>
      </c>
      <c r="AA40" s="119" t="str" cm="1">
        <f t="array" aca="1" ref="AA4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IF(OR($A40="", _xlpm.ColLetter="NONE"), "", INDIRECT("'" &amp; $A$35 &amp; "'!" &amp; _xlpm.ColLetter &amp; $B40)),
    _xlpm.SurfacingVal, INDIRECT("'" &amp; $A$35 &amp; "'!AX" &amp; $B40),
    IF(_xlpm.BaseVal="", "",
        IF(AND(_xlpm.ColLetter="AI", 'Manual Inputs'!$I$22="Yes"), _xlpm.BaseVal - _xlpm.SurfacingVal, _xlpm.BaseVal)
    )
)</f>
        <v/>
      </c>
      <c r="AB40" s="119" t="str" cm="1">
        <f t="array" aca="1" ref="AB4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IF(OR($A40="", _xlpm.ColLetter="NONE"), "", INDIRECT("'" &amp; $A$35 &amp; "'!" &amp; _xlpm.ColLetter &amp; $B40)),
    _xlpm.SurfacingVal, INDIRECT("'" &amp; $A$35 &amp; "'!AX" &amp; $B40),
    IF(_xlpm.BaseVal="", "",
        IF(AND(_xlpm.ColLetter="AI", 'Manual Inputs'!$I$22="Yes"), _xlpm.BaseVal - _xlpm.SurfacingVal, _xlpm.BaseVal)
    )
)</f>
        <v/>
      </c>
      <c r="AC40" s="119" t="str" cm="1">
        <f t="array" aca="1" ref="AC4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IF(OR($A40="", _xlpm.ColLetter="NONE"), "", INDIRECT("'" &amp; $A$35 &amp; "'!" &amp; _xlpm.ColLetter &amp; $B40)),
    _xlpm.SurfacingVal, INDIRECT("'" &amp; $A$35 &amp; "'!AX" &amp; $B40),
    IF(_xlpm.BaseVal="", "",
        IF(AND(_xlpm.ColLetter="AI", 'Manual Inputs'!$I$22="Yes"), _xlpm.BaseVal - _xlpm.SurfacingVal, _xlpm.BaseVal)
    )
)</f>
        <v/>
      </c>
      <c r="AD40" s="119" t="str" cm="1">
        <f t="array" aca="1" ref="AD4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IF(OR($A40="", _xlpm.ColLetter="NONE"), "", INDIRECT("'" &amp; $A$35 &amp; "'!" &amp; _xlpm.ColLetter &amp; $B40)),
    _xlpm.SurfacingVal, INDIRECT("'" &amp; $A$35 &amp; "'!AX" &amp; $B40),
    IF(_xlpm.BaseVal="", "",
        IF(AND(_xlpm.ColLetter="AI", 'Manual Inputs'!$I$22="Yes"), _xlpm.BaseVal - _xlpm.SurfacingVal, _xlpm.BaseVal)
    )
)</f>
        <v/>
      </c>
      <c r="AE40" s="119" t="str" cm="1">
        <f t="array" aca="1" ref="AE4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IF(OR($A40="", _xlpm.ColLetter="NONE"), "", INDIRECT("'" &amp; $A$35 &amp; "'!" &amp; _xlpm.ColLetter &amp; $B40)),
    _xlpm.SurfacingVal, INDIRECT("'" &amp; $A$35 &amp; "'!AX" &amp; $B40),
    IF(_xlpm.BaseVal="", "",
        IF(AND(_xlpm.ColLetter="AI", 'Manual Inputs'!$I$22="Yes"), _xlpm.BaseVal - _xlpm.SurfacingVal, _xlpm.BaseVal)
    )
)</f>
        <v/>
      </c>
      <c r="AF40" s="119" t="str" cm="1">
        <f t="array" aca="1" ref="AF4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IF(OR($A40="", _xlpm.ColLetter="NONE"), "", INDIRECT("'" &amp; $A$35 &amp; "'!" &amp; _xlpm.ColLetter &amp; $B40)),
    _xlpm.SurfacingVal, INDIRECT("'" &amp; $A$35 &amp; "'!AX" &amp; $B40),
    IF(_xlpm.BaseVal="", "",
        IF(AND(_xlpm.ColLetter="AI", 'Manual Inputs'!$I$22="Yes"), _xlpm.BaseVal - _xlpm.SurfacingVal, _xlpm.BaseVal)
    )
)</f>
        <v/>
      </c>
      <c r="AG40" s="119" t="str" cm="1">
        <f t="array" aca="1" ref="AG4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IF(OR($A40="", _xlpm.ColLetter="NONE"), "", INDIRECT("'" &amp; $A$35 &amp; "'!" &amp; _xlpm.ColLetter &amp; $B40)),
    _xlpm.SurfacingVal, INDIRECT("'" &amp; $A$35 &amp; "'!AX" &amp; $B40),
    IF(_xlpm.BaseVal="", "",
        IF(AND(_xlpm.ColLetter="AI", 'Manual Inputs'!$I$22="Yes"), _xlpm.BaseVal - _xlpm.SurfacingVal, _xlpm.BaseVal)
    )
)</f>
        <v/>
      </c>
      <c r="AH40" s="112"/>
      <c r="AI40" s="99"/>
    </row>
    <row r="41" spans="1:35" s="2" customFormat="1" ht="14.1" customHeight="1">
      <c r="A41" s="54"/>
      <c r="B41" s="6" t="str">
        <f t="shared" si="4"/>
        <v/>
      </c>
      <c r="C41" s="5"/>
      <c r="D41" s="98"/>
      <c r="E41" s="115"/>
      <c r="F41" s="116" t="str" cm="1">
        <f t="array" aca="1" ref="F41" ca="1">IF(A41="", "", INDIRECT("'" &amp; $A$35 &amp; "'!B" &amp; A41))</f>
        <v/>
      </c>
      <c r="G41" s="117" t="str">
        <f t="shared" si="5"/>
        <v/>
      </c>
      <c r="H41" s="118" t="str" cm="1">
        <f t="array" aca="1" ref="H41" ca="1">IF(A41="", "", INDIRECT("'" &amp; $A$35 &amp; "'!B" &amp; B41))</f>
        <v/>
      </c>
      <c r="I41" s="119" t="str" cm="1">
        <f t="array" aca="1" ref="I4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IF(OR($A41="", _xlpm.ColLetter="NONE"), "", INDIRECT("'" &amp; $A$35 &amp; "'!" &amp; _xlpm.ColLetter &amp; $B41)),
    _xlpm.SurfacingVal, INDIRECT("'" &amp; $A$35 &amp; "'!AX" &amp; $B41),
    IF(_xlpm.BaseVal="", "",
        IF(AND(_xlpm.ColLetter="AI", 'Manual Inputs'!$I$22="Yes"), _xlpm.BaseVal - _xlpm.SurfacingVal, _xlpm.BaseVal)
    )
)</f>
        <v/>
      </c>
      <c r="J41" s="119" t="str" cm="1">
        <f t="array" aca="1" ref="J4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IF(OR($A41="", _xlpm.ColLetter="NONE"), "", INDIRECT("'" &amp; $A$35 &amp; "'!" &amp; _xlpm.ColLetter &amp; $B41)),
    _xlpm.SurfacingVal, INDIRECT("'" &amp; $A$35 &amp; "'!AX" &amp; $B41),
    IF(_xlpm.BaseVal="", "",
        IF(AND(_xlpm.ColLetter="AI", 'Manual Inputs'!$I$22="Yes"), _xlpm.BaseVal - _xlpm.SurfacingVal, _xlpm.BaseVal)
    )
)</f>
        <v/>
      </c>
      <c r="K41" s="119" t="str" cm="1">
        <f t="array" aca="1" ref="K4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IF(OR($A41="", _xlpm.ColLetter="NONE"), "", INDIRECT("'" &amp; $A$35 &amp; "'!" &amp; _xlpm.ColLetter &amp; $B41)),
    _xlpm.SurfacingVal, INDIRECT("'" &amp; $A$35 &amp; "'!AX" &amp; $B41),
    IF(_xlpm.BaseVal="", "",
        IF(AND(_xlpm.ColLetter="AI", 'Manual Inputs'!$I$22="Yes"), _xlpm.BaseVal - _xlpm.SurfacingVal, _xlpm.BaseVal)
    )
)</f>
        <v/>
      </c>
      <c r="L41" s="119" t="str" cm="1">
        <f t="array" aca="1" ref="L4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IF(OR($A41="", _xlpm.ColLetter="NONE"), "", INDIRECT("'" &amp; $A$35 &amp; "'!" &amp; _xlpm.ColLetter &amp; $B41)),
    _xlpm.SurfacingVal, INDIRECT("'" &amp; $A$35 &amp; "'!AX" &amp; $B41),
    IF(_xlpm.BaseVal="", "",
        IF(AND(_xlpm.ColLetter="AI", 'Manual Inputs'!$I$22="Yes"), _xlpm.BaseVal - _xlpm.SurfacingVal, _xlpm.BaseVal)
    )
)</f>
        <v/>
      </c>
      <c r="M41" s="119" t="str" cm="1">
        <f t="array" aca="1" ref="M4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IF(OR($A41="", _xlpm.ColLetter="NONE"), "", INDIRECT("'" &amp; $A$35 &amp; "'!" &amp; _xlpm.ColLetter &amp; $B41)),
    _xlpm.SurfacingVal, INDIRECT("'" &amp; $A$35 &amp; "'!AX" &amp; $B41),
    IF(_xlpm.BaseVal="", "",
        IF(AND(_xlpm.ColLetter="AI", 'Manual Inputs'!$I$22="Yes"), _xlpm.BaseVal - _xlpm.SurfacingVal, _xlpm.BaseVal)
    )
)</f>
        <v/>
      </c>
      <c r="N41" s="119" t="str" cm="1">
        <f t="array" aca="1" ref="N4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IF(OR($A41="", _xlpm.ColLetter="NONE"), "", INDIRECT("'" &amp; $A$35 &amp; "'!" &amp; _xlpm.ColLetter &amp; $B41)),
    _xlpm.SurfacingVal, INDIRECT("'" &amp; $A$35 &amp; "'!AX" &amp; $B41),
    IF(_xlpm.BaseVal="", "",
        IF(AND(_xlpm.ColLetter="AI", 'Manual Inputs'!$I$22="Yes"), _xlpm.BaseVal - _xlpm.SurfacingVal, _xlpm.BaseVal)
    )
)</f>
        <v/>
      </c>
      <c r="O41" s="119" t="str" cm="1">
        <f t="array" aca="1" ref="O4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IF(OR($A41="", _xlpm.ColLetter="NONE"), "", INDIRECT("'" &amp; $A$35 &amp; "'!" &amp; _xlpm.ColLetter &amp; $B41)),
    _xlpm.SurfacingVal, INDIRECT("'" &amp; $A$35 &amp; "'!AX" &amp; $B41),
    IF(_xlpm.BaseVal="", "",
        IF(AND(_xlpm.ColLetter="AI", 'Manual Inputs'!$I$22="Yes"), _xlpm.BaseVal - _xlpm.SurfacingVal, _xlpm.BaseVal)
    )
)</f>
        <v/>
      </c>
      <c r="P41" s="119" t="str" cm="1">
        <f t="array" aca="1" ref="P4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IF(OR($A41="", _xlpm.ColLetter="NONE"), "", INDIRECT("'" &amp; $A$35 &amp; "'!" &amp; _xlpm.ColLetter &amp; $B41)),
    _xlpm.SurfacingVal, INDIRECT("'" &amp; $A$35 &amp; "'!AX" &amp; $B41),
    IF(_xlpm.BaseVal="", "",
        IF(AND(_xlpm.ColLetter="AI", 'Manual Inputs'!$I$22="Yes"), _xlpm.BaseVal - _xlpm.SurfacingVal, _xlpm.BaseVal)
    )
)</f>
        <v/>
      </c>
      <c r="Q41" s="119" t="str" cm="1">
        <f t="array" aca="1" ref="Q4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IF(OR($A41="", _xlpm.ColLetter="NONE"), "", INDIRECT("'" &amp; $A$35 &amp; "'!" &amp; _xlpm.ColLetter &amp; $B41)),
    _xlpm.SurfacingVal, INDIRECT("'" &amp; $A$35 &amp; "'!AX" &amp; $B41),
    IF(_xlpm.BaseVal="", "",
        IF(AND(_xlpm.ColLetter="AI", 'Manual Inputs'!$I$22="Yes"), _xlpm.BaseVal - _xlpm.SurfacingVal, _xlpm.BaseVal)
    )
)</f>
        <v/>
      </c>
      <c r="R41" s="119" t="str" cm="1">
        <f t="array" aca="1" ref="R4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IF(OR($A41="", _xlpm.ColLetter="NONE"), "", INDIRECT("'" &amp; $A$35 &amp; "'!" &amp; _xlpm.ColLetter &amp; $B41)),
    _xlpm.SurfacingVal, INDIRECT("'" &amp; $A$35 &amp; "'!AX" &amp; $B41),
    IF(_xlpm.BaseVal="", "",
        IF(AND(_xlpm.ColLetter="AI", 'Manual Inputs'!$I$22="Yes"), _xlpm.BaseVal - _xlpm.SurfacingVal, _xlpm.BaseVal)
    )
)</f>
        <v/>
      </c>
      <c r="S41" s="119" t="str" cm="1">
        <f t="array" aca="1" ref="S4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IF(OR($A41="", _xlpm.ColLetter="NONE"), "", INDIRECT("'" &amp; $A$35 &amp; "'!" &amp; _xlpm.ColLetter &amp; $B41)),
    _xlpm.SurfacingVal, INDIRECT("'" &amp; $A$35 &amp; "'!AX" &amp; $B41),
    IF(_xlpm.BaseVal="", "",
        IF(AND(_xlpm.ColLetter="AI", 'Manual Inputs'!$I$22="Yes"), _xlpm.BaseVal - _xlpm.SurfacingVal, _xlpm.BaseVal)
    )
)</f>
        <v/>
      </c>
      <c r="T41" s="119" t="str" cm="1">
        <f t="array" aca="1" ref="T4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IF(OR($A41="", _xlpm.ColLetter="NONE"), "", INDIRECT("'" &amp; $A$35 &amp; "'!" &amp; _xlpm.ColLetter &amp; $B41)),
    _xlpm.SurfacingVal, INDIRECT("'" &amp; $A$35 &amp; "'!AX" &amp; $B41),
    IF(_xlpm.BaseVal="", "",
        IF(AND(_xlpm.ColLetter="AI", 'Manual Inputs'!$I$22="Yes"), _xlpm.BaseVal - _xlpm.SurfacingVal, _xlpm.BaseVal)
    )
)</f>
        <v/>
      </c>
      <c r="U41" s="119" t="str" cm="1">
        <f t="array" aca="1" ref="U4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IF(OR($A41="", _xlpm.ColLetter="NONE"), "", INDIRECT("'" &amp; $A$35 &amp; "'!" &amp; _xlpm.ColLetter &amp; $B41)),
    _xlpm.SurfacingVal, INDIRECT("'" &amp; $A$35 &amp; "'!AX" &amp; $B41),
    IF(_xlpm.BaseVal="", "",
        IF(AND(_xlpm.ColLetter="AI", 'Manual Inputs'!$I$22="Yes"), _xlpm.BaseVal - _xlpm.SurfacingVal, _xlpm.BaseVal)
    )
)</f>
        <v/>
      </c>
      <c r="V41" s="119" t="str" cm="1">
        <f t="array" aca="1" ref="V4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IF(OR($A41="", _xlpm.ColLetter="NONE"), "", INDIRECT("'" &amp; $A$35 &amp; "'!" &amp; _xlpm.ColLetter &amp; $B41)),
    _xlpm.SurfacingVal, INDIRECT("'" &amp; $A$35 &amp; "'!AX" &amp; $B41),
    IF(_xlpm.BaseVal="", "",
        IF(AND(_xlpm.ColLetter="AI", 'Manual Inputs'!$I$22="Yes"), _xlpm.BaseVal - _xlpm.SurfacingVal, _xlpm.BaseVal)
    )
)</f>
        <v/>
      </c>
      <c r="W41" s="119" t="str" cm="1">
        <f t="array" aca="1" ref="W4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IF(OR($A41="", _xlpm.ColLetter="NONE"), "", INDIRECT("'" &amp; $A$35 &amp; "'!" &amp; _xlpm.ColLetter &amp; $B41)),
    _xlpm.SurfacingVal, INDIRECT("'" &amp; $A$35 &amp; "'!AX" &amp; $B41),
    IF(_xlpm.BaseVal="", "",
        IF(AND(_xlpm.ColLetter="AI", 'Manual Inputs'!$I$22="Yes"), _xlpm.BaseVal - _xlpm.SurfacingVal, _xlpm.BaseVal)
    )
)</f>
        <v/>
      </c>
      <c r="X41" s="119" t="str" cm="1">
        <f t="array" aca="1" ref="X4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IF(OR($A41="", _xlpm.ColLetter="NONE"), "", INDIRECT("'" &amp; $A$35 &amp; "'!" &amp; _xlpm.ColLetter &amp; $B41)),
    _xlpm.SurfacingVal, INDIRECT("'" &amp; $A$35 &amp; "'!AX" &amp; $B41),
    IF(_xlpm.BaseVal="", "",
        IF(AND(_xlpm.ColLetter="AI", 'Manual Inputs'!$I$22="Yes"), _xlpm.BaseVal - _xlpm.SurfacingVal, _xlpm.BaseVal)
    )
)</f>
        <v/>
      </c>
      <c r="Y41" s="119" t="str" cm="1">
        <f t="array" aca="1" ref="Y4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IF(OR($A41="", _xlpm.ColLetter="NONE"), "", INDIRECT("'" &amp; $A$35 &amp; "'!" &amp; _xlpm.ColLetter &amp; $B41)),
    _xlpm.SurfacingVal, INDIRECT("'" &amp; $A$35 &amp; "'!AX" &amp; $B41),
    IF(_xlpm.BaseVal="", "",
        IF(AND(_xlpm.ColLetter="AI", 'Manual Inputs'!$I$22="Yes"), _xlpm.BaseVal - _xlpm.SurfacingVal, _xlpm.BaseVal)
    )
)</f>
        <v/>
      </c>
      <c r="Z41" s="119" t="str" cm="1">
        <f t="array" aca="1" ref="Z4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IF(OR($A41="", _xlpm.ColLetter="NONE"), "", INDIRECT("'" &amp; $A$35 &amp; "'!" &amp; _xlpm.ColLetter &amp; $B41)),
    _xlpm.SurfacingVal, INDIRECT("'" &amp; $A$35 &amp; "'!AX" &amp; $B41),
    IF(_xlpm.BaseVal="", "",
        IF(AND(_xlpm.ColLetter="AI", 'Manual Inputs'!$I$22="Yes"), _xlpm.BaseVal - _xlpm.SurfacingVal, _xlpm.BaseVal)
    )
)</f>
        <v/>
      </c>
      <c r="AA41" s="119" t="str" cm="1">
        <f t="array" aca="1" ref="AA4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IF(OR($A41="", _xlpm.ColLetter="NONE"), "", INDIRECT("'" &amp; $A$35 &amp; "'!" &amp; _xlpm.ColLetter &amp; $B41)),
    _xlpm.SurfacingVal, INDIRECT("'" &amp; $A$35 &amp; "'!AX" &amp; $B41),
    IF(_xlpm.BaseVal="", "",
        IF(AND(_xlpm.ColLetter="AI", 'Manual Inputs'!$I$22="Yes"), _xlpm.BaseVal - _xlpm.SurfacingVal, _xlpm.BaseVal)
    )
)</f>
        <v/>
      </c>
      <c r="AB41" s="119" t="str" cm="1">
        <f t="array" aca="1" ref="AB4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IF(OR($A41="", _xlpm.ColLetter="NONE"), "", INDIRECT("'" &amp; $A$35 &amp; "'!" &amp; _xlpm.ColLetter &amp; $B41)),
    _xlpm.SurfacingVal, INDIRECT("'" &amp; $A$35 &amp; "'!AX" &amp; $B41),
    IF(_xlpm.BaseVal="", "",
        IF(AND(_xlpm.ColLetter="AI", 'Manual Inputs'!$I$22="Yes"), _xlpm.BaseVal - _xlpm.SurfacingVal, _xlpm.BaseVal)
    )
)</f>
        <v/>
      </c>
      <c r="AC41" s="119" t="str" cm="1">
        <f t="array" aca="1" ref="AC4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IF(OR($A41="", _xlpm.ColLetter="NONE"), "", INDIRECT("'" &amp; $A$35 &amp; "'!" &amp; _xlpm.ColLetter &amp; $B41)),
    _xlpm.SurfacingVal, INDIRECT("'" &amp; $A$35 &amp; "'!AX" &amp; $B41),
    IF(_xlpm.BaseVal="", "",
        IF(AND(_xlpm.ColLetter="AI", 'Manual Inputs'!$I$22="Yes"), _xlpm.BaseVal - _xlpm.SurfacingVal, _xlpm.BaseVal)
    )
)</f>
        <v/>
      </c>
      <c r="AD41" s="119" t="str" cm="1">
        <f t="array" aca="1" ref="AD4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IF(OR($A41="", _xlpm.ColLetter="NONE"), "", INDIRECT("'" &amp; $A$35 &amp; "'!" &amp; _xlpm.ColLetter &amp; $B41)),
    _xlpm.SurfacingVal, INDIRECT("'" &amp; $A$35 &amp; "'!AX" &amp; $B41),
    IF(_xlpm.BaseVal="", "",
        IF(AND(_xlpm.ColLetter="AI", 'Manual Inputs'!$I$22="Yes"), _xlpm.BaseVal - _xlpm.SurfacingVal, _xlpm.BaseVal)
    )
)</f>
        <v/>
      </c>
      <c r="AE41" s="119" t="str" cm="1">
        <f t="array" aca="1" ref="AE4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IF(OR($A41="", _xlpm.ColLetter="NONE"), "", INDIRECT("'" &amp; $A$35 &amp; "'!" &amp; _xlpm.ColLetter &amp; $B41)),
    _xlpm.SurfacingVal, INDIRECT("'" &amp; $A$35 &amp; "'!AX" &amp; $B41),
    IF(_xlpm.BaseVal="", "",
        IF(AND(_xlpm.ColLetter="AI", 'Manual Inputs'!$I$22="Yes"), _xlpm.BaseVal - _xlpm.SurfacingVal, _xlpm.BaseVal)
    )
)</f>
        <v/>
      </c>
      <c r="AF41" s="119" t="str" cm="1">
        <f t="array" aca="1" ref="AF4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IF(OR($A41="", _xlpm.ColLetter="NONE"), "", INDIRECT("'" &amp; $A$35 &amp; "'!" &amp; _xlpm.ColLetter &amp; $B41)),
    _xlpm.SurfacingVal, INDIRECT("'" &amp; $A$35 &amp; "'!AX" &amp; $B41),
    IF(_xlpm.BaseVal="", "",
        IF(AND(_xlpm.ColLetter="AI", 'Manual Inputs'!$I$22="Yes"), _xlpm.BaseVal - _xlpm.SurfacingVal, _xlpm.BaseVal)
    )
)</f>
        <v/>
      </c>
      <c r="AG41" s="119" t="str" cm="1">
        <f t="array" aca="1" ref="AG4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IF(OR($A41="", _xlpm.ColLetter="NONE"), "", INDIRECT("'" &amp; $A$35 &amp; "'!" &amp; _xlpm.ColLetter &amp; $B41)),
    _xlpm.SurfacingVal, INDIRECT("'" &amp; $A$35 &amp; "'!AX" &amp; $B41),
    IF(_xlpm.BaseVal="", "",
        IF(AND(_xlpm.ColLetter="AI", 'Manual Inputs'!$I$22="Yes"), _xlpm.BaseVal - _xlpm.SurfacingVal, _xlpm.BaseVal)
    )
)</f>
        <v/>
      </c>
      <c r="AH41" s="112"/>
      <c r="AI41" s="99"/>
    </row>
    <row r="42" spans="1:35" s="2" customFormat="1" ht="14.1" customHeight="1">
      <c r="A42" s="54"/>
      <c r="B42" s="6" t="str">
        <f t="shared" si="4"/>
        <v/>
      </c>
      <c r="C42" s="5"/>
      <c r="D42" s="98"/>
      <c r="E42" s="115"/>
      <c r="F42" s="116" t="str" cm="1">
        <f t="array" aca="1" ref="F42" ca="1">IF(A42="", "", INDIRECT("'" &amp; $A$35 &amp; "'!B" &amp; A42))</f>
        <v/>
      </c>
      <c r="G42" s="117" t="str">
        <f t="shared" si="5"/>
        <v/>
      </c>
      <c r="H42" s="118" t="str" cm="1">
        <f t="array" aca="1" ref="H42" ca="1">IF(A42="", "", INDIRECT("'" &amp; $A$35 &amp; "'!B" &amp; B42))</f>
        <v/>
      </c>
      <c r="I42" s="119" t="str" cm="1">
        <f t="array" aca="1" ref="I4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IF(OR($A42="", _xlpm.ColLetter="NONE"), "", INDIRECT("'" &amp; $A$35 &amp; "'!" &amp; _xlpm.ColLetter &amp; $B42)),
    _xlpm.SurfacingVal, INDIRECT("'" &amp; $A$35 &amp; "'!AX" &amp; $B42),
    IF(_xlpm.BaseVal="", "",
        IF(AND(_xlpm.ColLetter="AI", 'Manual Inputs'!$I$22="Yes"), _xlpm.BaseVal - _xlpm.SurfacingVal, _xlpm.BaseVal)
    )
)</f>
        <v/>
      </c>
      <c r="J42" s="119" t="str" cm="1">
        <f t="array" aca="1" ref="J4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IF(OR($A42="", _xlpm.ColLetter="NONE"), "", INDIRECT("'" &amp; $A$35 &amp; "'!" &amp; _xlpm.ColLetter &amp; $B42)),
    _xlpm.SurfacingVal, INDIRECT("'" &amp; $A$35 &amp; "'!AX" &amp; $B42),
    IF(_xlpm.BaseVal="", "",
        IF(AND(_xlpm.ColLetter="AI", 'Manual Inputs'!$I$22="Yes"), _xlpm.BaseVal - _xlpm.SurfacingVal, _xlpm.BaseVal)
    )
)</f>
        <v/>
      </c>
      <c r="K42" s="119" t="str" cm="1">
        <f t="array" aca="1" ref="K4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IF(OR($A42="", _xlpm.ColLetter="NONE"), "", INDIRECT("'" &amp; $A$35 &amp; "'!" &amp; _xlpm.ColLetter &amp; $B42)),
    _xlpm.SurfacingVal, INDIRECT("'" &amp; $A$35 &amp; "'!AX" &amp; $B42),
    IF(_xlpm.BaseVal="", "",
        IF(AND(_xlpm.ColLetter="AI", 'Manual Inputs'!$I$22="Yes"), _xlpm.BaseVal - _xlpm.SurfacingVal, _xlpm.BaseVal)
    )
)</f>
        <v/>
      </c>
      <c r="L42" s="119" t="str" cm="1">
        <f t="array" aca="1" ref="L4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IF(OR($A42="", _xlpm.ColLetter="NONE"), "", INDIRECT("'" &amp; $A$35 &amp; "'!" &amp; _xlpm.ColLetter &amp; $B42)),
    _xlpm.SurfacingVal, INDIRECT("'" &amp; $A$35 &amp; "'!AX" &amp; $B42),
    IF(_xlpm.BaseVal="", "",
        IF(AND(_xlpm.ColLetter="AI", 'Manual Inputs'!$I$22="Yes"), _xlpm.BaseVal - _xlpm.SurfacingVal, _xlpm.BaseVal)
    )
)</f>
        <v/>
      </c>
      <c r="M42" s="119" t="str" cm="1">
        <f t="array" aca="1" ref="M4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IF(OR($A42="", _xlpm.ColLetter="NONE"), "", INDIRECT("'" &amp; $A$35 &amp; "'!" &amp; _xlpm.ColLetter &amp; $B42)),
    _xlpm.SurfacingVal, INDIRECT("'" &amp; $A$35 &amp; "'!AX" &amp; $B42),
    IF(_xlpm.BaseVal="", "",
        IF(AND(_xlpm.ColLetter="AI", 'Manual Inputs'!$I$22="Yes"), _xlpm.BaseVal - _xlpm.SurfacingVal, _xlpm.BaseVal)
    )
)</f>
        <v/>
      </c>
      <c r="N42" s="119" t="str" cm="1">
        <f t="array" aca="1" ref="N4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IF(OR($A42="", _xlpm.ColLetter="NONE"), "", INDIRECT("'" &amp; $A$35 &amp; "'!" &amp; _xlpm.ColLetter &amp; $B42)),
    _xlpm.SurfacingVal, INDIRECT("'" &amp; $A$35 &amp; "'!AX" &amp; $B42),
    IF(_xlpm.BaseVal="", "",
        IF(AND(_xlpm.ColLetter="AI", 'Manual Inputs'!$I$22="Yes"), _xlpm.BaseVal - _xlpm.SurfacingVal, _xlpm.BaseVal)
    )
)</f>
        <v/>
      </c>
      <c r="O42" s="119" t="str" cm="1">
        <f t="array" aca="1" ref="O4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IF(OR($A42="", _xlpm.ColLetter="NONE"), "", INDIRECT("'" &amp; $A$35 &amp; "'!" &amp; _xlpm.ColLetter &amp; $B42)),
    _xlpm.SurfacingVal, INDIRECT("'" &amp; $A$35 &amp; "'!AX" &amp; $B42),
    IF(_xlpm.BaseVal="", "",
        IF(AND(_xlpm.ColLetter="AI", 'Manual Inputs'!$I$22="Yes"), _xlpm.BaseVal - _xlpm.SurfacingVal, _xlpm.BaseVal)
    )
)</f>
        <v/>
      </c>
      <c r="P42" s="119" t="str" cm="1">
        <f t="array" aca="1" ref="P4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IF(OR($A42="", _xlpm.ColLetter="NONE"), "", INDIRECT("'" &amp; $A$35 &amp; "'!" &amp; _xlpm.ColLetter &amp; $B42)),
    _xlpm.SurfacingVal, INDIRECT("'" &amp; $A$35 &amp; "'!AX" &amp; $B42),
    IF(_xlpm.BaseVal="", "",
        IF(AND(_xlpm.ColLetter="AI", 'Manual Inputs'!$I$22="Yes"), _xlpm.BaseVal - _xlpm.SurfacingVal, _xlpm.BaseVal)
    )
)</f>
        <v/>
      </c>
      <c r="Q42" s="119" t="str" cm="1">
        <f t="array" aca="1" ref="Q4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IF(OR($A42="", _xlpm.ColLetter="NONE"), "", INDIRECT("'" &amp; $A$35 &amp; "'!" &amp; _xlpm.ColLetter &amp; $B42)),
    _xlpm.SurfacingVal, INDIRECT("'" &amp; $A$35 &amp; "'!AX" &amp; $B42),
    IF(_xlpm.BaseVal="", "",
        IF(AND(_xlpm.ColLetter="AI", 'Manual Inputs'!$I$22="Yes"), _xlpm.BaseVal - _xlpm.SurfacingVal, _xlpm.BaseVal)
    )
)</f>
        <v/>
      </c>
      <c r="R42" s="119" t="str" cm="1">
        <f t="array" aca="1" ref="R4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IF(OR($A42="", _xlpm.ColLetter="NONE"), "", INDIRECT("'" &amp; $A$35 &amp; "'!" &amp; _xlpm.ColLetter &amp; $B42)),
    _xlpm.SurfacingVal, INDIRECT("'" &amp; $A$35 &amp; "'!AX" &amp; $B42),
    IF(_xlpm.BaseVal="", "",
        IF(AND(_xlpm.ColLetter="AI", 'Manual Inputs'!$I$22="Yes"), _xlpm.BaseVal - _xlpm.SurfacingVal, _xlpm.BaseVal)
    )
)</f>
        <v/>
      </c>
      <c r="S42" s="119" t="str" cm="1">
        <f t="array" aca="1" ref="S4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IF(OR($A42="", _xlpm.ColLetter="NONE"), "", INDIRECT("'" &amp; $A$35 &amp; "'!" &amp; _xlpm.ColLetter &amp; $B42)),
    _xlpm.SurfacingVal, INDIRECT("'" &amp; $A$35 &amp; "'!AX" &amp; $B42),
    IF(_xlpm.BaseVal="", "",
        IF(AND(_xlpm.ColLetter="AI", 'Manual Inputs'!$I$22="Yes"), _xlpm.BaseVal - _xlpm.SurfacingVal, _xlpm.BaseVal)
    )
)</f>
        <v/>
      </c>
      <c r="T42" s="119" t="str" cm="1">
        <f t="array" aca="1" ref="T4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IF(OR($A42="", _xlpm.ColLetter="NONE"), "", INDIRECT("'" &amp; $A$35 &amp; "'!" &amp; _xlpm.ColLetter &amp; $B42)),
    _xlpm.SurfacingVal, INDIRECT("'" &amp; $A$35 &amp; "'!AX" &amp; $B42),
    IF(_xlpm.BaseVal="", "",
        IF(AND(_xlpm.ColLetter="AI", 'Manual Inputs'!$I$22="Yes"), _xlpm.BaseVal - _xlpm.SurfacingVal, _xlpm.BaseVal)
    )
)</f>
        <v/>
      </c>
      <c r="U42" s="119" t="str" cm="1">
        <f t="array" aca="1" ref="U4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IF(OR($A42="", _xlpm.ColLetter="NONE"), "", INDIRECT("'" &amp; $A$35 &amp; "'!" &amp; _xlpm.ColLetter &amp; $B42)),
    _xlpm.SurfacingVal, INDIRECT("'" &amp; $A$35 &amp; "'!AX" &amp; $B42),
    IF(_xlpm.BaseVal="", "",
        IF(AND(_xlpm.ColLetter="AI", 'Manual Inputs'!$I$22="Yes"), _xlpm.BaseVal - _xlpm.SurfacingVal, _xlpm.BaseVal)
    )
)</f>
        <v/>
      </c>
      <c r="V42" s="119" t="str" cm="1">
        <f t="array" aca="1" ref="V4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IF(OR($A42="", _xlpm.ColLetter="NONE"), "", INDIRECT("'" &amp; $A$35 &amp; "'!" &amp; _xlpm.ColLetter &amp; $B42)),
    _xlpm.SurfacingVal, INDIRECT("'" &amp; $A$35 &amp; "'!AX" &amp; $B42),
    IF(_xlpm.BaseVal="", "",
        IF(AND(_xlpm.ColLetter="AI", 'Manual Inputs'!$I$22="Yes"), _xlpm.BaseVal - _xlpm.SurfacingVal, _xlpm.BaseVal)
    )
)</f>
        <v/>
      </c>
      <c r="W42" s="119" t="str" cm="1">
        <f t="array" aca="1" ref="W4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IF(OR($A42="", _xlpm.ColLetter="NONE"), "", INDIRECT("'" &amp; $A$35 &amp; "'!" &amp; _xlpm.ColLetter &amp; $B42)),
    _xlpm.SurfacingVal, INDIRECT("'" &amp; $A$35 &amp; "'!AX" &amp; $B42),
    IF(_xlpm.BaseVal="", "",
        IF(AND(_xlpm.ColLetter="AI", 'Manual Inputs'!$I$22="Yes"), _xlpm.BaseVal - _xlpm.SurfacingVal, _xlpm.BaseVal)
    )
)</f>
        <v/>
      </c>
      <c r="X42" s="119" t="str" cm="1">
        <f t="array" aca="1" ref="X4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IF(OR($A42="", _xlpm.ColLetter="NONE"), "", INDIRECT("'" &amp; $A$35 &amp; "'!" &amp; _xlpm.ColLetter &amp; $B42)),
    _xlpm.SurfacingVal, INDIRECT("'" &amp; $A$35 &amp; "'!AX" &amp; $B42),
    IF(_xlpm.BaseVal="", "",
        IF(AND(_xlpm.ColLetter="AI", 'Manual Inputs'!$I$22="Yes"), _xlpm.BaseVal - _xlpm.SurfacingVal, _xlpm.BaseVal)
    )
)</f>
        <v/>
      </c>
      <c r="Y42" s="119" t="str" cm="1">
        <f t="array" aca="1" ref="Y4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IF(OR($A42="", _xlpm.ColLetter="NONE"), "", INDIRECT("'" &amp; $A$35 &amp; "'!" &amp; _xlpm.ColLetter &amp; $B42)),
    _xlpm.SurfacingVal, INDIRECT("'" &amp; $A$35 &amp; "'!AX" &amp; $B42),
    IF(_xlpm.BaseVal="", "",
        IF(AND(_xlpm.ColLetter="AI", 'Manual Inputs'!$I$22="Yes"), _xlpm.BaseVal - _xlpm.SurfacingVal, _xlpm.BaseVal)
    )
)</f>
        <v/>
      </c>
      <c r="Z42" s="119" t="str" cm="1">
        <f t="array" aca="1" ref="Z4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IF(OR($A42="", _xlpm.ColLetter="NONE"), "", INDIRECT("'" &amp; $A$35 &amp; "'!" &amp; _xlpm.ColLetter &amp; $B42)),
    _xlpm.SurfacingVal, INDIRECT("'" &amp; $A$35 &amp; "'!AX" &amp; $B42),
    IF(_xlpm.BaseVal="", "",
        IF(AND(_xlpm.ColLetter="AI", 'Manual Inputs'!$I$22="Yes"), _xlpm.BaseVal - _xlpm.SurfacingVal, _xlpm.BaseVal)
    )
)</f>
        <v/>
      </c>
      <c r="AA42" s="119" t="str" cm="1">
        <f t="array" aca="1" ref="AA4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IF(OR($A42="", _xlpm.ColLetter="NONE"), "", INDIRECT("'" &amp; $A$35 &amp; "'!" &amp; _xlpm.ColLetter &amp; $B42)),
    _xlpm.SurfacingVal, INDIRECT("'" &amp; $A$35 &amp; "'!AX" &amp; $B42),
    IF(_xlpm.BaseVal="", "",
        IF(AND(_xlpm.ColLetter="AI", 'Manual Inputs'!$I$22="Yes"), _xlpm.BaseVal - _xlpm.SurfacingVal, _xlpm.BaseVal)
    )
)</f>
        <v/>
      </c>
      <c r="AB42" s="119" t="str" cm="1">
        <f t="array" aca="1" ref="AB4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IF(OR($A42="", _xlpm.ColLetter="NONE"), "", INDIRECT("'" &amp; $A$35 &amp; "'!" &amp; _xlpm.ColLetter &amp; $B42)),
    _xlpm.SurfacingVal, INDIRECT("'" &amp; $A$35 &amp; "'!AX" &amp; $B42),
    IF(_xlpm.BaseVal="", "",
        IF(AND(_xlpm.ColLetter="AI", 'Manual Inputs'!$I$22="Yes"), _xlpm.BaseVal - _xlpm.SurfacingVal, _xlpm.BaseVal)
    )
)</f>
        <v/>
      </c>
      <c r="AC42" s="119" t="str" cm="1">
        <f t="array" aca="1" ref="AC4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IF(OR($A42="", _xlpm.ColLetter="NONE"), "", INDIRECT("'" &amp; $A$35 &amp; "'!" &amp; _xlpm.ColLetter &amp; $B42)),
    _xlpm.SurfacingVal, INDIRECT("'" &amp; $A$35 &amp; "'!AX" &amp; $B42),
    IF(_xlpm.BaseVal="", "",
        IF(AND(_xlpm.ColLetter="AI", 'Manual Inputs'!$I$22="Yes"), _xlpm.BaseVal - _xlpm.SurfacingVal, _xlpm.BaseVal)
    )
)</f>
        <v/>
      </c>
      <c r="AD42" s="119" t="str" cm="1">
        <f t="array" aca="1" ref="AD4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IF(OR($A42="", _xlpm.ColLetter="NONE"), "", INDIRECT("'" &amp; $A$35 &amp; "'!" &amp; _xlpm.ColLetter &amp; $B42)),
    _xlpm.SurfacingVal, INDIRECT("'" &amp; $A$35 &amp; "'!AX" &amp; $B42),
    IF(_xlpm.BaseVal="", "",
        IF(AND(_xlpm.ColLetter="AI", 'Manual Inputs'!$I$22="Yes"), _xlpm.BaseVal - _xlpm.SurfacingVal, _xlpm.BaseVal)
    )
)</f>
        <v/>
      </c>
      <c r="AE42" s="119" t="str" cm="1">
        <f t="array" aca="1" ref="AE4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IF(OR($A42="", _xlpm.ColLetter="NONE"), "", INDIRECT("'" &amp; $A$35 &amp; "'!" &amp; _xlpm.ColLetter &amp; $B42)),
    _xlpm.SurfacingVal, INDIRECT("'" &amp; $A$35 &amp; "'!AX" &amp; $B42),
    IF(_xlpm.BaseVal="", "",
        IF(AND(_xlpm.ColLetter="AI", 'Manual Inputs'!$I$22="Yes"), _xlpm.BaseVal - _xlpm.SurfacingVal, _xlpm.BaseVal)
    )
)</f>
        <v/>
      </c>
      <c r="AF42" s="119" t="str" cm="1">
        <f t="array" aca="1" ref="AF4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IF(OR($A42="", _xlpm.ColLetter="NONE"), "", INDIRECT("'" &amp; $A$35 &amp; "'!" &amp; _xlpm.ColLetter &amp; $B42)),
    _xlpm.SurfacingVal, INDIRECT("'" &amp; $A$35 &amp; "'!AX" &amp; $B42),
    IF(_xlpm.BaseVal="", "",
        IF(AND(_xlpm.ColLetter="AI", 'Manual Inputs'!$I$22="Yes"), _xlpm.BaseVal - _xlpm.SurfacingVal, _xlpm.BaseVal)
    )
)</f>
        <v/>
      </c>
      <c r="AG42" s="119" t="str" cm="1">
        <f t="array" aca="1" ref="AG4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IF(OR($A42="", _xlpm.ColLetter="NONE"), "", INDIRECT("'" &amp; $A$35 &amp; "'!" &amp; _xlpm.ColLetter &amp; $B42)),
    _xlpm.SurfacingVal, INDIRECT("'" &amp; $A$35 &amp; "'!AX" &amp; $B42),
    IF(_xlpm.BaseVal="", "",
        IF(AND(_xlpm.ColLetter="AI", 'Manual Inputs'!$I$22="Yes"), _xlpm.BaseVal - _xlpm.SurfacingVal, _xlpm.BaseVal)
    )
)</f>
        <v/>
      </c>
      <c r="AH42" s="112"/>
      <c r="AI42" s="99"/>
    </row>
    <row r="43" spans="1:35" s="2" customFormat="1" ht="14.1" customHeight="1">
      <c r="A43" s="7"/>
      <c r="B43" s="6" t="str">
        <f t="shared" ref="B43:B46" si="6">IF(A44="","",+A44)</f>
        <v/>
      </c>
      <c r="C43" s="5"/>
      <c r="D43" s="98"/>
      <c r="E43" s="115"/>
      <c r="F43" s="116" t="str" cm="1">
        <f t="array" aca="1" ref="F43" ca="1">IF(A43="", "", INDIRECT("'" &amp; $A$35 &amp; "'!B" &amp; A43))</f>
        <v/>
      </c>
      <c r="G43" s="117" t="str">
        <f t="shared" si="5"/>
        <v/>
      </c>
      <c r="H43" s="118" t="str" cm="1">
        <f t="array" aca="1" ref="H43" ca="1">IF(A43="", "", INDIRECT("'" &amp; $A$35 &amp; "'!B" &amp; B43))</f>
        <v/>
      </c>
      <c r="I43" s="119" t="str" cm="1">
        <f t="array" aca="1" ref="I4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IF(OR($A43="", _xlpm.ColLetter="NONE"), "", INDIRECT("'" &amp; $A$35 &amp; "'!" &amp; _xlpm.ColLetter &amp; $B43)),
    _xlpm.SurfacingVal, INDIRECT("'" &amp; $A$35 &amp; "'!AX" &amp; $B43),
    IF(_xlpm.BaseVal="", "",
        IF(AND(_xlpm.ColLetter="AI", 'Manual Inputs'!$I$22="Yes"), _xlpm.BaseVal - _xlpm.SurfacingVal, _xlpm.BaseVal)
    )
)</f>
        <v/>
      </c>
      <c r="J43" s="119" t="str" cm="1">
        <f t="array" aca="1" ref="J4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IF(OR($A43="", _xlpm.ColLetter="NONE"), "", INDIRECT("'" &amp; $A$35 &amp; "'!" &amp; _xlpm.ColLetter &amp; $B43)),
    _xlpm.SurfacingVal, INDIRECT("'" &amp; $A$35 &amp; "'!AX" &amp; $B43),
    IF(_xlpm.BaseVal="", "",
        IF(AND(_xlpm.ColLetter="AI", 'Manual Inputs'!$I$22="Yes"), _xlpm.BaseVal - _xlpm.SurfacingVal, _xlpm.BaseVal)
    )
)</f>
        <v/>
      </c>
      <c r="K43" s="119" t="str" cm="1">
        <f t="array" aca="1" ref="K4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IF(OR($A43="", _xlpm.ColLetter="NONE"), "", INDIRECT("'" &amp; $A$35 &amp; "'!" &amp; _xlpm.ColLetter &amp; $B43)),
    _xlpm.SurfacingVal, INDIRECT("'" &amp; $A$35 &amp; "'!AX" &amp; $B43),
    IF(_xlpm.BaseVal="", "",
        IF(AND(_xlpm.ColLetter="AI", 'Manual Inputs'!$I$22="Yes"), _xlpm.BaseVal - _xlpm.SurfacingVal, _xlpm.BaseVal)
    )
)</f>
        <v/>
      </c>
      <c r="L43" s="119" t="str" cm="1">
        <f t="array" aca="1" ref="L4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IF(OR($A43="", _xlpm.ColLetter="NONE"), "", INDIRECT("'" &amp; $A$35 &amp; "'!" &amp; _xlpm.ColLetter &amp; $B43)),
    _xlpm.SurfacingVal, INDIRECT("'" &amp; $A$35 &amp; "'!AX" &amp; $B43),
    IF(_xlpm.BaseVal="", "",
        IF(AND(_xlpm.ColLetter="AI", 'Manual Inputs'!$I$22="Yes"), _xlpm.BaseVal - _xlpm.SurfacingVal, _xlpm.BaseVal)
    )
)</f>
        <v/>
      </c>
      <c r="M43" s="119" t="str" cm="1">
        <f t="array" aca="1" ref="M4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IF(OR($A43="", _xlpm.ColLetter="NONE"), "", INDIRECT("'" &amp; $A$35 &amp; "'!" &amp; _xlpm.ColLetter &amp; $B43)),
    _xlpm.SurfacingVal, INDIRECT("'" &amp; $A$35 &amp; "'!AX" &amp; $B43),
    IF(_xlpm.BaseVal="", "",
        IF(AND(_xlpm.ColLetter="AI", 'Manual Inputs'!$I$22="Yes"), _xlpm.BaseVal - _xlpm.SurfacingVal, _xlpm.BaseVal)
    )
)</f>
        <v/>
      </c>
      <c r="N43" s="119" t="str" cm="1">
        <f t="array" aca="1" ref="N4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IF(OR($A43="", _xlpm.ColLetter="NONE"), "", INDIRECT("'" &amp; $A$35 &amp; "'!" &amp; _xlpm.ColLetter &amp; $B43)),
    _xlpm.SurfacingVal, INDIRECT("'" &amp; $A$35 &amp; "'!AX" &amp; $B43),
    IF(_xlpm.BaseVal="", "",
        IF(AND(_xlpm.ColLetter="AI", 'Manual Inputs'!$I$22="Yes"), _xlpm.BaseVal - _xlpm.SurfacingVal, _xlpm.BaseVal)
    )
)</f>
        <v/>
      </c>
      <c r="O43" s="119" t="str" cm="1">
        <f t="array" aca="1" ref="O4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IF(OR($A43="", _xlpm.ColLetter="NONE"), "", INDIRECT("'" &amp; $A$35 &amp; "'!" &amp; _xlpm.ColLetter &amp; $B43)),
    _xlpm.SurfacingVal, INDIRECT("'" &amp; $A$35 &amp; "'!AX" &amp; $B43),
    IF(_xlpm.BaseVal="", "",
        IF(AND(_xlpm.ColLetter="AI", 'Manual Inputs'!$I$22="Yes"), _xlpm.BaseVal - _xlpm.SurfacingVal, _xlpm.BaseVal)
    )
)</f>
        <v/>
      </c>
      <c r="P43" s="119" t="str" cm="1">
        <f t="array" aca="1" ref="P4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IF(OR($A43="", _xlpm.ColLetter="NONE"), "", INDIRECT("'" &amp; $A$35 &amp; "'!" &amp; _xlpm.ColLetter &amp; $B43)),
    _xlpm.SurfacingVal, INDIRECT("'" &amp; $A$35 &amp; "'!AX" &amp; $B43),
    IF(_xlpm.BaseVal="", "",
        IF(AND(_xlpm.ColLetter="AI", 'Manual Inputs'!$I$22="Yes"), _xlpm.BaseVal - _xlpm.SurfacingVal, _xlpm.BaseVal)
    )
)</f>
        <v/>
      </c>
      <c r="Q43" s="119" t="str" cm="1">
        <f t="array" aca="1" ref="Q4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IF(OR($A43="", _xlpm.ColLetter="NONE"), "", INDIRECT("'" &amp; $A$35 &amp; "'!" &amp; _xlpm.ColLetter &amp; $B43)),
    _xlpm.SurfacingVal, INDIRECT("'" &amp; $A$35 &amp; "'!AX" &amp; $B43),
    IF(_xlpm.BaseVal="", "",
        IF(AND(_xlpm.ColLetter="AI", 'Manual Inputs'!$I$22="Yes"), _xlpm.BaseVal - _xlpm.SurfacingVal, _xlpm.BaseVal)
    )
)</f>
        <v/>
      </c>
      <c r="R43" s="119" t="str" cm="1">
        <f t="array" aca="1" ref="R4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IF(OR($A43="", _xlpm.ColLetter="NONE"), "", INDIRECT("'" &amp; $A$35 &amp; "'!" &amp; _xlpm.ColLetter &amp; $B43)),
    _xlpm.SurfacingVal, INDIRECT("'" &amp; $A$35 &amp; "'!AX" &amp; $B43),
    IF(_xlpm.BaseVal="", "",
        IF(AND(_xlpm.ColLetter="AI", 'Manual Inputs'!$I$22="Yes"), _xlpm.BaseVal - _xlpm.SurfacingVal, _xlpm.BaseVal)
    )
)</f>
        <v/>
      </c>
      <c r="S43" s="119" t="str" cm="1">
        <f t="array" aca="1" ref="S4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IF(OR($A43="", _xlpm.ColLetter="NONE"), "", INDIRECT("'" &amp; $A$35 &amp; "'!" &amp; _xlpm.ColLetter &amp; $B43)),
    _xlpm.SurfacingVal, INDIRECT("'" &amp; $A$35 &amp; "'!AX" &amp; $B43),
    IF(_xlpm.BaseVal="", "",
        IF(AND(_xlpm.ColLetter="AI", 'Manual Inputs'!$I$22="Yes"), _xlpm.BaseVal - _xlpm.SurfacingVal, _xlpm.BaseVal)
    )
)</f>
        <v/>
      </c>
      <c r="T43" s="119" t="str" cm="1">
        <f t="array" aca="1" ref="T4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IF(OR($A43="", _xlpm.ColLetter="NONE"), "", INDIRECT("'" &amp; $A$35 &amp; "'!" &amp; _xlpm.ColLetter &amp; $B43)),
    _xlpm.SurfacingVal, INDIRECT("'" &amp; $A$35 &amp; "'!AX" &amp; $B43),
    IF(_xlpm.BaseVal="", "",
        IF(AND(_xlpm.ColLetter="AI", 'Manual Inputs'!$I$22="Yes"), _xlpm.BaseVal - _xlpm.SurfacingVal, _xlpm.BaseVal)
    )
)</f>
        <v/>
      </c>
      <c r="U43" s="119" t="str" cm="1">
        <f t="array" aca="1" ref="U4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IF(OR($A43="", _xlpm.ColLetter="NONE"), "", INDIRECT("'" &amp; $A$35 &amp; "'!" &amp; _xlpm.ColLetter &amp; $B43)),
    _xlpm.SurfacingVal, INDIRECT("'" &amp; $A$35 &amp; "'!AX" &amp; $B43),
    IF(_xlpm.BaseVal="", "",
        IF(AND(_xlpm.ColLetter="AI", 'Manual Inputs'!$I$22="Yes"), _xlpm.BaseVal - _xlpm.SurfacingVal, _xlpm.BaseVal)
    )
)</f>
        <v/>
      </c>
      <c r="V43" s="119" t="str" cm="1">
        <f t="array" aca="1" ref="V4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IF(OR($A43="", _xlpm.ColLetter="NONE"), "", INDIRECT("'" &amp; $A$35 &amp; "'!" &amp; _xlpm.ColLetter &amp; $B43)),
    _xlpm.SurfacingVal, INDIRECT("'" &amp; $A$35 &amp; "'!AX" &amp; $B43),
    IF(_xlpm.BaseVal="", "",
        IF(AND(_xlpm.ColLetter="AI", 'Manual Inputs'!$I$22="Yes"), _xlpm.BaseVal - _xlpm.SurfacingVal, _xlpm.BaseVal)
    )
)</f>
        <v/>
      </c>
      <c r="W43" s="119" t="str" cm="1">
        <f t="array" aca="1" ref="W4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IF(OR($A43="", _xlpm.ColLetter="NONE"), "", INDIRECT("'" &amp; $A$35 &amp; "'!" &amp; _xlpm.ColLetter &amp; $B43)),
    _xlpm.SurfacingVal, INDIRECT("'" &amp; $A$35 &amp; "'!AX" &amp; $B43),
    IF(_xlpm.BaseVal="", "",
        IF(AND(_xlpm.ColLetter="AI", 'Manual Inputs'!$I$22="Yes"), _xlpm.BaseVal - _xlpm.SurfacingVal, _xlpm.BaseVal)
    )
)</f>
        <v/>
      </c>
      <c r="X43" s="119" t="str" cm="1">
        <f t="array" aca="1" ref="X4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IF(OR($A43="", _xlpm.ColLetter="NONE"), "", INDIRECT("'" &amp; $A$35 &amp; "'!" &amp; _xlpm.ColLetter &amp; $B43)),
    _xlpm.SurfacingVal, INDIRECT("'" &amp; $A$35 &amp; "'!AX" &amp; $B43),
    IF(_xlpm.BaseVal="", "",
        IF(AND(_xlpm.ColLetter="AI", 'Manual Inputs'!$I$22="Yes"), _xlpm.BaseVal - _xlpm.SurfacingVal, _xlpm.BaseVal)
    )
)</f>
        <v/>
      </c>
      <c r="Y43" s="119" t="str" cm="1">
        <f t="array" aca="1" ref="Y4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IF(OR($A43="", _xlpm.ColLetter="NONE"), "", INDIRECT("'" &amp; $A$35 &amp; "'!" &amp; _xlpm.ColLetter &amp; $B43)),
    _xlpm.SurfacingVal, INDIRECT("'" &amp; $A$35 &amp; "'!AX" &amp; $B43),
    IF(_xlpm.BaseVal="", "",
        IF(AND(_xlpm.ColLetter="AI", 'Manual Inputs'!$I$22="Yes"), _xlpm.BaseVal - _xlpm.SurfacingVal, _xlpm.BaseVal)
    )
)</f>
        <v/>
      </c>
      <c r="Z43" s="119" t="str" cm="1">
        <f t="array" aca="1" ref="Z4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IF(OR($A43="", _xlpm.ColLetter="NONE"), "", INDIRECT("'" &amp; $A$35 &amp; "'!" &amp; _xlpm.ColLetter &amp; $B43)),
    _xlpm.SurfacingVal, INDIRECT("'" &amp; $A$35 &amp; "'!AX" &amp; $B43),
    IF(_xlpm.BaseVal="", "",
        IF(AND(_xlpm.ColLetter="AI", 'Manual Inputs'!$I$22="Yes"), _xlpm.BaseVal - _xlpm.SurfacingVal, _xlpm.BaseVal)
    )
)</f>
        <v/>
      </c>
      <c r="AA43" s="119" t="str" cm="1">
        <f t="array" aca="1" ref="AA4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IF(OR($A43="", _xlpm.ColLetter="NONE"), "", INDIRECT("'" &amp; $A$35 &amp; "'!" &amp; _xlpm.ColLetter &amp; $B43)),
    _xlpm.SurfacingVal, INDIRECT("'" &amp; $A$35 &amp; "'!AX" &amp; $B43),
    IF(_xlpm.BaseVal="", "",
        IF(AND(_xlpm.ColLetter="AI", 'Manual Inputs'!$I$22="Yes"), _xlpm.BaseVal - _xlpm.SurfacingVal, _xlpm.BaseVal)
    )
)</f>
        <v/>
      </c>
      <c r="AB43" s="119" t="str" cm="1">
        <f t="array" aca="1" ref="AB4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IF(OR($A43="", _xlpm.ColLetter="NONE"), "", INDIRECT("'" &amp; $A$35 &amp; "'!" &amp; _xlpm.ColLetter &amp; $B43)),
    _xlpm.SurfacingVal, INDIRECT("'" &amp; $A$35 &amp; "'!AX" &amp; $B43),
    IF(_xlpm.BaseVal="", "",
        IF(AND(_xlpm.ColLetter="AI", 'Manual Inputs'!$I$22="Yes"), _xlpm.BaseVal - _xlpm.SurfacingVal, _xlpm.BaseVal)
    )
)</f>
        <v/>
      </c>
      <c r="AC43" s="119" t="str" cm="1">
        <f t="array" aca="1" ref="AC4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IF(OR($A43="", _xlpm.ColLetter="NONE"), "", INDIRECT("'" &amp; $A$35 &amp; "'!" &amp; _xlpm.ColLetter &amp; $B43)),
    _xlpm.SurfacingVal, INDIRECT("'" &amp; $A$35 &amp; "'!AX" &amp; $B43),
    IF(_xlpm.BaseVal="", "",
        IF(AND(_xlpm.ColLetter="AI", 'Manual Inputs'!$I$22="Yes"), _xlpm.BaseVal - _xlpm.SurfacingVal, _xlpm.BaseVal)
    )
)</f>
        <v/>
      </c>
      <c r="AD43" s="119" t="str" cm="1">
        <f t="array" aca="1" ref="AD4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IF(OR($A43="", _xlpm.ColLetter="NONE"), "", INDIRECT("'" &amp; $A$35 &amp; "'!" &amp; _xlpm.ColLetter &amp; $B43)),
    _xlpm.SurfacingVal, INDIRECT("'" &amp; $A$35 &amp; "'!AX" &amp; $B43),
    IF(_xlpm.BaseVal="", "",
        IF(AND(_xlpm.ColLetter="AI", 'Manual Inputs'!$I$22="Yes"), _xlpm.BaseVal - _xlpm.SurfacingVal, _xlpm.BaseVal)
    )
)</f>
        <v/>
      </c>
      <c r="AE43" s="119" t="str" cm="1">
        <f t="array" aca="1" ref="AE4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IF(OR($A43="", _xlpm.ColLetter="NONE"), "", INDIRECT("'" &amp; $A$35 &amp; "'!" &amp; _xlpm.ColLetter &amp; $B43)),
    _xlpm.SurfacingVal, INDIRECT("'" &amp; $A$35 &amp; "'!AX" &amp; $B43),
    IF(_xlpm.BaseVal="", "",
        IF(AND(_xlpm.ColLetter="AI", 'Manual Inputs'!$I$22="Yes"), _xlpm.BaseVal - _xlpm.SurfacingVal, _xlpm.BaseVal)
    )
)</f>
        <v/>
      </c>
      <c r="AF43" s="119" t="str" cm="1">
        <f t="array" aca="1" ref="AF4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IF(OR($A43="", _xlpm.ColLetter="NONE"), "", INDIRECT("'" &amp; $A$35 &amp; "'!" &amp; _xlpm.ColLetter &amp; $B43)),
    _xlpm.SurfacingVal, INDIRECT("'" &amp; $A$35 &amp; "'!AX" &amp; $B43),
    IF(_xlpm.BaseVal="", "",
        IF(AND(_xlpm.ColLetter="AI", 'Manual Inputs'!$I$22="Yes"), _xlpm.BaseVal - _xlpm.SurfacingVal, _xlpm.BaseVal)
    )
)</f>
        <v/>
      </c>
      <c r="AG43" s="119" t="str" cm="1">
        <f t="array" aca="1" ref="AG4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IF(OR($A43="", _xlpm.ColLetter="NONE"), "", INDIRECT("'" &amp; $A$35 &amp; "'!" &amp; _xlpm.ColLetter &amp; $B43)),
    _xlpm.SurfacingVal, INDIRECT("'" &amp; $A$35 &amp; "'!AX" &amp; $B43),
    IF(_xlpm.BaseVal="", "",
        IF(AND(_xlpm.ColLetter="AI", 'Manual Inputs'!$I$22="Yes"), _xlpm.BaseVal - _xlpm.SurfacingVal, _xlpm.BaseVal)
    )
)</f>
        <v/>
      </c>
      <c r="AH43" s="112"/>
      <c r="AI43" s="99"/>
    </row>
    <row r="44" spans="1:35" s="2" customFormat="1" ht="14.1" customHeight="1">
      <c r="A44" s="54"/>
      <c r="B44" s="6" t="str">
        <f t="shared" si="6"/>
        <v/>
      </c>
      <c r="C44" s="5"/>
      <c r="D44" s="98"/>
      <c r="E44" s="115"/>
      <c r="F44" s="116" t="str" cm="1">
        <f t="array" aca="1" ref="F44" ca="1">IF(A44="", "", INDIRECT("'" &amp; $A$35 &amp; "'!B" &amp; A44))</f>
        <v/>
      </c>
      <c r="G44" s="117" t="str">
        <f t="shared" si="5"/>
        <v/>
      </c>
      <c r="H44" s="118" t="str" cm="1">
        <f t="array" aca="1" ref="H44" ca="1">IF(A44="", "", INDIRECT("'" &amp; $A$35 &amp; "'!B" &amp; B44))</f>
        <v/>
      </c>
      <c r="I44" s="119" t="str" cm="1">
        <f t="array" aca="1" ref="I4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IF(OR($A44="", _xlpm.ColLetter="NONE"), "", INDIRECT("'" &amp; $A$35 &amp; "'!" &amp; _xlpm.ColLetter &amp; $B44)),
    _xlpm.SurfacingVal, INDIRECT("'" &amp; $A$35 &amp; "'!AX" &amp; $B44),
    IF(_xlpm.BaseVal="", "",
        IF(AND(_xlpm.ColLetter="AI", 'Manual Inputs'!$I$22="Yes"), _xlpm.BaseVal - _xlpm.SurfacingVal, _xlpm.BaseVal)
    )
)</f>
        <v/>
      </c>
      <c r="J44" s="119" t="str" cm="1">
        <f t="array" aca="1" ref="J4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IF(OR($A44="", _xlpm.ColLetter="NONE"), "", INDIRECT("'" &amp; $A$35 &amp; "'!" &amp; _xlpm.ColLetter &amp; $B44)),
    _xlpm.SurfacingVal, INDIRECT("'" &amp; $A$35 &amp; "'!AX" &amp; $B44),
    IF(_xlpm.BaseVal="", "",
        IF(AND(_xlpm.ColLetter="AI", 'Manual Inputs'!$I$22="Yes"), _xlpm.BaseVal - _xlpm.SurfacingVal, _xlpm.BaseVal)
    )
)</f>
        <v/>
      </c>
      <c r="K44" s="119" t="str" cm="1">
        <f t="array" aca="1" ref="K4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IF(OR($A44="", _xlpm.ColLetter="NONE"), "", INDIRECT("'" &amp; $A$35 &amp; "'!" &amp; _xlpm.ColLetter &amp; $B44)),
    _xlpm.SurfacingVal, INDIRECT("'" &amp; $A$35 &amp; "'!AX" &amp; $B44),
    IF(_xlpm.BaseVal="", "",
        IF(AND(_xlpm.ColLetter="AI", 'Manual Inputs'!$I$22="Yes"), _xlpm.BaseVal - _xlpm.SurfacingVal, _xlpm.BaseVal)
    )
)</f>
        <v/>
      </c>
      <c r="L44" s="119" t="str" cm="1">
        <f t="array" aca="1" ref="L4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IF(OR($A44="", _xlpm.ColLetter="NONE"), "", INDIRECT("'" &amp; $A$35 &amp; "'!" &amp; _xlpm.ColLetter &amp; $B44)),
    _xlpm.SurfacingVal, INDIRECT("'" &amp; $A$35 &amp; "'!AX" &amp; $B44),
    IF(_xlpm.BaseVal="", "",
        IF(AND(_xlpm.ColLetter="AI", 'Manual Inputs'!$I$22="Yes"), _xlpm.BaseVal - _xlpm.SurfacingVal, _xlpm.BaseVal)
    )
)</f>
        <v/>
      </c>
      <c r="M44" s="119" t="str" cm="1">
        <f t="array" aca="1" ref="M4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IF(OR($A44="", _xlpm.ColLetter="NONE"), "", INDIRECT("'" &amp; $A$35 &amp; "'!" &amp; _xlpm.ColLetter &amp; $B44)),
    _xlpm.SurfacingVal, INDIRECT("'" &amp; $A$35 &amp; "'!AX" &amp; $B44),
    IF(_xlpm.BaseVal="", "",
        IF(AND(_xlpm.ColLetter="AI", 'Manual Inputs'!$I$22="Yes"), _xlpm.BaseVal - _xlpm.SurfacingVal, _xlpm.BaseVal)
    )
)</f>
        <v/>
      </c>
      <c r="N44" s="119" t="str" cm="1">
        <f t="array" aca="1" ref="N4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IF(OR($A44="", _xlpm.ColLetter="NONE"), "", INDIRECT("'" &amp; $A$35 &amp; "'!" &amp; _xlpm.ColLetter &amp; $B44)),
    _xlpm.SurfacingVal, INDIRECT("'" &amp; $A$35 &amp; "'!AX" &amp; $B44),
    IF(_xlpm.BaseVal="", "",
        IF(AND(_xlpm.ColLetter="AI", 'Manual Inputs'!$I$22="Yes"), _xlpm.BaseVal - _xlpm.SurfacingVal, _xlpm.BaseVal)
    )
)</f>
        <v/>
      </c>
      <c r="O44" s="119" t="str" cm="1">
        <f t="array" aca="1" ref="O4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IF(OR($A44="", _xlpm.ColLetter="NONE"), "", INDIRECT("'" &amp; $A$35 &amp; "'!" &amp; _xlpm.ColLetter &amp; $B44)),
    _xlpm.SurfacingVal, INDIRECT("'" &amp; $A$35 &amp; "'!AX" &amp; $B44),
    IF(_xlpm.BaseVal="", "",
        IF(AND(_xlpm.ColLetter="AI", 'Manual Inputs'!$I$22="Yes"), _xlpm.BaseVal - _xlpm.SurfacingVal, _xlpm.BaseVal)
    )
)</f>
        <v/>
      </c>
      <c r="P44" s="119" t="str" cm="1">
        <f t="array" aca="1" ref="P4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IF(OR($A44="", _xlpm.ColLetter="NONE"), "", INDIRECT("'" &amp; $A$35 &amp; "'!" &amp; _xlpm.ColLetter &amp; $B44)),
    _xlpm.SurfacingVal, INDIRECT("'" &amp; $A$35 &amp; "'!AX" &amp; $B44),
    IF(_xlpm.BaseVal="", "",
        IF(AND(_xlpm.ColLetter="AI", 'Manual Inputs'!$I$22="Yes"), _xlpm.BaseVal - _xlpm.SurfacingVal, _xlpm.BaseVal)
    )
)</f>
        <v/>
      </c>
      <c r="Q44" s="119" t="str" cm="1">
        <f t="array" aca="1" ref="Q4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IF(OR($A44="", _xlpm.ColLetter="NONE"), "", INDIRECT("'" &amp; $A$35 &amp; "'!" &amp; _xlpm.ColLetter &amp; $B44)),
    _xlpm.SurfacingVal, INDIRECT("'" &amp; $A$35 &amp; "'!AX" &amp; $B44),
    IF(_xlpm.BaseVal="", "",
        IF(AND(_xlpm.ColLetter="AI", 'Manual Inputs'!$I$22="Yes"), _xlpm.BaseVal - _xlpm.SurfacingVal, _xlpm.BaseVal)
    )
)</f>
        <v/>
      </c>
      <c r="R44" s="119" t="str" cm="1">
        <f t="array" aca="1" ref="R4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IF(OR($A44="", _xlpm.ColLetter="NONE"), "", INDIRECT("'" &amp; $A$35 &amp; "'!" &amp; _xlpm.ColLetter &amp; $B44)),
    _xlpm.SurfacingVal, INDIRECT("'" &amp; $A$35 &amp; "'!AX" &amp; $B44),
    IF(_xlpm.BaseVal="", "",
        IF(AND(_xlpm.ColLetter="AI", 'Manual Inputs'!$I$22="Yes"), _xlpm.BaseVal - _xlpm.SurfacingVal, _xlpm.BaseVal)
    )
)</f>
        <v/>
      </c>
      <c r="S44" s="119" t="str" cm="1">
        <f t="array" aca="1" ref="S4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IF(OR($A44="", _xlpm.ColLetter="NONE"), "", INDIRECT("'" &amp; $A$35 &amp; "'!" &amp; _xlpm.ColLetter &amp; $B44)),
    _xlpm.SurfacingVal, INDIRECT("'" &amp; $A$35 &amp; "'!AX" &amp; $B44),
    IF(_xlpm.BaseVal="", "",
        IF(AND(_xlpm.ColLetter="AI", 'Manual Inputs'!$I$22="Yes"), _xlpm.BaseVal - _xlpm.SurfacingVal, _xlpm.BaseVal)
    )
)</f>
        <v/>
      </c>
      <c r="T44" s="119" t="str" cm="1">
        <f t="array" aca="1" ref="T4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IF(OR($A44="", _xlpm.ColLetter="NONE"), "", INDIRECT("'" &amp; $A$35 &amp; "'!" &amp; _xlpm.ColLetter &amp; $B44)),
    _xlpm.SurfacingVal, INDIRECT("'" &amp; $A$35 &amp; "'!AX" &amp; $B44),
    IF(_xlpm.BaseVal="", "",
        IF(AND(_xlpm.ColLetter="AI", 'Manual Inputs'!$I$22="Yes"), _xlpm.BaseVal - _xlpm.SurfacingVal, _xlpm.BaseVal)
    )
)</f>
        <v/>
      </c>
      <c r="U44" s="119" t="str" cm="1">
        <f t="array" aca="1" ref="U4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IF(OR($A44="", _xlpm.ColLetter="NONE"), "", INDIRECT("'" &amp; $A$35 &amp; "'!" &amp; _xlpm.ColLetter &amp; $B44)),
    _xlpm.SurfacingVal, INDIRECT("'" &amp; $A$35 &amp; "'!AX" &amp; $B44),
    IF(_xlpm.BaseVal="", "",
        IF(AND(_xlpm.ColLetter="AI", 'Manual Inputs'!$I$22="Yes"), _xlpm.BaseVal - _xlpm.SurfacingVal, _xlpm.BaseVal)
    )
)</f>
        <v/>
      </c>
      <c r="V44" s="119" t="str" cm="1">
        <f t="array" aca="1" ref="V4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IF(OR($A44="", _xlpm.ColLetter="NONE"), "", INDIRECT("'" &amp; $A$35 &amp; "'!" &amp; _xlpm.ColLetter &amp; $B44)),
    _xlpm.SurfacingVal, INDIRECT("'" &amp; $A$35 &amp; "'!AX" &amp; $B44),
    IF(_xlpm.BaseVal="", "",
        IF(AND(_xlpm.ColLetter="AI", 'Manual Inputs'!$I$22="Yes"), _xlpm.BaseVal - _xlpm.SurfacingVal, _xlpm.BaseVal)
    )
)</f>
        <v/>
      </c>
      <c r="W44" s="119" t="str" cm="1">
        <f t="array" aca="1" ref="W4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IF(OR($A44="", _xlpm.ColLetter="NONE"), "", INDIRECT("'" &amp; $A$35 &amp; "'!" &amp; _xlpm.ColLetter &amp; $B44)),
    _xlpm.SurfacingVal, INDIRECT("'" &amp; $A$35 &amp; "'!AX" &amp; $B44),
    IF(_xlpm.BaseVal="", "",
        IF(AND(_xlpm.ColLetter="AI", 'Manual Inputs'!$I$22="Yes"), _xlpm.BaseVal - _xlpm.SurfacingVal, _xlpm.BaseVal)
    )
)</f>
        <v/>
      </c>
      <c r="X44" s="119" t="str" cm="1">
        <f t="array" aca="1" ref="X4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IF(OR($A44="", _xlpm.ColLetter="NONE"), "", INDIRECT("'" &amp; $A$35 &amp; "'!" &amp; _xlpm.ColLetter &amp; $B44)),
    _xlpm.SurfacingVal, INDIRECT("'" &amp; $A$35 &amp; "'!AX" &amp; $B44),
    IF(_xlpm.BaseVal="", "",
        IF(AND(_xlpm.ColLetter="AI", 'Manual Inputs'!$I$22="Yes"), _xlpm.BaseVal - _xlpm.SurfacingVal, _xlpm.BaseVal)
    )
)</f>
        <v/>
      </c>
      <c r="Y44" s="119" t="str" cm="1">
        <f t="array" aca="1" ref="Y4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IF(OR($A44="", _xlpm.ColLetter="NONE"), "", INDIRECT("'" &amp; $A$35 &amp; "'!" &amp; _xlpm.ColLetter &amp; $B44)),
    _xlpm.SurfacingVal, INDIRECT("'" &amp; $A$35 &amp; "'!AX" &amp; $B44),
    IF(_xlpm.BaseVal="", "",
        IF(AND(_xlpm.ColLetter="AI", 'Manual Inputs'!$I$22="Yes"), _xlpm.BaseVal - _xlpm.SurfacingVal, _xlpm.BaseVal)
    )
)</f>
        <v/>
      </c>
      <c r="Z44" s="119" t="str" cm="1">
        <f t="array" aca="1" ref="Z4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IF(OR($A44="", _xlpm.ColLetter="NONE"), "", INDIRECT("'" &amp; $A$35 &amp; "'!" &amp; _xlpm.ColLetter &amp; $B44)),
    _xlpm.SurfacingVal, INDIRECT("'" &amp; $A$35 &amp; "'!AX" &amp; $B44),
    IF(_xlpm.BaseVal="", "",
        IF(AND(_xlpm.ColLetter="AI", 'Manual Inputs'!$I$22="Yes"), _xlpm.BaseVal - _xlpm.SurfacingVal, _xlpm.BaseVal)
    )
)</f>
        <v/>
      </c>
      <c r="AA44" s="119" t="str" cm="1">
        <f t="array" aca="1" ref="AA4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IF(OR($A44="", _xlpm.ColLetter="NONE"), "", INDIRECT("'" &amp; $A$35 &amp; "'!" &amp; _xlpm.ColLetter &amp; $B44)),
    _xlpm.SurfacingVal, INDIRECT("'" &amp; $A$35 &amp; "'!AX" &amp; $B44),
    IF(_xlpm.BaseVal="", "",
        IF(AND(_xlpm.ColLetter="AI", 'Manual Inputs'!$I$22="Yes"), _xlpm.BaseVal - _xlpm.SurfacingVal, _xlpm.BaseVal)
    )
)</f>
        <v/>
      </c>
      <c r="AB44" s="119" t="str" cm="1">
        <f t="array" aca="1" ref="AB4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IF(OR($A44="", _xlpm.ColLetter="NONE"), "", INDIRECT("'" &amp; $A$35 &amp; "'!" &amp; _xlpm.ColLetter &amp; $B44)),
    _xlpm.SurfacingVal, INDIRECT("'" &amp; $A$35 &amp; "'!AX" &amp; $B44),
    IF(_xlpm.BaseVal="", "",
        IF(AND(_xlpm.ColLetter="AI", 'Manual Inputs'!$I$22="Yes"), _xlpm.BaseVal - _xlpm.SurfacingVal, _xlpm.BaseVal)
    )
)</f>
        <v/>
      </c>
      <c r="AC44" s="119" t="str" cm="1">
        <f t="array" aca="1" ref="AC4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IF(OR($A44="", _xlpm.ColLetter="NONE"), "", INDIRECT("'" &amp; $A$35 &amp; "'!" &amp; _xlpm.ColLetter &amp; $B44)),
    _xlpm.SurfacingVal, INDIRECT("'" &amp; $A$35 &amp; "'!AX" &amp; $B44),
    IF(_xlpm.BaseVal="", "",
        IF(AND(_xlpm.ColLetter="AI", 'Manual Inputs'!$I$22="Yes"), _xlpm.BaseVal - _xlpm.SurfacingVal, _xlpm.BaseVal)
    )
)</f>
        <v/>
      </c>
      <c r="AD44" s="119" t="str" cm="1">
        <f t="array" aca="1" ref="AD4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IF(OR($A44="", _xlpm.ColLetter="NONE"), "", INDIRECT("'" &amp; $A$35 &amp; "'!" &amp; _xlpm.ColLetter &amp; $B44)),
    _xlpm.SurfacingVal, INDIRECT("'" &amp; $A$35 &amp; "'!AX" &amp; $B44),
    IF(_xlpm.BaseVal="", "",
        IF(AND(_xlpm.ColLetter="AI", 'Manual Inputs'!$I$22="Yes"), _xlpm.BaseVal - _xlpm.SurfacingVal, _xlpm.BaseVal)
    )
)</f>
        <v/>
      </c>
      <c r="AE44" s="119" t="str" cm="1">
        <f t="array" aca="1" ref="AE4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IF(OR($A44="", _xlpm.ColLetter="NONE"), "", INDIRECT("'" &amp; $A$35 &amp; "'!" &amp; _xlpm.ColLetter &amp; $B44)),
    _xlpm.SurfacingVal, INDIRECT("'" &amp; $A$35 &amp; "'!AX" &amp; $B44),
    IF(_xlpm.BaseVal="", "",
        IF(AND(_xlpm.ColLetter="AI", 'Manual Inputs'!$I$22="Yes"), _xlpm.BaseVal - _xlpm.SurfacingVal, _xlpm.BaseVal)
    )
)</f>
        <v/>
      </c>
      <c r="AF44" s="119" t="str" cm="1">
        <f t="array" aca="1" ref="AF4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IF(OR($A44="", _xlpm.ColLetter="NONE"), "", INDIRECT("'" &amp; $A$35 &amp; "'!" &amp; _xlpm.ColLetter &amp; $B44)),
    _xlpm.SurfacingVal, INDIRECT("'" &amp; $A$35 &amp; "'!AX" &amp; $B44),
    IF(_xlpm.BaseVal="", "",
        IF(AND(_xlpm.ColLetter="AI", 'Manual Inputs'!$I$22="Yes"), _xlpm.BaseVal - _xlpm.SurfacingVal, _xlpm.BaseVal)
    )
)</f>
        <v/>
      </c>
      <c r="AG44" s="119" t="str" cm="1">
        <f t="array" aca="1" ref="AG4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IF(OR($A44="", _xlpm.ColLetter="NONE"), "", INDIRECT("'" &amp; $A$35 &amp; "'!" &amp; _xlpm.ColLetter &amp; $B44)),
    _xlpm.SurfacingVal, INDIRECT("'" &amp; $A$35 &amp; "'!AX" &amp; $B44),
    IF(_xlpm.BaseVal="", "",
        IF(AND(_xlpm.ColLetter="AI", 'Manual Inputs'!$I$22="Yes"), _xlpm.BaseVal - _xlpm.SurfacingVal, _xlpm.BaseVal)
    )
)</f>
        <v/>
      </c>
      <c r="AH44" s="112"/>
      <c r="AI44" s="99"/>
    </row>
    <row r="45" spans="1:35" s="2" customFormat="1" ht="14.1" customHeight="1">
      <c r="A45" s="54"/>
      <c r="B45" s="6" t="str">
        <f t="shared" si="6"/>
        <v/>
      </c>
      <c r="C45" s="8"/>
      <c r="D45" s="98"/>
      <c r="E45" s="115"/>
      <c r="F45" s="116" t="str" cm="1">
        <f t="array" aca="1" ref="F45" ca="1">IF(A45="", "", INDIRECT("'" &amp; $A$35 &amp; "'!B" &amp; A45))</f>
        <v/>
      </c>
      <c r="G45" s="117" t="str">
        <f t="shared" si="5"/>
        <v/>
      </c>
      <c r="H45" s="118" t="str" cm="1">
        <f t="array" aca="1" ref="H45" ca="1">IF(A45="", "", INDIRECT("'" &amp; $A$35 &amp; "'!B" &amp; B45))</f>
        <v/>
      </c>
      <c r="I45" s="119" t="str" cm="1">
        <f t="array" aca="1" ref="I4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IF(OR($A45="", _xlpm.ColLetter="NONE"), "", INDIRECT("'" &amp; $A$35 &amp; "'!" &amp; _xlpm.ColLetter &amp; $B45)),
    _xlpm.SurfacingVal, INDIRECT("'" &amp; $A$35 &amp; "'!AX" &amp; $B45),
    IF(_xlpm.BaseVal="", "",
        IF(AND(_xlpm.ColLetter="AI", 'Manual Inputs'!$I$22="Yes"), _xlpm.BaseVal - _xlpm.SurfacingVal, _xlpm.BaseVal)
    )
)</f>
        <v/>
      </c>
      <c r="J45" s="119" t="str" cm="1">
        <f t="array" aca="1" ref="J4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IF(OR($A45="", _xlpm.ColLetter="NONE"), "", INDIRECT("'" &amp; $A$35 &amp; "'!" &amp; _xlpm.ColLetter &amp; $B45)),
    _xlpm.SurfacingVal, INDIRECT("'" &amp; $A$35 &amp; "'!AX" &amp; $B45),
    IF(_xlpm.BaseVal="", "",
        IF(AND(_xlpm.ColLetter="AI", 'Manual Inputs'!$I$22="Yes"), _xlpm.BaseVal - _xlpm.SurfacingVal, _xlpm.BaseVal)
    )
)</f>
        <v/>
      </c>
      <c r="K45" s="119" t="str" cm="1">
        <f t="array" aca="1" ref="K4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IF(OR($A45="", _xlpm.ColLetter="NONE"), "", INDIRECT("'" &amp; $A$35 &amp; "'!" &amp; _xlpm.ColLetter &amp; $B45)),
    _xlpm.SurfacingVal, INDIRECT("'" &amp; $A$35 &amp; "'!AX" &amp; $B45),
    IF(_xlpm.BaseVal="", "",
        IF(AND(_xlpm.ColLetter="AI", 'Manual Inputs'!$I$22="Yes"), _xlpm.BaseVal - _xlpm.SurfacingVal, _xlpm.BaseVal)
    )
)</f>
        <v/>
      </c>
      <c r="L45" s="119" t="str" cm="1">
        <f t="array" aca="1" ref="L4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IF(OR($A45="", _xlpm.ColLetter="NONE"), "", INDIRECT("'" &amp; $A$35 &amp; "'!" &amp; _xlpm.ColLetter &amp; $B45)),
    _xlpm.SurfacingVal, INDIRECT("'" &amp; $A$35 &amp; "'!AX" &amp; $B45),
    IF(_xlpm.BaseVal="", "",
        IF(AND(_xlpm.ColLetter="AI", 'Manual Inputs'!$I$22="Yes"), _xlpm.BaseVal - _xlpm.SurfacingVal, _xlpm.BaseVal)
    )
)</f>
        <v/>
      </c>
      <c r="M45" s="119" t="str" cm="1">
        <f t="array" aca="1" ref="M4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IF(OR($A45="", _xlpm.ColLetter="NONE"), "", INDIRECT("'" &amp; $A$35 &amp; "'!" &amp; _xlpm.ColLetter &amp; $B45)),
    _xlpm.SurfacingVal, INDIRECT("'" &amp; $A$35 &amp; "'!AX" &amp; $B45),
    IF(_xlpm.BaseVal="", "",
        IF(AND(_xlpm.ColLetter="AI", 'Manual Inputs'!$I$22="Yes"), _xlpm.BaseVal - _xlpm.SurfacingVal, _xlpm.BaseVal)
    )
)</f>
        <v/>
      </c>
      <c r="N45" s="119" t="str" cm="1">
        <f t="array" aca="1" ref="N4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IF(OR($A45="", _xlpm.ColLetter="NONE"), "", INDIRECT("'" &amp; $A$35 &amp; "'!" &amp; _xlpm.ColLetter &amp; $B45)),
    _xlpm.SurfacingVal, INDIRECT("'" &amp; $A$35 &amp; "'!AX" &amp; $B45),
    IF(_xlpm.BaseVal="", "",
        IF(AND(_xlpm.ColLetter="AI", 'Manual Inputs'!$I$22="Yes"), _xlpm.BaseVal - _xlpm.SurfacingVal, _xlpm.BaseVal)
    )
)</f>
        <v/>
      </c>
      <c r="O45" s="119" t="str" cm="1">
        <f t="array" aca="1" ref="O4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IF(OR($A45="", _xlpm.ColLetter="NONE"), "", INDIRECT("'" &amp; $A$35 &amp; "'!" &amp; _xlpm.ColLetter &amp; $B45)),
    _xlpm.SurfacingVal, INDIRECT("'" &amp; $A$35 &amp; "'!AX" &amp; $B45),
    IF(_xlpm.BaseVal="", "",
        IF(AND(_xlpm.ColLetter="AI", 'Manual Inputs'!$I$22="Yes"), _xlpm.BaseVal - _xlpm.SurfacingVal, _xlpm.BaseVal)
    )
)</f>
        <v/>
      </c>
      <c r="P45" s="119" t="str" cm="1">
        <f t="array" aca="1" ref="P4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IF(OR($A45="", _xlpm.ColLetter="NONE"), "", INDIRECT("'" &amp; $A$35 &amp; "'!" &amp; _xlpm.ColLetter &amp; $B45)),
    _xlpm.SurfacingVal, INDIRECT("'" &amp; $A$35 &amp; "'!AX" &amp; $B45),
    IF(_xlpm.BaseVal="", "",
        IF(AND(_xlpm.ColLetter="AI", 'Manual Inputs'!$I$22="Yes"), _xlpm.BaseVal - _xlpm.SurfacingVal, _xlpm.BaseVal)
    )
)</f>
        <v/>
      </c>
      <c r="Q45" s="119" t="str" cm="1">
        <f t="array" aca="1" ref="Q4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IF(OR($A45="", _xlpm.ColLetter="NONE"), "", INDIRECT("'" &amp; $A$35 &amp; "'!" &amp; _xlpm.ColLetter &amp; $B45)),
    _xlpm.SurfacingVal, INDIRECT("'" &amp; $A$35 &amp; "'!AX" &amp; $B45),
    IF(_xlpm.BaseVal="", "",
        IF(AND(_xlpm.ColLetter="AI", 'Manual Inputs'!$I$22="Yes"), _xlpm.BaseVal - _xlpm.SurfacingVal, _xlpm.BaseVal)
    )
)</f>
        <v/>
      </c>
      <c r="R45" s="119" t="str" cm="1">
        <f t="array" aca="1" ref="R4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IF(OR($A45="", _xlpm.ColLetter="NONE"), "", INDIRECT("'" &amp; $A$35 &amp; "'!" &amp; _xlpm.ColLetter &amp; $B45)),
    _xlpm.SurfacingVal, INDIRECT("'" &amp; $A$35 &amp; "'!AX" &amp; $B45),
    IF(_xlpm.BaseVal="", "",
        IF(AND(_xlpm.ColLetter="AI", 'Manual Inputs'!$I$22="Yes"), _xlpm.BaseVal - _xlpm.SurfacingVal, _xlpm.BaseVal)
    )
)</f>
        <v/>
      </c>
      <c r="S45" s="119" t="str" cm="1">
        <f t="array" aca="1" ref="S4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IF(OR($A45="", _xlpm.ColLetter="NONE"), "", INDIRECT("'" &amp; $A$35 &amp; "'!" &amp; _xlpm.ColLetter &amp; $B45)),
    _xlpm.SurfacingVal, INDIRECT("'" &amp; $A$35 &amp; "'!AX" &amp; $B45),
    IF(_xlpm.BaseVal="", "",
        IF(AND(_xlpm.ColLetter="AI", 'Manual Inputs'!$I$22="Yes"), _xlpm.BaseVal - _xlpm.SurfacingVal, _xlpm.BaseVal)
    )
)</f>
        <v/>
      </c>
      <c r="T45" s="119" t="str" cm="1">
        <f t="array" aca="1" ref="T4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IF(OR($A45="", _xlpm.ColLetter="NONE"), "", INDIRECT("'" &amp; $A$35 &amp; "'!" &amp; _xlpm.ColLetter &amp; $B45)),
    _xlpm.SurfacingVal, INDIRECT("'" &amp; $A$35 &amp; "'!AX" &amp; $B45),
    IF(_xlpm.BaseVal="", "",
        IF(AND(_xlpm.ColLetter="AI", 'Manual Inputs'!$I$22="Yes"), _xlpm.BaseVal - _xlpm.SurfacingVal, _xlpm.BaseVal)
    )
)</f>
        <v/>
      </c>
      <c r="U45" s="119" t="str" cm="1">
        <f t="array" aca="1" ref="U4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IF(OR($A45="", _xlpm.ColLetter="NONE"), "", INDIRECT("'" &amp; $A$35 &amp; "'!" &amp; _xlpm.ColLetter &amp; $B45)),
    _xlpm.SurfacingVal, INDIRECT("'" &amp; $A$35 &amp; "'!AX" &amp; $B45),
    IF(_xlpm.BaseVal="", "",
        IF(AND(_xlpm.ColLetter="AI", 'Manual Inputs'!$I$22="Yes"), _xlpm.BaseVal - _xlpm.SurfacingVal, _xlpm.BaseVal)
    )
)</f>
        <v/>
      </c>
      <c r="V45" s="119" t="str" cm="1">
        <f t="array" aca="1" ref="V4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IF(OR($A45="", _xlpm.ColLetter="NONE"), "", INDIRECT("'" &amp; $A$35 &amp; "'!" &amp; _xlpm.ColLetter &amp; $B45)),
    _xlpm.SurfacingVal, INDIRECT("'" &amp; $A$35 &amp; "'!AX" &amp; $B45),
    IF(_xlpm.BaseVal="", "",
        IF(AND(_xlpm.ColLetter="AI", 'Manual Inputs'!$I$22="Yes"), _xlpm.BaseVal - _xlpm.SurfacingVal, _xlpm.BaseVal)
    )
)</f>
        <v/>
      </c>
      <c r="W45" s="119" t="str" cm="1">
        <f t="array" aca="1" ref="W4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IF(OR($A45="", _xlpm.ColLetter="NONE"), "", INDIRECT("'" &amp; $A$35 &amp; "'!" &amp; _xlpm.ColLetter &amp; $B45)),
    _xlpm.SurfacingVal, INDIRECT("'" &amp; $A$35 &amp; "'!AX" &amp; $B45),
    IF(_xlpm.BaseVal="", "",
        IF(AND(_xlpm.ColLetter="AI", 'Manual Inputs'!$I$22="Yes"), _xlpm.BaseVal - _xlpm.SurfacingVal, _xlpm.BaseVal)
    )
)</f>
        <v/>
      </c>
      <c r="X45" s="119" t="str" cm="1">
        <f t="array" aca="1" ref="X4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IF(OR($A45="", _xlpm.ColLetter="NONE"), "", INDIRECT("'" &amp; $A$35 &amp; "'!" &amp; _xlpm.ColLetter &amp; $B45)),
    _xlpm.SurfacingVal, INDIRECT("'" &amp; $A$35 &amp; "'!AX" &amp; $B45),
    IF(_xlpm.BaseVal="", "",
        IF(AND(_xlpm.ColLetter="AI", 'Manual Inputs'!$I$22="Yes"), _xlpm.BaseVal - _xlpm.SurfacingVal, _xlpm.BaseVal)
    )
)</f>
        <v/>
      </c>
      <c r="Y45" s="119" t="str" cm="1">
        <f t="array" aca="1" ref="Y4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IF(OR($A45="", _xlpm.ColLetter="NONE"), "", INDIRECT("'" &amp; $A$35 &amp; "'!" &amp; _xlpm.ColLetter &amp; $B45)),
    _xlpm.SurfacingVal, INDIRECT("'" &amp; $A$35 &amp; "'!AX" &amp; $B45),
    IF(_xlpm.BaseVal="", "",
        IF(AND(_xlpm.ColLetter="AI", 'Manual Inputs'!$I$22="Yes"), _xlpm.BaseVal - _xlpm.SurfacingVal, _xlpm.BaseVal)
    )
)</f>
        <v/>
      </c>
      <c r="Z45" s="119" t="str" cm="1">
        <f t="array" aca="1" ref="Z4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IF(OR($A45="", _xlpm.ColLetter="NONE"), "", INDIRECT("'" &amp; $A$35 &amp; "'!" &amp; _xlpm.ColLetter &amp; $B45)),
    _xlpm.SurfacingVal, INDIRECT("'" &amp; $A$35 &amp; "'!AX" &amp; $B45),
    IF(_xlpm.BaseVal="", "",
        IF(AND(_xlpm.ColLetter="AI", 'Manual Inputs'!$I$22="Yes"), _xlpm.BaseVal - _xlpm.SurfacingVal, _xlpm.BaseVal)
    )
)</f>
        <v/>
      </c>
      <c r="AA45" s="119" t="str" cm="1">
        <f t="array" aca="1" ref="AA4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IF(OR($A45="", _xlpm.ColLetter="NONE"), "", INDIRECT("'" &amp; $A$35 &amp; "'!" &amp; _xlpm.ColLetter &amp; $B45)),
    _xlpm.SurfacingVal, INDIRECT("'" &amp; $A$35 &amp; "'!AX" &amp; $B45),
    IF(_xlpm.BaseVal="", "",
        IF(AND(_xlpm.ColLetter="AI", 'Manual Inputs'!$I$22="Yes"), _xlpm.BaseVal - _xlpm.SurfacingVal, _xlpm.BaseVal)
    )
)</f>
        <v/>
      </c>
      <c r="AB45" s="119" t="str" cm="1">
        <f t="array" aca="1" ref="AB4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IF(OR($A45="", _xlpm.ColLetter="NONE"), "", INDIRECT("'" &amp; $A$35 &amp; "'!" &amp; _xlpm.ColLetter &amp; $B45)),
    _xlpm.SurfacingVal, INDIRECT("'" &amp; $A$35 &amp; "'!AX" &amp; $B45),
    IF(_xlpm.BaseVal="", "",
        IF(AND(_xlpm.ColLetter="AI", 'Manual Inputs'!$I$22="Yes"), _xlpm.BaseVal - _xlpm.SurfacingVal, _xlpm.BaseVal)
    )
)</f>
        <v/>
      </c>
      <c r="AC45" s="119" t="str" cm="1">
        <f t="array" aca="1" ref="AC4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IF(OR($A45="", _xlpm.ColLetter="NONE"), "", INDIRECT("'" &amp; $A$35 &amp; "'!" &amp; _xlpm.ColLetter &amp; $B45)),
    _xlpm.SurfacingVal, INDIRECT("'" &amp; $A$35 &amp; "'!AX" &amp; $B45),
    IF(_xlpm.BaseVal="", "",
        IF(AND(_xlpm.ColLetter="AI", 'Manual Inputs'!$I$22="Yes"), _xlpm.BaseVal - _xlpm.SurfacingVal, _xlpm.BaseVal)
    )
)</f>
        <v/>
      </c>
      <c r="AD45" s="119" t="str" cm="1">
        <f t="array" aca="1" ref="AD4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IF(OR($A45="", _xlpm.ColLetter="NONE"), "", INDIRECT("'" &amp; $A$35 &amp; "'!" &amp; _xlpm.ColLetter &amp; $B45)),
    _xlpm.SurfacingVal, INDIRECT("'" &amp; $A$35 &amp; "'!AX" &amp; $B45),
    IF(_xlpm.BaseVal="", "",
        IF(AND(_xlpm.ColLetter="AI", 'Manual Inputs'!$I$22="Yes"), _xlpm.BaseVal - _xlpm.SurfacingVal, _xlpm.BaseVal)
    )
)</f>
        <v/>
      </c>
      <c r="AE45" s="119" t="str" cm="1">
        <f t="array" aca="1" ref="AE4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IF(OR($A45="", _xlpm.ColLetter="NONE"), "", INDIRECT("'" &amp; $A$35 &amp; "'!" &amp; _xlpm.ColLetter &amp; $B45)),
    _xlpm.SurfacingVal, INDIRECT("'" &amp; $A$35 &amp; "'!AX" &amp; $B45),
    IF(_xlpm.BaseVal="", "",
        IF(AND(_xlpm.ColLetter="AI", 'Manual Inputs'!$I$22="Yes"), _xlpm.BaseVal - _xlpm.SurfacingVal, _xlpm.BaseVal)
    )
)</f>
        <v/>
      </c>
      <c r="AF45" s="119" t="str" cm="1">
        <f t="array" aca="1" ref="AF4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IF(OR($A45="", _xlpm.ColLetter="NONE"), "", INDIRECT("'" &amp; $A$35 &amp; "'!" &amp; _xlpm.ColLetter &amp; $B45)),
    _xlpm.SurfacingVal, INDIRECT("'" &amp; $A$35 &amp; "'!AX" &amp; $B45),
    IF(_xlpm.BaseVal="", "",
        IF(AND(_xlpm.ColLetter="AI", 'Manual Inputs'!$I$22="Yes"), _xlpm.BaseVal - _xlpm.SurfacingVal, _xlpm.BaseVal)
    )
)</f>
        <v/>
      </c>
      <c r="AG45" s="119" t="str" cm="1">
        <f t="array" aca="1" ref="AG4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IF(OR($A45="", _xlpm.ColLetter="NONE"), "", INDIRECT("'" &amp; $A$35 &amp; "'!" &amp; _xlpm.ColLetter &amp; $B45)),
    _xlpm.SurfacingVal, INDIRECT("'" &amp; $A$35 &amp; "'!AX" &amp; $B45),
    IF(_xlpm.BaseVal="", "",
        IF(AND(_xlpm.ColLetter="AI", 'Manual Inputs'!$I$22="Yes"), _xlpm.BaseVal - _xlpm.SurfacingVal, _xlpm.BaseVal)
    )
)</f>
        <v/>
      </c>
      <c r="AH45" s="112"/>
      <c r="AI45" s="99"/>
    </row>
    <row r="46" spans="1:35" s="2" customFormat="1" ht="14.1" customHeight="1">
      <c r="A46" s="54"/>
      <c r="B46" s="6" t="str">
        <f t="shared" si="6"/>
        <v/>
      </c>
      <c r="C46" s="8"/>
      <c r="D46" s="98"/>
      <c r="E46" s="115"/>
      <c r="F46" s="116" t="str" cm="1">
        <f t="array" aca="1" ref="F46" ca="1">IF(A46="", "", INDIRECT("'" &amp; $A$35 &amp; "'!B" &amp; A46))</f>
        <v/>
      </c>
      <c r="G46" s="117" t="str">
        <f t="shared" si="5"/>
        <v/>
      </c>
      <c r="H46" s="118" t="str" cm="1">
        <f t="array" aca="1" ref="H46" ca="1">IF(A46="", "", INDIRECT("'" &amp; $A$35 &amp; "'!B" &amp; B46))</f>
        <v/>
      </c>
      <c r="I46" s="119" t="str" cm="1">
        <f t="array" aca="1" ref="I4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IF(OR($A46="", _xlpm.ColLetter="NONE"), "", INDIRECT("'" &amp; $A$35 &amp; "'!" &amp; _xlpm.ColLetter &amp; $B46)),
    _xlpm.SurfacingVal, INDIRECT("'" &amp; $A$35 &amp; "'!AX" &amp; $B46),
    IF(_xlpm.BaseVal="", "",
        IF(AND(_xlpm.ColLetter="AI", 'Manual Inputs'!$I$22="Yes"), _xlpm.BaseVal - _xlpm.SurfacingVal, _xlpm.BaseVal)
    )
)</f>
        <v/>
      </c>
      <c r="J46" s="119" t="str" cm="1">
        <f t="array" aca="1" ref="J4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IF(OR($A46="", _xlpm.ColLetter="NONE"), "", INDIRECT("'" &amp; $A$35 &amp; "'!" &amp; _xlpm.ColLetter &amp; $B46)),
    _xlpm.SurfacingVal, INDIRECT("'" &amp; $A$35 &amp; "'!AX" &amp; $B46),
    IF(_xlpm.BaseVal="", "",
        IF(AND(_xlpm.ColLetter="AI", 'Manual Inputs'!$I$22="Yes"), _xlpm.BaseVal - _xlpm.SurfacingVal, _xlpm.BaseVal)
    )
)</f>
        <v/>
      </c>
      <c r="K46" s="119" t="str" cm="1">
        <f t="array" aca="1" ref="K4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IF(OR($A46="", _xlpm.ColLetter="NONE"), "", INDIRECT("'" &amp; $A$35 &amp; "'!" &amp; _xlpm.ColLetter &amp; $B46)),
    _xlpm.SurfacingVal, INDIRECT("'" &amp; $A$35 &amp; "'!AX" &amp; $B46),
    IF(_xlpm.BaseVal="", "",
        IF(AND(_xlpm.ColLetter="AI", 'Manual Inputs'!$I$22="Yes"), _xlpm.BaseVal - _xlpm.SurfacingVal, _xlpm.BaseVal)
    )
)</f>
        <v/>
      </c>
      <c r="L46" s="119" t="str" cm="1">
        <f t="array" aca="1" ref="L4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IF(OR($A46="", _xlpm.ColLetter="NONE"), "", INDIRECT("'" &amp; $A$35 &amp; "'!" &amp; _xlpm.ColLetter &amp; $B46)),
    _xlpm.SurfacingVal, INDIRECT("'" &amp; $A$35 &amp; "'!AX" &amp; $B46),
    IF(_xlpm.BaseVal="", "",
        IF(AND(_xlpm.ColLetter="AI", 'Manual Inputs'!$I$22="Yes"), _xlpm.BaseVal - _xlpm.SurfacingVal, _xlpm.BaseVal)
    )
)</f>
        <v/>
      </c>
      <c r="M46" s="119" t="str" cm="1">
        <f t="array" aca="1" ref="M4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IF(OR($A46="", _xlpm.ColLetter="NONE"), "", INDIRECT("'" &amp; $A$35 &amp; "'!" &amp; _xlpm.ColLetter &amp; $B46)),
    _xlpm.SurfacingVal, INDIRECT("'" &amp; $A$35 &amp; "'!AX" &amp; $B46),
    IF(_xlpm.BaseVal="", "",
        IF(AND(_xlpm.ColLetter="AI", 'Manual Inputs'!$I$22="Yes"), _xlpm.BaseVal - _xlpm.SurfacingVal, _xlpm.BaseVal)
    )
)</f>
        <v/>
      </c>
      <c r="N46" s="119" t="str" cm="1">
        <f t="array" aca="1" ref="N4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IF(OR($A46="", _xlpm.ColLetter="NONE"), "", INDIRECT("'" &amp; $A$35 &amp; "'!" &amp; _xlpm.ColLetter &amp; $B46)),
    _xlpm.SurfacingVal, INDIRECT("'" &amp; $A$35 &amp; "'!AX" &amp; $B46),
    IF(_xlpm.BaseVal="", "",
        IF(AND(_xlpm.ColLetter="AI", 'Manual Inputs'!$I$22="Yes"), _xlpm.BaseVal - _xlpm.SurfacingVal, _xlpm.BaseVal)
    )
)</f>
        <v/>
      </c>
      <c r="O46" s="119" t="str" cm="1">
        <f t="array" aca="1" ref="O4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IF(OR($A46="", _xlpm.ColLetter="NONE"), "", INDIRECT("'" &amp; $A$35 &amp; "'!" &amp; _xlpm.ColLetter &amp; $B46)),
    _xlpm.SurfacingVal, INDIRECT("'" &amp; $A$35 &amp; "'!AX" &amp; $B46),
    IF(_xlpm.BaseVal="", "",
        IF(AND(_xlpm.ColLetter="AI", 'Manual Inputs'!$I$22="Yes"), _xlpm.BaseVal - _xlpm.SurfacingVal, _xlpm.BaseVal)
    )
)</f>
        <v/>
      </c>
      <c r="P46" s="119" t="str" cm="1">
        <f t="array" aca="1" ref="P4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IF(OR($A46="", _xlpm.ColLetter="NONE"), "", INDIRECT("'" &amp; $A$35 &amp; "'!" &amp; _xlpm.ColLetter &amp; $B46)),
    _xlpm.SurfacingVal, INDIRECT("'" &amp; $A$35 &amp; "'!AX" &amp; $B46),
    IF(_xlpm.BaseVal="", "",
        IF(AND(_xlpm.ColLetter="AI", 'Manual Inputs'!$I$22="Yes"), _xlpm.BaseVal - _xlpm.SurfacingVal, _xlpm.BaseVal)
    )
)</f>
        <v/>
      </c>
      <c r="Q46" s="119" t="str" cm="1">
        <f t="array" aca="1" ref="Q4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IF(OR($A46="", _xlpm.ColLetter="NONE"), "", INDIRECT("'" &amp; $A$35 &amp; "'!" &amp; _xlpm.ColLetter &amp; $B46)),
    _xlpm.SurfacingVal, INDIRECT("'" &amp; $A$35 &amp; "'!AX" &amp; $B46),
    IF(_xlpm.BaseVal="", "",
        IF(AND(_xlpm.ColLetter="AI", 'Manual Inputs'!$I$22="Yes"), _xlpm.BaseVal - _xlpm.SurfacingVal, _xlpm.BaseVal)
    )
)</f>
        <v/>
      </c>
      <c r="R46" s="119" t="str" cm="1">
        <f t="array" aca="1" ref="R4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IF(OR($A46="", _xlpm.ColLetter="NONE"), "", INDIRECT("'" &amp; $A$35 &amp; "'!" &amp; _xlpm.ColLetter &amp; $B46)),
    _xlpm.SurfacingVal, INDIRECT("'" &amp; $A$35 &amp; "'!AX" &amp; $B46),
    IF(_xlpm.BaseVal="", "",
        IF(AND(_xlpm.ColLetter="AI", 'Manual Inputs'!$I$22="Yes"), _xlpm.BaseVal - _xlpm.SurfacingVal, _xlpm.BaseVal)
    )
)</f>
        <v/>
      </c>
      <c r="S46" s="119" t="str" cm="1">
        <f t="array" aca="1" ref="S4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IF(OR($A46="", _xlpm.ColLetter="NONE"), "", INDIRECT("'" &amp; $A$35 &amp; "'!" &amp; _xlpm.ColLetter &amp; $B46)),
    _xlpm.SurfacingVal, INDIRECT("'" &amp; $A$35 &amp; "'!AX" &amp; $B46),
    IF(_xlpm.BaseVal="", "",
        IF(AND(_xlpm.ColLetter="AI", 'Manual Inputs'!$I$22="Yes"), _xlpm.BaseVal - _xlpm.SurfacingVal, _xlpm.BaseVal)
    )
)</f>
        <v/>
      </c>
      <c r="T46" s="119" t="str" cm="1">
        <f t="array" aca="1" ref="T4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IF(OR($A46="", _xlpm.ColLetter="NONE"), "", INDIRECT("'" &amp; $A$35 &amp; "'!" &amp; _xlpm.ColLetter &amp; $B46)),
    _xlpm.SurfacingVal, INDIRECT("'" &amp; $A$35 &amp; "'!AX" &amp; $B46),
    IF(_xlpm.BaseVal="", "",
        IF(AND(_xlpm.ColLetter="AI", 'Manual Inputs'!$I$22="Yes"), _xlpm.BaseVal - _xlpm.SurfacingVal, _xlpm.BaseVal)
    )
)</f>
        <v/>
      </c>
      <c r="U46" s="119" t="str" cm="1">
        <f t="array" aca="1" ref="U4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IF(OR($A46="", _xlpm.ColLetter="NONE"), "", INDIRECT("'" &amp; $A$35 &amp; "'!" &amp; _xlpm.ColLetter &amp; $B46)),
    _xlpm.SurfacingVal, INDIRECT("'" &amp; $A$35 &amp; "'!AX" &amp; $B46),
    IF(_xlpm.BaseVal="", "",
        IF(AND(_xlpm.ColLetter="AI", 'Manual Inputs'!$I$22="Yes"), _xlpm.BaseVal - _xlpm.SurfacingVal, _xlpm.BaseVal)
    )
)</f>
        <v/>
      </c>
      <c r="V46" s="119" t="str" cm="1">
        <f t="array" aca="1" ref="V4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IF(OR($A46="", _xlpm.ColLetter="NONE"), "", INDIRECT("'" &amp; $A$35 &amp; "'!" &amp; _xlpm.ColLetter &amp; $B46)),
    _xlpm.SurfacingVal, INDIRECT("'" &amp; $A$35 &amp; "'!AX" &amp; $B46),
    IF(_xlpm.BaseVal="", "",
        IF(AND(_xlpm.ColLetter="AI", 'Manual Inputs'!$I$22="Yes"), _xlpm.BaseVal - _xlpm.SurfacingVal, _xlpm.BaseVal)
    )
)</f>
        <v/>
      </c>
      <c r="W46" s="119" t="str" cm="1">
        <f t="array" aca="1" ref="W4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IF(OR($A46="", _xlpm.ColLetter="NONE"), "", INDIRECT("'" &amp; $A$35 &amp; "'!" &amp; _xlpm.ColLetter &amp; $B46)),
    _xlpm.SurfacingVal, INDIRECT("'" &amp; $A$35 &amp; "'!AX" &amp; $B46),
    IF(_xlpm.BaseVal="", "",
        IF(AND(_xlpm.ColLetter="AI", 'Manual Inputs'!$I$22="Yes"), _xlpm.BaseVal - _xlpm.SurfacingVal, _xlpm.BaseVal)
    )
)</f>
        <v/>
      </c>
      <c r="X46" s="119" t="str" cm="1">
        <f t="array" aca="1" ref="X4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IF(OR($A46="", _xlpm.ColLetter="NONE"), "", INDIRECT("'" &amp; $A$35 &amp; "'!" &amp; _xlpm.ColLetter &amp; $B46)),
    _xlpm.SurfacingVal, INDIRECT("'" &amp; $A$35 &amp; "'!AX" &amp; $B46),
    IF(_xlpm.BaseVal="", "",
        IF(AND(_xlpm.ColLetter="AI", 'Manual Inputs'!$I$22="Yes"), _xlpm.BaseVal - _xlpm.SurfacingVal, _xlpm.BaseVal)
    )
)</f>
        <v/>
      </c>
      <c r="Y46" s="119" t="str" cm="1">
        <f t="array" aca="1" ref="Y4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IF(OR($A46="", _xlpm.ColLetter="NONE"), "", INDIRECT("'" &amp; $A$35 &amp; "'!" &amp; _xlpm.ColLetter &amp; $B46)),
    _xlpm.SurfacingVal, INDIRECT("'" &amp; $A$35 &amp; "'!AX" &amp; $B46),
    IF(_xlpm.BaseVal="", "",
        IF(AND(_xlpm.ColLetter="AI", 'Manual Inputs'!$I$22="Yes"), _xlpm.BaseVal - _xlpm.SurfacingVal, _xlpm.BaseVal)
    )
)</f>
        <v/>
      </c>
      <c r="Z46" s="119" t="str" cm="1">
        <f t="array" aca="1" ref="Z4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IF(OR($A46="", _xlpm.ColLetter="NONE"), "", INDIRECT("'" &amp; $A$35 &amp; "'!" &amp; _xlpm.ColLetter &amp; $B46)),
    _xlpm.SurfacingVal, INDIRECT("'" &amp; $A$35 &amp; "'!AX" &amp; $B46),
    IF(_xlpm.BaseVal="", "",
        IF(AND(_xlpm.ColLetter="AI", 'Manual Inputs'!$I$22="Yes"), _xlpm.BaseVal - _xlpm.SurfacingVal, _xlpm.BaseVal)
    )
)</f>
        <v/>
      </c>
      <c r="AA46" s="119" t="str" cm="1">
        <f t="array" aca="1" ref="AA4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IF(OR($A46="", _xlpm.ColLetter="NONE"), "", INDIRECT("'" &amp; $A$35 &amp; "'!" &amp; _xlpm.ColLetter &amp; $B46)),
    _xlpm.SurfacingVal, INDIRECT("'" &amp; $A$35 &amp; "'!AX" &amp; $B46),
    IF(_xlpm.BaseVal="", "",
        IF(AND(_xlpm.ColLetter="AI", 'Manual Inputs'!$I$22="Yes"), _xlpm.BaseVal - _xlpm.SurfacingVal, _xlpm.BaseVal)
    )
)</f>
        <v/>
      </c>
      <c r="AB46" s="119" t="str" cm="1">
        <f t="array" aca="1" ref="AB4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IF(OR($A46="", _xlpm.ColLetter="NONE"), "", INDIRECT("'" &amp; $A$35 &amp; "'!" &amp; _xlpm.ColLetter &amp; $B46)),
    _xlpm.SurfacingVal, INDIRECT("'" &amp; $A$35 &amp; "'!AX" &amp; $B46),
    IF(_xlpm.BaseVal="", "",
        IF(AND(_xlpm.ColLetter="AI", 'Manual Inputs'!$I$22="Yes"), _xlpm.BaseVal - _xlpm.SurfacingVal, _xlpm.BaseVal)
    )
)</f>
        <v/>
      </c>
      <c r="AC46" s="119" t="str" cm="1">
        <f t="array" aca="1" ref="AC4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IF(OR($A46="", _xlpm.ColLetter="NONE"), "", INDIRECT("'" &amp; $A$35 &amp; "'!" &amp; _xlpm.ColLetter &amp; $B46)),
    _xlpm.SurfacingVal, INDIRECT("'" &amp; $A$35 &amp; "'!AX" &amp; $B46),
    IF(_xlpm.BaseVal="", "",
        IF(AND(_xlpm.ColLetter="AI", 'Manual Inputs'!$I$22="Yes"), _xlpm.BaseVal - _xlpm.SurfacingVal, _xlpm.BaseVal)
    )
)</f>
        <v/>
      </c>
      <c r="AD46" s="119" t="str" cm="1">
        <f t="array" aca="1" ref="AD4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IF(OR($A46="", _xlpm.ColLetter="NONE"), "", INDIRECT("'" &amp; $A$35 &amp; "'!" &amp; _xlpm.ColLetter &amp; $B46)),
    _xlpm.SurfacingVal, INDIRECT("'" &amp; $A$35 &amp; "'!AX" &amp; $B46),
    IF(_xlpm.BaseVal="", "",
        IF(AND(_xlpm.ColLetter="AI", 'Manual Inputs'!$I$22="Yes"), _xlpm.BaseVal - _xlpm.SurfacingVal, _xlpm.BaseVal)
    )
)</f>
        <v/>
      </c>
      <c r="AE46" s="119" t="str" cm="1">
        <f t="array" aca="1" ref="AE4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IF(OR($A46="", _xlpm.ColLetter="NONE"), "", INDIRECT("'" &amp; $A$35 &amp; "'!" &amp; _xlpm.ColLetter &amp; $B46)),
    _xlpm.SurfacingVal, INDIRECT("'" &amp; $A$35 &amp; "'!AX" &amp; $B46),
    IF(_xlpm.BaseVal="", "",
        IF(AND(_xlpm.ColLetter="AI", 'Manual Inputs'!$I$22="Yes"), _xlpm.BaseVal - _xlpm.SurfacingVal, _xlpm.BaseVal)
    )
)</f>
        <v/>
      </c>
      <c r="AF46" s="119" t="str" cm="1">
        <f t="array" aca="1" ref="AF4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IF(OR($A46="", _xlpm.ColLetter="NONE"), "", INDIRECT("'" &amp; $A$35 &amp; "'!" &amp; _xlpm.ColLetter &amp; $B46)),
    _xlpm.SurfacingVal, INDIRECT("'" &amp; $A$35 &amp; "'!AX" &amp; $B46),
    IF(_xlpm.BaseVal="", "",
        IF(AND(_xlpm.ColLetter="AI", 'Manual Inputs'!$I$22="Yes"), _xlpm.BaseVal - _xlpm.SurfacingVal, _xlpm.BaseVal)
    )
)</f>
        <v/>
      </c>
      <c r="AG46" s="119" t="str" cm="1">
        <f t="array" aca="1" ref="AG4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IF(OR($A46="", _xlpm.ColLetter="NONE"), "", INDIRECT("'" &amp; $A$35 &amp; "'!" &amp; _xlpm.ColLetter &amp; $B46)),
    _xlpm.SurfacingVal, INDIRECT("'" &amp; $A$35 &amp; "'!AX" &amp; $B46),
    IF(_xlpm.BaseVal="", "",
        IF(AND(_xlpm.ColLetter="AI", 'Manual Inputs'!$I$22="Yes"), _xlpm.BaseVal - _xlpm.SurfacingVal, _xlpm.BaseVal)
    )
)</f>
        <v/>
      </c>
      <c r="AH46" s="112"/>
      <c r="AI46" s="99"/>
    </row>
    <row r="47" spans="1:35" s="2" customFormat="1" ht="14.1" customHeight="1" thickBot="1">
      <c r="A47" s="19"/>
      <c r="B47" s="6" t="str">
        <f t="shared" ref="B47" si="7">IF(A48="","",+A48)</f>
        <v/>
      </c>
      <c r="C47" s="8"/>
      <c r="D47" s="3"/>
      <c r="E47" s="121"/>
      <c r="F47" s="122"/>
      <c r="G47" s="123"/>
      <c r="H47" s="124"/>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6"/>
      <c r="AI47" s="99"/>
    </row>
    <row r="48" spans="1:35" s="2" customFormat="1" ht="14.1" customHeight="1" thickTop="1" thickBot="1">
      <c r="A48" s="19"/>
      <c r="B48" s="6"/>
      <c r="C48" s="8"/>
      <c r="D48" s="3"/>
      <c r="E48" s="337" t="str">
        <f>_xlfn.SWITCH(E20,
    "A", IF('Pay Item Search'!$E$48&gt;1, "SCHEDULE A TOTALS", "SCHEDULE A TOTAL"),
    "B", IF('Pay Item Search'!$E$48&gt;1, "SCHEDULE B TOTALS", "SCHEDULE B TOTAL"),
    "C", IF('Pay Item Search'!$E$48&gt;1, "SCHEDULE C TOTALS", "SCHEDULE C TOTAL"),
    "A/B", IF('Pay Item Search'!$E$48&gt;1, "SCHEDULE A/B TOTALS", "SCHEDULE A/B TOTAL"),
"A/B/C", IF('Pay Item Search'!$E$48&gt;1, "SCHEDULE A/B/C TOTALS", "SCHEDULE A/B/C TOTAL"),
    "B/C", IF('Pay Item Search'!$E$48&gt;1, "SCHEDULE B/C TOTALS", "SCHEDULE B/C TOTAL"),
    "X", IF('Pay Item Search'!$E$48&gt;1, "OPTION X TOTALS", "OPTION X TOTAL"),
    "Y", IF('Pay Item Search'!$E$48&gt;1, "OPTION Y TOTALS", "OPTION Y TOTAL"),
    "Z", IF('Pay Item Search'!$E$48&gt;1, "OPTION Z TOTALS", "OPTION Z TOTAL"),
    IF('Pay Item Search'!$E$48&gt;1, "TOTALS", "TOTAL")
)</f>
        <v>TOTAL</v>
      </c>
      <c r="F48" s="338"/>
      <c r="G48" s="338"/>
      <c r="H48" s="339"/>
      <c r="I48" s="175">
        <f t="shared" ref="I48:AG48" ca="1" si="8">IF(I$17="LPSM","ALL",SUM(I20:I47))</f>
        <v>0</v>
      </c>
      <c r="J48" s="175">
        <f t="shared" ca="1" si="8"/>
        <v>0</v>
      </c>
      <c r="K48" s="175">
        <f t="shared" ca="1" si="8"/>
        <v>0</v>
      </c>
      <c r="L48" s="175">
        <f t="shared" ca="1" si="8"/>
        <v>0</v>
      </c>
      <c r="M48" s="175">
        <f t="shared" ca="1" si="8"/>
        <v>0</v>
      </c>
      <c r="N48" s="175">
        <f t="shared" ca="1" si="8"/>
        <v>0</v>
      </c>
      <c r="O48" s="175">
        <f t="shared" ca="1" si="8"/>
        <v>0</v>
      </c>
      <c r="P48" s="175">
        <f t="shared" ca="1" si="8"/>
        <v>0</v>
      </c>
      <c r="Q48" s="175">
        <f t="shared" ca="1" si="8"/>
        <v>0</v>
      </c>
      <c r="R48" s="175">
        <f t="shared" ca="1" si="8"/>
        <v>0</v>
      </c>
      <c r="S48" s="175">
        <f t="shared" ca="1" si="8"/>
        <v>0</v>
      </c>
      <c r="T48" s="175">
        <f t="shared" ca="1" si="8"/>
        <v>0</v>
      </c>
      <c r="U48" s="175">
        <f t="shared" ca="1" si="8"/>
        <v>0</v>
      </c>
      <c r="V48" s="175">
        <f t="shared" ca="1" si="8"/>
        <v>0</v>
      </c>
      <c r="W48" s="175">
        <f t="shared" ca="1" si="8"/>
        <v>0</v>
      </c>
      <c r="X48" s="175">
        <f t="shared" ca="1" si="8"/>
        <v>0</v>
      </c>
      <c r="Y48" s="175">
        <f t="shared" ca="1" si="8"/>
        <v>0</v>
      </c>
      <c r="Z48" s="175">
        <f t="shared" ca="1" si="8"/>
        <v>0</v>
      </c>
      <c r="AA48" s="175">
        <f t="shared" ca="1" si="8"/>
        <v>0</v>
      </c>
      <c r="AB48" s="175">
        <f t="shared" ca="1" si="8"/>
        <v>0</v>
      </c>
      <c r="AC48" s="175">
        <f t="shared" ca="1" si="8"/>
        <v>0</v>
      </c>
      <c r="AD48" s="175">
        <f t="shared" ca="1" si="8"/>
        <v>0</v>
      </c>
      <c r="AE48" s="175">
        <f t="shared" ca="1" si="8"/>
        <v>0</v>
      </c>
      <c r="AF48" s="175">
        <f t="shared" ca="1" si="8"/>
        <v>0</v>
      </c>
      <c r="AG48" s="175">
        <f t="shared" ca="1" si="8"/>
        <v>0</v>
      </c>
      <c r="AH48" s="127"/>
      <c r="AI48" s="99"/>
    </row>
    <row r="49" spans="1:35" s="2" customFormat="1" ht="15.75" hidden="1" customHeight="1">
      <c r="A49" s="177" t="s">
        <v>9</v>
      </c>
      <c r="B49" s="177"/>
      <c r="C49" s="5"/>
      <c r="D49" s="98"/>
      <c r="E49" s="107"/>
      <c r="F49" s="108"/>
      <c r="G49" s="109"/>
      <c r="H49" s="110"/>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2"/>
      <c r="AI49" s="174"/>
    </row>
    <row r="50" spans="1:35" s="2" customFormat="1" ht="15" hidden="1" customHeight="1">
      <c r="A50" s="177" t="s">
        <v>9942</v>
      </c>
      <c r="B50" s="177"/>
      <c r="C50" s="5"/>
      <c r="D50" s="98"/>
      <c r="E50" s="107"/>
      <c r="F50" s="113" t="s">
        <v>61</v>
      </c>
      <c r="G50" s="109"/>
      <c r="H50" s="110"/>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2"/>
      <c r="AI50" s="174"/>
    </row>
    <row r="51" spans="1:35" s="2" customFormat="1" ht="14.1" hidden="1" customHeight="1">
      <c r="A51" s="27"/>
      <c r="B51" s="6" t="str">
        <f>IF(A52="","",+A52)</f>
        <v/>
      </c>
      <c r="C51" s="5"/>
      <c r="D51" s="98"/>
      <c r="E51" s="115"/>
      <c r="F51" s="116" t="str" cm="1">
        <f t="array" aca="1" ref="F51" ca="1">IF(A51="", "", INDIRECT("'" &amp; $A$19 &amp; "'!B" &amp; A51))</f>
        <v/>
      </c>
      <c r="G51" s="117" t="str">
        <f t="shared" ref="G51:G57" si="9">IF(A51="","","to")</f>
        <v/>
      </c>
      <c r="H51" s="118" t="str" cm="1">
        <f t="array" aca="1" ref="H51" ca="1">IF(A51="", "", INDIRECT("'" &amp; $A$19 &amp; "'!B" &amp; B51))</f>
        <v/>
      </c>
      <c r="I51" s="119" t="str" cm="1">
        <f t="array" aca="1" ref="I5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IF(OR($A51="", _xlpm.ColLetter="NONE"), "", INDIRECT("'" &amp; $A$19 &amp; "'!" &amp; _xlpm.ColLetter &amp; $B51))
)</f>
        <v/>
      </c>
      <c r="J51" s="119" t="str" cm="1">
        <f t="array" aca="1" ref="J5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IF(OR($A51="", _xlpm.ColLetter="NONE"), "", INDIRECT("'" &amp; $A$19 &amp; "'!" &amp; _xlpm.ColLetter &amp; $B51))
)</f>
        <v/>
      </c>
      <c r="K51" s="119" t="str" cm="1">
        <f t="array" aca="1" ref="K5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IF(OR($A51="", _xlpm.ColLetter="NONE"), "", INDIRECT("'" &amp; $A$19 &amp; "'!" &amp; _xlpm.ColLetter &amp; $B51))
)</f>
        <v/>
      </c>
      <c r="L51" s="119" t="str" cm="1">
        <f t="array" aca="1" ref="L5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IF(OR($A51="", _xlpm.ColLetter="NONE"), "", INDIRECT("'" &amp; $A$19 &amp; "'!" &amp; _xlpm.ColLetter &amp; $B51))
)</f>
        <v/>
      </c>
      <c r="M51" s="119" t="str" cm="1">
        <f t="array" aca="1" ref="M5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IF(OR($A51="", _xlpm.ColLetter="NONE"), "", INDIRECT("'" &amp; $A$19 &amp; "'!" &amp; _xlpm.ColLetter &amp; $B51))
)</f>
        <v/>
      </c>
      <c r="N51" s="119" t="str" cm="1">
        <f t="array" aca="1" ref="N5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IF(OR($A51="", _xlpm.ColLetter="NONE"), "", INDIRECT("'" &amp; $A$19 &amp; "'!" &amp; _xlpm.ColLetter &amp; $B51))
)</f>
        <v/>
      </c>
      <c r="O51" s="119" t="str" cm="1">
        <f t="array" aca="1" ref="O5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IF(OR($A51="", _xlpm.ColLetter="NONE"), "", INDIRECT("'" &amp; $A$19 &amp; "'!" &amp; _xlpm.ColLetter &amp; $B51))
)</f>
        <v/>
      </c>
      <c r="P51" s="119" t="str" cm="1">
        <f t="array" aca="1" ref="P5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IF(OR($A51="", _xlpm.ColLetter="NONE"), "", INDIRECT("'" &amp; $A$19 &amp; "'!" &amp; _xlpm.ColLetter &amp; $B51))
)</f>
        <v/>
      </c>
      <c r="Q51" s="119" t="str" cm="1">
        <f t="array" aca="1" ref="Q5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IF(OR($A51="", _xlpm.ColLetter="NONE"), "", INDIRECT("'" &amp; $A$19 &amp; "'!" &amp; _xlpm.ColLetter &amp; $B51))
)</f>
        <v/>
      </c>
      <c r="R51" s="119" t="str" cm="1">
        <f t="array" aca="1" ref="R5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IF(OR($A51="", _xlpm.ColLetter="NONE"), "", INDIRECT("'" &amp; $A$19 &amp; "'!" &amp; _xlpm.ColLetter &amp; $B51))
)</f>
        <v/>
      </c>
      <c r="S51" s="119" t="str" cm="1">
        <f t="array" aca="1" ref="S5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IF(OR($A51="", _xlpm.ColLetter="NONE"), "", INDIRECT("'" &amp; $A$19 &amp; "'!" &amp; _xlpm.ColLetter &amp; $B51))
)</f>
        <v/>
      </c>
      <c r="T51" s="119" t="str" cm="1">
        <f t="array" aca="1" ref="T5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IF(OR($A51="", _xlpm.ColLetter="NONE"), "", INDIRECT("'" &amp; $A$19 &amp; "'!" &amp; _xlpm.ColLetter &amp; $B51))
)</f>
        <v/>
      </c>
      <c r="U51" s="119" t="str" cm="1">
        <f t="array" aca="1" ref="U5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IF(OR($A51="", _xlpm.ColLetter="NONE"), "", INDIRECT("'" &amp; $A$19 &amp; "'!" &amp; _xlpm.ColLetter &amp; $B51))
)</f>
        <v/>
      </c>
      <c r="V51" s="119" t="str" cm="1">
        <f t="array" aca="1" ref="V5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IF(OR($A51="", _xlpm.ColLetter="NONE"), "", INDIRECT("'" &amp; $A$19 &amp; "'!" &amp; _xlpm.ColLetter &amp; $B51))
)</f>
        <v/>
      </c>
      <c r="W51" s="119" t="str" cm="1">
        <f t="array" aca="1" ref="W5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IF(OR($A51="", _xlpm.ColLetter="NONE"), "", INDIRECT("'" &amp; $A$19 &amp; "'!" &amp; _xlpm.ColLetter &amp; $B51))
)</f>
        <v/>
      </c>
      <c r="X51" s="119" t="str" cm="1">
        <f t="array" aca="1" ref="X5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IF(OR($A51="", _xlpm.ColLetter="NONE"), "", INDIRECT("'" &amp; $A$19 &amp; "'!" &amp; _xlpm.ColLetter &amp; $B51))
)</f>
        <v/>
      </c>
      <c r="Y51" s="119" t="str" cm="1">
        <f t="array" aca="1" ref="Y5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IF(OR($A51="", _xlpm.ColLetter="NONE"), "", INDIRECT("'" &amp; $A$19 &amp; "'!" &amp; _xlpm.ColLetter &amp; $B51))
)</f>
        <v/>
      </c>
      <c r="Z51" s="119" t="str" cm="1">
        <f t="array" aca="1" ref="Z5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IF(OR($A51="", _xlpm.ColLetter="NONE"), "", INDIRECT("'" &amp; $A$19 &amp; "'!" &amp; _xlpm.ColLetter &amp; $B51))
)</f>
        <v/>
      </c>
      <c r="AA51" s="119" t="str" cm="1">
        <f t="array" aca="1" ref="AA5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IF(OR($A51="", _xlpm.ColLetter="NONE"), "", INDIRECT("'" &amp; $A$19 &amp; "'!" &amp; _xlpm.ColLetter &amp; $B51))
)</f>
        <v/>
      </c>
      <c r="AB51" s="119" t="str" cm="1">
        <f t="array" aca="1" ref="AB5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IF(OR($A51="", _xlpm.ColLetter="NONE"), "", INDIRECT("'" &amp; $A$19 &amp; "'!" &amp; _xlpm.ColLetter &amp; $B51))
)</f>
        <v/>
      </c>
      <c r="AC51" s="119" t="str" cm="1">
        <f t="array" aca="1" ref="AC5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IF(OR($A51="", _xlpm.ColLetter="NONE"), "", INDIRECT("'" &amp; $A$19 &amp; "'!" &amp; _xlpm.ColLetter &amp; $B51))
)</f>
        <v/>
      </c>
      <c r="AD51" s="119" t="str" cm="1">
        <f t="array" aca="1" ref="AD5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IF(OR($A51="", _xlpm.ColLetter="NONE"), "", INDIRECT("'" &amp; $A$19 &amp; "'!" &amp; _xlpm.ColLetter &amp; $B51))
)</f>
        <v/>
      </c>
      <c r="AE51" s="119" t="str" cm="1">
        <f t="array" aca="1" ref="AE5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IF(OR($A51="", _xlpm.ColLetter="NONE"), "", INDIRECT("'" &amp; $A$19 &amp; "'!" &amp; _xlpm.ColLetter &amp; $B51))
)</f>
        <v/>
      </c>
      <c r="AF51" s="119" t="str" cm="1">
        <f t="array" aca="1" ref="AF5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IF(OR($A51="", _xlpm.ColLetter="NONE"), "", INDIRECT("'" &amp; $A$19 &amp; "'!" &amp; _xlpm.ColLetter &amp; $B51))
)</f>
        <v/>
      </c>
      <c r="AG51" s="119" t="str" cm="1">
        <f t="array" aca="1" ref="AG5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IF(OR($A51="", _xlpm.ColLetter="NONE"), "", INDIRECT("'" &amp; $A$19 &amp; "'!" &amp; _xlpm.ColLetter &amp; $B51))
)</f>
        <v/>
      </c>
      <c r="AH51" s="112"/>
      <c r="AI51" s="174"/>
    </row>
    <row r="52" spans="1:35" s="2" customFormat="1" ht="14.1" hidden="1" customHeight="1">
      <c r="A52" s="28"/>
      <c r="B52" s="6" t="str">
        <f t="shared" ref="B52:B57" si="10">IF(A53="","",+A53)</f>
        <v/>
      </c>
      <c r="C52" s="5"/>
      <c r="D52" s="98"/>
      <c r="E52" s="115"/>
      <c r="F52" s="116" t="str" cm="1">
        <f t="array" aca="1" ref="F52" ca="1">IF(A52="", "", INDIRECT("'" &amp; $A$19 &amp; "'!B" &amp; A52))</f>
        <v/>
      </c>
      <c r="G52" s="117" t="str">
        <f t="shared" si="9"/>
        <v/>
      </c>
      <c r="H52" s="118" t="str" cm="1">
        <f t="array" aca="1" ref="H52" ca="1">IF(A52="", "", INDIRECT("'" &amp; $A$19 &amp; "'!B" &amp; B52))</f>
        <v/>
      </c>
      <c r="I52" s="119" t="str" cm="1">
        <f t="array" aca="1" ref="I5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IF(OR($A52="", _xlpm.ColLetter="NONE"), "", INDIRECT("'" &amp; $A$19 &amp; "'!" &amp; _xlpm.ColLetter &amp; $B52))
)</f>
        <v/>
      </c>
      <c r="J52" s="119" t="str" cm="1">
        <f t="array" aca="1" ref="J5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IF(OR($A52="", _xlpm.ColLetter="NONE"), "", INDIRECT("'" &amp; $A$19 &amp; "'!" &amp; _xlpm.ColLetter &amp; $B52))
)</f>
        <v/>
      </c>
      <c r="K52" s="119" t="str" cm="1">
        <f t="array" aca="1" ref="K5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IF(OR($A52="", _xlpm.ColLetter="NONE"), "", INDIRECT("'" &amp; $A$19 &amp; "'!" &amp; _xlpm.ColLetter &amp; $B52))
)</f>
        <v/>
      </c>
      <c r="L52" s="119" t="str" cm="1">
        <f t="array" aca="1" ref="L5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IF(OR($A52="", _xlpm.ColLetter="NONE"), "", INDIRECT("'" &amp; $A$19 &amp; "'!" &amp; _xlpm.ColLetter &amp; $B52))
)</f>
        <v/>
      </c>
      <c r="M52" s="119" t="str" cm="1">
        <f t="array" aca="1" ref="M5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IF(OR($A52="", _xlpm.ColLetter="NONE"), "", INDIRECT("'" &amp; $A$19 &amp; "'!" &amp; _xlpm.ColLetter &amp; $B52))
)</f>
        <v/>
      </c>
      <c r="N52" s="119" t="str" cm="1">
        <f t="array" aca="1" ref="N5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IF(OR($A52="", _xlpm.ColLetter="NONE"), "", INDIRECT("'" &amp; $A$19 &amp; "'!" &amp; _xlpm.ColLetter &amp; $B52))
)</f>
        <v/>
      </c>
      <c r="O52" s="119" t="str" cm="1">
        <f t="array" aca="1" ref="O5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IF(OR($A52="", _xlpm.ColLetter="NONE"), "", INDIRECT("'" &amp; $A$19 &amp; "'!" &amp; _xlpm.ColLetter &amp; $B52))
)</f>
        <v/>
      </c>
      <c r="P52" s="119" t="str" cm="1">
        <f t="array" aca="1" ref="P5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IF(OR($A52="", _xlpm.ColLetter="NONE"), "", INDIRECT("'" &amp; $A$19 &amp; "'!" &amp; _xlpm.ColLetter &amp; $B52))
)</f>
        <v/>
      </c>
      <c r="Q52" s="119" t="str" cm="1">
        <f t="array" aca="1" ref="Q5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IF(OR($A52="", _xlpm.ColLetter="NONE"), "", INDIRECT("'" &amp; $A$19 &amp; "'!" &amp; _xlpm.ColLetter &amp; $B52))
)</f>
        <v/>
      </c>
      <c r="R52" s="119" t="str" cm="1">
        <f t="array" aca="1" ref="R5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IF(OR($A52="", _xlpm.ColLetter="NONE"), "", INDIRECT("'" &amp; $A$19 &amp; "'!" &amp; _xlpm.ColLetter &amp; $B52))
)</f>
        <v/>
      </c>
      <c r="S52" s="119" t="str" cm="1">
        <f t="array" aca="1" ref="S5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IF(OR($A52="", _xlpm.ColLetter="NONE"), "", INDIRECT("'" &amp; $A$19 &amp; "'!" &amp; _xlpm.ColLetter &amp; $B52))
)</f>
        <v/>
      </c>
      <c r="T52" s="119" t="str" cm="1">
        <f t="array" aca="1" ref="T5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IF(OR($A52="", _xlpm.ColLetter="NONE"), "", INDIRECT("'" &amp; $A$19 &amp; "'!" &amp; _xlpm.ColLetter &amp; $B52))
)</f>
        <v/>
      </c>
      <c r="U52" s="119" t="str" cm="1">
        <f t="array" aca="1" ref="U5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IF(OR($A52="", _xlpm.ColLetter="NONE"), "", INDIRECT("'" &amp; $A$19 &amp; "'!" &amp; _xlpm.ColLetter &amp; $B52))
)</f>
        <v/>
      </c>
      <c r="V52" s="119" t="str" cm="1">
        <f t="array" aca="1" ref="V5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IF(OR($A52="", _xlpm.ColLetter="NONE"), "", INDIRECT("'" &amp; $A$19 &amp; "'!" &amp; _xlpm.ColLetter &amp; $B52))
)</f>
        <v/>
      </c>
      <c r="W52" s="119" t="str" cm="1">
        <f t="array" aca="1" ref="W5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IF(OR($A52="", _xlpm.ColLetter="NONE"), "", INDIRECT("'" &amp; $A$19 &amp; "'!" &amp; _xlpm.ColLetter &amp; $B52))
)</f>
        <v/>
      </c>
      <c r="X52" s="119" t="str" cm="1">
        <f t="array" aca="1" ref="X5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IF(OR($A52="", _xlpm.ColLetter="NONE"), "", INDIRECT("'" &amp; $A$19 &amp; "'!" &amp; _xlpm.ColLetter &amp; $B52))
)</f>
        <v/>
      </c>
      <c r="Y52" s="119" t="str" cm="1">
        <f t="array" aca="1" ref="Y5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IF(OR($A52="", _xlpm.ColLetter="NONE"), "", INDIRECT("'" &amp; $A$19 &amp; "'!" &amp; _xlpm.ColLetter &amp; $B52))
)</f>
        <v/>
      </c>
      <c r="Z52" s="119" t="str" cm="1">
        <f t="array" aca="1" ref="Z5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IF(OR($A52="", _xlpm.ColLetter="NONE"), "", INDIRECT("'" &amp; $A$19 &amp; "'!" &amp; _xlpm.ColLetter &amp; $B52))
)</f>
        <v/>
      </c>
      <c r="AA52" s="119" t="str" cm="1">
        <f t="array" aca="1" ref="AA5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IF(OR($A52="", _xlpm.ColLetter="NONE"), "", INDIRECT("'" &amp; $A$19 &amp; "'!" &amp; _xlpm.ColLetter &amp; $B52))
)</f>
        <v/>
      </c>
      <c r="AB52" s="119" t="str" cm="1">
        <f t="array" aca="1" ref="AB5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IF(OR($A52="", _xlpm.ColLetter="NONE"), "", INDIRECT("'" &amp; $A$19 &amp; "'!" &amp; _xlpm.ColLetter &amp; $B52))
)</f>
        <v/>
      </c>
      <c r="AC52" s="119" t="str" cm="1">
        <f t="array" aca="1" ref="AC5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IF(OR($A52="", _xlpm.ColLetter="NONE"), "", INDIRECT("'" &amp; $A$19 &amp; "'!" &amp; _xlpm.ColLetter &amp; $B52))
)</f>
        <v/>
      </c>
      <c r="AD52" s="119" t="str" cm="1">
        <f t="array" aca="1" ref="AD5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IF(OR($A52="", _xlpm.ColLetter="NONE"), "", INDIRECT("'" &amp; $A$19 &amp; "'!" &amp; _xlpm.ColLetter &amp; $B52))
)</f>
        <v/>
      </c>
      <c r="AE52" s="119" t="str" cm="1">
        <f t="array" aca="1" ref="AE5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IF(OR($A52="", _xlpm.ColLetter="NONE"), "", INDIRECT("'" &amp; $A$19 &amp; "'!" &amp; _xlpm.ColLetter &amp; $B52))
)</f>
        <v/>
      </c>
      <c r="AF52" s="119" t="str" cm="1">
        <f t="array" aca="1" ref="AF5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IF(OR($A52="", _xlpm.ColLetter="NONE"), "", INDIRECT("'" &amp; $A$19 &amp; "'!" &amp; _xlpm.ColLetter &amp; $B52))
)</f>
        <v/>
      </c>
      <c r="AG52" s="119" t="str" cm="1">
        <f t="array" aca="1" ref="AG5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IF(OR($A52="", _xlpm.ColLetter="NONE"), "", INDIRECT("'" &amp; $A$19 &amp; "'!" &amp; _xlpm.ColLetter &amp; $B52))
)</f>
        <v/>
      </c>
      <c r="AH52" s="112"/>
      <c r="AI52" s="174"/>
    </row>
    <row r="53" spans="1:35" s="2" customFormat="1" ht="14.1" hidden="1" customHeight="1">
      <c r="A53" s="28"/>
      <c r="B53" s="6" t="str">
        <f t="shared" si="10"/>
        <v/>
      </c>
      <c r="C53" s="5"/>
      <c r="D53" s="98"/>
      <c r="E53" s="115"/>
      <c r="F53" s="116" t="str" cm="1">
        <f t="array" aca="1" ref="F53" ca="1">IF(A53="", "", INDIRECT("'" &amp; $A$19 &amp; "'!B" &amp; A53))</f>
        <v/>
      </c>
      <c r="G53" s="117" t="str">
        <f t="shared" si="9"/>
        <v/>
      </c>
      <c r="H53" s="118" t="str" cm="1">
        <f t="array" aca="1" ref="H53" ca="1">IF(A53="", "", INDIRECT("'" &amp; $A$19 &amp; "'!B" &amp; B53))</f>
        <v/>
      </c>
      <c r="I53" s="119" t="str" cm="1">
        <f t="array" aca="1" ref="I5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IF(OR($A53="", _xlpm.ColLetter="NONE"), "", INDIRECT("'" &amp; $A$19 &amp; "'!" &amp; _xlpm.ColLetter &amp; $B53))
)</f>
        <v/>
      </c>
      <c r="J53" s="119" t="str" cm="1">
        <f t="array" aca="1" ref="J5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IF(OR($A53="", _xlpm.ColLetter="NONE"), "", INDIRECT("'" &amp; $A$19 &amp; "'!" &amp; _xlpm.ColLetter &amp; $B53))
)</f>
        <v/>
      </c>
      <c r="K53" s="119" t="str" cm="1">
        <f t="array" aca="1" ref="K5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IF(OR($A53="", _xlpm.ColLetter="NONE"), "", INDIRECT("'" &amp; $A$19 &amp; "'!" &amp; _xlpm.ColLetter &amp; $B53))
)</f>
        <v/>
      </c>
      <c r="L53" s="119" t="str" cm="1">
        <f t="array" aca="1" ref="L5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IF(OR($A53="", _xlpm.ColLetter="NONE"), "", INDIRECT("'" &amp; $A$19 &amp; "'!" &amp; _xlpm.ColLetter &amp; $B53))
)</f>
        <v/>
      </c>
      <c r="M53" s="119" t="str" cm="1">
        <f t="array" aca="1" ref="M5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IF(OR($A53="", _xlpm.ColLetter="NONE"), "", INDIRECT("'" &amp; $A$19 &amp; "'!" &amp; _xlpm.ColLetter &amp; $B53))
)</f>
        <v/>
      </c>
      <c r="N53" s="119" t="str" cm="1">
        <f t="array" aca="1" ref="N5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IF(OR($A53="", _xlpm.ColLetter="NONE"), "", INDIRECT("'" &amp; $A$19 &amp; "'!" &amp; _xlpm.ColLetter &amp; $B53))
)</f>
        <v/>
      </c>
      <c r="O53" s="119" t="str" cm="1">
        <f t="array" aca="1" ref="O5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IF(OR($A53="", _xlpm.ColLetter="NONE"), "", INDIRECT("'" &amp; $A$19 &amp; "'!" &amp; _xlpm.ColLetter &amp; $B53))
)</f>
        <v/>
      </c>
      <c r="P53" s="119" t="str" cm="1">
        <f t="array" aca="1" ref="P5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IF(OR($A53="", _xlpm.ColLetter="NONE"), "", INDIRECT("'" &amp; $A$19 &amp; "'!" &amp; _xlpm.ColLetter &amp; $B53))
)</f>
        <v/>
      </c>
      <c r="Q53" s="119" t="str" cm="1">
        <f t="array" aca="1" ref="Q5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IF(OR($A53="", _xlpm.ColLetter="NONE"), "", INDIRECT("'" &amp; $A$19 &amp; "'!" &amp; _xlpm.ColLetter &amp; $B53))
)</f>
        <v/>
      </c>
      <c r="R53" s="119" t="str" cm="1">
        <f t="array" aca="1" ref="R5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IF(OR($A53="", _xlpm.ColLetter="NONE"), "", INDIRECT("'" &amp; $A$19 &amp; "'!" &amp; _xlpm.ColLetter &amp; $B53))
)</f>
        <v/>
      </c>
      <c r="S53" s="119" t="str" cm="1">
        <f t="array" aca="1" ref="S5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IF(OR($A53="", _xlpm.ColLetter="NONE"), "", INDIRECT("'" &amp; $A$19 &amp; "'!" &amp; _xlpm.ColLetter &amp; $B53))
)</f>
        <v/>
      </c>
      <c r="T53" s="119" t="str" cm="1">
        <f t="array" aca="1" ref="T5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IF(OR($A53="", _xlpm.ColLetter="NONE"), "", INDIRECT("'" &amp; $A$19 &amp; "'!" &amp; _xlpm.ColLetter &amp; $B53))
)</f>
        <v/>
      </c>
      <c r="U53" s="119" t="str" cm="1">
        <f t="array" aca="1" ref="U5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IF(OR($A53="", _xlpm.ColLetter="NONE"), "", INDIRECT("'" &amp; $A$19 &amp; "'!" &amp; _xlpm.ColLetter &amp; $B53))
)</f>
        <v/>
      </c>
      <c r="V53" s="119" t="str" cm="1">
        <f t="array" aca="1" ref="V5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IF(OR($A53="", _xlpm.ColLetter="NONE"), "", INDIRECT("'" &amp; $A$19 &amp; "'!" &amp; _xlpm.ColLetter &amp; $B53))
)</f>
        <v/>
      </c>
      <c r="W53" s="119" t="str" cm="1">
        <f t="array" aca="1" ref="W5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IF(OR($A53="", _xlpm.ColLetter="NONE"), "", INDIRECT("'" &amp; $A$19 &amp; "'!" &amp; _xlpm.ColLetter &amp; $B53))
)</f>
        <v/>
      </c>
      <c r="X53" s="119" t="str" cm="1">
        <f t="array" aca="1" ref="X5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IF(OR($A53="", _xlpm.ColLetter="NONE"), "", INDIRECT("'" &amp; $A$19 &amp; "'!" &amp; _xlpm.ColLetter &amp; $B53))
)</f>
        <v/>
      </c>
      <c r="Y53" s="119" t="str" cm="1">
        <f t="array" aca="1" ref="Y5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IF(OR($A53="", _xlpm.ColLetter="NONE"), "", INDIRECT("'" &amp; $A$19 &amp; "'!" &amp; _xlpm.ColLetter &amp; $B53))
)</f>
        <v/>
      </c>
      <c r="Z53" s="119" t="str" cm="1">
        <f t="array" aca="1" ref="Z5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IF(OR($A53="", _xlpm.ColLetter="NONE"), "", INDIRECT("'" &amp; $A$19 &amp; "'!" &amp; _xlpm.ColLetter &amp; $B53))
)</f>
        <v/>
      </c>
      <c r="AA53" s="119" t="str" cm="1">
        <f t="array" aca="1" ref="AA5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IF(OR($A53="", _xlpm.ColLetter="NONE"), "", INDIRECT("'" &amp; $A$19 &amp; "'!" &amp; _xlpm.ColLetter &amp; $B53))
)</f>
        <v/>
      </c>
      <c r="AB53" s="119" t="str" cm="1">
        <f t="array" aca="1" ref="AB5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IF(OR($A53="", _xlpm.ColLetter="NONE"), "", INDIRECT("'" &amp; $A$19 &amp; "'!" &amp; _xlpm.ColLetter &amp; $B53))
)</f>
        <v/>
      </c>
      <c r="AC53" s="119" t="str" cm="1">
        <f t="array" aca="1" ref="AC5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IF(OR($A53="", _xlpm.ColLetter="NONE"), "", INDIRECT("'" &amp; $A$19 &amp; "'!" &amp; _xlpm.ColLetter &amp; $B53))
)</f>
        <v/>
      </c>
      <c r="AD53" s="119" t="str" cm="1">
        <f t="array" aca="1" ref="AD5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IF(OR($A53="", _xlpm.ColLetter="NONE"), "", INDIRECT("'" &amp; $A$19 &amp; "'!" &amp; _xlpm.ColLetter &amp; $B53))
)</f>
        <v/>
      </c>
      <c r="AE53" s="119" t="str" cm="1">
        <f t="array" aca="1" ref="AE5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IF(OR($A53="", _xlpm.ColLetter="NONE"), "", INDIRECT("'" &amp; $A$19 &amp; "'!" &amp; _xlpm.ColLetter &amp; $B53))
)</f>
        <v/>
      </c>
      <c r="AF53" s="119" t="str" cm="1">
        <f t="array" aca="1" ref="AF5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IF(OR($A53="", _xlpm.ColLetter="NONE"), "", INDIRECT("'" &amp; $A$19 &amp; "'!" &amp; _xlpm.ColLetter &amp; $B53))
)</f>
        <v/>
      </c>
      <c r="AG53" s="119" t="str" cm="1">
        <f t="array" aca="1" ref="AG5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IF(OR($A53="", _xlpm.ColLetter="NONE"), "", INDIRECT("'" &amp; $A$19 &amp; "'!" &amp; _xlpm.ColLetter &amp; $B53))
)</f>
        <v/>
      </c>
      <c r="AH53" s="112"/>
      <c r="AI53" s="174"/>
    </row>
    <row r="54" spans="1:35" s="2" customFormat="1" ht="14.1" hidden="1" customHeight="1">
      <c r="A54" s="28"/>
      <c r="B54" s="6" t="str">
        <f t="shared" si="10"/>
        <v/>
      </c>
      <c r="C54" s="5"/>
      <c r="D54" s="98"/>
      <c r="E54" s="115"/>
      <c r="F54" s="116" t="str" cm="1">
        <f t="array" aca="1" ref="F54" ca="1">IF(A54="", "", INDIRECT("'" &amp; $A$19 &amp; "'!B" &amp; A54))</f>
        <v/>
      </c>
      <c r="G54" s="117" t="str">
        <f t="shared" si="9"/>
        <v/>
      </c>
      <c r="H54" s="118" t="str" cm="1">
        <f t="array" aca="1" ref="H54" ca="1">IF(A54="", "", INDIRECT("'" &amp; $A$19 &amp; "'!B" &amp; B54))</f>
        <v/>
      </c>
      <c r="I54" s="119" t="str" cm="1">
        <f t="array" aca="1" ref="I5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IF(OR($A54="", _xlpm.ColLetter="NONE"), "", INDIRECT("'" &amp; $A$19 &amp; "'!" &amp; _xlpm.ColLetter &amp; $B54))
)</f>
        <v/>
      </c>
      <c r="J54" s="119" t="str" cm="1">
        <f t="array" aca="1" ref="J5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IF(OR($A54="", _xlpm.ColLetter="NONE"), "", INDIRECT("'" &amp; $A$19 &amp; "'!" &amp; _xlpm.ColLetter &amp; $B54))
)</f>
        <v/>
      </c>
      <c r="K54" s="119" t="str" cm="1">
        <f t="array" aca="1" ref="K5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IF(OR($A54="", _xlpm.ColLetter="NONE"), "", INDIRECT("'" &amp; $A$19 &amp; "'!" &amp; _xlpm.ColLetter &amp; $B54))
)</f>
        <v/>
      </c>
      <c r="L54" s="119" t="str" cm="1">
        <f t="array" aca="1" ref="L5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IF(OR($A54="", _xlpm.ColLetter="NONE"), "", INDIRECT("'" &amp; $A$19 &amp; "'!" &amp; _xlpm.ColLetter &amp; $B54))
)</f>
        <v/>
      </c>
      <c r="M54" s="119" t="str" cm="1">
        <f t="array" aca="1" ref="M5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IF(OR($A54="", _xlpm.ColLetter="NONE"), "", INDIRECT("'" &amp; $A$19 &amp; "'!" &amp; _xlpm.ColLetter &amp; $B54))
)</f>
        <v/>
      </c>
      <c r="N54" s="119" t="str" cm="1">
        <f t="array" aca="1" ref="N5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IF(OR($A54="", _xlpm.ColLetter="NONE"), "", INDIRECT("'" &amp; $A$19 &amp; "'!" &amp; _xlpm.ColLetter &amp; $B54))
)</f>
        <v/>
      </c>
      <c r="O54" s="119" t="str" cm="1">
        <f t="array" aca="1" ref="O5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IF(OR($A54="", _xlpm.ColLetter="NONE"), "", INDIRECT("'" &amp; $A$19 &amp; "'!" &amp; _xlpm.ColLetter &amp; $B54))
)</f>
        <v/>
      </c>
      <c r="P54" s="119" t="str" cm="1">
        <f t="array" aca="1" ref="P5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IF(OR($A54="", _xlpm.ColLetter="NONE"), "", INDIRECT("'" &amp; $A$19 &amp; "'!" &amp; _xlpm.ColLetter &amp; $B54))
)</f>
        <v/>
      </c>
      <c r="Q54" s="119" t="str" cm="1">
        <f t="array" aca="1" ref="Q5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IF(OR($A54="", _xlpm.ColLetter="NONE"), "", INDIRECT("'" &amp; $A$19 &amp; "'!" &amp; _xlpm.ColLetter &amp; $B54))
)</f>
        <v/>
      </c>
      <c r="R54" s="119" t="str" cm="1">
        <f t="array" aca="1" ref="R5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IF(OR($A54="", _xlpm.ColLetter="NONE"), "", INDIRECT("'" &amp; $A$19 &amp; "'!" &amp; _xlpm.ColLetter &amp; $B54))
)</f>
        <v/>
      </c>
      <c r="S54" s="119" t="str" cm="1">
        <f t="array" aca="1" ref="S5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IF(OR($A54="", _xlpm.ColLetter="NONE"), "", INDIRECT("'" &amp; $A$19 &amp; "'!" &amp; _xlpm.ColLetter &amp; $B54))
)</f>
        <v/>
      </c>
      <c r="T54" s="119" t="str" cm="1">
        <f t="array" aca="1" ref="T5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IF(OR($A54="", _xlpm.ColLetter="NONE"), "", INDIRECT("'" &amp; $A$19 &amp; "'!" &amp; _xlpm.ColLetter &amp; $B54))
)</f>
        <v/>
      </c>
      <c r="U54" s="119" t="str" cm="1">
        <f t="array" aca="1" ref="U5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IF(OR($A54="", _xlpm.ColLetter="NONE"), "", INDIRECT("'" &amp; $A$19 &amp; "'!" &amp; _xlpm.ColLetter &amp; $B54))
)</f>
        <v/>
      </c>
      <c r="V54" s="119" t="str" cm="1">
        <f t="array" aca="1" ref="V5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IF(OR($A54="", _xlpm.ColLetter="NONE"), "", INDIRECT("'" &amp; $A$19 &amp; "'!" &amp; _xlpm.ColLetter &amp; $B54))
)</f>
        <v/>
      </c>
      <c r="W54" s="119" t="str" cm="1">
        <f t="array" aca="1" ref="W5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IF(OR($A54="", _xlpm.ColLetter="NONE"), "", INDIRECT("'" &amp; $A$19 &amp; "'!" &amp; _xlpm.ColLetter &amp; $B54))
)</f>
        <v/>
      </c>
      <c r="X54" s="119" t="str" cm="1">
        <f t="array" aca="1" ref="X5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IF(OR($A54="", _xlpm.ColLetter="NONE"), "", INDIRECT("'" &amp; $A$19 &amp; "'!" &amp; _xlpm.ColLetter &amp; $B54))
)</f>
        <v/>
      </c>
      <c r="Y54" s="119" t="str" cm="1">
        <f t="array" aca="1" ref="Y5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IF(OR($A54="", _xlpm.ColLetter="NONE"), "", INDIRECT("'" &amp; $A$19 &amp; "'!" &amp; _xlpm.ColLetter &amp; $B54))
)</f>
        <v/>
      </c>
      <c r="Z54" s="119" t="str" cm="1">
        <f t="array" aca="1" ref="Z5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IF(OR($A54="", _xlpm.ColLetter="NONE"), "", INDIRECT("'" &amp; $A$19 &amp; "'!" &amp; _xlpm.ColLetter &amp; $B54))
)</f>
        <v/>
      </c>
      <c r="AA54" s="119" t="str" cm="1">
        <f t="array" aca="1" ref="AA5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IF(OR($A54="", _xlpm.ColLetter="NONE"), "", INDIRECT("'" &amp; $A$19 &amp; "'!" &amp; _xlpm.ColLetter &amp; $B54))
)</f>
        <v/>
      </c>
      <c r="AB54" s="119" t="str" cm="1">
        <f t="array" aca="1" ref="AB5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IF(OR($A54="", _xlpm.ColLetter="NONE"), "", INDIRECT("'" &amp; $A$19 &amp; "'!" &amp; _xlpm.ColLetter &amp; $B54))
)</f>
        <v/>
      </c>
      <c r="AC54" s="119" t="str" cm="1">
        <f t="array" aca="1" ref="AC5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IF(OR($A54="", _xlpm.ColLetter="NONE"), "", INDIRECT("'" &amp; $A$19 &amp; "'!" &amp; _xlpm.ColLetter &amp; $B54))
)</f>
        <v/>
      </c>
      <c r="AD54" s="119" t="str" cm="1">
        <f t="array" aca="1" ref="AD5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IF(OR($A54="", _xlpm.ColLetter="NONE"), "", INDIRECT("'" &amp; $A$19 &amp; "'!" &amp; _xlpm.ColLetter &amp; $B54))
)</f>
        <v/>
      </c>
      <c r="AE54" s="119" t="str" cm="1">
        <f t="array" aca="1" ref="AE5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IF(OR($A54="", _xlpm.ColLetter="NONE"), "", INDIRECT("'" &amp; $A$19 &amp; "'!" &amp; _xlpm.ColLetter &amp; $B54))
)</f>
        <v/>
      </c>
      <c r="AF54" s="119" t="str" cm="1">
        <f t="array" aca="1" ref="AF5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IF(OR($A54="", _xlpm.ColLetter="NONE"), "", INDIRECT("'" &amp; $A$19 &amp; "'!" &amp; _xlpm.ColLetter &amp; $B54))
)</f>
        <v/>
      </c>
      <c r="AG54" s="119" t="str" cm="1">
        <f t="array" aca="1" ref="AG5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IF(OR($A54="", _xlpm.ColLetter="NONE"), "", INDIRECT("'" &amp; $A$19 &amp; "'!" &amp; _xlpm.ColLetter &amp; $B54))
)</f>
        <v/>
      </c>
      <c r="AH54" s="112"/>
      <c r="AI54" s="174"/>
    </row>
    <row r="55" spans="1:35" s="2" customFormat="1" ht="14.1" hidden="1" customHeight="1">
      <c r="A55" s="28"/>
      <c r="B55" s="6" t="str">
        <f t="shared" si="10"/>
        <v/>
      </c>
      <c r="C55" s="5"/>
      <c r="D55" s="98"/>
      <c r="E55" s="115"/>
      <c r="F55" s="116" t="str" cm="1">
        <f t="array" aca="1" ref="F55" ca="1">IF(A55="", "", INDIRECT("'" &amp; $A$19 &amp; "'!B" &amp; A55))</f>
        <v/>
      </c>
      <c r="G55" s="117" t="str">
        <f t="shared" si="9"/>
        <v/>
      </c>
      <c r="H55" s="118" t="str" cm="1">
        <f t="array" aca="1" ref="H55" ca="1">IF(A55="", "", INDIRECT("'" &amp; $A$19 &amp; "'!B" &amp; B55))</f>
        <v/>
      </c>
      <c r="I55" s="119" t="str" cm="1">
        <f t="array" aca="1" ref="I5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IF(OR($A55="", _xlpm.ColLetter="NONE"), "", INDIRECT("'" &amp; $A$19 &amp; "'!" &amp; _xlpm.ColLetter &amp; $B55))
)</f>
        <v/>
      </c>
      <c r="J55" s="119" t="str" cm="1">
        <f t="array" aca="1" ref="J5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IF(OR($A55="", _xlpm.ColLetter="NONE"), "", INDIRECT("'" &amp; $A$19 &amp; "'!" &amp; _xlpm.ColLetter &amp; $B55))
)</f>
        <v/>
      </c>
      <c r="K55" s="119" t="str" cm="1">
        <f t="array" aca="1" ref="K5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IF(OR($A55="", _xlpm.ColLetter="NONE"), "", INDIRECT("'" &amp; $A$19 &amp; "'!" &amp; _xlpm.ColLetter &amp; $B55))
)</f>
        <v/>
      </c>
      <c r="L55" s="119" t="str" cm="1">
        <f t="array" aca="1" ref="L5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IF(OR($A55="", _xlpm.ColLetter="NONE"), "", INDIRECT("'" &amp; $A$19 &amp; "'!" &amp; _xlpm.ColLetter &amp; $B55))
)</f>
        <v/>
      </c>
      <c r="M55" s="119" t="str" cm="1">
        <f t="array" aca="1" ref="M5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IF(OR($A55="", _xlpm.ColLetter="NONE"), "", INDIRECT("'" &amp; $A$19 &amp; "'!" &amp; _xlpm.ColLetter &amp; $B55))
)</f>
        <v/>
      </c>
      <c r="N55" s="119" t="str" cm="1">
        <f t="array" aca="1" ref="N5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IF(OR($A55="", _xlpm.ColLetter="NONE"), "", INDIRECT("'" &amp; $A$19 &amp; "'!" &amp; _xlpm.ColLetter &amp; $B55))
)</f>
        <v/>
      </c>
      <c r="O55" s="119" t="str" cm="1">
        <f t="array" aca="1" ref="O5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IF(OR($A55="", _xlpm.ColLetter="NONE"), "", INDIRECT("'" &amp; $A$19 &amp; "'!" &amp; _xlpm.ColLetter &amp; $B55))
)</f>
        <v/>
      </c>
      <c r="P55" s="119" t="str" cm="1">
        <f t="array" aca="1" ref="P5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IF(OR($A55="", _xlpm.ColLetter="NONE"), "", INDIRECT("'" &amp; $A$19 &amp; "'!" &amp; _xlpm.ColLetter &amp; $B55))
)</f>
        <v/>
      </c>
      <c r="Q55" s="119" t="str" cm="1">
        <f t="array" aca="1" ref="Q5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IF(OR($A55="", _xlpm.ColLetter="NONE"), "", INDIRECT("'" &amp; $A$19 &amp; "'!" &amp; _xlpm.ColLetter &amp; $B55))
)</f>
        <v/>
      </c>
      <c r="R55" s="119" t="str" cm="1">
        <f t="array" aca="1" ref="R5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IF(OR($A55="", _xlpm.ColLetter="NONE"), "", INDIRECT("'" &amp; $A$19 &amp; "'!" &amp; _xlpm.ColLetter &amp; $B55))
)</f>
        <v/>
      </c>
      <c r="S55" s="119" t="str" cm="1">
        <f t="array" aca="1" ref="S5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IF(OR($A55="", _xlpm.ColLetter="NONE"), "", INDIRECT("'" &amp; $A$19 &amp; "'!" &amp; _xlpm.ColLetter &amp; $B55))
)</f>
        <v/>
      </c>
      <c r="T55" s="119" t="str" cm="1">
        <f t="array" aca="1" ref="T5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IF(OR($A55="", _xlpm.ColLetter="NONE"), "", INDIRECT("'" &amp; $A$19 &amp; "'!" &amp; _xlpm.ColLetter &amp; $B55))
)</f>
        <v/>
      </c>
      <c r="U55" s="119" t="str" cm="1">
        <f t="array" aca="1" ref="U5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IF(OR($A55="", _xlpm.ColLetter="NONE"), "", INDIRECT("'" &amp; $A$19 &amp; "'!" &amp; _xlpm.ColLetter &amp; $B55))
)</f>
        <v/>
      </c>
      <c r="V55" s="119" t="str" cm="1">
        <f t="array" aca="1" ref="V5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IF(OR($A55="", _xlpm.ColLetter="NONE"), "", INDIRECT("'" &amp; $A$19 &amp; "'!" &amp; _xlpm.ColLetter &amp; $B55))
)</f>
        <v/>
      </c>
      <c r="W55" s="119" t="str" cm="1">
        <f t="array" aca="1" ref="W5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IF(OR($A55="", _xlpm.ColLetter="NONE"), "", INDIRECT("'" &amp; $A$19 &amp; "'!" &amp; _xlpm.ColLetter &amp; $B55))
)</f>
        <v/>
      </c>
      <c r="X55" s="119" t="str" cm="1">
        <f t="array" aca="1" ref="X5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IF(OR($A55="", _xlpm.ColLetter="NONE"), "", INDIRECT("'" &amp; $A$19 &amp; "'!" &amp; _xlpm.ColLetter &amp; $B55))
)</f>
        <v/>
      </c>
      <c r="Y55" s="119" t="str" cm="1">
        <f t="array" aca="1" ref="Y5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IF(OR($A55="", _xlpm.ColLetter="NONE"), "", INDIRECT("'" &amp; $A$19 &amp; "'!" &amp; _xlpm.ColLetter &amp; $B55))
)</f>
        <v/>
      </c>
      <c r="Z55" s="119" t="str" cm="1">
        <f t="array" aca="1" ref="Z5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IF(OR($A55="", _xlpm.ColLetter="NONE"), "", INDIRECT("'" &amp; $A$19 &amp; "'!" &amp; _xlpm.ColLetter &amp; $B55))
)</f>
        <v/>
      </c>
      <c r="AA55" s="119" t="str" cm="1">
        <f t="array" aca="1" ref="AA5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IF(OR($A55="", _xlpm.ColLetter="NONE"), "", INDIRECT("'" &amp; $A$19 &amp; "'!" &amp; _xlpm.ColLetter &amp; $B55))
)</f>
        <v/>
      </c>
      <c r="AB55" s="119" t="str" cm="1">
        <f t="array" aca="1" ref="AB5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IF(OR($A55="", _xlpm.ColLetter="NONE"), "", INDIRECT("'" &amp; $A$19 &amp; "'!" &amp; _xlpm.ColLetter &amp; $B55))
)</f>
        <v/>
      </c>
      <c r="AC55" s="119" t="str" cm="1">
        <f t="array" aca="1" ref="AC5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IF(OR($A55="", _xlpm.ColLetter="NONE"), "", INDIRECT("'" &amp; $A$19 &amp; "'!" &amp; _xlpm.ColLetter &amp; $B55))
)</f>
        <v/>
      </c>
      <c r="AD55" s="119" t="str" cm="1">
        <f t="array" aca="1" ref="AD5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IF(OR($A55="", _xlpm.ColLetter="NONE"), "", INDIRECT("'" &amp; $A$19 &amp; "'!" &amp; _xlpm.ColLetter &amp; $B55))
)</f>
        <v/>
      </c>
      <c r="AE55" s="119" t="str" cm="1">
        <f t="array" aca="1" ref="AE5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IF(OR($A55="", _xlpm.ColLetter="NONE"), "", INDIRECT("'" &amp; $A$19 &amp; "'!" &amp; _xlpm.ColLetter &amp; $B55))
)</f>
        <v/>
      </c>
      <c r="AF55" s="119" t="str" cm="1">
        <f t="array" aca="1" ref="AF5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IF(OR($A55="", _xlpm.ColLetter="NONE"), "", INDIRECT("'" &amp; $A$19 &amp; "'!" &amp; _xlpm.ColLetter &amp; $B55))
)</f>
        <v/>
      </c>
      <c r="AG55" s="119" t="str" cm="1">
        <f t="array" aca="1" ref="AG5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IF(OR($A55="", _xlpm.ColLetter="NONE"), "", INDIRECT("'" &amp; $A$19 &amp; "'!" &amp; _xlpm.ColLetter &amp; $B55))
)</f>
        <v/>
      </c>
      <c r="AH55" s="112"/>
      <c r="AI55" s="174"/>
    </row>
    <row r="56" spans="1:35" s="2" customFormat="1" ht="14.1" hidden="1" customHeight="1">
      <c r="A56" s="28"/>
      <c r="B56" s="6" t="str">
        <f t="shared" si="10"/>
        <v/>
      </c>
      <c r="C56" s="5"/>
      <c r="D56" s="98"/>
      <c r="E56" s="115"/>
      <c r="F56" s="116" t="str" cm="1">
        <f t="array" aca="1" ref="F56" ca="1">IF(A56="", "", INDIRECT("'" &amp; $A$19 &amp; "'!B" &amp; A56))</f>
        <v/>
      </c>
      <c r="G56" s="117" t="str">
        <f t="shared" si="9"/>
        <v/>
      </c>
      <c r="H56" s="118" t="str" cm="1">
        <f t="array" aca="1" ref="H56" ca="1">IF(A56="", "", INDIRECT("'" &amp; $A$19 &amp; "'!B" &amp; B56))</f>
        <v/>
      </c>
      <c r="I56" s="119" t="str" cm="1">
        <f t="array" aca="1" ref="I5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IF(OR($A56="", _xlpm.ColLetter="NONE"), "", INDIRECT("'" &amp; $A$19 &amp; "'!" &amp; _xlpm.ColLetter &amp; $B56))
)</f>
        <v/>
      </c>
      <c r="J56" s="119" t="str" cm="1">
        <f t="array" aca="1" ref="J5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IF(OR($A56="", _xlpm.ColLetter="NONE"), "", INDIRECT("'" &amp; $A$19 &amp; "'!" &amp; _xlpm.ColLetter &amp; $B56))
)</f>
        <v/>
      </c>
      <c r="K56" s="119" t="str" cm="1">
        <f t="array" aca="1" ref="K5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IF(OR($A56="", _xlpm.ColLetter="NONE"), "", INDIRECT("'" &amp; $A$19 &amp; "'!" &amp; _xlpm.ColLetter &amp; $B56))
)</f>
        <v/>
      </c>
      <c r="L56" s="119" t="str" cm="1">
        <f t="array" aca="1" ref="L5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IF(OR($A56="", _xlpm.ColLetter="NONE"), "", INDIRECT("'" &amp; $A$19 &amp; "'!" &amp; _xlpm.ColLetter &amp; $B56))
)</f>
        <v/>
      </c>
      <c r="M56" s="119" t="str" cm="1">
        <f t="array" aca="1" ref="M5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IF(OR($A56="", _xlpm.ColLetter="NONE"), "", INDIRECT("'" &amp; $A$19 &amp; "'!" &amp; _xlpm.ColLetter &amp; $B56))
)</f>
        <v/>
      </c>
      <c r="N56" s="119" t="str" cm="1">
        <f t="array" aca="1" ref="N5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IF(OR($A56="", _xlpm.ColLetter="NONE"), "", INDIRECT("'" &amp; $A$19 &amp; "'!" &amp; _xlpm.ColLetter &amp; $B56))
)</f>
        <v/>
      </c>
      <c r="O56" s="119" t="str" cm="1">
        <f t="array" aca="1" ref="O5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IF(OR($A56="", _xlpm.ColLetter="NONE"), "", INDIRECT("'" &amp; $A$19 &amp; "'!" &amp; _xlpm.ColLetter &amp; $B56))
)</f>
        <v/>
      </c>
      <c r="P56" s="119" t="str" cm="1">
        <f t="array" aca="1" ref="P5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IF(OR($A56="", _xlpm.ColLetter="NONE"), "", INDIRECT("'" &amp; $A$19 &amp; "'!" &amp; _xlpm.ColLetter &amp; $B56))
)</f>
        <v/>
      </c>
      <c r="Q56" s="119" t="str" cm="1">
        <f t="array" aca="1" ref="Q5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IF(OR($A56="", _xlpm.ColLetter="NONE"), "", INDIRECT("'" &amp; $A$19 &amp; "'!" &amp; _xlpm.ColLetter &amp; $B56))
)</f>
        <v/>
      </c>
      <c r="R56" s="119" t="str" cm="1">
        <f t="array" aca="1" ref="R5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IF(OR($A56="", _xlpm.ColLetter="NONE"), "", INDIRECT("'" &amp; $A$19 &amp; "'!" &amp; _xlpm.ColLetter &amp; $B56))
)</f>
        <v/>
      </c>
      <c r="S56" s="119" t="str" cm="1">
        <f t="array" aca="1" ref="S5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IF(OR($A56="", _xlpm.ColLetter="NONE"), "", INDIRECT("'" &amp; $A$19 &amp; "'!" &amp; _xlpm.ColLetter &amp; $B56))
)</f>
        <v/>
      </c>
      <c r="T56" s="119" t="str" cm="1">
        <f t="array" aca="1" ref="T5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IF(OR($A56="", _xlpm.ColLetter="NONE"), "", INDIRECT("'" &amp; $A$19 &amp; "'!" &amp; _xlpm.ColLetter &amp; $B56))
)</f>
        <v/>
      </c>
      <c r="U56" s="119" t="str" cm="1">
        <f t="array" aca="1" ref="U5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IF(OR($A56="", _xlpm.ColLetter="NONE"), "", INDIRECT("'" &amp; $A$19 &amp; "'!" &amp; _xlpm.ColLetter &amp; $B56))
)</f>
        <v/>
      </c>
      <c r="V56" s="119" t="str" cm="1">
        <f t="array" aca="1" ref="V5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IF(OR($A56="", _xlpm.ColLetter="NONE"), "", INDIRECT("'" &amp; $A$19 &amp; "'!" &amp; _xlpm.ColLetter &amp; $B56))
)</f>
        <v/>
      </c>
      <c r="W56" s="119" t="str" cm="1">
        <f t="array" aca="1" ref="W5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IF(OR($A56="", _xlpm.ColLetter="NONE"), "", INDIRECT("'" &amp; $A$19 &amp; "'!" &amp; _xlpm.ColLetter &amp; $B56))
)</f>
        <v/>
      </c>
      <c r="X56" s="119" t="str" cm="1">
        <f t="array" aca="1" ref="X5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IF(OR($A56="", _xlpm.ColLetter="NONE"), "", INDIRECT("'" &amp; $A$19 &amp; "'!" &amp; _xlpm.ColLetter &amp; $B56))
)</f>
        <v/>
      </c>
      <c r="Y56" s="119" t="str" cm="1">
        <f t="array" aca="1" ref="Y5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IF(OR($A56="", _xlpm.ColLetter="NONE"), "", INDIRECT("'" &amp; $A$19 &amp; "'!" &amp; _xlpm.ColLetter &amp; $B56))
)</f>
        <v/>
      </c>
      <c r="Z56" s="119" t="str" cm="1">
        <f t="array" aca="1" ref="Z5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IF(OR($A56="", _xlpm.ColLetter="NONE"), "", INDIRECT("'" &amp; $A$19 &amp; "'!" &amp; _xlpm.ColLetter &amp; $B56))
)</f>
        <v/>
      </c>
      <c r="AA56" s="119" t="str" cm="1">
        <f t="array" aca="1" ref="AA5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IF(OR($A56="", _xlpm.ColLetter="NONE"), "", INDIRECT("'" &amp; $A$19 &amp; "'!" &amp; _xlpm.ColLetter &amp; $B56))
)</f>
        <v/>
      </c>
      <c r="AB56" s="119" t="str" cm="1">
        <f t="array" aca="1" ref="AB5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IF(OR($A56="", _xlpm.ColLetter="NONE"), "", INDIRECT("'" &amp; $A$19 &amp; "'!" &amp; _xlpm.ColLetter &amp; $B56))
)</f>
        <v/>
      </c>
      <c r="AC56" s="119" t="str" cm="1">
        <f t="array" aca="1" ref="AC5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IF(OR($A56="", _xlpm.ColLetter="NONE"), "", INDIRECT("'" &amp; $A$19 &amp; "'!" &amp; _xlpm.ColLetter &amp; $B56))
)</f>
        <v/>
      </c>
      <c r="AD56" s="119" t="str" cm="1">
        <f t="array" aca="1" ref="AD5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IF(OR($A56="", _xlpm.ColLetter="NONE"), "", INDIRECT("'" &amp; $A$19 &amp; "'!" &amp; _xlpm.ColLetter &amp; $B56))
)</f>
        <v/>
      </c>
      <c r="AE56" s="119" t="str" cm="1">
        <f t="array" aca="1" ref="AE5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IF(OR($A56="", _xlpm.ColLetter="NONE"), "", INDIRECT("'" &amp; $A$19 &amp; "'!" &amp; _xlpm.ColLetter &amp; $B56))
)</f>
        <v/>
      </c>
      <c r="AF56" s="119" t="str" cm="1">
        <f t="array" aca="1" ref="AF5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IF(OR($A56="", _xlpm.ColLetter="NONE"), "", INDIRECT("'" &amp; $A$19 &amp; "'!" &amp; _xlpm.ColLetter &amp; $B56))
)</f>
        <v/>
      </c>
      <c r="AG56" s="119" t="str" cm="1">
        <f t="array" aca="1" ref="AG5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IF(OR($A56="", _xlpm.ColLetter="NONE"), "", INDIRECT("'" &amp; $A$19 &amp; "'!" &amp; _xlpm.ColLetter &amp; $B56))
)</f>
        <v/>
      </c>
      <c r="AH56" s="112"/>
      <c r="AI56" s="174"/>
    </row>
    <row r="57" spans="1:35" s="2" customFormat="1" ht="14.1" hidden="1" customHeight="1">
      <c r="A57" s="28"/>
      <c r="B57" s="6" t="str">
        <f t="shared" si="10"/>
        <v/>
      </c>
      <c r="C57" s="5"/>
      <c r="D57" s="98"/>
      <c r="E57" s="115"/>
      <c r="F57" s="116" t="str" cm="1">
        <f t="array" aca="1" ref="F57" ca="1">IF(A57="", "", INDIRECT("'" &amp; $A$19 &amp; "'!B" &amp; A57))</f>
        <v/>
      </c>
      <c r="G57" s="117" t="str">
        <f t="shared" si="9"/>
        <v/>
      </c>
      <c r="H57" s="118" t="str" cm="1">
        <f t="array" aca="1" ref="H57" ca="1">IF(A57="", "", INDIRECT("'" &amp; $A$19 &amp; "'!B" &amp; B57))</f>
        <v/>
      </c>
      <c r="I57" s="119" t="str" cm="1">
        <f t="array" aca="1" ref="I5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IF(OR($A57="", _xlpm.ColLetter="NONE"), "", INDIRECT("'" &amp; $A$19 &amp; "'!" &amp; _xlpm.ColLetter &amp; $B57))
)</f>
        <v/>
      </c>
      <c r="J57" s="119" t="str" cm="1">
        <f t="array" aca="1" ref="J5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IF(OR($A57="", _xlpm.ColLetter="NONE"), "", INDIRECT("'" &amp; $A$19 &amp; "'!" &amp; _xlpm.ColLetter &amp; $B57))
)</f>
        <v/>
      </c>
      <c r="K57" s="119" t="str" cm="1">
        <f t="array" aca="1" ref="K5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IF(OR($A57="", _xlpm.ColLetter="NONE"), "", INDIRECT("'" &amp; $A$19 &amp; "'!" &amp; _xlpm.ColLetter &amp; $B57))
)</f>
        <v/>
      </c>
      <c r="L57" s="119" t="str" cm="1">
        <f t="array" aca="1" ref="L5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IF(OR($A57="", _xlpm.ColLetter="NONE"), "", INDIRECT("'" &amp; $A$19 &amp; "'!" &amp; _xlpm.ColLetter &amp; $B57))
)</f>
        <v/>
      </c>
      <c r="M57" s="119" t="str" cm="1">
        <f t="array" aca="1" ref="M5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IF(OR($A57="", _xlpm.ColLetter="NONE"), "", INDIRECT("'" &amp; $A$19 &amp; "'!" &amp; _xlpm.ColLetter &amp; $B57))
)</f>
        <v/>
      </c>
      <c r="N57" s="119" t="str" cm="1">
        <f t="array" aca="1" ref="N5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IF(OR($A57="", _xlpm.ColLetter="NONE"), "", INDIRECT("'" &amp; $A$19 &amp; "'!" &amp; _xlpm.ColLetter &amp; $B57))
)</f>
        <v/>
      </c>
      <c r="O57" s="119" t="str" cm="1">
        <f t="array" aca="1" ref="O5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IF(OR($A57="", _xlpm.ColLetter="NONE"), "", INDIRECT("'" &amp; $A$19 &amp; "'!" &amp; _xlpm.ColLetter &amp; $B57))
)</f>
        <v/>
      </c>
      <c r="P57" s="119" t="str" cm="1">
        <f t="array" aca="1" ref="P5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IF(OR($A57="", _xlpm.ColLetter="NONE"), "", INDIRECT("'" &amp; $A$19 &amp; "'!" &amp; _xlpm.ColLetter &amp; $B57))
)</f>
        <v/>
      </c>
      <c r="Q57" s="119" t="str" cm="1">
        <f t="array" aca="1" ref="Q5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IF(OR($A57="", _xlpm.ColLetter="NONE"), "", INDIRECT("'" &amp; $A$19 &amp; "'!" &amp; _xlpm.ColLetter &amp; $B57))
)</f>
        <v/>
      </c>
      <c r="R57" s="119" t="str" cm="1">
        <f t="array" aca="1" ref="R5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IF(OR($A57="", _xlpm.ColLetter="NONE"), "", INDIRECT("'" &amp; $A$19 &amp; "'!" &amp; _xlpm.ColLetter &amp; $B57))
)</f>
        <v/>
      </c>
      <c r="S57" s="119" t="str" cm="1">
        <f t="array" aca="1" ref="S5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IF(OR($A57="", _xlpm.ColLetter="NONE"), "", INDIRECT("'" &amp; $A$19 &amp; "'!" &amp; _xlpm.ColLetter &amp; $B57))
)</f>
        <v/>
      </c>
      <c r="T57" s="119" t="str" cm="1">
        <f t="array" aca="1" ref="T5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IF(OR($A57="", _xlpm.ColLetter="NONE"), "", INDIRECT("'" &amp; $A$19 &amp; "'!" &amp; _xlpm.ColLetter &amp; $B57))
)</f>
        <v/>
      </c>
      <c r="U57" s="119" t="str" cm="1">
        <f t="array" aca="1" ref="U5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IF(OR($A57="", _xlpm.ColLetter="NONE"), "", INDIRECT("'" &amp; $A$19 &amp; "'!" &amp; _xlpm.ColLetter &amp; $B57))
)</f>
        <v/>
      </c>
      <c r="V57" s="119" t="str" cm="1">
        <f t="array" aca="1" ref="V5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IF(OR($A57="", _xlpm.ColLetter="NONE"), "", INDIRECT("'" &amp; $A$19 &amp; "'!" &amp; _xlpm.ColLetter &amp; $B57))
)</f>
        <v/>
      </c>
      <c r="W57" s="119" t="str" cm="1">
        <f t="array" aca="1" ref="W5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IF(OR($A57="", _xlpm.ColLetter="NONE"), "", INDIRECT("'" &amp; $A$19 &amp; "'!" &amp; _xlpm.ColLetter &amp; $B57))
)</f>
        <v/>
      </c>
      <c r="X57" s="119" t="str" cm="1">
        <f t="array" aca="1" ref="X5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IF(OR($A57="", _xlpm.ColLetter="NONE"), "", INDIRECT("'" &amp; $A$19 &amp; "'!" &amp; _xlpm.ColLetter &amp; $B57))
)</f>
        <v/>
      </c>
      <c r="Y57" s="119" t="str" cm="1">
        <f t="array" aca="1" ref="Y5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IF(OR($A57="", _xlpm.ColLetter="NONE"), "", INDIRECT("'" &amp; $A$19 &amp; "'!" &amp; _xlpm.ColLetter &amp; $B57))
)</f>
        <v/>
      </c>
      <c r="Z57" s="119" t="str" cm="1">
        <f t="array" aca="1" ref="Z5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IF(OR($A57="", _xlpm.ColLetter="NONE"), "", INDIRECT("'" &amp; $A$19 &amp; "'!" &amp; _xlpm.ColLetter &amp; $B57))
)</f>
        <v/>
      </c>
      <c r="AA57" s="119" t="str" cm="1">
        <f t="array" aca="1" ref="AA5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IF(OR($A57="", _xlpm.ColLetter="NONE"), "", INDIRECT("'" &amp; $A$19 &amp; "'!" &amp; _xlpm.ColLetter &amp; $B57))
)</f>
        <v/>
      </c>
      <c r="AB57" s="119" t="str" cm="1">
        <f t="array" aca="1" ref="AB5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IF(OR($A57="", _xlpm.ColLetter="NONE"), "", INDIRECT("'" &amp; $A$19 &amp; "'!" &amp; _xlpm.ColLetter &amp; $B57))
)</f>
        <v/>
      </c>
      <c r="AC57" s="119" t="str" cm="1">
        <f t="array" aca="1" ref="AC5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IF(OR($A57="", _xlpm.ColLetter="NONE"), "", INDIRECT("'" &amp; $A$19 &amp; "'!" &amp; _xlpm.ColLetter &amp; $B57))
)</f>
        <v/>
      </c>
      <c r="AD57" s="119" t="str" cm="1">
        <f t="array" aca="1" ref="AD5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IF(OR($A57="", _xlpm.ColLetter="NONE"), "", INDIRECT("'" &amp; $A$19 &amp; "'!" &amp; _xlpm.ColLetter &amp; $B57))
)</f>
        <v/>
      </c>
      <c r="AE57" s="119" t="str" cm="1">
        <f t="array" aca="1" ref="AE5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IF(OR($A57="", _xlpm.ColLetter="NONE"), "", INDIRECT("'" &amp; $A$19 &amp; "'!" &amp; _xlpm.ColLetter &amp; $B57))
)</f>
        <v/>
      </c>
      <c r="AF57" s="119" t="str" cm="1">
        <f t="array" aca="1" ref="AF5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IF(OR($A57="", _xlpm.ColLetter="NONE"), "", INDIRECT("'" &amp; $A$19 &amp; "'!" &amp; _xlpm.ColLetter &amp; $B57))
)</f>
        <v/>
      </c>
      <c r="AG57" s="119" t="str" cm="1">
        <f t="array" aca="1" ref="AG5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IF(OR($A57="", _xlpm.ColLetter="NONE"), "", INDIRECT("'" &amp; $A$19 &amp; "'!" &amp; _xlpm.ColLetter &amp; $B57))
)</f>
        <v/>
      </c>
      <c r="AH57" s="112"/>
      <c r="AI57" s="174"/>
    </row>
    <row r="58" spans="1:35" s="2" customFormat="1" ht="14.1" hidden="1" customHeight="1">
      <c r="A58" s="28"/>
      <c r="B58" s="6" t="str">
        <f t="shared" ref="B58:B64" si="11">IF(A59="","",+A59)</f>
        <v/>
      </c>
      <c r="C58" s="5"/>
      <c r="D58" s="98"/>
      <c r="E58" s="115"/>
      <c r="F58" s="116" t="str" cm="1">
        <f t="array" aca="1" ref="F58" ca="1">IF(A58="", "", INDIRECT("'" &amp; $A$19 &amp; "'!B" &amp; A58))</f>
        <v/>
      </c>
      <c r="G58" s="117" t="str">
        <f t="shared" ref="G58:G65" si="12">IF(A58="","","to")</f>
        <v/>
      </c>
      <c r="H58" s="118" t="str" cm="1">
        <f t="array" aca="1" ref="H58" ca="1">IF(A58="", "", INDIRECT("'" &amp; $A$19 &amp; "'!B" &amp; B58))</f>
        <v/>
      </c>
      <c r="I58" s="119" t="str" cm="1">
        <f t="array" aca="1" ref="I5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IF(OR($A58="", _xlpm.ColLetter="NONE"), "", INDIRECT("'" &amp; $A$19 &amp; "'!" &amp; _xlpm.ColLetter &amp; $B58))
)</f>
        <v/>
      </c>
      <c r="J58" s="119" t="str" cm="1">
        <f t="array" aca="1" ref="J5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IF(OR($A58="", _xlpm.ColLetter="NONE"), "", INDIRECT("'" &amp; $A$19 &amp; "'!" &amp; _xlpm.ColLetter &amp; $B58))
)</f>
        <v/>
      </c>
      <c r="K58" s="119" t="str" cm="1">
        <f t="array" aca="1" ref="K5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IF(OR($A58="", _xlpm.ColLetter="NONE"), "", INDIRECT("'" &amp; $A$19 &amp; "'!" &amp; _xlpm.ColLetter &amp; $B58))
)</f>
        <v/>
      </c>
      <c r="L58" s="119" t="str" cm="1">
        <f t="array" aca="1" ref="L5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IF(OR($A58="", _xlpm.ColLetter="NONE"), "", INDIRECT("'" &amp; $A$19 &amp; "'!" &amp; _xlpm.ColLetter &amp; $B58))
)</f>
        <v/>
      </c>
      <c r="M58" s="119" t="str" cm="1">
        <f t="array" aca="1" ref="M5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IF(OR($A58="", _xlpm.ColLetter="NONE"), "", INDIRECT("'" &amp; $A$19 &amp; "'!" &amp; _xlpm.ColLetter &amp; $B58))
)</f>
        <v/>
      </c>
      <c r="N58" s="119" t="str" cm="1">
        <f t="array" aca="1" ref="N5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IF(OR($A58="", _xlpm.ColLetter="NONE"), "", INDIRECT("'" &amp; $A$19 &amp; "'!" &amp; _xlpm.ColLetter &amp; $B58))
)</f>
        <v/>
      </c>
      <c r="O58" s="119" t="str" cm="1">
        <f t="array" aca="1" ref="O5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IF(OR($A58="", _xlpm.ColLetter="NONE"), "", INDIRECT("'" &amp; $A$19 &amp; "'!" &amp; _xlpm.ColLetter &amp; $B58))
)</f>
        <v/>
      </c>
      <c r="P58" s="119" t="str" cm="1">
        <f t="array" aca="1" ref="P5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IF(OR($A58="", _xlpm.ColLetter="NONE"), "", INDIRECT("'" &amp; $A$19 &amp; "'!" &amp; _xlpm.ColLetter &amp; $B58))
)</f>
        <v/>
      </c>
      <c r="Q58" s="119" t="str" cm="1">
        <f t="array" aca="1" ref="Q5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IF(OR($A58="", _xlpm.ColLetter="NONE"), "", INDIRECT("'" &amp; $A$19 &amp; "'!" &amp; _xlpm.ColLetter &amp; $B58))
)</f>
        <v/>
      </c>
      <c r="R58" s="119" t="str" cm="1">
        <f t="array" aca="1" ref="R5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IF(OR($A58="", _xlpm.ColLetter="NONE"), "", INDIRECT("'" &amp; $A$19 &amp; "'!" &amp; _xlpm.ColLetter &amp; $B58))
)</f>
        <v/>
      </c>
      <c r="S58" s="119" t="str" cm="1">
        <f t="array" aca="1" ref="S5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IF(OR($A58="", _xlpm.ColLetter="NONE"), "", INDIRECT("'" &amp; $A$19 &amp; "'!" &amp; _xlpm.ColLetter &amp; $B58))
)</f>
        <v/>
      </c>
      <c r="T58" s="119" t="str" cm="1">
        <f t="array" aca="1" ref="T5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IF(OR($A58="", _xlpm.ColLetter="NONE"), "", INDIRECT("'" &amp; $A$19 &amp; "'!" &amp; _xlpm.ColLetter &amp; $B58))
)</f>
        <v/>
      </c>
      <c r="U58" s="119" t="str" cm="1">
        <f t="array" aca="1" ref="U5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IF(OR($A58="", _xlpm.ColLetter="NONE"), "", INDIRECT("'" &amp; $A$19 &amp; "'!" &amp; _xlpm.ColLetter &amp; $B58))
)</f>
        <v/>
      </c>
      <c r="V58" s="119" t="str" cm="1">
        <f t="array" aca="1" ref="V5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IF(OR($A58="", _xlpm.ColLetter="NONE"), "", INDIRECT("'" &amp; $A$19 &amp; "'!" &amp; _xlpm.ColLetter &amp; $B58))
)</f>
        <v/>
      </c>
      <c r="W58" s="119" t="str" cm="1">
        <f t="array" aca="1" ref="W5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IF(OR($A58="", _xlpm.ColLetter="NONE"), "", INDIRECT("'" &amp; $A$19 &amp; "'!" &amp; _xlpm.ColLetter &amp; $B58))
)</f>
        <v/>
      </c>
      <c r="X58" s="119" t="str" cm="1">
        <f t="array" aca="1" ref="X5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IF(OR($A58="", _xlpm.ColLetter="NONE"), "", INDIRECT("'" &amp; $A$19 &amp; "'!" &amp; _xlpm.ColLetter &amp; $B58))
)</f>
        <v/>
      </c>
      <c r="Y58" s="119" t="str" cm="1">
        <f t="array" aca="1" ref="Y5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IF(OR($A58="", _xlpm.ColLetter="NONE"), "", INDIRECT("'" &amp; $A$19 &amp; "'!" &amp; _xlpm.ColLetter &amp; $B58))
)</f>
        <v/>
      </c>
      <c r="Z58" s="119" t="str" cm="1">
        <f t="array" aca="1" ref="Z5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IF(OR($A58="", _xlpm.ColLetter="NONE"), "", INDIRECT("'" &amp; $A$19 &amp; "'!" &amp; _xlpm.ColLetter &amp; $B58))
)</f>
        <v/>
      </c>
      <c r="AA58" s="119" t="str" cm="1">
        <f t="array" aca="1" ref="AA5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IF(OR($A58="", _xlpm.ColLetter="NONE"), "", INDIRECT("'" &amp; $A$19 &amp; "'!" &amp; _xlpm.ColLetter &amp; $B58))
)</f>
        <v/>
      </c>
      <c r="AB58" s="119" t="str" cm="1">
        <f t="array" aca="1" ref="AB5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IF(OR($A58="", _xlpm.ColLetter="NONE"), "", INDIRECT("'" &amp; $A$19 &amp; "'!" &amp; _xlpm.ColLetter &amp; $B58))
)</f>
        <v/>
      </c>
      <c r="AC58" s="119" t="str" cm="1">
        <f t="array" aca="1" ref="AC5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IF(OR($A58="", _xlpm.ColLetter="NONE"), "", INDIRECT("'" &amp; $A$19 &amp; "'!" &amp; _xlpm.ColLetter &amp; $B58))
)</f>
        <v/>
      </c>
      <c r="AD58" s="119" t="str" cm="1">
        <f t="array" aca="1" ref="AD5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IF(OR($A58="", _xlpm.ColLetter="NONE"), "", INDIRECT("'" &amp; $A$19 &amp; "'!" &amp; _xlpm.ColLetter &amp; $B58))
)</f>
        <v/>
      </c>
      <c r="AE58" s="119" t="str" cm="1">
        <f t="array" aca="1" ref="AE5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IF(OR($A58="", _xlpm.ColLetter="NONE"), "", INDIRECT("'" &amp; $A$19 &amp; "'!" &amp; _xlpm.ColLetter &amp; $B58))
)</f>
        <v/>
      </c>
      <c r="AF58" s="119" t="str" cm="1">
        <f t="array" aca="1" ref="AF5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IF(OR($A58="", _xlpm.ColLetter="NONE"), "", INDIRECT("'" &amp; $A$19 &amp; "'!" &amp; _xlpm.ColLetter &amp; $B58))
)</f>
        <v/>
      </c>
      <c r="AG58" s="119" t="str" cm="1">
        <f t="array" aca="1" ref="AG5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IF(OR($A58="", _xlpm.ColLetter="NONE"), "", INDIRECT("'" &amp; $A$19 &amp; "'!" &amp; _xlpm.ColLetter &amp; $B58))
)</f>
        <v/>
      </c>
      <c r="AH58" s="112"/>
      <c r="AI58" s="174"/>
    </row>
    <row r="59" spans="1:35" s="2" customFormat="1" ht="14.1" hidden="1" customHeight="1">
      <c r="A59" s="28"/>
      <c r="B59" s="6" t="str">
        <f t="shared" si="11"/>
        <v/>
      </c>
      <c r="C59" s="6"/>
      <c r="D59" s="98"/>
      <c r="E59" s="115"/>
      <c r="F59" s="116" t="str" cm="1">
        <f t="array" aca="1" ref="F59" ca="1">IF(A59="", "", INDIRECT("'" &amp; $A$19 &amp; "'!B" &amp; A59))</f>
        <v/>
      </c>
      <c r="G59" s="117" t="str">
        <f t="shared" si="12"/>
        <v/>
      </c>
      <c r="H59" s="118" t="str" cm="1">
        <f t="array" aca="1" ref="H59" ca="1">IF(A59="", "", INDIRECT("'" &amp; $A$19 &amp; "'!B" &amp; B59))</f>
        <v/>
      </c>
      <c r="I59" s="119" t="str" cm="1">
        <f t="array" aca="1" ref="I5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IF(OR($A59="", _xlpm.ColLetter="NONE"), "", INDIRECT("'" &amp; $A$19 &amp; "'!" &amp; _xlpm.ColLetter &amp; $B59))
)</f>
        <v/>
      </c>
      <c r="J59" s="119" t="str" cm="1">
        <f t="array" aca="1" ref="J5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IF(OR($A59="", _xlpm.ColLetter="NONE"), "", INDIRECT("'" &amp; $A$19 &amp; "'!" &amp; _xlpm.ColLetter &amp; $B59))
)</f>
        <v/>
      </c>
      <c r="K59" s="119" t="str" cm="1">
        <f t="array" aca="1" ref="K5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IF(OR($A59="", _xlpm.ColLetter="NONE"), "", INDIRECT("'" &amp; $A$19 &amp; "'!" &amp; _xlpm.ColLetter &amp; $B59))
)</f>
        <v/>
      </c>
      <c r="L59" s="119" t="str" cm="1">
        <f t="array" aca="1" ref="L5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IF(OR($A59="", _xlpm.ColLetter="NONE"), "", INDIRECT("'" &amp; $A$19 &amp; "'!" &amp; _xlpm.ColLetter &amp; $B59))
)</f>
        <v/>
      </c>
      <c r="M59" s="119" t="str" cm="1">
        <f t="array" aca="1" ref="M5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IF(OR($A59="", _xlpm.ColLetter="NONE"), "", INDIRECT("'" &amp; $A$19 &amp; "'!" &amp; _xlpm.ColLetter &amp; $B59))
)</f>
        <v/>
      </c>
      <c r="N59" s="119" t="str" cm="1">
        <f t="array" aca="1" ref="N5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IF(OR($A59="", _xlpm.ColLetter="NONE"), "", INDIRECT("'" &amp; $A$19 &amp; "'!" &amp; _xlpm.ColLetter &amp; $B59))
)</f>
        <v/>
      </c>
      <c r="O59" s="119" t="str" cm="1">
        <f t="array" aca="1" ref="O5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IF(OR($A59="", _xlpm.ColLetter="NONE"), "", INDIRECT("'" &amp; $A$19 &amp; "'!" &amp; _xlpm.ColLetter &amp; $B59))
)</f>
        <v/>
      </c>
      <c r="P59" s="119" t="str" cm="1">
        <f t="array" aca="1" ref="P5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IF(OR($A59="", _xlpm.ColLetter="NONE"), "", INDIRECT("'" &amp; $A$19 &amp; "'!" &amp; _xlpm.ColLetter &amp; $B59))
)</f>
        <v/>
      </c>
      <c r="Q59" s="119" t="str" cm="1">
        <f t="array" aca="1" ref="Q5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IF(OR($A59="", _xlpm.ColLetter="NONE"), "", INDIRECT("'" &amp; $A$19 &amp; "'!" &amp; _xlpm.ColLetter &amp; $B59))
)</f>
        <v/>
      </c>
      <c r="R59" s="119" t="str" cm="1">
        <f t="array" aca="1" ref="R5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IF(OR($A59="", _xlpm.ColLetter="NONE"), "", INDIRECT("'" &amp; $A$19 &amp; "'!" &amp; _xlpm.ColLetter &amp; $B59))
)</f>
        <v/>
      </c>
      <c r="S59" s="119" t="str" cm="1">
        <f t="array" aca="1" ref="S5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IF(OR($A59="", _xlpm.ColLetter="NONE"), "", INDIRECT("'" &amp; $A$19 &amp; "'!" &amp; _xlpm.ColLetter &amp; $B59))
)</f>
        <v/>
      </c>
      <c r="T59" s="119" t="str" cm="1">
        <f t="array" aca="1" ref="T5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IF(OR($A59="", _xlpm.ColLetter="NONE"), "", INDIRECT("'" &amp; $A$19 &amp; "'!" &amp; _xlpm.ColLetter &amp; $B59))
)</f>
        <v/>
      </c>
      <c r="U59" s="119" t="str" cm="1">
        <f t="array" aca="1" ref="U5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IF(OR($A59="", _xlpm.ColLetter="NONE"), "", INDIRECT("'" &amp; $A$19 &amp; "'!" &amp; _xlpm.ColLetter &amp; $B59))
)</f>
        <v/>
      </c>
      <c r="V59" s="119" t="str" cm="1">
        <f t="array" aca="1" ref="V5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IF(OR($A59="", _xlpm.ColLetter="NONE"), "", INDIRECT("'" &amp; $A$19 &amp; "'!" &amp; _xlpm.ColLetter &amp; $B59))
)</f>
        <v/>
      </c>
      <c r="W59" s="119" t="str" cm="1">
        <f t="array" aca="1" ref="W5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IF(OR($A59="", _xlpm.ColLetter="NONE"), "", INDIRECT("'" &amp; $A$19 &amp; "'!" &amp; _xlpm.ColLetter &amp; $B59))
)</f>
        <v/>
      </c>
      <c r="X59" s="119" t="str" cm="1">
        <f t="array" aca="1" ref="X5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IF(OR($A59="", _xlpm.ColLetter="NONE"), "", INDIRECT("'" &amp; $A$19 &amp; "'!" &amp; _xlpm.ColLetter &amp; $B59))
)</f>
        <v/>
      </c>
      <c r="Y59" s="119" t="str" cm="1">
        <f t="array" aca="1" ref="Y5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IF(OR($A59="", _xlpm.ColLetter="NONE"), "", INDIRECT("'" &amp; $A$19 &amp; "'!" &amp; _xlpm.ColLetter &amp; $B59))
)</f>
        <v/>
      </c>
      <c r="Z59" s="119" t="str" cm="1">
        <f t="array" aca="1" ref="Z5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IF(OR($A59="", _xlpm.ColLetter="NONE"), "", INDIRECT("'" &amp; $A$19 &amp; "'!" &amp; _xlpm.ColLetter &amp; $B59))
)</f>
        <v/>
      </c>
      <c r="AA59" s="119" t="str" cm="1">
        <f t="array" aca="1" ref="AA5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IF(OR($A59="", _xlpm.ColLetter="NONE"), "", INDIRECT("'" &amp; $A$19 &amp; "'!" &amp; _xlpm.ColLetter &amp; $B59))
)</f>
        <v/>
      </c>
      <c r="AB59" s="119" t="str" cm="1">
        <f t="array" aca="1" ref="AB5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IF(OR($A59="", _xlpm.ColLetter="NONE"), "", INDIRECT("'" &amp; $A$19 &amp; "'!" &amp; _xlpm.ColLetter &amp; $B59))
)</f>
        <v/>
      </c>
      <c r="AC59" s="119" t="str" cm="1">
        <f t="array" aca="1" ref="AC5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IF(OR($A59="", _xlpm.ColLetter="NONE"), "", INDIRECT("'" &amp; $A$19 &amp; "'!" &amp; _xlpm.ColLetter &amp; $B59))
)</f>
        <v/>
      </c>
      <c r="AD59" s="119" t="str" cm="1">
        <f t="array" aca="1" ref="AD5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IF(OR($A59="", _xlpm.ColLetter="NONE"), "", INDIRECT("'" &amp; $A$19 &amp; "'!" &amp; _xlpm.ColLetter &amp; $B59))
)</f>
        <v/>
      </c>
      <c r="AE59" s="119" t="str" cm="1">
        <f t="array" aca="1" ref="AE5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IF(OR($A59="", _xlpm.ColLetter="NONE"), "", INDIRECT("'" &amp; $A$19 &amp; "'!" &amp; _xlpm.ColLetter &amp; $B59))
)</f>
        <v/>
      </c>
      <c r="AF59" s="119" t="str" cm="1">
        <f t="array" aca="1" ref="AF5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IF(OR($A59="", _xlpm.ColLetter="NONE"), "", INDIRECT("'" &amp; $A$19 &amp; "'!" &amp; _xlpm.ColLetter &amp; $B59))
)</f>
        <v/>
      </c>
      <c r="AG59" s="119" t="str" cm="1">
        <f t="array" aca="1" ref="AG5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IF(OR($A59="", _xlpm.ColLetter="NONE"), "", INDIRECT("'" &amp; $A$19 &amp; "'!" &amp; _xlpm.ColLetter &amp; $B59))
)</f>
        <v/>
      </c>
      <c r="AH59" s="112"/>
      <c r="AI59" s="174"/>
    </row>
    <row r="60" spans="1:35" s="2" customFormat="1" ht="13.5" hidden="1" customHeight="1">
      <c r="A60" s="28"/>
      <c r="B60" s="6" t="str">
        <f t="shared" si="11"/>
        <v/>
      </c>
      <c r="C60" s="5"/>
      <c r="D60" s="98"/>
      <c r="E60" s="115"/>
      <c r="F60" s="116" t="str" cm="1">
        <f t="array" aca="1" ref="F60" ca="1">IF(A60="", "", INDIRECT("'" &amp; $A$19 &amp; "'!B" &amp; A60))</f>
        <v/>
      </c>
      <c r="G60" s="117" t="str">
        <f t="shared" si="12"/>
        <v/>
      </c>
      <c r="H60" s="118" t="str" cm="1">
        <f t="array" aca="1" ref="H60" ca="1">IF(A60="", "", INDIRECT("'" &amp; $A$19 &amp; "'!B" &amp; B60))</f>
        <v/>
      </c>
      <c r="I60" s="119" t="str" cm="1">
        <f t="array" aca="1" ref="I6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IF(OR($A60="", _xlpm.ColLetter="NONE"), "", INDIRECT("'" &amp; $A$19 &amp; "'!" &amp; _xlpm.ColLetter &amp; $B60))
)</f>
        <v/>
      </c>
      <c r="J60" s="119" t="str" cm="1">
        <f t="array" aca="1" ref="J6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IF(OR($A60="", _xlpm.ColLetter="NONE"), "", INDIRECT("'" &amp; $A$19 &amp; "'!" &amp; _xlpm.ColLetter &amp; $B60))
)</f>
        <v/>
      </c>
      <c r="K60" s="119" t="str" cm="1">
        <f t="array" aca="1" ref="K6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IF(OR($A60="", _xlpm.ColLetter="NONE"), "", INDIRECT("'" &amp; $A$19 &amp; "'!" &amp; _xlpm.ColLetter &amp; $B60))
)</f>
        <v/>
      </c>
      <c r="L60" s="119" t="str" cm="1">
        <f t="array" aca="1" ref="L6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IF(OR($A60="", _xlpm.ColLetter="NONE"), "", INDIRECT("'" &amp; $A$19 &amp; "'!" &amp; _xlpm.ColLetter &amp; $B60))
)</f>
        <v/>
      </c>
      <c r="M60" s="119" t="str" cm="1">
        <f t="array" aca="1" ref="M6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IF(OR($A60="", _xlpm.ColLetter="NONE"), "", INDIRECT("'" &amp; $A$19 &amp; "'!" &amp; _xlpm.ColLetter &amp; $B60))
)</f>
        <v/>
      </c>
      <c r="N60" s="119" t="str" cm="1">
        <f t="array" aca="1" ref="N6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IF(OR($A60="", _xlpm.ColLetter="NONE"), "", INDIRECT("'" &amp; $A$19 &amp; "'!" &amp; _xlpm.ColLetter &amp; $B60))
)</f>
        <v/>
      </c>
      <c r="O60" s="119" t="str" cm="1">
        <f t="array" aca="1" ref="O6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IF(OR($A60="", _xlpm.ColLetter="NONE"), "", INDIRECT("'" &amp; $A$19 &amp; "'!" &amp; _xlpm.ColLetter &amp; $B60))
)</f>
        <v/>
      </c>
      <c r="P60" s="119" t="str" cm="1">
        <f t="array" aca="1" ref="P6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IF(OR($A60="", _xlpm.ColLetter="NONE"), "", INDIRECT("'" &amp; $A$19 &amp; "'!" &amp; _xlpm.ColLetter &amp; $B60))
)</f>
        <v/>
      </c>
      <c r="Q60" s="119" t="str" cm="1">
        <f t="array" aca="1" ref="Q6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IF(OR($A60="", _xlpm.ColLetter="NONE"), "", INDIRECT("'" &amp; $A$19 &amp; "'!" &amp; _xlpm.ColLetter &amp; $B60))
)</f>
        <v/>
      </c>
      <c r="R60" s="119" t="str" cm="1">
        <f t="array" aca="1" ref="R6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IF(OR($A60="", _xlpm.ColLetter="NONE"), "", INDIRECT("'" &amp; $A$19 &amp; "'!" &amp; _xlpm.ColLetter &amp; $B60))
)</f>
        <v/>
      </c>
      <c r="S60" s="119" t="str" cm="1">
        <f t="array" aca="1" ref="S6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IF(OR($A60="", _xlpm.ColLetter="NONE"), "", INDIRECT("'" &amp; $A$19 &amp; "'!" &amp; _xlpm.ColLetter &amp; $B60))
)</f>
        <v/>
      </c>
      <c r="T60" s="119" t="str" cm="1">
        <f t="array" aca="1" ref="T6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IF(OR($A60="", _xlpm.ColLetter="NONE"), "", INDIRECT("'" &amp; $A$19 &amp; "'!" &amp; _xlpm.ColLetter &amp; $B60))
)</f>
        <v/>
      </c>
      <c r="U60" s="119" t="str" cm="1">
        <f t="array" aca="1" ref="U6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IF(OR($A60="", _xlpm.ColLetter="NONE"), "", INDIRECT("'" &amp; $A$19 &amp; "'!" &amp; _xlpm.ColLetter &amp; $B60))
)</f>
        <v/>
      </c>
      <c r="V60" s="119" t="str" cm="1">
        <f t="array" aca="1" ref="V6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IF(OR($A60="", _xlpm.ColLetter="NONE"), "", INDIRECT("'" &amp; $A$19 &amp; "'!" &amp; _xlpm.ColLetter &amp; $B60))
)</f>
        <v/>
      </c>
      <c r="W60" s="119" t="str" cm="1">
        <f t="array" aca="1" ref="W6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IF(OR($A60="", _xlpm.ColLetter="NONE"), "", INDIRECT("'" &amp; $A$19 &amp; "'!" &amp; _xlpm.ColLetter &amp; $B60))
)</f>
        <v/>
      </c>
      <c r="X60" s="119" t="str" cm="1">
        <f t="array" aca="1" ref="X6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IF(OR($A60="", _xlpm.ColLetter="NONE"), "", INDIRECT("'" &amp; $A$19 &amp; "'!" &amp; _xlpm.ColLetter &amp; $B60))
)</f>
        <v/>
      </c>
      <c r="Y60" s="119" t="str" cm="1">
        <f t="array" aca="1" ref="Y6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IF(OR($A60="", _xlpm.ColLetter="NONE"), "", INDIRECT("'" &amp; $A$19 &amp; "'!" &amp; _xlpm.ColLetter &amp; $B60))
)</f>
        <v/>
      </c>
      <c r="Z60" s="119" t="str" cm="1">
        <f t="array" aca="1" ref="Z6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IF(OR($A60="", _xlpm.ColLetter="NONE"), "", INDIRECT("'" &amp; $A$19 &amp; "'!" &amp; _xlpm.ColLetter &amp; $B60))
)</f>
        <v/>
      </c>
      <c r="AA60" s="119" t="str" cm="1">
        <f t="array" aca="1" ref="AA6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IF(OR($A60="", _xlpm.ColLetter="NONE"), "", INDIRECT("'" &amp; $A$19 &amp; "'!" &amp; _xlpm.ColLetter &amp; $B60))
)</f>
        <v/>
      </c>
      <c r="AB60" s="119" t="str" cm="1">
        <f t="array" aca="1" ref="AB6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IF(OR($A60="", _xlpm.ColLetter="NONE"), "", INDIRECT("'" &amp; $A$19 &amp; "'!" &amp; _xlpm.ColLetter &amp; $B60))
)</f>
        <v/>
      </c>
      <c r="AC60" s="119" t="str" cm="1">
        <f t="array" aca="1" ref="AC6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IF(OR($A60="", _xlpm.ColLetter="NONE"), "", INDIRECT("'" &amp; $A$19 &amp; "'!" &amp; _xlpm.ColLetter &amp; $B60))
)</f>
        <v/>
      </c>
      <c r="AD60" s="119" t="str" cm="1">
        <f t="array" aca="1" ref="AD6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IF(OR($A60="", _xlpm.ColLetter="NONE"), "", INDIRECT("'" &amp; $A$19 &amp; "'!" &amp; _xlpm.ColLetter &amp; $B60))
)</f>
        <v/>
      </c>
      <c r="AE60" s="119" t="str" cm="1">
        <f t="array" aca="1" ref="AE6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IF(OR($A60="", _xlpm.ColLetter="NONE"), "", INDIRECT("'" &amp; $A$19 &amp; "'!" &amp; _xlpm.ColLetter &amp; $B60))
)</f>
        <v/>
      </c>
      <c r="AF60" s="119" t="str" cm="1">
        <f t="array" aca="1" ref="AF6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IF(OR($A60="", _xlpm.ColLetter="NONE"), "", INDIRECT("'" &amp; $A$19 &amp; "'!" &amp; _xlpm.ColLetter &amp; $B60))
)</f>
        <v/>
      </c>
      <c r="AG60" s="119" t="str" cm="1">
        <f t="array" aca="1" ref="AG6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IF(OR($A60="", _xlpm.ColLetter="NONE"), "", INDIRECT("'" &amp; $A$19 &amp; "'!" &amp; _xlpm.ColLetter &amp; $B60))
)</f>
        <v/>
      </c>
      <c r="AH60" s="112"/>
      <c r="AI60" s="174"/>
    </row>
    <row r="61" spans="1:35" s="2" customFormat="1" ht="13.5" hidden="1" customHeight="1">
      <c r="A61" s="54"/>
      <c r="B61" s="6" t="str">
        <f t="shared" si="11"/>
        <v/>
      </c>
      <c r="C61" s="5"/>
      <c r="D61" s="98"/>
      <c r="E61" s="115"/>
      <c r="F61" s="116" t="str" cm="1">
        <f t="array" aca="1" ref="F61" ca="1">IF(A61="", "", INDIRECT("'" &amp; $A$19 &amp; "'!B" &amp; A61))</f>
        <v/>
      </c>
      <c r="G61" s="117" t="str">
        <f t="shared" si="12"/>
        <v/>
      </c>
      <c r="H61" s="118" t="str" cm="1">
        <f t="array" aca="1" ref="H61" ca="1">IF(A61="", "", INDIRECT("'" &amp; $A$19 &amp; "'!B" &amp; B61))</f>
        <v/>
      </c>
      <c r="I61" s="119" t="str" cm="1">
        <f t="array" aca="1" ref="I6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IF(OR($A61="", _xlpm.ColLetter="NONE"), "", INDIRECT("'" &amp; $A$19 &amp; "'!" &amp; _xlpm.ColLetter &amp; $B61))
)</f>
        <v/>
      </c>
      <c r="J61" s="119" t="str" cm="1">
        <f t="array" aca="1" ref="J6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IF(OR($A61="", _xlpm.ColLetter="NONE"), "", INDIRECT("'" &amp; $A$19 &amp; "'!" &amp; _xlpm.ColLetter &amp; $B61))
)</f>
        <v/>
      </c>
      <c r="K61" s="119" t="str" cm="1">
        <f t="array" aca="1" ref="K6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IF(OR($A61="", _xlpm.ColLetter="NONE"), "", INDIRECT("'" &amp; $A$19 &amp; "'!" &amp; _xlpm.ColLetter &amp; $B61))
)</f>
        <v/>
      </c>
      <c r="L61" s="119" t="str" cm="1">
        <f t="array" aca="1" ref="L6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IF(OR($A61="", _xlpm.ColLetter="NONE"), "", INDIRECT("'" &amp; $A$19 &amp; "'!" &amp; _xlpm.ColLetter &amp; $B61))
)</f>
        <v/>
      </c>
      <c r="M61" s="119" t="str" cm="1">
        <f t="array" aca="1" ref="M6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IF(OR($A61="", _xlpm.ColLetter="NONE"), "", INDIRECT("'" &amp; $A$19 &amp; "'!" &amp; _xlpm.ColLetter &amp; $B61))
)</f>
        <v/>
      </c>
      <c r="N61" s="119" t="str" cm="1">
        <f t="array" aca="1" ref="N6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IF(OR($A61="", _xlpm.ColLetter="NONE"), "", INDIRECT("'" &amp; $A$19 &amp; "'!" &amp; _xlpm.ColLetter &amp; $B61))
)</f>
        <v/>
      </c>
      <c r="O61" s="119" t="str" cm="1">
        <f t="array" aca="1" ref="O6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IF(OR($A61="", _xlpm.ColLetter="NONE"), "", INDIRECT("'" &amp; $A$19 &amp; "'!" &amp; _xlpm.ColLetter &amp; $B61))
)</f>
        <v/>
      </c>
      <c r="P61" s="119" t="str" cm="1">
        <f t="array" aca="1" ref="P6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IF(OR($A61="", _xlpm.ColLetter="NONE"), "", INDIRECT("'" &amp; $A$19 &amp; "'!" &amp; _xlpm.ColLetter &amp; $B61))
)</f>
        <v/>
      </c>
      <c r="Q61" s="119" t="str" cm="1">
        <f t="array" aca="1" ref="Q6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IF(OR($A61="", _xlpm.ColLetter="NONE"), "", INDIRECT("'" &amp; $A$19 &amp; "'!" &amp; _xlpm.ColLetter &amp; $B61))
)</f>
        <v/>
      </c>
      <c r="R61" s="119" t="str" cm="1">
        <f t="array" aca="1" ref="R6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IF(OR($A61="", _xlpm.ColLetter="NONE"), "", INDIRECT("'" &amp; $A$19 &amp; "'!" &amp; _xlpm.ColLetter &amp; $B61))
)</f>
        <v/>
      </c>
      <c r="S61" s="119" t="str" cm="1">
        <f t="array" aca="1" ref="S6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IF(OR($A61="", _xlpm.ColLetter="NONE"), "", INDIRECT("'" &amp; $A$19 &amp; "'!" &amp; _xlpm.ColLetter &amp; $B61))
)</f>
        <v/>
      </c>
      <c r="T61" s="119" t="str" cm="1">
        <f t="array" aca="1" ref="T6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IF(OR($A61="", _xlpm.ColLetter="NONE"), "", INDIRECT("'" &amp; $A$19 &amp; "'!" &amp; _xlpm.ColLetter &amp; $B61))
)</f>
        <v/>
      </c>
      <c r="U61" s="119" t="str" cm="1">
        <f t="array" aca="1" ref="U6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IF(OR($A61="", _xlpm.ColLetter="NONE"), "", INDIRECT("'" &amp; $A$19 &amp; "'!" &amp; _xlpm.ColLetter &amp; $B61))
)</f>
        <v/>
      </c>
      <c r="V61" s="119" t="str" cm="1">
        <f t="array" aca="1" ref="V6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IF(OR($A61="", _xlpm.ColLetter="NONE"), "", INDIRECT("'" &amp; $A$19 &amp; "'!" &amp; _xlpm.ColLetter &amp; $B61))
)</f>
        <v/>
      </c>
      <c r="W61" s="119" t="str" cm="1">
        <f t="array" aca="1" ref="W6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IF(OR($A61="", _xlpm.ColLetter="NONE"), "", INDIRECT("'" &amp; $A$19 &amp; "'!" &amp; _xlpm.ColLetter &amp; $B61))
)</f>
        <v/>
      </c>
      <c r="X61" s="119" t="str" cm="1">
        <f t="array" aca="1" ref="X6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IF(OR($A61="", _xlpm.ColLetter="NONE"), "", INDIRECT("'" &amp; $A$19 &amp; "'!" &amp; _xlpm.ColLetter &amp; $B61))
)</f>
        <v/>
      </c>
      <c r="Y61" s="119" t="str" cm="1">
        <f t="array" aca="1" ref="Y6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IF(OR($A61="", _xlpm.ColLetter="NONE"), "", INDIRECT("'" &amp; $A$19 &amp; "'!" &amp; _xlpm.ColLetter &amp; $B61))
)</f>
        <v/>
      </c>
      <c r="Z61" s="119" t="str" cm="1">
        <f t="array" aca="1" ref="Z6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IF(OR($A61="", _xlpm.ColLetter="NONE"), "", INDIRECT("'" &amp; $A$19 &amp; "'!" &amp; _xlpm.ColLetter &amp; $B61))
)</f>
        <v/>
      </c>
      <c r="AA61" s="119" t="str" cm="1">
        <f t="array" aca="1" ref="AA6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IF(OR($A61="", _xlpm.ColLetter="NONE"), "", INDIRECT("'" &amp; $A$19 &amp; "'!" &amp; _xlpm.ColLetter &amp; $B61))
)</f>
        <v/>
      </c>
      <c r="AB61" s="119" t="str" cm="1">
        <f t="array" aca="1" ref="AB6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IF(OR($A61="", _xlpm.ColLetter="NONE"), "", INDIRECT("'" &amp; $A$19 &amp; "'!" &amp; _xlpm.ColLetter &amp; $B61))
)</f>
        <v/>
      </c>
      <c r="AC61" s="119" t="str" cm="1">
        <f t="array" aca="1" ref="AC6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IF(OR($A61="", _xlpm.ColLetter="NONE"), "", INDIRECT("'" &amp; $A$19 &amp; "'!" &amp; _xlpm.ColLetter &amp; $B61))
)</f>
        <v/>
      </c>
      <c r="AD61" s="119" t="str" cm="1">
        <f t="array" aca="1" ref="AD6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IF(OR($A61="", _xlpm.ColLetter="NONE"), "", INDIRECT("'" &amp; $A$19 &amp; "'!" &amp; _xlpm.ColLetter &amp; $B61))
)</f>
        <v/>
      </c>
      <c r="AE61" s="119" t="str" cm="1">
        <f t="array" aca="1" ref="AE6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IF(OR($A61="", _xlpm.ColLetter="NONE"), "", INDIRECT("'" &amp; $A$19 &amp; "'!" &amp; _xlpm.ColLetter &amp; $B61))
)</f>
        <v/>
      </c>
      <c r="AF61" s="119" t="str" cm="1">
        <f t="array" aca="1" ref="AF6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IF(OR($A61="", _xlpm.ColLetter="NONE"), "", INDIRECT("'" &amp; $A$19 &amp; "'!" &amp; _xlpm.ColLetter &amp; $B61))
)</f>
        <v/>
      </c>
      <c r="AG61" s="119" t="str" cm="1">
        <f t="array" aca="1" ref="AG6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IF(OR($A61="", _xlpm.ColLetter="NONE"), "", INDIRECT("'" &amp; $A$19 &amp; "'!" &amp; _xlpm.ColLetter &amp; $B61))
)</f>
        <v/>
      </c>
      <c r="AH61" s="112"/>
      <c r="AI61" s="174"/>
    </row>
    <row r="62" spans="1:35" s="2" customFormat="1" ht="13.5" hidden="1" customHeight="1">
      <c r="A62" s="54"/>
      <c r="B62" s="6" t="str">
        <f t="shared" si="11"/>
        <v/>
      </c>
      <c r="C62" s="5"/>
      <c r="D62" s="98"/>
      <c r="E62" s="115"/>
      <c r="F62" s="116" t="str" cm="1">
        <f t="array" aca="1" ref="F62" ca="1">IF(A62="", "", INDIRECT("'" &amp; $A$19 &amp; "'!B" &amp; A62))</f>
        <v/>
      </c>
      <c r="G62" s="117" t="str">
        <f t="shared" si="12"/>
        <v/>
      </c>
      <c r="H62" s="118" t="str" cm="1">
        <f t="array" aca="1" ref="H62" ca="1">IF(A62="", "", INDIRECT("'" &amp; $A$19 &amp; "'!B" &amp; B62))</f>
        <v/>
      </c>
      <c r="I62" s="119" t="str" cm="1">
        <f t="array" aca="1" ref="I6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IF(OR($A62="", _xlpm.ColLetter="NONE"), "", INDIRECT("'" &amp; $A$19 &amp; "'!" &amp; _xlpm.ColLetter &amp; $B62))
)</f>
        <v/>
      </c>
      <c r="J62" s="119" t="str" cm="1">
        <f t="array" aca="1" ref="J6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IF(OR($A62="", _xlpm.ColLetter="NONE"), "", INDIRECT("'" &amp; $A$19 &amp; "'!" &amp; _xlpm.ColLetter &amp; $B62))
)</f>
        <v/>
      </c>
      <c r="K62" s="119" t="str" cm="1">
        <f t="array" aca="1" ref="K6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IF(OR($A62="", _xlpm.ColLetter="NONE"), "", INDIRECT("'" &amp; $A$19 &amp; "'!" &amp; _xlpm.ColLetter &amp; $B62))
)</f>
        <v/>
      </c>
      <c r="L62" s="119" t="str" cm="1">
        <f t="array" aca="1" ref="L6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IF(OR($A62="", _xlpm.ColLetter="NONE"), "", INDIRECT("'" &amp; $A$19 &amp; "'!" &amp; _xlpm.ColLetter &amp; $B62))
)</f>
        <v/>
      </c>
      <c r="M62" s="119" t="str" cm="1">
        <f t="array" aca="1" ref="M6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IF(OR($A62="", _xlpm.ColLetter="NONE"), "", INDIRECT("'" &amp; $A$19 &amp; "'!" &amp; _xlpm.ColLetter &amp; $B62))
)</f>
        <v/>
      </c>
      <c r="N62" s="119" t="str" cm="1">
        <f t="array" aca="1" ref="N6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IF(OR($A62="", _xlpm.ColLetter="NONE"), "", INDIRECT("'" &amp; $A$19 &amp; "'!" &amp; _xlpm.ColLetter &amp; $B62))
)</f>
        <v/>
      </c>
      <c r="O62" s="119" t="str" cm="1">
        <f t="array" aca="1" ref="O6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IF(OR($A62="", _xlpm.ColLetter="NONE"), "", INDIRECT("'" &amp; $A$19 &amp; "'!" &amp; _xlpm.ColLetter &amp; $B62))
)</f>
        <v/>
      </c>
      <c r="P62" s="119" t="str" cm="1">
        <f t="array" aca="1" ref="P6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IF(OR($A62="", _xlpm.ColLetter="NONE"), "", INDIRECT("'" &amp; $A$19 &amp; "'!" &amp; _xlpm.ColLetter &amp; $B62))
)</f>
        <v/>
      </c>
      <c r="Q62" s="119" t="str" cm="1">
        <f t="array" aca="1" ref="Q6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IF(OR($A62="", _xlpm.ColLetter="NONE"), "", INDIRECT("'" &amp; $A$19 &amp; "'!" &amp; _xlpm.ColLetter &amp; $B62))
)</f>
        <v/>
      </c>
      <c r="R62" s="119" t="str" cm="1">
        <f t="array" aca="1" ref="R6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IF(OR($A62="", _xlpm.ColLetter="NONE"), "", INDIRECT("'" &amp; $A$19 &amp; "'!" &amp; _xlpm.ColLetter &amp; $B62))
)</f>
        <v/>
      </c>
      <c r="S62" s="119" t="str" cm="1">
        <f t="array" aca="1" ref="S6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IF(OR($A62="", _xlpm.ColLetter="NONE"), "", INDIRECT("'" &amp; $A$19 &amp; "'!" &amp; _xlpm.ColLetter &amp; $B62))
)</f>
        <v/>
      </c>
      <c r="T62" s="119" t="str" cm="1">
        <f t="array" aca="1" ref="T6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IF(OR($A62="", _xlpm.ColLetter="NONE"), "", INDIRECT("'" &amp; $A$19 &amp; "'!" &amp; _xlpm.ColLetter &amp; $B62))
)</f>
        <v/>
      </c>
      <c r="U62" s="119" t="str" cm="1">
        <f t="array" aca="1" ref="U6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IF(OR($A62="", _xlpm.ColLetter="NONE"), "", INDIRECT("'" &amp; $A$19 &amp; "'!" &amp; _xlpm.ColLetter &amp; $B62))
)</f>
        <v/>
      </c>
      <c r="V62" s="119" t="str" cm="1">
        <f t="array" aca="1" ref="V6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IF(OR($A62="", _xlpm.ColLetter="NONE"), "", INDIRECT("'" &amp; $A$19 &amp; "'!" &amp; _xlpm.ColLetter &amp; $B62))
)</f>
        <v/>
      </c>
      <c r="W62" s="119" t="str" cm="1">
        <f t="array" aca="1" ref="W6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IF(OR($A62="", _xlpm.ColLetter="NONE"), "", INDIRECT("'" &amp; $A$19 &amp; "'!" &amp; _xlpm.ColLetter &amp; $B62))
)</f>
        <v/>
      </c>
      <c r="X62" s="119" t="str" cm="1">
        <f t="array" aca="1" ref="X6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IF(OR($A62="", _xlpm.ColLetter="NONE"), "", INDIRECT("'" &amp; $A$19 &amp; "'!" &amp; _xlpm.ColLetter &amp; $B62))
)</f>
        <v/>
      </c>
      <c r="Y62" s="119" t="str" cm="1">
        <f t="array" aca="1" ref="Y6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IF(OR($A62="", _xlpm.ColLetter="NONE"), "", INDIRECT("'" &amp; $A$19 &amp; "'!" &amp; _xlpm.ColLetter &amp; $B62))
)</f>
        <v/>
      </c>
      <c r="Z62" s="119" t="str" cm="1">
        <f t="array" aca="1" ref="Z6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IF(OR($A62="", _xlpm.ColLetter="NONE"), "", INDIRECT("'" &amp; $A$19 &amp; "'!" &amp; _xlpm.ColLetter &amp; $B62))
)</f>
        <v/>
      </c>
      <c r="AA62" s="119" t="str" cm="1">
        <f t="array" aca="1" ref="AA6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IF(OR($A62="", _xlpm.ColLetter="NONE"), "", INDIRECT("'" &amp; $A$19 &amp; "'!" &amp; _xlpm.ColLetter &amp; $B62))
)</f>
        <v/>
      </c>
      <c r="AB62" s="119" t="str" cm="1">
        <f t="array" aca="1" ref="AB6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IF(OR($A62="", _xlpm.ColLetter="NONE"), "", INDIRECT("'" &amp; $A$19 &amp; "'!" &amp; _xlpm.ColLetter &amp; $B62))
)</f>
        <v/>
      </c>
      <c r="AC62" s="119" t="str" cm="1">
        <f t="array" aca="1" ref="AC6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IF(OR($A62="", _xlpm.ColLetter="NONE"), "", INDIRECT("'" &amp; $A$19 &amp; "'!" &amp; _xlpm.ColLetter &amp; $B62))
)</f>
        <v/>
      </c>
      <c r="AD62" s="119" t="str" cm="1">
        <f t="array" aca="1" ref="AD6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IF(OR($A62="", _xlpm.ColLetter="NONE"), "", INDIRECT("'" &amp; $A$19 &amp; "'!" &amp; _xlpm.ColLetter &amp; $B62))
)</f>
        <v/>
      </c>
      <c r="AE62" s="119" t="str" cm="1">
        <f t="array" aca="1" ref="AE6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IF(OR($A62="", _xlpm.ColLetter="NONE"), "", INDIRECT("'" &amp; $A$19 &amp; "'!" &amp; _xlpm.ColLetter &amp; $B62))
)</f>
        <v/>
      </c>
      <c r="AF62" s="119" t="str" cm="1">
        <f t="array" aca="1" ref="AF6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IF(OR($A62="", _xlpm.ColLetter="NONE"), "", INDIRECT("'" &amp; $A$19 &amp; "'!" &amp; _xlpm.ColLetter &amp; $B62))
)</f>
        <v/>
      </c>
      <c r="AG62" s="119" t="str" cm="1">
        <f t="array" aca="1" ref="AG6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IF(OR($A62="", _xlpm.ColLetter="NONE"), "", INDIRECT("'" &amp; $A$19 &amp; "'!" &amp; _xlpm.ColLetter &amp; $B62))
)</f>
        <v/>
      </c>
      <c r="AH62" s="112"/>
      <c r="AI62" s="174"/>
    </row>
    <row r="63" spans="1:35" s="2" customFormat="1" ht="13.5" hidden="1" customHeight="1">
      <c r="A63" s="54"/>
      <c r="B63" s="6" t="str">
        <f t="shared" si="11"/>
        <v/>
      </c>
      <c r="C63" s="5"/>
      <c r="D63" s="98"/>
      <c r="E63" s="115"/>
      <c r="F63" s="116" t="str" cm="1">
        <f t="array" aca="1" ref="F63" ca="1">IF(A63="", "", INDIRECT("'" &amp; $A$19 &amp; "'!B" &amp; A63))</f>
        <v/>
      </c>
      <c r="G63" s="117" t="str">
        <f t="shared" si="12"/>
        <v/>
      </c>
      <c r="H63" s="118" t="str" cm="1">
        <f t="array" aca="1" ref="H63" ca="1">IF(A63="", "", INDIRECT("'" &amp; $A$19 &amp; "'!B" &amp; B63))</f>
        <v/>
      </c>
      <c r="I63" s="119" t="str" cm="1">
        <f t="array" aca="1" ref="I6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IF(OR($A63="", _xlpm.ColLetter="NONE"), "", INDIRECT("'" &amp; $A$19 &amp; "'!" &amp; _xlpm.ColLetter &amp; $B63))
)</f>
        <v/>
      </c>
      <c r="J63" s="119" t="str" cm="1">
        <f t="array" aca="1" ref="J6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IF(OR($A63="", _xlpm.ColLetter="NONE"), "", INDIRECT("'" &amp; $A$19 &amp; "'!" &amp; _xlpm.ColLetter &amp; $B63))
)</f>
        <v/>
      </c>
      <c r="K63" s="119" t="str" cm="1">
        <f t="array" aca="1" ref="K6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IF(OR($A63="", _xlpm.ColLetter="NONE"), "", INDIRECT("'" &amp; $A$19 &amp; "'!" &amp; _xlpm.ColLetter &amp; $B63))
)</f>
        <v/>
      </c>
      <c r="L63" s="119" t="str" cm="1">
        <f t="array" aca="1" ref="L6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IF(OR($A63="", _xlpm.ColLetter="NONE"), "", INDIRECT("'" &amp; $A$19 &amp; "'!" &amp; _xlpm.ColLetter &amp; $B63))
)</f>
        <v/>
      </c>
      <c r="M63" s="119" t="str" cm="1">
        <f t="array" aca="1" ref="M6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IF(OR($A63="", _xlpm.ColLetter="NONE"), "", INDIRECT("'" &amp; $A$19 &amp; "'!" &amp; _xlpm.ColLetter &amp; $B63))
)</f>
        <v/>
      </c>
      <c r="N63" s="119" t="str" cm="1">
        <f t="array" aca="1" ref="N6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IF(OR($A63="", _xlpm.ColLetter="NONE"), "", INDIRECT("'" &amp; $A$19 &amp; "'!" &amp; _xlpm.ColLetter &amp; $B63))
)</f>
        <v/>
      </c>
      <c r="O63" s="119" t="str" cm="1">
        <f t="array" aca="1" ref="O6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IF(OR($A63="", _xlpm.ColLetter="NONE"), "", INDIRECT("'" &amp; $A$19 &amp; "'!" &amp; _xlpm.ColLetter &amp; $B63))
)</f>
        <v/>
      </c>
      <c r="P63" s="119" t="str" cm="1">
        <f t="array" aca="1" ref="P6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IF(OR($A63="", _xlpm.ColLetter="NONE"), "", INDIRECT("'" &amp; $A$19 &amp; "'!" &amp; _xlpm.ColLetter &amp; $B63))
)</f>
        <v/>
      </c>
      <c r="Q63" s="119" t="str" cm="1">
        <f t="array" aca="1" ref="Q6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IF(OR($A63="", _xlpm.ColLetter="NONE"), "", INDIRECT("'" &amp; $A$19 &amp; "'!" &amp; _xlpm.ColLetter &amp; $B63))
)</f>
        <v/>
      </c>
      <c r="R63" s="119" t="str" cm="1">
        <f t="array" aca="1" ref="R6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IF(OR($A63="", _xlpm.ColLetter="NONE"), "", INDIRECT("'" &amp; $A$19 &amp; "'!" &amp; _xlpm.ColLetter &amp; $B63))
)</f>
        <v/>
      </c>
      <c r="S63" s="119" t="str" cm="1">
        <f t="array" aca="1" ref="S6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IF(OR($A63="", _xlpm.ColLetter="NONE"), "", INDIRECT("'" &amp; $A$19 &amp; "'!" &amp; _xlpm.ColLetter &amp; $B63))
)</f>
        <v/>
      </c>
      <c r="T63" s="119" t="str" cm="1">
        <f t="array" aca="1" ref="T6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IF(OR($A63="", _xlpm.ColLetter="NONE"), "", INDIRECT("'" &amp; $A$19 &amp; "'!" &amp; _xlpm.ColLetter &amp; $B63))
)</f>
        <v/>
      </c>
      <c r="U63" s="119" t="str" cm="1">
        <f t="array" aca="1" ref="U6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IF(OR($A63="", _xlpm.ColLetter="NONE"), "", INDIRECT("'" &amp; $A$19 &amp; "'!" &amp; _xlpm.ColLetter &amp; $B63))
)</f>
        <v/>
      </c>
      <c r="V63" s="119" t="str" cm="1">
        <f t="array" aca="1" ref="V6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IF(OR($A63="", _xlpm.ColLetter="NONE"), "", INDIRECT("'" &amp; $A$19 &amp; "'!" &amp; _xlpm.ColLetter &amp; $B63))
)</f>
        <v/>
      </c>
      <c r="W63" s="119" t="str" cm="1">
        <f t="array" aca="1" ref="W6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IF(OR($A63="", _xlpm.ColLetter="NONE"), "", INDIRECT("'" &amp; $A$19 &amp; "'!" &amp; _xlpm.ColLetter &amp; $B63))
)</f>
        <v/>
      </c>
      <c r="X63" s="119" t="str" cm="1">
        <f t="array" aca="1" ref="X6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IF(OR($A63="", _xlpm.ColLetter="NONE"), "", INDIRECT("'" &amp; $A$19 &amp; "'!" &amp; _xlpm.ColLetter &amp; $B63))
)</f>
        <v/>
      </c>
      <c r="Y63" s="119" t="str" cm="1">
        <f t="array" aca="1" ref="Y6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IF(OR($A63="", _xlpm.ColLetter="NONE"), "", INDIRECT("'" &amp; $A$19 &amp; "'!" &amp; _xlpm.ColLetter &amp; $B63))
)</f>
        <v/>
      </c>
      <c r="Z63" s="119" t="str" cm="1">
        <f t="array" aca="1" ref="Z6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IF(OR($A63="", _xlpm.ColLetter="NONE"), "", INDIRECT("'" &amp; $A$19 &amp; "'!" &amp; _xlpm.ColLetter &amp; $B63))
)</f>
        <v/>
      </c>
      <c r="AA63" s="119" t="str" cm="1">
        <f t="array" aca="1" ref="AA6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IF(OR($A63="", _xlpm.ColLetter="NONE"), "", INDIRECT("'" &amp; $A$19 &amp; "'!" &amp; _xlpm.ColLetter &amp; $B63))
)</f>
        <v/>
      </c>
      <c r="AB63" s="119" t="str" cm="1">
        <f t="array" aca="1" ref="AB6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IF(OR($A63="", _xlpm.ColLetter="NONE"), "", INDIRECT("'" &amp; $A$19 &amp; "'!" &amp; _xlpm.ColLetter &amp; $B63))
)</f>
        <v/>
      </c>
      <c r="AC63" s="119" t="str" cm="1">
        <f t="array" aca="1" ref="AC6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IF(OR($A63="", _xlpm.ColLetter="NONE"), "", INDIRECT("'" &amp; $A$19 &amp; "'!" &amp; _xlpm.ColLetter &amp; $B63))
)</f>
        <v/>
      </c>
      <c r="AD63" s="119" t="str" cm="1">
        <f t="array" aca="1" ref="AD6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IF(OR($A63="", _xlpm.ColLetter="NONE"), "", INDIRECT("'" &amp; $A$19 &amp; "'!" &amp; _xlpm.ColLetter &amp; $B63))
)</f>
        <v/>
      </c>
      <c r="AE63" s="119" t="str" cm="1">
        <f t="array" aca="1" ref="AE6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IF(OR($A63="", _xlpm.ColLetter="NONE"), "", INDIRECT("'" &amp; $A$19 &amp; "'!" &amp; _xlpm.ColLetter &amp; $B63))
)</f>
        <v/>
      </c>
      <c r="AF63" s="119" t="str" cm="1">
        <f t="array" aca="1" ref="AF6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IF(OR($A63="", _xlpm.ColLetter="NONE"), "", INDIRECT("'" &amp; $A$19 &amp; "'!" &amp; _xlpm.ColLetter &amp; $B63))
)</f>
        <v/>
      </c>
      <c r="AG63" s="119" t="str" cm="1">
        <f t="array" aca="1" ref="AG6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IF(OR($A63="", _xlpm.ColLetter="NONE"), "", INDIRECT("'" &amp; $A$19 &amp; "'!" &amp; _xlpm.ColLetter &amp; $B63))
)</f>
        <v/>
      </c>
      <c r="AH63" s="120"/>
      <c r="AI63" s="174"/>
    </row>
    <row r="64" spans="1:35" s="2" customFormat="1" ht="13.5" hidden="1" customHeight="1">
      <c r="A64" s="54"/>
      <c r="B64" s="6" t="str">
        <f t="shared" si="11"/>
        <v/>
      </c>
      <c r="C64" s="5"/>
      <c r="D64" s="98"/>
      <c r="E64" s="115"/>
      <c r="F64" s="116" t="str" cm="1">
        <f t="array" aca="1" ref="F64" ca="1">IF(A64="", "", INDIRECT("'" &amp; $A$19 &amp; "'!B" &amp; A64))</f>
        <v/>
      </c>
      <c r="G64" s="117" t="str">
        <f t="shared" si="12"/>
        <v/>
      </c>
      <c r="H64" s="118" t="str" cm="1">
        <f t="array" aca="1" ref="H64" ca="1">IF(A64="", "", INDIRECT("'" &amp; $A$19 &amp; "'!B" &amp; B64))</f>
        <v/>
      </c>
      <c r="I64" s="119" t="str" cm="1">
        <f t="array" aca="1" ref="I6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IF(OR($A64="", _xlpm.ColLetter="NONE"), "", INDIRECT("'" &amp; $A$19 &amp; "'!" &amp; _xlpm.ColLetter &amp; $B64))
)</f>
        <v/>
      </c>
      <c r="J64" s="119" t="str" cm="1">
        <f t="array" aca="1" ref="J6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IF(OR($A64="", _xlpm.ColLetter="NONE"), "", INDIRECT("'" &amp; $A$19 &amp; "'!" &amp; _xlpm.ColLetter &amp; $B64))
)</f>
        <v/>
      </c>
      <c r="K64" s="119" t="str" cm="1">
        <f t="array" aca="1" ref="K6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IF(OR($A64="", _xlpm.ColLetter="NONE"), "", INDIRECT("'" &amp; $A$19 &amp; "'!" &amp; _xlpm.ColLetter &amp; $B64))
)</f>
        <v/>
      </c>
      <c r="L64" s="119" t="str" cm="1">
        <f t="array" aca="1" ref="L6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IF(OR($A64="", _xlpm.ColLetter="NONE"), "", INDIRECT("'" &amp; $A$19 &amp; "'!" &amp; _xlpm.ColLetter &amp; $B64))
)</f>
        <v/>
      </c>
      <c r="M64" s="119" t="str" cm="1">
        <f t="array" aca="1" ref="M6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IF(OR($A64="", _xlpm.ColLetter="NONE"), "", INDIRECT("'" &amp; $A$19 &amp; "'!" &amp; _xlpm.ColLetter &amp; $B64))
)</f>
        <v/>
      </c>
      <c r="N64" s="119" t="str" cm="1">
        <f t="array" aca="1" ref="N6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IF(OR($A64="", _xlpm.ColLetter="NONE"), "", INDIRECT("'" &amp; $A$19 &amp; "'!" &amp; _xlpm.ColLetter &amp; $B64))
)</f>
        <v/>
      </c>
      <c r="O64" s="119" t="str" cm="1">
        <f t="array" aca="1" ref="O6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IF(OR($A64="", _xlpm.ColLetter="NONE"), "", INDIRECT("'" &amp; $A$19 &amp; "'!" &amp; _xlpm.ColLetter &amp; $B64))
)</f>
        <v/>
      </c>
      <c r="P64" s="119" t="str" cm="1">
        <f t="array" aca="1" ref="P6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IF(OR($A64="", _xlpm.ColLetter="NONE"), "", INDIRECT("'" &amp; $A$19 &amp; "'!" &amp; _xlpm.ColLetter &amp; $B64))
)</f>
        <v/>
      </c>
      <c r="Q64" s="119" t="str" cm="1">
        <f t="array" aca="1" ref="Q6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IF(OR($A64="", _xlpm.ColLetter="NONE"), "", INDIRECT("'" &amp; $A$19 &amp; "'!" &amp; _xlpm.ColLetter &amp; $B64))
)</f>
        <v/>
      </c>
      <c r="R64" s="119" t="str" cm="1">
        <f t="array" aca="1" ref="R6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IF(OR($A64="", _xlpm.ColLetter="NONE"), "", INDIRECT("'" &amp; $A$19 &amp; "'!" &amp; _xlpm.ColLetter &amp; $B64))
)</f>
        <v/>
      </c>
      <c r="S64" s="119" t="str" cm="1">
        <f t="array" aca="1" ref="S6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IF(OR($A64="", _xlpm.ColLetter="NONE"), "", INDIRECT("'" &amp; $A$19 &amp; "'!" &amp; _xlpm.ColLetter &amp; $B64))
)</f>
        <v/>
      </c>
      <c r="T64" s="119" t="str" cm="1">
        <f t="array" aca="1" ref="T6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IF(OR($A64="", _xlpm.ColLetter="NONE"), "", INDIRECT("'" &amp; $A$19 &amp; "'!" &amp; _xlpm.ColLetter &amp; $B64))
)</f>
        <v/>
      </c>
      <c r="U64" s="119" t="str" cm="1">
        <f t="array" aca="1" ref="U6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IF(OR($A64="", _xlpm.ColLetter="NONE"), "", INDIRECT("'" &amp; $A$19 &amp; "'!" &amp; _xlpm.ColLetter &amp; $B64))
)</f>
        <v/>
      </c>
      <c r="V64" s="119" t="str" cm="1">
        <f t="array" aca="1" ref="V6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IF(OR($A64="", _xlpm.ColLetter="NONE"), "", INDIRECT("'" &amp; $A$19 &amp; "'!" &amp; _xlpm.ColLetter &amp; $B64))
)</f>
        <v/>
      </c>
      <c r="W64" s="119" t="str" cm="1">
        <f t="array" aca="1" ref="W6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IF(OR($A64="", _xlpm.ColLetter="NONE"), "", INDIRECT("'" &amp; $A$19 &amp; "'!" &amp; _xlpm.ColLetter &amp; $B64))
)</f>
        <v/>
      </c>
      <c r="X64" s="119" t="str" cm="1">
        <f t="array" aca="1" ref="X6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IF(OR($A64="", _xlpm.ColLetter="NONE"), "", INDIRECT("'" &amp; $A$19 &amp; "'!" &amp; _xlpm.ColLetter &amp; $B64))
)</f>
        <v/>
      </c>
      <c r="Y64" s="119" t="str" cm="1">
        <f t="array" aca="1" ref="Y6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IF(OR($A64="", _xlpm.ColLetter="NONE"), "", INDIRECT("'" &amp; $A$19 &amp; "'!" &amp; _xlpm.ColLetter &amp; $B64))
)</f>
        <v/>
      </c>
      <c r="Z64" s="119" t="str" cm="1">
        <f t="array" aca="1" ref="Z6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IF(OR($A64="", _xlpm.ColLetter="NONE"), "", INDIRECT("'" &amp; $A$19 &amp; "'!" &amp; _xlpm.ColLetter &amp; $B64))
)</f>
        <v/>
      </c>
      <c r="AA64" s="119" t="str" cm="1">
        <f t="array" aca="1" ref="AA6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IF(OR($A64="", _xlpm.ColLetter="NONE"), "", INDIRECT("'" &amp; $A$19 &amp; "'!" &amp; _xlpm.ColLetter &amp; $B64))
)</f>
        <v/>
      </c>
      <c r="AB64" s="119" t="str" cm="1">
        <f t="array" aca="1" ref="AB6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IF(OR($A64="", _xlpm.ColLetter="NONE"), "", INDIRECT("'" &amp; $A$19 &amp; "'!" &amp; _xlpm.ColLetter &amp; $B64))
)</f>
        <v/>
      </c>
      <c r="AC64" s="119" t="str" cm="1">
        <f t="array" aca="1" ref="AC6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IF(OR($A64="", _xlpm.ColLetter="NONE"), "", INDIRECT("'" &amp; $A$19 &amp; "'!" &amp; _xlpm.ColLetter &amp; $B64))
)</f>
        <v/>
      </c>
      <c r="AD64" s="119" t="str" cm="1">
        <f t="array" aca="1" ref="AD6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IF(OR($A64="", _xlpm.ColLetter="NONE"), "", INDIRECT("'" &amp; $A$19 &amp; "'!" &amp; _xlpm.ColLetter &amp; $B64))
)</f>
        <v/>
      </c>
      <c r="AE64" s="119" t="str" cm="1">
        <f t="array" aca="1" ref="AE6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IF(OR($A64="", _xlpm.ColLetter="NONE"), "", INDIRECT("'" &amp; $A$19 &amp; "'!" &amp; _xlpm.ColLetter &amp; $B64))
)</f>
        <v/>
      </c>
      <c r="AF64" s="119" t="str" cm="1">
        <f t="array" aca="1" ref="AF6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IF(OR($A64="", _xlpm.ColLetter="NONE"), "", INDIRECT("'" &amp; $A$19 &amp; "'!" &amp; _xlpm.ColLetter &amp; $B64))
)</f>
        <v/>
      </c>
      <c r="AG64" s="119" t="str" cm="1">
        <f t="array" aca="1" ref="AG6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IF(OR($A64="", _xlpm.ColLetter="NONE"), "", INDIRECT("'" &amp; $A$19 &amp; "'!" &amp; _xlpm.ColLetter &amp; $B64))
)</f>
        <v/>
      </c>
      <c r="AH64" s="112"/>
      <c r="AI64" s="174"/>
    </row>
    <row r="65" spans="1:35" s="157" customFormat="1" ht="13.5" hidden="1" customHeight="1">
      <c r="A65" s="6"/>
      <c r="B65" s="6"/>
      <c r="C65" s="149"/>
      <c r="D65" s="150"/>
      <c r="E65" s="151"/>
      <c r="F65" s="152" t="str" cm="1">
        <f t="array" aca="1" ref="F65" ca="1">IF(A65="", "", INDIRECT("'" &amp; $A$19 &amp; "'!B" &amp; A65))</f>
        <v/>
      </c>
      <c r="G65" s="153" t="str">
        <f t="shared" si="12"/>
        <v/>
      </c>
      <c r="H65" s="154" t="str" cm="1">
        <f t="array" aca="1" ref="H65" ca="1">IF(A65="", "", INDIRECT("'" &amp; $A$19 &amp; "'!B" &amp; B65))</f>
        <v/>
      </c>
      <c r="I65" s="119" t="str" cm="1">
        <f t="array" aca="1" ref="I6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IF(OR($A65="", _xlpm.ColLetter="NONE"), "", INDIRECT("'" &amp; $A$19 &amp; "'!" &amp; _xlpm.ColLetter &amp; $B65))
)</f>
        <v/>
      </c>
      <c r="J65" s="119" t="str" cm="1">
        <f t="array" aca="1" ref="J6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IF(OR($A65="", _xlpm.ColLetter="NONE"), "", INDIRECT("'" &amp; $A$19 &amp; "'!" &amp; _xlpm.ColLetter &amp; $B65))
)</f>
        <v/>
      </c>
      <c r="K65" s="119" t="str" cm="1">
        <f t="array" aca="1" ref="K6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IF(OR($A65="", _xlpm.ColLetter="NONE"), "", INDIRECT("'" &amp; $A$19 &amp; "'!" &amp; _xlpm.ColLetter &amp; $B65))
)</f>
        <v/>
      </c>
      <c r="L65" s="119" t="str" cm="1">
        <f t="array" aca="1" ref="L6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IF(OR($A65="", _xlpm.ColLetter="NONE"), "", INDIRECT("'" &amp; $A$19 &amp; "'!" &amp; _xlpm.ColLetter &amp; $B65))
)</f>
        <v/>
      </c>
      <c r="M65" s="119" t="str" cm="1">
        <f t="array" aca="1" ref="M6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IF(OR($A65="", _xlpm.ColLetter="NONE"), "", INDIRECT("'" &amp; $A$19 &amp; "'!" &amp; _xlpm.ColLetter &amp; $B65))
)</f>
        <v/>
      </c>
      <c r="N65" s="119" t="str" cm="1">
        <f t="array" aca="1" ref="N6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IF(OR($A65="", _xlpm.ColLetter="NONE"), "", INDIRECT("'" &amp; $A$19 &amp; "'!" &amp; _xlpm.ColLetter &amp; $B65))
)</f>
        <v/>
      </c>
      <c r="O65" s="119" t="str" cm="1">
        <f t="array" aca="1" ref="O6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IF(OR($A65="", _xlpm.ColLetter="NONE"), "", INDIRECT("'" &amp; $A$19 &amp; "'!" &amp; _xlpm.ColLetter &amp; $B65))
)</f>
        <v/>
      </c>
      <c r="P65" s="119" t="str" cm="1">
        <f t="array" aca="1" ref="P6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IF(OR($A65="", _xlpm.ColLetter="NONE"), "", INDIRECT("'" &amp; $A$19 &amp; "'!" &amp; _xlpm.ColLetter &amp; $B65))
)</f>
        <v/>
      </c>
      <c r="Q65" s="119" t="str" cm="1">
        <f t="array" aca="1" ref="Q6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IF(OR($A65="", _xlpm.ColLetter="NONE"), "", INDIRECT("'" &amp; $A$19 &amp; "'!" &amp; _xlpm.ColLetter &amp; $B65))
)</f>
        <v/>
      </c>
      <c r="R65" s="119" t="str" cm="1">
        <f t="array" aca="1" ref="R65" ca="1">IF(OR($A65="",ISERROR(_xlfn.IFS(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))),"",INDIRECT("'"&amp;$A$19&amp;"'!"&amp;_xlfn.IFS(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)&amp;$B65))</f>
        <v/>
      </c>
      <c r="S65" s="119" t="str" cm="1">
        <f t="array" aca="1" ref="S65" ca="1">IF(OR($A65="",ISERROR(_xlfn.IFS(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))),"",INDIRECT("'"&amp;$A$19&amp;"'!"&amp;_xlfn.IFS(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)&amp;$B65))</f>
        <v/>
      </c>
      <c r="T65" s="119" t="str" cm="1">
        <f t="array" aca="1" ref="T65" ca="1">IF(OR($A65="",ISERROR(_xlfn.IFS(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))),"",INDIRECT("'"&amp;$A$19&amp;"'!"&amp;_xlfn.IFS(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)&amp;$B65))</f>
        <v/>
      </c>
      <c r="U65" s="119" t="str" cm="1">
        <f t="array" aca="1" ref="U65" ca="1">IF(OR($A65="",ISERROR(_xlfn.IFS(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))),"",INDIRECT("'"&amp;$A$19&amp;"'!"&amp;_xlfn.IFS(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)&amp;$B65))</f>
        <v/>
      </c>
      <c r="V65" s="119" t="str" cm="1">
        <f t="array" aca="1" ref="V65" ca="1">IF(OR($A65="",ISERROR(_xlfn.IFS(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))),"",INDIRECT("'"&amp;$A$19&amp;"'!"&amp;_xlfn.IFS(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)&amp;$B65))</f>
        <v/>
      </c>
      <c r="W65" s="119" t="str" cm="1">
        <f t="array" aca="1" ref="W65" ca="1">IF(OR($A65="",ISERROR(_xlfn.IFS(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))),"",INDIRECT("'"&amp;$A$19&amp;"'!"&amp;_xlfn.IFS(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)&amp;$B65))</f>
        <v/>
      </c>
      <c r="X65" s="119" t="str" cm="1">
        <f t="array" aca="1" ref="X65" ca="1">IF(OR($A65="",ISERROR(_xlfn.IFS(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))),"",INDIRECT("'"&amp;$A$19&amp;"'!"&amp;_xlfn.IFS(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)&amp;$B65))</f>
        <v/>
      </c>
      <c r="Y65" s="119" t="str" cm="1">
        <f t="array" aca="1" ref="Y65" ca="1">IF(OR($A65="",ISERROR(_xlfn.IFS(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))),"",INDIRECT("'"&amp;$A$19&amp;"'!"&amp;_xlfn.IFS(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)&amp;$B65))</f>
        <v/>
      </c>
      <c r="Z65" s="119" t="str" cm="1">
        <f t="array" aca="1" ref="Z65" ca="1">IF(OR($A65="",ISERROR(_xlfn.IFS(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))),"",INDIRECT("'"&amp;$A$19&amp;"'!"&amp;_xlfn.IFS(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)&amp;$B65))</f>
        <v/>
      </c>
      <c r="AA65" s="119" t="str" cm="1">
        <f t="array" aca="1" ref="AA65" ca="1">IF(OR($A65="",ISERROR(_xlfn.IFS(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))),"",INDIRECT("'"&amp;$A$19&amp;"'!"&amp;_xlfn.IFS(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)&amp;$B65))</f>
        <v/>
      </c>
      <c r="AB65" s="119" t="str" cm="1">
        <f t="array" aca="1" ref="AB65" ca="1">IF(OR($A65="",ISERROR(_xlfn.IFS(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))),"",INDIRECT("'"&amp;$A$19&amp;"'!"&amp;_xlfn.IFS(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)&amp;$B65))</f>
        <v/>
      </c>
      <c r="AC65" s="119" t="str" cm="1">
        <f t="array" aca="1" ref="AC65" ca="1">IF(OR($A65="",ISERROR(_xlfn.IFS(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))),"",INDIRECT("'"&amp;$A$19&amp;"'!"&amp;_xlfn.IFS(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)&amp;$B65))</f>
        <v/>
      </c>
      <c r="AD65" s="119" t="str" cm="1">
        <f t="array" aca="1" ref="AD65" ca="1">IF(OR($A65="",ISERROR(_xlfn.IFS(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))),"",INDIRECT("'"&amp;$A$19&amp;"'!"&amp;_xlfn.IFS(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)&amp;$B65))</f>
        <v/>
      </c>
      <c r="AE65" s="119" t="str" cm="1">
        <f t="array" aca="1" ref="AE65" ca="1">IF(OR($A65="",ISERROR(_xlfn.IFS(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))),"",INDIRECT("'"&amp;$A$19&amp;"'!"&amp;_xlfn.IFS(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)&amp;$B65))</f>
        <v/>
      </c>
      <c r="AF65" s="119" t="str" cm="1">
        <f t="array" aca="1" ref="AF65" ca="1">IF(OR($A65="",ISERROR(_xlfn.IFS(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))),"",INDIRECT("'"&amp;$A$19&amp;"'!"&amp;_xlfn.IFS(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)&amp;$B65))</f>
        <v/>
      </c>
      <c r="AG65" s="119" t="str" cm="1">
        <f t="array" aca="1" ref="AG65" ca="1">IF(OR($A65="",ISERROR(_xlfn.IFS(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))),"",INDIRECT("'"&amp;$A$19&amp;"'!"&amp;_xlfn.IFS(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)&amp;$B65))</f>
        <v/>
      </c>
      <c r="AH65" s="155"/>
      <c r="AI65" s="156"/>
    </row>
    <row r="66" spans="1:35" s="2" customFormat="1" ht="13.5" hidden="1" customHeight="1">
      <c r="A66" s="54" t="s">
        <v>9950</v>
      </c>
      <c r="B66" s="54"/>
      <c r="C66" s="5"/>
      <c r="D66" s="98"/>
      <c r="E66" s="115"/>
      <c r="F66" s="113" t="s">
        <v>61</v>
      </c>
      <c r="G66" s="117"/>
      <c r="H66" s="118"/>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2"/>
      <c r="AI66" s="174"/>
    </row>
    <row r="67" spans="1:35" s="2" customFormat="1" ht="14.1" hidden="1" customHeight="1">
      <c r="A67" s="27"/>
      <c r="B67" s="6" t="str">
        <f>IF(A68="","",+A68)</f>
        <v/>
      </c>
      <c r="C67" s="5"/>
      <c r="D67" s="98"/>
      <c r="E67" s="115"/>
      <c r="F67" s="116" t="str" cm="1">
        <f t="array" aca="1" ref="F67" ca="1">IF(A67="", "", INDIRECT("'" &amp; $A$35 &amp; "'!B" &amp; A67))</f>
        <v/>
      </c>
      <c r="G67" s="117" t="str">
        <f>IF(A67="","","to")</f>
        <v/>
      </c>
      <c r="H67" s="118" t="str" cm="1">
        <f t="array" aca="1" ref="H67" ca="1">IF(A67="", "", INDIRECT("'" &amp; $A$35 &amp; "'!B" &amp; B67))</f>
        <v/>
      </c>
      <c r="I67" s="119" t="str" cm="1">
        <f t="array" aca="1" ref="I6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IF(OR($A67="", _xlpm.ColLetter="NONE"), "", INDIRECT("'" &amp; $A$35 &amp; "'!" &amp; _xlpm.ColLetter &amp; $B67)),
    _xlpm.SurfacingVal, INDIRECT("'" &amp; $A$35 &amp; "'!AX" &amp; $B67),
    IF(_xlpm.BaseVal="", "",
        IF(AND(_xlpm.ColLetter="AI", 'Manual Inputs'!$I$22="Yes"), _xlpm.BaseVal - _xlpm.SurfacingVal, _xlpm.BaseVal)
    )
)</f>
        <v/>
      </c>
      <c r="J67" s="119" t="str" cm="1">
        <f t="array" aca="1" ref="J6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IF(OR($A67="", _xlpm.ColLetter="NONE"), "", INDIRECT("'" &amp; $A$35 &amp; "'!" &amp; _xlpm.ColLetter &amp; $B67)),
    _xlpm.SurfacingVal, INDIRECT("'" &amp; $A$35 &amp; "'!AX" &amp; $B67),
    IF(_xlpm.BaseVal="", "",
        IF(AND(_xlpm.ColLetter="AI", 'Manual Inputs'!$I$22="Yes"), _xlpm.BaseVal - _xlpm.SurfacingVal, _xlpm.BaseVal)
    )
)</f>
        <v/>
      </c>
      <c r="K67" s="119" t="str" cm="1">
        <f t="array" aca="1" ref="K6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IF(OR($A67="", _xlpm.ColLetter="NONE"), "", INDIRECT("'" &amp; $A$35 &amp; "'!" &amp; _xlpm.ColLetter &amp; $B67)),
    _xlpm.SurfacingVal, INDIRECT("'" &amp; $A$35 &amp; "'!AX" &amp; $B67),
    IF(_xlpm.BaseVal="", "",
        IF(AND(_xlpm.ColLetter="AI", 'Manual Inputs'!$I$22="Yes"), _xlpm.BaseVal - _xlpm.SurfacingVal, _xlpm.BaseVal)
    )
)</f>
        <v/>
      </c>
      <c r="L67" s="119" t="str" cm="1">
        <f t="array" aca="1" ref="L6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IF(OR($A67="", _xlpm.ColLetter="NONE"), "", INDIRECT("'" &amp; $A$35 &amp; "'!" &amp; _xlpm.ColLetter &amp; $B67)),
    _xlpm.SurfacingVal, INDIRECT("'" &amp; $A$35 &amp; "'!AX" &amp; $B67),
    IF(_xlpm.BaseVal="", "",
        IF(AND(_xlpm.ColLetter="AI", 'Manual Inputs'!$I$22="Yes"), _xlpm.BaseVal - _xlpm.SurfacingVal, _xlpm.BaseVal)
    )
)</f>
        <v/>
      </c>
      <c r="M67" s="119" t="str" cm="1">
        <f t="array" aca="1" ref="M6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IF(OR($A67="", _xlpm.ColLetter="NONE"), "", INDIRECT("'" &amp; $A$35 &amp; "'!" &amp; _xlpm.ColLetter &amp; $B67)),
    _xlpm.SurfacingVal, INDIRECT("'" &amp; $A$35 &amp; "'!AX" &amp; $B67),
    IF(_xlpm.BaseVal="", "",
        IF(AND(_xlpm.ColLetter="AI", 'Manual Inputs'!$I$22="Yes"), _xlpm.BaseVal - _xlpm.SurfacingVal, _xlpm.BaseVal)
    )
)</f>
        <v/>
      </c>
      <c r="N67" s="119" t="str" cm="1">
        <f t="array" aca="1" ref="N6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IF(OR($A67="", _xlpm.ColLetter="NONE"), "", INDIRECT("'" &amp; $A$35 &amp; "'!" &amp; _xlpm.ColLetter &amp; $B67)),
    _xlpm.SurfacingVal, INDIRECT("'" &amp; $A$35 &amp; "'!AX" &amp; $B67),
    IF(_xlpm.BaseVal="", "",
        IF(AND(_xlpm.ColLetter="AI", 'Manual Inputs'!$I$22="Yes"), _xlpm.BaseVal - _xlpm.SurfacingVal, _xlpm.BaseVal)
    )
)</f>
        <v/>
      </c>
      <c r="O67" s="119" t="str" cm="1">
        <f t="array" aca="1" ref="O6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IF(OR($A67="", _xlpm.ColLetter="NONE"), "", INDIRECT("'" &amp; $A$35 &amp; "'!" &amp; _xlpm.ColLetter &amp; $B67)),
    _xlpm.SurfacingVal, INDIRECT("'" &amp; $A$35 &amp; "'!AX" &amp; $B67),
    IF(_xlpm.BaseVal="", "",
        IF(AND(_xlpm.ColLetter="AI", 'Manual Inputs'!$I$22="Yes"), _xlpm.BaseVal - _xlpm.SurfacingVal, _xlpm.BaseVal)
    )
)</f>
        <v/>
      </c>
      <c r="P67" s="119" t="str" cm="1">
        <f t="array" aca="1" ref="P6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IF(OR($A67="", _xlpm.ColLetter="NONE"), "", INDIRECT("'" &amp; $A$35 &amp; "'!" &amp; _xlpm.ColLetter &amp; $B67)),
    _xlpm.SurfacingVal, INDIRECT("'" &amp; $A$35 &amp; "'!AX" &amp; $B67),
    IF(_xlpm.BaseVal="", "",
        IF(AND(_xlpm.ColLetter="AI", 'Manual Inputs'!$I$22="Yes"), _xlpm.BaseVal - _xlpm.SurfacingVal, _xlpm.BaseVal)
    )
)</f>
        <v/>
      </c>
      <c r="Q67" s="119" t="str" cm="1">
        <f t="array" aca="1" ref="Q6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IF(OR($A67="", _xlpm.ColLetter="NONE"), "", INDIRECT("'" &amp; $A$35 &amp; "'!" &amp; _xlpm.ColLetter &amp; $B67)),
    _xlpm.SurfacingVal, INDIRECT("'" &amp; $A$35 &amp; "'!AX" &amp; $B67),
    IF(_xlpm.BaseVal="", "",
        IF(AND(_xlpm.ColLetter="AI", 'Manual Inputs'!$I$22="Yes"), _xlpm.BaseVal - _xlpm.SurfacingVal, _xlpm.BaseVal)
    )
)</f>
        <v/>
      </c>
      <c r="R67" s="119" t="str" cm="1">
        <f t="array" aca="1" ref="R6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IF(OR($A67="", _xlpm.ColLetter="NONE"), "", INDIRECT("'" &amp; $A$35 &amp; "'!" &amp; _xlpm.ColLetter &amp; $B67)),
    _xlpm.SurfacingVal, INDIRECT("'" &amp; $A$35 &amp; "'!AX" &amp; $B67),
    IF(_xlpm.BaseVal="", "",
        IF(AND(_xlpm.ColLetter="AI", 'Manual Inputs'!$I$22="Yes"), _xlpm.BaseVal - _xlpm.SurfacingVal, _xlpm.BaseVal)
    )
)</f>
        <v/>
      </c>
      <c r="S67" s="119" t="str" cm="1">
        <f t="array" aca="1" ref="S6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IF(OR($A67="", _xlpm.ColLetter="NONE"), "", INDIRECT("'" &amp; $A$35 &amp; "'!" &amp; _xlpm.ColLetter &amp; $B67)),
    _xlpm.SurfacingVal, INDIRECT("'" &amp; $A$35 &amp; "'!AX" &amp; $B67),
    IF(_xlpm.BaseVal="", "",
        IF(AND(_xlpm.ColLetter="AI", 'Manual Inputs'!$I$22="Yes"), _xlpm.BaseVal - _xlpm.SurfacingVal, _xlpm.BaseVal)
    )
)</f>
        <v/>
      </c>
      <c r="T67" s="119" t="str" cm="1">
        <f t="array" aca="1" ref="T6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IF(OR($A67="", _xlpm.ColLetter="NONE"), "", INDIRECT("'" &amp; $A$35 &amp; "'!" &amp; _xlpm.ColLetter &amp; $B67)),
    _xlpm.SurfacingVal, INDIRECT("'" &amp; $A$35 &amp; "'!AX" &amp; $B67),
    IF(_xlpm.BaseVal="", "",
        IF(AND(_xlpm.ColLetter="AI", 'Manual Inputs'!$I$22="Yes"), _xlpm.BaseVal - _xlpm.SurfacingVal, _xlpm.BaseVal)
    )
)</f>
        <v/>
      </c>
      <c r="U67" s="119" t="str" cm="1">
        <f t="array" aca="1" ref="U6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IF(OR($A67="", _xlpm.ColLetter="NONE"), "", INDIRECT("'" &amp; $A$35 &amp; "'!" &amp; _xlpm.ColLetter &amp; $B67)),
    _xlpm.SurfacingVal, INDIRECT("'" &amp; $A$35 &amp; "'!AX" &amp; $B67),
    IF(_xlpm.BaseVal="", "",
        IF(AND(_xlpm.ColLetter="AI", 'Manual Inputs'!$I$22="Yes"), _xlpm.BaseVal - _xlpm.SurfacingVal, _xlpm.BaseVal)
    )
)</f>
        <v/>
      </c>
      <c r="V67" s="119" t="str" cm="1">
        <f t="array" aca="1" ref="V6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IF(OR($A67="", _xlpm.ColLetter="NONE"), "", INDIRECT("'" &amp; $A$35 &amp; "'!" &amp; _xlpm.ColLetter &amp; $B67)),
    _xlpm.SurfacingVal, INDIRECT("'" &amp; $A$35 &amp; "'!AX" &amp; $B67),
    IF(_xlpm.BaseVal="", "",
        IF(AND(_xlpm.ColLetter="AI", 'Manual Inputs'!$I$22="Yes"), _xlpm.BaseVal - _xlpm.SurfacingVal, _xlpm.BaseVal)
    )
)</f>
        <v/>
      </c>
      <c r="W67" s="119" t="str" cm="1">
        <f t="array" aca="1" ref="W6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IF(OR($A67="", _xlpm.ColLetter="NONE"), "", INDIRECT("'" &amp; $A$35 &amp; "'!" &amp; _xlpm.ColLetter &amp; $B67)),
    _xlpm.SurfacingVal, INDIRECT("'" &amp; $A$35 &amp; "'!AX" &amp; $B67),
    IF(_xlpm.BaseVal="", "",
        IF(AND(_xlpm.ColLetter="AI", 'Manual Inputs'!$I$22="Yes"), _xlpm.BaseVal - _xlpm.SurfacingVal, _xlpm.BaseVal)
    )
)</f>
        <v/>
      </c>
      <c r="X67" s="119" t="str" cm="1">
        <f t="array" aca="1" ref="X6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IF(OR($A67="", _xlpm.ColLetter="NONE"), "", INDIRECT("'" &amp; $A$35 &amp; "'!" &amp; _xlpm.ColLetter &amp; $B67)),
    _xlpm.SurfacingVal, INDIRECT("'" &amp; $A$35 &amp; "'!AX" &amp; $B67),
    IF(_xlpm.BaseVal="", "",
        IF(AND(_xlpm.ColLetter="AI", 'Manual Inputs'!$I$22="Yes"), _xlpm.BaseVal - _xlpm.SurfacingVal, _xlpm.BaseVal)
    )
)</f>
        <v/>
      </c>
      <c r="Y67" s="119" t="str" cm="1">
        <f t="array" aca="1" ref="Y6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IF(OR($A67="", _xlpm.ColLetter="NONE"), "", INDIRECT("'" &amp; $A$35 &amp; "'!" &amp; _xlpm.ColLetter &amp; $B67)),
    _xlpm.SurfacingVal, INDIRECT("'" &amp; $A$35 &amp; "'!AX" &amp; $B67),
    IF(_xlpm.BaseVal="", "",
        IF(AND(_xlpm.ColLetter="AI", 'Manual Inputs'!$I$22="Yes"), _xlpm.BaseVal - _xlpm.SurfacingVal, _xlpm.BaseVal)
    )
)</f>
        <v/>
      </c>
      <c r="Z67" s="119" t="str" cm="1">
        <f t="array" aca="1" ref="Z6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IF(OR($A67="", _xlpm.ColLetter="NONE"), "", INDIRECT("'" &amp; $A$35 &amp; "'!" &amp; _xlpm.ColLetter &amp; $B67)),
    _xlpm.SurfacingVal, INDIRECT("'" &amp; $A$35 &amp; "'!AX" &amp; $B67),
    IF(_xlpm.BaseVal="", "",
        IF(AND(_xlpm.ColLetter="AI", 'Manual Inputs'!$I$22="Yes"), _xlpm.BaseVal - _xlpm.SurfacingVal, _xlpm.BaseVal)
    )
)</f>
        <v/>
      </c>
      <c r="AA67" s="119" t="str" cm="1">
        <f t="array" aca="1" ref="AA6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IF(OR($A67="", _xlpm.ColLetter="NONE"), "", INDIRECT("'" &amp; $A$35 &amp; "'!" &amp; _xlpm.ColLetter &amp; $B67)),
    _xlpm.SurfacingVal, INDIRECT("'" &amp; $A$35 &amp; "'!AX" &amp; $B67),
    IF(_xlpm.BaseVal="", "",
        IF(AND(_xlpm.ColLetter="AI", 'Manual Inputs'!$I$22="Yes"), _xlpm.BaseVal - _xlpm.SurfacingVal, _xlpm.BaseVal)
    )
)</f>
        <v/>
      </c>
      <c r="AB67" s="119" t="str" cm="1">
        <f t="array" aca="1" ref="AB6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IF(OR($A67="", _xlpm.ColLetter="NONE"), "", INDIRECT("'" &amp; $A$35 &amp; "'!" &amp; _xlpm.ColLetter &amp; $B67)),
    _xlpm.SurfacingVal, INDIRECT("'" &amp; $A$35 &amp; "'!AX" &amp; $B67),
    IF(_xlpm.BaseVal="", "",
        IF(AND(_xlpm.ColLetter="AI", 'Manual Inputs'!$I$22="Yes"), _xlpm.BaseVal - _xlpm.SurfacingVal, _xlpm.BaseVal)
    )
)</f>
        <v/>
      </c>
      <c r="AC67" s="119" t="str" cm="1">
        <f t="array" aca="1" ref="AC6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IF(OR($A67="", _xlpm.ColLetter="NONE"), "", INDIRECT("'" &amp; $A$35 &amp; "'!" &amp; _xlpm.ColLetter &amp; $B67)),
    _xlpm.SurfacingVal, INDIRECT("'" &amp; $A$35 &amp; "'!AX" &amp; $B67),
    IF(_xlpm.BaseVal="", "",
        IF(AND(_xlpm.ColLetter="AI", 'Manual Inputs'!$I$22="Yes"), _xlpm.BaseVal - _xlpm.SurfacingVal, _xlpm.BaseVal)
    )
)</f>
        <v/>
      </c>
      <c r="AD67" s="119" t="str" cm="1">
        <f t="array" aca="1" ref="AD6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IF(OR($A67="", _xlpm.ColLetter="NONE"), "", INDIRECT("'" &amp; $A$35 &amp; "'!" &amp; _xlpm.ColLetter &amp; $B67)),
    _xlpm.SurfacingVal, INDIRECT("'" &amp; $A$35 &amp; "'!AX" &amp; $B67),
    IF(_xlpm.BaseVal="", "",
        IF(AND(_xlpm.ColLetter="AI", 'Manual Inputs'!$I$22="Yes"), _xlpm.BaseVal - _xlpm.SurfacingVal, _xlpm.BaseVal)
    )
)</f>
        <v/>
      </c>
      <c r="AE67" s="119" t="str" cm="1">
        <f t="array" aca="1" ref="AE6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IF(OR($A67="", _xlpm.ColLetter="NONE"), "", INDIRECT("'" &amp; $A$35 &amp; "'!" &amp; _xlpm.ColLetter &amp; $B67)),
    _xlpm.SurfacingVal, INDIRECT("'" &amp; $A$35 &amp; "'!AX" &amp; $B67),
    IF(_xlpm.BaseVal="", "",
        IF(AND(_xlpm.ColLetter="AI", 'Manual Inputs'!$I$22="Yes"), _xlpm.BaseVal - _xlpm.SurfacingVal, _xlpm.BaseVal)
    )
)</f>
        <v/>
      </c>
      <c r="AF67" s="119" t="str" cm="1">
        <f t="array" aca="1" ref="AF6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IF(OR($A67="", _xlpm.ColLetter="NONE"), "", INDIRECT("'" &amp; $A$35 &amp; "'!" &amp; _xlpm.ColLetter &amp; $B67)),
    _xlpm.SurfacingVal, INDIRECT("'" &amp; $A$35 &amp; "'!AX" &amp; $B67),
    IF(_xlpm.BaseVal="", "",
        IF(AND(_xlpm.ColLetter="AI", 'Manual Inputs'!$I$22="Yes"), _xlpm.BaseVal - _xlpm.SurfacingVal, _xlpm.BaseVal)
    )
)</f>
        <v/>
      </c>
      <c r="AG67" s="119" t="str" cm="1">
        <f t="array" aca="1" ref="AG6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IF(OR($A67="", _xlpm.ColLetter="NONE"), "", INDIRECT("'" &amp; $A$35 &amp; "'!" &amp; _xlpm.ColLetter &amp; $B67)),
    _xlpm.SurfacingVal, INDIRECT("'" &amp; $A$35 &amp; "'!AX" &amp; $B67),
    IF(_xlpm.BaseVal="", "",
        IF(AND(_xlpm.ColLetter="AI", 'Manual Inputs'!$I$22="Yes"), _xlpm.BaseVal - _xlpm.SurfacingVal, _xlpm.BaseVal)
    )
)</f>
        <v/>
      </c>
      <c r="AH67" s="112"/>
      <c r="AI67" s="174"/>
    </row>
    <row r="68" spans="1:35" s="2" customFormat="1" ht="14.1" hidden="1" customHeight="1">
      <c r="A68" s="54"/>
      <c r="B68" s="6" t="str">
        <f t="shared" ref="B68:B73" si="13">IF(A69="","",+A69)</f>
        <v/>
      </c>
      <c r="C68" s="5"/>
      <c r="D68" s="98"/>
      <c r="E68" s="115"/>
      <c r="F68" s="116" t="str" cm="1">
        <f t="array" aca="1" ref="F68" ca="1">IF(A68="", "", INDIRECT("'" &amp; $A$35 &amp; "'!B" &amp; A68))</f>
        <v/>
      </c>
      <c r="G68" s="117" t="str">
        <f t="shared" ref="G68:G77" si="14">IF(A68="","","to")</f>
        <v/>
      </c>
      <c r="H68" s="118" t="str" cm="1">
        <f t="array" aca="1" ref="H68" ca="1">IF(A68="", "", INDIRECT("'" &amp; $A$35 &amp; "'!B" &amp; B68))</f>
        <v/>
      </c>
      <c r="I68" s="119" t="str" cm="1">
        <f t="array" aca="1" ref="I6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IF(OR($A68="", _xlpm.ColLetter="NONE"), "", INDIRECT("'" &amp; $A$35 &amp; "'!" &amp; _xlpm.ColLetter &amp; $B68)),
    _xlpm.SurfacingVal, INDIRECT("'" &amp; $A$35 &amp; "'!AX" &amp; $B68),
    IF(_xlpm.BaseVal="", "",
        IF(AND(_xlpm.ColLetter="AI", 'Manual Inputs'!$I$22="Yes"), _xlpm.BaseVal - _xlpm.SurfacingVal, _xlpm.BaseVal)
    )
)</f>
        <v/>
      </c>
      <c r="J68" s="119" t="str" cm="1">
        <f t="array" aca="1" ref="J6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IF(OR($A68="", _xlpm.ColLetter="NONE"), "", INDIRECT("'" &amp; $A$35 &amp; "'!" &amp; _xlpm.ColLetter &amp; $B68)),
    _xlpm.SurfacingVal, INDIRECT("'" &amp; $A$35 &amp; "'!AX" &amp; $B68),
    IF(_xlpm.BaseVal="", "",
        IF(AND(_xlpm.ColLetter="AI", 'Manual Inputs'!$I$22="Yes"), _xlpm.BaseVal - _xlpm.SurfacingVal, _xlpm.BaseVal)
    )
)</f>
        <v/>
      </c>
      <c r="K68" s="119" t="str" cm="1">
        <f t="array" aca="1" ref="K6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IF(OR($A68="", _xlpm.ColLetter="NONE"), "", INDIRECT("'" &amp; $A$35 &amp; "'!" &amp; _xlpm.ColLetter &amp; $B68)),
    _xlpm.SurfacingVal, INDIRECT("'" &amp; $A$35 &amp; "'!AX" &amp; $B68),
    IF(_xlpm.BaseVal="", "",
        IF(AND(_xlpm.ColLetter="AI", 'Manual Inputs'!$I$22="Yes"), _xlpm.BaseVal - _xlpm.SurfacingVal, _xlpm.BaseVal)
    )
)</f>
        <v/>
      </c>
      <c r="L68" s="119" t="str" cm="1">
        <f t="array" aca="1" ref="L6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IF(OR($A68="", _xlpm.ColLetter="NONE"), "", INDIRECT("'" &amp; $A$35 &amp; "'!" &amp; _xlpm.ColLetter &amp; $B68)),
    _xlpm.SurfacingVal, INDIRECT("'" &amp; $A$35 &amp; "'!AX" &amp; $B68),
    IF(_xlpm.BaseVal="", "",
        IF(AND(_xlpm.ColLetter="AI", 'Manual Inputs'!$I$22="Yes"), _xlpm.BaseVal - _xlpm.SurfacingVal, _xlpm.BaseVal)
    )
)</f>
        <v/>
      </c>
      <c r="M68" s="119" t="str" cm="1">
        <f t="array" aca="1" ref="M6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IF(OR($A68="", _xlpm.ColLetter="NONE"), "", INDIRECT("'" &amp; $A$35 &amp; "'!" &amp; _xlpm.ColLetter &amp; $B68)),
    _xlpm.SurfacingVal, INDIRECT("'" &amp; $A$35 &amp; "'!AX" &amp; $B68),
    IF(_xlpm.BaseVal="", "",
        IF(AND(_xlpm.ColLetter="AI", 'Manual Inputs'!$I$22="Yes"), _xlpm.BaseVal - _xlpm.SurfacingVal, _xlpm.BaseVal)
    )
)</f>
        <v/>
      </c>
      <c r="N68" s="119" t="str" cm="1">
        <f t="array" aca="1" ref="N6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IF(OR($A68="", _xlpm.ColLetter="NONE"), "", INDIRECT("'" &amp; $A$35 &amp; "'!" &amp; _xlpm.ColLetter &amp; $B68)),
    _xlpm.SurfacingVal, INDIRECT("'" &amp; $A$35 &amp; "'!AX" &amp; $B68),
    IF(_xlpm.BaseVal="", "",
        IF(AND(_xlpm.ColLetter="AI", 'Manual Inputs'!$I$22="Yes"), _xlpm.BaseVal - _xlpm.SurfacingVal, _xlpm.BaseVal)
    )
)</f>
        <v/>
      </c>
      <c r="O68" s="119" t="str" cm="1">
        <f t="array" aca="1" ref="O6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IF(OR($A68="", _xlpm.ColLetter="NONE"), "", INDIRECT("'" &amp; $A$35 &amp; "'!" &amp; _xlpm.ColLetter &amp; $B68)),
    _xlpm.SurfacingVal, INDIRECT("'" &amp; $A$35 &amp; "'!AX" &amp; $B68),
    IF(_xlpm.BaseVal="", "",
        IF(AND(_xlpm.ColLetter="AI", 'Manual Inputs'!$I$22="Yes"), _xlpm.BaseVal - _xlpm.SurfacingVal, _xlpm.BaseVal)
    )
)</f>
        <v/>
      </c>
      <c r="P68" s="119" t="str" cm="1">
        <f t="array" aca="1" ref="P6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IF(OR($A68="", _xlpm.ColLetter="NONE"), "", INDIRECT("'" &amp; $A$35 &amp; "'!" &amp; _xlpm.ColLetter &amp; $B68)),
    _xlpm.SurfacingVal, INDIRECT("'" &amp; $A$35 &amp; "'!AX" &amp; $B68),
    IF(_xlpm.BaseVal="", "",
        IF(AND(_xlpm.ColLetter="AI", 'Manual Inputs'!$I$22="Yes"), _xlpm.BaseVal - _xlpm.SurfacingVal, _xlpm.BaseVal)
    )
)</f>
        <v/>
      </c>
      <c r="Q68" s="119" t="str" cm="1">
        <f t="array" aca="1" ref="Q6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IF(OR($A68="", _xlpm.ColLetter="NONE"), "", INDIRECT("'" &amp; $A$35 &amp; "'!" &amp; _xlpm.ColLetter &amp; $B68)),
    _xlpm.SurfacingVal, INDIRECT("'" &amp; $A$35 &amp; "'!AX" &amp; $B68),
    IF(_xlpm.BaseVal="", "",
        IF(AND(_xlpm.ColLetter="AI", 'Manual Inputs'!$I$22="Yes"), _xlpm.BaseVal - _xlpm.SurfacingVal, _xlpm.BaseVal)
    )
)</f>
        <v/>
      </c>
      <c r="R68" s="119" t="str" cm="1">
        <f t="array" aca="1" ref="R6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IF(OR($A68="", _xlpm.ColLetter="NONE"), "", INDIRECT("'" &amp; $A$35 &amp; "'!" &amp; _xlpm.ColLetter &amp; $B68)),
    _xlpm.SurfacingVal, INDIRECT("'" &amp; $A$35 &amp; "'!AX" &amp; $B68),
    IF(_xlpm.BaseVal="", "",
        IF(AND(_xlpm.ColLetter="AI", 'Manual Inputs'!$I$22="Yes"), _xlpm.BaseVal - _xlpm.SurfacingVal, _xlpm.BaseVal)
    )
)</f>
        <v/>
      </c>
      <c r="S68" s="119" t="str" cm="1">
        <f t="array" aca="1" ref="S6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IF(OR($A68="", _xlpm.ColLetter="NONE"), "", INDIRECT("'" &amp; $A$35 &amp; "'!" &amp; _xlpm.ColLetter &amp; $B68)),
    _xlpm.SurfacingVal, INDIRECT("'" &amp; $A$35 &amp; "'!AX" &amp; $B68),
    IF(_xlpm.BaseVal="", "",
        IF(AND(_xlpm.ColLetter="AI", 'Manual Inputs'!$I$22="Yes"), _xlpm.BaseVal - _xlpm.SurfacingVal, _xlpm.BaseVal)
    )
)</f>
        <v/>
      </c>
      <c r="T68" s="119" t="str" cm="1">
        <f t="array" aca="1" ref="T6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IF(OR($A68="", _xlpm.ColLetter="NONE"), "", INDIRECT("'" &amp; $A$35 &amp; "'!" &amp; _xlpm.ColLetter &amp; $B68)),
    _xlpm.SurfacingVal, INDIRECT("'" &amp; $A$35 &amp; "'!AX" &amp; $B68),
    IF(_xlpm.BaseVal="", "",
        IF(AND(_xlpm.ColLetter="AI", 'Manual Inputs'!$I$22="Yes"), _xlpm.BaseVal - _xlpm.SurfacingVal, _xlpm.BaseVal)
    )
)</f>
        <v/>
      </c>
      <c r="U68" s="119" t="str" cm="1">
        <f t="array" aca="1" ref="U6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IF(OR($A68="", _xlpm.ColLetter="NONE"), "", INDIRECT("'" &amp; $A$35 &amp; "'!" &amp; _xlpm.ColLetter &amp; $B68)),
    _xlpm.SurfacingVal, INDIRECT("'" &amp; $A$35 &amp; "'!AX" &amp; $B68),
    IF(_xlpm.BaseVal="", "",
        IF(AND(_xlpm.ColLetter="AI", 'Manual Inputs'!$I$22="Yes"), _xlpm.BaseVal - _xlpm.SurfacingVal, _xlpm.BaseVal)
    )
)</f>
        <v/>
      </c>
      <c r="V68" s="119" t="str" cm="1">
        <f t="array" aca="1" ref="V6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IF(OR($A68="", _xlpm.ColLetter="NONE"), "", INDIRECT("'" &amp; $A$35 &amp; "'!" &amp; _xlpm.ColLetter &amp; $B68)),
    _xlpm.SurfacingVal, INDIRECT("'" &amp; $A$35 &amp; "'!AX" &amp; $B68),
    IF(_xlpm.BaseVal="", "",
        IF(AND(_xlpm.ColLetter="AI", 'Manual Inputs'!$I$22="Yes"), _xlpm.BaseVal - _xlpm.SurfacingVal, _xlpm.BaseVal)
    )
)</f>
        <v/>
      </c>
      <c r="W68" s="119" t="str" cm="1">
        <f t="array" aca="1" ref="W6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IF(OR($A68="", _xlpm.ColLetter="NONE"), "", INDIRECT("'" &amp; $A$35 &amp; "'!" &amp; _xlpm.ColLetter &amp; $B68)),
    _xlpm.SurfacingVal, INDIRECT("'" &amp; $A$35 &amp; "'!AX" &amp; $B68),
    IF(_xlpm.BaseVal="", "",
        IF(AND(_xlpm.ColLetter="AI", 'Manual Inputs'!$I$22="Yes"), _xlpm.BaseVal - _xlpm.SurfacingVal, _xlpm.BaseVal)
    )
)</f>
        <v/>
      </c>
      <c r="X68" s="119" t="str" cm="1">
        <f t="array" aca="1" ref="X6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IF(OR($A68="", _xlpm.ColLetter="NONE"), "", INDIRECT("'" &amp; $A$35 &amp; "'!" &amp; _xlpm.ColLetter &amp; $B68)),
    _xlpm.SurfacingVal, INDIRECT("'" &amp; $A$35 &amp; "'!AX" &amp; $B68),
    IF(_xlpm.BaseVal="", "",
        IF(AND(_xlpm.ColLetter="AI", 'Manual Inputs'!$I$22="Yes"), _xlpm.BaseVal - _xlpm.SurfacingVal, _xlpm.BaseVal)
    )
)</f>
        <v/>
      </c>
      <c r="Y68" s="119" t="str" cm="1">
        <f t="array" aca="1" ref="Y6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IF(OR($A68="", _xlpm.ColLetter="NONE"), "", INDIRECT("'" &amp; $A$35 &amp; "'!" &amp; _xlpm.ColLetter &amp; $B68)),
    _xlpm.SurfacingVal, INDIRECT("'" &amp; $A$35 &amp; "'!AX" &amp; $B68),
    IF(_xlpm.BaseVal="", "",
        IF(AND(_xlpm.ColLetter="AI", 'Manual Inputs'!$I$22="Yes"), _xlpm.BaseVal - _xlpm.SurfacingVal, _xlpm.BaseVal)
    )
)</f>
        <v/>
      </c>
      <c r="Z68" s="119" t="str" cm="1">
        <f t="array" aca="1" ref="Z6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IF(OR($A68="", _xlpm.ColLetter="NONE"), "", INDIRECT("'" &amp; $A$35 &amp; "'!" &amp; _xlpm.ColLetter &amp; $B68)),
    _xlpm.SurfacingVal, INDIRECT("'" &amp; $A$35 &amp; "'!AX" &amp; $B68),
    IF(_xlpm.BaseVal="", "",
        IF(AND(_xlpm.ColLetter="AI", 'Manual Inputs'!$I$22="Yes"), _xlpm.BaseVal - _xlpm.SurfacingVal, _xlpm.BaseVal)
    )
)</f>
        <v/>
      </c>
      <c r="AA68" s="119" t="str" cm="1">
        <f t="array" aca="1" ref="AA6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IF(OR($A68="", _xlpm.ColLetter="NONE"), "", INDIRECT("'" &amp; $A$35 &amp; "'!" &amp; _xlpm.ColLetter &amp; $B68)),
    _xlpm.SurfacingVal, INDIRECT("'" &amp; $A$35 &amp; "'!AX" &amp; $B68),
    IF(_xlpm.BaseVal="", "",
        IF(AND(_xlpm.ColLetter="AI", 'Manual Inputs'!$I$22="Yes"), _xlpm.BaseVal - _xlpm.SurfacingVal, _xlpm.BaseVal)
    )
)</f>
        <v/>
      </c>
      <c r="AB68" s="119" t="str" cm="1">
        <f t="array" aca="1" ref="AB6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IF(OR($A68="", _xlpm.ColLetter="NONE"), "", INDIRECT("'" &amp; $A$35 &amp; "'!" &amp; _xlpm.ColLetter &amp; $B68)),
    _xlpm.SurfacingVal, INDIRECT("'" &amp; $A$35 &amp; "'!AX" &amp; $B68),
    IF(_xlpm.BaseVal="", "",
        IF(AND(_xlpm.ColLetter="AI", 'Manual Inputs'!$I$22="Yes"), _xlpm.BaseVal - _xlpm.SurfacingVal, _xlpm.BaseVal)
    )
)</f>
        <v/>
      </c>
      <c r="AC68" s="119" t="str" cm="1">
        <f t="array" aca="1" ref="AC6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IF(OR($A68="", _xlpm.ColLetter="NONE"), "", INDIRECT("'" &amp; $A$35 &amp; "'!" &amp; _xlpm.ColLetter &amp; $B68)),
    _xlpm.SurfacingVal, INDIRECT("'" &amp; $A$35 &amp; "'!AX" &amp; $B68),
    IF(_xlpm.BaseVal="", "",
        IF(AND(_xlpm.ColLetter="AI", 'Manual Inputs'!$I$22="Yes"), _xlpm.BaseVal - _xlpm.SurfacingVal, _xlpm.BaseVal)
    )
)</f>
        <v/>
      </c>
      <c r="AD68" s="119" t="str" cm="1">
        <f t="array" aca="1" ref="AD6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IF(OR($A68="", _xlpm.ColLetter="NONE"), "", INDIRECT("'" &amp; $A$35 &amp; "'!" &amp; _xlpm.ColLetter &amp; $B68)),
    _xlpm.SurfacingVal, INDIRECT("'" &amp; $A$35 &amp; "'!AX" &amp; $B68),
    IF(_xlpm.BaseVal="", "",
        IF(AND(_xlpm.ColLetter="AI", 'Manual Inputs'!$I$22="Yes"), _xlpm.BaseVal - _xlpm.SurfacingVal, _xlpm.BaseVal)
    )
)</f>
        <v/>
      </c>
      <c r="AE68" s="119" t="str" cm="1">
        <f t="array" aca="1" ref="AE6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IF(OR($A68="", _xlpm.ColLetter="NONE"), "", INDIRECT("'" &amp; $A$35 &amp; "'!" &amp; _xlpm.ColLetter &amp; $B68)),
    _xlpm.SurfacingVal, INDIRECT("'" &amp; $A$35 &amp; "'!AX" &amp; $B68),
    IF(_xlpm.BaseVal="", "",
        IF(AND(_xlpm.ColLetter="AI", 'Manual Inputs'!$I$22="Yes"), _xlpm.BaseVal - _xlpm.SurfacingVal, _xlpm.BaseVal)
    )
)</f>
        <v/>
      </c>
      <c r="AF68" s="119" t="str" cm="1">
        <f t="array" aca="1" ref="AF6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IF(OR($A68="", _xlpm.ColLetter="NONE"), "", INDIRECT("'" &amp; $A$35 &amp; "'!" &amp; _xlpm.ColLetter &amp; $B68)),
    _xlpm.SurfacingVal, INDIRECT("'" &amp; $A$35 &amp; "'!AX" &amp; $B68),
    IF(_xlpm.BaseVal="", "",
        IF(AND(_xlpm.ColLetter="AI", 'Manual Inputs'!$I$22="Yes"), _xlpm.BaseVal - _xlpm.SurfacingVal, _xlpm.BaseVal)
    )
)</f>
        <v/>
      </c>
      <c r="AG68" s="119" t="str" cm="1">
        <f t="array" aca="1" ref="AG6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IF(OR($A68="", _xlpm.ColLetter="NONE"), "", INDIRECT("'" &amp; $A$35 &amp; "'!" &amp; _xlpm.ColLetter &amp; $B68)),
    _xlpm.SurfacingVal, INDIRECT("'" &amp; $A$35 &amp; "'!AX" &amp; $B68),
    IF(_xlpm.BaseVal="", "",
        IF(AND(_xlpm.ColLetter="AI", 'Manual Inputs'!$I$22="Yes"), _xlpm.BaseVal - _xlpm.SurfacingVal, _xlpm.BaseVal)
    )
)</f>
        <v/>
      </c>
      <c r="AH68" s="112"/>
      <c r="AI68" s="174"/>
    </row>
    <row r="69" spans="1:35" s="2" customFormat="1" ht="14.1" hidden="1" customHeight="1">
      <c r="A69" s="54"/>
      <c r="B69" s="6" t="str">
        <f t="shared" si="13"/>
        <v/>
      </c>
      <c r="C69" s="5"/>
      <c r="D69" s="98"/>
      <c r="E69" s="115"/>
      <c r="F69" s="116" t="str" cm="1">
        <f t="array" aca="1" ref="F69" ca="1">IF(A69="", "", INDIRECT("'" &amp; $A$35 &amp; "'!B" &amp; A69))</f>
        <v/>
      </c>
      <c r="G69" s="117" t="str">
        <f t="shared" si="14"/>
        <v/>
      </c>
      <c r="H69" s="118" t="str" cm="1">
        <f t="array" aca="1" ref="H69" ca="1">IF(A69="", "", INDIRECT("'" &amp; $A$35 &amp; "'!B" &amp; B69))</f>
        <v/>
      </c>
      <c r="I69" s="119" t="str" cm="1">
        <f t="array" aca="1" ref="I6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IF(OR($A69="", _xlpm.ColLetter="NONE"), "", INDIRECT("'" &amp; $A$35 &amp; "'!" &amp; _xlpm.ColLetter &amp; $B69)),
    _xlpm.SurfacingVal, INDIRECT("'" &amp; $A$35 &amp; "'!AX" &amp; $B69),
    IF(_xlpm.BaseVal="", "",
        IF(AND(_xlpm.ColLetter="AI", 'Manual Inputs'!$I$22="Yes"), _xlpm.BaseVal - _xlpm.SurfacingVal, _xlpm.BaseVal)
    )
)</f>
        <v/>
      </c>
      <c r="J69" s="119" t="str" cm="1">
        <f t="array" aca="1" ref="J6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IF(OR($A69="", _xlpm.ColLetter="NONE"), "", INDIRECT("'" &amp; $A$35 &amp; "'!" &amp; _xlpm.ColLetter &amp; $B69)),
    _xlpm.SurfacingVal, INDIRECT("'" &amp; $A$35 &amp; "'!AX" &amp; $B69),
    IF(_xlpm.BaseVal="", "",
        IF(AND(_xlpm.ColLetter="AI", 'Manual Inputs'!$I$22="Yes"), _xlpm.BaseVal - _xlpm.SurfacingVal, _xlpm.BaseVal)
    )
)</f>
        <v/>
      </c>
      <c r="K69" s="119" t="str" cm="1">
        <f t="array" aca="1" ref="K6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IF(OR($A69="", _xlpm.ColLetter="NONE"), "", INDIRECT("'" &amp; $A$35 &amp; "'!" &amp; _xlpm.ColLetter &amp; $B69)),
    _xlpm.SurfacingVal, INDIRECT("'" &amp; $A$35 &amp; "'!AX" &amp; $B69),
    IF(_xlpm.BaseVal="", "",
        IF(AND(_xlpm.ColLetter="AI", 'Manual Inputs'!$I$22="Yes"), _xlpm.BaseVal - _xlpm.SurfacingVal, _xlpm.BaseVal)
    )
)</f>
        <v/>
      </c>
      <c r="L69" s="119" t="str" cm="1">
        <f t="array" aca="1" ref="L6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IF(OR($A69="", _xlpm.ColLetter="NONE"), "", INDIRECT("'" &amp; $A$35 &amp; "'!" &amp; _xlpm.ColLetter &amp; $B69)),
    _xlpm.SurfacingVal, INDIRECT("'" &amp; $A$35 &amp; "'!AX" &amp; $B69),
    IF(_xlpm.BaseVal="", "",
        IF(AND(_xlpm.ColLetter="AI", 'Manual Inputs'!$I$22="Yes"), _xlpm.BaseVal - _xlpm.SurfacingVal, _xlpm.BaseVal)
    )
)</f>
        <v/>
      </c>
      <c r="M69" s="119" t="str" cm="1">
        <f t="array" aca="1" ref="M6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IF(OR($A69="", _xlpm.ColLetter="NONE"), "", INDIRECT("'" &amp; $A$35 &amp; "'!" &amp; _xlpm.ColLetter &amp; $B69)),
    _xlpm.SurfacingVal, INDIRECT("'" &amp; $A$35 &amp; "'!AX" &amp; $B69),
    IF(_xlpm.BaseVal="", "",
        IF(AND(_xlpm.ColLetter="AI", 'Manual Inputs'!$I$22="Yes"), _xlpm.BaseVal - _xlpm.SurfacingVal, _xlpm.BaseVal)
    )
)</f>
        <v/>
      </c>
      <c r="N69" s="119" t="str" cm="1">
        <f t="array" aca="1" ref="N6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IF(OR($A69="", _xlpm.ColLetter="NONE"), "", INDIRECT("'" &amp; $A$35 &amp; "'!" &amp; _xlpm.ColLetter &amp; $B69)),
    _xlpm.SurfacingVal, INDIRECT("'" &amp; $A$35 &amp; "'!AX" &amp; $B69),
    IF(_xlpm.BaseVal="", "",
        IF(AND(_xlpm.ColLetter="AI", 'Manual Inputs'!$I$22="Yes"), _xlpm.BaseVal - _xlpm.SurfacingVal, _xlpm.BaseVal)
    )
)</f>
        <v/>
      </c>
      <c r="O69" s="119" t="str" cm="1">
        <f t="array" aca="1" ref="O6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IF(OR($A69="", _xlpm.ColLetter="NONE"), "", INDIRECT("'" &amp; $A$35 &amp; "'!" &amp; _xlpm.ColLetter &amp; $B69)),
    _xlpm.SurfacingVal, INDIRECT("'" &amp; $A$35 &amp; "'!AX" &amp; $B69),
    IF(_xlpm.BaseVal="", "",
        IF(AND(_xlpm.ColLetter="AI", 'Manual Inputs'!$I$22="Yes"), _xlpm.BaseVal - _xlpm.SurfacingVal, _xlpm.BaseVal)
    )
)</f>
        <v/>
      </c>
      <c r="P69" s="119" t="str" cm="1">
        <f t="array" aca="1" ref="P6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IF(OR($A69="", _xlpm.ColLetter="NONE"), "", INDIRECT("'" &amp; $A$35 &amp; "'!" &amp; _xlpm.ColLetter &amp; $B69)),
    _xlpm.SurfacingVal, INDIRECT("'" &amp; $A$35 &amp; "'!AX" &amp; $B69),
    IF(_xlpm.BaseVal="", "",
        IF(AND(_xlpm.ColLetter="AI", 'Manual Inputs'!$I$22="Yes"), _xlpm.BaseVal - _xlpm.SurfacingVal, _xlpm.BaseVal)
    )
)</f>
        <v/>
      </c>
      <c r="Q69" s="119" t="str" cm="1">
        <f t="array" aca="1" ref="Q6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IF(OR($A69="", _xlpm.ColLetter="NONE"), "", INDIRECT("'" &amp; $A$35 &amp; "'!" &amp; _xlpm.ColLetter &amp; $B69)),
    _xlpm.SurfacingVal, INDIRECT("'" &amp; $A$35 &amp; "'!AX" &amp; $B69),
    IF(_xlpm.BaseVal="", "",
        IF(AND(_xlpm.ColLetter="AI", 'Manual Inputs'!$I$22="Yes"), _xlpm.BaseVal - _xlpm.SurfacingVal, _xlpm.BaseVal)
    )
)</f>
        <v/>
      </c>
      <c r="R69" s="119" t="str" cm="1">
        <f t="array" aca="1" ref="R6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IF(OR($A69="", _xlpm.ColLetter="NONE"), "", INDIRECT("'" &amp; $A$35 &amp; "'!" &amp; _xlpm.ColLetter &amp; $B69)),
    _xlpm.SurfacingVal, INDIRECT("'" &amp; $A$35 &amp; "'!AX" &amp; $B69),
    IF(_xlpm.BaseVal="", "",
        IF(AND(_xlpm.ColLetter="AI", 'Manual Inputs'!$I$22="Yes"), _xlpm.BaseVal - _xlpm.SurfacingVal, _xlpm.BaseVal)
    )
)</f>
        <v/>
      </c>
      <c r="S69" s="119" t="str" cm="1">
        <f t="array" aca="1" ref="S6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IF(OR($A69="", _xlpm.ColLetter="NONE"), "", INDIRECT("'" &amp; $A$35 &amp; "'!" &amp; _xlpm.ColLetter &amp; $B69)),
    _xlpm.SurfacingVal, INDIRECT("'" &amp; $A$35 &amp; "'!AX" &amp; $B69),
    IF(_xlpm.BaseVal="", "",
        IF(AND(_xlpm.ColLetter="AI", 'Manual Inputs'!$I$22="Yes"), _xlpm.BaseVal - _xlpm.SurfacingVal, _xlpm.BaseVal)
    )
)</f>
        <v/>
      </c>
      <c r="T69" s="119" t="str" cm="1">
        <f t="array" aca="1" ref="T6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IF(OR($A69="", _xlpm.ColLetter="NONE"), "", INDIRECT("'" &amp; $A$35 &amp; "'!" &amp; _xlpm.ColLetter &amp; $B69)),
    _xlpm.SurfacingVal, INDIRECT("'" &amp; $A$35 &amp; "'!AX" &amp; $B69),
    IF(_xlpm.BaseVal="", "",
        IF(AND(_xlpm.ColLetter="AI", 'Manual Inputs'!$I$22="Yes"), _xlpm.BaseVal - _xlpm.SurfacingVal, _xlpm.BaseVal)
    )
)</f>
        <v/>
      </c>
      <c r="U69" s="119" t="str" cm="1">
        <f t="array" aca="1" ref="U6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IF(OR($A69="", _xlpm.ColLetter="NONE"), "", INDIRECT("'" &amp; $A$35 &amp; "'!" &amp; _xlpm.ColLetter &amp; $B69)),
    _xlpm.SurfacingVal, INDIRECT("'" &amp; $A$35 &amp; "'!AX" &amp; $B69),
    IF(_xlpm.BaseVal="", "",
        IF(AND(_xlpm.ColLetter="AI", 'Manual Inputs'!$I$22="Yes"), _xlpm.BaseVal - _xlpm.SurfacingVal, _xlpm.BaseVal)
    )
)</f>
        <v/>
      </c>
      <c r="V69" s="119" t="str" cm="1">
        <f t="array" aca="1" ref="V6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IF(OR($A69="", _xlpm.ColLetter="NONE"), "", INDIRECT("'" &amp; $A$35 &amp; "'!" &amp; _xlpm.ColLetter &amp; $B69)),
    _xlpm.SurfacingVal, INDIRECT("'" &amp; $A$35 &amp; "'!AX" &amp; $B69),
    IF(_xlpm.BaseVal="", "",
        IF(AND(_xlpm.ColLetter="AI", 'Manual Inputs'!$I$22="Yes"), _xlpm.BaseVal - _xlpm.SurfacingVal, _xlpm.BaseVal)
    )
)</f>
        <v/>
      </c>
      <c r="W69" s="119" t="str" cm="1">
        <f t="array" aca="1" ref="W6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IF(OR($A69="", _xlpm.ColLetter="NONE"), "", INDIRECT("'" &amp; $A$35 &amp; "'!" &amp; _xlpm.ColLetter &amp; $B69)),
    _xlpm.SurfacingVal, INDIRECT("'" &amp; $A$35 &amp; "'!AX" &amp; $B69),
    IF(_xlpm.BaseVal="", "",
        IF(AND(_xlpm.ColLetter="AI", 'Manual Inputs'!$I$22="Yes"), _xlpm.BaseVal - _xlpm.SurfacingVal, _xlpm.BaseVal)
    )
)</f>
        <v/>
      </c>
      <c r="X69" s="119" t="str" cm="1">
        <f t="array" aca="1" ref="X6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IF(OR($A69="", _xlpm.ColLetter="NONE"), "", INDIRECT("'" &amp; $A$35 &amp; "'!" &amp; _xlpm.ColLetter &amp; $B69)),
    _xlpm.SurfacingVal, INDIRECT("'" &amp; $A$35 &amp; "'!AX" &amp; $B69),
    IF(_xlpm.BaseVal="", "",
        IF(AND(_xlpm.ColLetter="AI", 'Manual Inputs'!$I$22="Yes"), _xlpm.BaseVal - _xlpm.SurfacingVal, _xlpm.BaseVal)
    )
)</f>
        <v/>
      </c>
      <c r="Y69" s="119" t="str" cm="1">
        <f t="array" aca="1" ref="Y6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IF(OR($A69="", _xlpm.ColLetter="NONE"), "", INDIRECT("'" &amp; $A$35 &amp; "'!" &amp; _xlpm.ColLetter &amp; $B69)),
    _xlpm.SurfacingVal, INDIRECT("'" &amp; $A$35 &amp; "'!AX" &amp; $B69),
    IF(_xlpm.BaseVal="", "",
        IF(AND(_xlpm.ColLetter="AI", 'Manual Inputs'!$I$22="Yes"), _xlpm.BaseVal - _xlpm.SurfacingVal, _xlpm.BaseVal)
    )
)</f>
        <v/>
      </c>
      <c r="Z69" s="119" t="str" cm="1">
        <f t="array" aca="1" ref="Z6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IF(OR($A69="", _xlpm.ColLetter="NONE"), "", INDIRECT("'" &amp; $A$35 &amp; "'!" &amp; _xlpm.ColLetter &amp; $B69)),
    _xlpm.SurfacingVal, INDIRECT("'" &amp; $A$35 &amp; "'!AX" &amp; $B69),
    IF(_xlpm.BaseVal="", "",
        IF(AND(_xlpm.ColLetter="AI", 'Manual Inputs'!$I$22="Yes"), _xlpm.BaseVal - _xlpm.SurfacingVal, _xlpm.BaseVal)
    )
)</f>
        <v/>
      </c>
      <c r="AA69" s="119" t="str" cm="1">
        <f t="array" aca="1" ref="AA6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IF(OR($A69="", _xlpm.ColLetter="NONE"), "", INDIRECT("'" &amp; $A$35 &amp; "'!" &amp; _xlpm.ColLetter &amp; $B69)),
    _xlpm.SurfacingVal, INDIRECT("'" &amp; $A$35 &amp; "'!AX" &amp; $B69),
    IF(_xlpm.BaseVal="", "",
        IF(AND(_xlpm.ColLetter="AI", 'Manual Inputs'!$I$22="Yes"), _xlpm.BaseVal - _xlpm.SurfacingVal, _xlpm.BaseVal)
    )
)</f>
        <v/>
      </c>
      <c r="AB69" s="119" t="str" cm="1">
        <f t="array" aca="1" ref="AB6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IF(OR($A69="", _xlpm.ColLetter="NONE"), "", INDIRECT("'" &amp; $A$35 &amp; "'!" &amp; _xlpm.ColLetter &amp; $B69)),
    _xlpm.SurfacingVal, INDIRECT("'" &amp; $A$35 &amp; "'!AX" &amp; $B69),
    IF(_xlpm.BaseVal="", "",
        IF(AND(_xlpm.ColLetter="AI", 'Manual Inputs'!$I$22="Yes"), _xlpm.BaseVal - _xlpm.SurfacingVal, _xlpm.BaseVal)
    )
)</f>
        <v/>
      </c>
      <c r="AC69" s="119" t="str" cm="1">
        <f t="array" aca="1" ref="AC6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IF(OR($A69="", _xlpm.ColLetter="NONE"), "", INDIRECT("'" &amp; $A$35 &amp; "'!" &amp; _xlpm.ColLetter &amp; $B69)),
    _xlpm.SurfacingVal, INDIRECT("'" &amp; $A$35 &amp; "'!AX" &amp; $B69),
    IF(_xlpm.BaseVal="", "",
        IF(AND(_xlpm.ColLetter="AI", 'Manual Inputs'!$I$22="Yes"), _xlpm.BaseVal - _xlpm.SurfacingVal, _xlpm.BaseVal)
    )
)</f>
        <v/>
      </c>
      <c r="AD69" s="119" t="str" cm="1">
        <f t="array" aca="1" ref="AD6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IF(OR($A69="", _xlpm.ColLetter="NONE"), "", INDIRECT("'" &amp; $A$35 &amp; "'!" &amp; _xlpm.ColLetter &amp; $B69)),
    _xlpm.SurfacingVal, INDIRECT("'" &amp; $A$35 &amp; "'!AX" &amp; $B69),
    IF(_xlpm.BaseVal="", "",
        IF(AND(_xlpm.ColLetter="AI", 'Manual Inputs'!$I$22="Yes"), _xlpm.BaseVal - _xlpm.SurfacingVal, _xlpm.BaseVal)
    )
)</f>
        <v/>
      </c>
      <c r="AE69" s="119" t="str" cm="1">
        <f t="array" aca="1" ref="AE6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IF(OR($A69="", _xlpm.ColLetter="NONE"), "", INDIRECT("'" &amp; $A$35 &amp; "'!" &amp; _xlpm.ColLetter &amp; $B69)),
    _xlpm.SurfacingVal, INDIRECT("'" &amp; $A$35 &amp; "'!AX" &amp; $B69),
    IF(_xlpm.BaseVal="", "",
        IF(AND(_xlpm.ColLetter="AI", 'Manual Inputs'!$I$22="Yes"), _xlpm.BaseVal - _xlpm.SurfacingVal, _xlpm.BaseVal)
    )
)</f>
        <v/>
      </c>
      <c r="AF69" s="119" t="str" cm="1">
        <f t="array" aca="1" ref="AF6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IF(OR($A69="", _xlpm.ColLetter="NONE"), "", INDIRECT("'" &amp; $A$35 &amp; "'!" &amp; _xlpm.ColLetter &amp; $B69)),
    _xlpm.SurfacingVal, INDIRECT("'" &amp; $A$35 &amp; "'!AX" &amp; $B69),
    IF(_xlpm.BaseVal="", "",
        IF(AND(_xlpm.ColLetter="AI", 'Manual Inputs'!$I$22="Yes"), _xlpm.BaseVal - _xlpm.SurfacingVal, _xlpm.BaseVal)
    )
)</f>
        <v/>
      </c>
      <c r="AG69" s="119" t="str" cm="1">
        <f t="array" aca="1" ref="AG6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IF(OR($A69="", _xlpm.ColLetter="NONE"), "", INDIRECT("'" &amp; $A$35 &amp; "'!" &amp; _xlpm.ColLetter &amp; $B69)),
    _xlpm.SurfacingVal, INDIRECT("'" &amp; $A$35 &amp; "'!AX" &amp; $B69),
    IF(_xlpm.BaseVal="", "",
        IF(AND(_xlpm.ColLetter="AI", 'Manual Inputs'!$I$22="Yes"), _xlpm.BaseVal - _xlpm.SurfacingVal, _xlpm.BaseVal)
    )
)</f>
        <v/>
      </c>
      <c r="AH69" s="112"/>
      <c r="AI69" s="174"/>
    </row>
    <row r="70" spans="1:35" s="2" customFormat="1" ht="14.1" hidden="1" customHeight="1">
      <c r="A70" s="54"/>
      <c r="B70" s="6" t="str">
        <f t="shared" si="13"/>
        <v/>
      </c>
      <c r="C70" s="5"/>
      <c r="D70" s="98"/>
      <c r="E70" s="115"/>
      <c r="F70" s="116" t="str" cm="1">
        <f t="array" aca="1" ref="F70" ca="1">IF(A70="", "", INDIRECT("'" &amp; $A$35 &amp; "'!B" &amp; A70))</f>
        <v/>
      </c>
      <c r="G70" s="117" t="str">
        <f t="shared" si="14"/>
        <v/>
      </c>
      <c r="H70" s="118" t="str" cm="1">
        <f t="array" aca="1" ref="H70" ca="1">IF(A70="", "", INDIRECT("'" &amp; $A$35 &amp; "'!B" &amp; B70))</f>
        <v/>
      </c>
      <c r="I70" s="119" t="str" cm="1">
        <f t="array" aca="1" ref="I7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IF(OR($A70="", _xlpm.ColLetter="NONE"), "", INDIRECT("'" &amp; $A$35 &amp; "'!" &amp; _xlpm.ColLetter &amp; $B70)),
    _xlpm.SurfacingVal, INDIRECT("'" &amp; $A$35 &amp; "'!AX" &amp; $B70),
    IF(_xlpm.BaseVal="", "",
        IF(AND(_xlpm.ColLetter="AI", 'Manual Inputs'!$I$22="Yes"), _xlpm.BaseVal - _xlpm.SurfacingVal, _xlpm.BaseVal)
    )
)</f>
        <v/>
      </c>
      <c r="J70" s="119" t="str" cm="1">
        <f t="array" aca="1" ref="J7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IF(OR($A70="", _xlpm.ColLetter="NONE"), "", INDIRECT("'" &amp; $A$35 &amp; "'!" &amp; _xlpm.ColLetter &amp; $B70)),
    _xlpm.SurfacingVal, INDIRECT("'" &amp; $A$35 &amp; "'!AX" &amp; $B70),
    IF(_xlpm.BaseVal="", "",
        IF(AND(_xlpm.ColLetter="AI", 'Manual Inputs'!$I$22="Yes"), _xlpm.BaseVal - _xlpm.SurfacingVal, _xlpm.BaseVal)
    )
)</f>
        <v/>
      </c>
      <c r="K70" s="119" t="str" cm="1">
        <f t="array" aca="1" ref="K7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IF(OR($A70="", _xlpm.ColLetter="NONE"), "", INDIRECT("'" &amp; $A$35 &amp; "'!" &amp; _xlpm.ColLetter &amp; $B70)),
    _xlpm.SurfacingVal, INDIRECT("'" &amp; $A$35 &amp; "'!AX" &amp; $B70),
    IF(_xlpm.BaseVal="", "",
        IF(AND(_xlpm.ColLetter="AI", 'Manual Inputs'!$I$22="Yes"), _xlpm.BaseVal - _xlpm.SurfacingVal, _xlpm.BaseVal)
    )
)</f>
        <v/>
      </c>
      <c r="L70" s="119" t="str" cm="1">
        <f t="array" aca="1" ref="L7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IF(OR($A70="", _xlpm.ColLetter="NONE"), "", INDIRECT("'" &amp; $A$35 &amp; "'!" &amp; _xlpm.ColLetter &amp; $B70)),
    _xlpm.SurfacingVal, INDIRECT("'" &amp; $A$35 &amp; "'!AX" &amp; $B70),
    IF(_xlpm.BaseVal="", "",
        IF(AND(_xlpm.ColLetter="AI", 'Manual Inputs'!$I$22="Yes"), _xlpm.BaseVal - _xlpm.SurfacingVal, _xlpm.BaseVal)
    )
)</f>
        <v/>
      </c>
      <c r="M70" s="119" t="str" cm="1">
        <f t="array" aca="1" ref="M7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IF(OR($A70="", _xlpm.ColLetter="NONE"), "", INDIRECT("'" &amp; $A$35 &amp; "'!" &amp; _xlpm.ColLetter &amp; $B70)),
    _xlpm.SurfacingVal, INDIRECT("'" &amp; $A$35 &amp; "'!AX" &amp; $B70),
    IF(_xlpm.BaseVal="", "",
        IF(AND(_xlpm.ColLetter="AI", 'Manual Inputs'!$I$22="Yes"), _xlpm.BaseVal - _xlpm.SurfacingVal, _xlpm.BaseVal)
    )
)</f>
        <v/>
      </c>
      <c r="N70" s="119" t="str" cm="1">
        <f t="array" aca="1" ref="N7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IF(OR($A70="", _xlpm.ColLetter="NONE"), "", INDIRECT("'" &amp; $A$35 &amp; "'!" &amp; _xlpm.ColLetter &amp; $B70)),
    _xlpm.SurfacingVal, INDIRECT("'" &amp; $A$35 &amp; "'!AX" &amp; $B70),
    IF(_xlpm.BaseVal="", "",
        IF(AND(_xlpm.ColLetter="AI", 'Manual Inputs'!$I$22="Yes"), _xlpm.BaseVal - _xlpm.SurfacingVal, _xlpm.BaseVal)
    )
)</f>
        <v/>
      </c>
      <c r="O70" s="119" t="str" cm="1">
        <f t="array" aca="1" ref="O7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IF(OR($A70="", _xlpm.ColLetter="NONE"), "", INDIRECT("'" &amp; $A$35 &amp; "'!" &amp; _xlpm.ColLetter &amp; $B70)),
    _xlpm.SurfacingVal, INDIRECT("'" &amp; $A$35 &amp; "'!AX" &amp; $B70),
    IF(_xlpm.BaseVal="", "",
        IF(AND(_xlpm.ColLetter="AI", 'Manual Inputs'!$I$22="Yes"), _xlpm.BaseVal - _xlpm.SurfacingVal, _xlpm.BaseVal)
    )
)</f>
        <v/>
      </c>
      <c r="P70" s="119" t="str" cm="1">
        <f t="array" aca="1" ref="P7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IF(OR($A70="", _xlpm.ColLetter="NONE"), "", INDIRECT("'" &amp; $A$35 &amp; "'!" &amp; _xlpm.ColLetter &amp; $B70)),
    _xlpm.SurfacingVal, INDIRECT("'" &amp; $A$35 &amp; "'!AX" &amp; $B70),
    IF(_xlpm.BaseVal="", "",
        IF(AND(_xlpm.ColLetter="AI", 'Manual Inputs'!$I$22="Yes"), _xlpm.BaseVal - _xlpm.SurfacingVal, _xlpm.BaseVal)
    )
)</f>
        <v/>
      </c>
      <c r="Q70" s="119" t="str" cm="1">
        <f t="array" aca="1" ref="Q7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IF(OR($A70="", _xlpm.ColLetter="NONE"), "", INDIRECT("'" &amp; $A$35 &amp; "'!" &amp; _xlpm.ColLetter &amp; $B70)),
    _xlpm.SurfacingVal, INDIRECT("'" &amp; $A$35 &amp; "'!AX" &amp; $B70),
    IF(_xlpm.BaseVal="", "",
        IF(AND(_xlpm.ColLetter="AI", 'Manual Inputs'!$I$22="Yes"), _xlpm.BaseVal - _xlpm.SurfacingVal, _xlpm.BaseVal)
    )
)</f>
        <v/>
      </c>
      <c r="R70" s="119" t="str" cm="1">
        <f t="array" aca="1" ref="R7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IF(OR($A70="", _xlpm.ColLetter="NONE"), "", INDIRECT("'" &amp; $A$35 &amp; "'!" &amp; _xlpm.ColLetter &amp; $B70)),
    _xlpm.SurfacingVal, INDIRECT("'" &amp; $A$35 &amp; "'!AX" &amp; $B70),
    IF(_xlpm.BaseVal="", "",
        IF(AND(_xlpm.ColLetter="AI", 'Manual Inputs'!$I$22="Yes"), _xlpm.BaseVal - _xlpm.SurfacingVal, _xlpm.BaseVal)
    )
)</f>
        <v/>
      </c>
      <c r="S70" s="119" t="str" cm="1">
        <f t="array" aca="1" ref="S7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IF(OR($A70="", _xlpm.ColLetter="NONE"), "", INDIRECT("'" &amp; $A$35 &amp; "'!" &amp; _xlpm.ColLetter &amp; $B70)),
    _xlpm.SurfacingVal, INDIRECT("'" &amp; $A$35 &amp; "'!AX" &amp; $B70),
    IF(_xlpm.BaseVal="", "",
        IF(AND(_xlpm.ColLetter="AI", 'Manual Inputs'!$I$22="Yes"), _xlpm.BaseVal - _xlpm.SurfacingVal, _xlpm.BaseVal)
    )
)</f>
        <v/>
      </c>
      <c r="T70" s="119" t="str" cm="1">
        <f t="array" aca="1" ref="T7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IF(OR($A70="", _xlpm.ColLetter="NONE"), "", INDIRECT("'" &amp; $A$35 &amp; "'!" &amp; _xlpm.ColLetter &amp; $B70)),
    _xlpm.SurfacingVal, INDIRECT("'" &amp; $A$35 &amp; "'!AX" &amp; $B70),
    IF(_xlpm.BaseVal="", "",
        IF(AND(_xlpm.ColLetter="AI", 'Manual Inputs'!$I$22="Yes"), _xlpm.BaseVal - _xlpm.SurfacingVal, _xlpm.BaseVal)
    )
)</f>
        <v/>
      </c>
      <c r="U70" s="119" t="str" cm="1">
        <f t="array" aca="1" ref="U7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IF(OR($A70="", _xlpm.ColLetter="NONE"), "", INDIRECT("'" &amp; $A$35 &amp; "'!" &amp; _xlpm.ColLetter &amp; $B70)),
    _xlpm.SurfacingVal, INDIRECT("'" &amp; $A$35 &amp; "'!AX" &amp; $B70),
    IF(_xlpm.BaseVal="", "",
        IF(AND(_xlpm.ColLetter="AI", 'Manual Inputs'!$I$22="Yes"), _xlpm.BaseVal - _xlpm.SurfacingVal, _xlpm.BaseVal)
    )
)</f>
        <v/>
      </c>
      <c r="V70" s="119" t="str" cm="1">
        <f t="array" aca="1" ref="V7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IF(OR($A70="", _xlpm.ColLetter="NONE"), "", INDIRECT("'" &amp; $A$35 &amp; "'!" &amp; _xlpm.ColLetter &amp; $B70)),
    _xlpm.SurfacingVal, INDIRECT("'" &amp; $A$35 &amp; "'!AX" &amp; $B70),
    IF(_xlpm.BaseVal="", "",
        IF(AND(_xlpm.ColLetter="AI", 'Manual Inputs'!$I$22="Yes"), _xlpm.BaseVal - _xlpm.SurfacingVal, _xlpm.BaseVal)
    )
)</f>
        <v/>
      </c>
      <c r="W70" s="119" t="str" cm="1">
        <f t="array" aca="1" ref="W7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IF(OR($A70="", _xlpm.ColLetter="NONE"), "", INDIRECT("'" &amp; $A$35 &amp; "'!" &amp; _xlpm.ColLetter &amp; $B70)),
    _xlpm.SurfacingVal, INDIRECT("'" &amp; $A$35 &amp; "'!AX" &amp; $B70),
    IF(_xlpm.BaseVal="", "",
        IF(AND(_xlpm.ColLetter="AI", 'Manual Inputs'!$I$22="Yes"), _xlpm.BaseVal - _xlpm.SurfacingVal, _xlpm.BaseVal)
    )
)</f>
        <v/>
      </c>
      <c r="X70" s="119" t="str" cm="1">
        <f t="array" aca="1" ref="X7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IF(OR($A70="", _xlpm.ColLetter="NONE"), "", INDIRECT("'" &amp; $A$35 &amp; "'!" &amp; _xlpm.ColLetter &amp; $B70)),
    _xlpm.SurfacingVal, INDIRECT("'" &amp; $A$35 &amp; "'!AX" &amp; $B70),
    IF(_xlpm.BaseVal="", "",
        IF(AND(_xlpm.ColLetter="AI", 'Manual Inputs'!$I$22="Yes"), _xlpm.BaseVal - _xlpm.SurfacingVal, _xlpm.BaseVal)
    )
)</f>
        <v/>
      </c>
      <c r="Y70" s="119" t="str" cm="1">
        <f t="array" aca="1" ref="Y7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IF(OR($A70="", _xlpm.ColLetter="NONE"), "", INDIRECT("'" &amp; $A$35 &amp; "'!" &amp; _xlpm.ColLetter &amp; $B70)),
    _xlpm.SurfacingVal, INDIRECT("'" &amp; $A$35 &amp; "'!AX" &amp; $B70),
    IF(_xlpm.BaseVal="", "",
        IF(AND(_xlpm.ColLetter="AI", 'Manual Inputs'!$I$22="Yes"), _xlpm.BaseVal - _xlpm.SurfacingVal, _xlpm.BaseVal)
    )
)</f>
        <v/>
      </c>
      <c r="Z70" s="119" t="str" cm="1">
        <f t="array" aca="1" ref="Z7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IF(OR($A70="", _xlpm.ColLetter="NONE"), "", INDIRECT("'" &amp; $A$35 &amp; "'!" &amp; _xlpm.ColLetter &amp; $B70)),
    _xlpm.SurfacingVal, INDIRECT("'" &amp; $A$35 &amp; "'!AX" &amp; $B70),
    IF(_xlpm.BaseVal="", "",
        IF(AND(_xlpm.ColLetter="AI", 'Manual Inputs'!$I$22="Yes"), _xlpm.BaseVal - _xlpm.SurfacingVal, _xlpm.BaseVal)
    )
)</f>
        <v/>
      </c>
      <c r="AA70" s="119" t="str" cm="1">
        <f t="array" aca="1" ref="AA7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IF(OR($A70="", _xlpm.ColLetter="NONE"), "", INDIRECT("'" &amp; $A$35 &amp; "'!" &amp; _xlpm.ColLetter &amp; $B70)),
    _xlpm.SurfacingVal, INDIRECT("'" &amp; $A$35 &amp; "'!AX" &amp; $B70),
    IF(_xlpm.BaseVal="", "",
        IF(AND(_xlpm.ColLetter="AI", 'Manual Inputs'!$I$22="Yes"), _xlpm.BaseVal - _xlpm.SurfacingVal, _xlpm.BaseVal)
    )
)</f>
        <v/>
      </c>
      <c r="AB70" s="119" t="str" cm="1">
        <f t="array" aca="1" ref="AB7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IF(OR($A70="", _xlpm.ColLetter="NONE"), "", INDIRECT("'" &amp; $A$35 &amp; "'!" &amp; _xlpm.ColLetter &amp; $B70)),
    _xlpm.SurfacingVal, INDIRECT("'" &amp; $A$35 &amp; "'!AX" &amp; $B70),
    IF(_xlpm.BaseVal="", "",
        IF(AND(_xlpm.ColLetter="AI", 'Manual Inputs'!$I$22="Yes"), _xlpm.BaseVal - _xlpm.SurfacingVal, _xlpm.BaseVal)
    )
)</f>
        <v/>
      </c>
      <c r="AC70" s="119" t="str" cm="1">
        <f t="array" aca="1" ref="AC7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IF(OR($A70="", _xlpm.ColLetter="NONE"), "", INDIRECT("'" &amp; $A$35 &amp; "'!" &amp; _xlpm.ColLetter &amp; $B70)),
    _xlpm.SurfacingVal, INDIRECT("'" &amp; $A$35 &amp; "'!AX" &amp; $B70),
    IF(_xlpm.BaseVal="", "",
        IF(AND(_xlpm.ColLetter="AI", 'Manual Inputs'!$I$22="Yes"), _xlpm.BaseVal - _xlpm.SurfacingVal, _xlpm.BaseVal)
    )
)</f>
        <v/>
      </c>
      <c r="AD70" s="119" t="str" cm="1">
        <f t="array" aca="1" ref="AD7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IF(OR($A70="", _xlpm.ColLetter="NONE"), "", INDIRECT("'" &amp; $A$35 &amp; "'!" &amp; _xlpm.ColLetter &amp; $B70)),
    _xlpm.SurfacingVal, INDIRECT("'" &amp; $A$35 &amp; "'!AX" &amp; $B70),
    IF(_xlpm.BaseVal="", "",
        IF(AND(_xlpm.ColLetter="AI", 'Manual Inputs'!$I$22="Yes"), _xlpm.BaseVal - _xlpm.SurfacingVal, _xlpm.BaseVal)
    )
)</f>
        <v/>
      </c>
      <c r="AE70" s="119" t="str" cm="1">
        <f t="array" aca="1" ref="AE7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IF(OR($A70="", _xlpm.ColLetter="NONE"), "", INDIRECT("'" &amp; $A$35 &amp; "'!" &amp; _xlpm.ColLetter &amp; $B70)),
    _xlpm.SurfacingVal, INDIRECT("'" &amp; $A$35 &amp; "'!AX" &amp; $B70),
    IF(_xlpm.BaseVal="", "",
        IF(AND(_xlpm.ColLetter="AI", 'Manual Inputs'!$I$22="Yes"), _xlpm.BaseVal - _xlpm.SurfacingVal, _xlpm.BaseVal)
    )
)</f>
        <v/>
      </c>
      <c r="AF70" s="119" t="str" cm="1">
        <f t="array" aca="1" ref="AF7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IF(OR($A70="", _xlpm.ColLetter="NONE"), "", INDIRECT("'" &amp; $A$35 &amp; "'!" &amp; _xlpm.ColLetter &amp; $B70)),
    _xlpm.SurfacingVal, INDIRECT("'" &amp; $A$35 &amp; "'!AX" &amp; $B70),
    IF(_xlpm.BaseVal="", "",
        IF(AND(_xlpm.ColLetter="AI", 'Manual Inputs'!$I$22="Yes"), _xlpm.BaseVal - _xlpm.SurfacingVal, _xlpm.BaseVal)
    )
)</f>
        <v/>
      </c>
      <c r="AG70" s="119" t="str" cm="1">
        <f t="array" aca="1" ref="AG7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IF(OR($A70="", _xlpm.ColLetter="NONE"), "", INDIRECT("'" &amp; $A$35 &amp; "'!" &amp; _xlpm.ColLetter &amp; $B70)),
    _xlpm.SurfacingVal, INDIRECT("'" &amp; $A$35 &amp; "'!AX" &amp; $B70),
    IF(_xlpm.BaseVal="", "",
        IF(AND(_xlpm.ColLetter="AI", 'Manual Inputs'!$I$22="Yes"), _xlpm.BaseVal - _xlpm.SurfacingVal, _xlpm.BaseVal)
    )
)</f>
        <v/>
      </c>
      <c r="AH70" s="112"/>
      <c r="AI70" s="174"/>
    </row>
    <row r="71" spans="1:35" s="2" customFormat="1" ht="14.1" hidden="1" customHeight="1">
      <c r="A71" s="54"/>
      <c r="B71" s="6" t="str">
        <f t="shared" si="13"/>
        <v/>
      </c>
      <c r="C71" s="5"/>
      <c r="D71" s="98"/>
      <c r="E71" s="115"/>
      <c r="F71" s="116" t="str" cm="1">
        <f t="array" aca="1" ref="F71" ca="1">IF(A71="", "", INDIRECT("'" &amp; $A$35 &amp; "'!B" &amp; A71))</f>
        <v/>
      </c>
      <c r="G71" s="117" t="str">
        <f t="shared" si="14"/>
        <v/>
      </c>
      <c r="H71" s="118" t="str" cm="1">
        <f t="array" aca="1" ref="H71" ca="1">IF(A71="", "", INDIRECT("'" &amp; $A$35 &amp; "'!B" &amp; B71))</f>
        <v/>
      </c>
      <c r="I71" s="119" t="str" cm="1">
        <f t="array" aca="1" ref="I7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IF(OR($A71="", _xlpm.ColLetter="NONE"), "", INDIRECT("'" &amp; $A$35 &amp; "'!" &amp; _xlpm.ColLetter &amp; $B71)),
    _xlpm.SurfacingVal, INDIRECT("'" &amp; $A$35 &amp; "'!AX" &amp; $B71),
    IF(_xlpm.BaseVal="", "",
        IF(AND(_xlpm.ColLetter="AI", 'Manual Inputs'!$I$22="Yes"), _xlpm.BaseVal - _xlpm.SurfacingVal, _xlpm.BaseVal)
    )
)</f>
        <v/>
      </c>
      <c r="J71" s="119" t="str" cm="1">
        <f t="array" aca="1" ref="J7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IF(OR($A71="", _xlpm.ColLetter="NONE"), "", INDIRECT("'" &amp; $A$35 &amp; "'!" &amp; _xlpm.ColLetter &amp; $B71)),
    _xlpm.SurfacingVal, INDIRECT("'" &amp; $A$35 &amp; "'!AX" &amp; $B71),
    IF(_xlpm.BaseVal="", "",
        IF(AND(_xlpm.ColLetter="AI", 'Manual Inputs'!$I$22="Yes"), _xlpm.BaseVal - _xlpm.SurfacingVal, _xlpm.BaseVal)
    )
)</f>
        <v/>
      </c>
      <c r="K71" s="119" t="str" cm="1">
        <f t="array" aca="1" ref="K7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IF(OR($A71="", _xlpm.ColLetter="NONE"), "", INDIRECT("'" &amp; $A$35 &amp; "'!" &amp; _xlpm.ColLetter &amp; $B71)),
    _xlpm.SurfacingVal, INDIRECT("'" &amp; $A$35 &amp; "'!AX" &amp; $B71),
    IF(_xlpm.BaseVal="", "",
        IF(AND(_xlpm.ColLetter="AI", 'Manual Inputs'!$I$22="Yes"), _xlpm.BaseVal - _xlpm.SurfacingVal, _xlpm.BaseVal)
    )
)</f>
        <v/>
      </c>
      <c r="L71" s="119" t="str" cm="1">
        <f t="array" aca="1" ref="L7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IF(OR($A71="", _xlpm.ColLetter="NONE"), "", INDIRECT("'" &amp; $A$35 &amp; "'!" &amp; _xlpm.ColLetter &amp; $B71)),
    _xlpm.SurfacingVal, INDIRECT("'" &amp; $A$35 &amp; "'!AX" &amp; $B71),
    IF(_xlpm.BaseVal="", "",
        IF(AND(_xlpm.ColLetter="AI", 'Manual Inputs'!$I$22="Yes"), _xlpm.BaseVal - _xlpm.SurfacingVal, _xlpm.BaseVal)
    )
)</f>
        <v/>
      </c>
      <c r="M71" s="119" t="str" cm="1">
        <f t="array" aca="1" ref="M7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IF(OR($A71="", _xlpm.ColLetter="NONE"), "", INDIRECT("'" &amp; $A$35 &amp; "'!" &amp; _xlpm.ColLetter &amp; $B71)),
    _xlpm.SurfacingVal, INDIRECT("'" &amp; $A$35 &amp; "'!AX" &amp; $B71),
    IF(_xlpm.BaseVal="", "",
        IF(AND(_xlpm.ColLetter="AI", 'Manual Inputs'!$I$22="Yes"), _xlpm.BaseVal - _xlpm.SurfacingVal, _xlpm.BaseVal)
    )
)</f>
        <v/>
      </c>
      <c r="N71" s="119" t="str" cm="1">
        <f t="array" aca="1" ref="N7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IF(OR($A71="", _xlpm.ColLetter="NONE"), "", INDIRECT("'" &amp; $A$35 &amp; "'!" &amp; _xlpm.ColLetter &amp; $B71)),
    _xlpm.SurfacingVal, INDIRECT("'" &amp; $A$35 &amp; "'!AX" &amp; $B71),
    IF(_xlpm.BaseVal="", "",
        IF(AND(_xlpm.ColLetter="AI", 'Manual Inputs'!$I$22="Yes"), _xlpm.BaseVal - _xlpm.SurfacingVal, _xlpm.BaseVal)
    )
)</f>
        <v/>
      </c>
      <c r="O71" s="119" t="str" cm="1">
        <f t="array" aca="1" ref="O7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IF(OR($A71="", _xlpm.ColLetter="NONE"), "", INDIRECT("'" &amp; $A$35 &amp; "'!" &amp; _xlpm.ColLetter &amp; $B71)),
    _xlpm.SurfacingVal, INDIRECT("'" &amp; $A$35 &amp; "'!AX" &amp; $B71),
    IF(_xlpm.BaseVal="", "",
        IF(AND(_xlpm.ColLetter="AI", 'Manual Inputs'!$I$22="Yes"), _xlpm.BaseVal - _xlpm.SurfacingVal, _xlpm.BaseVal)
    )
)</f>
        <v/>
      </c>
      <c r="P71" s="119" t="str" cm="1">
        <f t="array" aca="1" ref="P7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IF(OR($A71="", _xlpm.ColLetter="NONE"), "", INDIRECT("'" &amp; $A$35 &amp; "'!" &amp; _xlpm.ColLetter &amp; $B71)),
    _xlpm.SurfacingVal, INDIRECT("'" &amp; $A$35 &amp; "'!AX" &amp; $B71),
    IF(_xlpm.BaseVal="", "",
        IF(AND(_xlpm.ColLetter="AI", 'Manual Inputs'!$I$22="Yes"), _xlpm.BaseVal - _xlpm.SurfacingVal, _xlpm.BaseVal)
    )
)</f>
        <v/>
      </c>
      <c r="Q71" s="119" t="str" cm="1">
        <f t="array" aca="1" ref="Q7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IF(OR($A71="", _xlpm.ColLetter="NONE"), "", INDIRECT("'" &amp; $A$35 &amp; "'!" &amp; _xlpm.ColLetter &amp; $B71)),
    _xlpm.SurfacingVal, INDIRECT("'" &amp; $A$35 &amp; "'!AX" &amp; $B71),
    IF(_xlpm.BaseVal="", "",
        IF(AND(_xlpm.ColLetter="AI", 'Manual Inputs'!$I$22="Yes"), _xlpm.BaseVal - _xlpm.SurfacingVal, _xlpm.BaseVal)
    )
)</f>
        <v/>
      </c>
      <c r="R71" s="119" t="str" cm="1">
        <f t="array" aca="1" ref="R7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IF(OR($A71="", _xlpm.ColLetter="NONE"), "", INDIRECT("'" &amp; $A$35 &amp; "'!" &amp; _xlpm.ColLetter &amp; $B71)),
    _xlpm.SurfacingVal, INDIRECT("'" &amp; $A$35 &amp; "'!AX" &amp; $B71),
    IF(_xlpm.BaseVal="", "",
        IF(AND(_xlpm.ColLetter="AI", 'Manual Inputs'!$I$22="Yes"), _xlpm.BaseVal - _xlpm.SurfacingVal, _xlpm.BaseVal)
    )
)</f>
        <v/>
      </c>
      <c r="S71" s="119" t="str" cm="1">
        <f t="array" aca="1" ref="S7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IF(OR($A71="", _xlpm.ColLetter="NONE"), "", INDIRECT("'" &amp; $A$35 &amp; "'!" &amp; _xlpm.ColLetter &amp; $B71)),
    _xlpm.SurfacingVal, INDIRECT("'" &amp; $A$35 &amp; "'!AX" &amp; $B71),
    IF(_xlpm.BaseVal="", "",
        IF(AND(_xlpm.ColLetter="AI", 'Manual Inputs'!$I$22="Yes"), _xlpm.BaseVal - _xlpm.SurfacingVal, _xlpm.BaseVal)
    )
)</f>
        <v/>
      </c>
      <c r="T71" s="119" t="str" cm="1">
        <f t="array" aca="1" ref="T7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IF(OR($A71="", _xlpm.ColLetter="NONE"), "", INDIRECT("'" &amp; $A$35 &amp; "'!" &amp; _xlpm.ColLetter &amp; $B71)),
    _xlpm.SurfacingVal, INDIRECT("'" &amp; $A$35 &amp; "'!AX" &amp; $B71),
    IF(_xlpm.BaseVal="", "",
        IF(AND(_xlpm.ColLetter="AI", 'Manual Inputs'!$I$22="Yes"), _xlpm.BaseVal - _xlpm.SurfacingVal, _xlpm.BaseVal)
    )
)</f>
        <v/>
      </c>
      <c r="U71" s="119" t="str" cm="1">
        <f t="array" aca="1" ref="U7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IF(OR($A71="", _xlpm.ColLetter="NONE"), "", INDIRECT("'" &amp; $A$35 &amp; "'!" &amp; _xlpm.ColLetter &amp; $B71)),
    _xlpm.SurfacingVal, INDIRECT("'" &amp; $A$35 &amp; "'!AX" &amp; $B71),
    IF(_xlpm.BaseVal="", "",
        IF(AND(_xlpm.ColLetter="AI", 'Manual Inputs'!$I$22="Yes"), _xlpm.BaseVal - _xlpm.SurfacingVal, _xlpm.BaseVal)
    )
)</f>
        <v/>
      </c>
      <c r="V71" s="119" t="str" cm="1">
        <f t="array" aca="1" ref="V7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IF(OR($A71="", _xlpm.ColLetter="NONE"), "", INDIRECT("'" &amp; $A$35 &amp; "'!" &amp; _xlpm.ColLetter &amp; $B71)),
    _xlpm.SurfacingVal, INDIRECT("'" &amp; $A$35 &amp; "'!AX" &amp; $B71),
    IF(_xlpm.BaseVal="", "",
        IF(AND(_xlpm.ColLetter="AI", 'Manual Inputs'!$I$22="Yes"), _xlpm.BaseVal - _xlpm.SurfacingVal, _xlpm.BaseVal)
    )
)</f>
        <v/>
      </c>
      <c r="W71" s="119" t="str" cm="1">
        <f t="array" aca="1" ref="W7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IF(OR($A71="", _xlpm.ColLetter="NONE"), "", INDIRECT("'" &amp; $A$35 &amp; "'!" &amp; _xlpm.ColLetter &amp; $B71)),
    _xlpm.SurfacingVal, INDIRECT("'" &amp; $A$35 &amp; "'!AX" &amp; $B71),
    IF(_xlpm.BaseVal="", "",
        IF(AND(_xlpm.ColLetter="AI", 'Manual Inputs'!$I$22="Yes"), _xlpm.BaseVal - _xlpm.SurfacingVal, _xlpm.BaseVal)
    )
)</f>
        <v/>
      </c>
      <c r="X71" s="119" t="str" cm="1">
        <f t="array" aca="1" ref="X7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IF(OR($A71="", _xlpm.ColLetter="NONE"), "", INDIRECT("'" &amp; $A$35 &amp; "'!" &amp; _xlpm.ColLetter &amp; $B71)),
    _xlpm.SurfacingVal, INDIRECT("'" &amp; $A$35 &amp; "'!AX" &amp; $B71),
    IF(_xlpm.BaseVal="", "",
        IF(AND(_xlpm.ColLetter="AI", 'Manual Inputs'!$I$22="Yes"), _xlpm.BaseVal - _xlpm.SurfacingVal, _xlpm.BaseVal)
    )
)</f>
        <v/>
      </c>
      <c r="Y71" s="119" t="str" cm="1">
        <f t="array" aca="1" ref="Y7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IF(OR($A71="", _xlpm.ColLetter="NONE"), "", INDIRECT("'" &amp; $A$35 &amp; "'!" &amp; _xlpm.ColLetter &amp; $B71)),
    _xlpm.SurfacingVal, INDIRECT("'" &amp; $A$35 &amp; "'!AX" &amp; $B71),
    IF(_xlpm.BaseVal="", "",
        IF(AND(_xlpm.ColLetter="AI", 'Manual Inputs'!$I$22="Yes"), _xlpm.BaseVal - _xlpm.SurfacingVal, _xlpm.BaseVal)
    )
)</f>
        <v/>
      </c>
      <c r="Z71" s="119" t="str" cm="1">
        <f t="array" aca="1" ref="Z7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IF(OR($A71="", _xlpm.ColLetter="NONE"), "", INDIRECT("'" &amp; $A$35 &amp; "'!" &amp; _xlpm.ColLetter &amp; $B71)),
    _xlpm.SurfacingVal, INDIRECT("'" &amp; $A$35 &amp; "'!AX" &amp; $B71),
    IF(_xlpm.BaseVal="", "",
        IF(AND(_xlpm.ColLetter="AI", 'Manual Inputs'!$I$22="Yes"), _xlpm.BaseVal - _xlpm.SurfacingVal, _xlpm.BaseVal)
    )
)</f>
        <v/>
      </c>
      <c r="AA71" s="119" t="str" cm="1">
        <f t="array" aca="1" ref="AA7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IF(OR($A71="", _xlpm.ColLetter="NONE"), "", INDIRECT("'" &amp; $A$35 &amp; "'!" &amp; _xlpm.ColLetter &amp; $B71)),
    _xlpm.SurfacingVal, INDIRECT("'" &amp; $A$35 &amp; "'!AX" &amp; $B71),
    IF(_xlpm.BaseVal="", "",
        IF(AND(_xlpm.ColLetter="AI", 'Manual Inputs'!$I$22="Yes"), _xlpm.BaseVal - _xlpm.SurfacingVal, _xlpm.BaseVal)
    )
)</f>
        <v/>
      </c>
      <c r="AB71" s="119" t="str" cm="1">
        <f t="array" aca="1" ref="AB7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IF(OR($A71="", _xlpm.ColLetter="NONE"), "", INDIRECT("'" &amp; $A$35 &amp; "'!" &amp; _xlpm.ColLetter &amp; $B71)),
    _xlpm.SurfacingVal, INDIRECT("'" &amp; $A$35 &amp; "'!AX" &amp; $B71),
    IF(_xlpm.BaseVal="", "",
        IF(AND(_xlpm.ColLetter="AI", 'Manual Inputs'!$I$22="Yes"), _xlpm.BaseVal - _xlpm.SurfacingVal, _xlpm.BaseVal)
    )
)</f>
        <v/>
      </c>
      <c r="AC71" s="119" t="str" cm="1">
        <f t="array" aca="1" ref="AC7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IF(OR($A71="", _xlpm.ColLetter="NONE"), "", INDIRECT("'" &amp; $A$35 &amp; "'!" &amp; _xlpm.ColLetter &amp; $B71)),
    _xlpm.SurfacingVal, INDIRECT("'" &amp; $A$35 &amp; "'!AX" &amp; $B71),
    IF(_xlpm.BaseVal="", "",
        IF(AND(_xlpm.ColLetter="AI", 'Manual Inputs'!$I$22="Yes"), _xlpm.BaseVal - _xlpm.SurfacingVal, _xlpm.BaseVal)
    )
)</f>
        <v/>
      </c>
      <c r="AD71" s="119" t="str" cm="1">
        <f t="array" aca="1" ref="AD7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IF(OR($A71="", _xlpm.ColLetter="NONE"), "", INDIRECT("'" &amp; $A$35 &amp; "'!" &amp; _xlpm.ColLetter &amp; $B71)),
    _xlpm.SurfacingVal, INDIRECT("'" &amp; $A$35 &amp; "'!AX" &amp; $B71),
    IF(_xlpm.BaseVal="", "",
        IF(AND(_xlpm.ColLetter="AI", 'Manual Inputs'!$I$22="Yes"), _xlpm.BaseVal - _xlpm.SurfacingVal, _xlpm.BaseVal)
    )
)</f>
        <v/>
      </c>
      <c r="AE71" s="119" t="str" cm="1">
        <f t="array" aca="1" ref="AE7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IF(OR($A71="", _xlpm.ColLetter="NONE"), "", INDIRECT("'" &amp; $A$35 &amp; "'!" &amp; _xlpm.ColLetter &amp; $B71)),
    _xlpm.SurfacingVal, INDIRECT("'" &amp; $A$35 &amp; "'!AX" &amp; $B71),
    IF(_xlpm.BaseVal="", "",
        IF(AND(_xlpm.ColLetter="AI", 'Manual Inputs'!$I$22="Yes"), _xlpm.BaseVal - _xlpm.SurfacingVal, _xlpm.BaseVal)
    )
)</f>
        <v/>
      </c>
      <c r="AF71" s="119" t="str" cm="1">
        <f t="array" aca="1" ref="AF7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IF(OR($A71="", _xlpm.ColLetter="NONE"), "", INDIRECT("'" &amp; $A$35 &amp; "'!" &amp; _xlpm.ColLetter &amp; $B71)),
    _xlpm.SurfacingVal, INDIRECT("'" &amp; $A$35 &amp; "'!AX" &amp; $B71),
    IF(_xlpm.BaseVal="", "",
        IF(AND(_xlpm.ColLetter="AI", 'Manual Inputs'!$I$22="Yes"), _xlpm.BaseVal - _xlpm.SurfacingVal, _xlpm.BaseVal)
    )
)</f>
        <v/>
      </c>
      <c r="AG71" s="119" t="str" cm="1">
        <f t="array" aca="1" ref="AG7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IF(OR($A71="", _xlpm.ColLetter="NONE"), "", INDIRECT("'" &amp; $A$35 &amp; "'!" &amp; _xlpm.ColLetter &amp; $B71)),
    _xlpm.SurfacingVal, INDIRECT("'" &amp; $A$35 &amp; "'!AX" &amp; $B71),
    IF(_xlpm.BaseVal="", "",
        IF(AND(_xlpm.ColLetter="AI", 'Manual Inputs'!$I$22="Yes"), _xlpm.BaseVal - _xlpm.SurfacingVal, _xlpm.BaseVal)
    )
)</f>
        <v/>
      </c>
      <c r="AH71" s="112"/>
      <c r="AI71" s="174"/>
    </row>
    <row r="72" spans="1:35" s="2" customFormat="1" ht="14.1" hidden="1" customHeight="1">
      <c r="A72" s="54"/>
      <c r="B72" s="6" t="str">
        <f t="shared" si="13"/>
        <v/>
      </c>
      <c r="C72" s="5"/>
      <c r="D72" s="98"/>
      <c r="E72" s="115"/>
      <c r="F72" s="116" t="str" cm="1">
        <f t="array" aca="1" ref="F72" ca="1">IF(A72="", "", INDIRECT("'" &amp; $A$35 &amp; "'!B" &amp; A72))</f>
        <v/>
      </c>
      <c r="G72" s="117" t="str">
        <f t="shared" si="14"/>
        <v/>
      </c>
      <c r="H72" s="118" t="str" cm="1">
        <f t="array" aca="1" ref="H72" ca="1">IF(A72="", "", INDIRECT("'" &amp; $A$35 &amp; "'!B" &amp; B72))</f>
        <v/>
      </c>
      <c r="I72" s="119" t="str" cm="1">
        <f t="array" aca="1" ref="I7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IF(OR($A72="", _xlpm.ColLetter="NONE"), "", INDIRECT("'" &amp; $A$35 &amp; "'!" &amp; _xlpm.ColLetter &amp; $B72)),
    _xlpm.SurfacingVal, INDIRECT("'" &amp; $A$35 &amp; "'!AX" &amp; $B72),
    IF(_xlpm.BaseVal="", "",
        IF(AND(_xlpm.ColLetter="AI", 'Manual Inputs'!$I$22="Yes"), _xlpm.BaseVal - _xlpm.SurfacingVal, _xlpm.BaseVal)
    )
)</f>
        <v/>
      </c>
      <c r="J72" s="119" t="str" cm="1">
        <f t="array" aca="1" ref="J7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IF(OR($A72="", _xlpm.ColLetter="NONE"), "", INDIRECT("'" &amp; $A$35 &amp; "'!" &amp; _xlpm.ColLetter &amp; $B72)),
    _xlpm.SurfacingVal, INDIRECT("'" &amp; $A$35 &amp; "'!AX" &amp; $B72),
    IF(_xlpm.BaseVal="", "",
        IF(AND(_xlpm.ColLetter="AI", 'Manual Inputs'!$I$22="Yes"), _xlpm.BaseVal - _xlpm.SurfacingVal, _xlpm.BaseVal)
    )
)</f>
        <v/>
      </c>
      <c r="K72" s="119" t="str" cm="1">
        <f t="array" aca="1" ref="K7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IF(OR($A72="", _xlpm.ColLetter="NONE"), "", INDIRECT("'" &amp; $A$35 &amp; "'!" &amp; _xlpm.ColLetter &amp; $B72)),
    _xlpm.SurfacingVal, INDIRECT("'" &amp; $A$35 &amp; "'!AX" &amp; $B72),
    IF(_xlpm.BaseVal="", "",
        IF(AND(_xlpm.ColLetter="AI", 'Manual Inputs'!$I$22="Yes"), _xlpm.BaseVal - _xlpm.SurfacingVal, _xlpm.BaseVal)
    )
)</f>
        <v/>
      </c>
      <c r="L72" s="119" t="str" cm="1">
        <f t="array" aca="1" ref="L7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IF(OR($A72="", _xlpm.ColLetter="NONE"), "", INDIRECT("'" &amp; $A$35 &amp; "'!" &amp; _xlpm.ColLetter &amp; $B72)),
    _xlpm.SurfacingVal, INDIRECT("'" &amp; $A$35 &amp; "'!AX" &amp; $B72),
    IF(_xlpm.BaseVal="", "",
        IF(AND(_xlpm.ColLetter="AI", 'Manual Inputs'!$I$22="Yes"), _xlpm.BaseVal - _xlpm.SurfacingVal, _xlpm.BaseVal)
    )
)</f>
        <v/>
      </c>
      <c r="M72" s="119" t="str" cm="1">
        <f t="array" aca="1" ref="M7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IF(OR($A72="", _xlpm.ColLetter="NONE"), "", INDIRECT("'" &amp; $A$35 &amp; "'!" &amp; _xlpm.ColLetter &amp; $B72)),
    _xlpm.SurfacingVal, INDIRECT("'" &amp; $A$35 &amp; "'!AX" &amp; $B72),
    IF(_xlpm.BaseVal="", "",
        IF(AND(_xlpm.ColLetter="AI", 'Manual Inputs'!$I$22="Yes"), _xlpm.BaseVal - _xlpm.SurfacingVal, _xlpm.BaseVal)
    )
)</f>
        <v/>
      </c>
      <c r="N72" s="119" t="str" cm="1">
        <f t="array" aca="1" ref="N7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IF(OR($A72="", _xlpm.ColLetter="NONE"), "", INDIRECT("'" &amp; $A$35 &amp; "'!" &amp; _xlpm.ColLetter &amp; $B72)),
    _xlpm.SurfacingVal, INDIRECT("'" &amp; $A$35 &amp; "'!AX" &amp; $B72),
    IF(_xlpm.BaseVal="", "",
        IF(AND(_xlpm.ColLetter="AI", 'Manual Inputs'!$I$22="Yes"), _xlpm.BaseVal - _xlpm.SurfacingVal, _xlpm.BaseVal)
    )
)</f>
        <v/>
      </c>
      <c r="O72" s="119" t="str" cm="1">
        <f t="array" aca="1" ref="O7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IF(OR($A72="", _xlpm.ColLetter="NONE"), "", INDIRECT("'" &amp; $A$35 &amp; "'!" &amp; _xlpm.ColLetter &amp; $B72)),
    _xlpm.SurfacingVal, INDIRECT("'" &amp; $A$35 &amp; "'!AX" &amp; $B72),
    IF(_xlpm.BaseVal="", "",
        IF(AND(_xlpm.ColLetter="AI", 'Manual Inputs'!$I$22="Yes"), _xlpm.BaseVal - _xlpm.SurfacingVal, _xlpm.BaseVal)
    )
)</f>
        <v/>
      </c>
      <c r="P72" s="119" t="str" cm="1">
        <f t="array" aca="1" ref="P7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IF(OR($A72="", _xlpm.ColLetter="NONE"), "", INDIRECT("'" &amp; $A$35 &amp; "'!" &amp; _xlpm.ColLetter &amp; $B72)),
    _xlpm.SurfacingVal, INDIRECT("'" &amp; $A$35 &amp; "'!AX" &amp; $B72),
    IF(_xlpm.BaseVal="", "",
        IF(AND(_xlpm.ColLetter="AI", 'Manual Inputs'!$I$22="Yes"), _xlpm.BaseVal - _xlpm.SurfacingVal, _xlpm.BaseVal)
    )
)</f>
        <v/>
      </c>
      <c r="Q72" s="119" t="str" cm="1">
        <f t="array" aca="1" ref="Q7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IF(OR($A72="", _xlpm.ColLetter="NONE"), "", INDIRECT("'" &amp; $A$35 &amp; "'!" &amp; _xlpm.ColLetter &amp; $B72)),
    _xlpm.SurfacingVal, INDIRECT("'" &amp; $A$35 &amp; "'!AX" &amp; $B72),
    IF(_xlpm.BaseVal="", "",
        IF(AND(_xlpm.ColLetter="AI", 'Manual Inputs'!$I$22="Yes"), _xlpm.BaseVal - _xlpm.SurfacingVal, _xlpm.BaseVal)
    )
)</f>
        <v/>
      </c>
      <c r="R72" s="119" t="str" cm="1">
        <f t="array" aca="1" ref="R7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IF(OR($A72="", _xlpm.ColLetter="NONE"), "", INDIRECT("'" &amp; $A$35 &amp; "'!" &amp; _xlpm.ColLetter &amp; $B72)),
    _xlpm.SurfacingVal, INDIRECT("'" &amp; $A$35 &amp; "'!AX" &amp; $B72),
    IF(_xlpm.BaseVal="", "",
        IF(AND(_xlpm.ColLetter="AI", 'Manual Inputs'!$I$22="Yes"), _xlpm.BaseVal - _xlpm.SurfacingVal, _xlpm.BaseVal)
    )
)</f>
        <v/>
      </c>
      <c r="S72" s="119" t="str" cm="1">
        <f t="array" aca="1" ref="S7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IF(OR($A72="", _xlpm.ColLetter="NONE"), "", INDIRECT("'" &amp; $A$35 &amp; "'!" &amp; _xlpm.ColLetter &amp; $B72)),
    _xlpm.SurfacingVal, INDIRECT("'" &amp; $A$35 &amp; "'!AX" &amp; $B72),
    IF(_xlpm.BaseVal="", "",
        IF(AND(_xlpm.ColLetter="AI", 'Manual Inputs'!$I$22="Yes"), _xlpm.BaseVal - _xlpm.SurfacingVal, _xlpm.BaseVal)
    )
)</f>
        <v/>
      </c>
      <c r="T72" s="119" t="str" cm="1">
        <f t="array" aca="1" ref="T7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IF(OR($A72="", _xlpm.ColLetter="NONE"), "", INDIRECT("'" &amp; $A$35 &amp; "'!" &amp; _xlpm.ColLetter &amp; $B72)),
    _xlpm.SurfacingVal, INDIRECT("'" &amp; $A$35 &amp; "'!AX" &amp; $B72),
    IF(_xlpm.BaseVal="", "",
        IF(AND(_xlpm.ColLetter="AI", 'Manual Inputs'!$I$22="Yes"), _xlpm.BaseVal - _xlpm.SurfacingVal, _xlpm.BaseVal)
    )
)</f>
        <v/>
      </c>
      <c r="U72" s="119" t="str" cm="1">
        <f t="array" aca="1" ref="U7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IF(OR($A72="", _xlpm.ColLetter="NONE"), "", INDIRECT("'" &amp; $A$35 &amp; "'!" &amp; _xlpm.ColLetter &amp; $B72)),
    _xlpm.SurfacingVal, INDIRECT("'" &amp; $A$35 &amp; "'!AX" &amp; $B72),
    IF(_xlpm.BaseVal="", "",
        IF(AND(_xlpm.ColLetter="AI", 'Manual Inputs'!$I$22="Yes"), _xlpm.BaseVal - _xlpm.SurfacingVal, _xlpm.BaseVal)
    )
)</f>
        <v/>
      </c>
      <c r="V72" s="119" t="str" cm="1">
        <f t="array" aca="1" ref="V7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IF(OR($A72="", _xlpm.ColLetter="NONE"), "", INDIRECT("'" &amp; $A$35 &amp; "'!" &amp; _xlpm.ColLetter &amp; $B72)),
    _xlpm.SurfacingVal, INDIRECT("'" &amp; $A$35 &amp; "'!AX" &amp; $B72),
    IF(_xlpm.BaseVal="", "",
        IF(AND(_xlpm.ColLetter="AI", 'Manual Inputs'!$I$22="Yes"), _xlpm.BaseVal - _xlpm.SurfacingVal, _xlpm.BaseVal)
    )
)</f>
        <v/>
      </c>
      <c r="W72" s="119" t="str" cm="1">
        <f t="array" aca="1" ref="W7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IF(OR($A72="", _xlpm.ColLetter="NONE"), "", INDIRECT("'" &amp; $A$35 &amp; "'!" &amp; _xlpm.ColLetter &amp; $B72)),
    _xlpm.SurfacingVal, INDIRECT("'" &amp; $A$35 &amp; "'!AX" &amp; $B72),
    IF(_xlpm.BaseVal="", "",
        IF(AND(_xlpm.ColLetter="AI", 'Manual Inputs'!$I$22="Yes"), _xlpm.BaseVal - _xlpm.SurfacingVal, _xlpm.BaseVal)
    )
)</f>
        <v/>
      </c>
      <c r="X72" s="119" t="str" cm="1">
        <f t="array" aca="1" ref="X7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IF(OR($A72="", _xlpm.ColLetter="NONE"), "", INDIRECT("'" &amp; $A$35 &amp; "'!" &amp; _xlpm.ColLetter &amp; $B72)),
    _xlpm.SurfacingVal, INDIRECT("'" &amp; $A$35 &amp; "'!AX" &amp; $B72),
    IF(_xlpm.BaseVal="", "",
        IF(AND(_xlpm.ColLetter="AI", 'Manual Inputs'!$I$22="Yes"), _xlpm.BaseVal - _xlpm.SurfacingVal, _xlpm.BaseVal)
    )
)</f>
        <v/>
      </c>
      <c r="Y72" s="119" t="str" cm="1">
        <f t="array" aca="1" ref="Y7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IF(OR($A72="", _xlpm.ColLetter="NONE"), "", INDIRECT("'" &amp; $A$35 &amp; "'!" &amp; _xlpm.ColLetter &amp; $B72)),
    _xlpm.SurfacingVal, INDIRECT("'" &amp; $A$35 &amp; "'!AX" &amp; $B72),
    IF(_xlpm.BaseVal="", "",
        IF(AND(_xlpm.ColLetter="AI", 'Manual Inputs'!$I$22="Yes"), _xlpm.BaseVal - _xlpm.SurfacingVal, _xlpm.BaseVal)
    )
)</f>
        <v/>
      </c>
      <c r="Z72" s="119" t="str" cm="1">
        <f t="array" aca="1" ref="Z7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IF(OR($A72="", _xlpm.ColLetter="NONE"), "", INDIRECT("'" &amp; $A$35 &amp; "'!" &amp; _xlpm.ColLetter &amp; $B72)),
    _xlpm.SurfacingVal, INDIRECT("'" &amp; $A$35 &amp; "'!AX" &amp; $B72),
    IF(_xlpm.BaseVal="", "",
        IF(AND(_xlpm.ColLetter="AI", 'Manual Inputs'!$I$22="Yes"), _xlpm.BaseVal - _xlpm.SurfacingVal, _xlpm.BaseVal)
    )
)</f>
        <v/>
      </c>
      <c r="AA72" s="119" t="str" cm="1">
        <f t="array" aca="1" ref="AA7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IF(OR($A72="", _xlpm.ColLetter="NONE"), "", INDIRECT("'" &amp; $A$35 &amp; "'!" &amp; _xlpm.ColLetter &amp; $B72)),
    _xlpm.SurfacingVal, INDIRECT("'" &amp; $A$35 &amp; "'!AX" &amp; $B72),
    IF(_xlpm.BaseVal="", "",
        IF(AND(_xlpm.ColLetter="AI", 'Manual Inputs'!$I$22="Yes"), _xlpm.BaseVal - _xlpm.SurfacingVal, _xlpm.BaseVal)
    )
)</f>
        <v/>
      </c>
      <c r="AB72" s="119" t="str" cm="1">
        <f t="array" aca="1" ref="AB7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IF(OR($A72="", _xlpm.ColLetter="NONE"), "", INDIRECT("'" &amp; $A$35 &amp; "'!" &amp; _xlpm.ColLetter &amp; $B72)),
    _xlpm.SurfacingVal, INDIRECT("'" &amp; $A$35 &amp; "'!AX" &amp; $B72),
    IF(_xlpm.BaseVal="", "",
        IF(AND(_xlpm.ColLetter="AI", 'Manual Inputs'!$I$22="Yes"), _xlpm.BaseVal - _xlpm.SurfacingVal, _xlpm.BaseVal)
    )
)</f>
        <v/>
      </c>
      <c r="AC72" s="119" t="str" cm="1">
        <f t="array" aca="1" ref="AC7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IF(OR($A72="", _xlpm.ColLetter="NONE"), "", INDIRECT("'" &amp; $A$35 &amp; "'!" &amp; _xlpm.ColLetter &amp; $B72)),
    _xlpm.SurfacingVal, INDIRECT("'" &amp; $A$35 &amp; "'!AX" &amp; $B72),
    IF(_xlpm.BaseVal="", "",
        IF(AND(_xlpm.ColLetter="AI", 'Manual Inputs'!$I$22="Yes"), _xlpm.BaseVal - _xlpm.SurfacingVal, _xlpm.BaseVal)
    )
)</f>
        <v/>
      </c>
      <c r="AD72" s="119" t="str" cm="1">
        <f t="array" aca="1" ref="AD7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IF(OR($A72="", _xlpm.ColLetter="NONE"), "", INDIRECT("'" &amp; $A$35 &amp; "'!" &amp; _xlpm.ColLetter &amp; $B72)),
    _xlpm.SurfacingVal, INDIRECT("'" &amp; $A$35 &amp; "'!AX" &amp; $B72),
    IF(_xlpm.BaseVal="", "",
        IF(AND(_xlpm.ColLetter="AI", 'Manual Inputs'!$I$22="Yes"), _xlpm.BaseVal - _xlpm.SurfacingVal, _xlpm.BaseVal)
    )
)</f>
        <v/>
      </c>
      <c r="AE72" s="119" t="str" cm="1">
        <f t="array" aca="1" ref="AE7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IF(OR($A72="", _xlpm.ColLetter="NONE"), "", INDIRECT("'" &amp; $A$35 &amp; "'!" &amp; _xlpm.ColLetter &amp; $B72)),
    _xlpm.SurfacingVal, INDIRECT("'" &amp; $A$35 &amp; "'!AX" &amp; $B72),
    IF(_xlpm.BaseVal="", "",
        IF(AND(_xlpm.ColLetter="AI", 'Manual Inputs'!$I$22="Yes"), _xlpm.BaseVal - _xlpm.SurfacingVal, _xlpm.BaseVal)
    )
)</f>
        <v/>
      </c>
      <c r="AF72" s="119" t="str" cm="1">
        <f t="array" aca="1" ref="AF7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IF(OR($A72="", _xlpm.ColLetter="NONE"), "", INDIRECT("'" &amp; $A$35 &amp; "'!" &amp; _xlpm.ColLetter &amp; $B72)),
    _xlpm.SurfacingVal, INDIRECT("'" &amp; $A$35 &amp; "'!AX" &amp; $B72),
    IF(_xlpm.BaseVal="", "",
        IF(AND(_xlpm.ColLetter="AI", 'Manual Inputs'!$I$22="Yes"), _xlpm.BaseVal - _xlpm.SurfacingVal, _xlpm.BaseVal)
    )
)</f>
        <v/>
      </c>
      <c r="AG72" s="119" t="str" cm="1">
        <f t="array" aca="1" ref="AG7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IF(OR($A72="", _xlpm.ColLetter="NONE"), "", INDIRECT("'" &amp; $A$35 &amp; "'!" &amp; _xlpm.ColLetter &amp; $B72)),
    _xlpm.SurfacingVal, INDIRECT("'" &amp; $A$35 &amp; "'!AX" &amp; $B72),
    IF(_xlpm.BaseVal="", "",
        IF(AND(_xlpm.ColLetter="AI", 'Manual Inputs'!$I$22="Yes"), _xlpm.BaseVal - _xlpm.SurfacingVal, _xlpm.BaseVal)
    )
)</f>
        <v/>
      </c>
      <c r="AH72" s="112"/>
      <c r="AI72" s="174"/>
    </row>
    <row r="73" spans="1:35" s="2" customFormat="1" ht="14.1" hidden="1" customHeight="1">
      <c r="A73" s="54"/>
      <c r="B73" s="6" t="str">
        <f t="shared" si="13"/>
        <v/>
      </c>
      <c r="C73" s="5"/>
      <c r="D73" s="98"/>
      <c r="E73" s="115"/>
      <c r="F73" s="116" t="str" cm="1">
        <f t="array" aca="1" ref="F73" ca="1">IF(A73="", "", INDIRECT("'" &amp; $A$35 &amp; "'!B" &amp; A73))</f>
        <v/>
      </c>
      <c r="G73" s="117" t="str">
        <f t="shared" si="14"/>
        <v/>
      </c>
      <c r="H73" s="118" t="str" cm="1">
        <f t="array" aca="1" ref="H73" ca="1">IF(A73="", "", INDIRECT("'" &amp; $A$35 &amp; "'!B" &amp; B73))</f>
        <v/>
      </c>
      <c r="I73" s="119" t="str" cm="1">
        <f t="array" aca="1" ref="I7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IF(OR($A73="", _xlpm.ColLetter="NONE"), "", INDIRECT("'" &amp; $A$35 &amp; "'!" &amp; _xlpm.ColLetter &amp; $B73)),
    _xlpm.SurfacingVal, INDIRECT("'" &amp; $A$35 &amp; "'!AX" &amp; $B73),
    IF(_xlpm.BaseVal="", "",
        IF(AND(_xlpm.ColLetter="AI", 'Manual Inputs'!$I$22="Yes"), _xlpm.BaseVal - _xlpm.SurfacingVal, _xlpm.BaseVal)
    )
)</f>
        <v/>
      </c>
      <c r="J73" s="119" t="str" cm="1">
        <f t="array" aca="1" ref="J7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IF(OR($A73="", _xlpm.ColLetter="NONE"), "", INDIRECT("'" &amp; $A$35 &amp; "'!" &amp; _xlpm.ColLetter &amp; $B73)),
    _xlpm.SurfacingVal, INDIRECT("'" &amp; $A$35 &amp; "'!AX" &amp; $B73),
    IF(_xlpm.BaseVal="", "",
        IF(AND(_xlpm.ColLetter="AI", 'Manual Inputs'!$I$22="Yes"), _xlpm.BaseVal - _xlpm.SurfacingVal, _xlpm.BaseVal)
    )
)</f>
        <v/>
      </c>
      <c r="K73" s="119" t="str" cm="1">
        <f t="array" aca="1" ref="K7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IF(OR($A73="", _xlpm.ColLetter="NONE"), "", INDIRECT("'" &amp; $A$35 &amp; "'!" &amp; _xlpm.ColLetter &amp; $B73)),
    _xlpm.SurfacingVal, INDIRECT("'" &amp; $A$35 &amp; "'!AX" &amp; $B73),
    IF(_xlpm.BaseVal="", "",
        IF(AND(_xlpm.ColLetter="AI", 'Manual Inputs'!$I$22="Yes"), _xlpm.BaseVal - _xlpm.SurfacingVal, _xlpm.BaseVal)
    )
)</f>
        <v/>
      </c>
      <c r="L73" s="119" t="str" cm="1">
        <f t="array" aca="1" ref="L7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IF(OR($A73="", _xlpm.ColLetter="NONE"), "", INDIRECT("'" &amp; $A$35 &amp; "'!" &amp; _xlpm.ColLetter &amp; $B73)),
    _xlpm.SurfacingVal, INDIRECT("'" &amp; $A$35 &amp; "'!AX" &amp; $B73),
    IF(_xlpm.BaseVal="", "",
        IF(AND(_xlpm.ColLetter="AI", 'Manual Inputs'!$I$22="Yes"), _xlpm.BaseVal - _xlpm.SurfacingVal, _xlpm.BaseVal)
    )
)</f>
        <v/>
      </c>
      <c r="M73" s="119" t="str" cm="1">
        <f t="array" aca="1" ref="M7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IF(OR($A73="", _xlpm.ColLetter="NONE"), "", INDIRECT("'" &amp; $A$35 &amp; "'!" &amp; _xlpm.ColLetter &amp; $B73)),
    _xlpm.SurfacingVal, INDIRECT("'" &amp; $A$35 &amp; "'!AX" &amp; $B73),
    IF(_xlpm.BaseVal="", "",
        IF(AND(_xlpm.ColLetter="AI", 'Manual Inputs'!$I$22="Yes"), _xlpm.BaseVal - _xlpm.SurfacingVal, _xlpm.BaseVal)
    )
)</f>
        <v/>
      </c>
      <c r="N73" s="119" t="str" cm="1">
        <f t="array" aca="1" ref="N7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IF(OR($A73="", _xlpm.ColLetter="NONE"), "", INDIRECT("'" &amp; $A$35 &amp; "'!" &amp; _xlpm.ColLetter &amp; $B73)),
    _xlpm.SurfacingVal, INDIRECT("'" &amp; $A$35 &amp; "'!AX" &amp; $B73),
    IF(_xlpm.BaseVal="", "",
        IF(AND(_xlpm.ColLetter="AI", 'Manual Inputs'!$I$22="Yes"), _xlpm.BaseVal - _xlpm.SurfacingVal, _xlpm.BaseVal)
    )
)</f>
        <v/>
      </c>
      <c r="O73" s="119" t="str" cm="1">
        <f t="array" aca="1" ref="O7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IF(OR($A73="", _xlpm.ColLetter="NONE"), "", INDIRECT("'" &amp; $A$35 &amp; "'!" &amp; _xlpm.ColLetter &amp; $B73)),
    _xlpm.SurfacingVal, INDIRECT("'" &amp; $A$35 &amp; "'!AX" &amp; $B73),
    IF(_xlpm.BaseVal="", "",
        IF(AND(_xlpm.ColLetter="AI", 'Manual Inputs'!$I$22="Yes"), _xlpm.BaseVal - _xlpm.SurfacingVal, _xlpm.BaseVal)
    )
)</f>
        <v/>
      </c>
      <c r="P73" s="119" t="str" cm="1">
        <f t="array" aca="1" ref="P7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IF(OR($A73="", _xlpm.ColLetter="NONE"), "", INDIRECT("'" &amp; $A$35 &amp; "'!" &amp; _xlpm.ColLetter &amp; $B73)),
    _xlpm.SurfacingVal, INDIRECT("'" &amp; $A$35 &amp; "'!AX" &amp; $B73),
    IF(_xlpm.BaseVal="", "",
        IF(AND(_xlpm.ColLetter="AI", 'Manual Inputs'!$I$22="Yes"), _xlpm.BaseVal - _xlpm.SurfacingVal, _xlpm.BaseVal)
    )
)</f>
        <v/>
      </c>
      <c r="Q73" s="119" t="str" cm="1">
        <f t="array" aca="1" ref="Q7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IF(OR($A73="", _xlpm.ColLetter="NONE"), "", INDIRECT("'" &amp; $A$35 &amp; "'!" &amp; _xlpm.ColLetter &amp; $B73)),
    _xlpm.SurfacingVal, INDIRECT("'" &amp; $A$35 &amp; "'!AX" &amp; $B73),
    IF(_xlpm.BaseVal="", "",
        IF(AND(_xlpm.ColLetter="AI", 'Manual Inputs'!$I$22="Yes"), _xlpm.BaseVal - _xlpm.SurfacingVal, _xlpm.BaseVal)
    )
)</f>
        <v/>
      </c>
      <c r="R73" s="119" t="str" cm="1">
        <f t="array" aca="1" ref="R7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IF(OR($A73="", _xlpm.ColLetter="NONE"), "", INDIRECT("'" &amp; $A$35 &amp; "'!" &amp; _xlpm.ColLetter &amp; $B73)),
    _xlpm.SurfacingVal, INDIRECT("'" &amp; $A$35 &amp; "'!AX" &amp; $B73),
    IF(_xlpm.BaseVal="", "",
        IF(AND(_xlpm.ColLetter="AI", 'Manual Inputs'!$I$22="Yes"), _xlpm.BaseVal - _xlpm.SurfacingVal, _xlpm.BaseVal)
    )
)</f>
        <v/>
      </c>
      <c r="S73" s="119" t="str" cm="1">
        <f t="array" aca="1" ref="S7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IF(OR($A73="", _xlpm.ColLetter="NONE"), "", INDIRECT("'" &amp; $A$35 &amp; "'!" &amp; _xlpm.ColLetter &amp; $B73)),
    _xlpm.SurfacingVal, INDIRECT("'" &amp; $A$35 &amp; "'!AX" &amp; $B73),
    IF(_xlpm.BaseVal="", "",
        IF(AND(_xlpm.ColLetter="AI", 'Manual Inputs'!$I$22="Yes"), _xlpm.BaseVal - _xlpm.SurfacingVal, _xlpm.BaseVal)
    )
)</f>
        <v/>
      </c>
      <c r="T73" s="119" t="str" cm="1">
        <f t="array" aca="1" ref="T7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IF(OR($A73="", _xlpm.ColLetter="NONE"), "", INDIRECT("'" &amp; $A$35 &amp; "'!" &amp; _xlpm.ColLetter &amp; $B73)),
    _xlpm.SurfacingVal, INDIRECT("'" &amp; $A$35 &amp; "'!AX" &amp; $B73),
    IF(_xlpm.BaseVal="", "",
        IF(AND(_xlpm.ColLetter="AI", 'Manual Inputs'!$I$22="Yes"), _xlpm.BaseVal - _xlpm.SurfacingVal, _xlpm.BaseVal)
    )
)</f>
        <v/>
      </c>
      <c r="U73" s="119" t="str" cm="1">
        <f t="array" aca="1" ref="U7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IF(OR($A73="", _xlpm.ColLetter="NONE"), "", INDIRECT("'" &amp; $A$35 &amp; "'!" &amp; _xlpm.ColLetter &amp; $B73)),
    _xlpm.SurfacingVal, INDIRECT("'" &amp; $A$35 &amp; "'!AX" &amp; $B73),
    IF(_xlpm.BaseVal="", "",
        IF(AND(_xlpm.ColLetter="AI", 'Manual Inputs'!$I$22="Yes"), _xlpm.BaseVal - _xlpm.SurfacingVal, _xlpm.BaseVal)
    )
)</f>
        <v/>
      </c>
      <c r="V73" s="119" t="str" cm="1">
        <f t="array" aca="1" ref="V7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IF(OR($A73="", _xlpm.ColLetter="NONE"), "", INDIRECT("'" &amp; $A$35 &amp; "'!" &amp; _xlpm.ColLetter &amp; $B73)),
    _xlpm.SurfacingVal, INDIRECT("'" &amp; $A$35 &amp; "'!AX" &amp; $B73),
    IF(_xlpm.BaseVal="", "",
        IF(AND(_xlpm.ColLetter="AI", 'Manual Inputs'!$I$22="Yes"), _xlpm.BaseVal - _xlpm.SurfacingVal, _xlpm.BaseVal)
    )
)</f>
        <v/>
      </c>
      <c r="W73" s="119" t="str" cm="1">
        <f t="array" aca="1" ref="W7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IF(OR($A73="", _xlpm.ColLetter="NONE"), "", INDIRECT("'" &amp; $A$35 &amp; "'!" &amp; _xlpm.ColLetter &amp; $B73)),
    _xlpm.SurfacingVal, INDIRECT("'" &amp; $A$35 &amp; "'!AX" &amp; $B73),
    IF(_xlpm.BaseVal="", "",
        IF(AND(_xlpm.ColLetter="AI", 'Manual Inputs'!$I$22="Yes"), _xlpm.BaseVal - _xlpm.SurfacingVal, _xlpm.BaseVal)
    )
)</f>
        <v/>
      </c>
      <c r="X73" s="119" t="str" cm="1">
        <f t="array" aca="1" ref="X7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IF(OR($A73="", _xlpm.ColLetter="NONE"), "", INDIRECT("'" &amp; $A$35 &amp; "'!" &amp; _xlpm.ColLetter &amp; $B73)),
    _xlpm.SurfacingVal, INDIRECT("'" &amp; $A$35 &amp; "'!AX" &amp; $B73),
    IF(_xlpm.BaseVal="", "",
        IF(AND(_xlpm.ColLetter="AI", 'Manual Inputs'!$I$22="Yes"), _xlpm.BaseVal - _xlpm.SurfacingVal, _xlpm.BaseVal)
    )
)</f>
        <v/>
      </c>
      <c r="Y73" s="119" t="str" cm="1">
        <f t="array" aca="1" ref="Y7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IF(OR($A73="", _xlpm.ColLetter="NONE"), "", INDIRECT("'" &amp; $A$35 &amp; "'!" &amp; _xlpm.ColLetter &amp; $B73)),
    _xlpm.SurfacingVal, INDIRECT("'" &amp; $A$35 &amp; "'!AX" &amp; $B73),
    IF(_xlpm.BaseVal="", "",
        IF(AND(_xlpm.ColLetter="AI", 'Manual Inputs'!$I$22="Yes"), _xlpm.BaseVal - _xlpm.SurfacingVal, _xlpm.BaseVal)
    )
)</f>
        <v/>
      </c>
      <c r="Z73" s="119" t="str" cm="1">
        <f t="array" aca="1" ref="Z7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IF(OR($A73="", _xlpm.ColLetter="NONE"), "", INDIRECT("'" &amp; $A$35 &amp; "'!" &amp; _xlpm.ColLetter &amp; $B73)),
    _xlpm.SurfacingVal, INDIRECT("'" &amp; $A$35 &amp; "'!AX" &amp; $B73),
    IF(_xlpm.BaseVal="", "",
        IF(AND(_xlpm.ColLetter="AI", 'Manual Inputs'!$I$22="Yes"), _xlpm.BaseVal - _xlpm.SurfacingVal, _xlpm.BaseVal)
    )
)</f>
        <v/>
      </c>
      <c r="AA73" s="119" t="str" cm="1">
        <f t="array" aca="1" ref="AA7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IF(OR($A73="", _xlpm.ColLetter="NONE"), "", INDIRECT("'" &amp; $A$35 &amp; "'!" &amp; _xlpm.ColLetter &amp; $B73)),
    _xlpm.SurfacingVal, INDIRECT("'" &amp; $A$35 &amp; "'!AX" &amp; $B73),
    IF(_xlpm.BaseVal="", "",
        IF(AND(_xlpm.ColLetter="AI", 'Manual Inputs'!$I$22="Yes"), _xlpm.BaseVal - _xlpm.SurfacingVal, _xlpm.BaseVal)
    )
)</f>
        <v/>
      </c>
      <c r="AB73" s="119" t="str" cm="1">
        <f t="array" aca="1" ref="AB7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IF(OR($A73="", _xlpm.ColLetter="NONE"), "", INDIRECT("'" &amp; $A$35 &amp; "'!" &amp; _xlpm.ColLetter &amp; $B73)),
    _xlpm.SurfacingVal, INDIRECT("'" &amp; $A$35 &amp; "'!AX" &amp; $B73),
    IF(_xlpm.BaseVal="", "",
        IF(AND(_xlpm.ColLetter="AI", 'Manual Inputs'!$I$22="Yes"), _xlpm.BaseVal - _xlpm.SurfacingVal, _xlpm.BaseVal)
    )
)</f>
        <v/>
      </c>
      <c r="AC73" s="119" t="str" cm="1">
        <f t="array" aca="1" ref="AC7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IF(OR($A73="", _xlpm.ColLetter="NONE"), "", INDIRECT("'" &amp; $A$35 &amp; "'!" &amp; _xlpm.ColLetter &amp; $B73)),
    _xlpm.SurfacingVal, INDIRECT("'" &amp; $A$35 &amp; "'!AX" &amp; $B73),
    IF(_xlpm.BaseVal="", "",
        IF(AND(_xlpm.ColLetter="AI", 'Manual Inputs'!$I$22="Yes"), _xlpm.BaseVal - _xlpm.SurfacingVal, _xlpm.BaseVal)
    )
)</f>
        <v/>
      </c>
      <c r="AD73" s="119" t="str" cm="1">
        <f t="array" aca="1" ref="AD7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IF(OR($A73="", _xlpm.ColLetter="NONE"), "", INDIRECT("'" &amp; $A$35 &amp; "'!" &amp; _xlpm.ColLetter &amp; $B73)),
    _xlpm.SurfacingVal, INDIRECT("'" &amp; $A$35 &amp; "'!AX" &amp; $B73),
    IF(_xlpm.BaseVal="", "",
        IF(AND(_xlpm.ColLetter="AI", 'Manual Inputs'!$I$22="Yes"), _xlpm.BaseVal - _xlpm.SurfacingVal, _xlpm.BaseVal)
    )
)</f>
        <v/>
      </c>
      <c r="AE73" s="119" t="str" cm="1">
        <f t="array" aca="1" ref="AE7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IF(OR($A73="", _xlpm.ColLetter="NONE"), "", INDIRECT("'" &amp; $A$35 &amp; "'!" &amp; _xlpm.ColLetter &amp; $B73)),
    _xlpm.SurfacingVal, INDIRECT("'" &amp; $A$35 &amp; "'!AX" &amp; $B73),
    IF(_xlpm.BaseVal="", "",
        IF(AND(_xlpm.ColLetter="AI", 'Manual Inputs'!$I$22="Yes"), _xlpm.BaseVal - _xlpm.SurfacingVal, _xlpm.BaseVal)
    )
)</f>
        <v/>
      </c>
      <c r="AF73" s="119" t="str" cm="1">
        <f t="array" aca="1" ref="AF7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IF(OR($A73="", _xlpm.ColLetter="NONE"), "", INDIRECT("'" &amp; $A$35 &amp; "'!" &amp; _xlpm.ColLetter &amp; $B73)),
    _xlpm.SurfacingVal, INDIRECT("'" &amp; $A$35 &amp; "'!AX" &amp; $B73),
    IF(_xlpm.BaseVal="", "",
        IF(AND(_xlpm.ColLetter="AI", 'Manual Inputs'!$I$22="Yes"), _xlpm.BaseVal - _xlpm.SurfacingVal, _xlpm.BaseVal)
    )
)</f>
        <v/>
      </c>
      <c r="AG73" s="119" t="str" cm="1">
        <f t="array" aca="1" ref="AG7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IF(OR($A73="", _xlpm.ColLetter="NONE"), "", INDIRECT("'" &amp; $A$35 &amp; "'!" &amp; _xlpm.ColLetter &amp; $B73)),
    _xlpm.SurfacingVal, INDIRECT("'" &amp; $A$35 &amp; "'!AX" &amp; $B73),
    IF(_xlpm.BaseVal="", "",
        IF(AND(_xlpm.ColLetter="AI", 'Manual Inputs'!$I$22="Yes"), _xlpm.BaseVal - _xlpm.SurfacingVal, _xlpm.BaseVal)
    )
)</f>
        <v/>
      </c>
      <c r="AH73" s="112"/>
      <c r="AI73" s="174"/>
    </row>
    <row r="74" spans="1:35" s="2" customFormat="1" ht="14.1" hidden="1" customHeight="1">
      <c r="A74" s="54"/>
      <c r="B74" s="6" t="str">
        <f t="shared" ref="B74:B78" si="15">IF(A75="","",+A75)</f>
        <v/>
      </c>
      <c r="C74" s="5"/>
      <c r="D74" s="98"/>
      <c r="E74" s="115"/>
      <c r="F74" s="116" t="str" cm="1">
        <f t="array" aca="1" ref="F74" ca="1">IF(A74="", "", INDIRECT("'" &amp; $A$35 &amp; "'!B" &amp; A74))</f>
        <v/>
      </c>
      <c r="G74" s="117" t="str">
        <f t="shared" si="14"/>
        <v/>
      </c>
      <c r="H74" s="118" t="str" cm="1">
        <f t="array" aca="1" ref="H74" ca="1">IF(A74="", "", INDIRECT("'" &amp; $A$35 &amp; "'!B" &amp; B74))</f>
        <v/>
      </c>
      <c r="I74" s="119" t="str" cm="1">
        <f t="array" aca="1" ref="I7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IF(OR($A74="", _xlpm.ColLetter="NONE"), "", INDIRECT("'" &amp; $A$35 &amp; "'!" &amp; _xlpm.ColLetter &amp; $B74)),
    _xlpm.SurfacingVal, INDIRECT("'" &amp; $A$35 &amp; "'!AX" &amp; $B74),
    IF(_xlpm.BaseVal="", "",
        IF(AND(_xlpm.ColLetter="AI", 'Manual Inputs'!$I$22="Yes"), _xlpm.BaseVal - _xlpm.SurfacingVal, _xlpm.BaseVal)
    )
)</f>
        <v/>
      </c>
      <c r="J74" s="119" t="str" cm="1">
        <f t="array" aca="1" ref="J7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IF(OR($A74="", _xlpm.ColLetter="NONE"), "", INDIRECT("'" &amp; $A$35 &amp; "'!" &amp; _xlpm.ColLetter &amp; $B74)),
    _xlpm.SurfacingVal, INDIRECT("'" &amp; $A$35 &amp; "'!AX" &amp; $B74),
    IF(_xlpm.BaseVal="", "",
        IF(AND(_xlpm.ColLetter="AI", 'Manual Inputs'!$I$22="Yes"), _xlpm.BaseVal - _xlpm.SurfacingVal, _xlpm.BaseVal)
    )
)</f>
        <v/>
      </c>
      <c r="K74" s="119" t="str" cm="1">
        <f t="array" aca="1" ref="K7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IF(OR($A74="", _xlpm.ColLetter="NONE"), "", INDIRECT("'" &amp; $A$35 &amp; "'!" &amp; _xlpm.ColLetter &amp; $B74)),
    _xlpm.SurfacingVal, INDIRECT("'" &amp; $A$35 &amp; "'!AX" &amp; $B74),
    IF(_xlpm.BaseVal="", "",
        IF(AND(_xlpm.ColLetter="AI", 'Manual Inputs'!$I$22="Yes"), _xlpm.BaseVal - _xlpm.SurfacingVal, _xlpm.BaseVal)
    )
)</f>
        <v/>
      </c>
      <c r="L74" s="119" t="str" cm="1">
        <f t="array" aca="1" ref="L7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IF(OR($A74="", _xlpm.ColLetter="NONE"), "", INDIRECT("'" &amp; $A$35 &amp; "'!" &amp; _xlpm.ColLetter &amp; $B74)),
    _xlpm.SurfacingVal, INDIRECT("'" &amp; $A$35 &amp; "'!AX" &amp; $B74),
    IF(_xlpm.BaseVal="", "",
        IF(AND(_xlpm.ColLetter="AI", 'Manual Inputs'!$I$22="Yes"), _xlpm.BaseVal - _xlpm.SurfacingVal, _xlpm.BaseVal)
    )
)</f>
        <v/>
      </c>
      <c r="M74" s="119" t="str" cm="1">
        <f t="array" aca="1" ref="M7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IF(OR($A74="", _xlpm.ColLetter="NONE"), "", INDIRECT("'" &amp; $A$35 &amp; "'!" &amp; _xlpm.ColLetter &amp; $B74)),
    _xlpm.SurfacingVal, INDIRECT("'" &amp; $A$35 &amp; "'!AX" &amp; $B74),
    IF(_xlpm.BaseVal="", "",
        IF(AND(_xlpm.ColLetter="AI", 'Manual Inputs'!$I$22="Yes"), _xlpm.BaseVal - _xlpm.SurfacingVal, _xlpm.BaseVal)
    )
)</f>
        <v/>
      </c>
      <c r="N74" s="119" t="str" cm="1">
        <f t="array" aca="1" ref="N7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IF(OR($A74="", _xlpm.ColLetter="NONE"), "", INDIRECT("'" &amp; $A$35 &amp; "'!" &amp; _xlpm.ColLetter &amp; $B74)),
    _xlpm.SurfacingVal, INDIRECT("'" &amp; $A$35 &amp; "'!AX" &amp; $B74),
    IF(_xlpm.BaseVal="", "",
        IF(AND(_xlpm.ColLetter="AI", 'Manual Inputs'!$I$22="Yes"), _xlpm.BaseVal - _xlpm.SurfacingVal, _xlpm.BaseVal)
    )
)</f>
        <v/>
      </c>
      <c r="O74" s="119" t="str" cm="1">
        <f t="array" aca="1" ref="O7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IF(OR($A74="", _xlpm.ColLetter="NONE"), "", INDIRECT("'" &amp; $A$35 &amp; "'!" &amp; _xlpm.ColLetter &amp; $B74)),
    _xlpm.SurfacingVal, INDIRECT("'" &amp; $A$35 &amp; "'!AX" &amp; $B74),
    IF(_xlpm.BaseVal="", "",
        IF(AND(_xlpm.ColLetter="AI", 'Manual Inputs'!$I$22="Yes"), _xlpm.BaseVal - _xlpm.SurfacingVal, _xlpm.BaseVal)
    )
)</f>
        <v/>
      </c>
      <c r="P74" s="119" t="str" cm="1">
        <f t="array" aca="1" ref="P7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IF(OR($A74="", _xlpm.ColLetter="NONE"), "", INDIRECT("'" &amp; $A$35 &amp; "'!" &amp; _xlpm.ColLetter &amp; $B74)),
    _xlpm.SurfacingVal, INDIRECT("'" &amp; $A$35 &amp; "'!AX" &amp; $B74),
    IF(_xlpm.BaseVal="", "",
        IF(AND(_xlpm.ColLetter="AI", 'Manual Inputs'!$I$22="Yes"), _xlpm.BaseVal - _xlpm.SurfacingVal, _xlpm.BaseVal)
    )
)</f>
        <v/>
      </c>
      <c r="Q74" s="119" t="str" cm="1">
        <f t="array" aca="1" ref="Q7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IF(OR($A74="", _xlpm.ColLetter="NONE"), "", INDIRECT("'" &amp; $A$35 &amp; "'!" &amp; _xlpm.ColLetter &amp; $B74)),
    _xlpm.SurfacingVal, INDIRECT("'" &amp; $A$35 &amp; "'!AX" &amp; $B74),
    IF(_xlpm.BaseVal="", "",
        IF(AND(_xlpm.ColLetter="AI", 'Manual Inputs'!$I$22="Yes"), _xlpm.BaseVal - _xlpm.SurfacingVal, _xlpm.BaseVal)
    )
)</f>
        <v/>
      </c>
      <c r="R74" s="119" t="str" cm="1">
        <f t="array" aca="1" ref="R7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IF(OR($A74="", _xlpm.ColLetter="NONE"), "", INDIRECT("'" &amp; $A$35 &amp; "'!" &amp; _xlpm.ColLetter &amp; $B74)),
    _xlpm.SurfacingVal, INDIRECT("'" &amp; $A$35 &amp; "'!AX" &amp; $B74),
    IF(_xlpm.BaseVal="", "",
        IF(AND(_xlpm.ColLetter="AI", 'Manual Inputs'!$I$22="Yes"), _xlpm.BaseVal - _xlpm.SurfacingVal, _xlpm.BaseVal)
    )
)</f>
        <v/>
      </c>
      <c r="S74" s="119" t="str" cm="1">
        <f t="array" aca="1" ref="S7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IF(OR($A74="", _xlpm.ColLetter="NONE"), "", INDIRECT("'" &amp; $A$35 &amp; "'!" &amp; _xlpm.ColLetter &amp; $B74)),
    _xlpm.SurfacingVal, INDIRECT("'" &amp; $A$35 &amp; "'!AX" &amp; $B74),
    IF(_xlpm.BaseVal="", "",
        IF(AND(_xlpm.ColLetter="AI", 'Manual Inputs'!$I$22="Yes"), _xlpm.BaseVal - _xlpm.SurfacingVal, _xlpm.BaseVal)
    )
)</f>
        <v/>
      </c>
      <c r="T74" s="119" t="str" cm="1">
        <f t="array" aca="1" ref="T7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IF(OR($A74="", _xlpm.ColLetter="NONE"), "", INDIRECT("'" &amp; $A$35 &amp; "'!" &amp; _xlpm.ColLetter &amp; $B74)),
    _xlpm.SurfacingVal, INDIRECT("'" &amp; $A$35 &amp; "'!AX" &amp; $B74),
    IF(_xlpm.BaseVal="", "",
        IF(AND(_xlpm.ColLetter="AI", 'Manual Inputs'!$I$22="Yes"), _xlpm.BaseVal - _xlpm.SurfacingVal, _xlpm.BaseVal)
    )
)</f>
        <v/>
      </c>
      <c r="U74" s="119" t="str" cm="1">
        <f t="array" aca="1" ref="U7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IF(OR($A74="", _xlpm.ColLetter="NONE"), "", INDIRECT("'" &amp; $A$35 &amp; "'!" &amp; _xlpm.ColLetter &amp; $B74)),
    _xlpm.SurfacingVal, INDIRECT("'" &amp; $A$35 &amp; "'!AX" &amp; $B74),
    IF(_xlpm.BaseVal="", "",
        IF(AND(_xlpm.ColLetter="AI", 'Manual Inputs'!$I$22="Yes"), _xlpm.BaseVal - _xlpm.SurfacingVal, _xlpm.BaseVal)
    )
)</f>
        <v/>
      </c>
      <c r="V74" s="119" t="str" cm="1">
        <f t="array" aca="1" ref="V7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IF(OR($A74="", _xlpm.ColLetter="NONE"), "", INDIRECT("'" &amp; $A$35 &amp; "'!" &amp; _xlpm.ColLetter &amp; $B74)),
    _xlpm.SurfacingVal, INDIRECT("'" &amp; $A$35 &amp; "'!AX" &amp; $B74),
    IF(_xlpm.BaseVal="", "",
        IF(AND(_xlpm.ColLetter="AI", 'Manual Inputs'!$I$22="Yes"), _xlpm.BaseVal - _xlpm.SurfacingVal, _xlpm.BaseVal)
    )
)</f>
        <v/>
      </c>
      <c r="W74" s="119" t="str" cm="1">
        <f t="array" aca="1" ref="W7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IF(OR($A74="", _xlpm.ColLetter="NONE"), "", INDIRECT("'" &amp; $A$35 &amp; "'!" &amp; _xlpm.ColLetter &amp; $B74)),
    _xlpm.SurfacingVal, INDIRECT("'" &amp; $A$35 &amp; "'!AX" &amp; $B74),
    IF(_xlpm.BaseVal="", "",
        IF(AND(_xlpm.ColLetter="AI", 'Manual Inputs'!$I$22="Yes"), _xlpm.BaseVal - _xlpm.SurfacingVal, _xlpm.BaseVal)
    )
)</f>
        <v/>
      </c>
      <c r="X74" s="119" t="str" cm="1">
        <f t="array" aca="1" ref="X7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IF(OR($A74="", _xlpm.ColLetter="NONE"), "", INDIRECT("'" &amp; $A$35 &amp; "'!" &amp; _xlpm.ColLetter &amp; $B74)),
    _xlpm.SurfacingVal, INDIRECT("'" &amp; $A$35 &amp; "'!AX" &amp; $B74),
    IF(_xlpm.BaseVal="", "",
        IF(AND(_xlpm.ColLetter="AI", 'Manual Inputs'!$I$22="Yes"), _xlpm.BaseVal - _xlpm.SurfacingVal, _xlpm.BaseVal)
    )
)</f>
        <v/>
      </c>
      <c r="Y74" s="119" t="str" cm="1">
        <f t="array" aca="1" ref="Y7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IF(OR($A74="", _xlpm.ColLetter="NONE"), "", INDIRECT("'" &amp; $A$35 &amp; "'!" &amp; _xlpm.ColLetter &amp; $B74)),
    _xlpm.SurfacingVal, INDIRECT("'" &amp; $A$35 &amp; "'!AX" &amp; $B74),
    IF(_xlpm.BaseVal="", "",
        IF(AND(_xlpm.ColLetter="AI", 'Manual Inputs'!$I$22="Yes"), _xlpm.BaseVal - _xlpm.SurfacingVal, _xlpm.BaseVal)
    )
)</f>
        <v/>
      </c>
      <c r="Z74" s="119" t="str" cm="1">
        <f t="array" aca="1" ref="Z7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IF(OR($A74="", _xlpm.ColLetter="NONE"), "", INDIRECT("'" &amp; $A$35 &amp; "'!" &amp; _xlpm.ColLetter &amp; $B74)),
    _xlpm.SurfacingVal, INDIRECT("'" &amp; $A$35 &amp; "'!AX" &amp; $B74),
    IF(_xlpm.BaseVal="", "",
        IF(AND(_xlpm.ColLetter="AI", 'Manual Inputs'!$I$22="Yes"), _xlpm.BaseVal - _xlpm.SurfacingVal, _xlpm.BaseVal)
    )
)</f>
        <v/>
      </c>
      <c r="AA74" s="119" t="str" cm="1">
        <f t="array" aca="1" ref="AA7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IF(OR($A74="", _xlpm.ColLetter="NONE"), "", INDIRECT("'" &amp; $A$35 &amp; "'!" &amp; _xlpm.ColLetter &amp; $B74)),
    _xlpm.SurfacingVal, INDIRECT("'" &amp; $A$35 &amp; "'!AX" &amp; $B74),
    IF(_xlpm.BaseVal="", "",
        IF(AND(_xlpm.ColLetter="AI", 'Manual Inputs'!$I$22="Yes"), _xlpm.BaseVal - _xlpm.SurfacingVal, _xlpm.BaseVal)
    )
)</f>
        <v/>
      </c>
      <c r="AB74" s="119" t="str" cm="1">
        <f t="array" aca="1" ref="AB7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IF(OR($A74="", _xlpm.ColLetter="NONE"), "", INDIRECT("'" &amp; $A$35 &amp; "'!" &amp; _xlpm.ColLetter &amp; $B74)),
    _xlpm.SurfacingVal, INDIRECT("'" &amp; $A$35 &amp; "'!AX" &amp; $B74),
    IF(_xlpm.BaseVal="", "",
        IF(AND(_xlpm.ColLetter="AI", 'Manual Inputs'!$I$22="Yes"), _xlpm.BaseVal - _xlpm.SurfacingVal, _xlpm.BaseVal)
    )
)</f>
        <v/>
      </c>
      <c r="AC74" s="119" t="str" cm="1">
        <f t="array" aca="1" ref="AC7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IF(OR($A74="", _xlpm.ColLetter="NONE"), "", INDIRECT("'" &amp; $A$35 &amp; "'!" &amp; _xlpm.ColLetter &amp; $B74)),
    _xlpm.SurfacingVal, INDIRECT("'" &amp; $A$35 &amp; "'!AX" &amp; $B74),
    IF(_xlpm.BaseVal="", "",
        IF(AND(_xlpm.ColLetter="AI", 'Manual Inputs'!$I$22="Yes"), _xlpm.BaseVal - _xlpm.SurfacingVal, _xlpm.BaseVal)
    )
)</f>
        <v/>
      </c>
      <c r="AD74" s="119" t="str" cm="1">
        <f t="array" aca="1" ref="AD7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IF(OR($A74="", _xlpm.ColLetter="NONE"), "", INDIRECT("'" &amp; $A$35 &amp; "'!" &amp; _xlpm.ColLetter &amp; $B74)),
    _xlpm.SurfacingVal, INDIRECT("'" &amp; $A$35 &amp; "'!AX" &amp; $B74),
    IF(_xlpm.BaseVal="", "",
        IF(AND(_xlpm.ColLetter="AI", 'Manual Inputs'!$I$22="Yes"), _xlpm.BaseVal - _xlpm.SurfacingVal, _xlpm.BaseVal)
    )
)</f>
        <v/>
      </c>
      <c r="AE74" s="119" t="str" cm="1">
        <f t="array" aca="1" ref="AE7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IF(OR($A74="", _xlpm.ColLetter="NONE"), "", INDIRECT("'" &amp; $A$35 &amp; "'!" &amp; _xlpm.ColLetter &amp; $B74)),
    _xlpm.SurfacingVal, INDIRECT("'" &amp; $A$35 &amp; "'!AX" &amp; $B74),
    IF(_xlpm.BaseVal="", "",
        IF(AND(_xlpm.ColLetter="AI", 'Manual Inputs'!$I$22="Yes"), _xlpm.BaseVal - _xlpm.SurfacingVal, _xlpm.BaseVal)
    )
)</f>
        <v/>
      </c>
      <c r="AF74" s="119" t="str" cm="1">
        <f t="array" aca="1" ref="AF7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IF(OR($A74="", _xlpm.ColLetter="NONE"), "", INDIRECT("'" &amp; $A$35 &amp; "'!" &amp; _xlpm.ColLetter &amp; $B74)),
    _xlpm.SurfacingVal, INDIRECT("'" &amp; $A$35 &amp; "'!AX" &amp; $B74),
    IF(_xlpm.BaseVal="", "",
        IF(AND(_xlpm.ColLetter="AI", 'Manual Inputs'!$I$22="Yes"), _xlpm.BaseVal - _xlpm.SurfacingVal, _xlpm.BaseVal)
    )
)</f>
        <v/>
      </c>
      <c r="AG74" s="119" t="str" cm="1">
        <f t="array" aca="1" ref="AG7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IF(OR($A74="", _xlpm.ColLetter="NONE"), "", INDIRECT("'" &amp; $A$35 &amp; "'!" &amp; _xlpm.ColLetter &amp; $B74)),
    _xlpm.SurfacingVal, INDIRECT("'" &amp; $A$35 &amp; "'!AX" &amp; $B74),
    IF(_xlpm.BaseVal="", "",
        IF(AND(_xlpm.ColLetter="AI", 'Manual Inputs'!$I$22="Yes"), _xlpm.BaseVal - _xlpm.SurfacingVal, _xlpm.BaseVal)
    )
)</f>
        <v/>
      </c>
      <c r="AH74" s="112"/>
      <c r="AI74" s="174"/>
    </row>
    <row r="75" spans="1:35" s="2" customFormat="1" ht="14.1" hidden="1" customHeight="1">
      <c r="A75" s="54"/>
      <c r="B75" s="6" t="str">
        <f t="shared" si="15"/>
        <v/>
      </c>
      <c r="C75" s="5"/>
      <c r="D75" s="98"/>
      <c r="E75" s="115"/>
      <c r="F75" s="116" t="str" cm="1">
        <f t="array" aca="1" ref="F75" ca="1">IF(A75="", "", INDIRECT("'" &amp; $A$35 &amp; "'!B" &amp; A75))</f>
        <v/>
      </c>
      <c r="G75" s="117" t="str">
        <f t="shared" si="14"/>
        <v/>
      </c>
      <c r="H75" s="118" t="str" cm="1">
        <f t="array" aca="1" ref="H75" ca="1">IF(A75="", "", INDIRECT("'" &amp; $A$35 &amp; "'!B" &amp; B75))</f>
        <v/>
      </c>
      <c r="I75" s="119" t="str" cm="1">
        <f t="array" aca="1" ref="I7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IF(OR($A75="", _xlpm.ColLetter="NONE"), "", INDIRECT("'" &amp; $A$35 &amp; "'!" &amp; _xlpm.ColLetter &amp; $B75)),
    _xlpm.SurfacingVal, INDIRECT("'" &amp; $A$35 &amp; "'!AX" &amp; $B75),
    IF(_xlpm.BaseVal="", "",
        IF(AND(_xlpm.ColLetter="AI", 'Manual Inputs'!$I$22="Yes"), _xlpm.BaseVal - _xlpm.SurfacingVal, _xlpm.BaseVal)
    )
)</f>
        <v/>
      </c>
      <c r="J75" s="119" t="str" cm="1">
        <f t="array" aca="1" ref="J7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IF(OR($A75="", _xlpm.ColLetter="NONE"), "", INDIRECT("'" &amp; $A$35 &amp; "'!" &amp; _xlpm.ColLetter &amp; $B75)),
    _xlpm.SurfacingVal, INDIRECT("'" &amp; $A$35 &amp; "'!AX" &amp; $B75),
    IF(_xlpm.BaseVal="", "",
        IF(AND(_xlpm.ColLetter="AI", 'Manual Inputs'!$I$22="Yes"), _xlpm.BaseVal - _xlpm.SurfacingVal, _xlpm.BaseVal)
    )
)</f>
        <v/>
      </c>
      <c r="K75" s="119" t="str" cm="1">
        <f t="array" aca="1" ref="K7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IF(OR($A75="", _xlpm.ColLetter="NONE"), "", INDIRECT("'" &amp; $A$35 &amp; "'!" &amp; _xlpm.ColLetter &amp; $B75)),
    _xlpm.SurfacingVal, INDIRECT("'" &amp; $A$35 &amp; "'!AX" &amp; $B75),
    IF(_xlpm.BaseVal="", "",
        IF(AND(_xlpm.ColLetter="AI", 'Manual Inputs'!$I$22="Yes"), _xlpm.BaseVal - _xlpm.SurfacingVal, _xlpm.BaseVal)
    )
)</f>
        <v/>
      </c>
      <c r="L75" s="119" t="str" cm="1">
        <f t="array" aca="1" ref="L7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IF(OR($A75="", _xlpm.ColLetter="NONE"), "", INDIRECT("'" &amp; $A$35 &amp; "'!" &amp; _xlpm.ColLetter &amp; $B75)),
    _xlpm.SurfacingVal, INDIRECT("'" &amp; $A$35 &amp; "'!AX" &amp; $B75),
    IF(_xlpm.BaseVal="", "",
        IF(AND(_xlpm.ColLetter="AI", 'Manual Inputs'!$I$22="Yes"), _xlpm.BaseVal - _xlpm.SurfacingVal, _xlpm.BaseVal)
    )
)</f>
        <v/>
      </c>
      <c r="M75" s="119" t="str" cm="1">
        <f t="array" aca="1" ref="M7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IF(OR($A75="", _xlpm.ColLetter="NONE"), "", INDIRECT("'" &amp; $A$35 &amp; "'!" &amp; _xlpm.ColLetter &amp; $B75)),
    _xlpm.SurfacingVal, INDIRECT("'" &amp; $A$35 &amp; "'!AX" &amp; $B75),
    IF(_xlpm.BaseVal="", "",
        IF(AND(_xlpm.ColLetter="AI", 'Manual Inputs'!$I$22="Yes"), _xlpm.BaseVal - _xlpm.SurfacingVal, _xlpm.BaseVal)
    )
)</f>
        <v/>
      </c>
      <c r="N75" s="119" t="str" cm="1">
        <f t="array" aca="1" ref="N7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IF(OR($A75="", _xlpm.ColLetter="NONE"), "", INDIRECT("'" &amp; $A$35 &amp; "'!" &amp; _xlpm.ColLetter &amp; $B75)),
    _xlpm.SurfacingVal, INDIRECT("'" &amp; $A$35 &amp; "'!AX" &amp; $B75),
    IF(_xlpm.BaseVal="", "",
        IF(AND(_xlpm.ColLetter="AI", 'Manual Inputs'!$I$22="Yes"), _xlpm.BaseVal - _xlpm.SurfacingVal, _xlpm.BaseVal)
    )
)</f>
        <v/>
      </c>
      <c r="O75" s="119" t="str" cm="1">
        <f t="array" aca="1" ref="O7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IF(OR($A75="", _xlpm.ColLetter="NONE"), "", INDIRECT("'" &amp; $A$35 &amp; "'!" &amp; _xlpm.ColLetter &amp; $B75)),
    _xlpm.SurfacingVal, INDIRECT("'" &amp; $A$35 &amp; "'!AX" &amp; $B75),
    IF(_xlpm.BaseVal="", "",
        IF(AND(_xlpm.ColLetter="AI", 'Manual Inputs'!$I$22="Yes"), _xlpm.BaseVal - _xlpm.SurfacingVal, _xlpm.BaseVal)
    )
)</f>
        <v/>
      </c>
      <c r="P75" s="119" t="str" cm="1">
        <f t="array" aca="1" ref="P7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IF(OR($A75="", _xlpm.ColLetter="NONE"), "", INDIRECT("'" &amp; $A$35 &amp; "'!" &amp; _xlpm.ColLetter &amp; $B75)),
    _xlpm.SurfacingVal, INDIRECT("'" &amp; $A$35 &amp; "'!AX" &amp; $B75),
    IF(_xlpm.BaseVal="", "",
        IF(AND(_xlpm.ColLetter="AI", 'Manual Inputs'!$I$22="Yes"), _xlpm.BaseVal - _xlpm.SurfacingVal, _xlpm.BaseVal)
    )
)</f>
        <v/>
      </c>
      <c r="Q75" s="119" t="str" cm="1">
        <f t="array" aca="1" ref="Q7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IF(OR($A75="", _xlpm.ColLetter="NONE"), "", INDIRECT("'" &amp; $A$35 &amp; "'!" &amp; _xlpm.ColLetter &amp; $B75)),
    _xlpm.SurfacingVal, INDIRECT("'" &amp; $A$35 &amp; "'!AX" &amp; $B75),
    IF(_xlpm.BaseVal="", "",
        IF(AND(_xlpm.ColLetter="AI", 'Manual Inputs'!$I$22="Yes"), _xlpm.BaseVal - _xlpm.SurfacingVal, _xlpm.BaseVal)
    )
)</f>
        <v/>
      </c>
      <c r="R75" s="119" t="str" cm="1">
        <f t="array" aca="1" ref="R7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IF(OR($A75="", _xlpm.ColLetter="NONE"), "", INDIRECT("'" &amp; $A$35 &amp; "'!" &amp; _xlpm.ColLetter &amp; $B75)),
    _xlpm.SurfacingVal, INDIRECT("'" &amp; $A$35 &amp; "'!AX" &amp; $B75),
    IF(_xlpm.BaseVal="", "",
        IF(AND(_xlpm.ColLetter="AI", 'Manual Inputs'!$I$22="Yes"), _xlpm.BaseVal - _xlpm.SurfacingVal, _xlpm.BaseVal)
    )
)</f>
        <v/>
      </c>
      <c r="S75" s="119" t="str" cm="1">
        <f t="array" aca="1" ref="S7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IF(OR($A75="", _xlpm.ColLetter="NONE"), "", INDIRECT("'" &amp; $A$35 &amp; "'!" &amp; _xlpm.ColLetter &amp; $B75)),
    _xlpm.SurfacingVal, INDIRECT("'" &amp; $A$35 &amp; "'!AX" &amp; $B75),
    IF(_xlpm.BaseVal="", "",
        IF(AND(_xlpm.ColLetter="AI", 'Manual Inputs'!$I$22="Yes"), _xlpm.BaseVal - _xlpm.SurfacingVal, _xlpm.BaseVal)
    )
)</f>
        <v/>
      </c>
      <c r="T75" s="119" t="str" cm="1">
        <f t="array" aca="1" ref="T7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IF(OR($A75="", _xlpm.ColLetter="NONE"), "", INDIRECT("'" &amp; $A$35 &amp; "'!" &amp; _xlpm.ColLetter &amp; $B75)),
    _xlpm.SurfacingVal, INDIRECT("'" &amp; $A$35 &amp; "'!AX" &amp; $B75),
    IF(_xlpm.BaseVal="", "",
        IF(AND(_xlpm.ColLetter="AI", 'Manual Inputs'!$I$22="Yes"), _xlpm.BaseVal - _xlpm.SurfacingVal, _xlpm.BaseVal)
    )
)</f>
        <v/>
      </c>
      <c r="U75" s="119" t="str" cm="1">
        <f t="array" aca="1" ref="U7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IF(OR($A75="", _xlpm.ColLetter="NONE"), "", INDIRECT("'" &amp; $A$35 &amp; "'!" &amp; _xlpm.ColLetter &amp; $B75)),
    _xlpm.SurfacingVal, INDIRECT("'" &amp; $A$35 &amp; "'!AX" &amp; $B75),
    IF(_xlpm.BaseVal="", "",
        IF(AND(_xlpm.ColLetter="AI", 'Manual Inputs'!$I$22="Yes"), _xlpm.BaseVal - _xlpm.SurfacingVal, _xlpm.BaseVal)
    )
)</f>
        <v/>
      </c>
      <c r="V75" s="119" t="str" cm="1">
        <f t="array" aca="1" ref="V7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IF(OR($A75="", _xlpm.ColLetter="NONE"), "", INDIRECT("'" &amp; $A$35 &amp; "'!" &amp; _xlpm.ColLetter &amp; $B75)),
    _xlpm.SurfacingVal, INDIRECT("'" &amp; $A$35 &amp; "'!AX" &amp; $B75),
    IF(_xlpm.BaseVal="", "",
        IF(AND(_xlpm.ColLetter="AI", 'Manual Inputs'!$I$22="Yes"), _xlpm.BaseVal - _xlpm.SurfacingVal, _xlpm.BaseVal)
    )
)</f>
        <v/>
      </c>
      <c r="W75" s="119" t="str" cm="1">
        <f t="array" aca="1" ref="W7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IF(OR($A75="", _xlpm.ColLetter="NONE"), "", INDIRECT("'" &amp; $A$35 &amp; "'!" &amp; _xlpm.ColLetter &amp; $B75)),
    _xlpm.SurfacingVal, INDIRECT("'" &amp; $A$35 &amp; "'!AX" &amp; $B75),
    IF(_xlpm.BaseVal="", "",
        IF(AND(_xlpm.ColLetter="AI", 'Manual Inputs'!$I$22="Yes"), _xlpm.BaseVal - _xlpm.SurfacingVal, _xlpm.BaseVal)
    )
)</f>
        <v/>
      </c>
      <c r="X75" s="119" t="str" cm="1">
        <f t="array" aca="1" ref="X7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IF(OR($A75="", _xlpm.ColLetter="NONE"), "", INDIRECT("'" &amp; $A$35 &amp; "'!" &amp; _xlpm.ColLetter &amp; $B75)),
    _xlpm.SurfacingVal, INDIRECT("'" &amp; $A$35 &amp; "'!AX" &amp; $B75),
    IF(_xlpm.BaseVal="", "",
        IF(AND(_xlpm.ColLetter="AI", 'Manual Inputs'!$I$22="Yes"), _xlpm.BaseVal - _xlpm.SurfacingVal, _xlpm.BaseVal)
    )
)</f>
        <v/>
      </c>
      <c r="Y75" s="119" t="str" cm="1">
        <f t="array" aca="1" ref="Y7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IF(OR($A75="", _xlpm.ColLetter="NONE"), "", INDIRECT("'" &amp; $A$35 &amp; "'!" &amp; _xlpm.ColLetter &amp; $B75)),
    _xlpm.SurfacingVal, INDIRECT("'" &amp; $A$35 &amp; "'!AX" &amp; $B75),
    IF(_xlpm.BaseVal="", "",
        IF(AND(_xlpm.ColLetter="AI", 'Manual Inputs'!$I$22="Yes"), _xlpm.BaseVal - _xlpm.SurfacingVal, _xlpm.BaseVal)
    )
)</f>
        <v/>
      </c>
      <c r="Z75" s="119" t="str" cm="1">
        <f t="array" aca="1" ref="Z7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IF(OR($A75="", _xlpm.ColLetter="NONE"), "", INDIRECT("'" &amp; $A$35 &amp; "'!" &amp; _xlpm.ColLetter &amp; $B75)),
    _xlpm.SurfacingVal, INDIRECT("'" &amp; $A$35 &amp; "'!AX" &amp; $B75),
    IF(_xlpm.BaseVal="", "",
        IF(AND(_xlpm.ColLetter="AI", 'Manual Inputs'!$I$22="Yes"), _xlpm.BaseVal - _xlpm.SurfacingVal, _xlpm.BaseVal)
    )
)</f>
        <v/>
      </c>
      <c r="AA75" s="119" t="str" cm="1">
        <f t="array" aca="1" ref="AA7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IF(OR($A75="", _xlpm.ColLetter="NONE"), "", INDIRECT("'" &amp; $A$35 &amp; "'!" &amp; _xlpm.ColLetter &amp; $B75)),
    _xlpm.SurfacingVal, INDIRECT("'" &amp; $A$35 &amp; "'!AX" &amp; $B75),
    IF(_xlpm.BaseVal="", "",
        IF(AND(_xlpm.ColLetter="AI", 'Manual Inputs'!$I$22="Yes"), _xlpm.BaseVal - _xlpm.SurfacingVal, _xlpm.BaseVal)
    )
)</f>
        <v/>
      </c>
      <c r="AB75" s="119" t="str" cm="1">
        <f t="array" aca="1" ref="AB7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IF(OR($A75="", _xlpm.ColLetter="NONE"), "", INDIRECT("'" &amp; $A$35 &amp; "'!" &amp; _xlpm.ColLetter &amp; $B75)),
    _xlpm.SurfacingVal, INDIRECT("'" &amp; $A$35 &amp; "'!AX" &amp; $B75),
    IF(_xlpm.BaseVal="", "",
        IF(AND(_xlpm.ColLetter="AI", 'Manual Inputs'!$I$22="Yes"), _xlpm.BaseVal - _xlpm.SurfacingVal, _xlpm.BaseVal)
    )
)</f>
        <v/>
      </c>
      <c r="AC75" s="119" t="str" cm="1">
        <f t="array" aca="1" ref="AC7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IF(OR($A75="", _xlpm.ColLetter="NONE"), "", INDIRECT("'" &amp; $A$35 &amp; "'!" &amp; _xlpm.ColLetter &amp; $B75)),
    _xlpm.SurfacingVal, INDIRECT("'" &amp; $A$35 &amp; "'!AX" &amp; $B75),
    IF(_xlpm.BaseVal="", "",
        IF(AND(_xlpm.ColLetter="AI", 'Manual Inputs'!$I$22="Yes"), _xlpm.BaseVal - _xlpm.SurfacingVal, _xlpm.BaseVal)
    )
)</f>
        <v/>
      </c>
      <c r="AD75" s="119" t="str" cm="1">
        <f t="array" aca="1" ref="AD7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IF(OR($A75="", _xlpm.ColLetter="NONE"), "", INDIRECT("'" &amp; $A$35 &amp; "'!" &amp; _xlpm.ColLetter &amp; $B75)),
    _xlpm.SurfacingVal, INDIRECT("'" &amp; $A$35 &amp; "'!AX" &amp; $B75),
    IF(_xlpm.BaseVal="", "",
        IF(AND(_xlpm.ColLetter="AI", 'Manual Inputs'!$I$22="Yes"), _xlpm.BaseVal - _xlpm.SurfacingVal, _xlpm.BaseVal)
    )
)</f>
        <v/>
      </c>
      <c r="AE75" s="119" t="str" cm="1">
        <f t="array" aca="1" ref="AE7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IF(OR($A75="", _xlpm.ColLetter="NONE"), "", INDIRECT("'" &amp; $A$35 &amp; "'!" &amp; _xlpm.ColLetter &amp; $B75)),
    _xlpm.SurfacingVal, INDIRECT("'" &amp; $A$35 &amp; "'!AX" &amp; $B75),
    IF(_xlpm.BaseVal="", "",
        IF(AND(_xlpm.ColLetter="AI", 'Manual Inputs'!$I$22="Yes"), _xlpm.BaseVal - _xlpm.SurfacingVal, _xlpm.BaseVal)
    )
)</f>
        <v/>
      </c>
      <c r="AF75" s="119" t="str" cm="1">
        <f t="array" aca="1" ref="AF7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IF(OR($A75="", _xlpm.ColLetter="NONE"), "", INDIRECT("'" &amp; $A$35 &amp; "'!" &amp; _xlpm.ColLetter &amp; $B75)),
    _xlpm.SurfacingVal, INDIRECT("'" &amp; $A$35 &amp; "'!AX" &amp; $B75),
    IF(_xlpm.BaseVal="", "",
        IF(AND(_xlpm.ColLetter="AI", 'Manual Inputs'!$I$22="Yes"), _xlpm.BaseVal - _xlpm.SurfacingVal, _xlpm.BaseVal)
    )
)</f>
        <v/>
      </c>
      <c r="AG75" s="119" t="str" cm="1">
        <f t="array" aca="1" ref="AG7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IF(OR($A75="", _xlpm.ColLetter="NONE"), "", INDIRECT("'" &amp; $A$35 &amp; "'!" &amp; _xlpm.ColLetter &amp; $B75)),
    _xlpm.SurfacingVal, INDIRECT("'" &amp; $A$35 &amp; "'!AX" &amp; $B75),
    IF(_xlpm.BaseVal="", "",
        IF(AND(_xlpm.ColLetter="AI", 'Manual Inputs'!$I$22="Yes"), _xlpm.BaseVal - _xlpm.SurfacingVal, _xlpm.BaseVal)
    )
)</f>
        <v/>
      </c>
      <c r="AH75" s="112"/>
      <c r="AI75" s="174"/>
    </row>
    <row r="76" spans="1:35" s="2" customFormat="1" ht="14.1" hidden="1" customHeight="1">
      <c r="A76" s="54"/>
      <c r="B76" s="6" t="str">
        <f t="shared" si="15"/>
        <v/>
      </c>
      <c r="C76" s="8"/>
      <c r="D76" s="98"/>
      <c r="E76" s="115"/>
      <c r="F76" s="116" t="str" cm="1">
        <f t="array" aca="1" ref="F76" ca="1">IF(A76="", "", INDIRECT("'" &amp; $A$35 &amp; "'!B" &amp; A76))</f>
        <v/>
      </c>
      <c r="G76" s="117" t="str">
        <f t="shared" si="14"/>
        <v/>
      </c>
      <c r="H76" s="118" t="str" cm="1">
        <f t="array" aca="1" ref="H76" ca="1">IF(A76="", "", INDIRECT("'" &amp; $A$35 &amp; "'!B" &amp; B76))</f>
        <v/>
      </c>
      <c r="I76" s="119" t="str" cm="1">
        <f t="array" aca="1" ref="I7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IF(OR($A76="", _xlpm.ColLetter="NONE"), "", INDIRECT("'" &amp; $A$35 &amp; "'!" &amp; _xlpm.ColLetter &amp; $B76)),
    _xlpm.SurfacingVal, INDIRECT("'" &amp; $A$35 &amp; "'!AX" &amp; $B76),
    IF(_xlpm.BaseVal="", "",
        IF(AND(_xlpm.ColLetter="AI", 'Manual Inputs'!$I$22="Yes"), _xlpm.BaseVal - _xlpm.SurfacingVal, _xlpm.BaseVal)
    )
)</f>
        <v/>
      </c>
      <c r="J76" s="119" t="str" cm="1">
        <f t="array" aca="1" ref="J7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IF(OR($A76="", _xlpm.ColLetter="NONE"), "", INDIRECT("'" &amp; $A$35 &amp; "'!" &amp; _xlpm.ColLetter &amp; $B76)),
    _xlpm.SurfacingVal, INDIRECT("'" &amp; $A$35 &amp; "'!AX" &amp; $B76),
    IF(_xlpm.BaseVal="", "",
        IF(AND(_xlpm.ColLetter="AI", 'Manual Inputs'!$I$22="Yes"), _xlpm.BaseVal - _xlpm.SurfacingVal, _xlpm.BaseVal)
    )
)</f>
        <v/>
      </c>
      <c r="K76" s="119" t="str" cm="1">
        <f t="array" aca="1" ref="K7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IF(OR($A76="", _xlpm.ColLetter="NONE"), "", INDIRECT("'" &amp; $A$35 &amp; "'!" &amp; _xlpm.ColLetter &amp; $B76)),
    _xlpm.SurfacingVal, INDIRECT("'" &amp; $A$35 &amp; "'!AX" &amp; $B76),
    IF(_xlpm.BaseVal="", "",
        IF(AND(_xlpm.ColLetter="AI", 'Manual Inputs'!$I$22="Yes"), _xlpm.BaseVal - _xlpm.SurfacingVal, _xlpm.BaseVal)
    )
)</f>
        <v/>
      </c>
      <c r="L76" s="119" t="str" cm="1">
        <f t="array" aca="1" ref="L7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IF(OR($A76="", _xlpm.ColLetter="NONE"), "", INDIRECT("'" &amp; $A$35 &amp; "'!" &amp; _xlpm.ColLetter &amp; $B76)),
    _xlpm.SurfacingVal, INDIRECT("'" &amp; $A$35 &amp; "'!AX" &amp; $B76),
    IF(_xlpm.BaseVal="", "",
        IF(AND(_xlpm.ColLetter="AI", 'Manual Inputs'!$I$22="Yes"), _xlpm.BaseVal - _xlpm.SurfacingVal, _xlpm.BaseVal)
    )
)</f>
        <v/>
      </c>
      <c r="M76" s="119" t="str" cm="1">
        <f t="array" aca="1" ref="M7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IF(OR($A76="", _xlpm.ColLetter="NONE"), "", INDIRECT("'" &amp; $A$35 &amp; "'!" &amp; _xlpm.ColLetter &amp; $B76)),
    _xlpm.SurfacingVal, INDIRECT("'" &amp; $A$35 &amp; "'!AX" &amp; $B76),
    IF(_xlpm.BaseVal="", "",
        IF(AND(_xlpm.ColLetter="AI", 'Manual Inputs'!$I$22="Yes"), _xlpm.BaseVal - _xlpm.SurfacingVal, _xlpm.BaseVal)
    )
)</f>
        <v/>
      </c>
      <c r="N76" s="119" t="str" cm="1">
        <f t="array" aca="1" ref="N7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IF(OR($A76="", _xlpm.ColLetter="NONE"), "", INDIRECT("'" &amp; $A$35 &amp; "'!" &amp; _xlpm.ColLetter &amp; $B76)),
    _xlpm.SurfacingVal, INDIRECT("'" &amp; $A$35 &amp; "'!AX" &amp; $B76),
    IF(_xlpm.BaseVal="", "",
        IF(AND(_xlpm.ColLetter="AI", 'Manual Inputs'!$I$22="Yes"), _xlpm.BaseVal - _xlpm.SurfacingVal, _xlpm.BaseVal)
    )
)</f>
        <v/>
      </c>
      <c r="O76" s="119" t="str" cm="1">
        <f t="array" aca="1" ref="O7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IF(OR($A76="", _xlpm.ColLetter="NONE"), "", INDIRECT("'" &amp; $A$35 &amp; "'!" &amp; _xlpm.ColLetter &amp; $B76)),
    _xlpm.SurfacingVal, INDIRECT("'" &amp; $A$35 &amp; "'!AX" &amp; $B76),
    IF(_xlpm.BaseVal="", "",
        IF(AND(_xlpm.ColLetter="AI", 'Manual Inputs'!$I$22="Yes"), _xlpm.BaseVal - _xlpm.SurfacingVal, _xlpm.BaseVal)
    )
)</f>
        <v/>
      </c>
      <c r="P76" s="119" t="str" cm="1">
        <f t="array" aca="1" ref="P7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IF(OR($A76="", _xlpm.ColLetter="NONE"), "", INDIRECT("'" &amp; $A$35 &amp; "'!" &amp; _xlpm.ColLetter &amp; $B76)),
    _xlpm.SurfacingVal, INDIRECT("'" &amp; $A$35 &amp; "'!AX" &amp; $B76),
    IF(_xlpm.BaseVal="", "",
        IF(AND(_xlpm.ColLetter="AI", 'Manual Inputs'!$I$22="Yes"), _xlpm.BaseVal - _xlpm.SurfacingVal, _xlpm.BaseVal)
    )
)</f>
        <v/>
      </c>
      <c r="Q76" s="119" t="str" cm="1">
        <f t="array" aca="1" ref="Q7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IF(OR($A76="", _xlpm.ColLetter="NONE"), "", INDIRECT("'" &amp; $A$35 &amp; "'!" &amp; _xlpm.ColLetter &amp; $B76)),
    _xlpm.SurfacingVal, INDIRECT("'" &amp; $A$35 &amp; "'!AX" &amp; $B76),
    IF(_xlpm.BaseVal="", "",
        IF(AND(_xlpm.ColLetter="AI", 'Manual Inputs'!$I$22="Yes"), _xlpm.BaseVal - _xlpm.SurfacingVal, _xlpm.BaseVal)
    )
)</f>
        <v/>
      </c>
      <c r="R76" s="119" t="str" cm="1">
        <f t="array" aca="1" ref="R7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IF(OR($A76="", _xlpm.ColLetter="NONE"), "", INDIRECT("'" &amp; $A$35 &amp; "'!" &amp; _xlpm.ColLetter &amp; $B76)),
    _xlpm.SurfacingVal, INDIRECT("'" &amp; $A$35 &amp; "'!AX" &amp; $B76),
    IF(_xlpm.BaseVal="", "",
        IF(AND(_xlpm.ColLetter="AI", 'Manual Inputs'!$I$22="Yes"), _xlpm.BaseVal - _xlpm.SurfacingVal, _xlpm.BaseVal)
    )
)</f>
        <v/>
      </c>
      <c r="S76" s="119" t="str" cm="1">
        <f t="array" aca="1" ref="S7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IF(OR($A76="", _xlpm.ColLetter="NONE"), "", INDIRECT("'" &amp; $A$35 &amp; "'!" &amp; _xlpm.ColLetter &amp; $B76)),
    _xlpm.SurfacingVal, INDIRECT("'" &amp; $A$35 &amp; "'!AX" &amp; $B76),
    IF(_xlpm.BaseVal="", "",
        IF(AND(_xlpm.ColLetter="AI", 'Manual Inputs'!$I$22="Yes"), _xlpm.BaseVal - _xlpm.SurfacingVal, _xlpm.BaseVal)
    )
)</f>
        <v/>
      </c>
      <c r="T76" s="119" t="str" cm="1">
        <f t="array" aca="1" ref="T7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IF(OR($A76="", _xlpm.ColLetter="NONE"), "", INDIRECT("'" &amp; $A$35 &amp; "'!" &amp; _xlpm.ColLetter &amp; $B76)),
    _xlpm.SurfacingVal, INDIRECT("'" &amp; $A$35 &amp; "'!AX" &amp; $B76),
    IF(_xlpm.BaseVal="", "",
        IF(AND(_xlpm.ColLetter="AI", 'Manual Inputs'!$I$22="Yes"), _xlpm.BaseVal - _xlpm.SurfacingVal, _xlpm.BaseVal)
    )
)</f>
        <v/>
      </c>
      <c r="U76" s="119" t="str" cm="1">
        <f t="array" aca="1" ref="U7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IF(OR($A76="", _xlpm.ColLetter="NONE"), "", INDIRECT("'" &amp; $A$35 &amp; "'!" &amp; _xlpm.ColLetter &amp; $B76)),
    _xlpm.SurfacingVal, INDIRECT("'" &amp; $A$35 &amp; "'!AX" &amp; $B76),
    IF(_xlpm.BaseVal="", "",
        IF(AND(_xlpm.ColLetter="AI", 'Manual Inputs'!$I$22="Yes"), _xlpm.BaseVal - _xlpm.SurfacingVal, _xlpm.BaseVal)
    )
)</f>
        <v/>
      </c>
      <c r="V76" s="119" t="str" cm="1">
        <f t="array" aca="1" ref="V7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IF(OR($A76="", _xlpm.ColLetter="NONE"), "", INDIRECT("'" &amp; $A$35 &amp; "'!" &amp; _xlpm.ColLetter &amp; $B76)),
    _xlpm.SurfacingVal, INDIRECT("'" &amp; $A$35 &amp; "'!AX" &amp; $B76),
    IF(_xlpm.BaseVal="", "",
        IF(AND(_xlpm.ColLetter="AI", 'Manual Inputs'!$I$22="Yes"), _xlpm.BaseVal - _xlpm.SurfacingVal, _xlpm.BaseVal)
    )
)</f>
        <v/>
      </c>
      <c r="W76" s="119" t="str" cm="1">
        <f t="array" aca="1" ref="W7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IF(OR($A76="", _xlpm.ColLetter="NONE"), "", INDIRECT("'" &amp; $A$35 &amp; "'!" &amp; _xlpm.ColLetter &amp; $B76)),
    _xlpm.SurfacingVal, INDIRECT("'" &amp; $A$35 &amp; "'!AX" &amp; $B76),
    IF(_xlpm.BaseVal="", "",
        IF(AND(_xlpm.ColLetter="AI", 'Manual Inputs'!$I$22="Yes"), _xlpm.BaseVal - _xlpm.SurfacingVal, _xlpm.BaseVal)
    )
)</f>
        <v/>
      </c>
      <c r="X76" s="119" t="str" cm="1">
        <f t="array" aca="1" ref="X7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IF(OR($A76="", _xlpm.ColLetter="NONE"), "", INDIRECT("'" &amp; $A$35 &amp; "'!" &amp; _xlpm.ColLetter &amp; $B76)),
    _xlpm.SurfacingVal, INDIRECT("'" &amp; $A$35 &amp; "'!AX" &amp; $B76),
    IF(_xlpm.BaseVal="", "",
        IF(AND(_xlpm.ColLetter="AI", 'Manual Inputs'!$I$22="Yes"), _xlpm.BaseVal - _xlpm.SurfacingVal, _xlpm.BaseVal)
    )
)</f>
        <v/>
      </c>
      <c r="Y76" s="119" t="str" cm="1">
        <f t="array" aca="1" ref="Y7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IF(OR($A76="", _xlpm.ColLetter="NONE"), "", INDIRECT("'" &amp; $A$35 &amp; "'!" &amp; _xlpm.ColLetter &amp; $B76)),
    _xlpm.SurfacingVal, INDIRECT("'" &amp; $A$35 &amp; "'!AX" &amp; $B76),
    IF(_xlpm.BaseVal="", "",
        IF(AND(_xlpm.ColLetter="AI", 'Manual Inputs'!$I$22="Yes"), _xlpm.BaseVal - _xlpm.SurfacingVal, _xlpm.BaseVal)
    )
)</f>
        <v/>
      </c>
      <c r="Z76" s="119" t="str" cm="1">
        <f t="array" aca="1" ref="Z7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IF(OR($A76="", _xlpm.ColLetter="NONE"), "", INDIRECT("'" &amp; $A$35 &amp; "'!" &amp; _xlpm.ColLetter &amp; $B76)),
    _xlpm.SurfacingVal, INDIRECT("'" &amp; $A$35 &amp; "'!AX" &amp; $B76),
    IF(_xlpm.BaseVal="", "",
        IF(AND(_xlpm.ColLetter="AI", 'Manual Inputs'!$I$22="Yes"), _xlpm.BaseVal - _xlpm.SurfacingVal, _xlpm.BaseVal)
    )
)</f>
        <v/>
      </c>
      <c r="AA76" s="119" t="str" cm="1">
        <f t="array" aca="1" ref="AA7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IF(OR($A76="", _xlpm.ColLetter="NONE"), "", INDIRECT("'" &amp; $A$35 &amp; "'!" &amp; _xlpm.ColLetter &amp; $B76)),
    _xlpm.SurfacingVal, INDIRECT("'" &amp; $A$35 &amp; "'!AX" &amp; $B76),
    IF(_xlpm.BaseVal="", "",
        IF(AND(_xlpm.ColLetter="AI", 'Manual Inputs'!$I$22="Yes"), _xlpm.BaseVal - _xlpm.SurfacingVal, _xlpm.BaseVal)
    )
)</f>
        <v/>
      </c>
      <c r="AB76" s="119" t="str" cm="1">
        <f t="array" aca="1" ref="AB7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IF(OR($A76="", _xlpm.ColLetter="NONE"), "", INDIRECT("'" &amp; $A$35 &amp; "'!" &amp; _xlpm.ColLetter &amp; $B76)),
    _xlpm.SurfacingVal, INDIRECT("'" &amp; $A$35 &amp; "'!AX" &amp; $B76),
    IF(_xlpm.BaseVal="", "",
        IF(AND(_xlpm.ColLetter="AI", 'Manual Inputs'!$I$22="Yes"), _xlpm.BaseVal - _xlpm.SurfacingVal, _xlpm.BaseVal)
    )
)</f>
        <v/>
      </c>
      <c r="AC76" s="119" t="str" cm="1">
        <f t="array" aca="1" ref="AC7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IF(OR($A76="", _xlpm.ColLetter="NONE"), "", INDIRECT("'" &amp; $A$35 &amp; "'!" &amp; _xlpm.ColLetter &amp; $B76)),
    _xlpm.SurfacingVal, INDIRECT("'" &amp; $A$35 &amp; "'!AX" &amp; $B76),
    IF(_xlpm.BaseVal="", "",
        IF(AND(_xlpm.ColLetter="AI", 'Manual Inputs'!$I$22="Yes"), _xlpm.BaseVal - _xlpm.SurfacingVal, _xlpm.BaseVal)
    )
)</f>
        <v/>
      </c>
      <c r="AD76" s="119" t="str" cm="1">
        <f t="array" aca="1" ref="AD7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IF(OR($A76="", _xlpm.ColLetter="NONE"), "", INDIRECT("'" &amp; $A$35 &amp; "'!" &amp; _xlpm.ColLetter &amp; $B76)),
    _xlpm.SurfacingVal, INDIRECT("'" &amp; $A$35 &amp; "'!AX" &amp; $B76),
    IF(_xlpm.BaseVal="", "",
        IF(AND(_xlpm.ColLetter="AI", 'Manual Inputs'!$I$22="Yes"), _xlpm.BaseVal - _xlpm.SurfacingVal, _xlpm.BaseVal)
    )
)</f>
        <v/>
      </c>
      <c r="AE76" s="119" t="str" cm="1">
        <f t="array" aca="1" ref="AE7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IF(OR($A76="", _xlpm.ColLetter="NONE"), "", INDIRECT("'" &amp; $A$35 &amp; "'!" &amp; _xlpm.ColLetter &amp; $B76)),
    _xlpm.SurfacingVal, INDIRECT("'" &amp; $A$35 &amp; "'!AX" &amp; $B76),
    IF(_xlpm.BaseVal="", "",
        IF(AND(_xlpm.ColLetter="AI", 'Manual Inputs'!$I$22="Yes"), _xlpm.BaseVal - _xlpm.SurfacingVal, _xlpm.BaseVal)
    )
)</f>
        <v/>
      </c>
      <c r="AF76" s="119" t="str" cm="1">
        <f t="array" aca="1" ref="AF7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IF(OR($A76="", _xlpm.ColLetter="NONE"), "", INDIRECT("'" &amp; $A$35 &amp; "'!" &amp; _xlpm.ColLetter &amp; $B76)),
    _xlpm.SurfacingVal, INDIRECT("'" &amp; $A$35 &amp; "'!AX" &amp; $B76),
    IF(_xlpm.BaseVal="", "",
        IF(AND(_xlpm.ColLetter="AI", 'Manual Inputs'!$I$22="Yes"), _xlpm.BaseVal - _xlpm.SurfacingVal, _xlpm.BaseVal)
    )
)</f>
        <v/>
      </c>
      <c r="AG76" s="119" t="str" cm="1">
        <f t="array" aca="1" ref="AG7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IF(OR($A76="", _xlpm.ColLetter="NONE"), "", INDIRECT("'" &amp; $A$35 &amp; "'!" &amp; _xlpm.ColLetter &amp; $B76)),
    _xlpm.SurfacingVal, INDIRECT("'" &amp; $A$35 &amp; "'!AX" &amp; $B76),
    IF(_xlpm.BaseVal="", "",
        IF(AND(_xlpm.ColLetter="AI", 'Manual Inputs'!$I$22="Yes"), _xlpm.BaseVal - _xlpm.SurfacingVal, _xlpm.BaseVal)
    )
)</f>
        <v/>
      </c>
      <c r="AH76" s="112"/>
      <c r="AI76" s="174"/>
    </row>
    <row r="77" spans="1:35" s="2" customFormat="1" ht="14.1" hidden="1" customHeight="1">
      <c r="A77" s="54"/>
      <c r="B77" s="6" t="str">
        <f t="shared" si="15"/>
        <v/>
      </c>
      <c r="C77" s="8"/>
      <c r="D77" s="98"/>
      <c r="E77" s="115"/>
      <c r="F77" s="116" t="str" cm="1">
        <f t="array" aca="1" ref="F77" ca="1">IF(A77="", "", INDIRECT("'" &amp; $A$35 &amp; "'!B" &amp; A77))</f>
        <v/>
      </c>
      <c r="G77" s="117" t="str">
        <f t="shared" si="14"/>
        <v/>
      </c>
      <c r="H77" s="118" t="str" cm="1">
        <f t="array" aca="1" ref="H77" ca="1">IF(A77="", "", INDIRECT("'" &amp; $A$35 &amp; "'!B" &amp; B77))</f>
        <v/>
      </c>
      <c r="I77" s="119" t="str" cm="1">
        <f t="array" aca="1" ref="I7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IF(OR($A77="", _xlpm.ColLetter="NONE"), "", INDIRECT("'" &amp; $A$35 &amp; "'!" &amp; _xlpm.ColLetter &amp; $B77)),
    _xlpm.SurfacingVal, INDIRECT("'" &amp; $A$35 &amp; "'!AX" &amp; $B77),
    IF(_xlpm.BaseVal="", "",
        IF(AND(_xlpm.ColLetter="AI", 'Manual Inputs'!$I$22="Yes"), _xlpm.BaseVal - _xlpm.SurfacingVal, _xlpm.BaseVal)
    )
)</f>
        <v/>
      </c>
      <c r="J77" s="119" t="str" cm="1">
        <f t="array" aca="1" ref="J7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IF(OR($A77="", _xlpm.ColLetter="NONE"), "", INDIRECT("'" &amp; $A$35 &amp; "'!" &amp; _xlpm.ColLetter &amp; $B77)),
    _xlpm.SurfacingVal, INDIRECT("'" &amp; $A$35 &amp; "'!AX" &amp; $B77),
    IF(_xlpm.BaseVal="", "",
        IF(AND(_xlpm.ColLetter="AI", 'Manual Inputs'!$I$22="Yes"), _xlpm.BaseVal - _xlpm.SurfacingVal, _xlpm.BaseVal)
    )
)</f>
        <v/>
      </c>
      <c r="K77" s="119" t="str" cm="1">
        <f t="array" aca="1" ref="K7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IF(OR($A77="", _xlpm.ColLetter="NONE"), "", INDIRECT("'" &amp; $A$35 &amp; "'!" &amp; _xlpm.ColLetter &amp; $B77)),
    _xlpm.SurfacingVal, INDIRECT("'" &amp; $A$35 &amp; "'!AX" &amp; $B77),
    IF(_xlpm.BaseVal="", "",
        IF(AND(_xlpm.ColLetter="AI", 'Manual Inputs'!$I$22="Yes"), _xlpm.BaseVal - _xlpm.SurfacingVal, _xlpm.BaseVal)
    )
)</f>
        <v/>
      </c>
      <c r="L77" s="119" t="str" cm="1">
        <f t="array" aca="1" ref="L7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IF(OR($A77="", _xlpm.ColLetter="NONE"), "", INDIRECT("'" &amp; $A$35 &amp; "'!" &amp; _xlpm.ColLetter &amp; $B77)),
    _xlpm.SurfacingVal, INDIRECT("'" &amp; $A$35 &amp; "'!AX" &amp; $B77),
    IF(_xlpm.BaseVal="", "",
        IF(AND(_xlpm.ColLetter="AI", 'Manual Inputs'!$I$22="Yes"), _xlpm.BaseVal - _xlpm.SurfacingVal, _xlpm.BaseVal)
    )
)</f>
        <v/>
      </c>
      <c r="M77" s="119" t="str" cm="1">
        <f t="array" aca="1" ref="M7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IF(OR($A77="", _xlpm.ColLetter="NONE"), "", INDIRECT("'" &amp; $A$35 &amp; "'!" &amp; _xlpm.ColLetter &amp; $B77)),
    _xlpm.SurfacingVal, INDIRECT("'" &amp; $A$35 &amp; "'!AX" &amp; $B77),
    IF(_xlpm.BaseVal="", "",
        IF(AND(_xlpm.ColLetter="AI", 'Manual Inputs'!$I$22="Yes"), _xlpm.BaseVal - _xlpm.SurfacingVal, _xlpm.BaseVal)
    )
)</f>
        <v/>
      </c>
      <c r="N77" s="119" t="str" cm="1">
        <f t="array" aca="1" ref="N7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IF(OR($A77="", _xlpm.ColLetter="NONE"), "", INDIRECT("'" &amp; $A$35 &amp; "'!" &amp; _xlpm.ColLetter &amp; $B77)),
    _xlpm.SurfacingVal, INDIRECT("'" &amp; $A$35 &amp; "'!AX" &amp; $B77),
    IF(_xlpm.BaseVal="", "",
        IF(AND(_xlpm.ColLetter="AI", 'Manual Inputs'!$I$22="Yes"), _xlpm.BaseVal - _xlpm.SurfacingVal, _xlpm.BaseVal)
    )
)</f>
        <v/>
      </c>
      <c r="O77" s="119" t="str" cm="1">
        <f t="array" aca="1" ref="O7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IF(OR($A77="", _xlpm.ColLetter="NONE"), "", INDIRECT("'" &amp; $A$35 &amp; "'!" &amp; _xlpm.ColLetter &amp; $B77)),
    _xlpm.SurfacingVal, INDIRECT("'" &amp; $A$35 &amp; "'!AX" &amp; $B77),
    IF(_xlpm.BaseVal="", "",
        IF(AND(_xlpm.ColLetter="AI", 'Manual Inputs'!$I$22="Yes"), _xlpm.BaseVal - _xlpm.SurfacingVal, _xlpm.BaseVal)
    )
)</f>
        <v/>
      </c>
      <c r="P77" s="119" t="str" cm="1">
        <f t="array" aca="1" ref="P7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IF(OR($A77="", _xlpm.ColLetter="NONE"), "", INDIRECT("'" &amp; $A$35 &amp; "'!" &amp; _xlpm.ColLetter &amp; $B77)),
    _xlpm.SurfacingVal, INDIRECT("'" &amp; $A$35 &amp; "'!AX" &amp; $B77),
    IF(_xlpm.BaseVal="", "",
        IF(AND(_xlpm.ColLetter="AI", 'Manual Inputs'!$I$22="Yes"), _xlpm.BaseVal - _xlpm.SurfacingVal, _xlpm.BaseVal)
    )
)</f>
        <v/>
      </c>
      <c r="Q77" s="119" t="str" cm="1">
        <f t="array" aca="1" ref="Q7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IF(OR($A77="", _xlpm.ColLetter="NONE"), "", INDIRECT("'" &amp; $A$35 &amp; "'!" &amp; _xlpm.ColLetter &amp; $B77)),
    _xlpm.SurfacingVal, INDIRECT("'" &amp; $A$35 &amp; "'!AX" &amp; $B77),
    IF(_xlpm.BaseVal="", "",
        IF(AND(_xlpm.ColLetter="AI", 'Manual Inputs'!$I$22="Yes"), _xlpm.BaseVal - _xlpm.SurfacingVal, _xlpm.BaseVal)
    )
)</f>
        <v/>
      </c>
      <c r="R77" s="119" t="str" cm="1">
        <f t="array" aca="1" ref="R7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IF(OR($A77="", _xlpm.ColLetter="NONE"), "", INDIRECT("'" &amp; $A$35 &amp; "'!" &amp; _xlpm.ColLetter &amp; $B77)),
    _xlpm.SurfacingVal, INDIRECT("'" &amp; $A$35 &amp; "'!AX" &amp; $B77),
    IF(_xlpm.BaseVal="", "",
        IF(AND(_xlpm.ColLetter="AI", 'Manual Inputs'!$I$22="Yes"), _xlpm.BaseVal - _xlpm.SurfacingVal, _xlpm.BaseVal)
    )
)</f>
        <v/>
      </c>
      <c r="S77" s="119" t="str" cm="1">
        <f t="array" aca="1" ref="S7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IF(OR($A77="", _xlpm.ColLetter="NONE"), "", INDIRECT("'" &amp; $A$35 &amp; "'!" &amp; _xlpm.ColLetter &amp; $B77)),
    _xlpm.SurfacingVal, INDIRECT("'" &amp; $A$35 &amp; "'!AX" &amp; $B77),
    IF(_xlpm.BaseVal="", "",
        IF(AND(_xlpm.ColLetter="AI", 'Manual Inputs'!$I$22="Yes"), _xlpm.BaseVal - _xlpm.SurfacingVal, _xlpm.BaseVal)
    )
)</f>
        <v/>
      </c>
      <c r="T77" s="119" t="str" cm="1">
        <f t="array" aca="1" ref="T7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IF(OR($A77="", _xlpm.ColLetter="NONE"), "", INDIRECT("'" &amp; $A$35 &amp; "'!" &amp; _xlpm.ColLetter &amp; $B77)),
    _xlpm.SurfacingVal, INDIRECT("'" &amp; $A$35 &amp; "'!AX" &amp; $B77),
    IF(_xlpm.BaseVal="", "",
        IF(AND(_xlpm.ColLetter="AI", 'Manual Inputs'!$I$22="Yes"), _xlpm.BaseVal - _xlpm.SurfacingVal, _xlpm.BaseVal)
    )
)</f>
        <v/>
      </c>
      <c r="U77" s="119" t="str" cm="1">
        <f t="array" aca="1" ref="U7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IF(OR($A77="", _xlpm.ColLetter="NONE"), "", INDIRECT("'" &amp; $A$35 &amp; "'!" &amp; _xlpm.ColLetter &amp; $B77)),
    _xlpm.SurfacingVal, INDIRECT("'" &amp; $A$35 &amp; "'!AX" &amp; $B77),
    IF(_xlpm.BaseVal="", "",
        IF(AND(_xlpm.ColLetter="AI", 'Manual Inputs'!$I$22="Yes"), _xlpm.BaseVal - _xlpm.SurfacingVal, _xlpm.BaseVal)
    )
)</f>
        <v/>
      </c>
      <c r="V77" s="119" t="str" cm="1">
        <f t="array" aca="1" ref="V7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IF(OR($A77="", _xlpm.ColLetter="NONE"), "", INDIRECT("'" &amp; $A$35 &amp; "'!" &amp; _xlpm.ColLetter &amp; $B77)),
    _xlpm.SurfacingVal, INDIRECT("'" &amp; $A$35 &amp; "'!AX" &amp; $B77),
    IF(_xlpm.BaseVal="", "",
        IF(AND(_xlpm.ColLetter="AI", 'Manual Inputs'!$I$22="Yes"), _xlpm.BaseVal - _xlpm.SurfacingVal, _xlpm.BaseVal)
    )
)</f>
        <v/>
      </c>
      <c r="W77" s="119" t="str" cm="1">
        <f t="array" aca="1" ref="W7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IF(OR($A77="", _xlpm.ColLetter="NONE"), "", INDIRECT("'" &amp; $A$35 &amp; "'!" &amp; _xlpm.ColLetter &amp; $B77)),
    _xlpm.SurfacingVal, INDIRECT("'" &amp; $A$35 &amp; "'!AX" &amp; $B77),
    IF(_xlpm.BaseVal="", "",
        IF(AND(_xlpm.ColLetter="AI", 'Manual Inputs'!$I$22="Yes"), _xlpm.BaseVal - _xlpm.SurfacingVal, _xlpm.BaseVal)
    )
)</f>
        <v/>
      </c>
      <c r="X77" s="119" t="str" cm="1">
        <f t="array" aca="1" ref="X7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IF(OR($A77="", _xlpm.ColLetter="NONE"), "", INDIRECT("'" &amp; $A$35 &amp; "'!" &amp; _xlpm.ColLetter &amp; $B77)),
    _xlpm.SurfacingVal, INDIRECT("'" &amp; $A$35 &amp; "'!AX" &amp; $B77),
    IF(_xlpm.BaseVal="", "",
        IF(AND(_xlpm.ColLetter="AI", 'Manual Inputs'!$I$22="Yes"), _xlpm.BaseVal - _xlpm.SurfacingVal, _xlpm.BaseVal)
    )
)</f>
        <v/>
      </c>
      <c r="Y77" s="119" t="str" cm="1">
        <f t="array" aca="1" ref="Y7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IF(OR($A77="", _xlpm.ColLetter="NONE"), "", INDIRECT("'" &amp; $A$35 &amp; "'!" &amp; _xlpm.ColLetter &amp; $B77)),
    _xlpm.SurfacingVal, INDIRECT("'" &amp; $A$35 &amp; "'!AX" &amp; $B77),
    IF(_xlpm.BaseVal="", "",
        IF(AND(_xlpm.ColLetter="AI", 'Manual Inputs'!$I$22="Yes"), _xlpm.BaseVal - _xlpm.SurfacingVal, _xlpm.BaseVal)
    )
)</f>
        <v/>
      </c>
      <c r="Z77" s="119" t="str" cm="1">
        <f t="array" aca="1" ref="Z7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IF(OR($A77="", _xlpm.ColLetter="NONE"), "", INDIRECT("'" &amp; $A$35 &amp; "'!" &amp; _xlpm.ColLetter &amp; $B77)),
    _xlpm.SurfacingVal, INDIRECT("'" &amp; $A$35 &amp; "'!AX" &amp; $B77),
    IF(_xlpm.BaseVal="", "",
        IF(AND(_xlpm.ColLetter="AI", 'Manual Inputs'!$I$22="Yes"), _xlpm.BaseVal - _xlpm.SurfacingVal, _xlpm.BaseVal)
    )
)</f>
        <v/>
      </c>
      <c r="AA77" s="119" t="str" cm="1">
        <f t="array" aca="1" ref="AA7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IF(OR($A77="", _xlpm.ColLetter="NONE"), "", INDIRECT("'" &amp; $A$35 &amp; "'!" &amp; _xlpm.ColLetter &amp; $B77)),
    _xlpm.SurfacingVal, INDIRECT("'" &amp; $A$35 &amp; "'!AX" &amp; $B77),
    IF(_xlpm.BaseVal="", "",
        IF(AND(_xlpm.ColLetter="AI", 'Manual Inputs'!$I$22="Yes"), _xlpm.BaseVal - _xlpm.SurfacingVal, _xlpm.BaseVal)
    )
)</f>
        <v/>
      </c>
      <c r="AB77" s="119" t="str" cm="1">
        <f t="array" aca="1" ref="AB7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IF(OR($A77="", _xlpm.ColLetter="NONE"), "", INDIRECT("'" &amp; $A$35 &amp; "'!" &amp; _xlpm.ColLetter &amp; $B77)),
    _xlpm.SurfacingVal, INDIRECT("'" &amp; $A$35 &amp; "'!AX" &amp; $B77),
    IF(_xlpm.BaseVal="", "",
        IF(AND(_xlpm.ColLetter="AI", 'Manual Inputs'!$I$22="Yes"), _xlpm.BaseVal - _xlpm.SurfacingVal, _xlpm.BaseVal)
    )
)</f>
        <v/>
      </c>
      <c r="AC77" s="119" t="str" cm="1">
        <f t="array" aca="1" ref="AC7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IF(OR($A77="", _xlpm.ColLetter="NONE"), "", INDIRECT("'" &amp; $A$35 &amp; "'!" &amp; _xlpm.ColLetter &amp; $B77)),
    _xlpm.SurfacingVal, INDIRECT("'" &amp; $A$35 &amp; "'!AX" &amp; $B77),
    IF(_xlpm.BaseVal="", "",
        IF(AND(_xlpm.ColLetter="AI", 'Manual Inputs'!$I$22="Yes"), _xlpm.BaseVal - _xlpm.SurfacingVal, _xlpm.BaseVal)
    )
)</f>
        <v/>
      </c>
      <c r="AD77" s="119" t="str" cm="1">
        <f t="array" aca="1" ref="AD7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IF(OR($A77="", _xlpm.ColLetter="NONE"), "", INDIRECT("'" &amp; $A$35 &amp; "'!" &amp; _xlpm.ColLetter &amp; $B77)),
    _xlpm.SurfacingVal, INDIRECT("'" &amp; $A$35 &amp; "'!AX" &amp; $B77),
    IF(_xlpm.BaseVal="", "",
        IF(AND(_xlpm.ColLetter="AI", 'Manual Inputs'!$I$22="Yes"), _xlpm.BaseVal - _xlpm.SurfacingVal, _xlpm.BaseVal)
    )
)</f>
        <v/>
      </c>
      <c r="AE77" s="119" t="str" cm="1">
        <f t="array" aca="1" ref="AE7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IF(OR($A77="", _xlpm.ColLetter="NONE"), "", INDIRECT("'" &amp; $A$35 &amp; "'!" &amp; _xlpm.ColLetter &amp; $B77)),
    _xlpm.SurfacingVal, INDIRECT("'" &amp; $A$35 &amp; "'!AX" &amp; $B77),
    IF(_xlpm.BaseVal="", "",
        IF(AND(_xlpm.ColLetter="AI", 'Manual Inputs'!$I$22="Yes"), _xlpm.BaseVal - _xlpm.SurfacingVal, _xlpm.BaseVal)
    )
)</f>
        <v/>
      </c>
      <c r="AF77" s="119" t="str" cm="1">
        <f t="array" aca="1" ref="AF7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IF(OR($A77="", _xlpm.ColLetter="NONE"), "", INDIRECT("'" &amp; $A$35 &amp; "'!" &amp; _xlpm.ColLetter &amp; $B77)),
    _xlpm.SurfacingVal, INDIRECT("'" &amp; $A$35 &amp; "'!AX" &amp; $B77),
    IF(_xlpm.BaseVal="", "",
        IF(AND(_xlpm.ColLetter="AI", 'Manual Inputs'!$I$22="Yes"), _xlpm.BaseVal - _xlpm.SurfacingVal, _xlpm.BaseVal)
    )
)</f>
        <v/>
      </c>
      <c r="AG77" s="119" t="str" cm="1">
        <f t="array" aca="1" ref="AG7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IF(OR($A77="", _xlpm.ColLetter="NONE"), "", INDIRECT("'" &amp; $A$35 &amp; "'!" &amp; _xlpm.ColLetter &amp; $B77)),
    _xlpm.SurfacingVal, INDIRECT("'" &amp; $A$35 &amp; "'!AX" &amp; $B77),
    IF(_xlpm.BaseVal="", "",
        IF(AND(_xlpm.ColLetter="AI", 'Manual Inputs'!$I$22="Yes"), _xlpm.BaseVal - _xlpm.SurfacingVal, _xlpm.BaseVal)
    )
)</f>
        <v/>
      </c>
      <c r="AH77" s="112"/>
      <c r="AI77" s="174"/>
    </row>
    <row r="78" spans="1:35" s="2" customFormat="1" ht="14.1" hidden="1" customHeight="1" thickBot="1">
      <c r="A78" s="19"/>
      <c r="B78" s="6" t="str">
        <f t="shared" si="15"/>
        <v/>
      </c>
      <c r="C78" s="8"/>
      <c r="D78" s="3"/>
      <c r="E78" s="121"/>
      <c r="F78" s="122"/>
      <c r="G78" s="123"/>
      <c r="H78" s="124"/>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6"/>
      <c r="AI78" s="174"/>
    </row>
    <row r="79" spans="1:35" s="2" customFormat="1" ht="14.1" hidden="1" customHeight="1" thickTop="1" thickBot="1">
      <c r="A79" s="19"/>
      <c r="B79" s="6"/>
      <c r="C79" s="8"/>
      <c r="D79" s="3"/>
      <c r="E79" s="337" t="str">
        <f>_xlfn.SWITCH(E51,
    "A", IF('Pay Item Search'!$E$48&gt;1, "SCHEDULE A TOTALS", "SCHEDULE A TOTAL"),
    "B", IF('Pay Item Search'!$E$48&gt;1, "SCHEDULE B TOTALS", "SCHEDULE B TOTAL"),
    "C", IF('Pay Item Search'!$E$48&gt;1, "SCHEDULE C TOTALS", "SCHEDULE C TOTAL"),
    "A/B", IF('Pay Item Search'!$E$48&gt;1, "SCHEDULE A/B TOTALS", "SCHEDULE A/B TOTAL"),
"A/B/C", IF('Pay Item Search'!$E$48&gt;1, "SCHEDULE A/B/C TOTALS", "SCHEDULE A/B/C TOTAL"),
    "B/C", IF('Pay Item Search'!$E$48&gt;1, "SCHEDULE B/C TOTALS", "SCHEDULE B/C TOTAL"),
    "X", IF('Pay Item Search'!$E$48&gt;1, "OPTION X TOTALS", "OPTION X TOTAL"),
    "Y", IF('Pay Item Search'!$E$48&gt;1, "OPTION Y TOTALS", "OPTION Y TOTAL"),
    "Z", IF('Pay Item Search'!$E$48&gt;1, "OPTION Z TOTALS", "OPTION Z TOTAL"),
    IF('Pay Item Search'!$E$48&gt;1, "TOTALS", "TOTAL")
)</f>
        <v>TOTAL</v>
      </c>
      <c r="F79" s="338"/>
      <c r="G79" s="338"/>
      <c r="H79" s="339"/>
      <c r="I79" s="175">
        <f t="shared" ref="I79:AG79" ca="1" si="16">IF(I$17="LPSM","ALL",SUM(I51:I78))</f>
        <v>0</v>
      </c>
      <c r="J79" s="175">
        <f t="shared" ca="1" si="16"/>
        <v>0</v>
      </c>
      <c r="K79" s="175">
        <f t="shared" ca="1" si="16"/>
        <v>0</v>
      </c>
      <c r="L79" s="175">
        <f t="shared" ca="1" si="16"/>
        <v>0</v>
      </c>
      <c r="M79" s="175">
        <f t="shared" ca="1" si="16"/>
        <v>0</v>
      </c>
      <c r="N79" s="175">
        <f t="shared" ca="1" si="16"/>
        <v>0</v>
      </c>
      <c r="O79" s="175">
        <f t="shared" ca="1" si="16"/>
        <v>0</v>
      </c>
      <c r="P79" s="175">
        <f t="shared" ca="1" si="16"/>
        <v>0</v>
      </c>
      <c r="Q79" s="175">
        <f t="shared" ca="1" si="16"/>
        <v>0</v>
      </c>
      <c r="R79" s="175">
        <f t="shared" ca="1" si="16"/>
        <v>0</v>
      </c>
      <c r="S79" s="175">
        <f t="shared" ca="1" si="16"/>
        <v>0</v>
      </c>
      <c r="T79" s="175">
        <f t="shared" ca="1" si="16"/>
        <v>0</v>
      </c>
      <c r="U79" s="175">
        <f t="shared" ca="1" si="16"/>
        <v>0</v>
      </c>
      <c r="V79" s="175">
        <f t="shared" ca="1" si="16"/>
        <v>0</v>
      </c>
      <c r="W79" s="175">
        <f t="shared" ca="1" si="16"/>
        <v>0</v>
      </c>
      <c r="X79" s="175">
        <f t="shared" ca="1" si="16"/>
        <v>0</v>
      </c>
      <c r="Y79" s="175">
        <f t="shared" ca="1" si="16"/>
        <v>0</v>
      </c>
      <c r="Z79" s="175">
        <f t="shared" ca="1" si="16"/>
        <v>0</v>
      </c>
      <c r="AA79" s="175">
        <f t="shared" ca="1" si="16"/>
        <v>0</v>
      </c>
      <c r="AB79" s="175">
        <f t="shared" ca="1" si="16"/>
        <v>0</v>
      </c>
      <c r="AC79" s="175">
        <f t="shared" ca="1" si="16"/>
        <v>0</v>
      </c>
      <c r="AD79" s="175">
        <f t="shared" ca="1" si="16"/>
        <v>0</v>
      </c>
      <c r="AE79" s="175">
        <f t="shared" ca="1" si="16"/>
        <v>0</v>
      </c>
      <c r="AF79" s="175">
        <f t="shared" ca="1" si="16"/>
        <v>0</v>
      </c>
      <c r="AG79" s="175">
        <f t="shared" ca="1" si="16"/>
        <v>0</v>
      </c>
      <c r="AH79" s="127"/>
      <c r="AI79" s="174"/>
    </row>
    <row r="80" spans="1:35" s="2" customFormat="1" ht="15.75" hidden="1" customHeight="1">
      <c r="A80" s="177" t="s">
        <v>9</v>
      </c>
      <c r="B80" s="177"/>
      <c r="C80" s="5"/>
      <c r="D80" s="98"/>
      <c r="E80" s="107"/>
      <c r="F80" s="108"/>
      <c r="G80" s="109"/>
      <c r="H80" s="110"/>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2"/>
      <c r="AI80" s="174"/>
    </row>
    <row r="81" spans="1:35" s="2" customFormat="1" ht="15" hidden="1" customHeight="1">
      <c r="A81" s="177" t="s">
        <v>9942</v>
      </c>
      <c r="B81" s="177"/>
      <c r="C81" s="5"/>
      <c r="D81" s="98"/>
      <c r="E81" s="107"/>
      <c r="F81" s="113" t="s">
        <v>61</v>
      </c>
      <c r="G81" s="109"/>
      <c r="H81" s="110"/>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2"/>
      <c r="AI81" s="174"/>
    </row>
    <row r="82" spans="1:35" s="2" customFormat="1" ht="14.1" hidden="1" customHeight="1">
      <c r="A82" s="27"/>
      <c r="B82" s="6" t="str">
        <f>IF(A83="","",+A83)</f>
        <v/>
      </c>
      <c r="C82" s="5"/>
      <c r="D82" s="98"/>
      <c r="E82" s="115"/>
      <c r="F82" s="116" t="str" cm="1">
        <f t="array" aca="1" ref="F82" ca="1">IF(A82="", "", INDIRECT("'" &amp; $A$19 &amp; "'!B" &amp; A82))</f>
        <v/>
      </c>
      <c r="G82" s="117" t="str">
        <f t="shared" ref="G82:G88" si="17">IF(A82="","","to")</f>
        <v/>
      </c>
      <c r="H82" s="118" t="str" cm="1">
        <f t="array" aca="1" ref="H82" ca="1">IF(A82="", "", INDIRECT("'" &amp; $A$19 &amp; "'!B" &amp; B82))</f>
        <v/>
      </c>
      <c r="I82" s="119" t="str" cm="1">
        <f t="array" aca="1" ref="I8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IF(OR($A82="", _xlpm.ColLetter="NONE"), "", INDIRECT("'" &amp; $A$19 &amp; "'!" &amp; _xlpm.ColLetter &amp; $B82))
)</f>
        <v/>
      </c>
      <c r="J82" s="119" t="str" cm="1">
        <f t="array" aca="1" ref="J8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IF(OR($A82="", _xlpm.ColLetter="NONE"), "", INDIRECT("'" &amp; $A$19 &amp; "'!" &amp; _xlpm.ColLetter &amp; $B82))
)</f>
        <v/>
      </c>
      <c r="K82" s="119" t="str" cm="1">
        <f t="array" aca="1" ref="K8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IF(OR($A82="", _xlpm.ColLetter="NONE"), "", INDIRECT("'" &amp; $A$19 &amp; "'!" &amp; _xlpm.ColLetter &amp; $B82))
)</f>
        <v/>
      </c>
      <c r="L82" s="119" t="str" cm="1">
        <f t="array" aca="1" ref="L8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IF(OR($A82="", _xlpm.ColLetter="NONE"), "", INDIRECT("'" &amp; $A$19 &amp; "'!" &amp; _xlpm.ColLetter &amp; $B82))
)</f>
        <v/>
      </c>
      <c r="M82" s="119" t="str" cm="1">
        <f t="array" aca="1" ref="M8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IF(OR($A82="", _xlpm.ColLetter="NONE"), "", INDIRECT("'" &amp; $A$19 &amp; "'!" &amp; _xlpm.ColLetter &amp; $B82))
)</f>
        <v/>
      </c>
      <c r="N82" s="119" t="str" cm="1">
        <f t="array" aca="1" ref="N8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IF(OR($A82="", _xlpm.ColLetter="NONE"), "", INDIRECT("'" &amp; $A$19 &amp; "'!" &amp; _xlpm.ColLetter &amp; $B82))
)</f>
        <v/>
      </c>
      <c r="O82" s="119" t="str" cm="1">
        <f t="array" aca="1" ref="O8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IF(OR($A82="", _xlpm.ColLetter="NONE"), "", INDIRECT("'" &amp; $A$19 &amp; "'!" &amp; _xlpm.ColLetter &amp; $B82))
)</f>
        <v/>
      </c>
      <c r="P82" s="119" t="str" cm="1">
        <f t="array" aca="1" ref="P8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IF(OR($A82="", _xlpm.ColLetter="NONE"), "", INDIRECT("'" &amp; $A$19 &amp; "'!" &amp; _xlpm.ColLetter &amp; $B82))
)</f>
        <v/>
      </c>
      <c r="Q82" s="119" t="str" cm="1">
        <f t="array" aca="1" ref="Q8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IF(OR($A82="", _xlpm.ColLetter="NONE"), "", INDIRECT("'" &amp; $A$19 &amp; "'!" &amp; _xlpm.ColLetter &amp; $B82))
)</f>
        <v/>
      </c>
      <c r="R82" s="119" t="str" cm="1">
        <f t="array" aca="1" ref="R8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IF(OR($A82="", _xlpm.ColLetter="NONE"), "", INDIRECT("'" &amp; $A$19 &amp; "'!" &amp; _xlpm.ColLetter &amp; $B82))
)</f>
        <v/>
      </c>
      <c r="S82" s="119" t="str" cm="1">
        <f t="array" aca="1" ref="S8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IF(OR($A82="", _xlpm.ColLetter="NONE"), "", INDIRECT("'" &amp; $A$19 &amp; "'!" &amp; _xlpm.ColLetter &amp; $B82))
)</f>
        <v/>
      </c>
      <c r="T82" s="119" t="str" cm="1">
        <f t="array" aca="1" ref="T8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IF(OR($A82="", _xlpm.ColLetter="NONE"), "", INDIRECT("'" &amp; $A$19 &amp; "'!" &amp; _xlpm.ColLetter &amp; $B82))
)</f>
        <v/>
      </c>
      <c r="U82" s="119" t="str" cm="1">
        <f t="array" aca="1" ref="U8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IF(OR($A82="", _xlpm.ColLetter="NONE"), "", INDIRECT("'" &amp; $A$19 &amp; "'!" &amp; _xlpm.ColLetter &amp; $B82))
)</f>
        <v/>
      </c>
      <c r="V82" s="119" t="str" cm="1">
        <f t="array" aca="1" ref="V8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IF(OR($A82="", _xlpm.ColLetter="NONE"), "", INDIRECT("'" &amp; $A$19 &amp; "'!" &amp; _xlpm.ColLetter &amp; $B82))
)</f>
        <v/>
      </c>
      <c r="W82" s="119" t="str" cm="1">
        <f t="array" aca="1" ref="W8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IF(OR($A82="", _xlpm.ColLetter="NONE"), "", INDIRECT("'" &amp; $A$19 &amp; "'!" &amp; _xlpm.ColLetter &amp; $B82))
)</f>
        <v/>
      </c>
      <c r="X82" s="119" t="str" cm="1">
        <f t="array" aca="1" ref="X8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IF(OR($A82="", _xlpm.ColLetter="NONE"), "", INDIRECT("'" &amp; $A$19 &amp; "'!" &amp; _xlpm.ColLetter &amp; $B82))
)</f>
        <v/>
      </c>
      <c r="Y82" s="119" t="str" cm="1">
        <f t="array" aca="1" ref="Y8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IF(OR($A82="", _xlpm.ColLetter="NONE"), "", INDIRECT("'" &amp; $A$19 &amp; "'!" &amp; _xlpm.ColLetter &amp; $B82))
)</f>
        <v/>
      </c>
      <c r="Z82" s="119" t="str" cm="1">
        <f t="array" aca="1" ref="Z8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IF(OR($A82="", _xlpm.ColLetter="NONE"), "", INDIRECT("'" &amp; $A$19 &amp; "'!" &amp; _xlpm.ColLetter &amp; $B82))
)</f>
        <v/>
      </c>
      <c r="AA82" s="119" t="str" cm="1">
        <f t="array" aca="1" ref="AA8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IF(OR($A82="", _xlpm.ColLetter="NONE"), "", INDIRECT("'" &amp; $A$19 &amp; "'!" &amp; _xlpm.ColLetter &amp; $B82))
)</f>
        <v/>
      </c>
      <c r="AB82" s="119" t="str" cm="1">
        <f t="array" aca="1" ref="AB8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IF(OR($A82="", _xlpm.ColLetter="NONE"), "", INDIRECT("'" &amp; $A$19 &amp; "'!" &amp; _xlpm.ColLetter &amp; $B82))
)</f>
        <v/>
      </c>
      <c r="AC82" s="119" t="str" cm="1">
        <f t="array" aca="1" ref="AC8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IF(OR($A82="", _xlpm.ColLetter="NONE"), "", INDIRECT("'" &amp; $A$19 &amp; "'!" &amp; _xlpm.ColLetter &amp; $B82))
)</f>
        <v/>
      </c>
      <c r="AD82" s="119" t="str" cm="1">
        <f t="array" aca="1" ref="AD8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IF(OR($A82="", _xlpm.ColLetter="NONE"), "", INDIRECT("'" &amp; $A$19 &amp; "'!" &amp; _xlpm.ColLetter &amp; $B82))
)</f>
        <v/>
      </c>
      <c r="AE82" s="119" t="str" cm="1">
        <f t="array" aca="1" ref="AE8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IF(OR($A82="", _xlpm.ColLetter="NONE"), "", INDIRECT("'" &amp; $A$19 &amp; "'!" &amp; _xlpm.ColLetter &amp; $B82))
)</f>
        <v/>
      </c>
      <c r="AF82" s="119" t="str" cm="1">
        <f t="array" aca="1" ref="AF8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IF(OR($A82="", _xlpm.ColLetter="NONE"), "", INDIRECT("'" &amp; $A$19 &amp; "'!" &amp; _xlpm.ColLetter &amp; $B82))
)</f>
        <v/>
      </c>
      <c r="AG82" s="119" t="str" cm="1">
        <f t="array" aca="1" ref="AG8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IF(OR($A82="", _xlpm.ColLetter="NONE"), "", INDIRECT("'" &amp; $A$19 &amp; "'!" &amp; _xlpm.ColLetter &amp; $B82))
)</f>
        <v/>
      </c>
      <c r="AH82" s="112"/>
      <c r="AI82" s="174"/>
    </row>
    <row r="83" spans="1:35" s="2" customFormat="1" ht="14.1" hidden="1" customHeight="1">
      <c r="A83" s="28"/>
      <c r="B83" s="6" t="str">
        <f t="shared" ref="B83:B88" si="18">IF(A84="","",+A84)</f>
        <v/>
      </c>
      <c r="C83" s="5"/>
      <c r="D83" s="98"/>
      <c r="E83" s="115"/>
      <c r="F83" s="116" t="str" cm="1">
        <f t="array" aca="1" ref="F83" ca="1">IF(A83="", "", INDIRECT("'" &amp; $A$19 &amp; "'!B" &amp; A83))</f>
        <v/>
      </c>
      <c r="G83" s="117" t="str">
        <f t="shared" si="17"/>
        <v/>
      </c>
      <c r="H83" s="118" t="str" cm="1">
        <f t="array" aca="1" ref="H83" ca="1">IF(A83="", "", INDIRECT("'" &amp; $A$19 &amp; "'!B" &amp; B83))</f>
        <v/>
      </c>
      <c r="I83" s="119" t="str" cm="1">
        <f t="array" aca="1" ref="I8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IF(OR($A83="", _xlpm.ColLetter="NONE"), "", INDIRECT("'" &amp; $A$19 &amp; "'!" &amp; _xlpm.ColLetter &amp; $B83))
)</f>
        <v/>
      </c>
      <c r="J83" s="119" t="str" cm="1">
        <f t="array" aca="1" ref="J8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IF(OR($A83="", _xlpm.ColLetter="NONE"), "", INDIRECT("'" &amp; $A$19 &amp; "'!" &amp; _xlpm.ColLetter &amp; $B83))
)</f>
        <v/>
      </c>
      <c r="K83" s="119" t="str" cm="1">
        <f t="array" aca="1" ref="K8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IF(OR($A83="", _xlpm.ColLetter="NONE"), "", INDIRECT("'" &amp; $A$19 &amp; "'!" &amp; _xlpm.ColLetter &amp; $B83))
)</f>
        <v/>
      </c>
      <c r="L83" s="119" t="str" cm="1">
        <f t="array" aca="1" ref="L8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IF(OR($A83="", _xlpm.ColLetter="NONE"), "", INDIRECT("'" &amp; $A$19 &amp; "'!" &amp; _xlpm.ColLetter &amp; $B83))
)</f>
        <v/>
      </c>
      <c r="M83" s="119" t="str" cm="1">
        <f t="array" aca="1" ref="M8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IF(OR($A83="", _xlpm.ColLetter="NONE"), "", INDIRECT("'" &amp; $A$19 &amp; "'!" &amp; _xlpm.ColLetter &amp; $B83))
)</f>
        <v/>
      </c>
      <c r="N83" s="119" t="str" cm="1">
        <f t="array" aca="1" ref="N8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IF(OR($A83="", _xlpm.ColLetter="NONE"), "", INDIRECT("'" &amp; $A$19 &amp; "'!" &amp; _xlpm.ColLetter &amp; $B83))
)</f>
        <v/>
      </c>
      <c r="O83" s="119" t="str" cm="1">
        <f t="array" aca="1" ref="O8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IF(OR($A83="", _xlpm.ColLetter="NONE"), "", INDIRECT("'" &amp; $A$19 &amp; "'!" &amp; _xlpm.ColLetter &amp; $B83))
)</f>
        <v/>
      </c>
      <c r="P83" s="119" t="str" cm="1">
        <f t="array" aca="1" ref="P8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IF(OR($A83="", _xlpm.ColLetter="NONE"), "", INDIRECT("'" &amp; $A$19 &amp; "'!" &amp; _xlpm.ColLetter &amp; $B83))
)</f>
        <v/>
      </c>
      <c r="Q83" s="119" t="str" cm="1">
        <f t="array" aca="1" ref="Q8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IF(OR($A83="", _xlpm.ColLetter="NONE"), "", INDIRECT("'" &amp; $A$19 &amp; "'!" &amp; _xlpm.ColLetter &amp; $B83))
)</f>
        <v/>
      </c>
      <c r="R83" s="119" t="str" cm="1">
        <f t="array" aca="1" ref="R8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IF(OR($A83="", _xlpm.ColLetter="NONE"), "", INDIRECT("'" &amp; $A$19 &amp; "'!" &amp; _xlpm.ColLetter &amp; $B83))
)</f>
        <v/>
      </c>
      <c r="S83" s="119" t="str" cm="1">
        <f t="array" aca="1" ref="S8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IF(OR($A83="", _xlpm.ColLetter="NONE"), "", INDIRECT("'" &amp; $A$19 &amp; "'!" &amp; _xlpm.ColLetter &amp; $B83))
)</f>
        <v/>
      </c>
      <c r="T83" s="119" t="str" cm="1">
        <f t="array" aca="1" ref="T8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IF(OR($A83="", _xlpm.ColLetter="NONE"), "", INDIRECT("'" &amp; $A$19 &amp; "'!" &amp; _xlpm.ColLetter &amp; $B83))
)</f>
        <v/>
      </c>
      <c r="U83" s="119" t="str" cm="1">
        <f t="array" aca="1" ref="U8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IF(OR($A83="", _xlpm.ColLetter="NONE"), "", INDIRECT("'" &amp; $A$19 &amp; "'!" &amp; _xlpm.ColLetter &amp; $B83))
)</f>
        <v/>
      </c>
      <c r="V83" s="119" t="str" cm="1">
        <f t="array" aca="1" ref="V8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IF(OR($A83="", _xlpm.ColLetter="NONE"), "", INDIRECT("'" &amp; $A$19 &amp; "'!" &amp; _xlpm.ColLetter &amp; $B83))
)</f>
        <v/>
      </c>
      <c r="W83" s="119" t="str" cm="1">
        <f t="array" aca="1" ref="W8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IF(OR($A83="", _xlpm.ColLetter="NONE"), "", INDIRECT("'" &amp; $A$19 &amp; "'!" &amp; _xlpm.ColLetter &amp; $B83))
)</f>
        <v/>
      </c>
      <c r="X83" s="119" t="str" cm="1">
        <f t="array" aca="1" ref="X8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IF(OR($A83="", _xlpm.ColLetter="NONE"), "", INDIRECT("'" &amp; $A$19 &amp; "'!" &amp; _xlpm.ColLetter &amp; $B83))
)</f>
        <v/>
      </c>
      <c r="Y83" s="119" t="str" cm="1">
        <f t="array" aca="1" ref="Y8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IF(OR($A83="", _xlpm.ColLetter="NONE"), "", INDIRECT("'" &amp; $A$19 &amp; "'!" &amp; _xlpm.ColLetter &amp; $B83))
)</f>
        <v/>
      </c>
      <c r="Z83" s="119" t="str" cm="1">
        <f t="array" aca="1" ref="Z8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IF(OR($A83="", _xlpm.ColLetter="NONE"), "", INDIRECT("'" &amp; $A$19 &amp; "'!" &amp; _xlpm.ColLetter &amp; $B83))
)</f>
        <v/>
      </c>
      <c r="AA83" s="119" t="str" cm="1">
        <f t="array" aca="1" ref="AA8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IF(OR($A83="", _xlpm.ColLetter="NONE"), "", INDIRECT("'" &amp; $A$19 &amp; "'!" &amp; _xlpm.ColLetter &amp; $B83))
)</f>
        <v/>
      </c>
      <c r="AB83" s="119" t="str" cm="1">
        <f t="array" aca="1" ref="AB8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IF(OR($A83="", _xlpm.ColLetter="NONE"), "", INDIRECT("'" &amp; $A$19 &amp; "'!" &amp; _xlpm.ColLetter &amp; $B83))
)</f>
        <v/>
      </c>
      <c r="AC83" s="119" t="str" cm="1">
        <f t="array" aca="1" ref="AC8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IF(OR($A83="", _xlpm.ColLetter="NONE"), "", INDIRECT("'" &amp; $A$19 &amp; "'!" &amp; _xlpm.ColLetter &amp; $B83))
)</f>
        <v/>
      </c>
      <c r="AD83" s="119" t="str" cm="1">
        <f t="array" aca="1" ref="AD8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IF(OR($A83="", _xlpm.ColLetter="NONE"), "", INDIRECT("'" &amp; $A$19 &amp; "'!" &amp; _xlpm.ColLetter &amp; $B83))
)</f>
        <v/>
      </c>
      <c r="AE83" s="119" t="str" cm="1">
        <f t="array" aca="1" ref="AE8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IF(OR($A83="", _xlpm.ColLetter="NONE"), "", INDIRECT("'" &amp; $A$19 &amp; "'!" &amp; _xlpm.ColLetter &amp; $B83))
)</f>
        <v/>
      </c>
      <c r="AF83" s="119" t="str" cm="1">
        <f t="array" aca="1" ref="AF8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IF(OR($A83="", _xlpm.ColLetter="NONE"), "", INDIRECT("'" &amp; $A$19 &amp; "'!" &amp; _xlpm.ColLetter &amp; $B83))
)</f>
        <v/>
      </c>
      <c r="AG83" s="119" t="str" cm="1">
        <f t="array" aca="1" ref="AG8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IF(OR($A83="", _xlpm.ColLetter="NONE"), "", INDIRECT("'" &amp; $A$19 &amp; "'!" &amp; _xlpm.ColLetter &amp; $B83))
)</f>
        <v/>
      </c>
      <c r="AH83" s="112"/>
      <c r="AI83" s="174"/>
    </row>
    <row r="84" spans="1:35" s="2" customFormat="1" ht="14.1" hidden="1" customHeight="1">
      <c r="A84" s="28"/>
      <c r="B84" s="6" t="str">
        <f t="shared" si="18"/>
        <v/>
      </c>
      <c r="C84" s="5"/>
      <c r="D84" s="98"/>
      <c r="E84" s="115"/>
      <c r="F84" s="116" t="str" cm="1">
        <f t="array" aca="1" ref="F84" ca="1">IF(A84="", "", INDIRECT("'" &amp; $A$19 &amp; "'!B" &amp; A84))</f>
        <v/>
      </c>
      <c r="G84" s="117" t="str">
        <f t="shared" si="17"/>
        <v/>
      </c>
      <c r="H84" s="118" t="str" cm="1">
        <f t="array" aca="1" ref="H84" ca="1">IF(A84="", "", INDIRECT("'" &amp; $A$19 &amp; "'!B" &amp; B84))</f>
        <v/>
      </c>
      <c r="I84" s="119" t="str" cm="1">
        <f t="array" aca="1" ref="I8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IF(OR($A84="", _xlpm.ColLetter="NONE"), "", INDIRECT("'" &amp; $A$19 &amp; "'!" &amp; _xlpm.ColLetter &amp; $B84))
)</f>
        <v/>
      </c>
      <c r="J84" s="119" t="str" cm="1">
        <f t="array" aca="1" ref="J8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IF(OR($A84="", _xlpm.ColLetter="NONE"), "", INDIRECT("'" &amp; $A$19 &amp; "'!" &amp; _xlpm.ColLetter &amp; $B84))
)</f>
        <v/>
      </c>
      <c r="K84" s="119" t="str" cm="1">
        <f t="array" aca="1" ref="K8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IF(OR($A84="", _xlpm.ColLetter="NONE"), "", INDIRECT("'" &amp; $A$19 &amp; "'!" &amp; _xlpm.ColLetter &amp; $B84))
)</f>
        <v/>
      </c>
      <c r="L84" s="119" t="str" cm="1">
        <f t="array" aca="1" ref="L8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IF(OR($A84="", _xlpm.ColLetter="NONE"), "", INDIRECT("'" &amp; $A$19 &amp; "'!" &amp; _xlpm.ColLetter &amp; $B84))
)</f>
        <v/>
      </c>
      <c r="M84" s="119" t="str" cm="1">
        <f t="array" aca="1" ref="M8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IF(OR($A84="", _xlpm.ColLetter="NONE"), "", INDIRECT("'" &amp; $A$19 &amp; "'!" &amp; _xlpm.ColLetter &amp; $B84))
)</f>
        <v/>
      </c>
      <c r="N84" s="119" t="str" cm="1">
        <f t="array" aca="1" ref="N8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IF(OR($A84="", _xlpm.ColLetter="NONE"), "", INDIRECT("'" &amp; $A$19 &amp; "'!" &amp; _xlpm.ColLetter &amp; $B84))
)</f>
        <v/>
      </c>
      <c r="O84" s="119" t="str" cm="1">
        <f t="array" aca="1" ref="O8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IF(OR($A84="", _xlpm.ColLetter="NONE"), "", INDIRECT("'" &amp; $A$19 &amp; "'!" &amp; _xlpm.ColLetter &amp; $B84))
)</f>
        <v/>
      </c>
      <c r="P84" s="119" t="str" cm="1">
        <f t="array" aca="1" ref="P8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IF(OR($A84="", _xlpm.ColLetter="NONE"), "", INDIRECT("'" &amp; $A$19 &amp; "'!" &amp; _xlpm.ColLetter &amp; $B84))
)</f>
        <v/>
      </c>
      <c r="Q84" s="119" t="str" cm="1">
        <f t="array" aca="1" ref="Q8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IF(OR($A84="", _xlpm.ColLetter="NONE"), "", INDIRECT("'" &amp; $A$19 &amp; "'!" &amp; _xlpm.ColLetter &amp; $B84))
)</f>
        <v/>
      </c>
      <c r="R84" s="119" t="str" cm="1">
        <f t="array" aca="1" ref="R8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IF(OR($A84="", _xlpm.ColLetter="NONE"), "", INDIRECT("'" &amp; $A$19 &amp; "'!" &amp; _xlpm.ColLetter &amp; $B84))
)</f>
        <v/>
      </c>
      <c r="S84" s="119" t="str" cm="1">
        <f t="array" aca="1" ref="S8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IF(OR($A84="", _xlpm.ColLetter="NONE"), "", INDIRECT("'" &amp; $A$19 &amp; "'!" &amp; _xlpm.ColLetter &amp; $B84))
)</f>
        <v/>
      </c>
      <c r="T84" s="119" t="str" cm="1">
        <f t="array" aca="1" ref="T8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IF(OR($A84="", _xlpm.ColLetter="NONE"), "", INDIRECT("'" &amp; $A$19 &amp; "'!" &amp; _xlpm.ColLetter &amp; $B84))
)</f>
        <v/>
      </c>
      <c r="U84" s="119" t="str" cm="1">
        <f t="array" aca="1" ref="U8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IF(OR($A84="", _xlpm.ColLetter="NONE"), "", INDIRECT("'" &amp; $A$19 &amp; "'!" &amp; _xlpm.ColLetter &amp; $B84))
)</f>
        <v/>
      </c>
      <c r="V84" s="119" t="str" cm="1">
        <f t="array" aca="1" ref="V8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IF(OR($A84="", _xlpm.ColLetter="NONE"), "", INDIRECT("'" &amp; $A$19 &amp; "'!" &amp; _xlpm.ColLetter &amp; $B84))
)</f>
        <v/>
      </c>
      <c r="W84" s="119" t="str" cm="1">
        <f t="array" aca="1" ref="W8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IF(OR($A84="", _xlpm.ColLetter="NONE"), "", INDIRECT("'" &amp; $A$19 &amp; "'!" &amp; _xlpm.ColLetter &amp; $B84))
)</f>
        <v/>
      </c>
      <c r="X84" s="119" t="str" cm="1">
        <f t="array" aca="1" ref="X8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IF(OR($A84="", _xlpm.ColLetter="NONE"), "", INDIRECT("'" &amp; $A$19 &amp; "'!" &amp; _xlpm.ColLetter &amp; $B84))
)</f>
        <v/>
      </c>
      <c r="Y84" s="119" t="str" cm="1">
        <f t="array" aca="1" ref="Y8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IF(OR($A84="", _xlpm.ColLetter="NONE"), "", INDIRECT("'" &amp; $A$19 &amp; "'!" &amp; _xlpm.ColLetter &amp; $B84))
)</f>
        <v/>
      </c>
      <c r="Z84" s="119" t="str" cm="1">
        <f t="array" aca="1" ref="Z8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IF(OR($A84="", _xlpm.ColLetter="NONE"), "", INDIRECT("'" &amp; $A$19 &amp; "'!" &amp; _xlpm.ColLetter &amp; $B84))
)</f>
        <v/>
      </c>
      <c r="AA84" s="119" t="str" cm="1">
        <f t="array" aca="1" ref="AA8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IF(OR($A84="", _xlpm.ColLetter="NONE"), "", INDIRECT("'" &amp; $A$19 &amp; "'!" &amp; _xlpm.ColLetter &amp; $B84))
)</f>
        <v/>
      </c>
      <c r="AB84" s="119" t="str" cm="1">
        <f t="array" aca="1" ref="AB8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IF(OR($A84="", _xlpm.ColLetter="NONE"), "", INDIRECT("'" &amp; $A$19 &amp; "'!" &amp; _xlpm.ColLetter &amp; $B84))
)</f>
        <v/>
      </c>
      <c r="AC84" s="119" t="str" cm="1">
        <f t="array" aca="1" ref="AC8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IF(OR($A84="", _xlpm.ColLetter="NONE"), "", INDIRECT("'" &amp; $A$19 &amp; "'!" &amp; _xlpm.ColLetter &amp; $B84))
)</f>
        <v/>
      </c>
      <c r="AD84" s="119" t="str" cm="1">
        <f t="array" aca="1" ref="AD8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IF(OR($A84="", _xlpm.ColLetter="NONE"), "", INDIRECT("'" &amp; $A$19 &amp; "'!" &amp; _xlpm.ColLetter &amp; $B84))
)</f>
        <v/>
      </c>
      <c r="AE84" s="119" t="str" cm="1">
        <f t="array" aca="1" ref="AE8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IF(OR($A84="", _xlpm.ColLetter="NONE"), "", INDIRECT("'" &amp; $A$19 &amp; "'!" &amp; _xlpm.ColLetter &amp; $B84))
)</f>
        <v/>
      </c>
      <c r="AF84" s="119" t="str" cm="1">
        <f t="array" aca="1" ref="AF8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IF(OR($A84="", _xlpm.ColLetter="NONE"), "", INDIRECT("'" &amp; $A$19 &amp; "'!" &amp; _xlpm.ColLetter &amp; $B84))
)</f>
        <v/>
      </c>
      <c r="AG84" s="119" t="str" cm="1">
        <f t="array" aca="1" ref="AG8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IF(OR($A84="", _xlpm.ColLetter="NONE"), "", INDIRECT("'" &amp; $A$19 &amp; "'!" &amp; _xlpm.ColLetter &amp; $B84))
)</f>
        <v/>
      </c>
      <c r="AH84" s="112"/>
      <c r="AI84" s="174"/>
    </row>
    <row r="85" spans="1:35" s="2" customFormat="1" ht="14.1" hidden="1" customHeight="1">
      <c r="A85" s="28"/>
      <c r="B85" s="6" t="str">
        <f t="shared" si="18"/>
        <v/>
      </c>
      <c r="C85" s="5"/>
      <c r="D85" s="98"/>
      <c r="E85" s="115"/>
      <c r="F85" s="116" t="str" cm="1">
        <f t="array" aca="1" ref="F85" ca="1">IF(A85="", "", INDIRECT("'" &amp; $A$19 &amp; "'!B" &amp; A85))</f>
        <v/>
      </c>
      <c r="G85" s="117" t="str">
        <f t="shared" si="17"/>
        <v/>
      </c>
      <c r="H85" s="118" t="str" cm="1">
        <f t="array" aca="1" ref="H85" ca="1">IF(A85="", "", INDIRECT("'" &amp; $A$19 &amp; "'!B" &amp; B85))</f>
        <v/>
      </c>
      <c r="I85" s="119" t="str" cm="1">
        <f t="array" aca="1" ref="I8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IF(OR($A85="", _xlpm.ColLetter="NONE"), "", INDIRECT("'" &amp; $A$19 &amp; "'!" &amp; _xlpm.ColLetter &amp; $B85))
)</f>
        <v/>
      </c>
      <c r="J85" s="119" t="str" cm="1">
        <f t="array" aca="1" ref="J8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IF(OR($A85="", _xlpm.ColLetter="NONE"), "", INDIRECT("'" &amp; $A$19 &amp; "'!" &amp; _xlpm.ColLetter &amp; $B85))
)</f>
        <v/>
      </c>
      <c r="K85" s="119" t="str" cm="1">
        <f t="array" aca="1" ref="K8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IF(OR($A85="", _xlpm.ColLetter="NONE"), "", INDIRECT("'" &amp; $A$19 &amp; "'!" &amp; _xlpm.ColLetter &amp; $B85))
)</f>
        <v/>
      </c>
      <c r="L85" s="119" t="str" cm="1">
        <f t="array" aca="1" ref="L8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IF(OR($A85="", _xlpm.ColLetter="NONE"), "", INDIRECT("'" &amp; $A$19 &amp; "'!" &amp; _xlpm.ColLetter &amp; $B85))
)</f>
        <v/>
      </c>
      <c r="M85" s="119" t="str" cm="1">
        <f t="array" aca="1" ref="M8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IF(OR($A85="", _xlpm.ColLetter="NONE"), "", INDIRECT("'" &amp; $A$19 &amp; "'!" &amp; _xlpm.ColLetter &amp; $B85))
)</f>
        <v/>
      </c>
      <c r="N85" s="119" t="str" cm="1">
        <f t="array" aca="1" ref="N8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IF(OR($A85="", _xlpm.ColLetter="NONE"), "", INDIRECT("'" &amp; $A$19 &amp; "'!" &amp; _xlpm.ColLetter &amp; $B85))
)</f>
        <v/>
      </c>
      <c r="O85" s="119" t="str" cm="1">
        <f t="array" aca="1" ref="O8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IF(OR($A85="", _xlpm.ColLetter="NONE"), "", INDIRECT("'" &amp; $A$19 &amp; "'!" &amp; _xlpm.ColLetter &amp; $B85))
)</f>
        <v/>
      </c>
      <c r="P85" s="119" t="str" cm="1">
        <f t="array" aca="1" ref="P8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IF(OR($A85="", _xlpm.ColLetter="NONE"), "", INDIRECT("'" &amp; $A$19 &amp; "'!" &amp; _xlpm.ColLetter &amp; $B85))
)</f>
        <v/>
      </c>
      <c r="Q85" s="119" t="str" cm="1">
        <f t="array" aca="1" ref="Q8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IF(OR($A85="", _xlpm.ColLetter="NONE"), "", INDIRECT("'" &amp; $A$19 &amp; "'!" &amp; _xlpm.ColLetter &amp; $B85))
)</f>
        <v/>
      </c>
      <c r="R85" s="119" t="str" cm="1">
        <f t="array" aca="1" ref="R8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IF(OR($A85="", _xlpm.ColLetter="NONE"), "", INDIRECT("'" &amp; $A$19 &amp; "'!" &amp; _xlpm.ColLetter &amp; $B85))
)</f>
        <v/>
      </c>
      <c r="S85" s="119" t="str" cm="1">
        <f t="array" aca="1" ref="S8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IF(OR($A85="", _xlpm.ColLetter="NONE"), "", INDIRECT("'" &amp; $A$19 &amp; "'!" &amp; _xlpm.ColLetter &amp; $B85))
)</f>
        <v/>
      </c>
      <c r="T85" s="119" t="str" cm="1">
        <f t="array" aca="1" ref="T8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IF(OR($A85="", _xlpm.ColLetter="NONE"), "", INDIRECT("'" &amp; $A$19 &amp; "'!" &amp; _xlpm.ColLetter &amp; $B85))
)</f>
        <v/>
      </c>
      <c r="U85" s="119" t="str" cm="1">
        <f t="array" aca="1" ref="U8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IF(OR($A85="", _xlpm.ColLetter="NONE"), "", INDIRECT("'" &amp; $A$19 &amp; "'!" &amp; _xlpm.ColLetter &amp; $B85))
)</f>
        <v/>
      </c>
      <c r="V85" s="119" t="str" cm="1">
        <f t="array" aca="1" ref="V8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IF(OR($A85="", _xlpm.ColLetter="NONE"), "", INDIRECT("'" &amp; $A$19 &amp; "'!" &amp; _xlpm.ColLetter &amp; $B85))
)</f>
        <v/>
      </c>
      <c r="W85" s="119" t="str" cm="1">
        <f t="array" aca="1" ref="W8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IF(OR($A85="", _xlpm.ColLetter="NONE"), "", INDIRECT("'" &amp; $A$19 &amp; "'!" &amp; _xlpm.ColLetter &amp; $B85))
)</f>
        <v/>
      </c>
      <c r="X85" s="119" t="str" cm="1">
        <f t="array" aca="1" ref="X8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IF(OR($A85="", _xlpm.ColLetter="NONE"), "", INDIRECT("'" &amp; $A$19 &amp; "'!" &amp; _xlpm.ColLetter &amp; $B85))
)</f>
        <v/>
      </c>
      <c r="Y85" s="119" t="str" cm="1">
        <f t="array" aca="1" ref="Y8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IF(OR($A85="", _xlpm.ColLetter="NONE"), "", INDIRECT("'" &amp; $A$19 &amp; "'!" &amp; _xlpm.ColLetter &amp; $B85))
)</f>
        <v/>
      </c>
      <c r="Z85" s="119" t="str" cm="1">
        <f t="array" aca="1" ref="Z8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IF(OR($A85="", _xlpm.ColLetter="NONE"), "", INDIRECT("'" &amp; $A$19 &amp; "'!" &amp; _xlpm.ColLetter &amp; $B85))
)</f>
        <v/>
      </c>
      <c r="AA85" s="119" t="str" cm="1">
        <f t="array" aca="1" ref="AA8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IF(OR($A85="", _xlpm.ColLetter="NONE"), "", INDIRECT("'" &amp; $A$19 &amp; "'!" &amp; _xlpm.ColLetter &amp; $B85))
)</f>
        <v/>
      </c>
      <c r="AB85" s="119" t="str" cm="1">
        <f t="array" aca="1" ref="AB8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IF(OR($A85="", _xlpm.ColLetter="NONE"), "", INDIRECT("'" &amp; $A$19 &amp; "'!" &amp; _xlpm.ColLetter &amp; $B85))
)</f>
        <v/>
      </c>
      <c r="AC85" s="119" t="str" cm="1">
        <f t="array" aca="1" ref="AC8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IF(OR($A85="", _xlpm.ColLetter="NONE"), "", INDIRECT("'" &amp; $A$19 &amp; "'!" &amp; _xlpm.ColLetter &amp; $B85))
)</f>
        <v/>
      </c>
      <c r="AD85" s="119" t="str" cm="1">
        <f t="array" aca="1" ref="AD8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IF(OR($A85="", _xlpm.ColLetter="NONE"), "", INDIRECT("'" &amp; $A$19 &amp; "'!" &amp; _xlpm.ColLetter &amp; $B85))
)</f>
        <v/>
      </c>
      <c r="AE85" s="119" t="str" cm="1">
        <f t="array" aca="1" ref="AE8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IF(OR($A85="", _xlpm.ColLetter="NONE"), "", INDIRECT("'" &amp; $A$19 &amp; "'!" &amp; _xlpm.ColLetter &amp; $B85))
)</f>
        <v/>
      </c>
      <c r="AF85" s="119" t="str" cm="1">
        <f t="array" aca="1" ref="AF8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IF(OR($A85="", _xlpm.ColLetter="NONE"), "", INDIRECT("'" &amp; $A$19 &amp; "'!" &amp; _xlpm.ColLetter &amp; $B85))
)</f>
        <v/>
      </c>
      <c r="AG85" s="119" t="str" cm="1">
        <f t="array" aca="1" ref="AG8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IF(OR($A85="", _xlpm.ColLetter="NONE"), "", INDIRECT("'" &amp; $A$19 &amp; "'!" &amp; _xlpm.ColLetter &amp; $B85))
)</f>
        <v/>
      </c>
      <c r="AH85" s="112"/>
      <c r="AI85" s="174"/>
    </row>
    <row r="86" spans="1:35" s="2" customFormat="1" ht="14.1" hidden="1" customHeight="1">
      <c r="A86" s="28"/>
      <c r="B86" s="6" t="str">
        <f t="shared" si="18"/>
        <v/>
      </c>
      <c r="C86" s="5"/>
      <c r="D86" s="98"/>
      <c r="E86" s="115"/>
      <c r="F86" s="116" t="str" cm="1">
        <f t="array" aca="1" ref="F86" ca="1">IF(A86="", "", INDIRECT("'" &amp; $A$19 &amp; "'!B" &amp; A86))</f>
        <v/>
      </c>
      <c r="G86" s="117" t="str">
        <f t="shared" si="17"/>
        <v/>
      </c>
      <c r="H86" s="118" t="str" cm="1">
        <f t="array" aca="1" ref="H86" ca="1">IF(A86="", "", INDIRECT("'" &amp; $A$19 &amp; "'!B" &amp; B86))</f>
        <v/>
      </c>
      <c r="I86" s="119" t="str" cm="1">
        <f t="array" aca="1" ref="I8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IF(OR($A86="", _xlpm.ColLetter="NONE"), "", INDIRECT("'" &amp; $A$19 &amp; "'!" &amp; _xlpm.ColLetter &amp; $B86))
)</f>
        <v/>
      </c>
      <c r="J86" s="119" t="str" cm="1">
        <f t="array" aca="1" ref="J8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IF(OR($A86="", _xlpm.ColLetter="NONE"), "", INDIRECT("'" &amp; $A$19 &amp; "'!" &amp; _xlpm.ColLetter &amp; $B86))
)</f>
        <v/>
      </c>
      <c r="K86" s="119" t="str" cm="1">
        <f t="array" aca="1" ref="K8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IF(OR($A86="", _xlpm.ColLetter="NONE"), "", INDIRECT("'" &amp; $A$19 &amp; "'!" &amp; _xlpm.ColLetter &amp; $B86))
)</f>
        <v/>
      </c>
      <c r="L86" s="119" t="str" cm="1">
        <f t="array" aca="1" ref="L8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IF(OR($A86="", _xlpm.ColLetter="NONE"), "", INDIRECT("'" &amp; $A$19 &amp; "'!" &amp; _xlpm.ColLetter &amp; $B86))
)</f>
        <v/>
      </c>
      <c r="M86" s="119" t="str" cm="1">
        <f t="array" aca="1" ref="M8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IF(OR($A86="", _xlpm.ColLetter="NONE"), "", INDIRECT("'" &amp; $A$19 &amp; "'!" &amp; _xlpm.ColLetter &amp; $B86))
)</f>
        <v/>
      </c>
      <c r="N86" s="119" t="str" cm="1">
        <f t="array" aca="1" ref="N8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IF(OR($A86="", _xlpm.ColLetter="NONE"), "", INDIRECT("'" &amp; $A$19 &amp; "'!" &amp; _xlpm.ColLetter &amp; $B86))
)</f>
        <v/>
      </c>
      <c r="O86" s="119" t="str" cm="1">
        <f t="array" aca="1" ref="O8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IF(OR($A86="", _xlpm.ColLetter="NONE"), "", INDIRECT("'" &amp; $A$19 &amp; "'!" &amp; _xlpm.ColLetter &amp; $B86))
)</f>
        <v/>
      </c>
      <c r="P86" s="119" t="str" cm="1">
        <f t="array" aca="1" ref="P8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IF(OR($A86="", _xlpm.ColLetter="NONE"), "", INDIRECT("'" &amp; $A$19 &amp; "'!" &amp; _xlpm.ColLetter &amp; $B86))
)</f>
        <v/>
      </c>
      <c r="Q86" s="119" t="str" cm="1">
        <f t="array" aca="1" ref="Q8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IF(OR($A86="", _xlpm.ColLetter="NONE"), "", INDIRECT("'" &amp; $A$19 &amp; "'!" &amp; _xlpm.ColLetter &amp; $B86))
)</f>
        <v/>
      </c>
      <c r="R86" s="119" t="str" cm="1">
        <f t="array" aca="1" ref="R8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IF(OR($A86="", _xlpm.ColLetter="NONE"), "", INDIRECT("'" &amp; $A$19 &amp; "'!" &amp; _xlpm.ColLetter &amp; $B86))
)</f>
        <v/>
      </c>
      <c r="S86" s="119" t="str" cm="1">
        <f t="array" aca="1" ref="S8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IF(OR($A86="", _xlpm.ColLetter="NONE"), "", INDIRECT("'" &amp; $A$19 &amp; "'!" &amp; _xlpm.ColLetter &amp; $B86))
)</f>
        <v/>
      </c>
      <c r="T86" s="119" t="str" cm="1">
        <f t="array" aca="1" ref="T8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IF(OR($A86="", _xlpm.ColLetter="NONE"), "", INDIRECT("'" &amp; $A$19 &amp; "'!" &amp; _xlpm.ColLetter &amp; $B86))
)</f>
        <v/>
      </c>
      <c r="U86" s="119" t="str" cm="1">
        <f t="array" aca="1" ref="U8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IF(OR($A86="", _xlpm.ColLetter="NONE"), "", INDIRECT("'" &amp; $A$19 &amp; "'!" &amp; _xlpm.ColLetter &amp; $B86))
)</f>
        <v/>
      </c>
      <c r="V86" s="119" t="str" cm="1">
        <f t="array" aca="1" ref="V8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IF(OR($A86="", _xlpm.ColLetter="NONE"), "", INDIRECT("'" &amp; $A$19 &amp; "'!" &amp; _xlpm.ColLetter &amp; $B86))
)</f>
        <v/>
      </c>
      <c r="W86" s="119" t="str" cm="1">
        <f t="array" aca="1" ref="W8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IF(OR($A86="", _xlpm.ColLetter="NONE"), "", INDIRECT("'" &amp; $A$19 &amp; "'!" &amp; _xlpm.ColLetter &amp; $B86))
)</f>
        <v/>
      </c>
      <c r="X86" s="119" t="str" cm="1">
        <f t="array" aca="1" ref="X8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IF(OR($A86="", _xlpm.ColLetter="NONE"), "", INDIRECT("'" &amp; $A$19 &amp; "'!" &amp; _xlpm.ColLetter &amp; $B86))
)</f>
        <v/>
      </c>
      <c r="Y86" s="119" t="str" cm="1">
        <f t="array" aca="1" ref="Y8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IF(OR($A86="", _xlpm.ColLetter="NONE"), "", INDIRECT("'" &amp; $A$19 &amp; "'!" &amp; _xlpm.ColLetter &amp; $B86))
)</f>
        <v/>
      </c>
      <c r="Z86" s="119" t="str" cm="1">
        <f t="array" aca="1" ref="Z8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IF(OR($A86="", _xlpm.ColLetter="NONE"), "", INDIRECT("'" &amp; $A$19 &amp; "'!" &amp; _xlpm.ColLetter &amp; $B86))
)</f>
        <v/>
      </c>
      <c r="AA86" s="119" t="str" cm="1">
        <f t="array" aca="1" ref="AA8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IF(OR($A86="", _xlpm.ColLetter="NONE"), "", INDIRECT("'" &amp; $A$19 &amp; "'!" &amp; _xlpm.ColLetter &amp; $B86))
)</f>
        <v/>
      </c>
      <c r="AB86" s="119" t="str" cm="1">
        <f t="array" aca="1" ref="AB8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IF(OR($A86="", _xlpm.ColLetter="NONE"), "", INDIRECT("'" &amp; $A$19 &amp; "'!" &amp; _xlpm.ColLetter &amp; $B86))
)</f>
        <v/>
      </c>
      <c r="AC86" s="119" t="str" cm="1">
        <f t="array" aca="1" ref="AC8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IF(OR($A86="", _xlpm.ColLetter="NONE"), "", INDIRECT("'" &amp; $A$19 &amp; "'!" &amp; _xlpm.ColLetter &amp; $B86))
)</f>
        <v/>
      </c>
      <c r="AD86" s="119" t="str" cm="1">
        <f t="array" aca="1" ref="AD8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IF(OR($A86="", _xlpm.ColLetter="NONE"), "", INDIRECT("'" &amp; $A$19 &amp; "'!" &amp; _xlpm.ColLetter &amp; $B86))
)</f>
        <v/>
      </c>
      <c r="AE86" s="119" t="str" cm="1">
        <f t="array" aca="1" ref="AE8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IF(OR($A86="", _xlpm.ColLetter="NONE"), "", INDIRECT("'" &amp; $A$19 &amp; "'!" &amp; _xlpm.ColLetter &amp; $B86))
)</f>
        <v/>
      </c>
      <c r="AF86" s="119" t="str" cm="1">
        <f t="array" aca="1" ref="AF8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IF(OR($A86="", _xlpm.ColLetter="NONE"), "", INDIRECT("'" &amp; $A$19 &amp; "'!" &amp; _xlpm.ColLetter &amp; $B86))
)</f>
        <v/>
      </c>
      <c r="AG86" s="119" t="str" cm="1">
        <f t="array" aca="1" ref="AG8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IF(OR($A86="", _xlpm.ColLetter="NONE"), "", INDIRECT("'" &amp; $A$19 &amp; "'!" &amp; _xlpm.ColLetter &amp; $B86))
)</f>
        <v/>
      </c>
      <c r="AH86" s="112"/>
      <c r="AI86" s="174"/>
    </row>
    <row r="87" spans="1:35" s="2" customFormat="1" ht="14.1" hidden="1" customHeight="1">
      <c r="A87" s="28"/>
      <c r="B87" s="6" t="str">
        <f t="shared" si="18"/>
        <v/>
      </c>
      <c r="C87" s="5"/>
      <c r="D87" s="98"/>
      <c r="E87" s="115"/>
      <c r="F87" s="116" t="str" cm="1">
        <f t="array" aca="1" ref="F87" ca="1">IF(A87="", "", INDIRECT("'" &amp; $A$19 &amp; "'!B" &amp; A87))</f>
        <v/>
      </c>
      <c r="G87" s="117" t="str">
        <f t="shared" si="17"/>
        <v/>
      </c>
      <c r="H87" s="118" t="str" cm="1">
        <f t="array" aca="1" ref="H87" ca="1">IF(A87="", "", INDIRECT("'" &amp; $A$19 &amp; "'!B" &amp; B87))</f>
        <v/>
      </c>
      <c r="I87" s="119" t="str" cm="1">
        <f t="array" aca="1" ref="I8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IF(OR($A87="", _xlpm.ColLetter="NONE"), "", INDIRECT("'" &amp; $A$19 &amp; "'!" &amp; _xlpm.ColLetter &amp; $B87))
)</f>
        <v/>
      </c>
      <c r="J87" s="119" t="str" cm="1">
        <f t="array" aca="1" ref="J8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IF(OR($A87="", _xlpm.ColLetter="NONE"), "", INDIRECT("'" &amp; $A$19 &amp; "'!" &amp; _xlpm.ColLetter &amp; $B87))
)</f>
        <v/>
      </c>
      <c r="K87" s="119" t="str" cm="1">
        <f t="array" aca="1" ref="K8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IF(OR($A87="", _xlpm.ColLetter="NONE"), "", INDIRECT("'" &amp; $A$19 &amp; "'!" &amp; _xlpm.ColLetter &amp; $B87))
)</f>
        <v/>
      </c>
      <c r="L87" s="119" t="str" cm="1">
        <f t="array" aca="1" ref="L8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IF(OR($A87="", _xlpm.ColLetter="NONE"), "", INDIRECT("'" &amp; $A$19 &amp; "'!" &amp; _xlpm.ColLetter &amp; $B87))
)</f>
        <v/>
      </c>
      <c r="M87" s="119" t="str" cm="1">
        <f t="array" aca="1" ref="M8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IF(OR($A87="", _xlpm.ColLetter="NONE"), "", INDIRECT("'" &amp; $A$19 &amp; "'!" &amp; _xlpm.ColLetter &amp; $B87))
)</f>
        <v/>
      </c>
      <c r="N87" s="119" t="str" cm="1">
        <f t="array" aca="1" ref="N8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IF(OR($A87="", _xlpm.ColLetter="NONE"), "", INDIRECT("'" &amp; $A$19 &amp; "'!" &amp; _xlpm.ColLetter &amp; $B87))
)</f>
        <v/>
      </c>
      <c r="O87" s="119" t="str" cm="1">
        <f t="array" aca="1" ref="O8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IF(OR($A87="", _xlpm.ColLetter="NONE"), "", INDIRECT("'" &amp; $A$19 &amp; "'!" &amp; _xlpm.ColLetter &amp; $B87))
)</f>
        <v/>
      </c>
      <c r="P87" s="119" t="str" cm="1">
        <f t="array" aca="1" ref="P8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IF(OR($A87="", _xlpm.ColLetter="NONE"), "", INDIRECT("'" &amp; $A$19 &amp; "'!" &amp; _xlpm.ColLetter &amp; $B87))
)</f>
        <v/>
      </c>
      <c r="Q87" s="119" t="str" cm="1">
        <f t="array" aca="1" ref="Q8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IF(OR($A87="", _xlpm.ColLetter="NONE"), "", INDIRECT("'" &amp; $A$19 &amp; "'!" &amp; _xlpm.ColLetter &amp; $B87))
)</f>
        <v/>
      </c>
      <c r="R87" s="119" t="str" cm="1">
        <f t="array" aca="1" ref="R8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IF(OR($A87="", _xlpm.ColLetter="NONE"), "", INDIRECT("'" &amp; $A$19 &amp; "'!" &amp; _xlpm.ColLetter &amp; $B87))
)</f>
        <v/>
      </c>
      <c r="S87" s="119" t="str" cm="1">
        <f t="array" aca="1" ref="S8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IF(OR($A87="", _xlpm.ColLetter="NONE"), "", INDIRECT("'" &amp; $A$19 &amp; "'!" &amp; _xlpm.ColLetter &amp; $B87))
)</f>
        <v/>
      </c>
      <c r="T87" s="119" t="str" cm="1">
        <f t="array" aca="1" ref="T8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IF(OR($A87="", _xlpm.ColLetter="NONE"), "", INDIRECT("'" &amp; $A$19 &amp; "'!" &amp; _xlpm.ColLetter &amp; $B87))
)</f>
        <v/>
      </c>
      <c r="U87" s="119" t="str" cm="1">
        <f t="array" aca="1" ref="U8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IF(OR($A87="", _xlpm.ColLetter="NONE"), "", INDIRECT("'" &amp; $A$19 &amp; "'!" &amp; _xlpm.ColLetter &amp; $B87))
)</f>
        <v/>
      </c>
      <c r="V87" s="119" t="str" cm="1">
        <f t="array" aca="1" ref="V8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IF(OR($A87="", _xlpm.ColLetter="NONE"), "", INDIRECT("'" &amp; $A$19 &amp; "'!" &amp; _xlpm.ColLetter &amp; $B87))
)</f>
        <v/>
      </c>
      <c r="W87" s="119" t="str" cm="1">
        <f t="array" aca="1" ref="W8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IF(OR($A87="", _xlpm.ColLetter="NONE"), "", INDIRECT("'" &amp; $A$19 &amp; "'!" &amp; _xlpm.ColLetter &amp; $B87))
)</f>
        <v/>
      </c>
      <c r="X87" s="119" t="str" cm="1">
        <f t="array" aca="1" ref="X8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IF(OR($A87="", _xlpm.ColLetter="NONE"), "", INDIRECT("'" &amp; $A$19 &amp; "'!" &amp; _xlpm.ColLetter &amp; $B87))
)</f>
        <v/>
      </c>
      <c r="Y87" s="119" t="str" cm="1">
        <f t="array" aca="1" ref="Y8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IF(OR($A87="", _xlpm.ColLetter="NONE"), "", INDIRECT("'" &amp; $A$19 &amp; "'!" &amp; _xlpm.ColLetter &amp; $B87))
)</f>
        <v/>
      </c>
      <c r="Z87" s="119" t="str" cm="1">
        <f t="array" aca="1" ref="Z8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IF(OR($A87="", _xlpm.ColLetter="NONE"), "", INDIRECT("'" &amp; $A$19 &amp; "'!" &amp; _xlpm.ColLetter &amp; $B87))
)</f>
        <v/>
      </c>
      <c r="AA87" s="119" t="str" cm="1">
        <f t="array" aca="1" ref="AA8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IF(OR($A87="", _xlpm.ColLetter="NONE"), "", INDIRECT("'" &amp; $A$19 &amp; "'!" &amp; _xlpm.ColLetter &amp; $B87))
)</f>
        <v/>
      </c>
      <c r="AB87" s="119" t="str" cm="1">
        <f t="array" aca="1" ref="AB8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IF(OR($A87="", _xlpm.ColLetter="NONE"), "", INDIRECT("'" &amp; $A$19 &amp; "'!" &amp; _xlpm.ColLetter &amp; $B87))
)</f>
        <v/>
      </c>
      <c r="AC87" s="119" t="str" cm="1">
        <f t="array" aca="1" ref="AC8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IF(OR($A87="", _xlpm.ColLetter="NONE"), "", INDIRECT("'" &amp; $A$19 &amp; "'!" &amp; _xlpm.ColLetter &amp; $B87))
)</f>
        <v/>
      </c>
      <c r="AD87" s="119" t="str" cm="1">
        <f t="array" aca="1" ref="AD8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IF(OR($A87="", _xlpm.ColLetter="NONE"), "", INDIRECT("'" &amp; $A$19 &amp; "'!" &amp; _xlpm.ColLetter &amp; $B87))
)</f>
        <v/>
      </c>
      <c r="AE87" s="119" t="str" cm="1">
        <f t="array" aca="1" ref="AE8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IF(OR($A87="", _xlpm.ColLetter="NONE"), "", INDIRECT("'" &amp; $A$19 &amp; "'!" &amp; _xlpm.ColLetter &amp; $B87))
)</f>
        <v/>
      </c>
      <c r="AF87" s="119" t="str" cm="1">
        <f t="array" aca="1" ref="AF8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IF(OR($A87="", _xlpm.ColLetter="NONE"), "", INDIRECT("'" &amp; $A$19 &amp; "'!" &amp; _xlpm.ColLetter &amp; $B87))
)</f>
        <v/>
      </c>
      <c r="AG87" s="119" t="str" cm="1">
        <f t="array" aca="1" ref="AG8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IF(OR($A87="", _xlpm.ColLetter="NONE"), "", INDIRECT("'" &amp; $A$19 &amp; "'!" &amp; _xlpm.ColLetter &amp; $B87))
)</f>
        <v/>
      </c>
      <c r="AH87" s="112"/>
      <c r="AI87" s="174"/>
    </row>
    <row r="88" spans="1:35" s="2" customFormat="1" ht="14.1" hidden="1" customHeight="1">
      <c r="A88" s="28"/>
      <c r="B88" s="6" t="str">
        <f t="shared" si="18"/>
        <v/>
      </c>
      <c r="C88" s="5"/>
      <c r="D88" s="98"/>
      <c r="E88" s="115"/>
      <c r="F88" s="116" t="str" cm="1">
        <f t="array" aca="1" ref="F88" ca="1">IF(A88="", "", INDIRECT("'" &amp; $A$19 &amp; "'!B" &amp; A88))</f>
        <v/>
      </c>
      <c r="G88" s="117" t="str">
        <f t="shared" si="17"/>
        <v/>
      </c>
      <c r="H88" s="118" t="str" cm="1">
        <f t="array" aca="1" ref="H88" ca="1">IF(A88="", "", INDIRECT("'" &amp; $A$19 &amp; "'!B" &amp; B88))</f>
        <v/>
      </c>
      <c r="I88" s="119" t="str" cm="1">
        <f t="array" aca="1" ref="I8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IF(OR($A88="", _xlpm.ColLetter="NONE"), "", INDIRECT("'" &amp; $A$19 &amp; "'!" &amp; _xlpm.ColLetter &amp; $B88))
)</f>
        <v/>
      </c>
      <c r="J88" s="119" t="str" cm="1">
        <f t="array" aca="1" ref="J8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IF(OR($A88="", _xlpm.ColLetter="NONE"), "", INDIRECT("'" &amp; $A$19 &amp; "'!" &amp; _xlpm.ColLetter &amp; $B88))
)</f>
        <v/>
      </c>
      <c r="K88" s="119" t="str" cm="1">
        <f t="array" aca="1" ref="K8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IF(OR($A88="", _xlpm.ColLetter="NONE"), "", INDIRECT("'" &amp; $A$19 &amp; "'!" &amp; _xlpm.ColLetter &amp; $B88))
)</f>
        <v/>
      </c>
      <c r="L88" s="119" t="str" cm="1">
        <f t="array" aca="1" ref="L8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IF(OR($A88="", _xlpm.ColLetter="NONE"), "", INDIRECT("'" &amp; $A$19 &amp; "'!" &amp; _xlpm.ColLetter &amp; $B88))
)</f>
        <v/>
      </c>
      <c r="M88" s="119" t="str" cm="1">
        <f t="array" aca="1" ref="M8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IF(OR($A88="", _xlpm.ColLetter="NONE"), "", INDIRECT("'" &amp; $A$19 &amp; "'!" &amp; _xlpm.ColLetter &amp; $B88))
)</f>
        <v/>
      </c>
      <c r="N88" s="119" t="str" cm="1">
        <f t="array" aca="1" ref="N8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IF(OR($A88="", _xlpm.ColLetter="NONE"), "", INDIRECT("'" &amp; $A$19 &amp; "'!" &amp; _xlpm.ColLetter &amp; $B88))
)</f>
        <v/>
      </c>
      <c r="O88" s="119" t="str" cm="1">
        <f t="array" aca="1" ref="O8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IF(OR($A88="", _xlpm.ColLetter="NONE"), "", INDIRECT("'" &amp; $A$19 &amp; "'!" &amp; _xlpm.ColLetter &amp; $B88))
)</f>
        <v/>
      </c>
      <c r="P88" s="119" t="str" cm="1">
        <f t="array" aca="1" ref="P8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IF(OR($A88="", _xlpm.ColLetter="NONE"), "", INDIRECT("'" &amp; $A$19 &amp; "'!" &amp; _xlpm.ColLetter &amp; $B88))
)</f>
        <v/>
      </c>
      <c r="Q88" s="119" t="str" cm="1">
        <f t="array" aca="1" ref="Q8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IF(OR($A88="", _xlpm.ColLetter="NONE"), "", INDIRECT("'" &amp; $A$19 &amp; "'!" &amp; _xlpm.ColLetter &amp; $B88))
)</f>
        <v/>
      </c>
      <c r="R88" s="119" t="str" cm="1">
        <f t="array" aca="1" ref="R8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IF(OR($A88="", _xlpm.ColLetter="NONE"), "", INDIRECT("'" &amp; $A$19 &amp; "'!" &amp; _xlpm.ColLetter &amp; $B88))
)</f>
        <v/>
      </c>
      <c r="S88" s="119" t="str" cm="1">
        <f t="array" aca="1" ref="S8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IF(OR($A88="", _xlpm.ColLetter="NONE"), "", INDIRECT("'" &amp; $A$19 &amp; "'!" &amp; _xlpm.ColLetter &amp; $B88))
)</f>
        <v/>
      </c>
      <c r="T88" s="119" t="str" cm="1">
        <f t="array" aca="1" ref="T8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IF(OR($A88="", _xlpm.ColLetter="NONE"), "", INDIRECT("'" &amp; $A$19 &amp; "'!" &amp; _xlpm.ColLetter &amp; $B88))
)</f>
        <v/>
      </c>
      <c r="U88" s="119" t="str" cm="1">
        <f t="array" aca="1" ref="U8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IF(OR($A88="", _xlpm.ColLetter="NONE"), "", INDIRECT("'" &amp; $A$19 &amp; "'!" &amp; _xlpm.ColLetter &amp; $B88))
)</f>
        <v/>
      </c>
      <c r="V88" s="119" t="str" cm="1">
        <f t="array" aca="1" ref="V8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IF(OR($A88="", _xlpm.ColLetter="NONE"), "", INDIRECT("'" &amp; $A$19 &amp; "'!" &amp; _xlpm.ColLetter &amp; $B88))
)</f>
        <v/>
      </c>
      <c r="W88" s="119" t="str" cm="1">
        <f t="array" aca="1" ref="W8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IF(OR($A88="", _xlpm.ColLetter="NONE"), "", INDIRECT("'" &amp; $A$19 &amp; "'!" &amp; _xlpm.ColLetter &amp; $B88))
)</f>
        <v/>
      </c>
      <c r="X88" s="119" t="str" cm="1">
        <f t="array" aca="1" ref="X8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IF(OR($A88="", _xlpm.ColLetter="NONE"), "", INDIRECT("'" &amp; $A$19 &amp; "'!" &amp; _xlpm.ColLetter &amp; $B88))
)</f>
        <v/>
      </c>
      <c r="Y88" s="119" t="str" cm="1">
        <f t="array" aca="1" ref="Y8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IF(OR($A88="", _xlpm.ColLetter="NONE"), "", INDIRECT("'" &amp; $A$19 &amp; "'!" &amp; _xlpm.ColLetter &amp; $B88))
)</f>
        <v/>
      </c>
      <c r="Z88" s="119" t="str" cm="1">
        <f t="array" aca="1" ref="Z8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IF(OR($A88="", _xlpm.ColLetter="NONE"), "", INDIRECT("'" &amp; $A$19 &amp; "'!" &amp; _xlpm.ColLetter &amp; $B88))
)</f>
        <v/>
      </c>
      <c r="AA88" s="119" t="str" cm="1">
        <f t="array" aca="1" ref="AA8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IF(OR($A88="", _xlpm.ColLetter="NONE"), "", INDIRECT("'" &amp; $A$19 &amp; "'!" &amp; _xlpm.ColLetter &amp; $B88))
)</f>
        <v/>
      </c>
      <c r="AB88" s="119" t="str" cm="1">
        <f t="array" aca="1" ref="AB8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IF(OR($A88="", _xlpm.ColLetter="NONE"), "", INDIRECT("'" &amp; $A$19 &amp; "'!" &amp; _xlpm.ColLetter &amp; $B88))
)</f>
        <v/>
      </c>
      <c r="AC88" s="119" t="str" cm="1">
        <f t="array" aca="1" ref="AC8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IF(OR($A88="", _xlpm.ColLetter="NONE"), "", INDIRECT("'" &amp; $A$19 &amp; "'!" &amp; _xlpm.ColLetter &amp; $B88))
)</f>
        <v/>
      </c>
      <c r="AD88" s="119" t="str" cm="1">
        <f t="array" aca="1" ref="AD8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IF(OR($A88="", _xlpm.ColLetter="NONE"), "", INDIRECT("'" &amp; $A$19 &amp; "'!" &amp; _xlpm.ColLetter &amp; $B88))
)</f>
        <v/>
      </c>
      <c r="AE88" s="119" t="str" cm="1">
        <f t="array" aca="1" ref="AE8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IF(OR($A88="", _xlpm.ColLetter="NONE"), "", INDIRECT("'" &amp; $A$19 &amp; "'!" &amp; _xlpm.ColLetter &amp; $B88))
)</f>
        <v/>
      </c>
      <c r="AF88" s="119" t="str" cm="1">
        <f t="array" aca="1" ref="AF8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IF(OR($A88="", _xlpm.ColLetter="NONE"), "", INDIRECT("'" &amp; $A$19 &amp; "'!" &amp; _xlpm.ColLetter &amp; $B88))
)</f>
        <v/>
      </c>
      <c r="AG88" s="119" t="str" cm="1">
        <f t="array" aca="1" ref="AG8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IF(OR($A88="", _xlpm.ColLetter="NONE"), "", INDIRECT("'" &amp; $A$19 &amp; "'!" &amp; _xlpm.ColLetter &amp; $B88))
)</f>
        <v/>
      </c>
      <c r="AH88" s="112"/>
      <c r="AI88" s="174"/>
    </row>
    <row r="89" spans="1:35" s="2" customFormat="1" ht="14.1" hidden="1" customHeight="1">
      <c r="A89" s="28"/>
      <c r="B89" s="6" t="str">
        <f t="shared" ref="B89:B95" si="19">IF(A90="","",+A90)</f>
        <v/>
      </c>
      <c r="C89" s="5"/>
      <c r="D89" s="98"/>
      <c r="E89" s="115"/>
      <c r="F89" s="116" t="str" cm="1">
        <f t="array" aca="1" ref="F89" ca="1">IF(A89="", "", INDIRECT("'" &amp; $A$19 &amp; "'!B" &amp; A89))</f>
        <v/>
      </c>
      <c r="G89" s="117" t="str">
        <f t="shared" ref="G89:G96" si="20">IF(A89="","","to")</f>
        <v/>
      </c>
      <c r="H89" s="118" t="str" cm="1">
        <f t="array" aca="1" ref="H89" ca="1">IF(A89="", "", INDIRECT("'" &amp; $A$19 &amp; "'!B" &amp; B89))</f>
        <v/>
      </c>
      <c r="I89" s="119" t="str" cm="1">
        <f t="array" aca="1" ref="I8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IF(OR($A89="", _xlpm.ColLetter="NONE"), "", INDIRECT("'" &amp; $A$19 &amp; "'!" &amp; _xlpm.ColLetter &amp; $B89))
)</f>
        <v/>
      </c>
      <c r="J89" s="119" t="str" cm="1">
        <f t="array" aca="1" ref="J8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IF(OR($A89="", _xlpm.ColLetter="NONE"), "", INDIRECT("'" &amp; $A$19 &amp; "'!" &amp; _xlpm.ColLetter &amp; $B89))
)</f>
        <v/>
      </c>
      <c r="K89" s="119" t="str" cm="1">
        <f t="array" aca="1" ref="K8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IF(OR($A89="", _xlpm.ColLetter="NONE"), "", INDIRECT("'" &amp; $A$19 &amp; "'!" &amp; _xlpm.ColLetter &amp; $B89))
)</f>
        <v/>
      </c>
      <c r="L89" s="119" t="str" cm="1">
        <f t="array" aca="1" ref="L8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IF(OR($A89="", _xlpm.ColLetter="NONE"), "", INDIRECT("'" &amp; $A$19 &amp; "'!" &amp; _xlpm.ColLetter &amp; $B89))
)</f>
        <v/>
      </c>
      <c r="M89" s="119" t="str" cm="1">
        <f t="array" aca="1" ref="M8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IF(OR($A89="", _xlpm.ColLetter="NONE"), "", INDIRECT("'" &amp; $A$19 &amp; "'!" &amp; _xlpm.ColLetter &amp; $B89))
)</f>
        <v/>
      </c>
      <c r="N89" s="119" t="str" cm="1">
        <f t="array" aca="1" ref="N8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IF(OR($A89="", _xlpm.ColLetter="NONE"), "", INDIRECT("'" &amp; $A$19 &amp; "'!" &amp; _xlpm.ColLetter &amp; $B89))
)</f>
        <v/>
      </c>
      <c r="O89" s="119" t="str" cm="1">
        <f t="array" aca="1" ref="O8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IF(OR($A89="", _xlpm.ColLetter="NONE"), "", INDIRECT("'" &amp; $A$19 &amp; "'!" &amp; _xlpm.ColLetter &amp; $B89))
)</f>
        <v/>
      </c>
      <c r="P89" s="119" t="str" cm="1">
        <f t="array" aca="1" ref="P8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IF(OR($A89="", _xlpm.ColLetter="NONE"), "", INDIRECT("'" &amp; $A$19 &amp; "'!" &amp; _xlpm.ColLetter &amp; $B89))
)</f>
        <v/>
      </c>
      <c r="Q89" s="119" t="str" cm="1">
        <f t="array" aca="1" ref="Q8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IF(OR($A89="", _xlpm.ColLetter="NONE"), "", INDIRECT("'" &amp; $A$19 &amp; "'!" &amp; _xlpm.ColLetter &amp; $B89))
)</f>
        <v/>
      </c>
      <c r="R89" s="119" t="str" cm="1">
        <f t="array" aca="1" ref="R8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IF(OR($A89="", _xlpm.ColLetter="NONE"), "", INDIRECT("'" &amp; $A$19 &amp; "'!" &amp; _xlpm.ColLetter &amp; $B89))
)</f>
        <v/>
      </c>
      <c r="S89" s="119" t="str" cm="1">
        <f t="array" aca="1" ref="S8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IF(OR($A89="", _xlpm.ColLetter="NONE"), "", INDIRECT("'" &amp; $A$19 &amp; "'!" &amp; _xlpm.ColLetter &amp; $B89))
)</f>
        <v/>
      </c>
      <c r="T89" s="119" t="str" cm="1">
        <f t="array" aca="1" ref="T8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IF(OR($A89="", _xlpm.ColLetter="NONE"), "", INDIRECT("'" &amp; $A$19 &amp; "'!" &amp; _xlpm.ColLetter &amp; $B89))
)</f>
        <v/>
      </c>
      <c r="U89" s="119" t="str" cm="1">
        <f t="array" aca="1" ref="U8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IF(OR($A89="", _xlpm.ColLetter="NONE"), "", INDIRECT("'" &amp; $A$19 &amp; "'!" &amp; _xlpm.ColLetter &amp; $B89))
)</f>
        <v/>
      </c>
      <c r="V89" s="119" t="str" cm="1">
        <f t="array" aca="1" ref="V8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IF(OR($A89="", _xlpm.ColLetter="NONE"), "", INDIRECT("'" &amp; $A$19 &amp; "'!" &amp; _xlpm.ColLetter &amp; $B89))
)</f>
        <v/>
      </c>
      <c r="W89" s="119" t="str" cm="1">
        <f t="array" aca="1" ref="W8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IF(OR($A89="", _xlpm.ColLetter="NONE"), "", INDIRECT("'" &amp; $A$19 &amp; "'!" &amp; _xlpm.ColLetter &amp; $B89))
)</f>
        <v/>
      </c>
      <c r="X89" s="119" t="str" cm="1">
        <f t="array" aca="1" ref="X8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IF(OR($A89="", _xlpm.ColLetter="NONE"), "", INDIRECT("'" &amp; $A$19 &amp; "'!" &amp; _xlpm.ColLetter &amp; $B89))
)</f>
        <v/>
      </c>
      <c r="Y89" s="119" t="str" cm="1">
        <f t="array" aca="1" ref="Y8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IF(OR($A89="", _xlpm.ColLetter="NONE"), "", INDIRECT("'" &amp; $A$19 &amp; "'!" &amp; _xlpm.ColLetter &amp; $B89))
)</f>
        <v/>
      </c>
      <c r="Z89" s="119" t="str" cm="1">
        <f t="array" aca="1" ref="Z8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IF(OR($A89="", _xlpm.ColLetter="NONE"), "", INDIRECT("'" &amp; $A$19 &amp; "'!" &amp; _xlpm.ColLetter &amp; $B89))
)</f>
        <v/>
      </c>
      <c r="AA89" s="119" t="str" cm="1">
        <f t="array" aca="1" ref="AA8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IF(OR($A89="", _xlpm.ColLetter="NONE"), "", INDIRECT("'" &amp; $A$19 &amp; "'!" &amp; _xlpm.ColLetter &amp; $B89))
)</f>
        <v/>
      </c>
      <c r="AB89" s="119" t="str" cm="1">
        <f t="array" aca="1" ref="AB8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IF(OR($A89="", _xlpm.ColLetter="NONE"), "", INDIRECT("'" &amp; $A$19 &amp; "'!" &amp; _xlpm.ColLetter &amp; $B89))
)</f>
        <v/>
      </c>
      <c r="AC89" s="119" t="str" cm="1">
        <f t="array" aca="1" ref="AC8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IF(OR($A89="", _xlpm.ColLetter="NONE"), "", INDIRECT("'" &amp; $A$19 &amp; "'!" &amp; _xlpm.ColLetter &amp; $B89))
)</f>
        <v/>
      </c>
      <c r="AD89" s="119" t="str" cm="1">
        <f t="array" aca="1" ref="AD8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IF(OR($A89="", _xlpm.ColLetter="NONE"), "", INDIRECT("'" &amp; $A$19 &amp; "'!" &amp; _xlpm.ColLetter &amp; $B89))
)</f>
        <v/>
      </c>
      <c r="AE89" s="119" t="str" cm="1">
        <f t="array" aca="1" ref="AE8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IF(OR($A89="", _xlpm.ColLetter="NONE"), "", INDIRECT("'" &amp; $A$19 &amp; "'!" &amp; _xlpm.ColLetter &amp; $B89))
)</f>
        <v/>
      </c>
      <c r="AF89" s="119" t="str" cm="1">
        <f t="array" aca="1" ref="AF8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IF(OR($A89="", _xlpm.ColLetter="NONE"), "", INDIRECT("'" &amp; $A$19 &amp; "'!" &amp; _xlpm.ColLetter &amp; $B89))
)</f>
        <v/>
      </c>
      <c r="AG89" s="119" t="str" cm="1">
        <f t="array" aca="1" ref="AG8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IF(OR($A89="", _xlpm.ColLetter="NONE"), "", INDIRECT("'" &amp; $A$19 &amp; "'!" &amp; _xlpm.ColLetter &amp; $B89))
)</f>
        <v/>
      </c>
      <c r="AH89" s="112"/>
      <c r="AI89" s="174"/>
    </row>
    <row r="90" spans="1:35" s="2" customFormat="1" ht="14.1" hidden="1" customHeight="1">
      <c r="A90" s="28"/>
      <c r="B90" s="6" t="str">
        <f t="shared" si="19"/>
        <v/>
      </c>
      <c r="C90" s="6"/>
      <c r="D90" s="98"/>
      <c r="E90" s="115"/>
      <c r="F90" s="116" t="str" cm="1">
        <f t="array" aca="1" ref="F90" ca="1">IF(A90="", "", INDIRECT("'" &amp; $A$19 &amp; "'!B" &amp; A90))</f>
        <v/>
      </c>
      <c r="G90" s="117" t="str">
        <f t="shared" si="20"/>
        <v/>
      </c>
      <c r="H90" s="118" t="str" cm="1">
        <f t="array" aca="1" ref="H90" ca="1">IF(A90="", "", INDIRECT("'" &amp; $A$19 &amp; "'!B" &amp; B90))</f>
        <v/>
      </c>
      <c r="I90" s="119" t="str" cm="1">
        <f t="array" aca="1" ref="I9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IF(OR($A90="", _xlpm.ColLetter="NONE"), "", INDIRECT("'" &amp; $A$19 &amp; "'!" &amp; _xlpm.ColLetter &amp; $B90))
)</f>
        <v/>
      </c>
      <c r="J90" s="119" t="str" cm="1">
        <f t="array" aca="1" ref="J9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IF(OR($A90="", _xlpm.ColLetter="NONE"), "", INDIRECT("'" &amp; $A$19 &amp; "'!" &amp; _xlpm.ColLetter &amp; $B90))
)</f>
        <v/>
      </c>
      <c r="K90" s="119" t="str" cm="1">
        <f t="array" aca="1" ref="K9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IF(OR($A90="", _xlpm.ColLetter="NONE"), "", INDIRECT("'" &amp; $A$19 &amp; "'!" &amp; _xlpm.ColLetter &amp; $B90))
)</f>
        <v/>
      </c>
      <c r="L90" s="119" t="str" cm="1">
        <f t="array" aca="1" ref="L9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IF(OR($A90="", _xlpm.ColLetter="NONE"), "", INDIRECT("'" &amp; $A$19 &amp; "'!" &amp; _xlpm.ColLetter &amp; $B90))
)</f>
        <v/>
      </c>
      <c r="M90" s="119" t="str" cm="1">
        <f t="array" aca="1" ref="M9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IF(OR($A90="", _xlpm.ColLetter="NONE"), "", INDIRECT("'" &amp; $A$19 &amp; "'!" &amp; _xlpm.ColLetter &amp; $B90))
)</f>
        <v/>
      </c>
      <c r="N90" s="119" t="str" cm="1">
        <f t="array" aca="1" ref="N9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IF(OR($A90="", _xlpm.ColLetter="NONE"), "", INDIRECT("'" &amp; $A$19 &amp; "'!" &amp; _xlpm.ColLetter &amp; $B90))
)</f>
        <v/>
      </c>
      <c r="O90" s="119" t="str" cm="1">
        <f t="array" aca="1" ref="O9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IF(OR($A90="", _xlpm.ColLetter="NONE"), "", INDIRECT("'" &amp; $A$19 &amp; "'!" &amp; _xlpm.ColLetter &amp; $B90))
)</f>
        <v/>
      </c>
      <c r="P90" s="119" t="str" cm="1">
        <f t="array" aca="1" ref="P9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IF(OR($A90="", _xlpm.ColLetter="NONE"), "", INDIRECT("'" &amp; $A$19 &amp; "'!" &amp; _xlpm.ColLetter &amp; $B90))
)</f>
        <v/>
      </c>
      <c r="Q90" s="119" t="str" cm="1">
        <f t="array" aca="1" ref="Q9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IF(OR($A90="", _xlpm.ColLetter="NONE"), "", INDIRECT("'" &amp; $A$19 &amp; "'!" &amp; _xlpm.ColLetter &amp; $B90))
)</f>
        <v/>
      </c>
      <c r="R90" s="119" t="str" cm="1">
        <f t="array" aca="1" ref="R9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IF(OR($A90="", _xlpm.ColLetter="NONE"), "", INDIRECT("'" &amp; $A$19 &amp; "'!" &amp; _xlpm.ColLetter &amp; $B90))
)</f>
        <v/>
      </c>
      <c r="S90" s="119" t="str" cm="1">
        <f t="array" aca="1" ref="S9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IF(OR($A90="", _xlpm.ColLetter="NONE"), "", INDIRECT("'" &amp; $A$19 &amp; "'!" &amp; _xlpm.ColLetter &amp; $B90))
)</f>
        <v/>
      </c>
      <c r="T90" s="119" t="str" cm="1">
        <f t="array" aca="1" ref="T9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IF(OR($A90="", _xlpm.ColLetter="NONE"), "", INDIRECT("'" &amp; $A$19 &amp; "'!" &amp; _xlpm.ColLetter &amp; $B90))
)</f>
        <v/>
      </c>
      <c r="U90" s="119" t="str" cm="1">
        <f t="array" aca="1" ref="U9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IF(OR($A90="", _xlpm.ColLetter="NONE"), "", INDIRECT("'" &amp; $A$19 &amp; "'!" &amp; _xlpm.ColLetter &amp; $B90))
)</f>
        <v/>
      </c>
      <c r="V90" s="119" t="str" cm="1">
        <f t="array" aca="1" ref="V9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IF(OR($A90="", _xlpm.ColLetter="NONE"), "", INDIRECT("'" &amp; $A$19 &amp; "'!" &amp; _xlpm.ColLetter &amp; $B90))
)</f>
        <v/>
      </c>
      <c r="W90" s="119" t="str" cm="1">
        <f t="array" aca="1" ref="W9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IF(OR($A90="", _xlpm.ColLetter="NONE"), "", INDIRECT("'" &amp; $A$19 &amp; "'!" &amp; _xlpm.ColLetter &amp; $B90))
)</f>
        <v/>
      </c>
      <c r="X90" s="119" t="str" cm="1">
        <f t="array" aca="1" ref="X9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IF(OR($A90="", _xlpm.ColLetter="NONE"), "", INDIRECT("'" &amp; $A$19 &amp; "'!" &amp; _xlpm.ColLetter &amp; $B90))
)</f>
        <v/>
      </c>
      <c r="Y90" s="119" t="str" cm="1">
        <f t="array" aca="1" ref="Y9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IF(OR($A90="", _xlpm.ColLetter="NONE"), "", INDIRECT("'" &amp; $A$19 &amp; "'!" &amp; _xlpm.ColLetter &amp; $B90))
)</f>
        <v/>
      </c>
      <c r="Z90" s="119" t="str" cm="1">
        <f t="array" aca="1" ref="Z9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IF(OR($A90="", _xlpm.ColLetter="NONE"), "", INDIRECT("'" &amp; $A$19 &amp; "'!" &amp; _xlpm.ColLetter &amp; $B90))
)</f>
        <v/>
      </c>
      <c r="AA90" s="119" t="str" cm="1">
        <f t="array" aca="1" ref="AA9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IF(OR($A90="", _xlpm.ColLetter="NONE"), "", INDIRECT("'" &amp; $A$19 &amp; "'!" &amp; _xlpm.ColLetter &amp; $B90))
)</f>
        <v/>
      </c>
      <c r="AB90" s="119" t="str" cm="1">
        <f t="array" aca="1" ref="AB9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IF(OR($A90="", _xlpm.ColLetter="NONE"), "", INDIRECT("'" &amp; $A$19 &amp; "'!" &amp; _xlpm.ColLetter &amp; $B90))
)</f>
        <v/>
      </c>
      <c r="AC90" s="119" t="str" cm="1">
        <f t="array" aca="1" ref="AC9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IF(OR($A90="", _xlpm.ColLetter="NONE"), "", INDIRECT("'" &amp; $A$19 &amp; "'!" &amp; _xlpm.ColLetter &amp; $B90))
)</f>
        <v/>
      </c>
      <c r="AD90" s="119" t="str" cm="1">
        <f t="array" aca="1" ref="AD9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IF(OR($A90="", _xlpm.ColLetter="NONE"), "", INDIRECT("'" &amp; $A$19 &amp; "'!" &amp; _xlpm.ColLetter &amp; $B90))
)</f>
        <v/>
      </c>
      <c r="AE90" s="119" t="str" cm="1">
        <f t="array" aca="1" ref="AE9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IF(OR($A90="", _xlpm.ColLetter="NONE"), "", INDIRECT("'" &amp; $A$19 &amp; "'!" &amp; _xlpm.ColLetter &amp; $B90))
)</f>
        <v/>
      </c>
      <c r="AF90" s="119" t="str" cm="1">
        <f t="array" aca="1" ref="AF9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IF(OR($A90="", _xlpm.ColLetter="NONE"), "", INDIRECT("'" &amp; $A$19 &amp; "'!" &amp; _xlpm.ColLetter &amp; $B90))
)</f>
        <v/>
      </c>
      <c r="AG90" s="119" t="str" cm="1">
        <f t="array" aca="1" ref="AG9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IF(OR($A90="", _xlpm.ColLetter="NONE"), "", INDIRECT("'" &amp; $A$19 &amp; "'!" &amp; _xlpm.ColLetter &amp; $B90))
)</f>
        <v/>
      </c>
      <c r="AH90" s="112"/>
      <c r="AI90" s="174"/>
    </row>
    <row r="91" spans="1:35" s="2" customFormat="1" ht="13.5" hidden="1" customHeight="1">
      <c r="A91" s="28"/>
      <c r="B91" s="6" t="str">
        <f t="shared" si="19"/>
        <v/>
      </c>
      <c r="C91" s="5"/>
      <c r="D91" s="98"/>
      <c r="E91" s="115"/>
      <c r="F91" s="116" t="str" cm="1">
        <f t="array" aca="1" ref="F91" ca="1">IF(A91="", "", INDIRECT("'" &amp; $A$19 &amp; "'!B" &amp; A91))</f>
        <v/>
      </c>
      <c r="G91" s="117" t="str">
        <f t="shared" si="20"/>
        <v/>
      </c>
      <c r="H91" s="118" t="str" cm="1">
        <f t="array" aca="1" ref="H91" ca="1">IF(A91="", "", INDIRECT("'" &amp; $A$19 &amp; "'!B" &amp; B91))</f>
        <v/>
      </c>
      <c r="I91" s="119" t="str" cm="1">
        <f t="array" aca="1" ref="I9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IF(OR($A91="", _xlpm.ColLetter="NONE"), "", INDIRECT("'" &amp; $A$19 &amp; "'!" &amp; _xlpm.ColLetter &amp; $B91))
)</f>
        <v/>
      </c>
      <c r="J91" s="119" t="str" cm="1">
        <f t="array" aca="1" ref="J9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IF(OR($A91="", _xlpm.ColLetter="NONE"), "", INDIRECT("'" &amp; $A$19 &amp; "'!" &amp; _xlpm.ColLetter &amp; $B91))
)</f>
        <v/>
      </c>
      <c r="K91" s="119" t="str" cm="1">
        <f t="array" aca="1" ref="K9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IF(OR($A91="", _xlpm.ColLetter="NONE"), "", INDIRECT("'" &amp; $A$19 &amp; "'!" &amp; _xlpm.ColLetter &amp; $B91))
)</f>
        <v/>
      </c>
      <c r="L91" s="119" t="str" cm="1">
        <f t="array" aca="1" ref="L9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IF(OR($A91="", _xlpm.ColLetter="NONE"), "", INDIRECT("'" &amp; $A$19 &amp; "'!" &amp; _xlpm.ColLetter &amp; $B91))
)</f>
        <v/>
      </c>
      <c r="M91" s="119" t="str" cm="1">
        <f t="array" aca="1" ref="M9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IF(OR($A91="", _xlpm.ColLetter="NONE"), "", INDIRECT("'" &amp; $A$19 &amp; "'!" &amp; _xlpm.ColLetter &amp; $B91))
)</f>
        <v/>
      </c>
      <c r="N91" s="119" t="str" cm="1">
        <f t="array" aca="1" ref="N9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IF(OR($A91="", _xlpm.ColLetter="NONE"), "", INDIRECT("'" &amp; $A$19 &amp; "'!" &amp; _xlpm.ColLetter &amp; $B91))
)</f>
        <v/>
      </c>
      <c r="O91" s="119" t="str" cm="1">
        <f t="array" aca="1" ref="O9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IF(OR($A91="", _xlpm.ColLetter="NONE"), "", INDIRECT("'" &amp; $A$19 &amp; "'!" &amp; _xlpm.ColLetter &amp; $B91))
)</f>
        <v/>
      </c>
      <c r="P91" s="119" t="str" cm="1">
        <f t="array" aca="1" ref="P9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IF(OR($A91="", _xlpm.ColLetter="NONE"), "", INDIRECT("'" &amp; $A$19 &amp; "'!" &amp; _xlpm.ColLetter &amp; $B91))
)</f>
        <v/>
      </c>
      <c r="Q91" s="119" t="str" cm="1">
        <f t="array" aca="1" ref="Q9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IF(OR($A91="", _xlpm.ColLetter="NONE"), "", INDIRECT("'" &amp; $A$19 &amp; "'!" &amp; _xlpm.ColLetter &amp; $B91))
)</f>
        <v/>
      </c>
      <c r="R91" s="119" t="str" cm="1">
        <f t="array" aca="1" ref="R9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IF(OR($A91="", _xlpm.ColLetter="NONE"), "", INDIRECT("'" &amp; $A$19 &amp; "'!" &amp; _xlpm.ColLetter &amp; $B91))
)</f>
        <v/>
      </c>
      <c r="S91" s="119" t="str" cm="1">
        <f t="array" aca="1" ref="S9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IF(OR($A91="", _xlpm.ColLetter="NONE"), "", INDIRECT("'" &amp; $A$19 &amp; "'!" &amp; _xlpm.ColLetter &amp; $B91))
)</f>
        <v/>
      </c>
      <c r="T91" s="119" t="str" cm="1">
        <f t="array" aca="1" ref="T9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IF(OR($A91="", _xlpm.ColLetter="NONE"), "", INDIRECT("'" &amp; $A$19 &amp; "'!" &amp; _xlpm.ColLetter &amp; $B91))
)</f>
        <v/>
      </c>
      <c r="U91" s="119" t="str" cm="1">
        <f t="array" aca="1" ref="U9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IF(OR($A91="", _xlpm.ColLetter="NONE"), "", INDIRECT("'" &amp; $A$19 &amp; "'!" &amp; _xlpm.ColLetter &amp; $B91))
)</f>
        <v/>
      </c>
      <c r="V91" s="119" t="str" cm="1">
        <f t="array" aca="1" ref="V9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IF(OR($A91="", _xlpm.ColLetter="NONE"), "", INDIRECT("'" &amp; $A$19 &amp; "'!" &amp; _xlpm.ColLetter &amp; $B91))
)</f>
        <v/>
      </c>
      <c r="W91" s="119" t="str" cm="1">
        <f t="array" aca="1" ref="W9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IF(OR($A91="", _xlpm.ColLetter="NONE"), "", INDIRECT("'" &amp; $A$19 &amp; "'!" &amp; _xlpm.ColLetter &amp; $B91))
)</f>
        <v/>
      </c>
      <c r="X91" s="119" t="str" cm="1">
        <f t="array" aca="1" ref="X9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IF(OR($A91="", _xlpm.ColLetter="NONE"), "", INDIRECT("'" &amp; $A$19 &amp; "'!" &amp; _xlpm.ColLetter &amp; $B91))
)</f>
        <v/>
      </c>
      <c r="Y91" s="119" t="str" cm="1">
        <f t="array" aca="1" ref="Y9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IF(OR($A91="", _xlpm.ColLetter="NONE"), "", INDIRECT("'" &amp; $A$19 &amp; "'!" &amp; _xlpm.ColLetter &amp; $B91))
)</f>
        <v/>
      </c>
      <c r="Z91" s="119" t="str" cm="1">
        <f t="array" aca="1" ref="Z9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IF(OR($A91="", _xlpm.ColLetter="NONE"), "", INDIRECT("'" &amp; $A$19 &amp; "'!" &amp; _xlpm.ColLetter &amp; $B91))
)</f>
        <v/>
      </c>
      <c r="AA91" s="119" t="str" cm="1">
        <f t="array" aca="1" ref="AA9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IF(OR($A91="", _xlpm.ColLetter="NONE"), "", INDIRECT("'" &amp; $A$19 &amp; "'!" &amp; _xlpm.ColLetter &amp; $B91))
)</f>
        <v/>
      </c>
      <c r="AB91" s="119" t="str" cm="1">
        <f t="array" aca="1" ref="AB9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IF(OR($A91="", _xlpm.ColLetter="NONE"), "", INDIRECT("'" &amp; $A$19 &amp; "'!" &amp; _xlpm.ColLetter &amp; $B91))
)</f>
        <v/>
      </c>
      <c r="AC91" s="119" t="str" cm="1">
        <f t="array" aca="1" ref="AC9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IF(OR($A91="", _xlpm.ColLetter="NONE"), "", INDIRECT("'" &amp; $A$19 &amp; "'!" &amp; _xlpm.ColLetter &amp; $B91))
)</f>
        <v/>
      </c>
      <c r="AD91" s="119" t="str" cm="1">
        <f t="array" aca="1" ref="AD9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IF(OR($A91="", _xlpm.ColLetter="NONE"), "", INDIRECT("'" &amp; $A$19 &amp; "'!" &amp; _xlpm.ColLetter &amp; $B91))
)</f>
        <v/>
      </c>
      <c r="AE91" s="119" t="str" cm="1">
        <f t="array" aca="1" ref="AE9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IF(OR($A91="", _xlpm.ColLetter="NONE"), "", INDIRECT("'" &amp; $A$19 &amp; "'!" &amp; _xlpm.ColLetter &amp; $B91))
)</f>
        <v/>
      </c>
      <c r="AF91" s="119" t="str" cm="1">
        <f t="array" aca="1" ref="AF9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IF(OR($A91="", _xlpm.ColLetter="NONE"), "", INDIRECT("'" &amp; $A$19 &amp; "'!" &amp; _xlpm.ColLetter &amp; $B91))
)</f>
        <v/>
      </c>
      <c r="AG91" s="119" t="str" cm="1">
        <f t="array" aca="1" ref="AG9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IF(OR($A91="", _xlpm.ColLetter="NONE"), "", INDIRECT("'" &amp; $A$19 &amp; "'!" &amp; _xlpm.ColLetter &amp; $B91))
)</f>
        <v/>
      </c>
      <c r="AH91" s="112"/>
      <c r="AI91" s="174"/>
    </row>
    <row r="92" spans="1:35" s="2" customFormat="1" ht="13.5" hidden="1" customHeight="1">
      <c r="A92" s="54"/>
      <c r="B92" s="6" t="str">
        <f t="shared" si="19"/>
        <v/>
      </c>
      <c r="C92" s="5"/>
      <c r="D92" s="98"/>
      <c r="E92" s="115"/>
      <c r="F92" s="116" t="str" cm="1">
        <f t="array" aca="1" ref="F92" ca="1">IF(A92="", "", INDIRECT("'" &amp; $A$19 &amp; "'!B" &amp; A92))</f>
        <v/>
      </c>
      <c r="G92" s="117" t="str">
        <f t="shared" si="20"/>
        <v/>
      </c>
      <c r="H92" s="118" t="str" cm="1">
        <f t="array" aca="1" ref="H92" ca="1">IF(A92="", "", INDIRECT("'" &amp; $A$19 &amp; "'!B" &amp; B92))</f>
        <v/>
      </c>
      <c r="I92" s="119" t="str" cm="1">
        <f t="array" aca="1" ref="I9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IF(OR($A92="", _xlpm.ColLetter="NONE"), "", INDIRECT("'" &amp; $A$19 &amp; "'!" &amp; _xlpm.ColLetter &amp; $B92))
)</f>
        <v/>
      </c>
      <c r="J92" s="119" t="str" cm="1">
        <f t="array" aca="1" ref="J9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IF(OR($A92="", _xlpm.ColLetter="NONE"), "", INDIRECT("'" &amp; $A$19 &amp; "'!" &amp; _xlpm.ColLetter &amp; $B92))
)</f>
        <v/>
      </c>
      <c r="K92" s="119" t="str" cm="1">
        <f t="array" aca="1" ref="K9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IF(OR($A92="", _xlpm.ColLetter="NONE"), "", INDIRECT("'" &amp; $A$19 &amp; "'!" &amp; _xlpm.ColLetter &amp; $B92))
)</f>
        <v/>
      </c>
      <c r="L92" s="119" t="str" cm="1">
        <f t="array" aca="1" ref="L9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IF(OR($A92="", _xlpm.ColLetter="NONE"), "", INDIRECT("'" &amp; $A$19 &amp; "'!" &amp; _xlpm.ColLetter &amp; $B92))
)</f>
        <v/>
      </c>
      <c r="M92" s="119" t="str" cm="1">
        <f t="array" aca="1" ref="M9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IF(OR($A92="", _xlpm.ColLetter="NONE"), "", INDIRECT("'" &amp; $A$19 &amp; "'!" &amp; _xlpm.ColLetter &amp; $B92))
)</f>
        <v/>
      </c>
      <c r="N92" s="119" t="str" cm="1">
        <f t="array" aca="1" ref="N9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IF(OR($A92="", _xlpm.ColLetter="NONE"), "", INDIRECT("'" &amp; $A$19 &amp; "'!" &amp; _xlpm.ColLetter &amp; $B92))
)</f>
        <v/>
      </c>
      <c r="O92" s="119" t="str" cm="1">
        <f t="array" aca="1" ref="O9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IF(OR($A92="", _xlpm.ColLetter="NONE"), "", INDIRECT("'" &amp; $A$19 &amp; "'!" &amp; _xlpm.ColLetter &amp; $B92))
)</f>
        <v/>
      </c>
      <c r="P92" s="119" t="str" cm="1">
        <f t="array" aca="1" ref="P9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IF(OR($A92="", _xlpm.ColLetter="NONE"), "", INDIRECT("'" &amp; $A$19 &amp; "'!" &amp; _xlpm.ColLetter &amp; $B92))
)</f>
        <v/>
      </c>
      <c r="Q92" s="119" t="str" cm="1">
        <f t="array" aca="1" ref="Q9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IF(OR($A92="", _xlpm.ColLetter="NONE"), "", INDIRECT("'" &amp; $A$19 &amp; "'!" &amp; _xlpm.ColLetter &amp; $B92))
)</f>
        <v/>
      </c>
      <c r="R92" s="119" t="str" cm="1">
        <f t="array" aca="1" ref="R9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IF(OR($A92="", _xlpm.ColLetter="NONE"), "", INDIRECT("'" &amp; $A$19 &amp; "'!" &amp; _xlpm.ColLetter &amp; $B92))
)</f>
        <v/>
      </c>
      <c r="S92" s="119" t="str" cm="1">
        <f t="array" aca="1" ref="S9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IF(OR($A92="", _xlpm.ColLetter="NONE"), "", INDIRECT("'" &amp; $A$19 &amp; "'!" &amp; _xlpm.ColLetter &amp; $B92))
)</f>
        <v/>
      </c>
      <c r="T92" s="119" t="str" cm="1">
        <f t="array" aca="1" ref="T9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IF(OR($A92="", _xlpm.ColLetter="NONE"), "", INDIRECT("'" &amp; $A$19 &amp; "'!" &amp; _xlpm.ColLetter &amp; $B92))
)</f>
        <v/>
      </c>
      <c r="U92" s="119" t="str" cm="1">
        <f t="array" aca="1" ref="U9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IF(OR($A92="", _xlpm.ColLetter="NONE"), "", INDIRECT("'" &amp; $A$19 &amp; "'!" &amp; _xlpm.ColLetter &amp; $B92))
)</f>
        <v/>
      </c>
      <c r="V92" s="119" t="str" cm="1">
        <f t="array" aca="1" ref="V9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IF(OR($A92="", _xlpm.ColLetter="NONE"), "", INDIRECT("'" &amp; $A$19 &amp; "'!" &amp; _xlpm.ColLetter &amp; $B92))
)</f>
        <v/>
      </c>
      <c r="W92" s="119" t="str" cm="1">
        <f t="array" aca="1" ref="W9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IF(OR($A92="", _xlpm.ColLetter="NONE"), "", INDIRECT("'" &amp; $A$19 &amp; "'!" &amp; _xlpm.ColLetter &amp; $B92))
)</f>
        <v/>
      </c>
      <c r="X92" s="119" t="str" cm="1">
        <f t="array" aca="1" ref="X9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IF(OR($A92="", _xlpm.ColLetter="NONE"), "", INDIRECT("'" &amp; $A$19 &amp; "'!" &amp; _xlpm.ColLetter &amp; $B92))
)</f>
        <v/>
      </c>
      <c r="Y92" s="119" t="str" cm="1">
        <f t="array" aca="1" ref="Y9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IF(OR($A92="", _xlpm.ColLetter="NONE"), "", INDIRECT("'" &amp; $A$19 &amp; "'!" &amp; _xlpm.ColLetter &amp; $B92))
)</f>
        <v/>
      </c>
      <c r="Z92" s="119" t="str" cm="1">
        <f t="array" aca="1" ref="Z9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IF(OR($A92="", _xlpm.ColLetter="NONE"), "", INDIRECT("'" &amp; $A$19 &amp; "'!" &amp; _xlpm.ColLetter &amp; $B92))
)</f>
        <v/>
      </c>
      <c r="AA92" s="119" t="str" cm="1">
        <f t="array" aca="1" ref="AA9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IF(OR($A92="", _xlpm.ColLetter="NONE"), "", INDIRECT("'" &amp; $A$19 &amp; "'!" &amp; _xlpm.ColLetter &amp; $B92))
)</f>
        <v/>
      </c>
      <c r="AB92" s="119" t="str" cm="1">
        <f t="array" aca="1" ref="AB9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IF(OR($A92="", _xlpm.ColLetter="NONE"), "", INDIRECT("'" &amp; $A$19 &amp; "'!" &amp; _xlpm.ColLetter &amp; $B92))
)</f>
        <v/>
      </c>
      <c r="AC92" s="119" t="str" cm="1">
        <f t="array" aca="1" ref="AC9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IF(OR($A92="", _xlpm.ColLetter="NONE"), "", INDIRECT("'" &amp; $A$19 &amp; "'!" &amp; _xlpm.ColLetter &amp; $B92))
)</f>
        <v/>
      </c>
      <c r="AD92" s="119" t="str" cm="1">
        <f t="array" aca="1" ref="AD9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IF(OR($A92="", _xlpm.ColLetter="NONE"), "", INDIRECT("'" &amp; $A$19 &amp; "'!" &amp; _xlpm.ColLetter &amp; $B92))
)</f>
        <v/>
      </c>
      <c r="AE92" s="119" t="str" cm="1">
        <f t="array" aca="1" ref="AE9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IF(OR($A92="", _xlpm.ColLetter="NONE"), "", INDIRECT("'" &amp; $A$19 &amp; "'!" &amp; _xlpm.ColLetter &amp; $B92))
)</f>
        <v/>
      </c>
      <c r="AF92" s="119" t="str" cm="1">
        <f t="array" aca="1" ref="AF9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IF(OR($A92="", _xlpm.ColLetter="NONE"), "", INDIRECT("'" &amp; $A$19 &amp; "'!" &amp; _xlpm.ColLetter &amp; $B92))
)</f>
        <v/>
      </c>
      <c r="AG92" s="119" t="str" cm="1">
        <f t="array" aca="1" ref="AG9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IF(OR($A92="", _xlpm.ColLetter="NONE"), "", INDIRECT("'" &amp; $A$19 &amp; "'!" &amp; _xlpm.ColLetter &amp; $B92))
)</f>
        <v/>
      </c>
      <c r="AH92" s="112"/>
      <c r="AI92" s="174"/>
    </row>
    <row r="93" spans="1:35" s="2" customFormat="1" ht="13.5" hidden="1" customHeight="1">
      <c r="A93" s="54"/>
      <c r="B93" s="6" t="str">
        <f t="shared" si="19"/>
        <v/>
      </c>
      <c r="C93" s="5"/>
      <c r="D93" s="98"/>
      <c r="E93" s="115"/>
      <c r="F93" s="116" t="str" cm="1">
        <f t="array" aca="1" ref="F93" ca="1">IF(A93="", "", INDIRECT("'" &amp; $A$19 &amp; "'!B" &amp; A93))</f>
        <v/>
      </c>
      <c r="G93" s="117" t="str">
        <f t="shared" si="20"/>
        <v/>
      </c>
      <c r="H93" s="118" t="str" cm="1">
        <f t="array" aca="1" ref="H93" ca="1">IF(A93="", "", INDIRECT("'" &amp; $A$19 &amp; "'!B" &amp; B93))</f>
        <v/>
      </c>
      <c r="I93" s="119" t="str" cm="1">
        <f t="array" aca="1" ref="I9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IF(OR($A93="", _xlpm.ColLetter="NONE"), "", INDIRECT("'" &amp; $A$19 &amp; "'!" &amp; _xlpm.ColLetter &amp; $B93))
)</f>
        <v/>
      </c>
      <c r="J93" s="119" t="str" cm="1">
        <f t="array" aca="1" ref="J9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IF(OR($A93="", _xlpm.ColLetter="NONE"), "", INDIRECT("'" &amp; $A$19 &amp; "'!" &amp; _xlpm.ColLetter &amp; $B93))
)</f>
        <v/>
      </c>
      <c r="K93" s="119" t="str" cm="1">
        <f t="array" aca="1" ref="K9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IF(OR($A93="", _xlpm.ColLetter="NONE"), "", INDIRECT("'" &amp; $A$19 &amp; "'!" &amp; _xlpm.ColLetter &amp; $B93))
)</f>
        <v/>
      </c>
      <c r="L93" s="119" t="str" cm="1">
        <f t="array" aca="1" ref="L9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IF(OR($A93="", _xlpm.ColLetter="NONE"), "", INDIRECT("'" &amp; $A$19 &amp; "'!" &amp; _xlpm.ColLetter &amp; $B93))
)</f>
        <v/>
      </c>
      <c r="M93" s="119" t="str" cm="1">
        <f t="array" aca="1" ref="M9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IF(OR($A93="", _xlpm.ColLetter="NONE"), "", INDIRECT("'" &amp; $A$19 &amp; "'!" &amp; _xlpm.ColLetter &amp; $B93))
)</f>
        <v/>
      </c>
      <c r="N93" s="119" t="str" cm="1">
        <f t="array" aca="1" ref="N9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IF(OR($A93="", _xlpm.ColLetter="NONE"), "", INDIRECT("'" &amp; $A$19 &amp; "'!" &amp; _xlpm.ColLetter &amp; $B93))
)</f>
        <v/>
      </c>
      <c r="O93" s="119" t="str" cm="1">
        <f t="array" aca="1" ref="O9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IF(OR($A93="", _xlpm.ColLetter="NONE"), "", INDIRECT("'" &amp; $A$19 &amp; "'!" &amp; _xlpm.ColLetter &amp; $B93))
)</f>
        <v/>
      </c>
      <c r="P93" s="119" t="str" cm="1">
        <f t="array" aca="1" ref="P9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IF(OR($A93="", _xlpm.ColLetter="NONE"), "", INDIRECT("'" &amp; $A$19 &amp; "'!" &amp; _xlpm.ColLetter &amp; $B93))
)</f>
        <v/>
      </c>
      <c r="Q93" s="119" t="str" cm="1">
        <f t="array" aca="1" ref="Q9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IF(OR($A93="", _xlpm.ColLetter="NONE"), "", INDIRECT("'" &amp; $A$19 &amp; "'!" &amp; _xlpm.ColLetter &amp; $B93))
)</f>
        <v/>
      </c>
      <c r="R93" s="119" t="str" cm="1">
        <f t="array" aca="1" ref="R9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IF(OR($A93="", _xlpm.ColLetter="NONE"), "", INDIRECT("'" &amp; $A$19 &amp; "'!" &amp; _xlpm.ColLetter &amp; $B93))
)</f>
        <v/>
      </c>
      <c r="S93" s="119" t="str" cm="1">
        <f t="array" aca="1" ref="S9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IF(OR($A93="", _xlpm.ColLetter="NONE"), "", INDIRECT("'" &amp; $A$19 &amp; "'!" &amp; _xlpm.ColLetter &amp; $B93))
)</f>
        <v/>
      </c>
      <c r="T93" s="119" t="str" cm="1">
        <f t="array" aca="1" ref="T9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IF(OR($A93="", _xlpm.ColLetter="NONE"), "", INDIRECT("'" &amp; $A$19 &amp; "'!" &amp; _xlpm.ColLetter &amp; $B93))
)</f>
        <v/>
      </c>
      <c r="U93" s="119" t="str" cm="1">
        <f t="array" aca="1" ref="U9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IF(OR($A93="", _xlpm.ColLetter="NONE"), "", INDIRECT("'" &amp; $A$19 &amp; "'!" &amp; _xlpm.ColLetter &amp; $B93))
)</f>
        <v/>
      </c>
      <c r="V93" s="119" t="str" cm="1">
        <f t="array" aca="1" ref="V9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IF(OR($A93="", _xlpm.ColLetter="NONE"), "", INDIRECT("'" &amp; $A$19 &amp; "'!" &amp; _xlpm.ColLetter &amp; $B93))
)</f>
        <v/>
      </c>
      <c r="W93" s="119" t="str" cm="1">
        <f t="array" aca="1" ref="W9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IF(OR($A93="", _xlpm.ColLetter="NONE"), "", INDIRECT("'" &amp; $A$19 &amp; "'!" &amp; _xlpm.ColLetter &amp; $B93))
)</f>
        <v/>
      </c>
      <c r="X93" s="119" t="str" cm="1">
        <f t="array" aca="1" ref="X9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IF(OR($A93="", _xlpm.ColLetter="NONE"), "", INDIRECT("'" &amp; $A$19 &amp; "'!" &amp; _xlpm.ColLetter &amp; $B93))
)</f>
        <v/>
      </c>
      <c r="Y93" s="119" t="str" cm="1">
        <f t="array" aca="1" ref="Y9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IF(OR($A93="", _xlpm.ColLetter="NONE"), "", INDIRECT("'" &amp; $A$19 &amp; "'!" &amp; _xlpm.ColLetter &amp; $B93))
)</f>
        <v/>
      </c>
      <c r="Z93" s="119" t="str" cm="1">
        <f t="array" aca="1" ref="Z9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IF(OR($A93="", _xlpm.ColLetter="NONE"), "", INDIRECT("'" &amp; $A$19 &amp; "'!" &amp; _xlpm.ColLetter &amp; $B93))
)</f>
        <v/>
      </c>
      <c r="AA93" s="119" t="str" cm="1">
        <f t="array" aca="1" ref="AA9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IF(OR($A93="", _xlpm.ColLetter="NONE"), "", INDIRECT("'" &amp; $A$19 &amp; "'!" &amp; _xlpm.ColLetter &amp; $B93))
)</f>
        <v/>
      </c>
      <c r="AB93" s="119" t="str" cm="1">
        <f t="array" aca="1" ref="AB9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IF(OR($A93="", _xlpm.ColLetter="NONE"), "", INDIRECT("'" &amp; $A$19 &amp; "'!" &amp; _xlpm.ColLetter &amp; $B93))
)</f>
        <v/>
      </c>
      <c r="AC93" s="119" t="str" cm="1">
        <f t="array" aca="1" ref="AC9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IF(OR($A93="", _xlpm.ColLetter="NONE"), "", INDIRECT("'" &amp; $A$19 &amp; "'!" &amp; _xlpm.ColLetter &amp; $B93))
)</f>
        <v/>
      </c>
      <c r="AD93" s="119" t="str" cm="1">
        <f t="array" aca="1" ref="AD9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IF(OR($A93="", _xlpm.ColLetter="NONE"), "", INDIRECT("'" &amp; $A$19 &amp; "'!" &amp; _xlpm.ColLetter &amp; $B93))
)</f>
        <v/>
      </c>
      <c r="AE93" s="119" t="str" cm="1">
        <f t="array" aca="1" ref="AE9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IF(OR($A93="", _xlpm.ColLetter="NONE"), "", INDIRECT("'" &amp; $A$19 &amp; "'!" &amp; _xlpm.ColLetter &amp; $B93))
)</f>
        <v/>
      </c>
      <c r="AF93" s="119" t="str" cm="1">
        <f t="array" aca="1" ref="AF9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IF(OR($A93="", _xlpm.ColLetter="NONE"), "", INDIRECT("'" &amp; $A$19 &amp; "'!" &amp; _xlpm.ColLetter &amp; $B93))
)</f>
        <v/>
      </c>
      <c r="AG93" s="119" t="str" cm="1">
        <f t="array" aca="1" ref="AG9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IF(OR($A93="", _xlpm.ColLetter="NONE"), "", INDIRECT("'" &amp; $A$19 &amp; "'!" &amp; _xlpm.ColLetter &amp; $B93))
)</f>
        <v/>
      </c>
      <c r="AH93" s="112"/>
      <c r="AI93" s="174"/>
    </row>
    <row r="94" spans="1:35" s="2" customFormat="1" ht="13.5" hidden="1" customHeight="1">
      <c r="A94" s="54"/>
      <c r="B94" s="6" t="str">
        <f t="shared" si="19"/>
        <v/>
      </c>
      <c r="C94" s="5"/>
      <c r="D94" s="98"/>
      <c r="E94" s="115"/>
      <c r="F94" s="116" t="str" cm="1">
        <f t="array" aca="1" ref="F94" ca="1">IF(A94="", "", INDIRECT("'" &amp; $A$19 &amp; "'!B" &amp; A94))</f>
        <v/>
      </c>
      <c r="G94" s="117" t="str">
        <f t="shared" si="20"/>
        <v/>
      </c>
      <c r="H94" s="118" t="str" cm="1">
        <f t="array" aca="1" ref="H94" ca="1">IF(A94="", "", INDIRECT("'" &amp; $A$19 &amp; "'!B" &amp; B94))</f>
        <v/>
      </c>
      <c r="I94" s="119" t="str" cm="1">
        <f t="array" aca="1" ref="I9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IF(OR($A94="", _xlpm.ColLetter="NONE"), "", INDIRECT("'" &amp; $A$19 &amp; "'!" &amp; _xlpm.ColLetter &amp; $B94))
)</f>
        <v/>
      </c>
      <c r="J94" s="119" t="str" cm="1">
        <f t="array" aca="1" ref="J9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IF(OR($A94="", _xlpm.ColLetter="NONE"), "", INDIRECT("'" &amp; $A$19 &amp; "'!" &amp; _xlpm.ColLetter &amp; $B94))
)</f>
        <v/>
      </c>
      <c r="K94" s="119" t="str" cm="1">
        <f t="array" aca="1" ref="K9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IF(OR($A94="", _xlpm.ColLetter="NONE"), "", INDIRECT("'" &amp; $A$19 &amp; "'!" &amp; _xlpm.ColLetter &amp; $B94))
)</f>
        <v/>
      </c>
      <c r="L94" s="119" t="str" cm="1">
        <f t="array" aca="1" ref="L9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IF(OR($A94="", _xlpm.ColLetter="NONE"), "", INDIRECT("'" &amp; $A$19 &amp; "'!" &amp; _xlpm.ColLetter &amp; $B94))
)</f>
        <v/>
      </c>
      <c r="M94" s="119" t="str" cm="1">
        <f t="array" aca="1" ref="M9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IF(OR($A94="", _xlpm.ColLetter="NONE"), "", INDIRECT("'" &amp; $A$19 &amp; "'!" &amp; _xlpm.ColLetter &amp; $B94))
)</f>
        <v/>
      </c>
      <c r="N94" s="119" t="str" cm="1">
        <f t="array" aca="1" ref="N9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IF(OR($A94="", _xlpm.ColLetter="NONE"), "", INDIRECT("'" &amp; $A$19 &amp; "'!" &amp; _xlpm.ColLetter &amp; $B94))
)</f>
        <v/>
      </c>
      <c r="O94" s="119" t="str" cm="1">
        <f t="array" aca="1" ref="O9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IF(OR($A94="", _xlpm.ColLetter="NONE"), "", INDIRECT("'" &amp; $A$19 &amp; "'!" &amp; _xlpm.ColLetter &amp; $B94))
)</f>
        <v/>
      </c>
      <c r="P94" s="119" t="str" cm="1">
        <f t="array" aca="1" ref="P9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IF(OR($A94="", _xlpm.ColLetter="NONE"), "", INDIRECT("'" &amp; $A$19 &amp; "'!" &amp; _xlpm.ColLetter &amp; $B94))
)</f>
        <v/>
      </c>
      <c r="Q94" s="119" t="str" cm="1">
        <f t="array" aca="1" ref="Q9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IF(OR($A94="", _xlpm.ColLetter="NONE"), "", INDIRECT("'" &amp; $A$19 &amp; "'!" &amp; _xlpm.ColLetter &amp; $B94))
)</f>
        <v/>
      </c>
      <c r="R94" s="119" t="str" cm="1">
        <f t="array" aca="1" ref="R9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IF(OR($A94="", _xlpm.ColLetter="NONE"), "", INDIRECT("'" &amp; $A$19 &amp; "'!" &amp; _xlpm.ColLetter &amp; $B94))
)</f>
        <v/>
      </c>
      <c r="S94" s="119" t="str" cm="1">
        <f t="array" aca="1" ref="S9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IF(OR($A94="", _xlpm.ColLetter="NONE"), "", INDIRECT("'" &amp; $A$19 &amp; "'!" &amp; _xlpm.ColLetter &amp; $B94))
)</f>
        <v/>
      </c>
      <c r="T94" s="119" t="str" cm="1">
        <f t="array" aca="1" ref="T9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IF(OR($A94="", _xlpm.ColLetter="NONE"), "", INDIRECT("'" &amp; $A$19 &amp; "'!" &amp; _xlpm.ColLetter &amp; $B94))
)</f>
        <v/>
      </c>
      <c r="U94" s="119" t="str" cm="1">
        <f t="array" aca="1" ref="U9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IF(OR($A94="", _xlpm.ColLetter="NONE"), "", INDIRECT("'" &amp; $A$19 &amp; "'!" &amp; _xlpm.ColLetter &amp; $B94))
)</f>
        <v/>
      </c>
      <c r="V94" s="119" t="str" cm="1">
        <f t="array" aca="1" ref="V9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IF(OR($A94="", _xlpm.ColLetter="NONE"), "", INDIRECT("'" &amp; $A$19 &amp; "'!" &amp; _xlpm.ColLetter &amp; $B94))
)</f>
        <v/>
      </c>
      <c r="W94" s="119" t="str" cm="1">
        <f t="array" aca="1" ref="W9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IF(OR($A94="", _xlpm.ColLetter="NONE"), "", INDIRECT("'" &amp; $A$19 &amp; "'!" &amp; _xlpm.ColLetter &amp; $B94))
)</f>
        <v/>
      </c>
      <c r="X94" s="119" t="str" cm="1">
        <f t="array" aca="1" ref="X9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IF(OR($A94="", _xlpm.ColLetter="NONE"), "", INDIRECT("'" &amp; $A$19 &amp; "'!" &amp; _xlpm.ColLetter &amp; $B94))
)</f>
        <v/>
      </c>
      <c r="Y94" s="119" t="str" cm="1">
        <f t="array" aca="1" ref="Y9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IF(OR($A94="", _xlpm.ColLetter="NONE"), "", INDIRECT("'" &amp; $A$19 &amp; "'!" &amp; _xlpm.ColLetter &amp; $B94))
)</f>
        <v/>
      </c>
      <c r="Z94" s="119" t="str" cm="1">
        <f t="array" aca="1" ref="Z9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IF(OR($A94="", _xlpm.ColLetter="NONE"), "", INDIRECT("'" &amp; $A$19 &amp; "'!" &amp; _xlpm.ColLetter &amp; $B94))
)</f>
        <v/>
      </c>
      <c r="AA94" s="119" t="str" cm="1">
        <f t="array" aca="1" ref="AA9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IF(OR($A94="", _xlpm.ColLetter="NONE"), "", INDIRECT("'" &amp; $A$19 &amp; "'!" &amp; _xlpm.ColLetter &amp; $B94))
)</f>
        <v/>
      </c>
      <c r="AB94" s="119" t="str" cm="1">
        <f t="array" aca="1" ref="AB9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IF(OR($A94="", _xlpm.ColLetter="NONE"), "", INDIRECT("'" &amp; $A$19 &amp; "'!" &amp; _xlpm.ColLetter &amp; $B94))
)</f>
        <v/>
      </c>
      <c r="AC94" s="119" t="str" cm="1">
        <f t="array" aca="1" ref="AC9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IF(OR($A94="", _xlpm.ColLetter="NONE"), "", INDIRECT("'" &amp; $A$19 &amp; "'!" &amp; _xlpm.ColLetter &amp; $B94))
)</f>
        <v/>
      </c>
      <c r="AD94" s="119" t="str" cm="1">
        <f t="array" aca="1" ref="AD9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IF(OR($A94="", _xlpm.ColLetter="NONE"), "", INDIRECT("'" &amp; $A$19 &amp; "'!" &amp; _xlpm.ColLetter &amp; $B94))
)</f>
        <v/>
      </c>
      <c r="AE94" s="119" t="str" cm="1">
        <f t="array" aca="1" ref="AE9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IF(OR($A94="", _xlpm.ColLetter="NONE"), "", INDIRECT("'" &amp; $A$19 &amp; "'!" &amp; _xlpm.ColLetter &amp; $B94))
)</f>
        <v/>
      </c>
      <c r="AF94" s="119" t="str" cm="1">
        <f t="array" aca="1" ref="AF9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IF(OR($A94="", _xlpm.ColLetter="NONE"), "", INDIRECT("'" &amp; $A$19 &amp; "'!" &amp; _xlpm.ColLetter &amp; $B94))
)</f>
        <v/>
      </c>
      <c r="AG94" s="119" t="str" cm="1">
        <f t="array" aca="1" ref="AG9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IF(OR($A94="", _xlpm.ColLetter="NONE"), "", INDIRECT("'" &amp; $A$19 &amp; "'!" &amp; _xlpm.ColLetter &amp; $B94))
)</f>
        <v/>
      </c>
      <c r="AH94" s="120"/>
      <c r="AI94" s="174"/>
    </row>
    <row r="95" spans="1:35" s="2" customFormat="1" ht="13.5" hidden="1" customHeight="1">
      <c r="A95" s="54"/>
      <c r="B95" s="6" t="str">
        <f t="shared" si="19"/>
        <v/>
      </c>
      <c r="C95" s="5"/>
      <c r="D95" s="98"/>
      <c r="E95" s="115"/>
      <c r="F95" s="116" t="str" cm="1">
        <f t="array" aca="1" ref="F95" ca="1">IF(A95="", "", INDIRECT("'" &amp; $A$19 &amp; "'!B" &amp; A95))</f>
        <v/>
      </c>
      <c r="G95" s="117" t="str">
        <f t="shared" si="20"/>
        <v/>
      </c>
      <c r="H95" s="118" t="str" cm="1">
        <f t="array" aca="1" ref="H95" ca="1">IF(A95="", "", INDIRECT("'" &amp; $A$19 &amp; "'!B" &amp; B95))</f>
        <v/>
      </c>
      <c r="I95" s="119" t="str" cm="1">
        <f t="array" aca="1" ref="I9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IF(OR($A95="", _xlpm.ColLetter="NONE"), "", INDIRECT("'" &amp; $A$19 &amp; "'!" &amp; _xlpm.ColLetter &amp; $B95))
)</f>
        <v/>
      </c>
      <c r="J95" s="119" t="str" cm="1">
        <f t="array" aca="1" ref="J9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IF(OR($A95="", _xlpm.ColLetter="NONE"), "", INDIRECT("'" &amp; $A$19 &amp; "'!" &amp; _xlpm.ColLetter &amp; $B95))
)</f>
        <v/>
      </c>
      <c r="K95" s="119" t="str" cm="1">
        <f t="array" aca="1" ref="K9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IF(OR($A95="", _xlpm.ColLetter="NONE"), "", INDIRECT("'" &amp; $A$19 &amp; "'!" &amp; _xlpm.ColLetter &amp; $B95))
)</f>
        <v/>
      </c>
      <c r="L95" s="119" t="str" cm="1">
        <f t="array" aca="1" ref="L9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IF(OR($A95="", _xlpm.ColLetter="NONE"), "", INDIRECT("'" &amp; $A$19 &amp; "'!" &amp; _xlpm.ColLetter &amp; $B95))
)</f>
        <v/>
      </c>
      <c r="M95" s="119" t="str" cm="1">
        <f t="array" aca="1" ref="M9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IF(OR($A95="", _xlpm.ColLetter="NONE"), "", INDIRECT("'" &amp; $A$19 &amp; "'!" &amp; _xlpm.ColLetter &amp; $B95))
)</f>
        <v/>
      </c>
      <c r="N95" s="119" t="str" cm="1">
        <f t="array" aca="1" ref="N9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IF(OR($A95="", _xlpm.ColLetter="NONE"), "", INDIRECT("'" &amp; $A$19 &amp; "'!" &amp; _xlpm.ColLetter &amp; $B95))
)</f>
        <v/>
      </c>
      <c r="O95" s="119" t="str" cm="1">
        <f t="array" aca="1" ref="O9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IF(OR($A95="", _xlpm.ColLetter="NONE"), "", INDIRECT("'" &amp; $A$19 &amp; "'!" &amp; _xlpm.ColLetter &amp; $B95))
)</f>
        <v/>
      </c>
      <c r="P95" s="119" t="str" cm="1">
        <f t="array" aca="1" ref="P9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IF(OR($A95="", _xlpm.ColLetter="NONE"), "", INDIRECT("'" &amp; $A$19 &amp; "'!" &amp; _xlpm.ColLetter &amp; $B95))
)</f>
        <v/>
      </c>
      <c r="Q95" s="119" t="str" cm="1">
        <f t="array" aca="1" ref="Q9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IF(OR($A95="", _xlpm.ColLetter="NONE"), "", INDIRECT("'" &amp; $A$19 &amp; "'!" &amp; _xlpm.ColLetter &amp; $B95))
)</f>
        <v/>
      </c>
      <c r="R95" s="119" t="str" cm="1">
        <f t="array" aca="1" ref="R9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IF(OR($A95="", _xlpm.ColLetter="NONE"), "", INDIRECT("'" &amp; $A$19 &amp; "'!" &amp; _xlpm.ColLetter &amp; $B95))
)</f>
        <v/>
      </c>
      <c r="S95" s="119" t="str" cm="1">
        <f t="array" aca="1" ref="S9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IF(OR($A95="", _xlpm.ColLetter="NONE"), "", INDIRECT("'" &amp; $A$19 &amp; "'!" &amp; _xlpm.ColLetter &amp; $B95))
)</f>
        <v/>
      </c>
      <c r="T95" s="119" t="str" cm="1">
        <f t="array" aca="1" ref="T9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IF(OR($A95="", _xlpm.ColLetter="NONE"), "", INDIRECT("'" &amp; $A$19 &amp; "'!" &amp; _xlpm.ColLetter &amp; $B95))
)</f>
        <v/>
      </c>
      <c r="U95" s="119" t="str" cm="1">
        <f t="array" aca="1" ref="U9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IF(OR($A95="", _xlpm.ColLetter="NONE"), "", INDIRECT("'" &amp; $A$19 &amp; "'!" &amp; _xlpm.ColLetter &amp; $B95))
)</f>
        <v/>
      </c>
      <c r="V95" s="119" t="str" cm="1">
        <f t="array" aca="1" ref="V9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IF(OR($A95="", _xlpm.ColLetter="NONE"), "", INDIRECT("'" &amp; $A$19 &amp; "'!" &amp; _xlpm.ColLetter &amp; $B95))
)</f>
        <v/>
      </c>
      <c r="W95" s="119" t="str" cm="1">
        <f t="array" aca="1" ref="W9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IF(OR($A95="", _xlpm.ColLetter="NONE"), "", INDIRECT("'" &amp; $A$19 &amp; "'!" &amp; _xlpm.ColLetter &amp; $B95))
)</f>
        <v/>
      </c>
      <c r="X95" s="119" t="str" cm="1">
        <f t="array" aca="1" ref="X9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IF(OR($A95="", _xlpm.ColLetter="NONE"), "", INDIRECT("'" &amp; $A$19 &amp; "'!" &amp; _xlpm.ColLetter &amp; $B95))
)</f>
        <v/>
      </c>
      <c r="Y95" s="119" t="str" cm="1">
        <f t="array" aca="1" ref="Y9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IF(OR($A95="", _xlpm.ColLetter="NONE"), "", INDIRECT("'" &amp; $A$19 &amp; "'!" &amp; _xlpm.ColLetter &amp; $B95))
)</f>
        <v/>
      </c>
      <c r="Z95" s="119" t="str" cm="1">
        <f t="array" aca="1" ref="Z9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IF(OR($A95="", _xlpm.ColLetter="NONE"), "", INDIRECT("'" &amp; $A$19 &amp; "'!" &amp; _xlpm.ColLetter &amp; $B95))
)</f>
        <v/>
      </c>
      <c r="AA95" s="119" t="str" cm="1">
        <f t="array" aca="1" ref="AA9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IF(OR($A95="", _xlpm.ColLetter="NONE"), "", INDIRECT("'" &amp; $A$19 &amp; "'!" &amp; _xlpm.ColLetter &amp; $B95))
)</f>
        <v/>
      </c>
      <c r="AB95" s="119" t="str" cm="1">
        <f t="array" aca="1" ref="AB9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IF(OR($A95="", _xlpm.ColLetter="NONE"), "", INDIRECT("'" &amp; $A$19 &amp; "'!" &amp; _xlpm.ColLetter &amp; $B95))
)</f>
        <v/>
      </c>
      <c r="AC95" s="119" t="str" cm="1">
        <f t="array" aca="1" ref="AC9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IF(OR($A95="", _xlpm.ColLetter="NONE"), "", INDIRECT("'" &amp; $A$19 &amp; "'!" &amp; _xlpm.ColLetter &amp; $B95))
)</f>
        <v/>
      </c>
      <c r="AD95" s="119" t="str" cm="1">
        <f t="array" aca="1" ref="AD9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IF(OR($A95="", _xlpm.ColLetter="NONE"), "", INDIRECT("'" &amp; $A$19 &amp; "'!" &amp; _xlpm.ColLetter &amp; $B95))
)</f>
        <v/>
      </c>
      <c r="AE95" s="119" t="str" cm="1">
        <f t="array" aca="1" ref="AE9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IF(OR($A95="", _xlpm.ColLetter="NONE"), "", INDIRECT("'" &amp; $A$19 &amp; "'!" &amp; _xlpm.ColLetter &amp; $B95))
)</f>
        <v/>
      </c>
      <c r="AF95" s="119" t="str" cm="1">
        <f t="array" aca="1" ref="AF9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IF(OR($A95="", _xlpm.ColLetter="NONE"), "", INDIRECT("'" &amp; $A$19 &amp; "'!" &amp; _xlpm.ColLetter &amp; $B95))
)</f>
        <v/>
      </c>
      <c r="AG95" s="119" t="str" cm="1">
        <f t="array" aca="1" ref="AG9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IF(OR($A95="", _xlpm.ColLetter="NONE"), "", INDIRECT("'" &amp; $A$19 &amp; "'!" &amp; _xlpm.ColLetter &amp; $B95))
)</f>
        <v/>
      </c>
      <c r="AH95" s="112"/>
      <c r="AI95" s="174"/>
    </row>
    <row r="96" spans="1:35" s="157" customFormat="1" ht="13.5" hidden="1" customHeight="1">
      <c r="A96" s="6"/>
      <c r="B96" s="6"/>
      <c r="C96" s="149"/>
      <c r="D96" s="150"/>
      <c r="E96" s="151"/>
      <c r="F96" s="152" t="str" cm="1">
        <f t="array" aca="1" ref="F96" ca="1">IF(A96="", "", INDIRECT("'" &amp; $A$19 &amp; "'!B" &amp; A96))</f>
        <v/>
      </c>
      <c r="G96" s="153" t="str">
        <f t="shared" si="20"/>
        <v/>
      </c>
      <c r="H96" s="154" t="str" cm="1">
        <f t="array" aca="1" ref="H96" ca="1">IF(A96="", "", INDIRECT("'" &amp; $A$19 &amp; "'!B" &amp; B96))</f>
        <v/>
      </c>
      <c r="I96" s="119" t="str" cm="1">
        <f t="array" aca="1" ref="I9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IF(OR($A96="", _xlpm.ColLetter="NONE"), "", INDIRECT("'" &amp; $A$19 &amp; "'!" &amp; _xlpm.ColLetter &amp; $B96))
)</f>
        <v/>
      </c>
      <c r="J96" s="119" t="str" cm="1">
        <f t="array" aca="1" ref="J9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IF(OR($A96="", _xlpm.ColLetter="NONE"), "", INDIRECT("'" &amp; $A$19 &amp; "'!" &amp; _xlpm.ColLetter &amp; $B96))
)</f>
        <v/>
      </c>
      <c r="K96" s="119" t="str" cm="1">
        <f t="array" aca="1" ref="K9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IF(OR($A96="", _xlpm.ColLetter="NONE"), "", INDIRECT("'" &amp; $A$19 &amp; "'!" &amp; _xlpm.ColLetter &amp; $B96))
)</f>
        <v/>
      </c>
      <c r="L96" s="119" t="str" cm="1">
        <f t="array" aca="1" ref="L9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IF(OR($A96="", _xlpm.ColLetter="NONE"), "", INDIRECT("'" &amp; $A$19 &amp; "'!" &amp; _xlpm.ColLetter &amp; $B96))
)</f>
        <v/>
      </c>
      <c r="M96" s="119" t="str" cm="1">
        <f t="array" aca="1" ref="M9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IF(OR($A96="", _xlpm.ColLetter="NONE"), "", INDIRECT("'" &amp; $A$19 &amp; "'!" &amp; _xlpm.ColLetter &amp; $B96))
)</f>
        <v/>
      </c>
      <c r="N96" s="119" t="str" cm="1">
        <f t="array" aca="1" ref="N9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IF(OR($A96="", _xlpm.ColLetter="NONE"), "", INDIRECT("'" &amp; $A$19 &amp; "'!" &amp; _xlpm.ColLetter &amp; $B96))
)</f>
        <v/>
      </c>
      <c r="O96" s="119" t="str" cm="1">
        <f t="array" aca="1" ref="O9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IF(OR($A96="", _xlpm.ColLetter="NONE"), "", INDIRECT("'" &amp; $A$19 &amp; "'!" &amp; _xlpm.ColLetter &amp; $B96))
)</f>
        <v/>
      </c>
      <c r="P96" s="119" t="str" cm="1">
        <f t="array" aca="1" ref="P9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IF(OR($A96="", _xlpm.ColLetter="NONE"), "", INDIRECT("'" &amp; $A$19 &amp; "'!" &amp; _xlpm.ColLetter &amp; $B96))
)</f>
        <v/>
      </c>
      <c r="Q96" s="119" t="str" cm="1">
        <f t="array" aca="1" ref="Q9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IF(OR($A96="", _xlpm.ColLetter="NONE"), "", INDIRECT("'" &amp; $A$19 &amp; "'!" &amp; _xlpm.ColLetter &amp; $B96))
)</f>
        <v/>
      </c>
      <c r="R96" s="119" t="str" cm="1">
        <f t="array" aca="1" ref="R96" ca="1">IF(OR($A96="",ISERROR(_xlfn.IFS(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))),"",INDIRECT("'"&amp;$A$19&amp;"'!"&amp;_xlfn.IFS(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)&amp;$B96))</f>
        <v/>
      </c>
      <c r="S96" s="119" t="str" cm="1">
        <f t="array" aca="1" ref="S96" ca="1">IF(OR($A96="",ISERROR(_xlfn.IFS(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))),"",INDIRECT("'"&amp;$A$19&amp;"'!"&amp;_xlfn.IFS(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)&amp;$B96))</f>
        <v/>
      </c>
      <c r="T96" s="119" t="str" cm="1">
        <f t="array" aca="1" ref="T96" ca="1">IF(OR($A96="",ISERROR(_xlfn.IFS(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))),"",INDIRECT("'"&amp;$A$19&amp;"'!"&amp;_xlfn.IFS(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)&amp;$B96))</f>
        <v/>
      </c>
      <c r="U96" s="119" t="str" cm="1">
        <f t="array" aca="1" ref="U96" ca="1">IF(OR($A96="",ISERROR(_xlfn.IFS(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))),"",INDIRECT("'"&amp;$A$19&amp;"'!"&amp;_xlfn.IFS(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)&amp;$B96))</f>
        <v/>
      </c>
      <c r="V96" s="119" t="str" cm="1">
        <f t="array" aca="1" ref="V96" ca="1">IF(OR($A96="",ISERROR(_xlfn.IFS(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))),"",INDIRECT("'"&amp;$A$19&amp;"'!"&amp;_xlfn.IFS(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)&amp;$B96))</f>
        <v/>
      </c>
      <c r="W96" s="119" t="str" cm="1">
        <f t="array" aca="1" ref="W96" ca="1">IF(OR($A96="",ISERROR(_xlfn.IFS(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))),"",INDIRECT("'"&amp;$A$19&amp;"'!"&amp;_xlfn.IFS(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)&amp;$B96))</f>
        <v/>
      </c>
      <c r="X96" s="119" t="str" cm="1">
        <f t="array" aca="1" ref="X96" ca="1">IF(OR($A96="",ISERROR(_xlfn.IFS(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))),"",INDIRECT("'"&amp;$A$19&amp;"'!"&amp;_xlfn.IFS(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)&amp;$B96))</f>
        <v/>
      </c>
      <c r="Y96" s="119" t="str" cm="1">
        <f t="array" aca="1" ref="Y96" ca="1">IF(OR($A96="",ISERROR(_xlfn.IFS(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))),"",INDIRECT("'"&amp;$A$19&amp;"'!"&amp;_xlfn.IFS(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)&amp;$B96))</f>
        <v/>
      </c>
      <c r="Z96" s="119" t="str" cm="1">
        <f t="array" aca="1" ref="Z96" ca="1">IF(OR($A96="",ISERROR(_xlfn.IFS(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))),"",INDIRECT("'"&amp;$A$19&amp;"'!"&amp;_xlfn.IFS(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)&amp;$B96))</f>
        <v/>
      </c>
      <c r="AA96" s="119" t="str" cm="1">
        <f t="array" aca="1" ref="AA96" ca="1">IF(OR($A96="",ISERROR(_xlfn.IFS(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))),"",INDIRECT("'"&amp;$A$19&amp;"'!"&amp;_xlfn.IFS(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)&amp;$B96))</f>
        <v/>
      </c>
      <c r="AB96" s="119" t="str" cm="1">
        <f t="array" aca="1" ref="AB96" ca="1">IF(OR($A96="",ISERROR(_xlfn.IFS(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))),"",INDIRECT("'"&amp;$A$19&amp;"'!"&amp;_xlfn.IFS(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)&amp;$B96))</f>
        <v/>
      </c>
      <c r="AC96" s="119" t="str" cm="1">
        <f t="array" aca="1" ref="AC96" ca="1">IF(OR($A96="",ISERROR(_xlfn.IFS(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))),"",INDIRECT("'"&amp;$A$19&amp;"'!"&amp;_xlfn.IFS(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)&amp;$B96))</f>
        <v/>
      </c>
      <c r="AD96" s="119" t="str" cm="1">
        <f t="array" aca="1" ref="AD96" ca="1">IF(OR($A96="",ISERROR(_xlfn.IFS(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))),"",INDIRECT("'"&amp;$A$19&amp;"'!"&amp;_xlfn.IFS(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)&amp;$B96))</f>
        <v/>
      </c>
      <c r="AE96" s="119" t="str" cm="1">
        <f t="array" aca="1" ref="AE96" ca="1">IF(OR($A96="",ISERROR(_xlfn.IFS(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))),"",INDIRECT("'"&amp;$A$19&amp;"'!"&amp;_xlfn.IFS(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)&amp;$B96))</f>
        <v/>
      </c>
      <c r="AF96" s="119" t="str" cm="1">
        <f t="array" aca="1" ref="AF96" ca="1">IF(OR($A96="",ISERROR(_xlfn.IFS(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))),"",INDIRECT("'"&amp;$A$19&amp;"'!"&amp;_xlfn.IFS(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)&amp;$B96))</f>
        <v/>
      </c>
      <c r="AG96" s="119" t="str" cm="1">
        <f t="array" aca="1" ref="AG96" ca="1">IF(OR($A96="",ISERROR(_xlfn.IFS(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))),"",INDIRECT("'"&amp;$A$19&amp;"'!"&amp;_xlfn.IFS(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)&amp;$B96))</f>
        <v/>
      </c>
      <c r="AH96" s="155"/>
      <c r="AI96" s="156"/>
    </row>
    <row r="97" spans="1:35" s="2" customFormat="1" ht="13.5" hidden="1" customHeight="1">
      <c r="A97" s="54" t="s">
        <v>9950</v>
      </c>
      <c r="B97" s="54"/>
      <c r="C97" s="5"/>
      <c r="D97" s="98"/>
      <c r="E97" s="115"/>
      <c r="F97" s="113" t="s">
        <v>61</v>
      </c>
      <c r="G97" s="117"/>
      <c r="H97" s="118"/>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2"/>
      <c r="AI97" s="174"/>
    </row>
    <row r="98" spans="1:35" s="2" customFormat="1" ht="14.1" hidden="1" customHeight="1">
      <c r="A98" s="27"/>
      <c r="B98" s="6" t="str">
        <f>IF(A99="","",+A99)</f>
        <v/>
      </c>
      <c r="C98" s="5"/>
      <c r="D98" s="98"/>
      <c r="E98" s="115"/>
      <c r="F98" s="116" t="str" cm="1">
        <f t="array" aca="1" ref="F98" ca="1">IF(A98="", "", INDIRECT("'" &amp; $A$35 &amp; "'!B" &amp; A98))</f>
        <v/>
      </c>
      <c r="G98" s="117" t="str">
        <f>IF(A98="","","to")</f>
        <v/>
      </c>
      <c r="H98" s="118" t="str" cm="1">
        <f t="array" aca="1" ref="H98" ca="1">IF(A98="", "", INDIRECT("'" &amp; $A$35 &amp; "'!B" &amp; B98))</f>
        <v/>
      </c>
      <c r="I98" s="119" t="str" cm="1">
        <f t="array" aca="1" ref="I9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IF(OR($A98="", _xlpm.ColLetter="NONE"), "", INDIRECT("'" &amp; $A$35 &amp; "'!" &amp; _xlpm.ColLetter &amp; $B98)),
    _xlpm.SurfacingVal, INDIRECT("'" &amp; $A$35 &amp; "'!AX" &amp; $B98),
    IF(_xlpm.BaseVal="", "",
        IF(AND(_xlpm.ColLetter="AI", 'Manual Inputs'!$I$22="Yes"), _xlpm.BaseVal - _xlpm.SurfacingVal, _xlpm.BaseVal)
    )
)</f>
        <v/>
      </c>
      <c r="J98" s="119" t="str" cm="1">
        <f t="array" aca="1" ref="J9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IF(OR($A98="", _xlpm.ColLetter="NONE"), "", INDIRECT("'" &amp; $A$35 &amp; "'!" &amp; _xlpm.ColLetter &amp; $B98)),
    _xlpm.SurfacingVal, INDIRECT("'" &amp; $A$35 &amp; "'!AX" &amp; $B98),
    IF(_xlpm.BaseVal="", "",
        IF(AND(_xlpm.ColLetter="AI", 'Manual Inputs'!$I$22="Yes"), _xlpm.BaseVal - _xlpm.SurfacingVal, _xlpm.BaseVal)
    )
)</f>
        <v/>
      </c>
      <c r="K98" s="119" t="str" cm="1">
        <f t="array" aca="1" ref="K9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IF(OR($A98="", _xlpm.ColLetter="NONE"), "", INDIRECT("'" &amp; $A$35 &amp; "'!" &amp; _xlpm.ColLetter &amp; $B98)),
    _xlpm.SurfacingVal, INDIRECT("'" &amp; $A$35 &amp; "'!AX" &amp; $B98),
    IF(_xlpm.BaseVal="", "",
        IF(AND(_xlpm.ColLetter="AI", 'Manual Inputs'!$I$22="Yes"), _xlpm.BaseVal - _xlpm.SurfacingVal, _xlpm.BaseVal)
    )
)</f>
        <v/>
      </c>
      <c r="L98" s="119" t="str" cm="1">
        <f t="array" aca="1" ref="L9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IF(OR($A98="", _xlpm.ColLetter="NONE"), "", INDIRECT("'" &amp; $A$35 &amp; "'!" &amp; _xlpm.ColLetter &amp; $B98)),
    _xlpm.SurfacingVal, INDIRECT("'" &amp; $A$35 &amp; "'!AX" &amp; $B98),
    IF(_xlpm.BaseVal="", "",
        IF(AND(_xlpm.ColLetter="AI", 'Manual Inputs'!$I$22="Yes"), _xlpm.BaseVal - _xlpm.SurfacingVal, _xlpm.BaseVal)
    )
)</f>
        <v/>
      </c>
      <c r="M98" s="119" t="str" cm="1">
        <f t="array" aca="1" ref="M9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IF(OR($A98="", _xlpm.ColLetter="NONE"), "", INDIRECT("'" &amp; $A$35 &amp; "'!" &amp; _xlpm.ColLetter &amp; $B98)),
    _xlpm.SurfacingVal, INDIRECT("'" &amp; $A$35 &amp; "'!AX" &amp; $B98),
    IF(_xlpm.BaseVal="", "",
        IF(AND(_xlpm.ColLetter="AI", 'Manual Inputs'!$I$22="Yes"), _xlpm.BaseVal - _xlpm.SurfacingVal, _xlpm.BaseVal)
    )
)</f>
        <v/>
      </c>
      <c r="N98" s="119" t="str" cm="1">
        <f t="array" aca="1" ref="N9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IF(OR($A98="", _xlpm.ColLetter="NONE"), "", INDIRECT("'" &amp; $A$35 &amp; "'!" &amp; _xlpm.ColLetter &amp; $B98)),
    _xlpm.SurfacingVal, INDIRECT("'" &amp; $A$35 &amp; "'!AX" &amp; $B98),
    IF(_xlpm.BaseVal="", "",
        IF(AND(_xlpm.ColLetter="AI", 'Manual Inputs'!$I$22="Yes"), _xlpm.BaseVal - _xlpm.SurfacingVal, _xlpm.BaseVal)
    )
)</f>
        <v/>
      </c>
      <c r="O98" s="119" t="str" cm="1">
        <f t="array" aca="1" ref="O9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IF(OR($A98="", _xlpm.ColLetter="NONE"), "", INDIRECT("'" &amp; $A$35 &amp; "'!" &amp; _xlpm.ColLetter &amp; $B98)),
    _xlpm.SurfacingVal, INDIRECT("'" &amp; $A$35 &amp; "'!AX" &amp; $B98),
    IF(_xlpm.BaseVal="", "",
        IF(AND(_xlpm.ColLetter="AI", 'Manual Inputs'!$I$22="Yes"), _xlpm.BaseVal - _xlpm.SurfacingVal, _xlpm.BaseVal)
    )
)</f>
        <v/>
      </c>
      <c r="P98" s="119" t="str" cm="1">
        <f t="array" aca="1" ref="P9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IF(OR($A98="", _xlpm.ColLetter="NONE"), "", INDIRECT("'" &amp; $A$35 &amp; "'!" &amp; _xlpm.ColLetter &amp; $B98)),
    _xlpm.SurfacingVal, INDIRECT("'" &amp; $A$35 &amp; "'!AX" &amp; $B98),
    IF(_xlpm.BaseVal="", "",
        IF(AND(_xlpm.ColLetter="AI", 'Manual Inputs'!$I$22="Yes"), _xlpm.BaseVal - _xlpm.SurfacingVal, _xlpm.BaseVal)
    )
)</f>
        <v/>
      </c>
      <c r="Q98" s="119" t="str" cm="1">
        <f t="array" aca="1" ref="Q9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IF(OR($A98="", _xlpm.ColLetter="NONE"), "", INDIRECT("'" &amp; $A$35 &amp; "'!" &amp; _xlpm.ColLetter &amp; $B98)),
    _xlpm.SurfacingVal, INDIRECT("'" &amp; $A$35 &amp; "'!AX" &amp; $B98),
    IF(_xlpm.BaseVal="", "",
        IF(AND(_xlpm.ColLetter="AI", 'Manual Inputs'!$I$22="Yes"), _xlpm.BaseVal - _xlpm.SurfacingVal, _xlpm.BaseVal)
    )
)</f>
        <v/>
      </c>
      <c r="R98" s="119" t="str" cm="1">
        <f t="array" aca="1" ref="R9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IF(OR($A98="", _xlpm.ColLetter="NONE"), "", INDIRECT("'" &amp; $A$35 &amp; "'!" &amp; _xlpm.ColLetter &amp; $B98)),
    _xlpm.SurfacingVal, INDIRECT("'" &amp; $A$35 &amp; "'!AX" &amp; $B98),
    IF(_xlpm.BaseVal="", "",
        IF(AND(_xlpm.ColLetter="AI", 'Manual Inputs'!$I$22="Yes"), _xlpm.BaseVal - _xlpm.SurfacingVal, _xlpm.BaseVal)
    )
)</f>
        <v/>
      </c>
      <c r="S98" s="119" t="str" cm="1">
        <f t="array" aca="1" ref="S9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IF(OR($A98="", _xlpm.ColLetter="NONE"), "", INDIRECT("'" &amp; $A$35 &amp; "'!" &amp; _xlpm.ColLetter &amp; $B98)),
    _xlpm.SurfacingVal, INDIRECT("'" &amp; $A$35 &amp; "'!AX" &amp; $B98),
    IF(_xlpm.BaseVal="", "",
        IF(AND(_xlpm.ColLetter="AI", 'Manual Inputs'!$I$22="Yes"), _xlpm.BaseVal - _xlpm.SurfacingVal, _xlpm.BaseVal)
    )
)</f>
        <v/>
      </c>
      <c r="T98" s="119" t="str" cm="1">
        <f t="array" aca="1" ref="T9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IF(OR($A98="", _xlpm.ColLetter="NONE"), "", INDIRECT("'" &amp; $A$35 &amp; "'!" &amp; _xlpm.ColLetter &amp; $B98)),
    _xlpm.SurfacingVal, INDIRECT("'" &amp; $A$35 &amp; "'!AX" &amp; $B98),
    IF(_xlpm.BaseVal="", "",
        IF(AND(_xlpm.ColLetter="AI", 'Manual Inputs'!$I$22="Yes"), _xlpm.BaseVal - _xlpm.SurfacingVal, _xlpm.BaseVal)
    )
)</f>
        <v/>
      </c>
      <c r="U98" s="119" t="str" cm="1">
        <f t="array" aca="1" ref="U9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IF(OR($A98="", _xlpm.ColLetter="NONE"), "", INDIRECT("'" &amp; $A$35 &amp; "'!" &amp; _xlpm.ColLetter &amp; $B98)),
    _xlpm.SurfacingVal, INDIRECT("'" &amp; $A$35 &amp; "'!AX" &amp; $B98),
    IF(_xlpm.BaseVal="", "",
        IF(AND(_xlpm.ColLetter="AI", 'Manual Inputs'!$I$22="Yes"), _xlpm.BaseVal - _xlpm.SurfacingVal, _xlpm.BaseVal)
    )
)</f>
        <v/>
      </c>
      <c r="V98" s="119" t="str" cm="1">
        <f t="array" aca="1" ref="V9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IF(OR($A98="", _xlpm.ColLetter="NONE"), "", INDIRECT("'" &amp; $A$35 &amp; "'!" &amp; _xlpm.ColLetter &amp; $B98)),
    _xlpm.SurfacingVal, INDIRECT("'" &amp; $A$35 &amp; "'!AX" &amp; $B98),
    IF(_xlpm.BaseVal="", "",
        IF(AND(_xlpm.ColLetter="AI", 'Manual Inputs'!$I$22="Yes"), _xlpm.BaseVal - _xlpm.SurfacingVal, _xlpm.BaseVal)
    )
)</f>
        <v/>
      </c>
      <c r="W98" s="119" t="str" cm="1">
        <f t="array" aca="1" ref="W9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IF(OR($A98="", _xlpm.ColLetter="NONE"), "", INDIRECT("'" &amp; $A$35 &amp; "'!" &amp; _xlpm.ColLetter &amp; $B98)),
    _xlpm.SurfacingVal, INDIRECT("'" &amp; $A$35 &amp; "'!AX" &amp; $B98),
    IF(_xlpm.BaseVal="", "",
        IF(AND(_xlpm.ColLetter="AI", 'Manual Inputs'!$I$22="Yes"), _xlpm.BaseVal - _xlpm.SurfacingVal, _xlpm.BaseVal)
    )
)</f>
        <v/>
      </c>
      <c r="X98" s="119" t="str" cm="1">
        <f t="array" aca="1" ref="X9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IF(OR($A98="", _xlpm.ColLetter="NONE"), "", INDIRECT("'" &amp; $A$35 &amp; "'!" &amp; _xlpm.ColLetter &amp; $B98)),
    _xlpm.SurfacingVal, INDIRECT("'" &amp; $A$35 &amp; "'!AX" &amp; $B98),
    IF(_xlpm.BaseVal="", "",
        IF(AND(_xlpm.ColLetter="AI", 'Manual Inputs'!$I$22="Yes"), _xlpm.BaseVal - _xlpm.SurfacingVal, _xlpm.BaseVal)
    )
)</f>
        <v/>
      </c>
      <c r="Y98" s="119" t="str" cm="1">
        <f t="array" aca="1" ref="Y9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IF(OR($A98="", _xlpm.ColLetter="NONE"), "", INDIRECT("'" &amp; $A$35 &amp; "'!" &amp; _xlpm.ColLetter &amp; $B98)),
    _xlpm.SurfacingVal, INDIRECT("'" &amp; $A$35 &amp; "'!AX" &amp; $B98),
    IF(_xlpm.BaseVal="", "",
        IF(AND(_xlpm.ColLetter="AI", 'Manual Inputs'!$I$22="Yes"), _xlpm.BaseVal - _xlpm.SurfacingVal, _xlpm.BaseVal)
    )
)</f>
        <v/>
      </c>
      <c r="Z98" s="119" t="str" cm="1">
        <f t="array" aca="1" ref="Z9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IF(OR($A98="", _xlpm.ColLetter="NONE"), "", INDIRECT("'" &amp; $A$35 &amp; "'!" &amp; _xlpm.ColLetter &amp; $B98)),
    _xlpm.SurfacingVal, INDIRECT("'" &amp; $A$35 &amp; "'!AX" &amp; $B98),
    IF(_xlpm.BaseVal="", "",
        IF(AND(_xlpm.ColLetter="AI", 'Manual Inputs'!$I$22="Yes"), _xlpm.BaseVal - _xlpm.SurfacingVal, _xlpm.BaseVal)
    )
)</f>
        <v/>
      </c>
      <c r="AA98" s="119" t="str" cm="1">
        <f t="array" aca="1" ref="AA9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IF(OR($A98="", _xlpm.ColLetter="NONE"), "", INDIRECT("'" &amp; $A$35 &amp; "'!" &amp; _xlpm.ColLetter &amp; $B98)),
    _xlpm.SurfacingVal, INDIRECT("'" &amp; $A$35 &amp; "'!AX" &amp; $B98),
    IF(_xlpm.BaseVal="", "",
        IF(AND(_xlpm.ColLetter="AI", 'Manual Inputs'!$I$22="Yes"), _xlpm.BaseVal - _xlpm.SurfacingVal, _xlpm.BaseVal)
    )
)</f>
        <v/>
      </c>
      <c r="AB98" s="119" t="str" cm="1">
        <f t="array" aca="1" ref="AB9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IF(OR($A98="", _xlpm.ColLetter="NONE"), "", INDIRECT("'" &amp; $A$35 &amp; "'!" &amp; _xlpm.ColLetter &amp; $B98)),
    _xlpm.SurfacingVal, INDIRECT("'" &amp; $A$35 &amp; "'!AX" &amp; $B98),
    IF(_xlpm.BaseVal="", "",
        IF(AND(_xlpm.ColLetter="AI", 'Manual Inputs'!$I$22="Yes"), _xlpm.BaseVal - _xlpm.SurfacingVal, _xlpm.BaseVal)
    )
)</f>
        <v/>
      </c>
      <c r="AC98" s="119" t="str" cm="1">
        <f t="array" aca="1" ref="AC9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IF(OR($A98="", _xlpm.ColLetter="NONE"), "", INDIRECT("'" &amp; $A$35 &amp; "'!" &amp; _xlpm.ColLetter &amp; $B98)),
    _xlpm.SurfacingVal, INDIRECT("'" &amp; $A$35 &amp; "'!AX" &amp; $B98),
    IF(_xlpm.BaseVal="", "",
        IF(AND(_xlpm.ColLetter="AI", 'Manual Inputs'!$I$22="Yes"), _xlpm.BaseVal - _xlpm.SurfacingVal, _xlpm.BaseVal)
    )
)</f>
        <v/>
      </c>
      <c r="AD98" s="119" t="str" cm="1">
        <f t="array" aca="1" ref="AD9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IF(OR($A98="", _xlpm.ColLetter="NONE"), "", INDIRECT("'" &amp; $A$35 &amp; "'!" &amp; _xlpm.ColLetter &amp; $B98)),
    _xlpm.SurfacingVal, INDIRECT("'" &amp; $A$35 &amp; "'!AX" &amp; $B98),
    IF(_xlpm.BaseVal="", "",
        IF(AND(_xlpm.ColLetter="AI", 'Manual Inputs'!$I$22="Yes"), _xlpm.BaseVal - _xlpm.SurfacingVal, _xlpm.BaseVal)
    )
)</f>
        <v/>
      </c>
      <c r="AE98" s="119" t="str" cm="1">
        <f t="array" aca="1" ref="AE9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IF(OR($A98="", _xlpm.ColLetter="NONE"), "", INDIRECT("'" &amp; $A$35 &amp; "'!" &amp; _xlpm.ColLetter &amp; $B98)),
    _xlpm.SurfacingVal, INDIRECT("'" &amp; $A$35 &amp; "'!AX" &amp; $B98),
    IF(_xlpm.BaseVal="", "",
        IF(AND(_xlpm.ColLetter="AI", 'Manual Inputs'!$I$22="Yes"), _xlpm.BaseVal - _xlpm.SurfacingVal, _xlpm.BaseVal)
    )
)</f>
        <v/>
      </c>
      <c r="AF98" s="119" t="str" cm="1">
        <f t="array" aca="1" ref="AF9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IF(OR($A98="", _xlpm.ColLetter="NONE"), "", INDIRECT("'" &amp; $A$35 &amp; "'!" &amp; _xlpm.ColLetter &amp; $B98)),
    _xlpm.SurfacingVal, INDIRECT("'" &amp; $A$35 &amp; "'!AX" &amp; $B98),
    IF(_xlpm.BaseVal="", "",
        IF(AND(_xlpm.ColLetter="AI", 'Manual Inputs'!$I$22="Yes"), _xlpm.BaseVal - _xlpm.SurfacingVal, _xlpm.BaseVal)
    )
)</f>
        <v/>
      </c>
      <c r="AG98" s="119" t="str" cm="1">
        <f t="array" aca="1" ref="AG9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IF(OR($A98="", _xlpm.ColLetter="NONE"), "", INDIRECT("'" &amp; $A$35 &amp; "'!" &amp; _xlpm.ColLetter &amp; $B98)),
    _xlpm.SurfacingVal, INDIRECT("'" &amp; $A$35 &amp; "'!AX" &amp; $B98),
    IF(_xlpm.BaseVal="", "",
        IF(AND(_xlpm.ColLetter="AI", 'Manual Inputs'!$I$22="Yes"), _xlpm.BaseVal - _xlpm.SurfacingVal, _xlpm.BaseVal)
    )
)</f>
        <v/>
      </c>
      <c r="AH98" s="112"/>
      <c r="AI98" s="174"/>
    </row>
    <row r="99" spans="1:35" s="2" customFormat="1" ht="14.1" hidden="1" customHeight="1">
      <c r="A99" s="54"/>
      <c r="B99" s="6" t="str">
        <f t="shared" ref="B99:B108" si="21">IF(A100="","",+A100)</f>
        <v/>
      </c>
      <c r="C99" s="5"/>
      <c r="D99" s="98"/>
      <c r="E99" s="115"/>
      <c r="F99" s="116" t="str" cm="1">
        <f t="array" aca="1" ref="F99" ca="1">IF(A99="", "", INDIRECT("'" &amp; $A$35 &amp; "'!B" &amp; A99))</f>
        <v/>
      </c>
      <c r="G99" s="117" t="str">
        <f t="shared" ref="G99:G108" si="22">IF(A99="","","to")</f>
        <v/>
      </c>
      <c r="H99" s="118" t="str" cm="1">
        <f t="array" aca="1" ref="H99" ca="1">IF(A99="", "", INDIRECT("'" &amp; $A$35 &amp; "'!B" &amp; B99))</f>
        <v/>
      </c>
      <c r="I99" s="119" t="str" cm="1">
        <f t="array" aca="1" ref="I9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IF(OR($A99="", _xlpm.ColLetter="NONE"), "", INDIRECT("'" &amp; $A$35 &amp; "'!" &amp; _xlpm.ColLetter &amp; $B99)),
    _xlpm.SurfacingVal, INDIRECT("'" &amp; $A$35 &amp; "'!AX" &amp; $B99),
    IF(_xlpm.BaseVal="", "",
        IF(AND(_xlpm.ColLetter="AI", 'Manual Inputs'!$I$22="Yes"), _xlpm.BaseVal - _xlpm.SurfacingVal, _xlpm.BaseVal)
    )
)</f>
        <v/>
      </c>
      <c r="J99" s="119" t="str" cm="1">
        <f t="array" aca="1" ref="J9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IF(OR($A99="", _xlpm.ColLetter="NONE"), "", INDIRECT("'" &amp; $A$35 &amp; "'!" &amp; _xlpm.ColLetter &amp; $B99)),
    _xlpm.SurfacingVal, INDIRECT("'" &amp; $A$35 &amp; "'!AX" &amp; $B99),
    IF(_xlpm.BaseVal="", "",
        IF(AND(_xlpm.ColLetter="AI", 'Manual Inputs'!$I$22="Yes"), _xlpm.BaseVal - _xlpm.SurfacingVal, _xlpm.BaseVal)
    )
)</f>
        <v/>
      </c>
      <c r="K99" s="119" t="str" cm="1">
        <f t="array" aca="1" ref="K9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IF(OR($A99="", _xlpm.ColLetter="NONE"), "", INDIRECT("'" &amp; $A$35 &amp; "'!" &amp; _xlpm.ColLetter &amp; $B99)),
    _xlpm.SurfacingVal, INDIRECT("'" &amp; $A$35 &amp; "'!AX" &amp; $B99),
    IF(_xlpm.BaseVal="", "",
        IF(AND(_xlpm.ColLetter="AI", 'Manual Inputs'!$I$22="Yes"), _xlpm.BaseVal - _xlpm.SurfacingVal, _xlpm.BaseVal)
    )
)</f>
        <v/>
      </c>
      <c r="L99" s="119" t="str" cm="1">
        <f t="array" aca="1" ref="L9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IF(OR($A99="", _xlpm.ColLetter="NONE"), "", INDIRECT("'" &amp; $A$35 &amp; "'!" &amp; _xlpm.ColLetter &amp; $B99)),
    _xlpm.SurfacingVal, INDIRECT("'" &amp; $A$35 &amp; "'!AX" &amp; $B99),
    IF(_xlpm.BaseVal="", "",
        IF(AND(_xlpm.ColLetter="AI", 'Manual Inputs'!$I$22="Yes"), _xlpm.BaseVal - _xlpm.SurfacingVal, _xlpm.BaseVal)
    )
)</f>
        <v/>
      </c>
      <c r="M99" s="119" t="str" cm="1">
        <f t="array" aca="1" ref="M9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IF(OR($A99="", _xlpm.ColLetter="NONE"), "", INDIRECT("'" &amp; $A$35 &amp; "'!" &amp; _xlpm.ColLetter &amp; $B99)),
    _xlpm.SurfacingVal, INDIRECT("'" &amp; $A$35 &amp; "'!AX" &amp; $B99),
    IF(_xlpm.BaseVal="", "",
        IF(AND(_xlpm.ColLetter="AI", 'Manual Inputs'!$I$22="Yes"), _xlpm.BaseVal - _xlpm.SurfacingVal, _xlpm.BaseVal)
    )
)</f>
        <v/>
      </c>
      <c r="N99" s="119" t="str" cm="1">
        <f t="array" aca="1" ref="N9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IF(OR($A99="", _xlpm.ColLetter="NONE"), "", INDIRECT("'" &amp; $A$35 &amp; "'!" &amp; _xlpm.ColLetter &amp; $B99)),
    _xlpm.SurfacingVal, INDIRECT("'" &amp; $A$35 &amp; "'!AX" &amp; $B99),
    IF(_xlpm.BaseVal="", "",
        IF(AND(_xlpm.ColLetter="AI", 'Manual Inputs'!$I$22="Yes"), _xlpm.BaseVal - _xlpm.SurfacingVal, _xlpm.BaseVal)
    )
)</f>
        <v/>
      </c>
      <c r="O99" s="119" t="str" cm="1">
        <f t="array" aca="1" ref="O9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IF(OR($A99="", _xlpm.ColLetter="NONE"), "", INDIRECT("'" &amp; $A$35 &amp; "'!" &amp; _xlpm.ColLetter &amp; $B99)),
    _xlpm.SurfacingVal, INDIRECT("'" &amp; $A$35 &amp; "'!AX" &amp; $B99),
    IF(_xlpm.BaseVal="", "",
        IF(AND(_xlpm.ColLetter="AI", 'Manual Inputs'!$I$22="Yes"), _xlpm.BaseVal - _xlpm.SurfacingVal, _xlpm.BaseVal)
    )
)</f>
        <v/>
      </c>
      <c r="P99" s="119" t="str" cm="1">
        <f t="array" aca="1" ref="P9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IF(OR($A99="", _xlpm.ColLetter="NONE"), "", INDIRECT("'" &amp; $A$35 &amp; "'!" &amp; _xlpm.ColLetter &amp; $B99)),
    _xlpm.SurfacingVal, INDIRECT("'" &amp; $A$35 &amp; "'!AX" &amp; $B99),
    IF(_xlpm.BaseVal="", "",
        IF(AND(_xlpm.ColLetter="AI", 'Manual Inputs'!$I$22="Yes"), _xlpm.BaseVal - _xlpm.SurfacingVal, _xlpm.BaseVal)
    )
)</f>
        <v/>
      </c>
      <c r="Q99" s="119" t="str" cm="1">
        <f t="array" aca="1" ref="Q9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IF(OR($A99="", _xlpm.ColLetter="NONE"), "", INDIRECT("'" &amp; $A$35 &amp; "'!" &amp; _xlpm.ColLetter &amp; $B99)),
    _xlpm.SurfacingVal, INDIRECT("'" &amp; $A$35 &amp; "'!AX" &amp; $B99),
    IF(_xlpm.BaseVal="", "",
        IF(AND(_xlpm.ColLetter="AI", 'Manual Inputs'!$I$22="Yes"), _xlpm.BaseVal - _xlpm.SurfacingVal, _xlpm.BaseVal)
    )
)</f>
        <v/>
      </c>
      <c r="R99" s="119" t="str" cm="1">
        <f t="array" aca="1" ref="R9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IF(OR($A99="", _xlpm.ColLetter="NONE"), "", INDIRECT("'" &amp; $A$35 &amp; "'!" &amp; _xlpm.ColLetter &amp; $B99)),
    _xlpm.SurfacingVal, INDIRECT("'" &amp; $A$35 &amp; "'!AX" &amp; $B99),
    IF(_xlpm.BaseVal="", "",
        IF(AND(_xlpm.ColLetter="AI", 'Manual Inputs'!$I$22="Yes"), _xlpm.BaseVal - _xlpm.SurfacingVal, _xlpm.BaseVal)
    )
)</f>
        <v/>
      </c>
      <c r="S99" s="119" t="str" cm="1">
        <f t="array" aca="1" ref="S9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IF(OR($A99="", _xlpm.ColLetter="NONE"), "", INDIRECT("'" &amp; $A$35 &amp; "'!" &amp; _xlpm.ColLetter &amp; $B99)),
    _xlpm.SurfacingVal, INDIRECT("'" &amp; $A$35 &amp; "'!AX" &amp; $B99),
    IF(_xlpm.BaseVal="", "",
        IF(AND(_xlpm.ColLetter="AI", 'Manual Inputs'!$I$22="Yes"), _xlpm.BaseVal - _xlpm.SurfacingVal, _xlpm.BaseVal)
    )
)</f>
        <v/>
      </c>
      <c r="T99" s="119" t="str" cm="1">
        <f t="array" aca="1" ref="T9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IF(OR($A99="", _xlpm.ColLetter="NONE"), "", INDIRECT("'" &amp; $A$35 &amp; "'!" &amp; _xlpm.ColLetter &amp; $B99)),
    _xlpm.SurfacingVal, INDIRECT("'" &amp; $A$35 &amp; "'!AX" &amp; $B99),
    IF(_xlpm.BaseVal="", "",
        IF(AND(_xlpm.ColLetter="AI", 'Manual Inputs'!$I$22="Yes"), _xlpm.BaseVal - _xlpm.SurfacingVal, _xlpm.BaseVal)
    )
)</f>
        <v/>
      </c>
      <c r="U99" s="119" t="str" cm="1">
        <f t="array" aca="1" ref="U9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IF(OR($A99="", _xlpm.ColLetter="NONE"), "", INDIRECT("'" &amp; $A$35 &amp; "'!" &amp; _xlpm.ColLetter &amp; $B99)),
    _xlpm.SurfacingVal, INDIRECT("'" &amp; $A$35 &amp; "'!AX" &amp; $B99),
    IF(_xlpm.BaseVal="", "",
        IF(AND(_xlpm.ColLetter="AI", 'Manual Inputs'!$I$22="Yes"), _xlpm.BaseVal - _xlpm.SurfacingVal, _xlpm.BaseVal)
    )
)</f>
        <v/>
      </c>
      <c r="V99" s="119" t="str" cm="1">
        <f t="array" aca="1" ref="V9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IF(OR($A99="", _xlpm.ColLetter="NONE"), "", INDIRECT("'" &amp; $A$35 &amp; "'!" &amp; _xlpm.ColLetter &amp; $B99)),
    _xlpm.SurfacingVal, INDIRECT("'" &amp; $A$35 &amp; "'!AX" &amp; $B99),
    IF(_xlpm.BaseVal="", "",
        IF(AND(_xlpm.ColLetter="AI", 'Manual Inputs'!$I$22="Yes"), _xlpm.BaseVal - _xlpm.SurfacingVal, _xlpm.BaseVal)
    )
)</f>
        <v/>
      </c>
      <c r="W99" s="119" t="str" cm="1">
        <f t="array" aca="1" ref="W9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IF(OR($A99="", _xlpm.ColLetter="NONE"), "", INDIRECT("'" &amp; $A$35 &amp; "'!" &amp; _xlpm.ColLetter &amp; $B99)),
    _xlpm.SurfacingVal, INDIRECT("'" &amp; $A$35 &amp; "'!AX" &amp; $B99),
    IF(_xlpm.BaseVal="", "",
        IF(AND(_xlpm.ColLetter="AI", 'Manual Inputs'!$I$22="Yes"), _xlpm.BaseVal - _xlpm.SurfacingVal, _xlpm.BaseVal)
    )
)</f>
        <v/>
      </c>
      <c r="X99" s="119" t="str" cm="1">
        <f t="array" aca="1" ref="X9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IF(OR($A99="", _xlpm.ColLetter="NONE"), "", INDIRECT("'" &amp; $A$35 &amp; "'!" &amp; _xlpm.ColLetter &amp; $B99)),
    _xlpm.SurfacingVal, INDIRECT("'" &amp; $A$35 &amp; "'!AX" &amp; $B99),
    IF(_xlpm.BaseVal="", "",
        IF(AND(_xlpm.ColLetter="AI", 'Manual Inputs'!$I$22="Yes"), _xlpm.BaseVal - _xlpm.SurfacingVal, _xlpm.BaseVal)
    )
)</f>
        <v/>
      </c>
      <c r="Y99" s="119" t="str" cm="1">
        <f t="array" aca="1" ref="Y9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IF(OR($A99="", _xlpm.ColLetter="NONE"), "", INDIRECT("'" &amp; $A$35 &amp; "'!" &amp; _xlpm.ColLetter &amp; $B99)),
    _xlpm.SurfacingVal, INDIRECT("'" &amp; $A$35 &amp; "'!AX" &amp; $B99),
    IF(_xlpm.BaseVal="", "",
        IF(AND(_xlpm.ColLetter="AI", 'Manual Inputs'!$I$22="Yes"), _xlpm.BaseVal - _xlpm.SurfacingVal, _xlpm.BaseVal)
    )
)</f>
        <v/>
      </c>
      <c r="Z99" s="119" t="str" cm="1">
        <f t="array" aca="1" ref="Z9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IF(OR($A99="", _xlpm.ColLetter="NONE"), "", INDIRECT("'" &amp; $A$35 &amp; "'!" &amp; _xlpm.ColLetter &amp; $B99)),
    _xlpm.SurfacingVal, INDIRECT("'" &amp; $A$35 &amp; "'!AX" &amp; $B99),
    IF(_xlpm.BaseVal="", "",
        IF(AND(_xlpm.ColLetter="AI", 'Manual Inputs'!$I$22="Yes"), _xlpm.BaseVal - _xlpm.SurfacingVal, _xlpm.BaseVal)
    )
)</f>
        <v/>
      </c>
      <c r="AA99" s="119" t="str" cm="1">
        <f t="array" aca="1" ref="AA9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IF(OR($A99="", _xlpm.ColLetter="NONE"), "", INDIRECT("'" &amp; $A$35 &amp; "'!" &amp; _xlpm.ColLetter &amp; $B99)),
    _xlpm.SurfacingVal, INDIRECT("'" &amp; $A$35 &amp; "'!AX" &amp; $B99),
    IF(_xlpm.BaseVal="", "",
        IF(AND(_xlpm.ColLetter="AI", 'Manual Inputs'!$I$22="Yes"), _xlpm.BaseVal - _xlpm.SurfacingVal, _xlpm.BaseVal)
    )
)</f>
        <v/>
      </c>
      <c r="AB99" s="119" t="str" cm="1">
        <f t="array" aca="1" ref="AB9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IF(OR($A99="", _xlpm.ColLetter="NONE"), "", INDIRECT("'" &amp; $A$35 &amp; "'!" &amp; _xlpm.ColLetter &amp; $B99)),
    _xlpm.SurfacingVal, INDIRECT("'" &amp; $A$35 &amp; "'!AX" &amp; $B99),
    IF(_xlpm.BaseVal="", "",
        IF(AND(_xlpm.ColLetter="AI", 'Manual Inputs'!$I$22="Yes"), _xlpm.BaseVal - _xlpm.SurfacingVal, _xlpm.BaseVal)
    )
)</f>
        <v/>
      </c>
      <c r="AC99" s="119" t="str" cm="1">
        <f t="array" aca="1" ref="AC9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IF(OR($A99="", _xlpm.ColLetter="NONE"), "", INDIRECT("'" &amp; $A$35 &amp; "'!" &amp; _xlpm.ColLetter &amp; $B99)),
    _xlpm.SurfacingVal, INDIRECT("'" &amp; $A$35 &amp; "'!AX" &amp; $B99),
    IF(_xlpm.BaseVal="", "",
        IF(AND(_xlpm.ColLetter="AI", 'Manual Inputs'!$I$22="Yes"), _xlpm.BaseVal - _xlpm.SurfacingVal, _xlpm.BaseVal)
    )
)</f>
        <v/>
      </c>
      <c r="AD99" s="119" t="str" cm="1">
        <f t="array" aca="1" ref="AD9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IF(OR($A99="", _xlpm.ColLetter="NONE"), "", INDIRECT("'" &amp; $A$35 &amp; "'!" &amp; _xlpm.ColLetter &amp; $B99)),
    _xlpm.SurfacingVal, INDIRECT("'" &amp; $A$35 &amp; "'!AX" &amp; $B99),
    IF(_xlpm.BaseVal="", "",
        IF(AND(_xlpm.ColLetter="AI", 'Manual Inputs'!$I$22="Yes"), _xlpm.BaseVal - _xlpm.SurfacingVal, _xlpm.BaseVal)
    )
)</f>
        <v/>
      </c>
      <c r="AE99" s="119" t="str" cm="1">
        <f t="array" aca="1" ref="AE9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IF(OR($A99="", _xlpm.ColLetter="NONE"), "", INDIRECT("'" &amp; $A$35 &amp; "'!" &amp; _xlpm.ColLetter &amp; $B99)),
    _xlpm.SurfacingVal, INDIRECT("'" &amp; $A$35 &amp; "'!AX" &amp; $B99),
    IF(_xlpm.BaseVal="", "",
        IF(AND(_xlpm.ColLetter="AI", 'Manual Inputs'!$I$22="Yes"), _xlpm.BaseVal - _xlpm.SurfacingVal, _xlpm.BaseVal)
    )
)</f>
        <v/>
      </c>
      <c r="AF99" s="119" t="str" cm="1">
        <f t="array" aca="1" ref="AF9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IF(OR($A99="", _xlpm.ColLetter="NONE"), "", INDIRECT("'" &amp; $A$35 &amp; "'!" &amp; _xlpm.ColLetter &amp; $B99)),
    _xlpm.SurfacingVal, INDIRECT("'" &amp; $A$35 &amp; "'!AX" &amp; $B99),
    IF(_xlpm.BaseVal="", "",
        IF(AND(_xlpm.ColLetter="AI", 'Manual Inputs'!$I$22="Yes"), _xlpm.BaseVal - _xlpm.SurfacingVal, _xlpm.BaseVal)
    )
)</f>
        <v/>
      </c>
      <c r="AG99" s="119" t="str" cm="1">
        <f t="array" aca="1" ref="AG9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IF(OR($A99="", _xlpm.ColLetter="NONE"), "", INDIRECT("'" &amp; $A$35 &amp; "'!" &amp; _xlpm.ColLetter &amp; $B99)),
    _xlpm.SurfacingVal, INDIRECT("'" &amp; $A$35 &amp; "'!AX" &amp; $B99),
    IF(_xlpm.BaseVal="", "",
        IF(AND(_xlpm.ColLetter="AI", 'Manual Inputs'!$I$22="Yes"), _xlpm.BaseVal - _xlpm.SurfacingVal, _xlpm.BaseVal)
    )
)</f>
        <v/>
      </c>
      <c r="AH99" s="112"/>
      <c r="AI99" s="174"/>
    </row>
    <row r="100" spans="1:35" s="2" customFormat="1" ht="14.1" hidden="1" customHeight="1">
      <c r="A100" s="54"/>
      <c r="B100" s="6" t="str">
        <f t="shared" si="21"/>
        <v/>
      </c>
      <c r="C100" s="5"/>
      <c r="D100" s="98"/>
      <c r="E100" s="115"/>
      <c r="F100" s="116" t="str" cm="1">
        <f t="array" aca="1" ref="F100" ca="1">IF(A100="", "", INDIRECT("'" &amp; $A$35 &amp; "'!B" &amp; A100))</f>
        <v/>
      </c>
      <c r="G100" s="117" t="str">
        <f t="shared" si="22"/>
        <v/>
      </c>
      <c r="H100" s="118" t="str" cm="1">
        <f t="array" aca="1" ref="H100" ca="1">IF(A100="", "", INDIRECT("'" &amp; $A$35 &amp; "'!B" &amp; B100))</f>
        <v/>
      </c>
      <c r="I100" s="119" t="str" cm="1">
        <f t="array" aca="1" ref="I10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IF(OR($A100="", _xlpm.ColLetter="NONE"), "", INDIRECT("'" &amp; $A$35 &amp; "'!" &amp; _xlpm.ColLetter &amp; $B100)),
    _xlpm.SurfacingVal, INDIRECT("'" &amp; $A$35 &amp; "'!AX" &amp; $B100),
    IF(_xlpm.BaseVal="", "",
        IF(AND(_xlpm.ColLetter="AI", 'Manual Inputs'!$I$22="Yes"), _xlpm.BaseVal - _xlpm.SurfacingVal, _xlpm.BaseVal)
    )
)</f>
        <v/>
      </c>
      <c r="J100" s="119" t="str" cm="1">
        <f t="array" aca="1" ref="J10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IF(OR($A100="", _xlpm.ColLetter="NONE"), "", INDIRECT("'" &amp; $A$35 &amp; "'!" &amp; _xlpm.ColLetter &amp; $B100)),
    _xlpm.SurfacingVal, INDIRECT("'" &amp; $A$35 &amp; "'!AX" &amp; $B100),
    IF(_xlpm.BaseVal="", "",
        IF(AND(_xlpm.ColLetter="AI", 'Manual Inputs'!$I$22="Yes"), _xlpm.BaseVal - _xlpm.SurfacingVal, _xlpm.BaseVal)
    )
)</f>
        <v/>
      </c>
      <c r="K100" s="119" t="str" cm="1">
        <f t="array" aca="1" ref="K10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IF(OR($A100="", _xlpm.ColLetter="NONE"), "", INDIRECT("'" &amp; $A$35 &amp; "'!" &amp; _xlpm.ColLetter &amp; $B100)),
    _xlpm.SurfacingVal, INDIRECT("'" &amp; $A$35 &amp; "'!AX" &amp; $B100),
    IF(_xlpm.BaseVal="", "",
        IF(AND(_xlpm.ColLetter="AI", 'Manual Inputs'!$I$22="Yes"), _xlpm.BaseVal - _xlpm.SurfacingVal, _xlpm.BaseVal)
    )
)</f>
        <v/>
      </c>
      <c r="L100" s="119" t="str" cm="1">
        <f t="array" aca="1" ref="L10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IF(OR($A100="", _xlpm.ColLetter="NONE"), "", INDIRECT("'" &amp; $A$35 &amp; "'!" &amp; _xlpm.ColLetter &amp; $B100)),
    _xlpm.SurfacingVal, INDIRECT("'" &amp; $A$35 &amp; "'!AX" &amp; $B100),
    IF(_xlpm.BaseVal="", "",
        IF(AND(_xlpm.ColLetter="AI", 'Manual Inputs'!$I$22="Yes"), _xlpm.BaseVal - _xlpm.SurfacingVal, _xlpm.BaseVal)
    )
)</f>
        <v/>
      </c>
      <c r="M100" s="119" t="str" cm="1">
        <f t="array" aca="1" ref="M10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IF(OR($A100="", _xlpm.ColLetter="NONE"), "", INDIRECT("'" &amp; $A$35 &amp; "'!" &amp; _xlpm.ColLetter &amp; $B100)),
    _xlpm.SurfacingVal, INDIRECT("'" &amp; $A$35 &amp; "'!AX" &amp; $B100),
    IF(_xlpm.BaseVal="", "",
        IF(AND(_xlpm.ColLetter="AI", 'Manual Inputs'!$I$22="Yes"), _xlpm.BaseVal - _xlpm.SurfacingVal, _xlpm.BaseVal)
    )
)</f>
        <v/>
      </c>
      <c r="N100" s="119" t="str" cm="1">
        <f t="array" aca="1" ref="N10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IF(OR($A100="", _xlpm.ColLetter="NONE"), "", INDIRECT("'" &amp; $A$35 &amp; "'!" &amp; _xlpm.ColLetter &amp; $B100)),
    _xlpm.SurfacingVal, INDIRECT("'" &amp; $A$35 &amp; "'!AX" &amp; $B100),
    IF(_xlpm.BaseVal="", "",
        IF(AND(_xlpm.ColLetter="AI", 'Manual Inputs'!$I$22="Yes"), _xlpm.BaseVal - _xlpm.SurfacingVal, _xlpm.BaseVal)
    )
)</f>
        <v/>
      </c>
      <c r="O100" s="119" t="str" cm="1">
        <f t="array" aca="1" ref="O10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IF(OR($A100="", _xlpm.ColLetter="NONE"), "", INDIRECT("'" &amp; $A$35 &amp; "'!" &amp; _xlpm.ColLetter &amp; $B100)),
    _xlpm.SurfacingVal, INDIRECT("'" &amp; $A$35 &amp; "'!AX" &amp; $B100),
    IF(_xlpm.BaseVal="", "",
        IF(AND(_xlpm.ColLetter="AI", 'Manual Inputs'!$I$22="Yes"), _xlpm.BaseVal - _xlpm.SurfacingVal, _xlpm.BaseVal)
    )
)</f>
        <v/>
      </c>
      <c r="P100" s="119" t="str" cm="1">
        <f t="array" aca="1" ref="P10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IF(OR($A100="", _xlpm.ColLetter="NONE"), "", INDIRECT("'" &amp; $A$35 &amp; "'!" &amp; _xlpm.ColLetter &amp; $B100)),
    _xlpm.SurfacingVal, INDIRECT("'" &amp; $A$35 &amp; "'!AX" &amp; $B100),
    IF(_xlpm.BaseVal="", "",
        IF(AND(_xlpm.ColLetter="AI", 'Manual Inputs'!$I$22="Yes"), _xlpm.BaseVal - _xlpm.SurfacingVal, _xlpm.BaseVal)
    )
)</f>
        <v/>
      </c>
      <c r="Q100" s="119" t="str" cm="1">
        <f t="array" aca="1" ref="Q10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IF(OR($A100="", _xlpm.ColLetter="NONE"), "", INDIRECT("'" &amp; $A$35 &amp; "'!" &amp; _xlpm.ColLetter &amp; $B100)),
    _xlpm.SurfacingVal, INDIRECT("'" &amp; $A$35 &amp; "'!AX" &amp; $B100),
    IF(_xlpm.BaseVal="", "",
        IF(AND(_xlpm.ColLetter="AI", 'Manual Inputs'!$I$22="Yes"), _xlpm.BaseVal - _xlpm.SurfacingVal, _xlpm.BaseVal)
    )
)</f>
        <v/>
      </c>
      <c r="R100" s="119" t="str" cm="1">
        <f t="array" aca="1" ref="R10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IF(OR($A100="", _xlpm.ColLetter="NONE"), "", INDIRECT("'" &amp; $A$35 &amp; "'!" &amp; _xlpm.ColLetter &amp; $B100)),
    _xlpm.SurfacingVal, INDIRECT("'" &amp; $A$35 &amp; "'!AX" &amp; $B100),
    IF(_xlpm.BaseVal="", "",
        IF(AND(_xlpm.ColLetter="AI", 'Manual Inputs'!$I$22="Yes"), _xlpm.BaseVal - _xlpm.SurfacingVal, _xlpm.BaseVal)
    )
)</f>
        <v/>
      </c>
      <c r="S100" s="119" t="str" cm="1">
        <f t="array" aca="1" ref="S10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IF(OR($A100="", _xlpm.ColLetter="NONE"), "", INDIRECT("'" &amp; $A$35 &amp; "'!" &amp; _xlpm.ColLetter &amp; $B100)),
    _xlpm.SurfacingVal, INDIRECT("'" &amp; $A$35 &amp; "'!AX" &amp; $B100),
    IF(_xlpm.BaseVal="", "",
        IF(AND(_xlpm.ColLetter="AI", 'Manual Inputs'!$I$22="Yes"), _xlpm.BaseVal - _xlpm.SurfacingVal, _xlpm.BaseVal)
    )
)</f>
        <v/>
      </c>
      <c r="T100" s="119" t="str" cm="1">
        <f t="array" aca="1" ref="T10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IF(OR($A100="", _xlpm.ColLetter="NONE"), "", INDIRECT("'" &amp; $A$35 &amp; "'!" &amp; _xlpm.ColLetter &amp; $B100)),
    _xlpm.SurfacingVal, INDIRECT("'" &amp; $A$35 &amp; "'!AX" &amp; $B100),
    IF(_xlpm.BaseVal="", "",
        IF(AND(_xlpm.ColLetter="AI", 'Manual Inputs'!$I$22="Yes"), _xlpm.BaseVal - _xlpm.SurfacingVal, _xlpm.BaseVal)
    )
)</f>
        <v/>
      </c>
      <c r="U100" s="119" t="str" cm="1">
        <f t="array" aca="1" ref="U10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IF(OR($A100="", _xlpm.ColLetter="NONE"), "", INDIRECT("'" &amp; $A$35 &amp; "'!" &amp; _xlpm.ColLetter &amp; $B100)),
    _xlpm.SurfacingVal, INDIRECT("'" &amp; $A$35 &amp; "'!AX" &amp; $B100),
    IF(_xlpm.BaseVal="", "",
        IF(AND(_xlpm.ColLetter="AI", 'Manual Inputs'!$I$22="Yes"), _xlpm.BaseVal - _xlpm.SurfacingVal, _xlpm.BaseVal)
    )
)</f>
        <v/>
      </c>
      <c r="V100" s="119" t="str" cm="1">
        <f t="array" aca="1" ref="V10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IF(OR($A100="", _xlpm.ColLetter="NONE"), "", INDIRECT("'" &amp; $A$35 &amp; "'!" &amp; _xlpm.ColLetter &amp; $B100)),
    _xlpm.SurfacingVal, INDIRECT("'" &amp; $A$35 &amp; "'!AX" &amp; $B100),
    IF(_xlpm.BaseVal="", "",
        IF(AND(_xlpm.ColLetter="AI", 'Manual Inputs'!$I$22="Yes"), _xlpm.BaseVal - _xlpm.SurfacingVal, _xlpm.BaseVal)
    )
)</f>
        <v/>
      </c>
      <c r="W100" s="119" t="str" cm="1">
        <f t="array" aca="1" ref="W10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IF(OR($A100="", _xlpm.ColLetter="NONE"), "", INDIRECT("'" &amp; $A$35 &amp; "'!" &amp; _xlpm.ColLetter &amp; $B100)),
    _xlpm.SurfacingVal, INDIRECT("'" &amp; $A$35 &amp; "'!AX" &amp; $B100),
    IF(_xlpm.BaseVal="", "",
        IF(AND(_xlpm.ColLetter="AI", 'Manual Inputs'!$I$22="Yes"), _xlpm.BaseVal - _xlpm.SurfacingVal, _xlpm.BaseVal)
    )
)</f>
        <v/>
      </c>
      <c r="X100" s="119" t="str" cm="1">
        <f t="array" aca="1" ref="X10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IF(OR($A100="", _xlpm.ColLetter="NONE"), "", INDIRECT("'" &amp; $A$35 &amp; "'!" &amp; _xlpm.ColLetter &amp; $B100)),
    _xlpm.SurfacingVal, INDIRECT("'" &amp; $A$35 &amp; "'!AX" &amp; $B100),
    IF(_xlpm.BaseVal="", "",
        IF(AND(_xlpm.ColLetter="AI", 'Manual Inputs'!$I$22="Yes"), _xlpm.BaseVal - _xlpm.SurfacingVal, _xlpm.BaseVal)
    )
)</f>
        <v/>
      </c>
      <c r="Y100" s="119" t="str" cm="1">
        <f t="array" aca="1" ref="Y10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IF(OR($A100="", _xlpm.ColLetter="NONE"), "", INDIRECT("'" &amp; $A$35 &amp; "'!" &amp; _xlpm.ColLetter &amp; $B100)),
    _xlpm.SurfacingVal, INDIRECT("'" &amp; $A$35 &amp; "'!AX" &amp; $B100),
    IF(_xlpm.BaseVal="", "",
        IF(AND(_xlpm.ColLetter="AI", 'Manual Inputs'!$I$22="Yes"), _xlpm.BaseVal - _xlpm.SurfacingVal, _xlpm.BaseVal)
    )
)</f>
        <v/>
      </c>
      <c r="Z100" s="119" t="str" cm="1">
        <f t="array" aca="1" ref="Z10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IF(OR($A100="", _xlpm.ColLetter="NONE"), "", INDIRECT("'" &amp; $A$35 &amp; "'!" &amp; _xlpm.ColLetter &amp; $B100)),
    _xlpm.SurfacingVal, INDIRECT("'" &amp; $A$35 &amp; "'!AX" &amp; $B100),
    IF(_xlpm.BaseVal="", "",
        IF(AND(_xlpm.ColLetter="AI", 'Manual Inputs'!$I$22="Yes"), _xlpm.BaseVal - _xlpm.SurfacingVal, _xlpm.BaseVal)
    )
)</f>
        <v/>
      </c>
      <c r="AA100" s="119" t="str" cm="1">
        <f t="array" aca="1" ref="AA10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IF(OR($A100="", _xlpm.ColLetter="NONE"), "", INDIRECT("'" &amp; $A$35 &amp; "'!" &amp; _xlpm.ColLetter &amp; $B100)),
    _xlpm.SurfacingVal, INDIRECT("'" &amp; $A$35 &amp; "'!AX" &amp; $B100),
    IF(_xlpm.BaseVal="", "",
        IF(AND(_xlpm.ColLetter="AI", 'Manual Inputs'!$I$22="Yes"), _xlpm.BaseVal - _xlpm.SurfacingVal, _xlpm.BaseVal)
    )
)</f>
        <v/>
      </c>
      <c r="AB100" s="119" t="str" cm="1">
        <f t="array" aca="1" ref="AB10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IF(OR($A100="", _xlpm.ColLetter="NONE"), "", INDIRECT("'" &amp; $A$35 &amp; "'!" &amp; _xlpm.ColLetter &amp; $B100)),
    _xlpm.SurfacingVal, INDIRECT("'" &amp; $A$35 &amp; "'!AX" &amp; $B100),
    IF(_xlpm.BaseVal="", "",
        IF(AND(_xlpm.ColLetter="AI", 'Manual Inputs'!$I$22="Yes"), _xlpm.BaseVal - _xlpm.SurfacingVal, _xlpm.BaseVal)
    )
)</f>
        <v/>
      </c>
      <c r="AC100" s="119" t="str" cm="1">
        <f t="array" aca="1" ref="AC10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IF(OR($A100="", _xlpm.ColLetter="NONE"), "", INDIRECT("'" &amp; $A$35 &amp; "'!" &amp; _xlpm.ColLetter &amp; $B100)),
    _xlpm.SurfacingVal, INDIRECT("'" &amp; $A$35 &amp; "'!AX" &amp; $B100),
    IF(_xlpm.BaseVal="", "",
        IF(AND(_xlpm.ColLetter="AI", 'Manual Inputs'!$I$22="Yes"), _xlpm.BaseVal - _xlpm.SurfacingVal, _xlpm.BaseVal)
    )
)</f>
        <v/>
      </c>
      <c r="AD100" s="119" t="str" cm="1">
        <f t="array" aca="1" ref="AD10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IF(OR($A100="", _xlpm.ColLetter="NONE"), "", INDIRECT("'" &amp; $A$35 &amp; "'!" &amp; _xlpm.ColLetter &amp; $B100)),
    _xlpm.SurfacingVal, INDIRECT("'" &amp; $A$35 &amp; "'!AX" &amp; $B100),
    IF(_xlpm.BaseVal="", "",
        IF(AND(_xlpm.ColLetter="AI", 'Manual Inputs'!$I$22="Yes"), _xlpm.BaseVal - _xlpm.SurfacingVal, _xlpm.BaseVal)
    )
)</f>
        <v/>
      </c>
      <c r="AE100" s="119" t="str" cm="1">
        <f t="array" aca="1" ref="AE10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IF(OR($A100="", _xlpm.ColLetter="NONE"), "", INDIRECT("'" &amp; $A$35 &amp; "'!" &amp; _xlpm.ColLetter &amp; $B100)),
    _xlpm.SurfacingVal, INDIRECT("'" &amp; $A$35 &amp; "'!AX" &amp; $B100),
    IF(_xlpm.BaseVal="", "",
        IF(AND(_xlpm.ColLetter="AI", 'Manual Inputs'!$I$22="Yes"), _xlpm.BaseVal - _xlpm.SurfacingVal, _xlpm.BaseVal)
    )
)</f>
        <v/>
      </c>
      <c r="AF100" s="119" t="str" cm="1">
        <f t="array" aca="1" ref="AF10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IF(OR($A100="", _xlpm.ColLetter="NONE"), "", INDIRECT("'" &amp; $A$35 &amp; "'!" &amp; _xlpm.ColLetter &amp; $B100)),
    _xlpm.SurfacingVal, INDIRECT("'" &amp; $A$35 &amp; "'!AX" &amp; $B100),
    IF(_xlpm.BaseVal="", "",
        IF(AND(_xlpm.ColLetter="AI", 'Manual Inputs'!$I$22="Yes"), _xlpm.BaseVal - _xlpm.SurfacingVal, _xlpm.BaseVal)
    )
)</f>
        <v/>
      </c>
      <c r="AG100" s="119" t="str" cm="1">
        <f t="array" aca="1" ref="AG10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IF(OR($A100="", _xlpm.ColLetter="NONE"), "", INDIRECT("'" &amp; $A$35 &amp; "'!" &amp; _xlpm.ColLetter &amp; $B100)),
    _xlpm.SurfacingVal, INDIRECT("'" &amp; $A$35 &amp; "'!AX" &amp; $B100),
    IF(_xlpm.BaseVal="", "",
        IF(AND(_xlpm.ColLetter="AI", 'Manual Inputs'!$I$22="Yes"), _xlpm.BaseVal - _xlpm.SurfacingVal, _xlpm.BaseVal)
    )
)</f>
        <v/>
      </c>
      <c r="AH100" s="112"/>
      <c r="AI100" s="174"/>
    </row>
    <row r="101" spans="1:35" s="2" customFormat="1" ht="14.1" hidden="1" customHeight="1">
      <c r="A101" s="54"/>
      <c r="B101" s="6" t="str">
        <f t="shared" si="21"/>
        <v/>
      </c>
      <c r="C101" s="5"/>
      <c r="D101" s="98"/>
      <c r="E101" s="115"/>
      <c r="F101" s="116" t="str" cm="1">
        <f t="array" aca="1" ref="F101" ca="1">IF(A101="", "", INDIRECT("'" &amp; $A$35 &amp; "'!B" &amp; A101))</f>
        <v/>
      </c>
      <c r="G101" s="117" t="str">
        <f t="shared" si="22"/>
        <v/>
      </c>
      <c r="H101" s="118" t="str" cm="1">
        <f t="array" aca="1" ref="H101" ca="1">IF(A101="", "", INDIRECT("'" &amp; $A$35 &amp; "'!B" &amp; B101))</f>
        <v/>
      </c>
      <c r="I101" s="119" t="str" cm="1">
        <f t="array" aca="1" ref="I10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IF(OR($A101="", _xlpm.ColLetter="NONE"), "", INDIRECT("'" &amp; $A$35 &amp; "'!" &amp; _xlpm.ColLetter &amp; $B101)),
    _xlpm.SurfacingVal, INDIRECT("'" &amp; $A$35 &amp; "'!AX" &amp; $B101),
    IF(_xlpm.BaseVal="", "",
        IF(AND(_xlpm.ColLetter="AI", 'Manual Inputs'!$I$22="Yes"), _xlpm.BaseVal - _xlpm.SurfacingVal, _xlpm.BaseVal)
    )
)</f>
        <v/>
      </c>
      <c r="J101" s="119" t="str" cm="1">
        <f t="array" aca="1" ref="J10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IF(OR($A101="", _xlpm.ColLetter="NONE"), "", INDIRECT("'" &amp; $A$35 &amp; "'!" &amp; _xlpm.ColLetter &amp; $B101)),
    _xlpm.SurfacingVal, INDIRECT("'" &amp; $A$35 &amp; "'!AX" &amp; $B101),
    IF(_xlpm.BaseVal="", "",
        IF(AND(_xlpm.ColLetter="AI", 'Manual Inputs'!$I$22="Yes"), _xlpm.BaseVal - _xlpm.SurfacingVal, _xlpm.BaseVal)
    )
)</f>
        <v/>
      </c>
      <c r="K101" s="119" t="str" cm="1">
        <f t="array" aca="1" ref="K10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IF(OR($A101="", _xlpm.ColLetter="NONE"), "", INDIRECT("'" &amp; $A$35 &amp; "'!" &amp; _xlpm.ColLetter &amp; $B101)),
    _xlpm.SurfacingVal, INDIRECT("'" &amp; $A$35 &amp; "'!AX" &amp; $B101),
    IF(_xlpm.BaseVal="", "",
        IF(AND(_xlpm.ColLetter="AI", 'Manual Inputs'!$I$22="Yes"), _xlpm.BaseVal - _xlpm.SurfacingVal, _xlpm.BaseVal)
    )
)</f>
        <v/>
      </c>
      <c r="L101" s="119" t="str" cm="1">
        <f t="array" aca="1" ref="L10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IF(OR($A101="", _xlpm.ColLetter="NONE"), "", INDIRECT("'" &amp; $A$35 &amp; "'!" &amp; _xlpm.ColLetter &amp; $B101)),
    _xlpm.SurfacingVal, INDIRECT("'" &amp; $A$35 &amp; "'!AX" &amp; $B101),
    IF(_xlpm.BaseVal="", "",
        IF(AND(_xlpm.ColLetter="AI", 'Manual Inputs'!$I$22="Yes"), _xlpm.BaseVal - _xlpm.SurfacingVal, _xlpm.BaseVal)
    )
)</f>
        <v/>
      </c>
      <c r="M101" s="119" t="str" cm="1">
        <f t="array" aca="1" ref="M10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IF(OR($A101="", _xlpm.ColLetter="NONE"), "", INDIRECT("'" &amp; $A$35 &amp; "'!" &amp; _xlpm.ColLetter &amp; $B101)),
    _xlpm.SurfacingVal, INDIRECT("'" &amp; $A$35 &amp; "'!AX" &amp; $B101),
    IF(_xlpm.BaseVal="", "",
        IF(AND(_xlpm.ColLetter="AI", 'Manual Inputs'!$I$22="Yes"), _xlpm.BaseVal - _xlpm.SurfacingVal, _xlpm.BaseVal)
    )
)</f>
        <v/>
      </c>
      <c r="N101" s="119" t="str" cm="1">
        <f t="array" aca="1" ref="N10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IF(OR($A101="", _xlpm.ColLetter="NONE"), "", INDIRECT("'" &amp; $A$35 &amp; "'!" &amp; _xlpm.ColLetter &amp; $B101)),
    _xlpm.SurfacingVal, INDIRECT("'" &amp; $A$35 &amp; "'!AX" &amp; $B101),
    IF(_xlpm.BaseVal="", "",
        IF(AND(_xlpm.ColLetter="AI", 'Manual Inputs'!$I$22="Yes"), _xlpm.BaseVal - _xlpm.SurfacingVal, _xlpm.BaseVal)
    )
)</f>
        <v/>
      </c>
      <c r="O101" s="119" t="str" cm="1">
        <f t="array" aca="1" ref="O10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IF(OR($A101="", _xlpm.ColLetter="NONE"), "", INDIRECT("'" &amp; $A$35 &amp; "'!" &amp; _xlpm.ColLetter &amp; $B101)),
    _xlpm.SurfacingVal, INDIRECT("'" &amp; $A$35 &amp; "'!AX" &amp; $B101),
    IF(_xlpm.BaseVal="", "",
        IF(AND(_xlpm.ColLetter="AI", 'Manual Inputs'!$I$22="Yes"), _xlpm.BaseVal - _xlpm.SurfacingVal, _xlpm.BaseVal)
    )
)</f>
        <v/>
      </c>
      <c r="P101" s="119" t="str" cm="1">
        <f t="array" aca="1" ref="P10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IF(OR($A101="", _xlpm.ColLetter="NONE"), "", INDIRECT("'" &amp; $A$35 &amp; "'!" &amp; _xlpm.ColLetter &amp; $B101)),
    _xlpm.SurfacingVal, INDIRECT("'" &amp; $A$35 &amp; "'!AX" &amp; $B101),
    IF(_xlpm.BaseVal="", "",
        IF(AND(_xlpm.ColLetter="AI", 'Manual Inputs'!$I$22="Yes"), _xlpm.BaseVal - _xlpm.SurfacingVal, _xlpm.BaseVal)
    )
)</f>
        <v/>
      </c>
      <c r="Q101" s="119" t="str" cm="1">
        <f t="array" aca="1" ref="Q10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IF(OR($A101="", _xlpm.ColLetter="NONE"), "", INDIRECT("'" &amp; $A$35 &amp; "'!" &amp; _xlpm.ColLetter &amp; $B101)),
    _xlpm.SurfacingVal, INDIRECT("'" &amp; $A$35 &amp; "'!AX" &amp; $B101),
    IF(_xlpm.BaseVal="", "",
        IF(AND(_xlpm.ColLetter="AI", 'Manual Inputs'!$I$22="Yes"), _xlpm.BaseVal - _xlpm.SurfacingVal, _xlpm.BaseVal)
    )
)</f>
        <v/>
      </c>
      <c r="R101" s="119" t="str" cm="1">
        <f t="array" aca="1" ref="R10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IF(OR($A101="", _xlpm.ColLetter="NONE"), "", INDIRECT("'" &amp; $A$35 &amp; "'!" &amp; _xlpm.ColLetter &amp; $B101)),
    _xlpm.SurfacingVal, INDIRECT("'" &amp; $A$35 &amp; "'!AX" &amp; $B101),
    IF(_xlpm.BaseVal="", "",
        IF(AND(_xlpm.ColLetter="AI", 'Manual Inputs'!$I$22="Yes"), _xlpm.BaseVal - _xlpm.SurfacingVal, _xlpm.BaseVal)
    )
)</f>
        <v/>
      </c>
      <c r="S101" s="119" t="str" cm="1">
        <f t="array" aca="1" ref="S10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IF(OR($A101="", _xlpm.ColLetter="NONE"), "", INDIRECT("'" &amp; $A$35 &amp; "'!" &amp; _xlpm.ColLetter &amp; $B101)),
    _xlpm.SurfacingVal, INDIRECT("'" &amp; $A$35 &amp; "'!AX" &amp; $B101),
    IF(_xlpm.BaseVal="", "",
        IF(AND(_xlpm.ColLetter="AI", 'Manual Inputs'!$I$22="Yes"), _xlpm.BaseVal - _xlpm.SurfacingVal, _xlpm.BaseVal)
    )
)</f>
        <v/>
      </c>
      <c r="T101" s="119" t="str" cm="1">
        <f t="array" aca="1" ref="T10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IF(OR($A101="", _xlpm.ColLetter="NONE"), "", INDIRECT("'" &amp; $A$35 &amp; "'!" &amp; _xlpm.ColLetter &amp; $B101)),
    _xlpm.SurfacingVal, INDIRECT("'" &amp; $A$35 &amp; "'!AX" &amp; $B101),
    IF(_xlpm.BaseVal="", "",
        IF(AND(_xlpm.ColLetter="AI", 'Manual Inputs'!$I$22="Yes"), _xlpm.BaseVal - _xlpm.SurfacingVal, _xlpm.BaseVal)
    )
)</f>
        <v/>
      </c>
      <c r="U101" s="119" t="str" cm="1">
        <f t="array" aca="1" ref="U10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IF(OR($A101="", _xlpm.ColLetter="NONE"), "", INDIRECT("'" &amp; $A$35 &amp; "'!" &amp; _xlpm.ColLetter &amp; $B101)),
    _xlpm.SurfacingVal, INDIRECT("'" &amp; $A$35 &amp; "'!AX" &amp; $B101),
    IF(_xlpm.BaseVal="", "",
        IF(AND(_xlpm.ColLetter="AI", 'Manual Inputs'!$I$22="Yes"), _xlpm.BaseVal - _xlpm.SurfacingVal, _xlpm.BaseVal)
    )
)</f>
        <v/>
      </c>
      <c r="V101" s="119" t="str" cm="1">
        <f t="array" aca="1" ref="V10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IF(OR($A101="", _xlpm.ColLetter="NONE"), "", INDIRECT("'" &amp; $A$35 &amp; "'!" &amp; _xlpm.ColLetter &amp; $B101)),
    _xlpm.SurfacingVal, INDIRECT("'" &amp; $A$35 &amp; "'!AX" &amp; $B101),
    IF(_xlpm.BaseVal="", "",
        IF(AND(_xlpm.ColLetter="AI", 'Manual Inputs'!$I$22="Yes"), _xlpm.BaseVal - _xlpm.SurfacingVal, _xlpm.BaseVal)
    )
)</f>
        <v/>
      </c>
      <c r="W101" s="119" t="str" cm="1">
        <f t="array" aca="1" ref="W10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IF(OR($A101="", _xlpm.ColLetter="NONE"), "", INDIRECT("'" &amp; $A$35 &amp; "'!" &amp; _xlpm.ColLetter &amp; $B101)),
    _xlpm.SurfacingVal, INDIRECT("'" &amp; $A$35 &amp; "'!AX" &amp; $B101),
    IF(_xlpm.BaseVal="", "",
        IF(AND(_xlpm.ColLetter="AI", 'Manual Inputs'!$I$22="Yes"), _xlpm.BaseVal - _xlpm.SurfacingVal, _xlpm.BaseVal)
    )
)</f>
        <v/>
      </c>
      <c r="X101" s="119" t="str" cm="1">
        <f t="array" aca="1" ref="X10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IF(OR($A101="", _xlpm.ColLetter="NONE"), "", INDIRECT("'" &amp; $A$35 &amp; "'!" &amp; _xlpm.ColLetter &amp; $B101)),
    _xlpm.SurfacingVal, INDIRECT("'" &amp; $A$35 &amp; "'!AX" &amp; $B101),
    IF(_xlpm.BaseVal="", "",
        IF(AND(_xlpm.ColLetter="AI", 'Manual Inputs'!$I$22="Yes"), _xlpm.BaseVal - _xlpm.SurfacingVal, _xlpm.BaseVal)
    )
)</f>
        <v/>
      </c>
      <c r="Y101" s="119" t="str" cm="1">
        <f t="array" aca="1" ref="Y10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IF(OR($A101="", _xlpm.ColLetter="NONE"), "", INDIRECT("'" &amp; $A$35 &amp; "'!" &amp; _xlpm.ColLetter &amp; $B101)),
    _xlpm.SurfacingVal, INDIRECT("'" &amp; $A$35 &amp; "'!AX" &amp; $B101),
    IF(_xlpm.BaseVal="", "",
        IF(AND(_xlpm.ColLetter="AI", 'Manual Inputs'!$I$22="Yes"), _xlpm.BaseVal - _xlpm.SurfacingVal, _xlpm.BaseVal)
    )
)</f>
        <v/>
      </c>
      <c r="Z101" s="119" t="str" cm="1">
        <f t="array" aca="1" ref="Z10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IF(OR($A101="", _xlpm.ColLetter="NONE"), "", INDIRECT("'" &amp; $A$35 &amp; "'!" &amp; _xlpm.ColLetter &amp; $B101)),
    _xlpm.SurfacingVal, INDIRECT("'" &amp; $A$35 &amp; "'!AX" &amp; $B101),
    IF(_xlpm.BaseVal="", "",
        IF(AND(_xlpm.ColLetter="AI", 'Manual Inputs'!$I$22="Yes"), _xlpm.BaseVal - _xlpm.SurfacingVal, _xlpm.BaseVal)
    )
)</f>
        <v/>
      </c>
      <c r="AA101" s="119" t="str" cm="1">
        <f t="array" aca="1" ref="AA10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IF(OR($A101="", _xlpm.ColLetter="NONE"), "", INDIRECT("'" &amp; $A$35 &amp; "'!" &amp; _xlpm.ColLetter &amp; $B101)),
    _xlpm.SurfacingVal, INDIRECT("'" &amp; $A$35 &amp; "'!AX" &amp; $B101),
    IF(_xlpm.BaseVal="", "",
        IF(AND(_xlpm.ColLetter="AI", 'Manual Inputs'!$I$22="Yes"), _xlpm.BaseVal - _xlpm.SurfacingVal, _xlpm.BaseVal)
    )
)</f>
        <v/>
      </c>
      <c r="AB101" s="119" t="str" cm="1">
        <f t="array" aca="1" ref="AB10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IF(OR($A101="", _xlpm.ColLetter="NONE"), "", INDIRECT("'" &amp; $A$35 &amp; "'!" &amp; _xlpm.ColLetter &amp; $B101)),
    _xlpm.SurfacingVal, INDIRECT("'" &amp; $A$35 &amp; "'!AX" &amp; $B101),
    IF(_xlpm.BaseVal="", "",
        IF(AND(_xlpm.ColLetter="AI", 'Manual Inputs'!$I$22="Yes"), _xlpm.BaseVal - _xlpm.SurfacingVal, _xlpm.BaseVal)
    )
)</f>
        <v/>
      </c>
      <c r="AC101" s="119" t="str" cm="1">
        <f t="array" aca="1" ref="AC10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IF(OR($A101="", _xlpm.ColLetter="NONE"), "", INDIRECT("'" &amp; $A$35 &amp; "'!" &amp; _xlpm.ColLetter &amp; $B101)),
    _xlpm.SurfacingVal, INDIRECT("'" &amp; $A$35 &amp; "'!AX" &amp; $B101),
    IF(_xlpm.BaseVal="", "",
        IF(AND(_xlpm.ColLetter="AI", 'Manual Inputs'!$I$22="Yes"), _xlpm.BaseVal - _xlpm.SurfacingVal, _xlpm.BaseVal)
    )
)</f>
        <v/>
      </c>
      <c r="AD101" s="119" t="str" cm="1">
        <f t="array" aca="1" ref="AD10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IF(OR($A101="", _xlpm.ColLetter="NONE"), "", INDIRECT("'" &amp; $A$35 &amp; "'!" &amp; _xlpm.ColLetter &amp; $B101)),
    _xlpm.SurfacingVal, INDIRECT("'" &amp; $A$35 &amp; "'!AX" &amp; $B101),
    IF(_xlpm.BaseVal="", "",
        IF(AND(_xlpm.ColLetter="AI", 'Manual Inputs'!$I$22="Yes"), _xlpm.BaseVal - _xlpm.SurfacingVal, _xlpm.BaseVal)
    )
)</f>
        <v/>
      </c>
      <c r="AE101" s="119" t="str" cm="1">
        <f t="array" aca="1" ref="AE10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IF(OR($A101="", _xlpm.ColLetter="NONE"), "", INDIRECT("'" &amp; $A$35 &amp; "'!" &amp; _xlpm.ColLetter &amp; $B101)),
    _xlpm.SurfacingVal, INDIRECT("'" &amp; $A$35 &amp; "'!AX" &amp; $B101),
    IF(_xlpm.BaseVal="", "",
        IF(AND(_xlpm.ColLetter="AI", 'Manual Inputs'!$I$22="Yes"), _xlpm.BaseVal - _xlpm.SurfacingVal, _xlpm.BaseVal)
    )
)</f>
        <v/>
      </c>
      <c r="AF101" s="119" t="str" cm="1">
        <f t="array" aca="1" ref="AF10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IF(OR($A101="", _xlpm.ColLetter="NONE"), "", INDIRECT("'" &amp; $A$35 &amp; "'!" &amp; _xlpm.ColLetter &amp; $B101)),
    _xlpm.SurfacingVal, INDIRECT("'" &amp; $A$35 &amp; "'!AX" &amp; $B101),
    IF(_xlpm.BaseVal="", "",
        IF(AND(_xlpm.ColLetter="AI", 'Manual Inputs'!$I$22="Yes"), _xlpm.BaseVal - _xlpm.SurfacingVal, _xlpm.BaseVal)
    )
)</f>
        <v/>
      </c>
      <c r="AG101" s="119" t="str" cm="1">
        <f t="array" aca="1" ref="AG10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IF(OR($A101="", _xlpm.ColLetter="NONE"), "", INDIRECT("'" &amp; $A$35 &amp; "'!" &amp; _xlpm.ColLetter &amp; $B101)),
    _xlpm.SurfacingVal, INDIRECT("'" &amp; $A$35 &amp; "'!AX" &amp; $B101),
    IF(_xlpm.BaseVal="", "",
        IF(AND(_xlpm.ColLetter="AI", 'Manual Inputs'!$I$22="Yes"), _xlpm.BaseVal - _xlpm.SurfacingVal, _xlpm.BaseVal)
    )
)</f>
        <v/>
      </c>
      <c r="AH101" s="112"/>
      <c r="AI101" s="174"/>
    </row>
    <row r="102" spans="1:35" s="2" customFormat="1" ht="14.1" hidden="1" customHeight="1">
      <c r="A102" s="54"/>
      <c r="B102" s="6" t="str">
        <f t="shared" si="21"/>
        <v/>
      </c>
      <c r="C102" s="5"/>
      <c r="D102" s="98"/>
      <c r="E102" s="115"/>
      <c r="F102" s="116" t="str" cm="1">
        <f t="array" aca="1" ref="F102" ca="1">IF(A102="", "", INDIRECT("'" &amp; $A$35 &amp; "'!B" &amp; A102))</f>
        <v/>
      </c>
      <c r="G102" s="117" t="str">
        <f t="shared" si="22"/>
        <v/>
      </c>
      <c r="H102" s="118" t="str" cm="1">
        <f t="array" aca="1" ref="H102" ca="1">IF(A102="", "", INDIRECT("'" &amp; $A$35 &amp; "'!B" &amp; B102))</f>
        <v/>
      </c>
      <c r="I102" s="119" t="str" cm="1">
        <f t="array" aca="1" ref="I10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IF(OR($A102="", _xlpm.ColLetter="NONE"), "", INDIRECT("'" &amp; $A$35 &amp; "'!" &amp; _xlpm.ColLetter &amp; $B102)),
    _xlpm.SurfacingVal, INDIRECT("'" &amp; $A$35 &amp; "'!AX" &amp; $B102),
    IF(_xlpm.BaseVal="", "",
        IF(AND(_xlpm.ColLetter="AI", 'Manual Inputs'!$I$22="Yes"), _xlpm.BaseVal - _xlpm.SurfacingVal, _xlpm.BaseVal)
    )
)</f>
        <v/>
      </c>
      <c r="J102" s="119" t="str" cm="1">
        <f t="array" aca="1" ref="J10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IF(OR($A102="", _xlpm.ColLetter="NONE"), "", INDIRECT("'" &amp; $A$35 &amp; "'!" &amp; _xlpm.ColLetter &amp; $B102)),
    _xlpm.SurfacingVal, INDIRECT("'" &amp; $A$35 &amp; "'!AX" &amp; $B102),
    IF(_xlpm.BaseVal="", "",
        IF(AND(_xlpm.ColLetter="AI", 'Manual Inputs'!$I$22="Yes"), _xlpm.BaseVal - _xlpm.SurfacingVal, _xlpm.BaseVal)
    )
)</f>
        <v/>
      </c>
      <c r="K102" s="119" t="str" cm="1">
        <f t="array" aca="1" ref="K10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IF(OR($A102="", _xlpm.ColLetter="NONE"), "", INDIRECT("'" &amp; $A$35 &amp; "'!" &amp; _xlpm.ColLetter &amp; $B102)),
    _xlpm.SurfacingVal, INDIRECT("'" &amp; $A$35 &amp; "'!AX" &amp; $B102),
    IF(_xlpm.BaseVal="", "",
        IF(AND(_xlpm.ColLetter="AI", 'Manual Inputs'!$I$22="Yes"), _xlpm.BaseVal - _xlpm.SurfacingVal, _xlpm.BaseVal)
    )
)</f>
        <v/>
      </c>
      <c r="L102" s="119" t="str" cm="1">
        <f t="array" aca="1" ref="L10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IF(OR($A102="", _xlpm.ColLetter="NONE"), "", INDIRECT("'" &amp; $A$35 &amp; "'!" &amp; _xlpm.ColLetter &amp; $B102)),
    _xlpm.SurfacingVal, INDIRECT("'" &amp; $A$35 &amp; "'!AX" &amp; $B102),
    IF(_xlpm.BaseVal="", "",
        IF(AND(_xlpm.ColLetter="AI", 'Manual Inputs'!$I$22="Yes"), _xlpm.BaseVal - _xlpm.SurfacingVal, _xlpm.BaseVal)
    )
)</f>
        <v/>
      </c>
      <c r="M102" s="119" t="str" cm="1">
        <f t="array" aca="1" ref="M10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IF(OR($A102="", _xlpm.ColLetter="NONE"), "", INDIRECT("'" &amp; $A$35 &amp; "'!" &amp; _xlpm.ColLetter &amp; $B102)),
    _xlpm.SurfacingVal, INDIRECT("'" &amp; $A$35 &amp; "'!AX" &amp; $B102),
    IF(_xlpm.BaseVal="", "",
        IF(AND(_xlpm.ColLetter="AI", 'Manual Inputs'!$I$22="Yes"), _xlpm.BaseVal - _xlpm.SurfacingVal, _xlpm.BaseVal)
    )
)</f>
        <v/>
      </c>
      <c r="N102" s="119" t="str" cm="1">
        <f t="array" aca="1" ref="N10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IF(OR($A102="", _xlpm.ColLetter="NONE"), "", INDIRECT("'" &amp; $A$35 &amp; "'!" &amp; _xlpm.ColLetter &amp; $B102)),
    _xlpm.SurfacingVal, INDIRECT("'" &amp; $A$35 &amp; "'!AX" &amp; $B102),
    IF(_xlpm.BaseVal="", "",
        IF(AND(_xlpm.ColLetter="AI", 'Manual Inputs'!$I$22="Yes"), _xlpm.BaseVal - _xlpm.SurfacingVal, _xlpm.BaseVal)
    )
)</f>
        <v/>
      </c>
      <c r="O102" s="119" t="str" cm="1">
        <f t="array" aca="1" ref="O10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IF(OR($A102="", _xlpm.ColLetter="NONE"), "", INDIRECT("'" &amp; $A$35 &amp; "'!" &amp; _xlpm.ColLetter &amp; $B102)),
    _xlpm.SurfacingVal, INDIRECT("'" &amp; $A$35 &amp; "'!AX" &amp; $B102),
    IF(_xlpm.BaseVal="", "",
        IF(AND(_xlpm.ColLetter="AI", 'Manual Inputs'!$I$22="Yes"), _xlpm.BaseVal - _xlpm.SurfacingVal, _xlpm.BaseVal)
    )
)</f>
        <v/>
      </c>
      <c r="P102" s="119" t="str" cm="1">
        <f t="array" aca="1" ref="P10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IF(OR($A102="", _xlpm.ColLetter="NONE"), "", INDIRECT("'" &amp; $A$35 &amp; "'!" &amp; _xlpm.ColLetter &amp; $B102)),
    _xlpm.SurfacingVal, INDIRECT("'" &amp; $A$35 &amp; "'!AX" &amp; $B102),
    IF(_xlpm.BaseVal="", "",
        IF(AND(_xlpm.ColLetter="AI", 'Manual Inputs'!$I$22="Yes"), _xlpm.BaseVal - _xlpm.SurfacingVal, _xlpm.BaseVal)
    )
)</f>
        <v/>
      </c>
      <c r="Q102" s="119" t="str" cm="1">
        <f t="array" aca="1" ref="Q10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IF(OR($A102="", _xlpm.ColLetter="NONE"), "", INDIRECT("'" &amp; $A$35 &amp; "'!" &amp; _xlpm.ColLetter &amp; $B102)),
    _xlpm.SurfacingVal, INDIRECT("'" &amp; $A$35 &amp; "'!AX" &amp; $B102),
    IF(_xlpm.BaseVal="", "",
        IF(AND(_xlpm.ColLetter="AI", 'Manual Inputs'!$I$22="Yes"), _xlpm.BaseVal - _xlpm.SurfacingVal, _xlpm.BaseVal)
    )
)</f>
        <v/>
      </c>
      <c r="R102" s="119" t="str" cm="1">
        <f t="array" aca="1" ref="R10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IF(OR($A102="", _xlpm.ColLetter="NONE"), "", INDIRECT("'" &amp; $A$35 &amp; "'!" &amp; _xlpm.ColLetter &amp; $B102)),
    _xlpm.SurfacingVal, INDIRECT("'" &amp; $A$35 &amp; "'!AX" &amp; $B102),
    IF(_xlpm.BaseVal="", "",
        IF(AND(_xlpm.ColLetter="AI", 'Manual Inputs'!$I$22="Yes"), _xlpm.BaseVal - _xlpm.SurfacingVal, _xlpm.BaseVal)
    )
)</f>
        <v/>
      </c>
      <c r="S102" s="119" t="str" cm="1">
        <f t="array" aca="1" ref="S10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IF(OR($A102="", _xlpm.ColLetter="NONE"), "", INDIRECT("'" &amp; $A$35 &amp; "'!" &amp; _xlpm.ColLetter &amp; $B102)),
    _xlpm.SurfacingVal, INDIRECT("'" &amp; $A$35 &amp; "'!AX" &amp; $B102),
    IF(_xlpm.BaseVal="", "",
        IF(AND(_xlpm.ColLetter="AI", 'Manual Inputs'!$I$22="Yes"), _xlpm.BaseVal - _xlpm.SurfacingVal, _xlpm.BaseVal)
    )
)</f>
        <v/>
      </c>
      <c r="T102" s="119" t="str" cm="1">
        <f t="array" aca="1" ref="T10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IF(OR($A102="", _xlpm.ColLetter="NONE"), "", INDIRECT("'" &amp; $A$35 &amp; "'!" &amp; _xlpm.ColLetter &amp; $B102)),
    _xlpm.SurfacingVal, INDIRECT("'" &amp; $A$35 &amp; "'!AX" &amp; $B102),
    IF(_xlpm.BaseVal="", "",
        IF(AND(_xlpm.ColLetter="AI", 'Manual Inputs'!$I$22="Yes"), _xlpm.BaseVal - _xlpm.SurfacingVal, _xlpm.BaseVal)
    )
)</f>
        <v/>
      </c>
      <c r="U102" s="119" t="str" cm="1">
        <f t="array" aca="1" ref="U10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IF(OR($A102="", _xlpm.ColLetter="NONE"), "", INDIRECT("'" &amp; $A$35 &amp; "'!" &amp; _xlpm.ColLetter &amp; $B102)),
    _xlpm.SurfacingVal, INDIRECT("'" &amp; $A$35 &amp; "'!AX" &amp; $B102),
    IF(_xlpm.BaseVal="", "",
        IF(AND(_xlpm.ColLetter="AI", 'Manual Inputs'!$I$22="Yes"), _xlpm.BaseVal - _xlpm.SurfacingVal, _xlpm.BaseVal)
    )
)</f>
        <v/>
      </c>
      <c r="V102" s="119" t="str" cm="1">
        <f t="array" aca="1" ref="V10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IF(OR($A102="", _xlpm.ColLetter="NONE"), "", INDIRECT("'" &amp; $A$35 &amp; "'!" &amp; _xlpm.ColLetter &amp; $B102)),
    _xlpm.SurfacingVal, INDIRECT("'" &amp; $A$35 &amp; "'!AX" &amp; $B102),
    IF(_xlpm.BaseVal="", "",
        IF(AND(_xlpm.ColLetter="AI", 'Manual Inputs'!$I$22="Yes"), _xlpm.BaseVal - _xlpm.SurfacingVal, _xlpm.BaseVal)
    )
)</f>
        <v/>
      </c>
      <c r="W102" s="119" t="str" cm="1">
        <f t="array" aca="1" ref="W10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IF(OR($A102="", _xlpm.ColLetter="NONE"), "", INDIRECT("'" &amp; $A$35 &amp; "'!" &amp; _xlpm.ColLetter &amp; $B102)),
    _xlpm.SurfacingVal, INDIRECT("'" &amp; $A$35 &amp; "'!AX" &amp; $B102),
    IF(_xlpm.BaseVal="", "",
        IF(AND(_xlpm.ColLetter="AI", 'Manual Inputs'!$I$22="Yes"), _xlpm.BaseVal - _xlpm.SurfacingVal, _xlpm.BaseVal)
    )
)</f>
        <v/>
      </c>
      <c r="X102" s="119" t="str" cm="1">
        <f t="array" aca="1" ref="X10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IF(OR($A102="", _xlpm.ColLetter="NONE"), "", INDIRECT("'" &amp; $A$35 &amp; "'!" &amp; _xlpm.ColLetter &amp; $B102)),
    _xlpm.SurfacingVal, INDIRECT("'" &amp; $A$35 &amp; "'!AX" &amp; $B102),
    IF(_xlpm.BaseVal="", "",
        IF(AND(_xlpm.ColLetter="AI", 'Manual Inputs'!$I$22="Yes"), _xlpm.BaseVal - _xlpm.SurfacingVal, _xlpm.BaseVal)
    )
)</f>
        <v/>
      </c>
      <c r="Y102" s="119" t="str" cm="1">
        <f t="array" aca="1" ref="Y10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IF(OR($A102="", _xlpm.ColLetter="NONE"), "", INDIRECT("'" &amp; $A$35 &amp; "'!" &amp; _xlpm.ColLetter &amp; $B102)),
    _xlpm.SurfacingVal, INDIRECT("'" &amp; $A$35 &amp; "'!AX" &amp; $B102),
    IF(_xlpm.BaseVal="", "",
        IF(AND(_xlpm.ColLetter="AI", 'Manual Inputs'!$I$22="Yes"), _xlpm.BaseVal - _xlpm.SurfacingVal, _xlpm.BaseVal)
    )
)</f>
        <v/>
      </c>
      <c r="Z102" s="119" t="str" cm="1">
        <f t="array" aca="1" ref="Z10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IF(OR($A102="", _xlpm.ColLetter="NONE"), "", INDIRECT("'" &amp; $A$35 &amp; "'!" &amp; _xlpm.ColLetter &amp; $B102)),
    _xlpm.SurfacingVal, INDIRECT("'" &amp; $A$35 &amp; "'!AX" &amp; $B102),
    IF(_xlpm.BaseVal="", "",
        IF(AND(_xlpm.ColLetter="AI", 'Manual Inputs'!$I$22="Yes"), _xlpm.BaseVal - _xlpm.SurfacingVal, _xlpm.BaseVal)
    )
)</f>
        <v/>
      </c>
      <c r="AA102" s="119" t="str" cm="1">
        <f t="array" aca="1" ref="AA10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IF(OR($A102="", _xlpm.ColLetter="NONE"), "", INDIRECT("'" &amp; $A$35 &amp; "'!" &amp; _xlpm.ColLetter &amp; $B102)),
    _xlpm.SurfacingVal, INDIRECT("'" &amp; $A$35 &amp; "'!AX" &amp; $B102),
    IF(_xlpm.BaseVal="", "",
        IF(AND(_xlpm.ColLetter="AI", 'Manual Inputs'!$I$22="Yes"), _xlpm.BaseVal - _xlpm.SurfacingVal, _xlpm.BaseVal)
    )
)</f>
        <v/>
      </c>
      <c r="AB102" s="119" t="str" cm="1">
        <f t="array" aca="1" ref="AB10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IF(OR($A102="", _xlpm.ColLetter="NONE"), "", INDIRECT("'" &amp; $A$35 &amp; "'!" &amp; _xlpm.ColLetter &amp; $B102)),
    _xlpm.SurfacingVal, INDIRECT("'" &amp; $A$35 &amp; "'!AX" &amp; $B102),
    IF(_xlpm.BaseVal="", "",
        IF(AND(_xlpm.ColLetter="AI", 'Manual Inputs'!$I$22="Yes"), _xlpm.BaseVal - _xlpm.SurfacingVal, _xlpm.BaseVal)
    )
)</f>
        <v/>
      </c>
      <c r="AC102" s="119" t="str" cm="1">
        <f t="array" aca="1" ref="AC10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IF(OR($A102="", _xlpm.ColLetter="NONE"), "", INDIRECT("'" &amp; $A$35 &amp; "'!" &amp; _xlpm.ColLetter &amp; $B102)),
    _xlpm.SurfacingVal, INDIRECT("'" &amp; $A$35 &amp; "'!AX" &amp; $B102),
    IF(_xlpm.BaseVal="", "",
        IF(AND(_xlpm.ColLetter="AI", 'Manual Inputs'!$I$22="Yes"), _xlpm.BaseVal - _xlpm.SurfacingVal, _xlpm.BaseVal)
    )
)</f>
        <v/>
      </c>
      <c r="AD102" s="119" t="str" cm="1">
        <f t="array" aca="1" ref="AD10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IF(OR($A102="", _xlpm.ColLetter="NONE"), "", INDIRECT("'" &amp; $A$35 &amp; "'!" &amp; _xlpm.ColLetter &amp; $B102)),
    _xlpm.SurfacingVal, INDIRECT("'" &amp; $A$35 &amp; "'!AX" &amp; $B102),
    IF(_xlpm.BaseVal="", "",
        IF(AND(_xlpm.ColLetter="AI", 'Manual Inputs'!$I$22="Yes"), _xlpm.BaseVal - _xlpm.SurfacingVal, _xlpm.BaseVal)
    )
)</f>
        <v/>
      </c>
      <c r="AE102" s="119" t="str" cm="1">
        <f t="array" aca="1" ref="AE10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IF(OR($A102="", _xlpm.ColLetter="NONE"), "", INDIRECT("'" &amp; $A$35 &amp; "'!" &amp; _xlpm.ColLetter &amp; $B102)),
    _xlpm.SurfacingVal, INDIRECT("'" &amp; $A$35 &amp; "'!AX" &amp; $B102),
    IF(_xlpm.BaseVal="", "",
        IF(AND(_xlpm.ColLetter="AI", 'Manual Inputs'!$I$22="Yes"), _xlpm.BaseVal - _xlpm.SurfacingVal, _xlpm.BaseVal)
    )
)</f>
        <v/>
      </c>
      <c r="AF102" s="119" t="str" cm="1">
        <f t="array" aca="1" ref="AF10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IF(OR($A102="", _xlpm.ColLetter="NONE"), "", INDIRECT("'" &amp; $A$35 &amp; "'!" &amp; _xlpm.ColLetter &amp; $B102)),
    _xlpm.SurfacingVal, INDIRECT("'" &amp; $A$35 &amp; "'!AX" &amp; $B102),
    IF(_xlpm.BaseVal="", "",
        IF(AND(_xlpm.ColLetter="AI", 'Manual Inputs'!$I$22="Yes"), _xlpm.BaseVal - _xlpm.SurfacingVal, _xlpm.BaseVal)
    )
)</f>
        <v/>
      </c>
      <c r="AG102" s="119" t="str" cm="1">
        <f t="array" aca="1" ref="AG10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IF(OR($A102="", _xlpm.ColLetter="NONE"), "", INDIRECT("'" &amp; $A$35 &amp; "'!" &amp; _xlpm.ColLetter &amp; $B102)),
    _xlpm.SurfacingVal, INDIRECT("'" &amp; $A$35 &amp; "'!AX" &amp; $B102),
    IF(_xlpm.BaseVal="", "",
        IF(AND(_xlpm.ColLetter="AI", 'Manual Inputs'!$I$22="Yes"), _xlpm.BaseVal - _xlpm.SurfacingVal, _xlpm.BaseVal)
    )
)</f>
        <v/>
      </c>
      <c r="AH102" s="112"/>
      <c r="AI102" s="174"/>
    </row>
    <row r="103" spans="1:35" s="2" customFormat="1" ht="14.1" hidden="1" customHeight="1">
      <c r="A103" s="54"/>
      <c r="B103" s="6" t="str">
        <f t="shared" si="21"/>
        <v/>
      </c>
      <c r="C103" s="5"/>
      <c r="D103" s="98"/>
      <c r="E103" s="115"/>
      <c r="F103" s="116" t="str" cm="1">
        <f t="array" aca="1" ref="F103" ca="1">IF(A103="", "", INDIRECT("'" &amp; $A$35 &amp; "'!B" &amp; A103))</f>
        <v/>
      </c>
      <c r="G103" s="117" t="str">
        <f t="shared" si="22"/>
        <v/>
      </c>
      <c r="H103" s="118" t="str" cm="1">
        <f t="array" aca="1" ref="H103" ca="1">IF(A103="", "", INDIRECT("'" &amp; $A$35 &amp; "'!B" &amp; B103))</f>
        <v/>
      </c>
      <c r="I103" s="119" t="str" cm="1">
        <f t="array" aca="1" ref="I10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IF(OR($A103="", _xlpm.ColLetter="NONE"), "", INDIRECT("'" &amp; $A$35 &amp; "'!" &amp; _xlpm.ColLetter &amp; $B103)),
    _xlpm.SurfacingVal, INDIRECT("'" &amp; $A$35 &amp; "'!AX" &amp; $B103),
    IF(_xlpm.BaseVal="", "",
        IF(AND(_xlpm.ColLetter="AI", 'Manual Inputs'!$I$22="Yes"), _xlpm.BaseVal - _xlpm.SurfacingVal, _xlpm.BaseVal)
    )
)</f>
        <v/>
      </c>
      <c r="J103" s="119" t="str" cm="1">
        <f t="array" aca="1" ref="J10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IF(OR($A103="", _xlpm.ColLetter="NONE"), "", INDIRECT("'" &amp; $A$35 &amp; "'!" &amp; _xlpm.ColLetter &amp; $B103)),
    _xlpm.SurfacingVal, INDIRECT("'" &amp; $A$35 &amp; "'!AX" &amp; $B103),
    IF(_xlpm.BaseVal="", "",
        IF(AND(_xlpm.ColLetter="AI", 'Manual Inputs'!$I$22="Yes"), _xlpm.BaseVal - _xlpm.SurfacingVal, _xlpm.BaseVal)
    )
)</f>
        <v/>
      </c>
      <c r="K103" s="119" t="str" cm="1">
        <f t="array" aca="1" ref="K10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IF(OR($A103="", _xlpm.ColLetter="NONE"), "", INDIRECT("'" &amp; $A$35 &amp; "'!" &amp; _xlpm.ColLetter &amp; $B103)),
    _xlpm.SurfacingVal, INDIRECT("'" &amp; $A$35 &amp; "'!AX" &amp; $B103),
    IF(_xlpm.BaseVal="", "",
        IF(AND(_xlpm.ColLetter="AI", 'Manual Inputs'!$I$22="Yes"), _xlpm.BaseVal - _xlpm.SurfacingVal, _xlpm.BaseVal)
    )
)</f>
        <v/>
      </c>
      <c r="L103" s="119" t="str" cm="1">
        <f t="array" aca="1" ref="L10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IF(OR($A103="", _xlpm.ColLetter="NONE"), "", INDIRECT("'" &amp; $A$35 &amp; "'!" &amp; _xlpm.ColLetter &amp; $B103)),
    _xlpm.SurfacingVal, INDIRECT("'" &amp; $A$35 &amp; "'!AX" &amp; $B103),
    IF(_xlpm.BaseVal="", "",
        IF(AND(_xlpm.ColLetter="AI", 'Manual Inputs'!$I$22="Yes"), _xlpm.BaseVal - _xlpm.SurfacingVal, _xlpm.BaseVal)
    )
)</f>
        <v/>
      </c>
      <c r="M103" s="119" t="str" cm="1">
        <f t="array" aca="1" ref="M10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IF(OR($A103="", _xlpm.ColLetter="NONE"), "", INDIRECT("'" &amp; $A$35 &amp; "'!" &amp; _xlpm.ColLetter &amp; $B103)),
    _xlpm.SurfacingVal, INDIRECT("'" &amp; $A$35 &amp; "'!AX" &amp; $B103),
    IF(_xlpm.BaseVal="", "",
        IF(AND(_xlpm.ColLetter="AI", 'Manual Inputs'!$I$22="Yes"), _xlpm.BaseVal - _xlpm.SurfacingVal, _xlpm.BaseVal)
    )
)</f>
        <v/>
      </c>
      <c r="N103" s="119" t="str" cm="1">
        <f t="array" aca="1" ref="N10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IF(OR($A103="", _xlpm.ColLetter="NONE"), "", INDIRECT("'" &amp; $A$35 &amp; "'!" &amp; _xlpm.ColLetter &amp; $B103)),
    _xlpm.SurfacingVal, INDIRECT("'" &amp; $A$35 &amp; "'!AX" &amp; $B103),
    IF(_xlpm.BaseVal="", "",
        IF(AND(_xlpm.ColLetter="AI", 'Manual Inputs'!$I$22="Yes"), _xlpm.BaseVal - _xlpm.SurfacingVal, _xlpm.BaseVal)
    )
)</f>
        <v/>
      </c>
      <c r="O103" s="119" t="str" cm="1">
        <f t="array" aca="1" ref="O10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IF(OR($A103="", _xlpm.ColLetter="NONE"), "", INDIRECT("'" &amp; $A$35 &amp; "'!" &amp; _xlpm.ColLetter &amp; $B103)),
    _xlpm.SurfacingVal, INDIRECT("'" &amp; $A$35 &amp; "'!AX" &amp; $B103),
    IF(_xlpm.BaseVal="", "",
        IF(AND(_xlpm.ColLetter="AI", 'Manual Inputs'!$I$22="Yes"), _xlpm.BaseVal - _xlpm.SurfacingVal, _xlpm.BaseVal)
    )
)</f>
        <v/>
      </c>
      <c r="P103" s="119" t="str" cm="1">
        <f t="array" aca="1" ref="P10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IF(OR($A103="", _xlpm.ColLetter="NONE"), "", INDIRECT("'" &amp; $A$35 &amp; "'!" &amp; _xlpm.ColLetter &amp; $B103)),
    _xlpm.SurfacingVal, INDIRECT("'" &amp; $A$35 &amp; "'!AX" &amp; $B103),
    IF(_xlpm.BaseVal="", "",
        IF(AND(_xlpm.ColLetter="AI", 'Manual Inputs'!$I$22="Yes"), _xlpm.BaseVal - _xlpm.SurfacingVal, _xlpm.BaseVal)
    )
)</f>
        <v/>
      </c>
      <c r="Q103" s="119" t="str" cm="1">
        <f t="array" aca="1" ref="Q10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IF(OR($A103="", _xlpm.ColLetter="NONE"), "", INDIRECT("'" &amp; $A$35 &amp; "'!" &amp; _xlpm.ColLetter &amp; $B103)),
    _xlpm.SurfacingVal, INDIRECT("'" &amp; $A$35 &amp; "'!AX" &amp; $B103),
    IF(_xlpm.BaseVal="", "",
        IF(AND(_xlpm.ColLetter="AI", 'Manual Inputs'!$I$22="Yes"), _xlpm.BaseVal - _xlpm.SurfacingVal, _xlpm.BaseVal)
    )
)</f>
        <v/>
      </c>
      <c r="R103" s="119" t="str" cm="1">
        <f t="array" aca="1" ref="R10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IF(OR($A103="", _xlpm.ColLetter="NONE"), "", INDIRECT("'" &amp; $A$35 &amp; "'!" &amp; _xlpm.ColLetter &amp; $B103)),
    _xlpm.SurfacingVal, INDIRECT("'" &amp; $A$35 &amp; "'!AX" &amp; $B103),
    IF(_xlpm.BaseVal="", "",
        IF(AND(_xlpm.ColLetter="AI", 'Manual Inputs'!$I$22="Yes"), _xlpm.BaseVal - _xlpm.SurfacingVal, _xlpm.BaseVal)
    )
)</f>
        <v/>
      </c>
      <c r="S103" s="119" t="str" cm="1">
        <f t="array" aca="1" ref="S10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IF(OR($A103="", _xlpm.ColLetter="NONE"), "", INDIRECT("'" &amp; $A$35 &amp; "'!" &amp; _xlpm.ColLetter &amp; $B103)),
    _xlpm.SurfacingVal, INDIRECT("'" &amp; $A$35 &amp; "'!AX" &amp; $B103),
    IF(_xlpm.BaseVal="", "",
        IF(AND(_xlpm.ColLetter="AI", 'Manual Inputs'!$I$22="Yes"), _xlpm.BaseVal - _xlpm.SurfacingVal, _xlpm.BaseVal)
    )
)</f>
        <v/>
      </c>
      <c r="T103" s="119" t="str" cm="1">
        <f t="array" aca="1" ref="T10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IF(OR($A103="", _xlpm.ColLetter="NONE"), "", INDIRECT("'" &amp; $A$35 &amp; "'!" &amp; _xlpm.ColLetter &amp; $B103)),
    _xlpm.SurfacingVal, INDIRECT("'" &amp; $A$35 &amp; "'!AX" &amp; $B103),
    IF(_xlpm.BaseVal="", "",
        IF(AND(_xlpm.ColLetter="AI", 'Manual Inputs'!$I$22="Yes"), _xlpm.BaseVal - _xlpm.SurfacingVal, _xlpm.BaseVal)
    )
)</f>
        <v/>
      </c>
      <c r="U103" s="119" t="str" cm="1">
        <f t="array" aca="1" ref="U10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IF(OR($A103="", _xlpm.ColLetter="NONE"), "", INDIRECT("'" &amp; $A$35 &amp; "'!" &amp; _xlpm.ColLetter &amp; $B103)),
    _xlpm.SurfacingVal, INDIRECT("'" &amp; $A$35 &amp; "'!AX" &amp; $B103),
    IF(_xlpm.BaseVal="", "",
        IF(AND(_xlpm.ColLetter="AI", 'Manual Inputs'!$I$22="Yes"), _xlpm.BaseVal - _xlpm.SurfacingVal, _xlpm.BaseVal)
    )
)</f>
        <v/>
      </c>
      <c r="V103" s="119" t="str" cm="1">
        <f t="array" aca="1" ref="V10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IF(OR($A103="", _xlpm.ColLetter="NONE"), "", INDIRECT("'" &amp; $A$35 &amp; "'!" &amp; _xlpm.ColLetter &amp; $B103)),
    _xlpm.SurfacingVal, INDIRECT("'" &amp; $A$35 &amp; "'!AX" &amp; $B103),
    IF(_xlpm.BaseVal="", "",
        IF(AND(_xlpm.ColLetter="AI", 'Manual Inputs'!$I$22="Yes"), _xlpm.BaseVal - _xlpm.SurfacingVal, _xlpm.BaseVal)
    )
)</f>
        <v/>
      </c>
      <c r="W103" s="119" t="str" cm="1">
        <f t="array" aca="1" ref="W10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IF(OR($A103="", _xlpm.ColLetter="NONE"), "", INDIRECT("'" &amp; $A$35 &amp; "'!" &amp; _xlpm.ColLetter &amp; $B103)),
    _xlpm.SurfacingVal, INDIRECT("'" &amp; $A$35 &amp; "'!AX" &amp; $B103),
    IF(_xlpm.BaseVal="", "",
        IF(AND(_xlpm.ColLetter="AI", 'Manual Inputs'!$I$22="Yes"), _xlpm.BaseVal - _xlpm.SurfacingVal, _xlpm.BaseVal)
    )
)</f>
        <v/>
      </c>
      <c r="X103" s="119" t="str" cm="1">
        <f t="array" aca="1" ref="X10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IF(OR($A103="", _xlpm.ColLetter="NONE"), "", INDIRECT("'" &amp; $A$35 &amp; "'!" &amp; _xlpm.ColLetter &amp; $B103)),
    _xlpm.SurfacingVal, INDIRECT("'" &amp; $A$35 &amp; "'!AX" &amp; $B103),
    IF(_xlpm.BaseVal="", "",
        IF(AND(_xlpm.ColLetter="AI", 'Manual Inputs'!$I$22="Yes"), _xlpm.BaseVal - _xlpm.SurfacingVal, _xlpm.BaseVal)
    )
)</f>
        <v/>
      </c>
      <c r="Y103" s="119" t="str" cm="1">
        <f t="array" aca="1" ref="Y10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IF(OR($A103="", _xlpm.ColLetter="NONE"), "", INDIRECT("'" &amp; $A$35 &amp; "'!" &amp; _xlpm.ColLetter &amp; $B103)),
    _xlpm.SurfacingVal, INDIRECT("'" &amp; $A$35 &amp; "'!AX" &amp; $B103),
    IF(_xlpm.BaseVal="", "",
        IF(AND(_xlpm.ColLetter="AI", 'Manual Inputs'!$I$22="Yes"), _xlpm.BaseVal - _xlpm.SurfacingVal, _xlpm.BaseVal)
    )
)</f>
        <v/>
      </c>
      <c r="Z103" s="119" t="str" cm="1">
        <f t="array" aca="1" ref="Z10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IF(OR($A103="", _xlpm.ColLetter="NONE"), "", INDIRECT("'" &amp; $A$35 &amp; "'!" &amp; _xlpm.ColLetter &amp; $B103)),
    _xlpm.SurfacingVal, INDIRECT("'" &amp; $A$35 &amp; "'!AX" &amp; $B103),
    IF(_xlpm.BaseVal="", "",
        IF(AND(_xlpm.ColLetter="AI", 'Manual Inputs'!$I$22="Yes"), _xlpm.BaseVal - _xlpm.SurfacingVal, _xlpm.BaseVal)
    )
)</f>
        <v/>
      </c>
      <c r="AA103" s="119" t="str" cm="1">
        <f t="array" aca="1" ref="AA10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IF(OR($A103="", _xlpm.ColLetter="NONE"), "", INDIRECT("'" &amp; $A$35 &amp; "'!" &amp; _xlpm.ColLetter &amp; $B103)),
    _xlpm.SurfacingVal, INDIRECT("'" &amp; $A$35 &amp; "'!AX" &amp; $B103),
    IF(_xlpm.BaseVal="", "",
        IF(AND(_xlpm.ColLetter="AI", 'Manual Inputs'!$I$22="Yes"), _xlpm.BaseVal - _xlpm.SurfacingVal, _xlpm.BaseVal)
    )
)</f>
        <v/>
      </c>
      <c r="AB103" s="119" t="str" cm="1">
        <f t="array" aca="1" ref="AB10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IF(OR($A103="", _xlpm.ColLetter="NONE"), "", INDIRECT("'" &amp; $A$35 &amp; "'!" &amp; _xlpm.ColLetter &amp; $B103)),
    _xlpm.SurfacingVal, INDIRECT("'" &amp; $A$35 &amp; "'!AX" &amp; $B103),
    IF(_xlpm.BaseVal="", "",
        IF(AND(_xlpm.ColLetter="AI", 'Manual Inputs'!$I$22="Yes"), _xlpm.BaseVal - _xlpm.SurfacingVal, _xlpm.BaseVal)
    )
)</f>
        <v/>
      </c>
      <c r="AC103" s="119" t="str" cm="1">
        <f t="array" aca="1" ref="AC10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IF(OR($A103="", _xlpm.ColLetter="NONE"), "", INDIRECT("'" &amp; $A$35 &amp; "'!" &amp; _xlpm.ColLetter &amp; $B103)),
    _xlpm.SurfacingVal, INDIRECT("'" &amp; $A$35 &amp; "'!AX" &amp; $B103),
    IF(_xlpm.BaseVal="", "",
        IF(AND(_xlpm.ColLetter="AI", 'Manual Inputs'!$I$22="Yes"), _xlpm.BaseVal - _xlpm.SurfacingVal, _xlpm.BaseVal)
    )
)</f>
        <v/>
      </c>
      <c r="AD103" s="119" t="str" cm="1">
        <f t="array" aca="1" ref="AD10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IF(OR($A103="", _xlpm.ColLetter="NONE"), "", INDIRECT("'" &amp; $A$35 &amp; "'!" &amp; _xlpm.ColLetter &amp; $B103)),
    _xlpm.SurfacingVal, INDIRECT("'" &amp; $A$35 &amp; "'!AX" &amp; $B103),
    IF(_xlpm.BaseVal="", "",
        IF(AND(_xlpm.ColLetter="AI", 'Manual Inputs'!$I$22="Yes"), _xlpm.BaseVal - _xlpm.SurfacingVal, _xlpm.BaseVal)
    )
)</f>
        <v/>
      </c>
      <c r="AE103" s="119" t="str" cm="1">
        <f t="array" aca="1" ref="AE10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IF(OR($A103="", _xlpm.ColLetter="NONE"), "", INDIRECT("'" &amp; $A$35 &amp; "'!" &amp; _xlpm.ColLetter &amp; $B103)),
    _xlpm.SurfacingVal, INDIRECT("'" &amp; $A$35 &amp; "'!AX" &amp; $B103),
    IF(_xlpm.BaseVal="", "",
        IF(AND(_xlpm.ColLetter="AI", 'Manual Inputs'!$I$22="Yes"), _xlpm.BaseVal - _xlpm.SurfacingVal, _xlpm.BaseVal)
    )
)</f>
        <v/>
      </c>
      <c r="AF103" s="119" t="str" cm="1">
        <f t="array" aca="1" ref="AF10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IF(OR($A103="", _xlpm.ColLetter="NONE"), "", INDIRECT("'" &amp; $A$35 &amp; "'!" &amp; _xlpm.ColLetter &amp; $B103)),
    _xlpm.SurfacingVal, INDIRECT("'" &amp; $A$35 &amp; "'!AX" &amp; $B103),
    IF(_xlpm.BaseVal="", "",
        IF(AND(_xlpm.ColLetter="AI", 'Manual Inputs'!$I$22="Yes"), _xlpm.BaseVal - _xlpm.SurfacingVal, _xlpm.BaseVal)
    )
)</f>
        <v/>
      </c>
      <c r="AG103" s="119" t="str" cm="1">
        <f t="array" aca="1" ref="AG10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IF(OR($A103="", _xlpm.ColLetter="NONE"), "", INDIRECT("'" &amp; $A$35 &amp; "'!" &amp; _xlpm.ColLetter &amp; $B103)),
    _xlpm.SurfacingVal, INDIRECT("'" &amp; $A$35 &amp; "'!AX" &amp; $B103),
    IF(_xlpm.BaseVal="", "",
        IF(AND(_xlpm.ColLetter="AI", 'Manual Inputs'!$I$22="Yes"), _xlpm.BaseVal - _xlpm.SurfacingVal, _xlpm.BaseVal)
    )
)</f>
        <v/>
      </c>
      <c r="AH103" s="112"/>
      <c r="AI103" s="174"/>
    </row>
    <row r="104" spans="1:35" s="2" customFormat="1" ht="14.1" hidden="1" customHeight="1">
      <c r="A104" s="54"/>
      <c r="B104" s="6" t="str">
        <f t="shared" si="21"/>
        <v/>
      </c>
      <c r="C104" s="5"/>
      <c r="D104" s="98"/>
      <c r="E104" s="115"/>
      <c r="F104" s="116" t="str" cm="1">
        <f t="array" aca="1" ref="F104" ca="1">IF(A104="", "", INDIRECT("'" &amp; $A$35 &amp; "'!B" &amp; A104))</f>
        <v/>
      </c>
      <c r="G104" s="117" t="str">
        <f t="shared" si="22"/>
        <v/>
      </c>
      <c r="H104" s="118" t="str" cm="1">
        <f t="array" aca="1" ref="H104" ca="1">IF(A104="", "", INDIRECT("'" &amp; $A$35 &amp; "'!B" &amp; B104))</f>
        <v/>
      </c>
      <c r="I104" s="119" t="str" cm="1">
        <f t="array" aca="1" ref="I10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IF(OR($A104="", _xlpm.ColLetter="NONE"), "", INDIRECT("'" &amp; $A$35 &amp; "'!" &amp; _xlpm.ColLetter &amp; $B104)),
    _xlpm.SurfacingVal, INDIRECT("'" &amp; $A$35 &amp; "'!AX" &amp; $B104),
    IF(_xlpm.BaseVal="", "",
        IF(AND(_xlpm.ColLetter="AI", 'Manual Inputs'!$I$22="Yes"), _xlpm.BaseVal - _xlpm.SurfacingVal, _xlpm.BaseVal)
    )
)</f>
        <v/>
      </c>
      <c r="J104" s="119" t="str" cm="1">
        <f t="array" aca="1" ref="J10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IF(OR($A104="", _xlpm.ColLetter="NONE"), "", INDIRECT("'" &amp; $A$35 &amp; "'!" &amp; _xlpm.ColLetter &amp; $B104)),
    _xlpm.SurfacingVal, INDIRECT("'" &amp; $A$35 &amp; "'!AX" &amp; $B104),
    IF(_xlpm.BaseVal="", "",
        IF(AND(_xlpm.ColLetter="AI", 'Manual Inputs'!$I$22="Yes"), _xlpm.BaseVal - _xlpm.SurfacingVal, _xlpm.BaseVal)
    )
)</f>
        <v/>
      </c>
      <c r="K104" s="119" t="str" cm="1">
        <f t="array" aca="1" ref="K10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IF(OR($A104="", _xlpm.ColLetter="NONE"), "", INDIRECT("'" &amp; $A$35 &amp; "'!" &amp; _xlpm.ColLetter &amp; $B104)),
    _xlpm.SurfacingVal, INDIRECT("'" &amp; $A$35 &amp; "'!AX" &amp; $B104),
    IF(_xlpm.BaseVal="", "",
        IF(AND(_xlpm.ColLetter="AI", 'Manual Inputs'!$I$22="Yes"), _xlpm.BaseVal - _xlpm.SurfacingVal, _xlpm.BaseVal)
    )
)</f>
        <v/>
      </c>
      <c r="L104" s="119" t="str" cm="1">
        <f t="array" aca="1" ref="L10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IF(OR($A104="", _xlpm.ColLetter="NONE"), "", INDIRECT("'" &amp; $A$35 &amp; "'!" &amp; _xlpm.ColLetter &amp; $B104)),
    _xlpm.SurfacingVal, INDIRECT("'" &amp; $A$35 &amp; "'!AX" &amp; $B104),
    IF(_xlpm.BaseVal="", "",
        IF(AND(_xlpm.ColLetter="AI", 'Manual Inputs'!$I$22="Yes"), _xlpm.BaseVal - _xlpm.SurfacingVal, _xlpm.BaseVal)
    )
)</f>
        <v/>
      </c>
      <c r="M104" s="119" t="str" cm="1">
        <f t="array" aca="1" ref="M10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IF(OR($A104="", _xlpm.ColLetter="NONE"), "", INDIRECT("'" &amp; $A$35 &amp; "'!" &amp; _xlpm.ColLetter &amp; $B104)),
    _xlpm.SurfacingVal, INDIRECT("'" &amp; $A$35 &amp; "'!AX" &amp; $B104),
    IF(_xlpm.BaseVal="", "",
        IF(AND(_xlpm.ColLetter="AI", 'Manual Inputs'!$I$22="Yes"), _xlpm.BaseVal - _xlpm.SurfacingVal, _xlpm.BaseVal)
    )
)</f>
        <v/>
      </c>
      <c r="N104" s="119" t="str" cm="1">
        <f t="array" aca="1" ref="N10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IF(OR($A104="", _xlpm.ColLetter="NONE"), "", INDIRECT("'" &amp; $A$35 &amp; "'!" &amp; _xlpm.ColLetter &amp; $B104)),
    _xlpm.SurfacingVal, INDIRECT("'" &amp; $A$35 &amp; "'!AX" &amp; $B104),
    IF(_xlpm.BaseVal="", "",
        IF(AND(_xlpm.ColLetter="AI", 'Manual Inputs'!$I$22="Yes"), _xlpm.BaseVal - _xlpm.SurfacingVal, _xlpm.BaseVal)
    )
)</f>
        <v/>
      </c>
      <c r="O104" s="119" t="str" cm="1">
        <f t="array" aca="1" ref="O10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IF(OR($A104="", _xlpm.ColLetter="NONE"), "", INDIRECT("'" &amp; $A$35 &amp; "'!" &amp; _xlpm.ColLetter &amp; $B104)),
    _xlpm.SurfacingVal, INDIRECT("'" &amp; $A$35 &amp; "'!AX" &amp; $B104),
    IF(_xlpm.BaseVal="", "",
        IF(AND(_xlpm.ColLetter="AI", 'Manual Inputs'!$I$22="Yes"), _xlpm.BaseVal - _xlpm.SurfacingVal, _xlpm.BaseVal)
    )
)</f>
        <v/>
      </c>
      <c r="P104" s="119" t="str" cm="1">
        <f t="array" aca="1" ref="P10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IF(OR($A104="", _xlpm.ColLetter="NONE"), "", INDIRECT("'" &amp; $A$35 &amp; "'!" &amp; _xlpm.ColLetter &amp; $B104)),
    _xlpm.SurfacingVal, INDIRECT("'" &amp; $A$35 &amp; "'!AX" &amp; $B104),
    IF(_xlpm.BaseVal="", "",
        IF(AND(_xlpm.ColLetter="AI", 'Manual Inputs'!$I$22="Yes"), _xlpm.BaseVal - _xlpm.SurfacingVal, _xlpm.BaseVal)
    )
)</f>
        <v/>
      </c>
      <c r="Q104" s="119" t="str" cm="1">
        <f t="array" aca="1" ref="Q10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IF(OR($A104="", _xlpm.ColLetter="NONE"), "", INDIRECT("'" &amp; $A$35 &amp; "'!" &amp; _xlpm.ColLetter &amp; $B104)),
    _xlpm.SurfacingVal, INDIRECT("'" &amp; $A$35 &amp; "'!AX" &amp; $B104),
    IF(_xlpm.BaseVal="", "",
        IF(AND(_xlpm.ColLetter="AI", 'Manual Inputs'!$I$22="Yes"), _xlpm.BaseVal - _xlpm.SurfacingVal, _xlpm.BaseVal)
    )
)</f>
        <v/>
      </c>
      <c r="R104" s="119" t="str" cm="1">
        <f t="array" aca="1" ref="R10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IF(OR($A104="", _xlpm.ColLetter="NONE"), "", INDIRECT("'" &amp; $A$35 &amp; "'!" &amp; _xlpm.ColLetter &amp; $B104)),
    _xlpm.SurfacingVal, INDIRECT("'" &amp; $A$35 &amp; "'!AX" &amp; $B104),
    IF(_xlpm.BaseVal="", "",
        IF(AND(_xlpm.ColLetter="AI", 'Manual Inputs'!$I$22="Yes"), _xlpm.BaseVal - _xlpm.SurfacingVal, _xlpm.BaseVal)
    )
)</f>
        <v/>
      </c>
      <c r="S104" s="119" t="str" cm="1">
        <f t="array" aca="1" ref="S10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IF(OR($A104="", _xlpm.ColLetter="NONE"), "", INDIRECT("'" &amp; $A$35 &amp; "'!" &amp; _xlpm.ColLetter &amp; $B104)),
    _xlpm.SurfacingVal, INDIRECT("'" &amp; $A$35 &amp; "'!AX" &amp; $B104),
    IF(_xlpm.BaseVal="", "",
        IF(AND(_xlpm.ColLetter="AI", 'Manual Inputs'!$I$22="Yes"), _xlpm.BaseVal - _xlpm.SurfacingVal, _xlpm.BaseVal)
    )
)</f>
        <v/>
      </c>
      <c r="T104" s="119" t="str" cm="1">
        <f t="array" aca="1" ref="T10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IF(OR($A104="", _xlpm.ColLetter="NONE"), "", INDIRECT("'" &amp; $A$35 &amp; "'!" &amp; _xlpm.ColLetter &amp; $B104)),
    _xlpm.SurfacingVal, INDIRECT("'" &amp; $A$35 &amp; "'!AX" &amp; $B104),
    IF(_xlpm.BaseVal="", "",
        IF(AND(_xlpm.ColLetter="AI", 'Manual Inputs'!$I$22="Yes"), _xlpm.BaseVal - _xlpm.SurfacingVal, _xlpm.BaseVal)
    )
)</f>
        <v/>
      </c>
      <c r="U104" s="119" t="str" cm="1">
        <f t="array" aca="1" ref="U10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IF(OR($A104="", _xlpm.ColLetter="NONE"), "", INDIRECT("'" &amp; $A$35 &amp; "'!" &amp; _xlpm.ColLetter &amp; $B104)),
    _xlpm.SurfacingVal, INDIRECT("'" &amp; $A$35 &amp; "'!AX" &amp; $B104),
    IF(_xlpm.BaseVal="", "",
        IF(AND(_xlpm.ColLetter="AI", 'Manual Inputs'!$I$22="Yes"), _xlpm.BaseVal - _xlpm.SurfacingVal, _xlpm.BaseVal)
    )
)</f>
        <v/>
      </c>
      <c r="V104" s="119" t="str" cm="1">
        <f t="array" aca="1" ref="V10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IF(OR($A104="", _xlpm.ColLetter="NONE"), "", INDIRECT("'" &amp; $A$35 &amp; "'!" &amp; _xlpm.ColLetter &amp; $B104)),
    _xlpm.SurfacingVal, INDIRECT("'" &amp; $A$35 &amp; "'!AX" &amp; $B104),
    IF(_xlpm.BaseVal="", "",
        IF(AND(_xlpm.ColLetter="AI", 'Manual Inputs'!$I$22="Yes"), _xlpm.BaseVal - _xlpm.SurfacingVal, _xlpm.BaseVal)
    )
)</f>
        <v/>
      </c>
      <c r="W104" s="119" t="str" cm="1">
        <f t="array" aca="1" ref="W10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IF(OR($A104="", _xlpm.ColLetter="NONE"), "", INDIRECT("'" &amp; $A$35 &amp; "'!" &amp; _xlpm.ColLetter &amp; $B104)),
    _xlpm.SurfacingVal, INDIRECT("'" &amp; $A$35 &amp; "'!AX" &amp; $B104),
    IF(_xlpm.BaseVal="", "",
        IF(AND(_xlpm.ColLetter="AI", 'Manual Inputs'!$I$22="Yes"), _xlpm.BaseVal - _xlpm.SurfacingVal, _xlpm.BaseVal)
    )
)</f>
        <v/>
      </c>
      <c r="X104" s="119" t="str" cm="1">
        <f t="array" aca="1" ref="X10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IF(OR($A104="", _xlpm.ColLetter="NONE"), "", INDIRECT("'" &amp; $A$35 &amp; "'!" &amp; _xlpm.ColLetter &amp; $B104)),
    _xlpm.SurfacingVal, INDIRECT("'" &amp; $A$35 &amp; "'!AX" &amp; $B104),
    IF(_xlpm.BaseVal="", "",
        IF(AND(_xlpm.ColLetter="AI", 'Manual Inputs'!$I$22="Yes"), _xlpm.BaseVal - _xlpm.SurfacingVal, _xlpm.BaseVal)
    )
)</f>
        <v/>
      </c>
      <c r="Y104" s="119" t="str" cm="1">
        <f t="array" aca="1" ref="Y10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IF(OR($A104="", _xlpm.ColLetter="NONE"), "", INDIRECT("'" &amp; $A$35 &amp; "'!" &amp; _xlpm.ColLetter &amp; $B104)),
    _xlpm.SurfacingVal, INDIRECT("'" &amp; $A$35 &amp; "'!AX" &amp; $B104),
    IF(_xlpm.BaseVal="", "",
        IF(AND(_xlpm.ColLetter="AI", 'Manual Inputs'!$I$22="Yes"), _xlpm.BaseVal - _xlpm.SurfacingVal, _xlpm.BaseVal)
    )
)</f>
        <v/>
      </c>
      <c r="Z104" s="119" t="str" cm="1">
        <f t="array" aca="1" ref="Z10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IF(OR($A104="", _xlpm.ColLetter="NONE"), "", INDIRECT("'" &amp; $A$35 &amp; "'!" &amp; _xlpm.ColLetter &amp; $B104)),
    _xlpm.SurfacingVal, INDIRECT("'" &amp; $A$35 &amp; "'!AX" &amp; $B104),
    IF(_xlpm.BaseVal="", "",
        IF(AND(_xlpm.ColLetter="AI", 'Manual Inputs'!$I$22="Yes"), _xlpm.BaseVal - _xlpm.SurfacingVal, _xlpm.BaseVal)
    )
)</f>
        <v/>
      </c>
      <c r="AA104" s="119" t="str" cm="1">
        <f t="array" aca="1" ref="AA10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IF(OR($A104="", _xlpm.ColLetter="NONE"), "", INDIRECT("'" &amp; $A$35 &amp; "'!" &amp; _xlpm.ColLetter &amp; $B104)),
    _xlpm.SurfacingVal, INDIRECT("'" &amp; $A$35 &amp; "'!AX" &amp; $B104),
    IF(_xlpm.BaseVal="", "",
        IF(AND(_xlpm.ColLetter="AI", 'Manual Inputs'!$I$22="Yes"), _xlpm.BaseVal - _xlpm.SurfacingVal, _xlpm.BaseVal)
    )
)</f>
        <v/>
      </c>
      <c r="AB104" s="119" t="str" cm="1">
        <f t="array" aca="1" ref="AB10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IF(OR($A104="", _xlpm.ColLetter="NONE"), "", INDIRECT("'" &amp; $A$35 &amp; "'!" &amp; _xlpm.ColLetter &amp; $B104)),
    _xlpm.SurfacingVal, INDIRECT("'" &amp; $A$35 &amp; "'!AX" &amp; $B104),
    IF(_xlpm.BaseVal="", "",
        IF(AND(_xlpm.ColLetter="AI", 'Manual Inputs'!$I$22="Yes"), _xlpm.BaseVal - _xlpm.SurfacingVal, _xlpm.BaseVal)
    )
)</f>
        <v/>
      </c>
      <c r="AC104" s="119" t="str" cm="1">
        <f t="array" aca="1" ref="AC10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IF(OR($A104="", _xlpm.ColLetter="NONE"), "", INDIRECT("'" &amp; $A$35 &amp; "'!" &amp; _xlpm.ColLetter &amp; $B104)),
    _xlpm.SurfacingVal, INDIRECT("'" &amp; $A$35 &amp; "'!AX" &amp; $B104),
    IF(_xlpm.BaseVal="", "",
        IF(AND(_xlpm.ColLetter="AI", 'Manual Inputs'!$I$22="Yes"), _xlpm.BaseVal - _xlpm.SurfacingVal, _xlpm.BaseVal)
    )
)</f>
        <v/>
      </c>
      <c r="AD104" s="119" t="str" cm="1">
        <f t="array" aca="1" ref="AD10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IF(OR($A104="", _xlpm.ColLetter="NONE"), "", INDIRECT("'" &amp; $A$35 &amp; "'!" &amp; _xlpm.ColLetter &amp; $B104)),
    _xlpm.SurfacingVal, INDIRECT("'" &amp; $A$35 &amp; "'!AX" &amp; $B104),
    IF(_xlpm.BaseVal="", "",
        IF(AND(_xlpm.ColLetter="AI", 'Manual Inputs'!$I$22="Yes"), _xlpm.BaseVal - _xlpm.SurfacingVal, _xlpm.BaseVal)
    )
)</f>
        <v/>
      </c>
      <c r="AE104" s="119" t="str" cm="1">
        <f t="array" aca="1" ref="AE10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IF(OR($A104="", _xlpm.ColLetter="NONE"), "", INDIRECT("'" &amp; $A$35 &amp; "'!" &amp; _xlpm.ColLetter &amp; $B104)),
    _xlpm.SurfacingVal, INDIRECT("'" &amp; $A$35 &amp; "'!AX" &amp; $B104),
    IF(_xlpm.BaseVal="", "",
        IF(AND(_xlpm.ColLetter="AI", 'Manual Inputs'!$I$22="Yes"), _xlpm.BaseVal - _xlpm.SurfacingVal, _xlpm.BaseVal)
    )
)</f>
        <v/>
      </c>
      <c r="AF104" s="119" t="str" cm="1">
        <f t="array" aca="1" ref="AF10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IF(OR($A104="", _xlpm.ColLetter="NONE"), "", INDIRECT("'" &amp; $A$35 &amp; "'!" &amp; _xlpm.ColLetter &amp; $B104)),
    _xlpm.SurfacingVal, INDIRECT("'" &amp; $A$35 &amp; "'!AX" &amp; $B104),
    IF(_xlpm.BaseVal="", "",
        IF(AND(_xlpm.ColLetter="AI", 'Manual Inputs'!$I$22="Yes"), _xlpm.BaseVal - _xlpm.SurfacingVal, _xlpm.BaseVal)
    )
)</f>
        <v/>
      </c>
      <c r="AG104" s="119" t="str" cm="1">
        <f t="array" aca="1" ref="AG10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IF(OR($A104="", _xlpm.ColLetter="NONE"), "", INDIRECT("'" &amp; $A$35 &amp; "'!" &amp; _xlpm.ColLetter &amp; $B104)),
    _xlpm.SurfacingVal, INDIRECT("'" &amp; $A$35 &amp; "'!AX" &amp; $B104),
    IF(_xlpm.BaseVal="", "",
        IF(AND(_xlpm.ColLetter="AI", 'Manual Inputs'!$I$22="Yes"), _xlpm.BaseVal - _xlpm.SurfacingVal, _xlpm.BaseVal)
    )
)</f>
        <v/>
      </c>
      <c r="AH104" s="112"/>
      <c r="AI104" s="174"/>
    </row>
    <row r="105" spans="1:35" s="2" customFormat="1" ht="14.1" hidden="1" customHeight="1">
      <c r="A105" s="54"/>
      <c r="B105" s="6" t="str">
        <f t="shared" si="21"/>
        <v/>
      </c>
      <c r="C105" s="5"/>
      <c r="D105" s="98"/>
      <c r="E105" s="115"/>
      <c r="F105" s="116" t="str" cm="1">
        <f t="array" aca="1" ref="F105" ca="1">IF(A105="", "", INDIRECT("'" &amp; $A$35 &amp; "'!B" &amp; A105))</f>
        <v/>
      </c>
      <c r="G105" s="117" t="str">
        <f t="shared" si="22"/>
        <v/>
      </c>
      <c r="H105" s="118" t="str" cm="1">
        <f t="array" aca="1" ref="H105" ca="1">IF(A105="", "", INDIRECT("'" &amp; $A$35 &amp; "'!B" &amp; B105))</f>
        <v/>
      </c>
      <c r="I105" s="119" t="str" cm="1">
        <f t="array" aca="1" ref="I10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IF(OR($A105="", _xlpm.ColLetter="NONE"), "", INDIRECT("'" &amp; $A$35 &amp; "'!" &amp; _xlpm.ColLetter &amp; $B105)),
    _xlpm.SurfacingVal, INDIRECT("'" &amp; $A$35 &amp; "'!AX" &amp; $B105),
    IF(_xlpm.BaseVal="", "",
        IF(AND(_xlpm.ColLetter="AI", 'Manual Inputs'!$I$22="Yes"), _xlpm.BaseVal - _xlpm.SurfacingVal, _xlpm.BaseVal)
    )
)</f>
        <v/>
      </c>
      <c r="J105" s="119" t="str" cm="1">
        <f t="array" aca="1" ref="J10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IF(OR($A105="", _xlpm.ColLetter="NONE"), "", INDIRECT("'" &amp; $A$35 &amp; "'!" &amp; _xlpm.ColLetter &amp; $B105)),
    _xlpm.SurfacingVal, INDIRECT("'" &amp; $A$35 &amp; "'!AX" &amp; $B105),
    IF(_xlpm.BaseVal="", "",
        IF(AND(_xlpm.ColLetter="AI", 'Manual Inputs'!$I$22="Yes"), _xlpm.BaseVal - _xlpm.SurfacingVal, _xlpm.BaseVal)
    )
)</f>
        <v/>
      </c>
      <c r="K105" s="119" t="str" cm="1">
        <f t="array" aca="1" ref="K10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IF(OR($A105="", _xlpm.ColLetter="NONE"), "", INDIRECT("'" &amp; $A$35 &amp; "'!" &amp; _xlpm.ColLetter &amp; $B105)),
    _xlpm.SurfacingVal, INDIRECT("'" &amp; $A$35 &amp; "'!AX" &amp; $B105),
    IF(_xlpm.BaseVal="", "",
        IF(AND(_xlpm.ColLetter="AI", 'Manual Inputs'!$I$22="Yes"), _xlpm.BaseVal - _xlpm.SurfacingVal, _xlpm.BaseVal)
    )
)</f>
        <v/>
      </c>
      <c r="L105" s="119" t="str" cm="1">
        <f t="array" aca="1" ref="L10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IF(OR($A105="", _xlpm.ColLetter="NONE"), "", INDIRECT("'" &amp; $A$35 &amp; "'!" &amp; _xlpm.ColLetter &amp; $B105)),
    _xlpm.SurfacingVal, INDIRECT("'" &amp; $A$35 &amp; "'!AX" &amp; $B105),
    IF(_xlpm.BaseVal="", "",
        IF(AND(_xlpm.ColLetter="AI", 'Manual Inputs'!$I$22="Yes"), _xlpm.BaseVal - _xlpm.SurfacingVal, _xlpm.BaseVal)
    )
)</f>
        <v/>
      </c>
      <c r="M105" s="119" t="str" cm="1">
        <f t="array" aca="1" ref="M10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IF(OR($A105="", _xlpm.ColLetter="NONE"), "", INDIRECT("'" &amp; $A$35 &amp; "'!" &amp; _xlpm.ColLetter &amp; $B105)),
    _xlpm.SurfacingVal, INDIRECT("'" &amp; $A$35 &amp; "'!AX" &amp; $B105),
    IF(_xlpm.BaseVal="", "",
        IF(AND(_xlpm.ColLetter="AI", 'Manual Inputs'!$I$22="Yes"), _xlpm.BaseVal - _xlpm.SurfacingVal, _xlpm.BaseVal)
    )
)</f>
        <v/>
      </c>
      <c r="N105" s="119" t="str" cm="1">
        <f t="array" aca="1" ref="N10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IF(OR($A105="", _xlpm.ColLetter="NONE"), "", INDIRECT("'" &amp; $A$35 &amp; "'!" &amp; _xlpm.ColLetter &amp; $B105)),
    _xlpm.SurfacingVal, INDIRECT("'" &amp; $A$35 &amp; "'!AX" &amp; $B105),
    IF(_xlpm.BaseVal="", "",
        IF(AND(_xlpm.ColLetter="AI", 'Manual Inputs'!$I$22="Yes"), _xlpm.BaseVal - _xlpm.SurfacingVal, _xlpm.BaseVal)
    )
)</f>
        <v/>
      </c>
      <c r="O105" s="119" t="str" cm="1">
        <f t="array" aca="1" ref="O10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IF(OR($A105="", _xlpm.ColLetter="NONE"), "", INDIRECT("'" &amp; $A$35 &amp; "'!" &amp; _xlpm.ColLetter &amp; $B105)),
    _xlpm.SurfacingVal, INDIRECT("'" &amp; $A$35 &amp; "'!AX" &amp; $B105),
    IF(_xlpm.BaseVal="", "",
        IF(AND(_xlpm.ColLetter="AI", 'Manual Inputs'!$I$22="Yes"), _xlpm.BaseVal - _xlpm.SurfacingVal, _xlpm.BaseVal)
    )
)</f>
        <v/>
      </c>
      <c r="P105" s="119" t="str" cm="1">
        <f t="array" aca="1" ref="P10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IF(OR($A105="", _xlpm.ColLetter="NONE"), "", INDIRECT("'" &amp; $A$35 &amp; "'!" &amp; _xlpm.ColLetter &amp; $B105)),
    _xlpm.SurfacingVal, INDIRECT("'" &amp; $A$35 &amp; "'!AX" &amp; $B105),
    IF(_xlpm.BaseVal="", "",
        IF(AND(_xlpm.ColLetter="AI", 'Manual Inputs'!$I$22="Yes"), _xlpm.BaseVal - _xlpm.SurfacingVal, _xlpm.BaseVal)
    )
)</f>
        <v/>
      </c>
      <c r="Q105" s="119" t="str" cm="1">
        <f t="array" aca="1" ref="Q10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IF(OR($A105="", _xlpm.ColLetter="NONE"), "", INDIRECT("'" &amp; $A$35 &amp; "'!" &amp; _xlpm.ColLetter &amp; $B105)),
    _xlpm.SurfacingVal, INDIRECT("'" &amp; $A$35 &amp; "'!AX" &amp; $B105),
    IF(_xlpm.BaseVal="", "",
        IF(AND(_xlpm.ColLetter="AI", 'Manual Inputs'!$I$22="Yes"), _xlpm.BaseVal - _xlpm.SurfacingVal, _xlpm.BaseVal)
    )
)</f>
        <v/>
      </c>
      <c r="R105" s="119" t="str" cm="1">
        <f t="array" aca="1" ref="R10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IF(OR($A105="", _xlpm.ColLetter="NONE"), "", INDIRECT("'" &amp; $A$35 &amp; "'!" &amp; _xlpm.ColLetter &amp; $B105)),
    _xlpm.SurfacingVal, INDIRECT("'" &amp; $A$35 &amp; "'!AX" &amp; $B105),
    IF(_xlpm.BaseVal="", "",
        IF(AND(_xlpm.ColLetter="AI", 'Manual Inputs'!$I$22="Yes"), _xlpm.BaseVal - _xlpm.SurfacingVal, _xlpm.BaseVal)
    )
)</f>
        <v/>
      </c>
      <c r="S105" s="119" t="str" cm="1">
        <f t="array" aca="1" ref="S10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IF(OR($A105="", _xlpm.ColLetter="NONE"), "", INDIRECT("'" &amp; $A$35 &amp; "'!" &amp; _xlpm.ColLetter &amp; $B105)),
    _xlpm.SurfacingVal, INDIRECT("'" &amp; $A$35 &amp; "'!AX" &amp; $B105),
    IF(_xlpm.BaseVal="", "",
        IF(AND(_xlpm.ColLetter="AI", 'Manual Inputs'!$I$22="Yes"), _xlpm.BaseVal - _xlpm.SurfacingVal, _xlpm.BaseVal)
    )
)</f>
        <v/>
      </c>
      <c r="T105" s="119" t="str" cm="1">
        <f t="array" aca="1" ref="T10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IF(OR($A105="", _xlpm.ColLetter="NONE"), "", INDIRECT("'" &amp; $A$35 &amp; "'!" &amp; _xlpm.ColLetter &amp; $B105)),
    _xlpm.SurfacingVal, INDIRECT("'" &amp; $A$35 &amp; "'!AX" &amp; $B105),
    IF(_xlpm.BaseVal="", "",
        IF(AND(_xlpm.ColLetter="AI", 'Manual Inputs'!$I$22="Yes"), _xlpm.BaseVal - _xlpm.SurfacingVal, _xlpm.BaseVal)
    )
)</f>
        <v/>
      </c>
      <c r="U105" s="119" t="str" cm="1">
        <f t="array" aca="1" ref="U10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IF(OR($A105="", _xlpm.ColLetter="NONE"), "", INDIRECT("'" &amp; $A$35 &amp; "'!" &amp; _xlpm.ColLetter &amp; $B105)),
    _xlpm.SurfacingVal, INDIRECT("'" &amp; $A$35 &amp; "'!AX" &amp; $B105),
    IF(_xlpm.BaseVal="", "",
        IF(AND(_xlpm.ColLetter="AI", 'Manual Inputs'!$I$22="Yes"), _xlpm.BaseVal - _xlpm.SurfacingVal, _xlpm.BaseVal)
    )
)</f>
        <v/>
      </c>
      <c r="V105" s="119" t="str" cm="1">
        <f t="array" aca="1" ref="V10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IF(OR($A105="", _xlpm.ColLetter="NONE"), "", INDIRECT("'" &amp; $A$35 &amp; "'!" &amp; _xlpm.ColLetter &amp; $B105)),
    _xlpm.SurfacingVal, INDIRECT("'" &amp; $A$35 &amp; "'!AX" &amp; $B105),
    IF(_xlpm.BaseVal="", "",
        IF(AND(_xlpm.ColLetter="AI", 'Manual Inputs'!$I$22="Yes"), _xlpm.BaseVal - _xlpm.SurfacingVal, _xlpm.BaseVal)
    )
)</f>
        <v/>
      </c>
      <c r="W105" s="119" t="str" cm="1">
        <f t="array" aca="1" ref="W10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IF(OR($A105="", _xlpm.ColLetter="NONE"), "", INDIRECT("'" &amp; $A$35 &amp; "'!" &amp; _xlpm.ColLetter &amp; $B105)),
    _xlpm.SurfacingVal, INDIRECT("'" &amp; $A$35 &amp; "'!AX" &amp; $B105),
    IF(_xlpm.BaseVal="", "",
        IF(AND(_xlpm.ColLetter="AI", 'Manual Inputs'!$I$22="Yes"), _xlpm.BaseVal - _xlpm.SurfacingVal, _xlpm.BaseVal)
    )
)</f>
        <v/>
      </c>
      <c r="X105" s="119" t="str" cm="1">
        <f t="array" aca="1" ref="X10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IF(OR($A105="", _xlpm.ColLetter="NONE"), "", INDIRECT("'" &amp; $A$35 &amp; "'!" &amp; _xlpm.ColLetter &amp; $B105)),
    _xlpm.SurfacingVal, INDIRECT("'" &amp; $A$35 &amp; "'!AX" &amp; $B105),
    IF(_xlpm.BaseVal="", "",
        IF(AND(_xlpm.ColLetter="AI", 'Manual Inputs'!$I$22="Yes"), _xlpm.BaseVal - _xlpm.SurfacingVal, _xlpm.BaseVal)
    )
)</f>
        <v/>
      </c>
      <c r="Y105" s="119" t="str" cm="1">
        <f t="array" aca="1" ref="Y10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IF(OR($A105="", _xlpm.ColLetter="NONE"), "", INDIRECT("'" &amp; $A$35 &amp; "'!" &amp; _xlpm.ColLetter &amp; $B105)),
    _xlpm.SurfacingVal, INDIRECT("'" &amp; $A$35 &amp; "'!AX" &amp; $B105),
    IF(_xlpm.BaseVal="", "",
        IF(AND(_xlpm.ColLetter="AI", 'Manual Inputs'!$I$22="Yes"), _xlpm.BaseVal - _xlpm.SurfacingVal, _xlpm.BaseVal)
    )
)</f>
        <v/>
      </c>
      <c r="Z105" s="119" t="str" cm="1">
        <f t="array" aca="1" ref="Z10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IF(OR($A105="", _xlpm.ColLetter="NONE"), "", INDIRECT("'" &amp; $A$35 &amp; "'!" &amp; _xlpm.ColLetter &amp; $B105)),
    _xlpm.SurfacingVal, INDIRECT("'" &amp; $A$35 &amp; "'!AX" &amp; $B105),
    IF(_xlpm.BaseVal="", "",
        IF(AND(_xlpm.ColLetter="AI", 'Manual Inputs'!$I$22="Yes"), _xlpm.BaseVal - _xlpm.SurfacingVal, _xlpm.BaseVal)
    )
)</f>
        <v/>
      </c>
      <c r="AA105" s="119" t="str" cm="1">
        <f t="array" aca="1" ref="AA10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IF(OR($A105="", _xlpm.ColLetter="NONE"), "", INDIRECT("'" &amp; $A$35 &amp; "'!" &amp; _xlpm.ColLetter &amp; $B105)),
    _xlpm.SurfacingVal, INDIRECT("'" &amp; $A$35 &amp; "'!AX" &amp; $B105),
    IF(_xlpm.BaseVal="", "",
        IF(AND(_xlpm.ColLetter="AI", 'Manual Inputs'!$I$22="Yes"), _xlpm.BaseVal - _xlpm.SurfacingVal, _xlpm.BaseVal)
    )
)</f>
        <v/>
      </c>
      <c r="AB105" s="119" t="str" cm="1">
        <f t="array" aca="1" ref="AB10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IF(OR($A105="", _xlpm.ColLetter="NONE"), "", INDIRECT("'" &amp; $A$35 &amp; "'!" &amp; _xlpm.ColLetter &amp; $B105)),
    _xlpm.SurfacingVal, INDIRECT("'" &amp; $A$35 &amp; "'!AX" &amp; $B105),
    IF(_xlpm.BaseVal="", "",
        IF(AND(_xlpm.ColLetter="AI", 'Manual Inputs'!$I$22="Yes"), _xlpm.BaseVal - _xlpm.SurfacingVal, _xlpm.BaseVal)
    )
)</f>
        <v/>
      </c>
      <c r="AC105" s="119" t="str" cm="1">
        <f t="array" aca="1" ref="AC10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IF(OR($A105="", _xlpm.ColLetter="NONE"), "", INDIRECT("'" &amp; $A$35 &amp; "'!" &amp; _xlpm.ColLetter &amp; $B105)),
    _xlpm.SurfacingVal, INDIRECT("'" &amp; $A$35 &amp; "'!AX" &amp; $B105),
    IF(_xlpm.BaseVal="", "",
        IF(AND(_xlpm.ColLetter="AI", 'Manual Inputs'!$I$22="Yes"), _xlpm.BaseVal - _xlpm.SurfacingVal, _xlpm.BaseVal)
    )
)</f>
        <v/>
      </c>
      <c r="AD105" s="119" t="str" cm="1">
        <f t="array" aca="1" ref="AD10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IF(OR($A105="", _xlpm.ColLetter="NONE"), "", INDIRECT("'" &amp; $A$35 &amp; "'!" &amp; _xlpm.ColLetter &amp; $B105)),
    _xlpm.SurfacingVal, INDIRECT("'" &amp; $A$35 &amp; "'!AX" &amp; $B105),
    IF(_xlpm.BaseVal="", "",
        IF(AND(_xlpm.ColLetter="AI", 'Manual Inputs'!$I$22="Yes"), _xlpm.BaseVal - _xlpm.SurfacingVal, _xlpm.BaseVal)
    )
)</f>
        <v/>
      </c>
      <c r="AE105" s="119" t="str" cm="1">
        <f t="array" aca="1" ref="AE10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IF(OR($A105="", _xlpm.ColLetter="NONE"), "", INDIRECT("'" &amp; $A$35 &amp; "'!" &amp; _xlpm.ColLetter &amp; $B105)),
    _xlpm.SurfacingVal, INDIRECT("'" &amp; $A$35 &amp; "'!AX" &amp; $B105),
    IF(_xlpm.BaseVal="", "",
        IF(AND(_xlpm.ColLetter="AI", 'Manual Inputs'!$I$22="Yes"), _xlpm.BaseVal - _xlpm.SurfacingVal, _xlpm.BaseVal)
    )
)</f>
        <v/>
      </c>
      <c r="AF105" s="119" t="str" cm="1">
        <f t="array" aca="1" ref="AF10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IF(OR($A105="", _xlpm.ColLetter="NONE"), "", INDIRECT("'" &amp; $A$35 &amp; "'!" &amp; _xlpm.ColLetter &amp; $B105)),
    _xlpm.SurfacingVal, INDIRECT("'" &amp; $A$35 &amp; "'!AX" &amp; $B105),
    IF(_xlpm.BaseVal="", "",
        IF(AND(_xlpm.ColLetter="AI", 'Manual Inputs'!$I$22="Yes"), _xlpm.BaseVal - _xlpm.SurfacingVal, _xlpm.BaseVal)
    )
)</f>
        <v/>
      </c>
      <c r="AG105" s="119" t="str" cm="1">
        <f t="array" aca="1" ref="AG10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IF(OR($A105="", _xlpm.ColLetter="NONE"), "", INDIRECT("'" &amp; $A$35 &amp; "'!" &amp; _xlpm.ColLetter &amp; $B105)),
    _xlpm.SurfacingVal, INDIRECT("'" &amp; $A$35 &amp; "'!AX" &amp; $B105),
    IF(_xlpm.BaseVal="", "",
        IF(AND(_xlpm.ColLetter="AI", 'Manual Inputs'!$I$22="Yes"), _xlpm.BaseVal - _xlpm.SurfacingVal, _xlpm.BaseVal)
    )
)</f>
        <v/>
      </c>
      <c r="AH105" s="112"/>
      <c r="AI105" s="174"/>
    </row>
    <row r="106" spans="1:35" s="2" customFormat="1" ht="14.1" hidden="1" customHeight="1">
      <c r="A106" s="54"/>
      <c r="B106" s="6" t="str">
        <f t="shared" si="21"/>
        <v/>
      </c>
      <c r="C106" s="5"/>
      <c r="D106" s="98"/>
      <c r="E106" s="115"/>
      <c r="F106" s="116" t="str" cm="1">
        <f t="array" aca="1" ref="F106" ca="1">IF(A106="", "", INDIRECT("'" &amp; $A$35 &amp; "'!B" &amp; A106))</f>
        <v/>
      </c>
      <c r="G106" s="117" t="str">
        <f t="shared" si="22"/>
        <v/>
      </c>
      <c r="H106" s="118" t="str" cm="1">
        <f t="array" aca="1" ref="H106" ca="1">IF(A106="", "", INDIRECT("'" &amp; $A$35 &amp; "'!B" &amp; B106))</f>
        <v/>
      </c>
      <c r="I106" s="119" t="str" cm="1">
        <f t="array" aca="1" ref="I10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IF(OR($A106="", _xlpm.ColLetter="NONE"), "", INDIRECT("'" &amp; $A$35 &amp; "'!" &amp; _xlpm.ColLetter &amp; $B106)),
    _xlpm.SurfacingVal, INDIRECT("'" &amp; $A$35 &amp; "'!AX" &amp; $B106),
    IF(_xlpm.BaseVal="", "",
        IF(AND(_xlpm.ColLetter="AI", 'Manual Inputs'!$I$22="Yes"), _xlpm.BaseVal - _xlpm.SurfacingVal, _xlpm.BaseVal)
    )
)</f>
        <v/>
      </c>
      <c r="J106" s="119" t="str" cm="1">
        <f t="array" aca="1" ref="J10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IF(OR($A106="", _xlpm.ColLetter="NONE"), "", INDIRECT("'" &amp; $A$35 &amp; "'!" &amp; _xlpm.ColLetter &amp; $B106)),
    _xlpm.SurfacingVal, INDIRECT("'" &amp; $A$35 &amp; "'!AX" &amp; $B106),
    IF(_xlpm.BaseVal="", "",
        IF(AND(_xlpm.ColLetter="AI", 'Manual Inputs'!$I$22="Yes"), _xlpm.BaseVal - _xlpm.SurfacingVal, _xlpm.BaseVal)
    )
)</f>
        <v/>
      </c>
      <c r="K106" s="119" t="str" cm="1">
        <f t="array" aca="1" ref="K10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IF(OR($A106="", _xlpm.ColLetter="NONE"), "", INDIRECT("'" &amp; $A$35 &amp; "'!" &amp; _xlpm.ColLetter &amp; $B106)),
    _xlpm.SurfacingVal, INDIRECT("'" &amp; $A$35 &amp; "'!AX" &amp; $B106),
    IF(_xlpm.BaseVal="", "",
        IF(AND(_xlpm.ColLetter="AI", 'Manual Inputs'!$I$22="Yes"), _xlpm.BaseVal - _xlpm.SurfacingVal, _xlpm.BaseVal)
    )
)</f>
        <v/>
      </c>
      <c r="L106" s="119" t="str" cm="1">
        <f t="array" aca="1" ref="L10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IF(OR($A106="", _xlpm.ColLetter="NONE"), "", INDIRECT("'" &amp; $A$35 &amp; "'!" &amp; _xlpm.ColLetter &amp; $B106)),
    _xlpm.SurfacingVal, INDIRECT("'" &amp; $A$35 &amp; "'!AX" &amp; $B106),
    IF(_xlpm.BaseVal="", "",
        IF(AND(_xlpm.ColLetter="AI", 'Manual Inputs'!$I$22="Yes"), _xlpm.BaseVal - _xlpm.SurfacingVal, _xlpm.BaseVal)
    )
)</f>
        <v/>
      </c>
      <c r="M106" s="119" t="str" cm="1">
        <f t="array" aca="1" ref="M10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IF(OR($A106="", _xlpm.ColLetter="NONE"), "", INDIRECT("'" &amp; $A$35 &amp; "'!" &amp; _xlpm.ColLetter &amp; $B106)),
    _xlpm.SurfacingVal, INDIRECT("'" &amp; $A$35 &amp; "'!AX" &amp; $B106),
    IF(_xlpm.BaseVal="", "",
        IF(AND(_xlpm.ColLetter="AI", 'Manual Inputs'!$I$22="Yes"), _xlpm.BaseVal - _xlpm.SurfacingVal, _xlpm.BaseVal)
    )
)</f>
        <v/>
      </c>
      <c r="N106" s="119" t="str" cm="1">
        <f t="array" aca="1" ref="N10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IF(OR($A106="", _xlpm.ColLetter="NONE"), "", INDIRECT("'" &amp; $A$35 &amp; "'!" &amp; _xlpm.ColLetter &amp; $B106)),
    _xlpm.SurfacingVal, INDIRECT("'" &amp; $A$35 &amp; "'!AX" &amp; $B106),
    IF(_xlpm.BaseVal="", "",
        IF(AND(_xlpm.ColLetter="AI", 'Manual Inputs'!$I$22="Yes"), _xlpm.BaseVal - _xlpm.SurfacingVal, _xlpm.BaseVal)
    )
)</f>
        <v/>
      </c>
      <c r="O106" s="119" t="str" cm="1">
        <f t="array" aca="1" ref="O10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IF(OR($A106="", _xlpm.ColLetter="NONE"), "", INDIRECT("'" &amp; $A$35 &amp; "'!" &amp; _xlpm.ColLetter &amp; $B106)),
    _xlpm.SurfacingVal, INDIRECT("'" &amp; $A$35 &amp; "'!AX" &amp; $B106),
    IF(_xlpm.BaseVal="", "",
        IF(AND(_xlpm.ColLetter="AI", 'Manual Inputs'!$I$22="Yes"), _xlpm.BaseVal - _xlpm.SurfacingVal, _xlpm.BaseVal)
    )
)</f>
        <v/>
      </c>
      <c r="P106" s="119" t="str" cm="1">
        <f t="array" aca="1" ref="P10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IF(OR($A106="", _xlpm.ColLetter="NONE"), "", INDIRECT("'" &amp; $A$35 &amp; "'!" &amp; _xlpm.ColLetter &amp; $B106)),
    _xlpm.SurfacingVal, INDIRECT("'" &amp; $A$35 &amp; "'!AX" &amp; $B106),
    IF(_xlpm.BaseVal="", "",
        IF(AND(_xlpm.ColLetter="AI", 'Manual Inputs'!$I$22="Yes"), _xlpm.BaseVal - _xlpm.SurfacingVal, _xlpm.BaseVal)
    )
)</f>
        <v/>
      </c>
      <c r="Q106" s="119" t="str" cm="1">
        <f t="array" aca="1" ref="Q10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IF(OR($A106="", _xlpm.ColLetter="NONE"), "", INDIRECT("'" &amp; $A$35 &amp; "'!" &amp; _xlpm.ColLetter &amp; $B106)),
    _xlpm.SurfacingVal, INDIRECT("'" &amp; $A$35 &amp; "'!AX" &amp; $B106),
    IF(_xlpm.BaseVal="", "",
        IF(AND(_xlpm.ColLetter="AI", 'Manual Inputs'!$I$22="Yes"), _xlpm.BaseVal - _xlpm.SurfacingVal, _xlpm.BaseVal)
    )
)</f>
        <v/>
      </c>
      <c r="R106" s="119" t="str" cm="1">
        <f t="array" aca="1" ref="R10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IF(OR($A106="", _xlpm.ColLetter="NONE"), "", INDIRECT("'" &amp; $A$35 &amp; "'!" &amp; _xlpm.ColLetter &amp; $B106)),
    _xlpm.SurfacingVal, INDIRECT("'" &amp; $A$35 &amp; "'!AX" &amp; $B106),
    IF(_xlpm.BaseVal="", "",
        IF(AND(_xlpm.ColLetter="AI", 'Manual Inputs'!$I$22="Yes"), _xlpm.BaseVal - _xlpm.SurfacingVal, _xlpm.BaseVal)
    )
)</f>
        <v/>
      </c>
      <c r="S106" s="119" t="str" cm="1">
        <f t="array" aca="1" ref="S10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IF(OR($A106="", _xlpm.ColLetter="NONE"), "", INDIRECT("'" &amp; $A$35 &amp; "'!" &amp; _xlpm.ColLetter &amp; $B106)),
    _xlpm.SurfacingVal, INDIRECT("'" &amp; $A$35 &amp; "'!AX" &amp; $B106),
    IF(_xlpm.BaseVal="", "",
        IF(AND(_xlpm.ColLetter="AI", 'Manual Inputs'!$I$22="Yes"), _xlpm.BaseVal - _xlpm.SurfacingVal, _xlpm.BaseVal)
    )
)</f>
        <v/>
      </c>
      <c r="T106" s="119" t="str" cm="1">
        <f t="array" aca="1" ref="T10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IF(OR($A106="", _xlpm.ColLetter="NONE"), "", INDIRECT("'" &amp; $A$35 &amp; "'!" &amp; _xlpm.ColLetter &amp; $B106)),
    _xlpm.SurfacingVal, INDIRECT("'" &amp; $A$35 &amp; "'!AX" &amp; $B106),
    IF(_xlpm.BaseVal="", "",
        IF(AND(_xlpm.ColLetter="AI", 'Manual Inputs'!$I$22="Yes"), _xlpm.BaseVal - _xlpm.SurfacingVal, _xlpm.BaseVal)
    )
)</f>
        <v/>
      </c>
      <c r="U106" s="119" t="str" cm="1">
        <f t="array" aca="1" ref="U10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IF(OR($A106="", _xlpm.ColLetter="NONE"), "", INDIRECT("'" &amp; $A$35 &amp; "'!" &amp; _xlpm.ColLetter &amp; $B106)),
    _xlpm.SurfacingVal, INDIRECT("'" &amp; $A$35 &amp; "'!AX" &amp; $B106),
    IF(_xlpm.BaseVal="", "",
        IF(AND(_xlpm.ColLetter="AI", 'Manual Inputs'!$I$22="Yes"), _xlpm.BaseVal - _xlpm.SurfacingVal, _xlpm.BaseVal)
    )
)</f>
        <v/>
      </c>
      <c r="V106" s="119" t="str" cm="1">
        <f t="array" aca="1" ref="V10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IF(OR($A106="", _xlpm.ColLetter="NONE"), "", INDIRECT("'" &amp; $A$35 &amp; "'!" &amp; _xlpm.ColLetter &amp; $B106)),
    _xlpm.SurfacingVal, INDIRECT("'" &amp; $A$35 &amp; "'!AX" &amp; $B106),
    IF(_xlpm.BaseVal="", "",
        IF(AND(_xlpm.ColLetter="AI", 'Manual Inputs'!$I$22="Yes"), _xlpm.BaseVal - _xlpm.SurfacingVal, _xlpm.BaseVal)
    )
)</f>
        <v/>
      </c>
      <c r="W106" s="119" t="str" cm="1">
        <f t="array" aca="1" ref="W10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IF(OR($A106="", _xlpm.ColLetter="NONE"), "", INDIRECT("'" &amp; $A$35 &amp; "'!" &amp; _xlpm.ColLetter &amp; $B106)),
    _xlpm.SurfacingVal, INDIRECT("'" &amp; $A$35 &amp; "'!AX" &amp; $B106),
    IF(_xlpm.BaseVal="", "",
        IF(AND(_xlpm.ColLetter="AI", 'Manual Inputs'!$I$22="Yes"), _xlpm.BaseVal - _xlpm.SurfacingVal, _xlpm.BaseVal)
    )
)</f>
        <v/>
      </c>
      <c r="X106" s="119" t="str" cm="1">
        <f t="array" aca="1" ref="X10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IF(OR($A106="", _xlpm.ColLetter="NONE"), "", INDIRECT("'" &amp; $A$35 &amp; "'!" &amp; _xlpm.ColLetter &amp; $B106)),
    _xlpm.SurfacingVal, INDIRECT("'" &amp; $A$35 &amp; "'!AX" &amp; $B106),
    IF(_xlpm.BaseVal="", "",
        IF(AND(_xlpm.ColLetter="AI", 'Manual Inputs'!$I$22="Yes"), _xlpm.BaseVal - _xlpm.SurfacingVal, _xlpm.BaseVal)
    )
)</f>
        <v/>
      </c>
      <c r="Y106" s="119" t="str" cm="1">
        <f t="array" aca="1" ref="Y10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IF(OR($A106="", _xlpm.ColLetter="NONE"), "", INDIRECT("'" &amp; $A$35 &amp; "'!" &amp; _xlpm.ColLetter &amp; $B106)),
    _xlpm.SurfacingVal, INDIRECT("'" &amp; $A$35 &amp; "'!AX" &amp; $B106),
    IF(_xlpm.BaseVal="", "",
        IF(AND(_xlpm.ColLetter="AI", 'Manual Inputs'!$I$22="Yes"), _xlpm.BaseVal - _xlpm.SurfacingVal, _xlpm.BaseVal)
    )
)</f>
        <v/>
      </c>
      <c r="Z106" s="119" t="str" cm="1">
        <f t="array" aca="1" ref="Z10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IF(OR($A106="", _xlpm.ColLetter="NONE"), "", INDIRECT("'" &amp; $A$35 &amp; "'!" &amp; _xlpm.ColLetter &amp; $B106)),
    _xlpm.SurfacingVal, INDIRECT("'" &amp; $A$35 &amp; "'!AX" &amp; $B106),
    IF(_xlpm.BaseVal="", "",
        IF(AND(_xlpm.ColLetter="AI", 'Manual Inputs'!$I$22="Yes"), _xlpm.BaseVal - _xlpm.SurfacingVal, _xlpm.BaseVal)
    )
)</f>
        <v/>
      </c>
      <c r="AA106" s="119" t="str" cm="1">
        <f t="array" aca="1" ref="AA10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IF(OR($A106="", _xlpm.ColLetter="NONE"), "", INDIRECT("'" &amp; $A$35 &amp; "'!" &amp; _xlpm.ColLetter &amp; $B106)),
    _xlpm.SurfacingVal, INDIRECT("'" &amp; $A$35 &amp; "'!AX" &amp; $B106),
    IF(_xlpm.BaseVal="", "",
        IF(AND(_xlpm.ColLetter="AI", 'Manual Inputs'!$I$22="Yes"), _xlpm.BaseVal - _xlpm.SurfacingVal, _xlpm.BaseVal)
    )
)</f>
        <v/>
      </c>
      <c r="AB106" s="119" t="str" cm="1">
        <f t="array" aca="1" ref="AB10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IF(OR($A106="", _xlpm.ColLetter="NONE"), "", INDIRECT("'" &amp; $A$35 &amp; "'!" &amp; _xlpm.ColLetter &amp; $B106)),
    _xlpm.SurfacingVal, INDIRECT("'" &amp; $A$35 &amp; "'!AX" &amp; $B106),
    IF(_xlpm.BaseVal="", "",
        IF(AND(_xlpm.ColLetter="AI", 'Manual Inputs'!$I$22="Yes"), _xlpm.BaseVal - _xlpm.SurfacingVal, _xlpm.BaseVal)
    )
)</f>
        <v/>
      </c>
      <c r="AC106" s="119" t="str" cm="1">
        <f t="array" aca="1" ref="AC10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IF(OR($A106="", _xlpm.ColLetter="NONE"), "", INDIRECT("'" &amp; $A$35 &amp; "'!" &amp; _xlpm.ColLetter &amp; $B106)),
    _xlpm.SurfacingVal, INDIRECT("'" &amp; $A$35 &amp; "'!AX" &amp; $B106),
    IF(_xlpm.BaseVal="", "",
        IF(AND(_xlpm.ColLetter="AI", 'Manual Inputs'!$I$22="Yes"), _xlpm.BaseVal - _xlpm.SurfacingVal, _xlpm.BaseVal)
    )
)</f>
        <v/>
      </c>
      <c r="AD106" s="119" t="str" cm="1">
        <f t="array" aca="1" ref="AD10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IF(OR($A106="", _xlpm.ColLetter="NONE"), "", INDIRECT("'" &amp; $A$35 &amp; "'!" &amp; _xlpm.ColLetter &amp; $B106)),
    _xlpm.SurfacingVal, INDIRECT("'" &amp; $A$35 &amp; "'!AX" &amp; $B106),
    IF(_xlpm.BaseVal="", "",
        IF(AND(_xlpm.ColLetter="AI", 'Manual Inputs'!$I$22="Yes"), _xlpm.BaseVal - _xlpm.SurfacingVal, _xlpm.BaseVal)
    )
)</f>
        <v/>
      </c>
      <c r="AE106" s="119" t="str" cm="1">
        <f t="array" aca="1" ref="AE10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IF(OR($A106="", _xlpm.ColLetter="NONE"), "", INDIRECT("'" &amp; $A$35 &amp; "'!" &amp; _xlpm.ColLetter &amp; $B106)),
    _xlpm.SurfacingVal, INDIRECT("'" &amp; $A$35 &amp; "'!AX" &amp; $B106),
    IF(_xlpm.BaseVal="", "",
        IF(AND(_xlpm.ColLetter="AI", 'Manual Inputs'!$I$22="Yes"), _xlpm.BaseVal - _xlpm.SurfacingVal, _xlpm.BaseVal)
    )
)</f>
        <v/>
      </c>
      <c r="AF106" s="119" t="str" cm="1">
        <f t="array" aca="1" ref="AF10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IF(OR($A106="", _xlpm.ColLetter="NONE"), "", INDIRECT("'" &amp; $A$35 &amp; "'!" &amp; _xlpm.ColLetter &amp; $B106)),
    _xlpm.SurfacingVal, INDIRECT("'" &amp; $A$35 &amp; "'!AX" &amp; $B106),
    IF(_xlpm.BaseVal="", "",
        IF(AND(_xlpm.ColLetter="AI", 'Manual Inputs'!$I$22="Yes"), _xlpm.BaseVal - _xlpm.SurfacingVal, _xlpm.BaseVal)
    )
)</f>
        <v/>
      </c>
      <c r="AG106" s="119" t="str" cm="1">
        <f t="array" aca="1" ref="AG10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IF(OR($A106="", _xlpm.ColLetter="NONE"), "", INDIRECT("'" &amp; $A$35 &amp; "'!" &amp; _xlpm.ColLetter &amp; $B106)),
    _xlpm.SurfacingVal, INDIRECT("'" &amp; $A$35 &amp; "'!AX" &amp; $B106),
    IF(_xlpm.BaseVal="", "",
        IF(AND(_xlpm.ColLetter="AI", 'Manual Inputs'!$I$22="Yes"), _xlpm.BaseVal - _xlpm.SurfacingVal, _xlpm.BaseVal)
    )
)</f>
        <v/>
      </c>
      <c r="AH106" s="112"/>
      <c r="AI106" s="174"/>
    </row>
    <row r="107" spans="1:35" s="2" customFormat="1" ht="14.1" hidden="1" customHeight="1">
      <c r="A107" s="54"/>
      <c r="B107" s="6" t="str">
        <f t="shared" si="21"/>
        <v/>
      </c>
      <c r="C107" s="8"/>
      <c r="D107" s="98"/>
      <c r="E107" s="115"/>
      <c r="F107" s="116" t="str" cm="1">
        <f t="array" aca="1" ref="F107" ca="1">IF(A107="", "", INDIRECT("'" &amp; $A$35 &amp; "'!B" &amp; A107))</f>
        <v/>
      </c>
      <c r="G107" s="117" t="str">
        <f t="shared" si="22"/>
        <v/>
      </c>
      <c r="H107" s="118" t="str" cm="1">
        <f t="array" aca="1" ref="H107" ca="1">IF(A107="", "", INDIRECT("'" &amp; $A$35 &amp; "'!B" &amp; B107))</f>
        <v/>
      </c>
      <c r="I107" s="119" t="str" cm="1">
        <f t="array" aca="1" ref="I10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IF(OR($A107="", _xlpm.ColLetter="NONE"), "", INDIRECT("'" &amp; $A$35 &amp; "'!" &amp; _xlpm.ColLetter &amp; $B107)),
    _xlpm.SurfacingVal, INDIRECT("'" &amp; $A$35 &amp; "'!AX" &amp; $B107),
    IF(_xlpm.BaseVal="", "",
        IF(AND(_xlpm.ColLetter="AI", 'Manual Inputs'!$I$22="Yes"), _xlpm.BaseVal - _xlpm.SurfacingVal, _xlpm.BaseVal)
    )
)</f>
        <v/>
      </c>
      <c r="J107" s="119" t="str" cm="1">
        <f t="array" aca="1" ref="J10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IF(OR($A107="", _xlpm.ColLetter="NONE"), "", INDIRECT("'" &amp; $A$35 &amp; "'!" &amp; _xlpm.ColLetter &amp; $B107)),
    _xlpm.SurfacingVal, INDIRECT("'" &amp; $A$35 &amp; "'!AX" &amp; $B107),
    IF(_xlpm.BaseVal="", "",
        IF(AND(_xlpm.ColLetter="AI", 'Manual Inputs'!$I$22="Yes"), _xlpm.BaseVal - _xlpm.SurfacingVal, _xlpm.BaseVal)
    )
)</f>
        <v/>
      </c>
      <c r="K107" s="119" t="str" cm="1">
        <f t="array" aca="1" ref="K10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IF(OR($A107="", _xlpm.ColLetter="NONE"), "", INDIRECT("'" &amp; $A$35 &amp; "'!" &amp; _xlpm.ColLetter &amp; $B107)),
    _xlpm.SurfacingVal, INDIRECT("'" &amp; $A$35 &amp; "'!AX" &amp; $B107),
    IF(_xlpm.BaseVal="", "",
        IF(AND(_xlpm.ColLetter="AI", 'Manual Inputs'!$I$22="Yes"), _xlpm.BaseVal - _xlpm.SurfacingVal, _xlpm.BaseVal)
    )
)</f>
        <v/>
      </c>
      <c r="L107" s="119" t="str" cm="1">
        <f t="array" aca="1" ref="L10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IF(OR($A107="", _xlpm.ColLetter="NONE"), "", INDIRECT("'" &amp; $A$35 &amp; "'!" &amp; _xlpm.ColLetter &amp; $B107)),
    _xlpm.SurfacingVal, INDIRECT("'" &amp; $A$35 &amp; "'!AX" &amp; $B107),
    IF(_xlpm.BaseVal="", "",
        IF(AND(_xlpm.ColLetter="AI", 'Manual Inputs'!$I$22="Yes"), _xlpm.BaseVal - _xlpm.SurfacingVal, _xlpm.BaseVal)
    )
)</f>
        <v/>
      </c>
      <c r="M107" s="119" t="str" cm="1">
        <f t="array" aca="1" ref="M10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IF(OR($A107="", _xlpm.ColLetter="NONE"), "", INDIRECT("'" &amp; $A$35 &amp; "'!" &amp; _xlpm.ColLetter &amp; $B107)),
    _xlpm.SurfacingVal, INDIRECT("'" &amp; $A$35 &amp; "'!AX" &amp; $B107),
    IF(_xlpm.BaseVal="", "",
        IF(AND(_xlpm.ColLetter="AI", 'Manual Inputs'!$I$22="Yes"), _xlpm.BaseVal - _xlpm.SurfacingVal, _xlpm.BaseVal)
    )
)</f>
        <v/>
      </c>
      <c r="N107" s="119" t="str" cm="1">
        <f t="array" aca="1" ref="N10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IF(OR($A107="", _xlpm.ColLetter="NONE"), "", INDIRECT("'" &amp; $A$35 &amp; "'!" &amp; _xlpm.ColLetter &amp; $B107)),
    _xlpm.SurfacingVal, INDIRECT("'" &amp; $A$35 &amp; "'!AX" &amp; $B107),
    IF(_xlpm.BaseVal="", "",
        IF(AND(_xlpm.ColLetter="AI", 'Manual Inputs'!$I$22="Yes"), _xlpm.BaseVal - _xlpm.SurfacingVal, _xlpm.BaseVal)
    )
)</f>
        <v/>
      </c>
      <c r="O107" s="119" t="str" cm="1">
        <f t="array" aca="1" ref="O10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IF(OR($A107="", _xlpm.ColLetter="NONE"), "", INDIRECT("'" &amp; $A$35 &amp; "'!" &amp; _xlpm.ColLetter &amp; $B107)),
    _xlpm.SurfacingVal, INDIRECT("'" &amp; $A$35 &amp; "'!AX" &amp; $B107),
    IF(_xlpm.BaseVal="", "",
        IF(AND(_xlpm.ColLetter="AI", 'Manual Inputs'!$I$22="Yes"), _xlpm.BaseVal - _xlpm.SurfacingVal, _xlpm.BaseVal)
    )
)</f>
        <v/>
      </c>
      <c r="P107" s="119" t="str" cm="1">
        <f t="array" aca="1" ref="P10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IF(OR($A107="", _xlpm.ColLetter="NONE"), "", INDIRECT("'" &amp; $A$35 &amp; "'!" &amp; _xlpm.ColLetter &amp; $B107)),
    _xlpm.SurfacingVal, INDIRECT("'" &amp; $A$35 &amp; "'!AX" &amp; $B107),
    IF(_xlpm.BaseVal="", "",
        IF(AND(_xlpm.ColLetter="AI", 'Manual Inputs'!$I$22="Yes"), _xlpm.BaseVal - _xlpm.SurfacingVal, _xlpm.BaseVal)
    )
)</f>
        <v/>
      </c>
      <c r="Q107" s="119" t="str" cm="1">
        <f t="array" aca="1" ref="Q10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IF(OR($A107="", _xlpm.ColLetter="NONE"), "", INDIRECT("'" &amp; $A$35 &amp; "'!" &amp; _xlpm.ColLetter &amp; $B107)),
    _xlpm.SurfacingVal, INDIRECT("'" &amp; $A$35 &amp; "'!AX" &amp; $B107),
    IF(_xlpm.BaseVal="", "",
        IF(AND(_xlpm.ColLetter="AI", 'Manual Inputs'!$I$22="Yes"), _xlpm.BaseVal - _xlpm.SurfacingVal, _xlpm.BaseVal)
    )
)</f>
        <v/>
      </c>
      <c r="R107" s="119" t="str" cm="1">
        <f t="array" aca="1" ref="R10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IF(OR($A107="", _xlpm.ColLetter="NONE"), "", INDIRECT("'" &amp; $A$35 &amp; "'!" &amp; _xlpm.ColLetter &amp; $B107)),
    _xlpm.SurfacingVal, INDIRECT("'" &amp; $A$35 &amp; "'!AX" &amp; $B107),
    IF(_xlpm.BaseVal="", "",
        IF(AND(_xlpm.ColLetter="AI", 'Manual Inputs'!$I$22="Yes"), _xlpm.BaseVal - _xlpm.SurfacingVal, _xlpm.BaseVal)
    )
)</f>
        <v/>
      </c>
      <c r="S107" s="119" t="str" cm="1">
        <f t="array" aca="1" ref="S10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IF(OR($A107="", _xlpm.ColLetter="NONE"), "", INDIRECT("'" &amp; $A$35 &amp; "'!" &amp; _xlpm.ColLetter &amp; $B107)),
    _xlpm.SurfacingVal, INDIRECT("'" &amp; $A$35 &amp; "'!AX" &amp; $B107),
    IF(_xlpm.BaseVal="", "",
        IF(AND(_xlpm.ColLetter="AI", 'Manual Inputs'!$I$22="Yes"), _xlpm.BaseVal - _xlpm.SurfacingVal, _xlpm.BaseVal)
    )
)</f>
        <v/>
      </c>
      <c r="T107" s="119" t="str" cm="1">
        <f t="array" aca="1" ref="T10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IF(OR($A107="", _xlpm.ColLetter="NONE"), "", INDIRECT("'" &amp; $A$35 &amp; "'!" &amp; _xlpm.ColLetter &amp; $B107)),
    _xlpm.SurfacingVal, INDIRECT("'" &amp; $A$35 &amp; "'!AX" &amp; $B107),
    IF(_xlpm.BaseVal="", "",
        IF(AND(_xlpm.ColLetter="AI", 'Manual Inputs'!$I$22="Yes"), _xlpm.BaseVal - _xlpm.SurfacingVal, _xlpm.BaseVal)
    )
)</f>
        <v/>
      </c>
      <c r="U107" s="119" t="str" cm="1">
        <f t="array" aca="1" ref="U10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IF(OR($A107="", _xlpm.ColLetter="NONE"), "", INDIRECT("'" &amp; $A$35 &amp; "'!" &amp; _xlpm.ColLetter &amp; $B107)),
    _xlpm.SurfacingVal, INDIRECT("'" &amp; $A$35 &amp; "'!AX" &amp; $B107),
    IF(_xlpm.BaseVal="", "",
        IF(AND(_xlpm.ColLetter="AI", 'Manual Inputs'!$I$22="Yes"), _xlpm.BaseVal - _xlpm.SurfacingVal, _xlpm.BaseVal)
    )
)</f>
        <v/>
      </c>
      <c r="V107" s="119" t="str" cm="1">
        <f t="array" aca="1" ref="V10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IF(OR($A107="", _xlpm.ColLetter="NONE"), "", INDIRECT("'" &amp; $A$35 &amp; "'!" &amp; _xlpm.ColLetter &amp; $B107)),
    _xlpm.SurfacingVal, INDIRECT("'" &amp; $A$35 &amp; "'!AX" &amp; $B107),
    IF(_xlpm.BaseVal="", "",
        IF(AND(_xlpm.ColLetter="AI", 'Manual Inputs'!$I$22="Yes"), _xlpm.BaseVal - _xlpm.SurfacingVal, _xlpm.BaseVal)
    )
)</f>
        <v/>
      </c>
      <c r="W107" s="119" t="str" cm="1">
        <f t="array" aca="1" ref="W10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IF(OR($A107="", _xlpm.ColLetter="NONE"), "", INDIRECT("'" &amp; $A$35 &amp; "'!" &amp; _xlpm.ColLetter &amp; $B107)),
    _xlpm.SurfacingVal, INDIRECT("'" &amp; $A$35 &amp; "'!AX" &amp; $B107),
    IF(_xlpm.BaseVal="", "",
        IF(AND(_xlpm.ColLetter="AI", 'Manual Inputs'!$I$22="Yes"), _xlpm.BaseVal - _xlpm.SurfacingVal, _xlpm.BaseVal)
    )
)</f>
        <v/>
      </c>
      <c r="X107" s="119" t="str" cm="1">
        <f t="array" aca="1" ref="X10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IF(OR($A107="", _xlpm.ColLetter="NONE"), "", INDIRECT("'" &amp; $A$35 &amp; "'!" &amp; _xlpm.ColLetter &amp; $B107)),
    _xlpm.SurfacingVal, INDIRECT("'" &amp; $A$35 &amp; "'!AX" &amp; $B107),
    IF(_xlpm.BaseVal="", "",
        IF(AND(_xlpm.ColLetter="AI", 'Manual Inputs'!$I$22="Yes"), _xlpm.BaseVal - _xlpm.SurfacingVal, _xlpm.BaseVal)
    )
)</f>
        <v/>
      </c>
      <c r="Y107" s="119" t="str" cm="1">
        <f t="array" aca="1" ref="Y10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IF(OR($A107="", _xlpm.ColLetter="NONE"), "", INDIRECT("'" &amp; $A$35 &amp; "'!" &amp; _xlpm.ColLetter &amp; $B107)),
    _xlpm.SurfacingVal, INDIRECT("'" &amp; $A$35 &amp; "'!AX" &amp; $B107),
    IF(_xlpm.BaseVal="", "",
        IF(AND(_xlpm.ColLetter="AI", 'Manual Inputs'!$I$22="Yes"), _xlpm.BaseVal - _xlpm.SurfacingVal, _xlpm.BaseVal)
    )
)</f>
        <v/>
      </c>
      <c r="Z107" s="119" t="str" cm="1">
        <f t="array" aca="1" ref="Z10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IF(OR($A107="", _xlpm.ColLetter="NONE"), "", INDIRECT("'" &amp; $A$35 &amp; "'!" &amp; _xlpm.ColLetter &amp; $B107)),
    _xlpm.SurfacingVal, INDIRECT("'" &amp; $A$35 &amp; "'!AX" &amp; $B107),
    IF(_xlpm.BaseVal="", "",
        IF(AND(_xlpm.ColLetter="AI", 'Manual Inputs'!$I$22="Yes"), _xlpm.BaseVal - _xlpm.SurfacingVal, _xlpm.BaseVal)
    )
)</f>
        <v/>
      </c>
      <c r="AA107" s="119" t="str" cm="1">
        <f t="array" aca="1" ref="AA10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IF(OR($A107="", _xlpm.ColLetter="NONE"), "", INDIRECT("'" &amp; $A$35 &amp; "'!" &amp; _xlpm.ColLetter &amp; $B107)),
    _xlpm.SurfacingVal, INDIRECT("'" &amp; $A$35 &amp; "'!AX" &amp; $B107),
    IF(_xlpm.BaseVal="", "",
        IF(AND(_xlpm.ColLetter="AI", 'Manual Inputs'!$I$22="Yes"), _xlpm.BaseVal - _xlpm.SurfacingVal, _xlpm.BaseVal)
    )
)</f>
        <v/>
      </c>
      <c r="AB107" s="119" t="str" cm="1">
        <f t="array" aca="1" ref="AB10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IF(OR($A107="", _xlpm.ColLetter="NONE"), "", INDIRECT("'" &amp; $A$35 &amp; "'!" &amp; _xlpm.ColLetter &amp; $B107)),
    _xlpm.SurfacingVal, INDIRECT("'" &amp; $A$35 &amp; "'!AX" &amp; $B107),
    IF(_xlpm.BaseVal="", "",
        IF(AND(_xlpm.ColLetter="AI", 'Manual Inputs'!$I$22="Yes"), _xlpm.BaseVal - _xlpm.SurfacingVal, _xlpm.BaseVal)
    )
)</f>
        <v/>
      </c>
      <c r="AC107" s="119" t="str" cm="1">
        <f t="array" aca="1" ref="AC10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IF(OR($A107="", _xlpm.ColLetter="NONE"), "", INDIRECT("'" &amp; $A$35 &amp; "'!" &amp; _xlpm.ColLetter &amp; $B107)),
    _xlpm.SurfacingVal, INDIRECT("'" &amp; $A$35 &amp; "'!AX" &amp; $B107),
    IF(_xlpm.BaseVal="", "",
        IF(AND(_xlpm.ColLetter="AI", 'Manual Inputs'!$I$22="Yes"), _xlpm.BaseVal - _xlpm.SurfacingVal, _xlpm.BaseVal)
    )
)</f>
        <v/>
      </c>
      <c r="AD107" s="119" t="str" cm="1">
        <f t="array" aca="1" ref="AD10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IF(OR($A107="", _xlpm.ColLetter="NONE"), "", INDIRECT("'" &amp; $A$35 &amp; "'!" &amp; _xlpm.ColLetter &amp; $B107)),
    _xlpm.SurfacingVal, INDIRECT("'" &amp; $A$35 &amp; "'!AX" &amp; $B107),
    IF(_xlpm.BaseVal="", "",
        IF(AND(_xlpm.ColLetter="AI", 'Manual Inputs'!$I$22="Yes"), _xlpm.BaseVal - _xlpm.SurfacingVal, _xlpm.BaseVal)
    )
)</f>
        <v/>
      </c>
      <c r="AE107" s="119" t="str" cm="1">
        <f t="array" aca="1" ref="AE10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IF(OR($A107="", _xlpm.ColLetter="NONE"), "", INDIRECT("'" &amp; $A$35 &amp; "'!" &amp; _xlpm.ColLetter &amp; $B107)),
    _xlpm.SurfacingVal, INDIRECT("'" &amp; $A$35 &amp; "'!AX" &amp; $B107),
    IF(_xlpm.BaseVal="", "",
        IF(AND(_xlpm.ColLetter="AI", 'Manual Inputs'!$I$22="Yes"), _xlpm.BaseVal - _xlpm.SurfacingVal, _xlpm.BaseVal)
    )
)</f>
        <v/>
      </c>
      <c r="AF107" s="119" t="str" cm="1">
        <f t="array" aca="1" ref="AF10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IF(OR($A107="", _xlpm.ColLetter="NONE"), "", INDIRECT("'" &amp; $A$35 &amp; "'!" &amp; _xlpm.ColLetter &amp; $B107)),
    _xlpm.SurfacingVal, INDIRECT("'" &amp; $A$35 &amp; "'!AX" &amp; $B107),
    IF(_xlpm.BaseVal="", "",
        IF(AND(_xlpm.ColLetter="AI", 'Manual Inputs'!$I$22="Yes"), _xlpm.BaseVal - _xlpm.SurfacingVal, _xlpm.BaseVal)
    )
)</f>
        <v/>
      </c>
      <c r="AG107" s="119" t="str" cm="1">
        <f t="array" aca="1" ref="AG10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IF(OR($A107="", _xlpm.ColLetter="NONE"), "", INDIRECT("'" &amp; $A$35 &amp; "'!" &amp; _xlpm.ColLetter &amp; $B107)),
    _xlpm.SurfacingVal, INDIRECT("'" &amp; $A$35 &amp; "'!AX" &amp; $B107),
    IF(_xlpm.BaseVal="", "",
        IF(AND(_xlpm.ColLetter="AI", 'Manual Inputs'!$I$22="Yes"), _xlpm.BaseVal - _xlpm.SurfacingVal, _xlpm.BaseVal)
    )
)</f>
        <v/>
      </c>
      <c r="AH107" s="112"/>
      <c r="AI107" s="174"/>
    </row>
    <row r="108" spans="1:35" s="2" customFormat="1" ht="14.1" hidden="1" customHeight="1">
      <c r="A108" s="54"/>
      <c r="B108" s="6" t="str">
        <f t="shared" si="21"/>
        <v/>
      </c>
      <c r="C108" s="8"/>
      <c r="D108" s="98"/>
      <c r="E108" s="115"/>
      <c r="F108" s="116" t="str" cm="1">
        <f t="array" aca="1" ref="F108" ca="1">IF(A108="", "", INDIRECT("'" &amp; $A$35 &amp; "'!B" &amp; A108))</f>
        <v/>
      </c>
      <c r="G108" s="117" t="str">
        <f t="shared" si="22"/>
        <v/>
      </c>
      <c r="H108" s="118" t="str" cm="1">
        <f t="array" aca="1" ref="H108" ca="1">IF(A108="", "", INDIRECT("'" &amp; $A$35 &amp; "'!B" &amp; B108))</f>
        <v/>
      </c>
      <c r="I108" s="119" t="str" cm="1">
        <f t="array" aca="1" ref="I10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IF(OR($A108="", _xlpm.ColLetter="NONE"), "", INDIRECT("'" &amp; $A$35 &amp; "'!" &amp; _xlpm.ColLetter &amp; $B108)),
    _xlpm.SurfacingVal, INDIRECT("'" &amp; $A$35 &amp; "'!AX" &amp; $B108),
    IF(_xlpm.BaseVal="", "",
        IF(AND(_xlpm.ColLetter="AI", 'Manual Inputs'!$I$22="Yes"), _xlpm.BaseVal - _xlpm.SurfacingVal, _xlpm.BaseVal)
    )
)</f>
        <v/>
      </c>
      <c r="J108" s="119" t="str" cm="1">
        <f t="array" aca="1" ref="J10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IF(OR($A108="", _xlpm.ColLetter="NONE"), "", INDIRECT("'" &amp; $A$35 &amp; "'!" &amp; _xlpm.ColLetter &amp; $B108)),
    _xlpm.SurfacingVal, INDIRECT("'" &amp; $A$35 &amp; "'!AX" &amp; $B108),
    IF(_xlpm.BaseVal="", "",
        IF(AND(_xlpm.ColLetter="AI", 'Manual Inputs'!$I$22="Yes"), _xlpm.BaseVal - _xlpm.SurfacingVal, _xlpm.BaseVal)
    )
)</f>
        <v/>
      </c>
      <c r="K108" s="119" t="str" cm="1">
        <f t="array" aca="1" ref="K10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IF(OR($A108="", _xlpm.ColLetter="NONE"), "", INDIRECT("'" &amp; $A$35 &amp; "'!" &amp; _xlpm.ColLetter &amp; $B108)),
    _xlpm.SurfacingVal, INDIRECT("'" &amp; $A$35 &amp; "'!AX" &amp; $B108),
    IF(_xlpm.BaseVal="", "",
        IF(AND(_xlpm.ColLetter="AI", 'Manual Inputs'!$I$22="Yes"), _xlpm.BaseVal - _xlpm.SurfacingVal, _xlpm.BaseVal)
    )
)</f>
        <v/>
      </c>
      <c r="L108" s="119" t="str" cm="1">
        <f t="array" aca="1" ref="L10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IF(OR($A108="", _xlpm.ColLetter="NONE"), "", INDIRECT("'" &amp; $A$35 &amp; "'!" &amp; _xlpm.ColLetter &amp; $B108)),
    _xlpm.SurfacingVal, INDIRECT("'" &amp; $A$35 &amp; "'!AX" &amp; $B108),
    IF(_xlpm.BaseVal="", "",
        IF(AND(_xlpm.ColLetter="AI", 'Manual Inputs'!$I$22="Yes"), _xlpm.BaseVal - _xlpm.SurfacingVal, _xlpm.BaseVal)
    )
)</f>
        <v/>
      </c>
      <c r="M108" s="119" t="str" cm="1">
        <f t="array" aca="1" ref="M10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IF(OR($A108="", _xlpm.ColLetter="NONE"), "", INDIRECT("'" &amp; $A$35 &amp; "'!" &amp; _xlpm.ColLetter &amp; $B108)),
    _xlpm.SurfacingVal, INDIRECT("'" &amp; $A$35 &amp; "'!AX" &amp; $B108),
    IF(_xlpm.BaseVal="", "",
        IF(AND(_xlpm.ColLetter="AI", 'Manual Inputs'!$I$22="Yes"), _xlpm.BaseVal - _xlpm.SurfacingVal, _xlpm.BaseVal)
    )
)</f>
        <v/>
      </c>
      <c r="N108" s="119" t="str" cm="1">
        <f t="array" aca="1" ref="N10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IF(OR($A108="", _xlpm.ColLetter="NONE"), "", INDIRECT("'" &amp; $A$35 &amp; "'!" &amp; _xlpm.ColLetter &amp; $B108)),
    _xlpm.SurfacingVal, INDIRECT("'" &amp; $A$35 &amp; "'!AX" &amp; $B108),
    IF(_xlpm.BaseVal="", "",
        IF(AND(_xlpm.ColLetter="AI", 'Manual Inputs'!$I$22="Yes"), _xlpm.BaseVal - _xlpm.SurfacingVal, _xlpm.BaseVal)
    )
)</f>
        <v/>
      </c>
      <c r="O108" s="119" t="str" cm="1">
        <f t="array" aca="1" ref="O10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IF(OR($A108="", _xlpm.ColLetter="NONE"), "", INDIRECT("'" &amp; $A$35 &amp; "'!" &amp; _xlpm.ColLetter &amp; $B108)),
    _xlpm.SurfacingVal, INDIRECT("'" &amp; $A$35 &amp; "'!AX" &amp; $B108),
    IF(_xlpm.BaseVal="", "",
        IF(AND(_xlpm.ColLetter="AI", 'Manual Inputs'!$I$22="Yes"), _xlpm.BaseVal - _xlpm.SurfacingVal, _xlpm.BaseVal)
    )
)</f>
        <v/>
      </c>
      <c r="P108" s="119" t="str" cm="1">
        <f t="array" aca="1" ref="P10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IF(OR($A108="", _xlpm.ColLetter="NONE"), "", INDIRECT("'" &amp; $A$35 &amp; "'!" &amp; _xlpm.ColLetter &amp; $B108)),
    _xlpm.SurfacingVal, INDIRECT("'" &amp; $A$35 &amp; "'!AX" &amp; $B108),
    IF(_xlpm.BaseVal="", "",
        IF(AND(_xlpm.ColLetter="AI", 'Manual Inputs'!$I$22="Yes"), _xlpm.BaseVal - _xlpm.SurfacingVal, _xlpm.BaseVal)
    )
)</f>
        <v/>
      </c>
      <c r="Q108" s="119" t="str" cm="1">
        <f t="array" aca="1" ref="Q10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IF(OR($A108="", _xlpm.ColLetter="NONE"), "", INDIRECT("'" &amp; $A$35 &amp; "'!" &amp; _xlpm.ColLetter &amp; $B108)),
    _xlpm.SurfacingVal, INDIRECT("'" &amp; $A$35 &amp; "'!AX" &amp; $B108),
    IF(_xlpm.BaseVal="", "",
        IF(AND(_xlpm.ColLetter="AI", 'Manual Inputs'!$I$22="Yes"), _xlpm.BaseVal - _xlpm.SurfacingVal, _xlpm.BaseVal)
    )
)</f>
        <v/>
      </c>
      <c r="R108" s="119" t="str" cm="1">
        <f t="array" aca="1" ref="R10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IF(OR($A108="", _xlpm.ColLetter="NONE"), "", INDIRECT("'" &amp; $A$35 &amp; "'!" &amp; _xlpm.ColLetter &amp; $B108)),
    _xlpm.SurfacingVal, INDIRECT("'" &amp; $A$35 &amp; "'!AX" &amp; $B108),
    IF(_xlpm.BaseVal="", "",
        IF(AND(_xlpm.ColLetter="AI", 'Manual Inputs'!$I$22="Yes"), _xlpm.BaseVal - _xlpm.SurfacingVal, _xlpm.BaseVal)
    )
)</f>
        <v/>
      </c>
      <c r="S108" s="119" t="str" cm="1">
        <f t="array" aca="1" ref="S10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IF(OR($A108="", _xlpm.ColLetter="NONE"), "", INDIRECT("'" &amp; $A$35 &amp; "'!" &amp; _xlpm.ColLetter &amp; $B108)),
    _xlpm.SurfacingVal, INDIRECT("'" &amp; $A$35 &amp; "'!AX" &amp; $B108),
    IF(_xlpm.BaseVal="", "",
        IF(AND(_xlpm.ColLetter="AI", 'Manual Inputs'!$I$22="Yes"), _xlpm.BaseVal - _xlpm.SurfacingVal, _xlpm.BaseVal)
    )
)</f>
        <v/>
      </c>
      <c r="T108" s="119" t="str" cm="1">
        <f t="array" aca="1" ref="T10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IF(OR($A108="", _xlpm.ColLetter="NONE"), "", INDIRECT("'" &amp; $A$35 &amp; "'!" &amp; _xlpm.ColLetter &amp; $B108)),
    _xlpm.SurfacingVal, INDIRECT("'" &amp; $A$35 &amp; "'!AX" &amp; $B108),
    IF(_xlpm.BaseVal="", "",
        IF(AND(_xlpm.ColLetter="AI", 'Manual Inputs'!$I$22="Yes"), _xlpm.BaseVal - _xlpm.SurfacingVal, _xlpm.BaseVal)
    )
)</f>
        <v/>
      </c>
      <c r="U108" s="119" t="str" cm="1">
        <f t="array" aca="1" ref="U10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IF(OR($A108="", _xlpm.ColLetter="NONE"), "", INDIRECT("'" &amp; $A$35 &amp; "'!" &amp; _xlpm.ColLetter &amp; $B108)),
    _xlpm.SurfacingVal, INDIRECT("'" &amp; $A$35 &amp; "'!AX" &amp; $B108),
    IF(_xlpm.BaseVal="", "",
        IF(AND(_xlpm.ColLetter="AI", 'Manual Inputs'!$I$22="Yes"), _xlpm.BaseVal - _xlpm.SurfacingVal, _xlpm.BaseVal)
    )
)</f>
        <v/>
      </c>
      <c r="V108" s="119" t="str" cm="1">
        <f t="array" aca="1" ref="V10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IF(OR($A108="", _xlpm.ColLetter="NONE"), "", INDIRECT("'" &amp; $A$35 &amp; "'!" &amp; _xlpm.ColLetter &amp; $B108)),
    _xlpm.SurfacingVal, INDIRECT("'" &amp; $A$35 &amp; "'!AX" &amp; $B108),
    IF(_xlpm.BaseVal="", "",
        IF(AND(_xlpm.ColLetter="AI", 'Manual Inputs'!$I$22="Yes"), _xlpm.BaseVal - _xlpm.SurfacingVal, _xlpm.BaseVal)
    )
)</f>
        <v/>
      </c>
      <c r="W108" s="119" t="str" cm="1">
        <f t="array" aca="1" ref="W10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IF(OR($A108="", _xlpm.ColLetter="NONE"), "", INDIRECT("'" &amp; $A$35 &amp; "'!" &amp; _xlpm.ColLetter &amp; $B108)),
    _xlpm.SurfacingVal, INDIRECT("'" &amp; $A$35 &amp; "'!AX" &amp; $B108),
    IF(_xlpm.BaseVal="", "",
        IF(AND(_xlpm.ColLetter="AI", 'Manual Inputs'!$I$22="Yes"), _xlpm.BaseVal - _xlpm.SurfacingVal, _xlpm.BaseVal)
    )
)</f>
        <v/>
      </c>
      <c r="X108" s="119" t="str" cm="1">
        <f t="array" aca="1" ref="X10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IF(OR($A108="", _xlpm.ColLetter="NONE"), "", INDIRECT("'" &amp; $A$35 &amp; "'!" &amp; _xlpm.ColLetter &amp; $B108)),
    _xlpm.SurfacingVal, INDIRECT("'" &amp; $A$35 &amp; "'!AX" &amp; $B108),
    IF(_xlpm.BaseVal="", "",
        IF(AND(_xlpm.ColLetter="AI", 'Manual Inputs'!$I$22="Yes"), _xlpm.BaseVal - _xlpm.SurfacingVal, _xlpm.BaseVal)
    )
)</f>
        <v/>
      </c>
      <c r="Y108" s="119" t="str" cm="1">
        <f t="array" aca="1" ref="Y10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IF(OR($A108="", _xlpm.ColLetter="NONE"), "", INDIRECT("'" &amp; $A$35 &amp; "'!" &amp; _xlpm.ColLetter &amp; $B108)),
    _xlpm.SurfacingVal, INDIRECT("'" &amp; $A$35 &amp; "'!AX" &amp; $B108),
    IF(_xlpm.BaseVal="", "",
        IF(AND(_xlpm.ColLetter="AI", 'Manual Inputs'!$I$22="Yes"), _xlpm.BaseVal - _xlpm.SurfacingVal, _xlpm.BaseVal)
    )
)</f>
        <v/>
      </c>
      <c r="Z108" s="119" t="str" cm="1">
        <f t="array" aca="1" ref="Z10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IF(OR($A108="", _xlpm.ColLetter="NONE"), "", INDIRECT("'" &amp; $A$35 &amp; "'!" &amp; _xlpm.ColLetter &amp; $B108)),
    _xlpm.SurfacingVal, INDIRECT("'" &amp; $A$35 &amp; "'!AX" &amp; $B108),
    IF(_xlpm.BaseVal="", "",
        IF(AND(_xlpm.ColLetter="AI", 'Manual Inputs'!$I$22="Yes"), _xlpm.BaseVal - _xlpm.SurfacingVal, _xlpm.BaseVal)
    )
)</f>
        <v/>
      </c>
      <c r="AA108" s="119" t="str" cm="1">
        <f t="array" aca="1" ref="AA10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IF(OR($A108="", _xlpm.ColLetter="NONE"), "", INDIRECT("'" &amp; $A$35 &amp; "'!" &amp; _xlpm.ColLetter &amp; $B108)),
    _xlpm.SurfacingVal, INDIRECT("'" &amp; $A$35 &amp; "'!AX" &amp; $B108),
    IF(_xlpm.BaseVal="", "",
        IF(AND(_xlpm.ColLetter="AI", 'Manual Inputs'!$I$22="Yes"), _xlpm.BaseVal - _xlpm.SurfacingVal, _xlpm.BaseVal)
    )
)</f>
        <v/>
      </c>
      <c r="AB108" s="119" t="str" cm="1">
        <f t="array" aca="1" ref="AB10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IF(OR($A108="", _xlpm.ColLetter="NONE"), "", INDIRECT("'" &amp; $A$35 &amp; "'!" &amp; _xlpm.ColLetter &amp; $B108)),
    _xlpm.SurfacingVal, INDIRECT("'" &amp; $A$35 &amp; "'!AX" &amp; $B108),
    IF(_xlpm.BaseVal="", "",
        IF(AND(_xlpm.ColLetter="AI", 'Manual Inputs'!$I$22="Yes"), _xlpm.BaseVal - _xlpm.SurfacingVal, _xlpm.BaseVal)
    )
)</f>
        <v/>
      </c>
      <c r="AC108" s="119" t="str" cm="1">
        <f t="array" aca="1" ref="AC10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IF(OR($A108="", _xlpm.ColLetter="NONE"), "", INDIRECT("'" &amp; $A$35 &amp; "'!" &amp; _xlpm.ColLetter &amp; $B108)),
    _xlpm.SurfacingVal, INDIRECT("'" &amp; $A$35 &amp; "'!AX" &amp; $B108),
    IF(_xlpm.BaseVal="", "",
        IF(AND(_xlpm.ColLetter="AI", 'Manual Inputs'!$I$22="Yes"), _xlpm.BaseVal - _xlpm.SurfacingVal, _xlpm.BaseVal)
    )
)</f>
        <v/>
      </c>
      <c r="AD108" s="119" t="str" cm="1">
        <f t="array" aca="1" ref="AD10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IF(OR($A108="", _xlpm.ColLetter="NONE"), "", INDIRECT("'" &amp; $A$35 &amp; "'!" &amp; _xlpm.ColLetter &amp; $B108)),
    _xlpm.SurfacingVal, INDIRECT("'" &amp; $A$35 &amp; "'!AX" &amp; $B108),
    IF(_xlpm.BaseVal="", "",
        IF(AND(_xlpm.ColLetter="AI", 'Manual Inputs'!$I$22="Yes"), _xlpm.BaseVal - _xlpm.SurfacingVal, _xlpm.BaseVal)
    )
)</f>
        <v/>
      </c>
      <c r="AE108" s="119" t="str" cm="1">
        <f t="array" aca="1" ref="AE10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IF(OR($A108="", _xlpm.ColLetter="NONE"), "", INDIRECT("'" &amp; $A$35 &amp; "'!" &amp; _xlpm.ColLetter &amp; $B108)),
    _xlpm.SurfacingVal, INDIRECT("'" &amp; $A$35 &amp; "'!AX" &amp; $B108),
    IF(_xlpm.BaseVal="", "",
        IF(AND(_xlpm.ColLetter="AI", 'Manual Inputs'!$I$22="Yes"), _xlpm.BaseVal - _xlpm.SurfacingVal, _xlpm.BaseVal)
    )
)</f>
        <v/>
      </c>
      <c r="AF108" s="119" t="str" cm="1">
        <f t="array" aca="1" ref="AF10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IF(OR($A108="", _xlpm.ColLetter="NONE"), "", INDIRECT("'" &amp; $A$35 &amp; "'!" &amp; _xlpm.ColLetter &amp; $B108)),
    _xlpm.SurfacingVal, INDIRECT("'" &amp; $A$35 &amp; "'!AX" &amp; $B108),
    IF(_xlpm.BaseVal="", "",
        IF(AND(_xlpm.ColLetter="AI", 'Manual Inputs'!$I$22="Yes"), _xlpm.BaseVal - _xlpm.SurfacingVal, _xlpm.BaseVal)
    )
)</f>
        <v/>
      </c>
      <c r="AG108" s="119" t="str" cm="1">
        <f t="array" aca="1" ref="AG10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IF(OR($A108="", _xlpm.ColLetter="NONE"), "", INDIRECT("'" &amp; $A$35 &amp; "'!" &amp; _xlpm.ColLetter &amp; $B108)),
    _xlpm.SurfacingVal, INDIRECT("'" &amp; $A$35 &amp; "'!AX" &amp; $B108),
    IF(_xlpm.BaseVal="", "",
        IF(AND(_xlpm.ColLetter="AI", 'Manual Inputs'!$I$22="Yes"), _xlpm.BaseVal - _xlpm.SurfacingVal, _xlpm.BaseVal)
    )
)</f>
        <v/>
      </c>
      <c r="AH108" s="112"/>
      <c r="AI108" s="174"/>
    </row>
    <row r="109" spans="1:35" s="2" customFormat="1" ht="14.1" hidden="1" customHeight="1" thickBot="1">
      <c r="A109" s="19"/>
      <c r="B109" s="6" t="str">
        <f t="shared" ref="B109" si="23">IF(A110="","",+A110)</f>
        <v/>
      </c>
      <c r="C109" s="8"/>
      <c r="D109" s="3"/>
      <c r="E109" s="121"/>
      <c r="F109" s="122"/>
      <c r="G109" s="123"/>
      <c r="H109" s="124"/>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6"/>
      <c r="AI109" s="174"/>
    </row>
    <row r="110" spans="1:35" s="2" customFormat="1" ht="14.1" hidden="1" customHeight="1" thickTop="1" thickBot="1">
      <c r="A110" s="19"/>
      <c r="B110" s="6"/>
      <c r="C110" s="8"/>
      <c r="D110" s="3"/>
      <c r="E110" s="337" t="str">
        <f>_xlfn.SWITCH(E82,
    "A", IF('Pay Item Search'!$E$48&gt;1, "SCHEDULE A TOTALS", "SCHEDULE A TOTAL"),
    "B", IF('Pay Item Search'!$E$48&gt;1, "SCHEDULE B TOTALS", "SCHEDULE B TOTAL"),
    "C", IF('Pay Item Search'!$E$48&gt;1, "SCHEDULE C TOTALS", "SCHEDULE C TOTAL"),
    "A/B", IF('Pay Item Search'!$E$48&gt;1, "SCHEDULE A/B TOTALS", "SCHEDULE A/B TOTAL"),
"A/B/C", IF('Pay Item Search'!$E$48&gt;1, "SCHEDULE A/B/C TOTALS", "SCHEDULE A/B/C TOTAL"),
    "B/C", IF('Pay Item Search'!$E$48&gt;1, "SCHEDULE B/C TOTALS", "SCHEDULE B/C TOTAL"),
    "X", IF('Pay Item Search'!$E$48&gt;1, "OPTION X TOTALS", "OPTION X TOTAL"),
    "Y", IF('Pay Item Search'!$E$48&gt;1, "OPTION Y TOTALS", "OPTION Y TOTAL"),
    "Z", IF('Pay Item Search'!$E$48&gt;1, "OPTION Z TOTALS", "OPTION Z TOTAL"),
    IF('Pay Item Search'!$E$48&gt;1, "TOTALS", "TOTAL")
)</f>
        <v>TOTAL</v>
      </c>
      <c r="F110" s="338"/>
      <c r="G110" s="338"/>
      <c r="H110" s="339"/>
      <c r="I110" s="175">
        <f t="shared" ref="I110:AG110" ca="1" si="24">IF(I$17="LPSM","ALL",SUM(I82:I109))</f>
        <v>0</v>
      </c>
      <c r="J110" s="175">
        <f t="shared" ca="1" si="24"/>
        <v>0</v>
      </c>
      <c r="K110" s="175">
        <f t="shared" ca="1" si="24"/>
        <v>0</v>
      </c>
      <c r="L110" s="175">
        <f t="shared" ca="1" si="24"/>
        <v>0</v>
      </c>
      <c r="M110" s="175">
        <f t="shared" ca="1" si="24"/>
        <v>0</v>
      </c>
      <c r="N110" s="175">
        <f t="shared" ca="1" si="24"/>
        <v>0</v>
      </c>
      <c r="O110" s="175">
        <f t="shared" ca="1" si="24"/>
        <v>0</v>
      </c>
      <c r="P110" s="175">
        <f t="shared" ca="1" si="24"/>
        <v>0</v>
      </c>
      <c r="Q110" s="175">
        <f t="shared" ca="1" si="24"/>
        <v>0</v>
      </c>
      <c r="R110" s="175">
        <f t="shared" ca="1" si="24"/>
        <v>0</v>
      </c>
      <c r="S110" s="175">
        <f t="shared" ca="1" si="24"/>
        <v>0</v>
      </c>
      <c r="T110" s="175">
        <f t="shared" ca="1" si="24"/>
        <v>0</v>
      </c>
      <c r="U110" s="175">
        <f t="shared" ca="1" si="24"/>
        <v>0</v>
      </c>
      <c r="V110" s="175">
        <f t="shared" ca="1" si="24"/>
        <v>0</v>
      </c>
      <c r="W110" s="175">
        <f t="shared" ca="1" si="24"/>
        <v>0</v>
      </c>
      <c r="X110" s="175">
        <f t="shared" ca="1" si="24"/>
        <v>0</v>
      </c>
      <c r="Y110" s="175">
        <f t="shared" ca="1" si="24"/>
        <v>0</v>
      </c>
      <c r="Z110" s="175">
        <f t="shared" ca="1" si="24"/>
        <v>0</v>
      </c>
      <c r="AA110" s="175">
        <f t="shared" ca="1" si="24"/>
        <v>0</v>
      </c>
      <c r="AB110" s="175">
        <f t="shared" ca="1" si="24"/>
        <v>0</v>
      </c>
      <c r="AC110" s="175">
        <f t="shared" ca="1" si="24"/>
        <v>0</v>
      </c>
      <c r="AD110" s="175">
        <f t="shared" ca="1" si="24"/>
        <v>0</v>
      </c>
      <c r="AE110" s="175">
        <f t="shared" ca="1" si="24"/>
        <v>0</v>
      </c>
      <c r="AF110" s="175">
        <f t="shared" ca="1" si="24"/>
        <v>0</v>
      </c>
      <c r="AG110" s="175">
        <f t="shared" ca="1" si="24"/>
        <v>0</v>
      </c>
      <c r="AH110" s="127"/>
      <c r="AI110" s="174"/>
    </row>
    <row r="111" spans="1:35" s="2" customFormat="1" ht="15.75" hidden="1" customHeight="1">
      <c r="A111" s="177" t="s">
        <v>9</v>
      </c>
      <c r="B111" s="177"/>
      <c r="C111" s="5"/>
      <c r="D111" s="98"/>
      <c r="E111" s="107"/>
      <c r="F111" s="108"/>
      <c r="G111" s="109"/>
      <c r="H111" s="110"/>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2"/>
      <c r="AI111" s="174"/>
    </row>
    <row r="112" spans="1:35" s="2" customFormat="1" ht="15" hidden="1" customHeight="1">
      <c r="A112" s="177" t="s">
        <v>9942</v>
      </c>
      <c r="B112" s="177"/>
      <c r="C112" s="5"/>
      <c r="D112" s="98"/>
      <c r="E112" s="107"/>
      <c r="F112" s="113" t="s">
        <v>61</v>
      </c>
      <c r="G112" s="109"/>
      <c r="H112" s="110"/>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2"/>
      <c r="AI112" s="174"/>
    </row>
    <row r="113" spans="1:35" s="2" customFormat="1" ht="14.1" hidden="1" customHeight="1">
      <c r="A113" s="27"/>
      <c r="B113" s="6" t="str">
        <f>IF(A114="","",+A114)</f>
        <v/>
      </c>
      <c r="C113" s="5"/>
      <c r="D113" s="98"/>
      <c r="E113" s="115"/>
      <c r="F113" s="116" t="str" cm="1">
        <f t="array" aca="1" ref="F113" ca="1">IF(A113="", "", INDIRECT("'" &amp; $A$19 &amp; "'!B" &amp; A113))</f>
        <v/>
      </c>
      <c r="G113" s="117" t="str">
        <f t="shared" ref="G113:G119" si="25">IF(A113="","","to")</f>
        <v/>
      </c>
      <c r="H113" s="118" t="str" cm="1">
        <f t="array" aca="1" ref="H113" ca="1">IF(A113="", "", INDIRECT("'" &amp; $A$19 &amp; "'!B" &amp; B113))</f>
        <v/>
      </c>
      <c r="I113" s="119" t="str" cm="1">
        <f t="array" aca="1" ref="I11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IF(OR($A113="", _xlpm.ColLetter="NONE"), "", INDIRECT("'" &amp; $A$19 &amp; "'!" &amp; _xlpm.ColLetter &amp; $B113))
)</f>
        <v/>
      </c>
      <c r="J113" s="119" t="str" cm="1">
        <f t="array" aca="1" ref="J11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IF(OR($A113="", _xlpm.ColLetter="NONE"), "", INDIRECT("'" &amp; $A$19 &amp; "'!" &amp; _xlpm.ColLetter &amp; $B113))
)</f>
        <v/>
      </c>
      <c r="K113" s="119" t="str" cm="1">
        <f t="array" aca="1" ref="K11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IF(OR($A113="", _xlpm.ColLetter="NONE"), "", INDIRECT("'" &amp; $A$19 &amp; "'!" &amp; _xlpm.ColLetter &amp; $B113))
)</f>
        <v/>
      </c>
      <c r="L113" s="119" t="str" cm="1">
        <f t="array" aca="1" ref="L11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IF(OR($A113="", _xlpm.ColLetter="NONE"), "", INDIRECT("'" &amp; $A$19 &amp; "'!" &amp; _xlpm.ColLetter &amp; $B113))
)</f>
        <v/>
      </c>
      <c r="M113" s="119" t="str" cm="1">
        <f t="array" aca="1" ref="M11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IF(OR($A113="", _xlpm.ColLetter="NONE"), "", INDIRECT("'" &amp; $A$19 &amp; "'!" &amp; _xlpm.ColLetter &amp; $B113))
)</f>
        <v/>
      </c>
      <c r="N113" s="119" t="str" cm="1">
        <f t="array" aca="1" ref="N11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IF(OR($A113="", _xlpm.ColLetter="NONE"), "", INDIRECT("'" &amp; $A$19 &amp; "'!" &amp; _xlpm.ColLetter &amp; $B113))
)</f>
        <v/>
      </c>
      <c r="O113" s="119" t="str" cm="1">
        <f t="array" aca="1" ref="O11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IF(OR($A113="", _xlpm.ColLetter="NONE"), "", INDIRECT("'" &amp; $A$19 &amp; "'!" &amp; _xlpm.ColLetter &amp; $B113))
)</f>
        <v/>
      </c>
      <c r="P113" s="119" t="str" cm="1">
        <f t="array" aca="1" ref="P11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IF(OR($A113="", _xlpm.ColLetter="NONE"), "", INDIRECT("'" &amp; $A$19 &amp; "'!" &amp; _xlpm.ColLetter &amp; $B113))
)</f>
        <v/>
      </c>
      <c r="Q113" s="119" t="str" cm="1">
        <f t="array" aca="1" ref="Q11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IF(OR($A113="", _xlpm.ColLetter="NONE"), "", INDIRECT("'" &amp; $A$19 &amp; "'!" &amp; _xlpm.ColLetter &amp; $B113))
)</f>
        <v/>
      </c>
      <c r="R113" s="119" t="str" cm="1">
        <f t="array" aca="1" ref="R11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IF(OR($A113="", _xlpm.ColLetter="NONE"), "", INDIRECT("'" &amp; $A$19 &amp; "'!" &amp; _xlpm.ColLetter &amp; $B113))
)</f>
        <v/>
      </c>
      <c r="S113" s="119" t="str" cm="1">
        <f t="array" aca="1" ref="S11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IF(OR($A113="", _xlpm.ColLetter="NONE"), "", INDIRECT("'" &amp; $A$19 &amp; "'!" &amp; _xlpm.ColLetter &amp; $B113))
)</f>
        <v/>
      </c>
      <c r="T113" s="119" t="str" cm="1">
        <f t="array" aca="1" ref="T11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IF(OR($A113="", _xlpm.ColLetter="NONE"), "", INDIRECT("'" &amp; $A$19 &amp; "'!" &amp; _xlpm.ColLetter &amp; $B113))
)</f>
        <v/>
      </c>
      <c r="U113" s="119" t="str" cm="1">
        <f t="array" aca="1" ref="U11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IF(OR($A113="", _xlpm.ColLetter="NONE"), "", INDIRECT("'" &amp; $A$19 &amp; "'!" &amp; _xlpm.ColLetter &amp; $B113))
)</f>
        <v/>
      </c>
      <c r="V113" s="119" t="str" cm="1">
        <f t="array" aca="1" ref="V11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IF(OR($A113="", _xlpm.ColLetter="NONE"), "", INDIRECT("'" &amp; $A$19 &amp; "'!" &amp; _xlpm.ColLetter &amp; $B113))
)</f>
        <v/>
      </c>
      <c r="W113" s="119" t="str" cm="1">
        <f t="array" aca="1" ref="W11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IF(OR($A113="", _xlpm.ColLetter="NONE"), "", INDIRECT("'" &amp; $A$19 &amp; "'!" &amp; _xlpm.ColLetter &amp; $B113))
)</f>
        <v/>
      </c>
      <c r="X113" s="119" t="str" cm="1">
        <f t="array" aca="1" ref="X11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IF(OR($A113="", _xlpm.ColLetter="NONE"), "", INDIRECT("'" &amp; $A$19 &amp; "'!" &amp; _xlpm.ColLetter &amp; $B113))
)</f>
        <v/>
      </c>
      <c r="Y113" s="119" t="str" cm="1">
        <f t="array" aca="1" ref="Y11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IF(OR($A113="", _xlpm.ColLetter="NONE"), "", INDIRECT("'" &amp; $A$19 &amp; "'!" &amp; _xlpm.ColLetter &amp; $B113))
)</f>
        <v/>
      </c>
      <c r="Z113" s="119" t="str" cm="1">
        <f t="array" aca="1" ref="Z11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IF(OR($A113="", _xlpm.ColLetter="NONE"), "", INDIRECT("'" &amp; $A$19 &amp; "'!" &amp; _xlpm.ColLetter &amp; $B113))
)</f>
        <v/>
      </c>
      <c r="AA113" s="119" t="str" cm="1">
        <f t="array" aca="1" ref="AA11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IF(OR($A113="", _xlpm.ColLetter="NONE"), "", INDIRECT("'" &amp; $A$19 &amp; "'!" &amp; _xlpm.ColLetter &amp; $B113))
)</f>
        <v/>
      </c>
      <c r="AB113" s="119" t="str" cm="1">
        <f t="array" aca="1" ref="AB11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IF(OR($A113="", _xlpm.ColLetter="NONE"), "", INDIRECT("'" &amp; $A$19 &amp; "'!" &amp; _xlpm.ColLetter &amp; $B113))
)</f>
        <v/>
      </c>
      <c r="AC113" s="119" t="str" cm="1">
        <f t="array" aca="1" ref="AC11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IF(OR($A113="", _xlpm.ColLetter="NONE"), "", INDIRECT("'" &amp; $A$19 &amp; "'!" &amp; _xlpm.ColLetter &amp; $B113))
)</f>
        <v/>
      </c>
      <c r="AD113" s="119" t="str" cm="1">
        <f t="array" aca="1" ref="AD11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IF(OR($A113="", _xlpm.ColLetter="NONE"), "", INDIRECT("'" &amp; $A$19 &amp; "'!" &amp; _xlpm.ColLetter &amp; $B113))
)</f>
        <v/>
      </c>
      <c r="AE113" s="119" t="str" cm="1">
        <f t="array" aca="1" ref="AE11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IF(OR($A113="", _xlpm.ColLetter="NONE"), "", INDIRECT("'" &amp; $A$19 &amp; "'!" &amp; _xlpm.ColLetter &amp; $B113))
)</f>
        <v/>
      </c>
      <c r="AF113" s="119" t="str" cm="1">
        <f t="array" aca="1" ref="AF11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IF(OR($A113="", _xlpm.ColLetter="NONE"), "", INDIRECT("'" &amp; $A$19 &amp; "'!" &amp; _xlpm.ColLetter &amp; $B113))
)</f>
        <v/>
      </c>
      <c r="AG113" s="119" t="str" cm="1">
        <f t="array" aca="1" ref="AG11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IF(OR($A113="", _xlpm.ColLetter="NONE"), "", INDIRECT("'" &amp; $A$19 &amp; "'!" &amp; _xlpm.ColLetter &amp; $B113))
)</f>
        <v/>
      </c>
      <c r="AH113" s="112"/>
      <c r="AI113" s="174"/>
    </row>
    <row r="114" spans="1:35" s="2" customFormat="1" ht="14.1" hidden="1" customHeight="1">
      <c r="A114" s="28"/>
      <c r="B114" s="6" t="str">
        <f t="shared" ref="B114:B116" si="26">IF(A115="","",+A115)</f>
        <v/>
      </c>
      <c r="C114" s="5"/>
      <c r="D114" s="98"/>
      <c r="E114" s="115"/>
      <c r="F114" s="116" t="str" cm="1">
        <f t="array" aca="1" ref="F114" ca="1">IF(A114="", "", INDIRECT("'" &amp; $A$19 &amp; "'!B" &amp; A114))</f>
        <v/>
      </c>
      <c r="G114" s="117" t="str">
        <f t="shared" si="25"/>
        <v/>
      </c>
      <c r="H114" s="118" t="str" cm="1">
        <f t="array" aca="1" ref="H114" ca="1">IF(A114="", "", INDIRECT("'" &amp; $A$19 &amp; "'!B" &amp; B114))</f>
        <v/>
      </c>
      <c r="I114" s="119" t="str" cm="1">
        <f t="array" aca="1" ref="I11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IF(OR($A114="", _xlpm.ColLetter="NONE"), "", INDIRECT("'" &amp; $A$19 &amp; "'!" &amp; _xlpm.ColLetter &amp; $B114))
)</f>
        <v/>
      </c>
      <c r="J114" s="119" t="str" cm="1">
        <f t="array" aca="1" ref="J11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IF(OR($A114="", _xlpm.ColLetter="NONE"), "", INDIRECT("'" &amp; $A$19 &amp; "'!" &amp; _xlpm.ColLetter &amp; $B114))
)</f>
        <v/>
      </c>
      <c r="K114" s="119" t="str" cm="1">
        <f t="array" aca="1" ref="K11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IF(OR($A114="", _xlpm.ColLetter="NONE"), "", INDIRECT("'" &amp; $A$19 &amp; "'!" &amp; _xlpm.ColLetter &amp; $B114))
)</f>
        <v/>
      </c>
      <c r="L114" s="119" t="str" cm="1">
        <f t="array" aca="1" ref="L11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IF(OR($A114="", _xlpm.ColLetter="NONE"), "", INDIRECT("'" &amp; $A$19 &amp; "'!" &amp; _xlpm.ColLetter &amp; $B114))
)</f>
        <v/>
      </c>
      <c r="M114" s="119" t="str" cm="1">
        <f t="array" aca="1" ref="M11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IF(OR($A114="", _xlpm.ColLetter="NONE"), "", INDIRECT("'" &amp; $A$19 &amp; "'!" &amp; _xlpm.ColLetter &amp; $B114))
)</f>
        <v/>
      </c>
      <c r="N114" s="119" t="str" cm="1">
        <f t="array" aca="1" ref="N11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IF(OR($A114="", _xlpm.ColLetter="NONE"), "", INDIRECT("'" &amp; $A$19 &amp; "'!" &amp; _xlpm.ColLetter &amp; $B114))
)</f>
        <v/>
      </c>
      <c r="O114" s="119" t="str" cm="1">
        <f t="array" aca="1" ref="O11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IF(OR($A114="", _xlpm.ColLetter="NONE"), "", INDIRECT("'" &amp; $A$19 &amp; "'!" &amp; _xlpm.ColLetter &amp; $B114))
)</f>
        <v/>
      </c>
      <c r="P114" s="119" t="str" cm="1">
        <f t="array" aca="1" ref="P11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IF(OR($A114="", _xlpm.ColLetter="NONE"), "", INDIRECT("'" &amp; $A$19 &amp; "'!" &amp; _xlpm.ColLetter &amp; $B114))
)</f>
        <v/>
      </c>
      <c r="Q114" s="119" t="str" cm="1">
        <f t="array" aca="1" ref="Q11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IF(OR($A114="", _xlpm.ColLetter="NONE"), "", INDIRECT("'" &amp; $A$19 &amp; "'!" &amp; _xlpm.ColLetter &amp; $B114))
)</f>
        <v/>
      </c>
      <c r="R114" s="119" t="str" cm="1">
        <f t="array" aca="1" ref="R11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IF(OR($A114="", _xlpm.ColLetter="NONE"), "", INDIRECT("'" &amp; $A$19 &amp; "'!" &amp; _xlpm.ColLetter &amp; $B114))
)</f>
        <v/>
      </c>
      <c r="S114" s="119" t="str" cm="1">
        <f t="array" aca="1" ref="S11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IF(OR($A114="", _xlpm.ColLetter="NONE"), "", INDIRECT("'" &amp; $A$19 &amp; "'!" &amp; _xlpm.ColLetter &amp; $B114))
)</f>
        <v/>
      </c>
      <c r="T114" s="119" t="str" cm="1">
        <f t="array" aca="1" ref="T11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IF(OR($A114="", _xlpm.ColLetter="NONE"), "", INDIRECT("'" &amp; $A$19 &amp; "'!" &amp; _xlpm.ColLetter &amp; $B114))
)</f>
        <v/>
      </c>
      <c r="U114" s="119" t="str" cm="1">
        <f t="array" aca="1" ref="U11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IF(OR($A114="", _xlpm.ColLetter="NONE"), "", INDIRECT("'" &amp; $A$19 &amp; "'!" &amp; _xlpm.ColLetter &amp; $B114))
)</f>
        <v/>
      </c>
      <c r="V114" s="119" t="str" cm="1">
        <f t="array" aca="1" ref="V11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IF(OR($A114="", _xlpm.ColLetter="NONE"), "", INDIRECT("'" &amp; $A$19 &amp; "'!" &amp; _xlpm.ColLetter &amp; $B114))
)</f>
        <v/>
      </c>
      <c r="W114" s="119" t="str" cm="1">
        <f t="array" aca="1" ref="W11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IF(OR($A114="", _xlpm.ColLetter="NONE"), "", INDIRECT("'" &amp; $A$19 &amp; "'!" &amp; _xlpm.ColLetter &amp; $B114))
)</f>
        <v/>
      </c>
      <c r="X114" s="119" t="str" cm="1">
        <f t="array" aca="1" ref="X11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IF(OR($A114="", _xlpm.ColLetter="NONE"), "", INDIRECT("'" &amp; $A$19 &amp; "'!" &amp; _xlpm.ColLetter &amp; $B114))
)</f>
        <v/>
      </c>
      <c r="Y114" s="119" t="str" cm="1">
        <f t="array" aca="1" ref="Y11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IF(OR($A114="", _xlpm.ColLetter="NONE"), "", INDIRECT("'" &amp; $A$19 &amp; "'!" &amp; _xlpm.ColLetter &amp; $B114))
)</f>
        <v/>
      </c>
      <c r="Z114" s="119" t="str" cm="1">
        <f t="array" aca="1" ref="Z11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IF(OR($A114="", _xlpm.ColLetter="NONE"), "", INDIRECT("'" &amp; $A$19 &amp; "'!" &amp; _xlpm.ColLetter &amp; $B114))
)</f>
        <v/>
      </c>
      <c r="AA114" s="119" t="str" cm="1">
        <f t="array" aca="1" ref="AA11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IF(OR($A114="", _xlpm.ColLetter="NONE"), "", INDIRECT("'" &amp; $A$19 &amp; "'!" &amp; _xlpm.ColLetter &amp; $B114))
)</f>
        <v/>
      </c>
      <c r="AB114" s="119" t="str" cm="1">
        <f t="array" aca="1" ref="AB11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IF(OR($A114="", _xlpm.ColLetter="NONE"), "", INDIRECT("'" &amp; $A$19 &amp; "'!" &amp; _xlpm.ColLetter &amp; $B114))
)</f>
        <v/>
      </c>
      <c r="AC114" s="119" t="str" cm="1">
        <f t="array" aca="1" ref="AC11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IF(OR($A114="", _xlpm.ColLetter="NONE"), "", INDIRECT("'" &amp; $A$19 &amp; "'!" &amp; _xlpm.ColLetter &amp; $B114))
)</f>
        <v/>
      </c>
      <c r="AD114" s="119" t="str" cm="1">
        <f t="array" aca="1" ref="AD11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IF(OR($A114="", _xlpm.ColLetter="NONE"), "", INDIRECT("'" &amp; $A$19 &amp; "'!" &amp; _xlpm.ColLetter &amp; $B114))
)</f>
        <v/>
      </c>
      <c r="AE114" s="119" t="str" cm="1">
        <f t="array" aca="1" ref="AE11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IF(OR($A114="", _xlpm.ColLetter="NONE"), "", INDIRECT("'" &amp; $A$19 &amp; "'!" &amp; _xlpm.ColLetter &amp; $B114))
)</f>
        <v/>
      </c>
      <c r="AF114" s="119" t="str" cm="1">
        <f t="array" aca="1" ref="AF11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IF(OR($A114="", _xlpm.ColLetter="NONE"), "", INDIRECT("'" &amp; $A$19 &amp; "'!" &amp; _xlpm.ColLetter &amp; $B114))
)</f>
        <v/>
      </c>
      <c r="AG114" s="119" t="str" cm="1">
        <f t="array" aca="1" ref="AG11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IF(OR($A114="", _xlpm.ColLetter="NONE"), "", INDIRECT("'" &amp; $A$19 &amp; "'!" &amp; _xlpm.ColLetter &amp; $B114))
)</f>
        <v/>
      </c>
      <c r="AH114" s="112"/>
      <c r="AI114" s="174"/>
    </row>
    <row r="115" spans="1:35" s="2" customFormat="1" ht="14.1" hidden="1" customHeight="1">
      <c r="A115" s="28"/>
      <c r="B115" s="6" t="str">
        <f t="shared" si="26"/>
        <v/>
      </c>
      <c r="C115" s="5"/>
      <c r="D115" s="98"/>
      <c r="E115" s="115"/>
      <c r="F115" s="116" t="str" cm="1">
        <f t="array" aca="1" ref="F115" ca="1">IF(A115="", "", INDIRECT("'" &amp; $A$19 &amp; "'!B" &amp; A115))</f>
        <v/>
      </c>
      <c r="G115" s="117" t="str">
        <f t="shared" si="25"/>
        <v/>
      </c>
      <c r="H115" s="118" t="str" cm="1">
        <f t="array" aca="1" ref="H115" ca="1">IF(A115="", "", INDIRECT("'" &amp; $A$19 &amp; "'!B" &amp; B115))</f>
        <v/>
      </c>
      <c r="I115" s="119" t="str" cm="1">
        <f t="array" aca="1" ref="I11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IF(OR($A115="", _xlpm.ColLetter="NONE"), "", INDIRECT("'" &amp; $A$19 &amp; "'!" &amp; _xlpm.ColLetter &amp; $B115))
)</f>
        <v/>
      </c>
      <c r="J115" s="119" t="str" cm="1">
        <f t="array" aca="1" ref="J11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IF(OR($A115="", _xlpm.ColLetter="NONE"), "", INDIRECT("'" &amp; $A$19 &amp; "'!" &amp; _xlpm.ColLetter &amp; $B115))
)</f>
        <v/>
      </c>
      <c r="K115" s="119" t="str" cm="1">
        <f t="array" aca="1" ref="K11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IF(OR($A115="", _xlpm.ColLetter="NONE"), "", INDIRECT("'" &amp; $A$19 &amp; "'!" &amp; _xlpm.ColLetter &amp; $B115))
)</f>
        <v/>
      </c>
      <c r="L115" s="119" t="str" cm="1">
        <f t="array" aca="1" ref="L11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IF(OR($A115="", _xlpm.ColLetter="NONE"), "", INDIRECT("'" &amp; $A$19 &amp; "'!" &amp; _xlpm.ColLetter &amp; $B115))
)</f>
        <v/>
      </c>
      <c r="M115" s="119" t="str" cm="1">
        <f t="array" aca="1" ref="M11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IF(OR($A115="", _xlpm.ColLetter="NONE"), "", INDIRECT("'" &amp; $A$19 &amp; "'!" &amp; _xlpm.ColLetter &amp; $B115))
)</f>
        <v/>
      </c>
      <c r="N115" s="119" t="str" cm="1">
        <f t="array" aca="1" ref="N11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IF(OR($A115="", _xlpm.ColLetter="NONE"), "", INDIRECT("'" &amp; $A$19 &amp; "'!" &amp; _xlpm.ColLetter &amp; $B115))
)</f>
        <v/>
      </c>
      <c r="O115" s="119" t="str" cm="1">
        <f t="array" aca="1" ref="O11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IF(OR($A115="", _xlpm.ColLetter="NONE"), "", INDIRECT("'" &amp; $A$19 &amp; "'!" &amp; _xlpm.ColLetter &amp; $B115))
)</f>
        <v/>
      </c>
      <c r="P115" s="119" t="str" cm="1">
        <f t="array" aca="1" ref="P11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IF(OR($A115="", _xlpm.ColLetter="NONE"), "", INDIRECT("'" &amp; $A$19 &amp; "'!" &amp; _xlpm.ColLetter &amp; $B115))
)</f>
        <v/>
      </c>
      <c r="Q115" s="119" t="str" cm="1">
        <f t="array" aca="1" ref="Q11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IF(OR($A115="", _xlpm.ColLetter="NONE"), "", INDIRECT("'" &amp; $A$19 &amp; "'!" &amp; _xlpm.ColLetter &amp; $B115))
)</f>
        <v/>
      </c>
      <c r="R115" s="119" t="str" cm="1">
        <f t="array" aca="1" ref="R11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IF(OR($A115="", _xlpm.ColLetter="NONE"), "", INDIRECT("'" &amp; $A$19 &amp; "'!" &amp; _xlpm.ColLetter &amp; $B115))
)</f>
        <v/>
      </c>
      <c r="S115" s="119" t="str" cm="1">
        <f t="array" aca="1" ref="S11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IF(OR($A115="", _xlpm.ColLetter="NONE"), "", INDIRECT("'" &amp; $A$19 &amp; "'!" &amp; _xlpm.ColLetter &amp; $B115))
)</f>
        <v/>
      </c>
      <c r="T115" s="119" t="str" cm="1">
        <f t="array" aca="1" ref="T11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IF(OR($A115="", _xlpm.ColLetter="NONE"), "", INDIRECT("'" &amp; $A$19 &amp; "'!" &amp; _xlpm.ColLetter &amp; $B115))
)</f>
        <v/>
      </c>
      <c r="U115" s="119" t="str" cm="1">
        <f t="array" aca="1" ref="U11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IF(OR($A115="", _xlpm.ColLetter="NONE"), "", INDIRECT("'" &amp; $A$19 &amp; "'!" &amp; _xlpm.ColLetter &amp; $B115))
)</f>
        <v/>
      </c>
      <c r="V115" s="119" t="str" cm="1">
        <f t="array" aca="1" ref="V11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IF(OR($A115="", _xlpm.ColLetter="NONE"), "", INDIRECT("'" &amp; $A$19 &amp; "'!" &amp; _xlpm.ColLetter &amp; $B115))
)</f>
        <v/>
      </c>
      <c r="W115" s="119" t="str" cm="1">
        <f t="array" aca="1" ref="W11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IF(OR($A115="", _xlpm.ColLetter="NONE"), "", INDIRECT("'" &amp; $A$19 &amp; "'!" &amp; _xlpm.ColLetter &amp; $B115))
)</f>
        <v/>
      </c>
      <c r="X115" s="119" t="str" cm="1">
        <f t="array" aca="1" ref="X11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IF(OR($A115="", _xlpm.ColLetter="NONE"), "", INDIRECT("'" &amp; $A$19 &amp; "'!" &amp; _xlpm.ColLetter &amp; $B115))
)</f>
        <v/>
      </c>
      <c r="Y115" s="119" t="str" cm="1">
        <f t="array" aca="1" ref="Y11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IF(OR($A115="", _xlpm.ColLetter="NONE"), "", INDIRECT("'" &amp; $A$19 &amp; "'!" &amp; _xlpm.ColLetter &amp; $B115))
)</f>
        <v/>
      </c>
      <c r="Z115" s="119" t="str" cm="1">
        <f t="array" aca="1" ref="Z11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IF(OR($A115="", _xlpm.ColLetter="NONE"), "", INDIRECT("'" &amp; $A$19 &amp; "'!" &amp; _xlpm.ColLetter &amp; $B115))
)</f>
        <v/>
      </c>
      <c r="AA115" s="119" t="str" cm="1">
        <f t="array" aca="1" ref="AA11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IF(OR($A115="", _xlpm.ColLetter="NONE"), "", INDIRECT("'" &amp; $A$19 &amp; "'!" &amp; _xlpm.ColLetter &amp; $B115))
)</f>
        <v/>
      </c>
      <c r="AB115" s="119" t="str" cm="1">
        <f t="array" aca="1" ref="AB11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IF(OR($A115="", _xlpm.ColLetter="NONE"), "", INDIRECT("'" &amp; $A$19 &amp; "'!" &amp; _xlpm.ColLetter &amp; $B115))
)</f>
        <v/>
      </c>
      <c r="AC115" s="119" t="str" cm="1">
        <f t="array" aca="1" ref="AC11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IF(OR($A115="", _xlpm.ColLetter="NONE"), "", INDIRECT("'" &amp; $A$19 &amp; "'!" &amp; _xlpm.ColLetter &amp; $B115))
)</f>
        <v/>
      </c>
      <c r="AD115" s="119" t="str" cm="1">
        <f t="array" aca="1" ref="AD11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IF(OR($A115="", _xlpm.ColLetter="NONE"), "", INDIRECT("'" &amp; $A$19 &amp; "'!" &amp; _xlpm.ColLetter &amp; $B115))
)</f>
        <v/>
      </c>
      <c r="AE115" s="119" t="str" cm="1">
        <f t="array" aca="1" ref="AE11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IF(OR($A115="", _xlpm.ColLetter="NONE"), "", INDIRECT("'" &amp; $A$19 &amp; "'!" &amp; _xlpm.ColLetter &amp; $B115))
)</f>
        <v/>
      </c>
      <c r="AF115" s="119" t="str" cm="1">
        <f t="array" aca="1" ref="AF11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IF(OR($A115="", _xlpm.ColLetter="NONE"), "", INDIRECT("'" &amp; $A$19 &amp; "'!" &amp; _xlpm.ColLetter &amp; $B115))
)</f>
        <v/>
      </c>
      <c r="AG115" s="119" t="str" cm="1">
        <f t="array" aca="1" ref="AG11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IF(OR($A115="", _xlpm.ColLetter="NONE"), "", INDIRECT("'" &amp; $A$19 &amp; "'!" &amp; _xlpm.ColLetter &amp; $B115))
)</f>
        <v/>
      </c>
      <c r="AH115" s="112"/>
      <c r="AI115" s="174"/>
    </row>
    <row r="116" spans="1:35" s="2" customFormat="1" ht="14.1" hidden="1" customHeight="1">
      <c r="A116" s="28"/>
      <c r="B116" s="6" t="str">
        <f t="shared" si="26"/>
        <v/>
      </c>
      <c r="C116" s="5"/>
      <c r="D116" s="98"/>
      <c r="E116" s="115"/>
      <c r="F116" s="116" t="str" cm="1">
        <f t="array" aca="1" ref="F116" ca="1">IF(A116="", "", INDIRECT("'" &amp; $A$19 &amp; "'!B" &amp; A116))</f>
        <v/>
      </c>
      <c r="G116" s="117" t="str">
        <f t="shared" si="25"/>
        <v/>
      </c>
      <c r="H116" s="118" t="str" cm="1">
        <f t="array" aca="1" ref="H116" ca="1">IF(A116="", "", INDIRECT("'" &amp; $A$19 &amp; "'!B" &amp; B116))</f>
        <v/>
      </c>
      <c r="I116" s="119" t="str" cm="1">
        <f t="array" aca="1" ref="I11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IF(OR($A116="", _xlpm.ColLetter="NONE"), "", INDIRECT("'" &amp; $A$19 &amp; "'!" &amp; _xlpm.ColLetter &amp; $B116))
)</f>
        <v/>
      </c>
      <c r="J116" s="119" t="str" cm="1">
        <f t="array" aca="1" ref="J11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IF(OR($A116="", _xlpm.ColLetter="NONE"), "", INDIRECT("'" &amp; $A$19 &amp; "'!" &amp; _xlpm.ColLetter &amp; $B116))
)</f>
        <v/>
      </c>
      <c r="K116" s="119" t="str" cm="1">
        <f t="array" aca="1" ref="K11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IF(OR($A116="", _xlpm.ColLetter="NONE"), "", INDIRECT("'" &amp; $A$19 &amp; "'!" &amp; _xlpm.ColLetter &amp; $B116))
)</f>
        <v/>
      </c>
      <c r="L116" s="119" t="str" cm="1">
        <f t="array" aca="1" ref="L11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IF(OR($A116="", _xlpm.ColLetter="NONE"), "", INDIRECT("'" &amp; $A$19 &amp; "'!" &amp; _xlpm.ColLetter &amp; $B116))
)</f>
        <v/>
      </c>
      <c r="M116" s="119" t="str" cm="1">
        <f t="array" aca="1" ref="M11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IF(OR($A116="", _xlpm.ColLetter="NONE"), "", INDIRECT("'" &amp; $A$19 &amp; "'!" &amp; _xlpm.ColLetter &amp; $B116))
)</f>
        <v/>
      </c>
      <c r="N116" s="119" t="str" cm="1">
        <f t="array" aca="1" ref="N11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IF(OR($A116="", _xlpm.ColLetter="NONE"), "", INDIRECT("'" &amp; $A$19 &amp; "'!" &amp; _xlpm.ColLetter &amp; $B116))
)</f>
        <v/>
      </c>
      <c r="O116" s="119" t="str" cm="1">
        <f t="array" aca="1" ref="O11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IF(OR($A116="", _xlpm.ColLetter="NONE"), "", INDIRECT("'" &amp; $A$19 &amp; "'!" &amp; _xlpm.ColLetter &amp; $B116))
)</f>
        <v/>
      </c>
      <c r="P116" s="119" t="str" cm="1">
        <f t="array" aca="1" ref="P11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IF(OR($A116="", _xlpm.ColLetter="NONE"), "", INDIRECT("'" &amp; $A$19 &amp; "'!" &amp; _xlpm.ColLetter &amp; $B116))
)</f>
        <v/>
      </c>
      <c r="Q116" s="119" t="str" cm="1">
        <f t="array" aca="1" ref="Q11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IF(OR($A116="", _xlpm.ColLetter="NONE"), "", INDIRECT("'" &amp; $A$19 &amp; "'!" &amp; _xlpm.ColLetter &amp; $B116))
)</f>
        <v/>
      </c>
      <c r="R116" s="119" t="str" cm="1">
        <f t="array" aca="1" ref="R11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IF(OR($A116="", _xlpm.ColLetter="NONE"), "", INDIRECT("'" &amp; $A$19 &amp; "'!" &amp; _xlpm.ColLetter &amp; $B116))
)</f>
        <v/>
      </c>
      <c r="S116" s="119" t="str" cm="1">
        <f t="array" aca="1" ref="S11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IF(OR($A116="", _xlpm.ColLetter="NONE"), "", INDIRECT("'" &amp; $A$19 &amp; "'!" &amp; _xlpm.ColLetter &amp; $B116))
)</f>
        <v/>
      </c>
      <c r="T116" s="119" t="str" cm="1">
        <f t="array" aca="1" ref="T11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IF(OR($A116="", _xlpm.ColLetter="NONE"), "", INDIRECT("'" &amp; $A$19 &amp; "'!" &amp; _xlpm.ColLetter &amp; $B116))
)</f>
        <v/>
      </c>
      <c r="U116" s="119" t="str" cm="1">
        <f t="array" aca="1" ref="U11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IF(OR($A116="", _xlpm.ColLetter="NONE"), "", INDIRECT("'" &amp; $A$19 &amp; "'!" &amp; _xlpm.ColLetter &amp; $B116))
)</f>
        <v/>
      </c>
      <c r="V116" s="119" t="str" cm="1">
        <f t="array" aca="1" ref="V11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IF(OR($A116="", _xlpm.ColLetter="NONE"), "", INDIRECT("'" &amp; $A$19 &amp; "'!" &amp; _xlpm.ColLetter &amp; $B116))
)</f>
        <v/>
      </c>
      <c r="W116" s="119" t="str" cm="1">
        <f t="array" aca="1" ref="W11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IF(OR($A116="", _xlpm.ColLetter="NONE"), "", INDIRECT("'" &amp; $A$19 &amp; "'!" &amp; _xlpm.ColLetter &amp; $B116))
)</f>
        <v/>
      </c>
      <c r="X116" s="119" t="str" cm="1">
        <f t="array" aca="1" ref="X11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IF(OR($A116="", _xlpm.ColLetter="NONE"), "", INDIRECT("'" &amp; $A$19 &amp; "'!" &amp; _xlpm.ColLetter &amp; $B116))
)</f>
        <v/>
      </c>
      <c r="Y116" s="119" t="str" cm="1">
        <f t="array" aca="1" ref="Y11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IF(OR($A116="", _xlpm.ColLetter="NONE"), "", INDIRECT("'" &amp; $A$19 &amp; "'!" &amp; _xlpm.ColLetter &amp; $B116))
)</f>
        <v/>
      </c>
      <c r="Z116" s="119" t="str" cm="1">
        <f t="array" aca="1" ref="Z11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IF(OR($A116="", _xlpm.ColLetter="NONE"), "", INDIRECT("'" &amp; $A$19 &amp; "'!" &amp; _xlpm.ColLetter &amp; $B116))
)</f>
        <v/>
      </c>
      <c r="AA116" s="119" t="str" cm="1">
        <f t="array" aca="1" ref="AA11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IF(OR($A116="", _xlpm.ColLetter="NONE"), "", INDIRECT("'" &amp; $A$19 &amp; "'!" &amp; _xlpm.ColLetter &amp; $B116))
)</f>
        <v/>
      </c>
      <c r="AB116" s="119" t="str" cm="1">
        <f t="array" aca="1" ref="AB11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IF(OR($A116="", _xlpm.ColLetter="NONE"), "", INDIRECT("'" &amp; $A$19 &amp; "'!" &amp; _xlpm.ColLetter &amp; $B116))
)</f>
        <v/>
      </c>
      <c r="AC116" s="119" t="str" cm="1">
        <f t="array" aca="1" ref="AC11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IF(OR($A116="", _xlpm.ColLetter="NONE"), "", INDIRECT("'" &amp; $A$19 &amp; "'!" &amp; _xlpm.ColLetter &amp; $B116))
)</f>
        <v/>
      </c>
      <c r="AD116" s="119" t="str" cm="1">
        <f t="array" aca="1" ref="AD11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IF(OR($A116="", _xlpm.ColLetter="NONE"), "", INDIRECT("'" &amp; $A$19 &amp; "'!" &amp; _xlpm.ColLetter &amp; $B116))
)</f>
        <v/>
      </c>
      <c r="AE116" s="119" t="str" cm="1">
        <f t="array" aca="1" ref="AE11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IF(OR($A116="", _xlpm.ColLetter="NONE"), "", INDIRECT("'" &amp; $A$19 &amp; "'!" &amp; _xlpm.ColLetter &amp; $B116))
)</f>
        <v/>
      </c>
      <c r="AF116" s="119" t="str" cm="1">
        <f t="array" aca="1" ref="AF11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IF(OR($A116="", _xlpm.ColLetter="NONE"), "", INDIRECT("'" &amp; $A$19 &amp; "'!" &amp; _xlpm.ColLetter &amp; $B116))
)</f>
        <v/>
      </c>
      <c r="AG116" s="119" t="str" cm="1">
        <f t="array" aca="1" ref="AG11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IF(OR($A116="", _xlpm.ColLetter="NONE"), "", INDIRECT("'" &amp; $A$19 &amp; "'!" &amp; _xlpm.ColLetter &amp; $B116))
)</f>
        <v/>
      </c>
      <c r="AH116" s="112"/>
      <c r="AI116" s="174"/>
    </row>
    <row r="117" spans="1:35" s="2" customFormat="1" ht="14.1" hidden="1" customHeight="1">
      <c r="A117" s="28"/>
      <c r="B117" s="6" t="str">
        <f t="shared" ref="B117:B126" si="27">IF(A118="","",+A118)</f>
        <v/>
      </c>
      <c r="C117" s="5"/>
      <c r="D117" s="98"/>
      <c r="E117" s="115"/>
      <c r="F117" s="116" t="str" cm="1">
        <f t="array" aca="1" ref="F117" ca="1">IF(A117="", "", INDIRECT("'" &amp; $A$19 &amp; "'!B" &amp; A117))</f>
        <v/>
      </c>
      <c r="G117" s="117" t="str">
        <f t="shared" si="25"/>
        <v/>
      </c>
      <c r="H117" s="118" t="str" cm="1">
        <f t="array" aca="1" ref="H117" ca="1">IF(A117="", "", INDIRECT("'" &amp; $A$19 &amp; "'!B" &amp; B117))</f>
        <v/>
      </c>
      <c r="I117" s="119" t="str" cm="1">
        <f t="array" aca="1" ref="I11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IF(OR($A117="", _xlpm.ColLetter="NONE"), "", INDIRECT("'" &amp; $A$19 &amp; "'!" &amp; _xlpm.ColLetter &amp; $B117))
)</f>
        <v/>
      </c>
      <c r="J117" s="119" t="str" cm="1">
        <f t="array" aca="1" ref="J11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IF(OR($A117="", _xlpm.ColLetter="NONE"), "", INDIRECT("'" &amp; $A$19 &amp; "'!" &amp; _xlpm.ColLetter &amp; $B117))
)</f>
        <v/>
      </c>
      <c r="K117" s="119" t="str" cm="1">
        <f t="array" aca="1" ref="K11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IF(OR($A117="", _xlpm.ColLetter="NONE"), "", INDIRECT("'" &amp; $A$19 &amp; "'!" &amp; _xlpm.ColLetter &amp; $B117))
)</f>
        <v/>
      </c>
      <c r="L117" s="119" t="str" cm="1">
        <f t="array" aca="1" ref="L11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IF(OR($A117="", _xlpm.ColLetter="NONE"), "", INDIRECT("'" &amp; $A$19 &amp; "'!" &amp; _xlpm.ColLetter &amp; $B117))
)</f>
        <v/>
      </c>
      <c r="M117" s="119" t="str" cm="1">
        <f t="array" aca="1" ref="M11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IF(OR($A117="", _xlpm.ColLetter="NONE"), "", INDIRECT("'" &amp; $A$19 &amp; "'!" &amp; _xlpm.ColLetter &amp; $B117))
)</f>
        <v/>
      </c>
      <c r="N117" s="119" t="str" cm="1">
        <f t="array" aca="1" ref="N11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IF(OR($A117="", _xlpm.ColLetter="NONE"), "", INDIRECT("'" &amp; $A$19 &amp; "'!" &amp; _xlpm.ColLetter &amp; $B117))
)</f>
        <v/>
      </c>
      <c r="O117" s="119" t="str" cm="1">
        <f t="array" aca="1" ref="O11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IF(OR($A117="", _xlpm.ColLetter="NONE"), "", INDIRECT("'" &amp; $A$19 &amp; "'!" &amp; _xlpm.ColLetter &amp; $B117))
)</f>
        <v/>
      </c>
      <c r="P117" s="119" t="str" cm="1">
        <f t="array" aca="1" ref="P11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IF(OR($A117="", _xlpm.ColLetter="NONE"), "", INDIRECT("'" &amp; $A$19 &amp; "'!" &amp; _xlpm.ColLetter &amp; $B117))
)</f>
        <v/>
      </c>
      <c r="Q117" s="119" t="str" cm="1">
        <f t="array" aca="1" ref="Q11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IF(OR($A117="", _xlpm.ColLetter="NONE"), "", INDIRECT("'" &amp; $A$19 &amp; "'!" &amp; _xlpm.ColLetter &amp; $B117))
)</f>
        <v/>
      </c>
      <c r="R117" s="119" t="str" cm="1">
        <f t="array" aca="1" ref="R11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IF(OR($A117="", _xlpm.ColLetter="NONE"), "", INDIRECT("'" &amp; $A$19 &amp; "'!" &amp; _xlpm.ColLetter &amp; $B117))
)</f>
        <v/>
      </c>
      <c r="S117" s="119" t="str" cm="1">
        <f t="array" aca="1" ref="S11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IF(OR($A117="", _xlpm.ColLetter="NONE"), "", INDIRECT("'" &amp; $A$19 &amp; "'!" &amp; _xlpm.ColLetter &amp; $B117))
)</f>
        <v/>
      </c>
      <c r="T117" s="119" t="str" cm="1">
        <f t="array" aca="1" ref="T11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IF(OR($A117="", _xlpm.ColLetter="NONE"), "", INDIRECT("'" &amp; $A$19 &amp; "'!" &amp; _xlpm.ColLetter &amp; $B117))
)</f>
        <v/>
      </c>
      <c r="U117" s="119" t="str" cm="1">
        <f t="array" aca="1" ref="U11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IF(OR($A117="", _xlpm.ColLetter="NONE"), "", INDIRECT("'" &amp; $A$19 &amp; "'!" &amp; _xlpm.ColLetter &amp; $B117))
)</f>
        <v/>
      </c>
      <c r="V117" s="119" t="str" cm="1">
        <f t="array" aca="1" ref="V11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IF(OR($A117="", _xlpm.ColLetter="NONE"), "", INDIRECT("'" &amp; $A$19 &amp; "'!" &amp; _xlpm.ColLetter &amp; $B117))
)</f>
        <v/>
      </c>
      <c r="W117" s="119" t="str" cm="1">
        <f t="array" aca="1" ref="W11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IF(OR($A117="", _xlpm.ColLetter="NONE"), "", INDIRECT("'" &amp; $A$19 &amp; "'!" &amp; _xlpm.ColLetter &amp; $B117))
)</f>
        <v/>
      </c>
      <c r="X117" s="119" t="str" cm="1">
        <f t="array" aca="1" ref="X11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IF(OR($A117="", _xlpm.ColLetter="NONE"), "", INDIRECT("'" &amp; $A$19 &amp; "'!" &amp; _xlpm.ColLetter &amp; $B117))
)</f>
        <v/>
      </c>
      <c r="Y117" s="119" t="str" cm="1">
        <f t="array" aca="1" ref="Y11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IF(OR($A117="", _xlpm.ColLetter="NONE"), "", INDIRECT("'" &amp; $A$19 &amp; "'!" &amp; _xlpm.ColLetter &amp; $B117))
)</f>
        <v/>
      </c>
      <c r="Z117" s="119" t="str" cm="1">
        <f t="array" aca="1" ref="Z11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IF(OR($A117="", _xlpm.ColLetter="NONE"), "", INDIRECT("'" &amp; $A$19 &amp; "'!" &amp; _xlpm.ColLetter &amp; $B117))
)</f>
        <v/>
      </c>
      <c r="AA117" s="119" t="str" cm="1">
        <f t="array" aca="1" ref="AA11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IF(OR($A117="", _xlpm.ColLetter="NONE"), "", INDIRECT("'" &amp; $A$19 &amp; "'!" &amp; _xlpm.ColLetter &amp; $B117))
)</f>
        <v/>
      </c>
      <c r="AB117" s="119" t="str" cm="1">
        <f t="array" aca="1" ref="AB11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IF(OR($A117="", _xlpm.ColLetter="NONE"), "", INDIRECT("'" &amp; $A$19 &amp; "'!" &amp; _xlpm.ColLetter &amp; $B117))
)</f>
        <v/>
      </c>
      <c r="AC117" s="119" t="str" cm="1">
        <f t="array" aca="1" ref="AC11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IF(OR($A117="", _xlpm.ColLetter="NONE"), "", INDIRECT("'" &amp; $A$19 &amp; "'!" &amp; _xlpm.ColLetter &amp; $B117))
)</f>
        <v/>
      </c>
      <c r="AD117" s="119" t="str" cm="1">
        <f t="array" aca="1" ref="AD11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IF(OR($A117="", _xlpm.ColLetter="NONE"), "", INDIRECT("'" &amp; $A$19 &amp; "'!" &amp; _xlpm.ColLetter &amp; $B117))
)</f>
        <v/>
      </c>
      <c r="AE117" s="119" t="str" cm="1">
        <f t="array" aca="1" ref="AE11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IF(OR($A117="", _xlpm.ColLetter="NONE"), "", INDIRECT("'" &amp; $A$19 &amp; "'!" &amp; _xlpm.ColLetter &amp; $B117))
)</f>
        <v/>
      </c>
      <c r="AF117" s="119" t="str" cm="1">
        <f t="array" aca="1" ref="AF11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IF(OR($A117="", _xlpm.ColLetter="NONE"), "", INDIRECT("'" &amp; $A$19 &amp; "'!" &amp; _xlpm.ColLetter &amp; $B117))
)</f>
        <v/>
      </c>
      <c r="AG117" s="119" t="str" cm="1">
        <f t="array" aca="1" ref="AG11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IF(OR($A117="", _xlpm.ColLetter="NONE"), "", INDIRECT("'" &amp; $A$19 &amp; "'!" &amp; _xlpm.ColLetter &amp; $B117))
)</f>
        <v/>
      </c>
      <c r="AH117" s="112"/>
      <c r="AI117" s="174"/>
    </row>
    <row r="118" spans="1:35" s="2" customFormat="1" ht="14.1" hidden="1" customHeight="1">
      <c r="A118" s="28"/>
      <c r="B118" s="6" t="str">
        <f t="shared" si="27"/>
        <v/>
      </c>
      <c r="C118" s="5"/>
      <c r="D118" s="98"/>
      <c r="E118" s="115"/>
      <c r="F118" s="116" t="str" cm="1">
        <f t="array" aca="1" ref="F118" ca="1">IF(A118="", "", INDIRECT("'" &amp; $A$19 &amp; "'!B" &amp; A118))</f>
        <v/>
      </c>
      <c r="G118" s="117" t="str">
        <f t="shared" si="25"/>
        <v/>
      </c>
      <c r="H118" s="118" t="str" cm="1">
        <f t="array" aca="1" ref="H118" ca="1">IF(A118="", "", INDIRECT("'" &amp; $A$19 &amp; "'!B" &amp; B118))</f>
        <v/>
      </c>
      <c r="I118" s="119" t="str" cm="1">
        <f t="array" aca="1" ref="I11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IF(OR($A118="", _xlpm.ColLetter="NONE"), "", INDIRECT("'" &amp; $A$19 &amp; "'!" &amp; _xlpm.ColLetter &amp; $B118))
)</f>
        <v/>
      </c>
      <c r="J118" s="119" t="str" cm="1">
        <f t="array" aca="1" ref="J11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IF(OR($A118="", _xlpm.ColLetter="NONE"), "", INDIRECT("'" &amp; $A$19 &amp; "'!" &amp; _xlpm.ColLetter &amp; $B118))
)</f>
        <v/>
      </c>
      <c r="K118" s="119" t="str" cm="1">
        <f t="array" aca="1" ref="K11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IF(OR($A118="", _xlpm.ColLetter="NONE"), "", INDIRECT("'" &amp; $A$19 &amp; "'!" &amp; _xlpm.ColLetter &amp; $B118))
)</f>
        <v/>
      </c>
      <c r="L118" s="119" t="str" cm="1">
        <f t="array" aca="1" ref="L11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IF(OR($A118="", _xlpm.ColLetter="NONE"), "", INDIRECT("'" &amp; $A$19 &amp; "'!" &amp; _xlpm.ColLetter &amp; $B118))
)</f>
        <v/>
      </c>
      <c r="M118" s="119" t="str" cm="1">
        <f t="array" aca="1" ref="M11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IF(OR($A118="", _xlpm.ColLetter="NONE"), "", INDIRECT("'" &amp; $A$19 &amp; "'!" &amp; _xlpm.ColLetter &amp; $B118))
)</f>
        <v/>
      </c>
      <c r="N118" s="119" t="str" cm="1">
        <f t="array" aca="1" ref="N11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IF(OR($A118="", _xlpm.ColLetter="NONE"), "", INDIRECT("'" &amp; $A$19 &amp; "'!" &amp; _xlpm.ColLetter &amp; $B118))
)</f>
        <v/>
      </c>
      <c r="O118" s="119" t="str" cm="1">
        <f t="array" aca="1" ref="O11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IF(OR($A118="", _xlpm.ColLetter="NONE"), "", INDIRECT("'" &amp; $A$19 &amp; "'!" &amp; _xlpm.ColLetter &amp; $B118))
)</f>
        <v/>
      </c>
      <c r="P118" s="119" t="str" cm="1">
        <f t="array" aca="1" ref="P11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IF(OR($A118="", _xlpm.ColLetter="NONE"), "", INDIRECT("'" &amp; $A$19 &amp; "'!" &amp; _xlpm.ColLetter &amp; $B118))
)</f>
        <v/>
      </c>
      <c r="Q118" s="119" t="str" cm="1">
        <f t="array" aca="1" ref="Q11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IF(OR($A118="", _xlpm.ColLetter="NONE"), "", INDIRECT("'" &amp; $A$19 &amp; "'!" &amp; _xlpm.ColLetter &amp; $B118))
)</f>
        <v/>
      </c>
      <c r="R118" s="119" t="str" cm="1">
        <f t="array" aca="1" ref="R11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IF(OR($A118="", _xlpm.ColLetter="NONE"), "", INDIRECT("'" &amp; $A$19 &amp; "'!" &amp; _xlpm.ColLetter &amp; $B118))
)</f>
        <v/>
      </c>
      <c r="S118" s="119" t="str" cm="1">
        <f t="array" aca="1" ref="S11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IF(OR($A118="", _xlpm.ColLetter="NONE"), "", INDIRECT("'" &amp; $A$19 &amp; "'!" &amp; _xlpm.ColLetter &amp; $B118))
)</f>
        <v/>
      </c>
      <c r="T118" s="119" t="str" cm="1">
        <f t="array" aca="1" ref="T11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IF(OR($A118="", _xlpm.ColLetter="NONE"), "", INDIRECT("'" &amp; $A$19 &amp; "'!" &amp; _xlpm.ColLetter &amp; $B118))
)</f>
        <v/>
      </c>
      <c r="U118" s="119" t="str" cm="1">
        <f t="array" aca="1" ref="U11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IF(OR($A118="", _xlpm.ColLetter="NONE"), "", INDIRECT("'" &amp; $A$19 &amp; "'!" &amp; _xlpm.ColLetter &amp; $B118))
)</f>
        <v/>
      </c>
      <c r="V118" s="119" t="str" cm="1">
        <f t="array" aca="1" ref="V11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IF(OR($A118="", _xlpm.ColLetter="NONE"), "", INDIRECT("'" &amp; $A$19 &amp; "'!" &amp; _xlpm.ColLetter &amp; $B118))
)</f>
        <v/>
      </c>
      <c r="W118" s="119" t="str" cm="1">
        <f t="array" aca="1" ref="W11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IF(OR($A118="", _xlpm.ColLetter="NONE"), "", INDIRECT("'" &amp; $A$19 &amp; "'!" &amp; _xlpm.ColLetter &amp; $B118))
)</f>
        <v/>
      </c>
      <c r="X118" s="119" t="str" cm="1">
        <f t="array" aca="1" ref="X11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IF(OR($A118="", _xlpm.ColLetter="NONE"), "", INDIRECT("'" &amp; $A$19 &amp; "'!" &amp; _xlpm.ColLetter &amp; $B118))
)</f>
        <v/>
      </c>
      <c r="Y118" s="119" t="str" cm="1">
        <f t="array" aca="1" ref="Y11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IF(OR($A118="", _xlpm.ColLetter="NONE"), "", INDIRECT("'" &amp; $A$19 &amp; "'!" &amp; _xlpm.ColLetter &amp; $B118))
)</f>
        <v/>
      </c>
      <c r="Z118" s="119" t="str" cm="1">
        <f t="array" aca="1" ref="Z11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IF(OR($A118="", _xlpm.ColLetter="NONE"), "", INDIRECT("'" &amp; $A$19 &amp; "'!" &amp; _xlpm.ColLetter &amp; $B118))
)</f>
        <v/>
      </c>
      <c r="AA118" s="119" t="str" cm="1">
        <f t="array" aca="1" ref="AA11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IF(OR($A118="", _xlpm.ColLetter="NONE"), "", INDIRECT("'" &amp; $A$19 &amp; "'!" &amp; _xlpm.ColLetter &amp; $B118))
)</f>
        <v/>
      </c>
      <c r="AB118" s="119" t="str" cm="1">
        <f t="array" aca="1" ref="AB11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IF(OR($A118="", _xlpm.ColLetter="NONE"), "", INDIRECT("'" &amp; $A$19 &amp; "'!" &amp; _xlpm.ColLetter &amp; $B118))
)</f>
        <v/>
      </c>
      <c r="AC118" s="119" t="str" cm="1">
        <f t="array" aca="1" ref="AC11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IF(OR($A118="", _xlpm.ColLetter="NONE"), "", INDIRECT("'" &amp; $A$19 &amp; "'!" &amp; _xlpm.ColLetter &amp; $B118))
)</f>
        <v/>
      </c>
      <c r="AD118" s="119" t="str" cm="1">
        <f t="array" aca="1" ref="AD11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IF(OR($A118="", _xlpm.ColLetter="NONE"), "", INDIRECT("'" &amp; $A$19 &amp; "'!" &amp; _xlpm.ColLetter &amp; $B118))
)</f>
        <v/>
      </c>
      <c r="AE118" s="119" t="str" cm="1">
        <f t="array" aca="1" ref="AE11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IF(OR($A118="", _xlpm.ColLetter="NONE"), "", INDIRECT("'" &amp; $A$19 &amp; "'!" &amp; _xlpm.ColLetter &amp; $B118))
)</f>
        <v/>
      </c>
      <c r="AF118" s="119" t="str" cm="1">
        <f t="array" aca="1" ref="AF11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IF(OR($A118="", _xlpm.ColLetter="NONE"), "", INDIRECT("'" &amp; $A$19 &amp; "'!" &amp; _xlpm.ColLetter &amp; $B118))
)</f>
        <v/>
      </c>
      <c r="AG118" s="119" t="str" cm="1">
        <f t="array" aca="1" ref="AG11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IF(OR($A118="", _xlpm.ColLetter="NONE"), "", INDIRECT("'" &amp; $A$19 &amp; "'!" &amp; _xlpm.ColLetter &amp; $B118))
)</f>
        <v/>
      </c>
      <c r="AH118" s="112"/>
      <c r="AI118" s="174"/>
    </row>
    <row r="119" spans="1:35" s="2" customFormat="1" ht="14.1" hidden="1" customHeight="1">
      <c r="A119" s="28"/>
      <c r="B119" s="6" t="str">
        <f t="shared" si="27"/>
        <v/>
      </c>
      <c r="C119" s="5"/>
      <c r="D119" s="98"/>
      <c r="E119" s="115"/>
      <c r="F119" s="116" t="str" cm="1">
        <f t="array" aca="1" ref="F119" ca="1">IF(A119="", "", INDIRECT("'" &amp; $A$19 &amp; "'!B" &amp; A119))</f>
        <v/>
      </c>
      <c r="G119" s="117" t="str">
        <f t="shared" si="25"/>
        <v/>
      </c>
      <c r="H119" s="118" t="str" cm="1">
        <f t="array" aca="1" ref="H119" ca="1">IF(A119="", "", INDIRECT("'" &amp; $A$19 &amp; "'!B" &amp; B119))</f>
        <v/>
      </c>
      <c r="I119" s="119" t="str" cm="1">
        <f t="array" aca="1" ref="I11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IF(OR($A119="", _xlpm.ColLetter="NONE"), "", INDIRECT("'" &amp; $A$19 &amp; "'!" &amp; _xlpm.ColLetter &amp; $B119))
)</f>
        <v/>
      </c>
      <c r="J119" s="119" t="str" cm="1">
        <f t="array" aca="1" ref="J11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IF(OR($A119="", _xlpm.ColLetter="NONE"), "", INDIRECT("'" &amp; $A$19 &amp; "'!" &amp; _xlpm.ColLetter &amp; $B119))
)</f>
        <v/>
      </c>
      <c r="K119" s="119" t="str" cm="1">
        <f t="array" aca="1" ref="K11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IF(OR($A119="", _xlpm.ColLetter="NONE"), "", INDIRECT("'" &amp; $A$19 &amp; "'!" &amp; _xlpm.ColLetter &amp; $B119))
)</f>
        <v/>
      </c>
      <c r="L119" s="119" t="str" cm="1">
        <f t="array" aca="1" ref="L11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IF(OR($A119="", _xlpm.ColLetter="NONE"), "", INDIRECT("'" &amp; $A$19 &amp; "'!" &amp; _xlpm.ColLetter &amp; $B119))
)</f>
        <v/>
      </c>
      <c r="M119" s="119" t="str" cm="1">
        <f t="array" aca="1" ref="M11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IF(OR($A119="", _xlpm.ColLetter="NONE"), "", INDIRECT("'" &amp; $A$19 &amp; "'!" &amp; _xlpm.ColLetter &amp; $B119))
)</f>
        <v/>
      </c>
      <c r="N119" s="119" t="str" cm="1">
        <f t="array" aca="1" ref="N11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IF(OR($A119="", _xlpm.ColLetter="NONE"), "", INDIRECT("'" &amp; $A$19 &amp; "'!" &amp; _xlpm.ColLetter &amp; $B119))
)</f>
        <v/>
      </c>
      <c r="O119" s="119" t="str" cm="1">
        <f t="array" aca="1" ref="O11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IF(OR($A119="", _xlpm.ColLetter="NONE"), "", INDIRECT("'" &amp; $A$19 &amp; "'!" &amp; _xlpm.ColLetter &amp; $B119))
)</f>
        <v/>
      </c>
      <c r="P119" s="119" t="str" cm="1">
        <f t="array" aca="1" ref="P11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IF(OR($A119="", _xlpm.ColLetter="NONE"), "", INDIRECT("'" &amp; $A$19 &amp; "'!" &amp; _xlpm.ColLetter &amp; $B119))
)</f>
        <v/>
      </c>
      <c r="Q119" s="119" t="str" cm="1">
        <f t="array" aca="1" ref="Q11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IF(OR($A119="", _xlpm.ColLetter="NONE"), "", INDIRECT("'" &amp; $A$19 &amp; "'!" &amp; _xlpm.ColLetter &amp; $B119))
)</f>
        <v/>
      </c>
      <c r="R119" s="119" t="str" cm="1">
        <f t="array" aca="1" ref="R11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IF(OR($A119="", _xlpm.ColLetter="NONE"), "", INDIRECT("'" &amp; $A$19 &amp; "'!" &amp; _xlpm.ColLetter &amp; $B119))
)</f>
        <v/>
      </c>
      <c r="S119" s="119" t="str" cm="1">
        <f t="array" aca="1" ref="S11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IF(OR($A119="", _xlpm.ColLetter="NONE"), "", INDIRECT("'" &amp; $A$19 &amp; "'!" &amp; _xlpm.ColLetter &amp; $B119))
)</f>
        <v/>
      </c>
      <c r="T119" s="119" t="str" cm="1">
        <f t="array" aca="1" ref="T11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IF(OR($A119="", _xlpm.ColLetter="NONE"), "", INDIRECT("'" &amp; $A$19 &amp; "'!" &amp; _xlpm.ColLetter &amp; $B119))
)</f>
        <v/>
      </c>
      <c r="U119" s="119" t="str" cm="1">
        <f t="array" aca="1" ref="U11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IF(OR($A119="", _xlpm.ColLetter="NONE"), "", INDIRECT("'" &amp; $A$19 &amp; "'!" &amp; _xlpm.ColLetter &amp; $B119))
)</f>
        <v/>
      </c>
      <c r="V119" s="119" t="str" cm="1">
        <f t="array" aca="1" ref="V11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IF(OR($A119="", _xlpm.ColLetter="NONE"), "", INDIRECT("'" &amp; $A$19 &amp; "'!" &amp; _xlpm.ColLetter &amp; $B119))
)</f>
        <v/>
      </c>
      <c r="W119" s="119" t="str" cm="1">
        <f t="array" aca="1" ref="W11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IF(OR($A119="", _xlpm.ColLetter="NONE"), "", INDIRECT("'" &amp; $A$19 &amp; "'!" &amp; _xlpm.ColLetter &amp; $B119))
)</f>
        <v/>
      </c>
      <c r="X119" s="119" t="str" cm="1">
        <f t="array" aca="1" ref="X11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IF(OR($A119="", _xlpm.ColLetter="NONE"), "", INDIRECT("'" &amp; $A$19 &amp; "'!" &amp; _xlpm.ColLetter &amp; $B119))
)</f>
        <v/>
      </c>
      <c r="Y119" s="119" t="str" cm="1">
        <f t="array" aca="1" ref="Y11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IF(OR($A119="", _xlpm.ColLetter="NONE"), "", INDIRECT("'" &amp; $A$19 &amp; "'!" &amp; _xlpm.ColLetter &amp; $B119))
)</f>
        <v/>
      </c>
      <c r="Z119" s="119" t="str" cm="1">
        <f t="array" aca="1" ref="Z11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IF(OR($A119="", _xlpm.ColLetter="NONE"), "", INDIRECT("'" &amp; $A$19 &amp; "'!" &amp; _xlpm.ColLetter &amp; $B119))
)</f>
        <v/>
      </c>
      <c r="AA119" s="119" t="str" cm="1">
        <f t="array" aca="1" ref="AA11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IF(OR($A119="", _xlpm.ColLetter="NONE"), "", INDIRECT("'" &amp; $A$19 &amp; "'!" &amp; _xlpm.ColLetter &amp; $B119))
)</f>
        <v/>
      </c>
      <c r="AB119" s="119" t="str" cm="1">
        <f t="array" aca="1" ref="AB11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IF(OR($A119="", _xlpm.ColLetter="NONE"), "", INDIRECT("'" &amp; $A$19 &amp; "'!" &amp; _xlpm.ColLetter &amp; $B119))
)</f>
        <v/>
      </c>
      <c r="AC119" s="119" t="str" cm="1">
        <f t="array" aca="1" ref="AC11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IF(OR($A119="", _xlpm.ColLetter="NONE"), "", INDIRECT("'" &amp; $A$19 &amp; "'!" &amp; _xlpm.ColLetter &amp; $B119))
)</f>
        <v/>
      </c>
      <c r="AD119" s="119" t="str" cm="1">
        <f t="array" aca="1" ref="AD11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IF(OR($A119="", _xlpm.ColLetter="NONE"), "", INDIRECT("'" &amp; $A$19 &amp; "'!" &amp; _xlpm.ColLetter &amp; $B119))
)</f>
        <v/>
      </c>
      <c r="AE119" s="119" t="str" cm="1">
        <f t="array" aca="1" ref="AE11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IF(OR($A119="", _xlpm.ColLetter="NONE"), "", INDIRECT("'" &amp; $A$19 &amp; "'!" &amp; _xlpm.ColLetter &amp; $B119))
)</f>
        <v/>
      </c>
      <c r="AF119" s="119" t="str" cm="1">
        <f t="array" aca="1" ref="AF11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IF(OR($A119="", _xlpm.ColLetter="NONE"), "", INDIRECT("'" &amp; $A$19 &amp; "'!" &amp; _xlpm.ColLetter &amp; $B119))
)</f>
        <v/>
      </c>
      <c r="AG119" s="119" t="str" cm="1">
        <f t="array" aca="1" ref="AG11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IF(OR($A119="", _xlpm.ColLetter="NONE"), "", INDIRECT("'" &amp; $A$19 &amp; "'!" &amp; _xlpm.ColLetter &amp; $B119))
)</f>
        <v/>
      </c>
      <c r="AH119" s="112"/>
      <c r="AI119" s="174"/>
    </row>
    <row r="120" spans="1:35" s="2" customFormat="1" ht="14.1" hidden="1" customHeight="1">
      <c r="A120" s="28"/>
      <c r="B120" s="6" t="str">
        <f t="shared" si="27"/>
        <v/>
      </c>
      <c r="C120" s="5"/>
      <c r="D120" s="98"/>
      <c r="E120" s="115"/>
      <c r="F120" s="116" t="str" cm="1">
        <f t="array" aca="1" ref="F120" ca="1">IF(A120="", "", INDIRECT("'" &amp; $A$19 &amp; "'!B" &amp; A120))</f>
        <v/>
      </c>
      <c r="G120" s="117" t="str">
        <f t="shared" ref="G120:G127" si="28">IF(A120="","","to")</f>
        <v/>
      </c>
      <c r="H120" s="118" t="str" cm="1">
        <f t="array" aca="1" ref="H120" ca="1">IF(A120="", "", INDIRECT("'" &amp; $A$19 &amp; "'!B" &amp; B120))</f>
        <v/>
      </c>
      <c r="I120" s="119" t="str" cm="1">
        <f t="array" aca="1" ref="I12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IF(OR($A120="", _xlpm.ColLetter="NONE"), "", INDIRECT("'" &amp; $A$19 &amp; "'!" &amp; _xlpm.ColLetter &amp; $B120))
)</f>
        <v/>
      </c>
      <c r="J120" s="119" t="str" cm="1">
        <f t="array" aca="1" ref="J12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IF(OR($A120="", _xlpm.ColLetter="NONE"), "", INDIRECT("'" &amp; $A$19 &amp; "'!" &amp; _xlpm.ColLetter &amp; $B120))
)</f>
        <v/>
      </c>
      <c r="K120" s="119" t="str" cm="1">
        <f t="array" aca="1" ref="K12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IF(OR($A120="", _xlpm.ColLetter="NONE"), "", INDIRECT("'" &amp; $A$19 &amp; "'!" &amp; _xlpm.ColLetter &amp; $B120))
)</f>
        <v/>
      </c>
      <c r="L120" s="119" t="str" cm="1">
        <f t="array" aca="1" ref="L12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IF(OR($A120="", _xlpm.ColLetter="NONE"), "", INDIRECT("'" &amp; $A$19 &amp; "'!" &amp; _xlpm.ColLetter &amp; $B120))
)</f>
        <v/>
      </c>
      <c r="M120" s="119" t="str" cm="1">
        <f t="array" aca="1" ref="M12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IF(OR($A120="", _xlpm.ColLetter="NONE"), "", INDIRECT("'" &amp; $A$19 &amp; "'!" &amp; _xlpm.ColLetter &amp; $B120))
)</f>
        <v/>
      </c>
      <c r="N120" s="119" t="str" cm="1">
        <f t="array" aca="1" ref="N12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IF(OR($A120="", _xlpm.ColLetter="NONE"), "", INDIRECT("'" &amp; $A$19 &amp; "'!" &amp; _xlpm.ColLetter &amp; $B120))
)</f>
        <v/>
      </c>
      <c r="O120" s="119" t="str" cm="1">
        <f t="array" aca="1" ref="O12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IF(OR($A120="", _xlpm.ColLetter="NONE"), "", INDIRECT("'" &amp; $A$19 &amp; "'!" &amp; _xlpm.ColLetter &amp; $B120))
)</f>
        <v/>
      </c>
      <c r="P120" s="119" t="str" cm="1">
        <f t="array" aca="1" ref="P12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IF(OR($A120="", _xlpm.ColLetter="NONE"), "", INDIRECT("'" &amp; $A$19 &amp; "'!" &amp; _xlpm.ColLetter &amp; $B120))
)</f>
        <v/>
      </c>
      <c r="Q120" s="119" t="str" cm="1">
        <f t="array" aca="1" ref="Q12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IF(OR($A120="", _xlpm.ColLetter="NONE"), "", INDIRECT("'" &amp; $A$19 &amp; "'!" &amp; _xlpm.ColLetter &amp; $B120))
)</f>
        <v/>
      </c>
      <c r="R120" s="119" t="str" cm="1">
        <f t="array" aca="1" ref="R12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IF(OR($A120="", _xlpm.ColLetter="NONE"), "", INDIRECT("'" &amp; $A$19 &amp; "'!" &amp; _xlpm.ColLetter &amp; $B120))
)</f>
        <v/>
      </c>
      <c r="S120" s="119" t="str" cm="1">
        <f t="array" aca="1" ref="S12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IF(OR($A120="", _xlpm.ColLetter="NONE"), "", INDIRECT("'" &amp; $A$19 &amp; "'!" &amp; _xlpm.ColLetter &amp; $B120))
)</f>
        <v/>
      </c>
      <c r="T120" s="119" t="str" cm="1">
        <f t="array" aca="1" ref="T12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IF(OR($A120="", _xlpm.ColLetter="NONE"), "", INDIRECT("'" &amp; $A$19 &amp; "'!" &amp; _xlpm.ColLetter &amp; $B120))
)</f>
        <v/>
      </c>
      <c r="U120" s="119" t="str" cm="1">
        <f t="array" aca="1" ref="U12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IF(OR($A120="", _xlpm.ColLetter="NONE"), "", INDIRECT("'" &amp; $A$19 &amp; "'!" &amp; _xlpm.ColLetter &amp; $B120))
)</f>
        <v/>
      </c>
      <c r="V120" s="119" t="str" cm="1">
        <f t="array" aca="1" ref="V12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IF(OR($A120="", _xlpm.ColLetter="NONE"), "", INDIRECT("'" &amp; $A$19 &amp; "'!" &amp; _xlpm.ColLetter &amp; $B120))
)</f>
        <v/>
      </c>
      <c r="W120" s="119" t="str" cm="1">
        <f t="array" aca="1" ref="W12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IF(OR($A120="", _xlpm.ColLetter="NONE"), "", INDIRECT("'" &amp; $A$19 &amp; "'!" &amp; _xlpm.ColLetter &amp; $B120))
)</f>
        <v/>
      </c>
      <c r="X120" s="119" t="str" cm="1">
        <f t="array" aca="1" ref="X12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IF(OR($A120="", _xlpm.ColLetter="NONE"), "", INDIRECT("'" &amp; $A$19 &amp; "'!" &amp; _xlpm.ColLetter &amp; $B120))
)</f>
        <v/>
      </c>
      <c r="Y120" s="119" t="str" cm="1">
        <f t="array" aca="1" ref="Y12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IF(OR($A120="", _xlpm.ColLetter="NONE"), "", INDIRECT("'" &amp; $A$19 &amp; "'!" &amp; _xlpm.ColLetter &amp; $B120))
)</f>
        <v/>
      </c>
      <c r="Z120" s="119" t="str" cm="1">
        <f t="array" aca="1" ref="Z12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IF(OR($A120="", _xlpm.ColLetter="NONE"), "", INDIRECT("'" &amp; $A$19 &amp; "'!" &amp; _xlpm.ColLetter &amp; $B120))
)</f>
        <v/>
      </c>
      <c r="AA120" s="119" t="str" cm="1">
        <f t="array" aca="1" ref="AA12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IF(OR($A120="", _xlpm.ColLetter="NONE"), "", INDIRECT("'" &amp; $A$19 &amp; "'!" &amp; _xlpm.ColLetter &amp; $B120))
)</f>
        <v/>
      </c>
      <c r="AB120" s="119" t="str" cm="1">
        <f t="array" aca="1" ref="AB12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IF(OR($A120="", _xlpm.ColLetter="NONE"), "", INDIRECT("'" &amp; $A$19 &amp; "'!" &amp; _xlpm.ColLetter &amp; $B120))
)</f>
        <v/>
      </c>
      <c r="AC120" s="119" t="str" cm="1">
        <f t="array" aca="1" ref="AC12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IF(OR($A120="", _xlpm.ColLetter="NONE"), "", INDIRECT("'" &amp; $A$19 &amp; "'!" &amp; _xlpm.ColLetter &amp; $B120))
)</f>
        <v/>
      </c>
      <c r="AD120" s="119" t="str" cm="1">
        <f t="array" aca="1" ref="AD12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IF(OR($A120="", _xlpm.ColLetter="NONE"), "", INDIRECT("'" &amp; $A$19 &amp; "'!" &amp; _xlpm.ColLetter &amp; $B120))
)</f>
        <v/>
      </c>
      <c r="AE120" s="119" t="str" cm="1">
        <f t="array" aca="1" ref="AE12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IF(OR($A120="", _xlpm.ColLetter="NONE"), "", INDIRECT("'" &amp; $A$19 &amp; "'!" &amp; _xlpm.ColLetter &amp; $B120))
)</f>
        <v/>
      </c>
      <c r="AF120" s="119" t="str" cm="1">
        <f t="array" aca="1" ref="AF12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IF(OR($A120="", _xlpm.ColLetter="NONE"), "", INDIRECT("'" &amp; $A$19 &amp; "'!" &amp; _xlpm.ColLetter &amp; $B120))
)</f>
        <v/>
      </c>
      <c r="AG120" s="119" t="str" cm="1">
        <f t="array" aca="1" ref="AG12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IF(OR($A120="", _xlpm.ColLetter="NONE"), "", INDIRECT("'" &amp; $A$19 &amp; "'!" &amp; _xlpm.ColLetter &amp; $B120))
)</f>
        <v/>
      </c>
      <c r="AH120" s="112"/>
      <c r="AI120" s="174"/>
    </row>
    <row r="121" spans="1:35" s="2" customFormat="1" ht="14.1" hidden="1" customHeight="1">
      <c r="A121" s="28"/>
      <c r="B121" s="6" t="str">
        <f t="shared" si="27"/>
        <v/>
      </c>
      <c r="C121" s="6"/>
      <c r="D121" s="98"/>
      <c r="E121" s="115"/>
      <c r="F121" s="116" t="str" cm="1">
        <f t="array" aca="1" ref="F121" ca="1">IF(A121="", "", INDIRECT("'" &amp; $A$19 &amp; "'!B" &amp; A121))</f>
        <v/>
      </c>
      <c r="G121" s="117" t="str">
        <f t="shared" si="28"/>
        <v/>
      </c>
      <c r="H121" s="118" t="str" cm="1">
        <f t="array" aca="1" ref="H121" ca="1">IF(A121="", "", INDIRECT("'" &amp; $A$19 &amp; "'!B" &amp; B121))</f>
        <v/>
      </c>
      <c r="I121" s="119" t="str" cm="1">
        <f t="array" aca="1" ref="I12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IF(OR($A121="", _xlpm.ColLetter="NONE"), "", INDIRECT("'" &amp; $A$19 &amp; "'!" &amp; _xlpm.ColLetter &amp; $B121))
)</f>
        <v/>
      </c>
      <c r="J121" s="119" t="str" cm="1">
        <f t="array" aca="1" ref="J12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IF(OR($A121="", _xlpm.ColLetter="NONE"), "", INDIRECT("'" &amp; $A$19 &amp; "'!" &amp; _xlpm.ColLetter &amp; $B121))
)</f>
        <v/>
      </c>
      <c r="K121" s="119" t="str" cm="1">
        <f t="array" aca="1" ref="K12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IF(OR($A121="", _xlpm.ColLetter="NONE"), "", INDIRECT("'" &amp; $A$19 &amp; "'!" &amp; _xlpm.ColLetter &amp; $B121))
)</f>
        <v/>
      </c>
      <c r="L121" s="119" t="str" cm="1">
        <f t="array" aca="1" ref="L12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IF(OR($A121="", _xlpm.ColLetter="NONE"), "", INDIRECT("'" &amp; $A$19 &amp; "'!" &amp; _xlpm.ColLetter &amp; $B121))
)</f>
        <v/>
      </c>
      <c r="M121" s="119" t="str" cm="1">
        <f t="array" aca="1" ref="M12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IF(OR($A121="", _xlpm.ColLetter="NONE"), "", INDIRECT("'" &amp; $A$19 &amp; "'!" &amp; _xlpm.ColLetter &amp; $B121))
)</f>
        <v/>
      </c>
      <c r="N121" s="119" t="str" cm="1">
        <f t="array" aca="1" ref="N12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IF(OR($A121="", _xlpm.ColLetter="NONE"), "", INDIRECT("'" &amp; $A$19 &amp; "'!" &amp; _xlpm.ColLetter &amp; $B121))
)</f>
        <v/>
      </c>
      <c r="O121" s="119" t="str" cm="1">
        <f t="array" aca="1" ref="O12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IF(OR($A121="", _xlpm.ColLetter="NONE"), "", INDIRECT("'" &amp; $A$19 &amp; "'!" &amp; _xlpm.ColLetter &amp; $B121))
)</f>
        <v/>
      </c>
      <c r="P121" s="119" t="str" cm="1">
        <f t="array" aca="1" ref="P12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IF(OR($A121="", _xlpm.ColLetter="NONE"), "", INDIRECT("'" &amp; $A$19 &amp; "'!" &amp; _xlpm.ColLetter &amp; $B121))
)</f>
        <v/>
      </c>
      <c r="Q121" s="119" t="str" cm="1">
        <f t="array" aca="1" ref="Q12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IF(OR($A121="", _xlpm.ColLetter="NONE"), "", INDIRECT("'" &amp; $A$19 &amp; "'!" &amp; _xlpm.ColLetter &amp; $B121))
)</f>
        <v/>
      </c>
      <c r="R121" s="119" t="str" cm="1">
        <f t="array" aca="1" ref="R12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IF(OR($A121="", _xlpm.ColLetter="NONE"), "", INDIRECT("'" &amp; $A$19 &amp; "'!" &amp; _xlpm.ColLetter &amp; $B121))
)</f>
        <v/>
      </c>
      <c r="S121" s="119" t="str" cm="1">
        <f t="array" aca="1" ref="S12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IF(OR($A121="", _xlpm.ColLetter="NONE"), "", INDIRECT("'" &amp; $A$19 &amp; "'!" &amp; _xlpm.ColLetter &amp; $B121))
)</f>
        <v/>
      </c>
      <c r="T121" s="119" t="str" cm="1">
        <f t="array" aca="1" ref="T12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IF(OR($A121="", _xlpm.ColLetter="NONE"), "", INDIRECT("'" &amp; $A$19 &amp; "'!" &amp; _xlpm.ColLetter &amp; $B121))
)</f>
        <v/>
      </c>
      <c r="U121" s="119" t="str" cm="1">
        <f t="array" aca="1" ref="U12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IF(OR($A121="", _xlpm.ColLetter="NONE"), "", INDIRECT("'" &amp; $A$19 &amp; "'!" &amp; _xlpm.ColLetter &amp; $B121))
)</f>
        <v/>
      </c>
      <c r="V121" s="119" t="str" cm="1">
        <f t="array" aca="1" ref="V12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IF(OR($A121="", _xlpm.ColLetter="NONE"), "", INDIRECT("'" &amp; $A$19 &amp; "'!" &amp; _xlpm.ColLetter &amp; $B121))
)</f>
        <v/>
      </c>
      <c r="W121" s="119" t="str" cm="1">
        <f t="array" aca="1" ref="W12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IF(OR($A121="", _xlpm.ColLetter="NONE"), "", INDIRECT("'" &amp; $A$19 &amp; "'!" &amp; _xlpm.ColLetter &amp; $B121))
)</f>
        <v/>
      </c>
      <c r="X121" s="119" t="str" cm="1">
        <f t="array" aca="1" ref="X12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IF(OR($A121="", _xlpm.ColLetter="NONE"), "", INDIRECT("'" &amp; $A$19 &amp; "'!" &amp; _xlpm.ColLetter &amp; $B121))
)</f>
        <v/>
      </c>
      <c r="Y121" s="119" t="str" cm="1">
        <f t="array" aca="1" ref="Y12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IF(OR($A121="", _xlpm.ColLetter="NONE"), "", INDIRECT("'" &amp; $A$19 &amp; "'!" &amp; _xlpm.ColLetter &amp; $B121))
)</f>
        <v/>
      </c>
      <c r="Z121" s="119" t="str" cm="1">
        <f t="array" aca="1" ref="Z12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IF(OR($A121="", _xlpm.ColLetter="NONE"), "", INDIRECT("'" &amp; $A$19 &amp; "'!" &amp; _xlpm.ColLetter &amp; $B121))
)</f>
        <v/>
      </c>
      <c r="AA121" s="119" t="str" cm="1">
        <f t="array" aca="1" ref="AA12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IF(OR($A121="", _xlpm.ColLetter="NONE"), "", INDIRECT("'" &amp; $A$19 &amp; "'!" &amp; _xlpm.ColLetter &amp; $B121))
)</f>
        <v/>
      </c>
      <c r="AB121" s="119" t="str" cm="1">
        <f t="array" aca="1" ref="AB12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IF(OR($A121="", _xlpm.ColLetter="NONE"), "", INDIRECT("'" &amp; $A$19 &amp; "'!" &amp; _xlpm.ColLetter &amp; $B121))
)</f>
        <v/>
      </c>
      <c r="AC121" s="119" t="str" cm="1">
        <f t="array" aca="1" ref="AC12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IF(OR($A121="", _xlpm.ColLetter="NONE"), "", INDIRECT("'" &amp; $A$19 &amp; "'!" &amp; _xlpm.ColLetter &amp; $B121))
)</f>
        <v/>
      </c>
      <c r="AD121" s="119" t="str" cm="1">
        <f t="array" aca="1" ref="AD12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IF(OR($A121="", _xlpm.ColLetter="NONE"), "", INDIRECT("'" &amp; $A$19 &amp; "'!" &amp; _xlpm.ColLetter &amp; $B121))
)</f>
        <v/>
      </c>
      <c r="AE121" s="119" t="str" cm="1">
        <f t="array" aca="1" ref="AE12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IF(OR($A121="", _xlpm.ColLetter="NONE"), "", INDIRECT("'" &amp; $A$19 &amp; "'!" &amp; _xlpm.ColLetter &amp; $B121))
)</f>
        <v/>
      </c>
      <c r="AF121" s="119" t="str" cm="1">
        <f t="array" aca="1" ref="AF12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IF(OR($A121="", _xlpm.ColLetter="NONE"), "", INDIRECT("'" &amp; $A$19 &amp; "'!" &amp; _xlpm.ColLetter &amp; $B121))
)</f>
        <v/>
      </c>
      <c r="AG121" s="119" t="str" cm="1">
        <f t="array" aca="1" ref="AG12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IF(OR($A121="", _xlpm.ColLetter="NONE"), "", INDIRECT("'" &amp; $A$19 &amp; "'!" &amp; _xlpm.ColLetter &amp; $B121))
)</f>
        <v/>
      </c>
      <c r="AH121" s="112"/>
      <c r="AI121" s="174"/>
    </row>
    <row r="122" spans="1:35" s="2" customFormat="1" ht="13.5" hidden="1" customHeight="1">
      <c r="A122" s="28"/>
      <c r="B122" s="6" t="str">
        <f t="shared" si="27"/>
        <v/>
      </c>
      <c r="C122" s="5"/>
      <c r="D122" s="98"/>
      <c r="E122" s="115"/>
      <c r="F122" s="116" t="str" cm="1">
        <f t="array" aca="1" ref="F122" ca="1">IF(A122="", "", INDIRECT("'" &amp; $A$19 &amp; "'!B" &amp; A122))</f>
        <v/>
      </c>
      <c r="G122" s="117" t="str">
        <f t="shared" si="28"/>
        <v/>
      </c>
      <c r="H122" s="118" t="str" cm="1">
        <f t="array" aca="1" ref="H122" ca="1">IF(A122="", "", INDIRECT("'" &amp; $A$19 &amp; "'!B" &amp; B122))</f>
        <v/>
      </c>
      <c r="I122" s="119" t="str" cm="1">
        <f t="array" aca="1" ref="I12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IF(OR($A122="", _xlpm.ColLetter="NONE"), "", INDIRECT("'" &amp; $A$19 &amp; "'!" &amp; _xlpm.ColLetter &amp; $B122))
)</f>
        <v/>
      </c>
      <c r="J122" s="119" t="str" cm="1">
        <f t="array" aca="1" ref="J12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IF(OR($A122="", _xlpm.ColLetter="NONE"), "", INDIRECT("'" &amp; $A$19 &amp; "'!" &amp; _xlpm.ColLetter &amp; $B122))
)</f>
        <v/>
      </c>
      <c r="K122" s="119" t="str" cm="1">
        <f t="array" aca="1" ref="K12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IF(OR($A122="", _xlpm.ColLetter="NONE"), "", INDIRECT("'" &amp; $A$19 &amp; "'!" &amp; _xlpm.ColLetter &amp; $B122))
)</f>
        <v/>
      </c>
      <c r="L122" s="119" t="str" cm="1">
        <f t="array" aca="1" ref="L12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IF(OR($A122="", _xlpm.ColLetter="NONE"), "", INDIRECT("'" &amp; $A$19 &amp; "'!" &amp; _xlpm.ColLetter &amp; $B122))
)</f>
        <v/>
      </c>
      <c r="M122" s="119" t="str" cm="1">
        <f t="array" aca="1" ref="M12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IF(OR($A122="", _xlpm.ColLetter="NONE"), "", INDIRECT("'" &amp; $A$19 &amp; "'!" &amp; _xlpm.ColLetter &amp; $B122))
)</f>
        <v/>
      </c>
      <c r="N122" s="119" t="str" cm="1">
        <f t="array" aca="1" ref="N12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IF(OR($A122="", _xlpm.ColLetter="NONE"), "", INDIRECT("'" &amp; $A$19 &amp; "'!" &amp; _xlpm.ColLetter &amp; $B122))
)</f>
        <v/>
      </c>
      <c r="O122" s="119" t="str" cm="1">
        <f t="array" aca="1" ref="O12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IF(OR($A122="", _xlpm.ColLetter="NONE"), "", INDIRECT("'" &amp; $A$19 &amp; "'!" &amp; _xlpm.ColLetter &amp; $B122))
)</f>
        <v/>
      </c>
      <c r="P122" s="119" t="str" cm="1">
        <f t="array" aca="1" ref="P12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IF(OR($A122="", _xlpm.ColLetter="NONE"), "", INDIRECT("'" &amp; $A$19 &amp; "'!" &amp; _xlpm.ColLetter &amp; $B122))
)</f>
        <v/>
      </c>
      <c r="Q122" s="119" t="str" cm="1">
        <f t="array" aca="1" ref="Q12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IF(OR($A122="", _xlpm.ColLetter="NONE"), "", INDIRECT("'" &amp; $A$19 &amp; "'!" &amp; _xlpm.ColLetter &amp; $B122))
)</f>
        <v/>
      </c>
      <c r="R122" s="119" t="str" cm="1">
        <f t="array" aca="1" ref="R12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IF(OR($A122="", _xlpm.ColLetter="NONE"), "", INDIRECT("'" &amp; $A$19 &amp; "'!" &amp; _xlpm.ColLetter &amp; $B122))
)</f>
        <v/>
      </c>
      <c r="S122" s="119" t="str" cm="1">
        <f t="array" aca="1" ref="S12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IF(OR($A122="", _xlpm.ColLetter="NONE"), "", INDIRECT("'" &amp; $A$19 &amp; "'!" &amp; _xlpm.ColLetter &amp; $B122))
)</f>
        <v/>
      </c>
      <c r="T122" s="119" t="str" cm="1">
        <f t="array" aca="1" ref="T12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IF(OR($A122="", _xlpm.ColLetter="NONE"), "", INDIRECT("'" &amp; $A$19 &amp; "'!" &amp; _xlpm.ColLetter &amp; $B122))
)</f>
        <v/>
      </c>
      <c r="U122" s="119" t="str" cm="1">
        <f t="array" aca="1" ref="U12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IF(OR($A122="", _xlpm.ColLetter="NONE"), "", INDIRECT("'" &amp; $A$19 &amp; "'!" &amp; _xlpm.ColLetter &amp; $B122))
)</f>
        <v/>
      </c>
      <c r="V122" s="119" t="str" cm="1">
        <f t="array" aca="1" ref="V12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IF(OR($A122="", _xlpm.ColLetter="NONE"), "", INDIRECT("'" &amp; $A$19 &amp; "'!" &amp; _xlpm.ColLetter &amp; $B122))
)</f>
        <v/>
      </c>
      <c r="W122" s="119" t="str" cm="1">
        <f t="array" aca="1" ref="W12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IF(OR($A122="", _xlpm.ColLetter="NONE"), "", INDIRECT("'" &amp; $A$19 &amp; "'!" &amp; _xlpm.ColLetter &amp; $B122))
)</f>
        <v/>
      </c>
      <c r="X122" s="119" t="str" cm="1">
        <f t="array" aca="1" ref="X12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IF(OR($A122="", _xlpm.ColLetter="NONE"), "", INDIRECT("'" &amp; $A$19 &amp; "'!" &amp; _xlpm.ColLetter &amp; $B122))
)</f>
        <v/>
      </c>
      <c r="Y122" s="119" t="str" cm="1">
        <f t="array" aca="1" ref="Y12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IF(OR($A122="", _xlpm.ColLetter="NONE"), "", INDIRECT("'" &amp; $A$19 &amp; "'!" &amp; _xlpm.ColLetter &amp; $B122))
)</f>
        <v/>
      </c>
      <c r="Z122" s="119" t="str" cm="1">
        <f t="array" aca="1" ref="Z12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IF(OR($A122="", _xlpm.ColLetter="NONE"), "", INDIRECT("'" &amp; $A$19 &amp; "'!" &amp; _xlpm.ColLetter &amp; $B122))
)</f>
        <v/>
      </c>
      <c r="AA122" s="119" t="str" cm="1">
        <f t="array" aca="1" ref="AA12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IF(OR($A122="", _xlpm.ColLetter="NONE"), "", INDIRECT("'" &amp; $A$19 &amp; "'!" &amp; _xlpm.ColLetter &amp; $B122))
)</f>
        <v/>
      </c>
      <c r="AB122" s="119" t="str" cm="1">
        <f t="array" aca="1" ref="AB12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IF(OR($A122="", _xlpm.ColLetter="NONE"), "", INDIRECT("'" &amp; $A$19 &amp; "'!" &amp; _xlpm.ColLetter &amp; $B122))
)</f>
        <v/>
      </c>
      <c r="AC122" s="119" t="str" cm="1">
        <f t="array" aca="1" ref="AC12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IF(OR($A122="", _xlpm.ColLetter="NONE"), "", INDIRECT("'" &amp; $A$19 &amp; "'!" &amp; _xlpm.ColLetter &amp; $B122))
)</f>
        <v/>
      </c>
      <c r="AD122" s="119" t="str" cm="1">
        <f t="array" aca="1" ref="AD12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IF(OR($A122="", _xlpm.ColLetter="NONE"), "", INDIRECT("'" &amp; $A$19 &amp; "'!" &amp; _xlpm.ColLetter &amp; $B122))
)</f>
        <v/>
      </c>
      <c r="AE122" s="119" t="str" cm="1">
        <f t="array" aca="1" ref="AE12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IF(OR($A122="", _xlpm.ColLetter="NONE"), "", INDIRECT("'" &amp; $A$19 &amp; "'!" &amp; _xlpm.ColLetter &amp; $B122))
)</f>
        <v/>
      </c>
      <c r="AF122" s="119" t="str" cm="1">
        <f t="array" aca="1" ref="AF12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IF(OR($A122="", _xlpm.ColLetter="NONE"), "", INDIRECT("'" &amp; $A$19 &amp; "'!" &amp; _xlpm.ColLetter &amp; $B122))
)</f>
        <v/>
      </c>
      <c r="AG122" s="119" t="str" cm="1">
        <f t="array" aca="1" ref="AG12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IF(OR($A122="", _xlpm.ColLetter="NONE"), "", INDIRECT("'" &amp; $A$19 &amp; "'!" &amp; _xlpm.ColLetter &amp; $B122))
)</f>
        <v/>
      </c>
      <c r="AH122" s="112"/>
      <c r="AI122" s="174"/>
    </row>
    <row r="123" spans="1:35" s="2" customFormat="1" ht="13.5" hidden="1" customHeight="1">
      <c r="A123" s="54"/>
      <c r="B123" s="6" t="str">
        <f t="shared" si="27"/>
        <v/>
      </c>
      <c r="C123" s="5"/>
      <c r="D123" s="98"/>
      <c r="E123" s="115"/>
      <c r="F123" s="116" t="str" cm="1">
        <f t="array" aca="1" ref="F123" ca="1">IF(A123="", "", INDIRECT("'" &amp; $A$19 &amp; "'!B" &amp; A123))</f>
        <v/>
      </c>
      <c r="G123" s="117" t="str">
        <f t="shared" si="28"/>
        <v/>
      </c>
      <c r="H123" s="118" t="str" cm="1">
        <f t="array" aca="1" ref="H123" ca="1">IF(A123="", "", INDIRECT("'" &amp; $A$19 &amp; "'!B" &amp; B123))</f>
        <v/>
      </c>
      <c r="I123" s="119" t="str" cm="1">
        <f t="array" aca="1" ref="I12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IF(OR($A123="", _xlpm.ColLetter="NONE"), "", INDIRECT("'" &amp; $A$19 &amp; "'!" &amp; _xlpm.ColLetter &amp; $B123))
)</f>
        <v/>
      </c>
      <c r="J123" s="119" t="str" cm="1">
        <f t="array" aca="1" ref="J12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IF(OR($A123="", _xlpm.ColLetter="NONE"), "", INDIRECT("'" &amp; $A$19 &amp; "'!" &amp; _xlpm.ColLetter &amp; $B123))
)</f>
        <v/>
      </c>
      <c r="K123" s="119" t="str" cm="1">
        <f t="array" aca="1" ref="K12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IF(OR($A123="", _xlpm.ColLetter="NONE"), "", INDIRECT("'" &amp; $A$19 &amp; "'!" &amp; _xlpm.ColLetter &amp; $B123))
)</f>
        <v/>
      </c>
      <c r="L123" s="119" t="str" cm="1">
        <f t="array" aca="1" ref="L12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IF(OR($A123="", _xlpm.ColLetter="NONE"), "", INDIRECT("'" &amp; $A$19 &amp; "'!" &amp; _xlpm.ColLetter &amp; $B123))
)</f>
        <v/>
      </c>
      <c r="M123" s="119" t="str" cm="1">
        <f t="array" aca="1" ref="M12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IF(OR($A123="", _xlpm.ColLetter="NONE"), "", INDIRECT("'" &amp; $A$19 &amp; "'!" &amp; _xlpm.ColLetter &amp; $B123))
)</f>
        <v/>
      </c>
      <c r="N123" s="119" t="str" cm="1">
        <f t="array" aca="1" ref="N12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IF(OR($A123="", _xlpm.ColLetter="NONE"), "", INDIRECT("'" &amp; $A$19 &amp; "'!" &amp; _xlpm.ColLetter &amp; $B123))
)</f>
        <v/>
      </c>
      <c r="O123" s="119" t="str" cm="1">
        <f t="array" aca="1" ref="O12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IF(OR($A123="", _xlpm.ColLetter="NONE"), "", INDIRECT("'" &amp; $A$19 &amp; "'!" &amp; _xlpm.ColLetter &amp; $B123))
)</f>
        <v/>
      </c>
      <c r="P123" s="119" t="str" cm="1">
        <f t="array" aca="1" ref="P12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IF(OR($A123="", _xlpm.ColLetter="NONE"), "", INDIRECT("'" &amp; $A$19 &amp; "'!" &amp; _xlpm.ColLetter &amp; $B123))
)</f>
        <v/>
      </c>
      <c r="Q123" s="119" t="str" cm="1">
        <f t="array" aca="1" ref="Q12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IF(OR($A123="", _xlpm.ColLetter="NONE"), "", INDIRECT("'" &amp; $A$19 &amp; "'!" &amp; _xlpm.ColLetter &amp; $B123))
)</f>
        <v/>
      </c>
      <c r="R123" s="119" t="str" cm="1">
        <f t="array" aca="1" ref="R12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IF(OR($A123="", _xlpm.ColLetter="NONE"), "", INDIRECT("'" &amp; $A$19 &amp; "'!" &amp; _xlpm.ColLetter &amp; $B123))
)</f>
        <v/>
      </c>
      <c r="S123" s="119" t="str" cm="1">
        <f t="array" aca="1" ref="S12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IF(OR($A123="", _xlpm.ColLetter="NONE"), "", INDIRECT("'" &amp; $A$19 &amp; "'!" &amp; _xlpm.ColLetter &amp; $B123))
)</f>
        <v/>
      </c>
      <c r="T123" s="119" t="str" cm="1">
        <f t="array" aca="1" ref="T12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IF(OR($A123="", _xlpm.ColLetter="NONE"), "", INDIRECT("'" &amp; $A$19 &amp; "'!" &amp; _xlpm.ColLetter &amp; $B123))
)</f>
        <v/>
      </c>
      <c r="U123" s="119" t="str" cm="1">
        <f t="array" aca="1" ref="U12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IF(OR($A123="", _xlpm.ColLetter="NONE"), "", INDIRECT("'" &amp; $A$19 &amp; "'!" &amp; _xlpm.ColLetter &amp; $B123))
)</f>
        <v/>
      </c>
      <c r="V123" s="119" t="str" cm="1">
        <f t="array" aca="1" ref="V12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IF(OR($A123="", _xlpm.ColLetter="NONE"), "", INDIRECT("'" &amp; $A$19 &amp; "'!" &amp; _xlpm.ColLetter &amp; $B123))
)</f>
        <v/>
      </c>
      <c r="W123" s="119" t="str" cm="1">
        <f t="array" aca="1" ref="W12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IF(OR($A123="", _xlpm.ColLetter="NONE"), "", INDIRECT("'" &amp; $A$19 &amp; "'!" &amp; _xlpm.ColLetter &amp; $B123))
)</f>
        <v/>
      </c>
      <c r="X123" s="119" t="str" cm="1">
        <f t="array" aca="1" ref="X12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IF(OR($A123="", _xlpm.ColLetter="NONE"), "", INDIRECT("'" &amp; $A$19 &amp; "'!" &amp; _xlpm.ColLetter &amp; $B123))
)</f>
        <v/>
      </c>
      <c r="Y123" s="119" t="str" cm="1">
        <f t="array" aca="1" ref="Y12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IF(OR($A123="", _xlpm.ColLetter="NONE"), "", INDIRECT("'" &amp; $A$19 &amp; "'!" &amp; _xlpm.ColLetter &amp; $B123))
)</f>
        <v/>
      </c>
      <c r="Z123" s="119" t="str" cm="1">
        <f t="array" aca="1" ref="Z12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IF(OR($A123="", _xlpm.ColLetter="NONE"), "", INDIRECT("'" &amp; $A$19 &amp; "'!" &amp; _xlpm.ColLetter &amp; $B123))
)</f>
        <v/>
      </c>
      <c r="AA123" s="119" t="str" cm="1">
        <f t="array" aca="1" ref="AA12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IF(OR($A123="", _xlpm.ColLetter="NONE"), "", INDIRECT("'" &amp; $A$19 &amp; "'!" &amp; _xlpm.ColLetter &amp; $B123))
)</f>
        <v/>
      </c>
      <c r="AB123" s="119" t="str" cm="1">
        <f t="array" aca="1" ref="AB12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IF(OR($A123="", _xlpm.ColLetter="NONE"), "", INDIRECT("'" &amp; $A$19 &amp; "'!" &amp; _xlpm.ColLetter &amp; $B123))
)</f>
        <v/>
      </c>
      <c r="AC123" s="119" t="str" cm="1">
        <f t="array" aca="1" ref="AC12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IF(OR($A123="", _xlpm.ColLetter="NONE"), "", INDIRECT("'" &amp; $A$19 &amp; "'!" &amp; _xlpm.ColLetter &amp; $B123))
)</f>
        <v/>
      </c>
      <c r="AD123" s="119" t="str" cm="1">
        <f t="array" aca="1" ref="AD12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IF(OR($A123="", _xlpm.ColLetter="NONE"), "", INDIRECT("'" &amp; $A$19 &amp; "'!" &amp; _xlpm.ColLetter &amp; $B123))
)</f>
        <v/>
      </c>
      <c r="AE123" s="119" t="str" cm="1">
        <f t="array" aca="1" ref="AE12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IF(OR($A123="", _xlpm.ColLetter="NONE"), "", INDIRECT("'" &amp; $A$19 &amp; "'!" &amp; _xlpm.ColLetter &amp; $B123))
)</f>
        <v/>
      </c>
      <c r="AF123" s="119" t="str" cm="1">
        <f t="array" aca="1" ref="AF12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IF(OR($A123="", _xlpm.ColLetter="NONE"), "", INDIRECT("'" &amp; $A$19 &amp; "'!" &amp; _xlpm.ColLetter &amp; $B123))
)</f>
        <v/>
      </c>
      <c r="AG123" s="119" t="str" cm="1">
        <f t="array" aca="1" ref="AG12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IF(OR($A123="", _xlpm.ColLetter="NONE"), "", INDIRECT("'" &amp; $A$19 &amp; "'!" &amp; _xlpm.ColLetter &amp; $B123))
)</f>
        <v/>
      </c>
      <c r="AH123" s="112"/>
      <c r="AI123" s="174"/>
    </row>
    <row r="124" spans="1:35" s="2" customFormat="1" ht="13.5" hidden="1" customHeight="1">
      <c r="A124" s="54"/>
      <c r="B124" s="6" t="str">
        <f t="shared" si="27"/>
        <v/>
      </c>
      <c r="C124" s="5"/>
      <c r="D124" s="98"/>
      <c r="E124" s="115"/>
      <c r="F124" s="116" t="str" cm="1">
        <f t="array" aca="1" ref="F124" ca="1">IF(A124="", "", INDIRECT("'" &amp; $A$19 &amp; "'!B" &amp; A124))</f>
        <v/>
      </c>
      <c r="G124" s="117" t="str">
        <f t="shared" si="28"/>
        <v/>
      </c>
      <c r="H124" s="118" t="str" cm="1">
        <f t="array" aca="1" ref="H124" ca="1">IF(A124="", "", INDIRECT("'" &amp; $A$19 &amp; "'!B" &amp; B124))</f>
        <v/>
      </c>
      <c r="I124" s="119" t="str" cm="1">
        <f t="array" aca="1" ref="I12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IF(OR($A124="", _xlpm.ColLetter="NONE"), "", INDIRECT("'" &amp; $A$19 &amp; "'!" &amp; _xlpm.ColLetter &amp; $B124))
)</f>
        <v/>
      </c>
      <c r="J124" s="119" t="str" cm="1">
        <f t="array" aca="1" ref="J12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IF(OR($A124="", _xlpm.ColLetter="NONE"), "", INDIRECT("'" &amp; $A$19 &amp; "'!" &amp; _xlpm.ColLetter &amp; $B124))
)</f>
        <v/>
      </c>
      <c r="K124" s="119" t="str" cm="1">
        <f t="array" aca="1" ref="K12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IF(OR($A124="", _xlpm.ColLetter="NONE"), "", INDIRECT("'" &amp; $A$19 &amp; "'!" &amp; _xlpm.ColLetter &amp; $B124))
)</f>
        <v/>
      </c>
      <c r="L124" s="119" t="str" cm="1">
        <f t="array" aca="1" ref="L12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IF(OR($A124="", _xlpm.ColLetter="NONE"), "", INDIRECT("'" &amp; $A$19 &amp; "'!" &amp; _xlpm.ColLetter &amp; $B124))
)</f>
        <v/>
      </c>
      <c r="M124" s="119" t="str" cm="1">
        <f t="array" aca="1" ref="M12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IF(OR($A124="", _xlpm.ColLetter="NONE"), "", INDIRECT("'" &amp; $A$19 &amp; "'!" &amp; _xlpm.ColLetter &amp; $B124))
)</f>
        <v/>
      </c>
      <c r="N124" s="119" t="str" cm="1">
        <f t="array" aca="1" ref="N12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IF(OR($A124="", _xlpm.ColLetter="NONE"), "", INDIRECT("'" &amp; $A$19 &amp; "'!" &amp; _xlpm.ColLetter &amp; $B124))
)</f>
        <v/>
      </c>
      <c r="O124" s="119" t="str" cm="1">
        <f t="array" aca="1" ref="O12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IF(OR($A124="", _xlpm.ColLetter="NONE"), "", INDIRECT("'" &amp; $A$19 &amp; "'!" &amp; _xlpm.ColLetter &amp; $B124))
)</f>
        <v/>
      </c>
      <c r="P124" s="119" t="str" cm="1">
        <f t="array" aca="1" ref="P12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IF(OR($A124="", _xlpm.ColLetter="NONE"), "", INDIRECT("'" &amp; $A$19 &amp; "'!" &amp; _xlpm.ColLetter &amp; $B124))
)</f>
        <v/>
      </c>
      <c r="Q124" s="119" t="str" cm="1">
        <f t="array" aca="1" ref="Q12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IF(OR($A124="", _xlpm.ColLetter="NONE"), "", INDIRECT("'" &amp; $A$19 &amp; "'!" &amp; _xlpm.ColLetter &amp; $B124))
)</f>
        <v/>
      </c>
      <c r="R124" s="119" t="str" cm="1">
        <f t="array" aca="1" ref="R12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IF(OR($A124="", _xlpm.ColLetter="NONE"), "", INDIRECT("'" &amp; $A$19 &amp; "'!" &amp; _xlpm.ColLetter &amp; $B124))
)</f>
        <v/>
      </c>
      <c r="S124" s="119" t="str" cm="1">
        <f t="array" aca="1" ref="S12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IF(OR($A124="", _xlpm.ColLetter="NONE"), "", INDIRECT("'" &amp; $A$19 &amp; "'!" &amp; _xlpm.ColLetter &amp; $B124))
)</f>
        <v/>
      </c>
      <c r="T124" s="119" t="str" cm="1">
        <f t="array" aca="1" ref="T12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IF(OR($A124="", _xlpm.ColLetter="NONE"), "", INDIRECT("'" &amp; $A$19 &amp; "'!" &amp; _xlpm.ColLetter &amp; $B124))
)</f>
        <v/>
      </c>
      <c r="U124" s="119" t="str" cm="1">
        <f t="array" aca="1" ref="U12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IF(OR($A124="", _xlpm.ColLetter="NONE"), "", INDIRECT("'" &amp; $A$19 &amp; "'!" &amp; _xlpm.ColLetter &amp; $B124))
)</f>
        <v/>
      </c>
      <c r="V124" s="119" t="str" cm="1">
        <f t="array" aca="1" ref="V12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IF(OR($A124="", _xlpm.ColLetter="NONE"), "", INDIRECT("'" &amp; $A$19 &amp; "'!" &amp; _xlpm.ColLetter &amp; $B124))
)</f>
        <v/>
      </c>
      <c r="W124" s="119" t="str" cm="1">
        <f t="array" aca="1" ref="W12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IF(OR($A124="", _xlpm.ColLetter="NONE"), "", INDIRECT("'" &amp; $A$19 &amp; "'!" &amp; _xlpm.ColLetter &amp; $B124))
)</f>
        <v/>
      </c>
      <c r="X124" s="119" t="str" cm="1">
        <f t="array" aca="1" ref="X12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IF(OR($A124="", _xlpm.ColLetter="NONE"), "", INDIRECT("'" &amp; $A$19 &amp; "'!" &amp; _xlpm.ColLetter &amp; $B124))
)</f>
        <v/>
      </c>
      <c r="Y124" s="119" t="str" cm="1">
        <f t="array" aca="1" ref="Y12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IF(OR($A124="", _xlpm.ColLetter="NONE"), "", INDIRECT("'" &amp; $A$19 &amp; "'!" &amp; _xlpm.ColLetter &amp; $B124))
)</f>
        <v/>
      </c>
      <c r="Z124" s="119" t="str" cm="1">
        <f t="array" aca="1" ref="Z12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IF(OR($A124="", _xlpm.ColLetter="NONE"), "", INDIRECT("'" &amp; $A$19 &amp; "'!" &amp; _xlpm.ColLetter &amp; $B124))
)</f>
        <v/>
      </c>
      <c r="AA124" s="119" t="str" cm="1">
        <f t="array" aca="1" ref="AA12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IF(OR($A124="", _xlpm.ColLetter="NONE"), "", INDIRECT("'" &amp; $A$19 &amp; "'!" &amp; _xlpm.ColLetter &amp; $B124))
)</f>
        <v/>
      </c>
      <c r="AB124" s="119" t="str" cm="1">
        <f t="array" aca="1" ref="AB12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IF(OR($A124="", _xlpm.ColLetter="NONE"), "", INDIRECT("'" &amp; $A$19 &amp; "'!" &amp; _xlpm.ColLetter &amp; $B124))
)</f>
        <v/>
      </c>
      <c r="AC124" s="119" t="str" cm="1">
        <f t="array" aca="1" ref="AC12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IF(OR($A124="", _xlpm.ColLetter="NONE"), "", INDIRECT("'" &amp; $A$19 &amp; "'!" &amp; _xlpm.ColLetter &amp; $B124))
)</f>
        <v/>
      </c>
      <c r="AD124" s="119" t="str" cm="1">
        <f t="array" aca="1" ref="AD12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IF(OR($A124="", _xlpm.ColLetter="NONE"), "", INDIRECT("'" &amp; $A$19 &amp; "'!" &amp; _xlpm.ColLetter &amp; $B124))
)</f>
        <v/>
      </c>
      <c r="AE124" s="119" t="str" cm="1">
        <f t="array" aca="1" ref="AE12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IF(OR($A124="", _xlpm.ColLetter="NONE"), "", INDIRECT("'" &amp; $A$19 &amp; "'!" &amp; _xlpm.ColLetter &amp; $B124))
)</f>
        <v/>
      </c>
      <c r="AF124" s="119" t="str" cm="1">
        <f t="array" aca="1" ref="AF12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IF(OR($A124="", _xlpm.ColLetter="NONE"), "", INDIRECT("'" &amp; $A$19 &amp; "'!" &amp; _xlpm.ColLetter &amp; $B124))
)</f>
        <v/>
      </c>
      <c r="AG124" s="119" t="str" cm="1">
        <f t="array" aca="1" ref="AG12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IF(OR($A124="", _xlpm.ColLetter="NONE"), "", INDIRECT("'" &amp; $A$19 &amp; "'!" &amp; _xlpm.ColLetter &amp; $B124))
)</f>
        <v/>
      </c>
      <c r="AH124" s="112"/>
      <c r="AI124" s="174"/>
    </row>
    <row r="125" spans="1:35" s="2" customFormat="1" ht="13.5" hidden="1" customHeight="1">
      <c r="A125" s="54"/>
      <c r="B125" s="6" t="str">
        <f t="shared" si="27"/>
        <v/>
      </c>
      <c r="C125" s="5"/>
      <c r="D125" s="98"/>
      <c r="E125" s="115"/>
      <c r="F125" s="116" t="str" cm="1">
        <f t="array" aca="1" ref="F125" ca="1">IF(A125="", "", INDIRECT("'" &amp; $A$19 &amp; "'!B" &amp; A125))</f>
        <v/>
      </c>
      <c r="G125" s="117" t="str">
        <f t="shared" si="28"/>
        <v/>
      </c>
      <c r="H125" s="118" t="str" cm="1">
        <f t="array" aca="1" ref="H125" ca="1">IF(A125="", "", INDIRECT("'" &amp; $A$19 &amp; "'!B" &amp; B125))</f>
        <v/>
      </c>
      <c r="I125" s="119" t="str" cm="1">
        <f t="array" aca="1" ref="I12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IF(OR($A125="", _xlpm.ColLetter="NONE"), "", INDIRECT("'" &amp; $A$19 &amp; "'!" &amp; _xlpm.ColLetter &amp; $B125))
)</f>
        <v/>
      </c>
      <c r="J125" s="119" t="str" cm="1">
        <f t="array" aca="1" ref="J12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IF(OR($A125="", _xlpm.ColLetter="NONE"), "", INDIRECT("'" &amp; $A$19 &amp; "'!" &amp; _xlpm.ColLetter &amp; $B125))
)</f>
        <v/>
      </c>
      <c r="K125" s="119" t="str" cm="1">
        <f t="array" aca="1" ref="K12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IF(OR($A125="", _xlpm.ColLetter="NONE"), "", INDIRECT("'" &amp; $A$19 &amp; "'!" &amp; _xlpm.ColLetter &amp; $B125))
)</f>
        <v/>
      </c>
      <c r="L125" s="119" t="str" cm="1">
        <f t="array" aca="1" ref="L12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IF(OR($A125="", _xlpm.ColLetter="NONE"), "", INDIRECT("'" &amp; $A$19 &amp; "'!" &amp; _xlpm.ColLetter &amp; $B125))
)</f>
        <v/>
      </c>
      <c r="M125" s="119" t="str" cm="1">
        <f t="array" aca="1" ref="M12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IF(OR($A125="", _xlpm.ColLetter="NONE"), "", INDIRECT("'" &amp; $A$19 &amp; "'!" &amp; _xlpm.ColLetter &amp; $B125))
)</f>
        <v/>
      </c>
      <c r="N125" s="119" t="str" cm="1">
        <f t="array" aca="1" ref="N12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IF(OR($A125="", _xlpm.ColLetter="NONE"), "", INDIRECT("'" &amp; $A$19 &amp; "'!" &amp; _xlpm.ColLetter &amp; $B125))
)</f>
        <v/>
      </c>
      <c r="O125" s="119" t="str" cm="1">
        <f t="array" aca="1" ref="O12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IF(OR($A125="", _xlpm.ColLetter="NONE"), "", INDIRECT("'" &amp; $A$19 &amp; "'!" &amp; _xlpm.ColLetter &amp; $B125))
)</f>
        <v/>
      </c>
      <c r="P125" s="119" t="str" cm="1">
        <f t="array" aca="1" ref="P12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IF(OR($A125="", _xlpm.ColLetter="NONE"), "", INDIRECT("'" &amp; $A$19 &amp; "'!" &amp; _xlpm.ColLetter &amp; $B125))
)</f>
        <v/>
      </c>
      <c r="Q125" s="119" t="str" cm="1">
        <f t="array" aca="1" ref="Q12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IF(OR($A125="", _xlpm.ColLetter="NONE"), "", INDIRECT("'" &amp; $A$19 &amp; "'!" &amp; _xlpm.ColLetter &amp; $B125))
)</f>
        <v/>
      </c>
      <c r="R125" s="119" t="str" cm="1">
        <f t="array" aca="1" ref="R12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IF(OR($A125="", _xlpm.ColLetter="NONE"), "", INDIRECT("'" &amp; $A$19 &amp; "'!" &amp; _xlpm.ColLetter &amp; $B125))
)</f>
        <v/>
      </c>
      <c r="S125" s="119" t="str" cm="1">
        <f t="array" aca="1" ref="S12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IF(OR($A125="", _xlpm.ColLetter="NONE"), "", INDIRECT("'" &amp; $A$19 &amp; "'!" &amp; _xlpm.ColLetter &amp; $B125))
)</f>
        <v/>
      </c>
      <c r="T125" s="119" t="str" cm="1">
        <f t="array" aca="1" ref="T12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IF(OR($A125="", _xlpm.ColLetter="NONE"), "", INDIRECT("'" &amp; $A$19 &amp; "'!" &amp; _xlpm.ColLetter &amp; $B125))
)</f>
        <v/>
      </c>
      <c r="U125" s="119" t="str" cm="1">
        <f t="array" aca="1" ref="U12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IF(OR($A125="", _xlpm.ColLetter="NONE"), "", INDIRECT("'" &amp; $A$19 &amp; "'!" &amp; _xlpm.ColLetter &amp; $B125))
)</f>
        <v/>
      </c>
      <c r="V125" s="119" t="str" cm="1">
        <f t="array" aca="1" ref="V12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IF(OR($A125="", _xlpm.ColLetter="NONE"), "", INDIRECT("'" &amp; $A$19 &amp; "'!" &amp; _xlpm.ColLetter &amp; $B125))
)</f>
        <v/>
      </c>
      <c r="W125" s="119" t="str" cm="1">
        <f t="array" aca="1" ref="W12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IF(OR($A125="", _xlpm.ColLetter="NONE"), "", INDIRECT("'" &amp; $A$19 &amp; "'!" &amp; _xlpm.ColLetter &amp; $B125))
)</f>
        <v/>
      </c>
      <c r="X125" s="119" t="str" cm="1">
        <f t="array" aca="1" ref="X12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IF(OR($A125="", _xlpm.ColLetter="NONE"), "", INDIRECT("'" &amp; $A$19 &amp; "'!" &amp; _xlpm.ColLetter &amp; $B125))
)</f>
        <v/>
      </c>
      <c r="Y125" s="119" t="str" cm="1">
        <f t="array" aca="1" ref="Y12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IF(OR($A125="", _xlpm.ColLetter="NONE"), "", INDIRECT("'" &amp; $A$19 &amp; "'!" &amp; _xlpm.ColLetter &amp; $B125))
)</f>
        <v/>
      </c>
      <c r="Z125" s="119" t="str" cm="1">
        <f t="array" aca="1" ref="Z12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IF(OR($A125="", _xlpm.ColLetter="NONE"), "", INDIRECT("'" &amp; $A$19 &amp; "'!" &amp; _xlpm.ColLetter &amp; $B125))
)</f>
        <v/>
      </c>
      <c r="AA125" s="119" t="str" cm="1">
        <f t="array" aca="1" ref="AA12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IF(OR($A125="", _xlpm.ColLetter="NONE"), "", INDIRECT("'" &amp; $A$19 &amp; "'!" &amp; _xlpm.ColLetter &amp; $B125))
)</f>
        <v/>
      </c>
      <c r="AB125" s="119" t="str" cm="1">
        <f t="array" aca="1" ref="AB12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IF(OR($A125="", _xlpm.ColLetter="NONE"), "", INDIRECT("'" &amp; $A$19 &amp; "'!" &amp; _xlpm.ColLetter &amp; $B125))
)</f>
        <v/>
      </c>
      <c r="AC125" s="119" t="str" cm="1">
        <f t="array" aca="1" ref="AC12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IF(OR($A125="", _xlpm.ColLetter="NONE"), "", INDIRECT("'" &amp; $A$19 &amp; "'!" &amp; _xlpm.ColLetter &amp; $B125))
)</f>
        <v/>
      </c>
      <c r="AD125" s="119" t="str" cm="1">
        <f t="array" aca="1" ref="AD12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IF(OR($A125="", _xlpm.ColLetter="NONE"), "", INDIRECT("'" &amp; $A$19 &amp; "'!" &amp; _xlpm.ColLetter &amp; $B125))
)</f>
        <v/>
      </c>
      <c r="AE125" s="119" t="str" cm="1">
        <f t="array" aca="1" ref="AE12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IF(OR($A125="", _xlpm.ColLetter="NONE"), "", INDIRECT("'" &amp; $A$19 &amp; "'!" &amp; _xlpm.ColLetter &amp; $B125))
)</f>
        <v/>
      </c>
      <c r="AF125" s="119" t="str" cm="1">
        <f t="array" aca="1" ref="AF12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IF(OR($A125="", _xlpm.ColLetter="NONE"), "", INDIRECT("'" &amp; $A$19 &amp; "'!" &amp; _xlpm.ColLetter &amp; $B125))
)</f>
        <v/>
      </c>
      <c r="AG125" s="119" t="str" cm="1">
        <f t="array" aca="1" ref="AG12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IF(OR($A125="", _xlpm.ColLetter="NONE"), "", INDIRECT("'" &amp; $A$19 &amp; "'!" &amp; _xlpm.ColLetter &amp; $B125))
)</f>
        <v/>
      </c>
      <c r="AH125" s="120"/>
      <c r="AI125" s="174"/>
    </row>
    <row r="126" spans="1:35" s="2" customFormat="1" ht="13.5" hidden="1" customHeight="1">
      <c r="A126" s="54"/>
      <c r="B126" s="6" t="str">
        <f t="shared" si="27"/>
        <v/>
      </c>
      <c r="C126" s="5"/>
      <c r="D126" s="98"/>
      <c r="E126" s="115"/>
      <c r="F126" s="116" t="str" cm="1">
        <f t="array" aca="1" ref="F126" ca="1">IF(A126="", "", INDIRECT("'" &amp; $A$19 &amp; "'!B" &amp; A126))</f>
        <v/>
      </c>
      <c r="G126" s="117" t="str">
        <f t="shared" si="28"/>
        <v/>
      </c>
      <c r="H126" s="118" t="str" cm="1">
        <f t="array" aca="1" ref="H126" ca="1">IF(A126="", "", INDIRECT("'" &amp; $A$19 &amp; "'!B" &amp; B126))</f>
        <v/>
      </c>
      <c r="I126" s="119" t="str" cm="1">
        <f t="array" aca="1" ref="I12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IF(OR($A126="", _xlpm.ColLetter="NONE"), "", INDIRECT("'" &amp; $A$19 &amp; "'!" &amp; _xlpm.ColLetter &amp; $B126))
)</f>
        <v/>
      </c>
      <c r="J126" s="119" t="str" cm="1">
        <f t="array" aca="1" ref="J12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IF(OR($A126="", _xlpm.ColLetter="NONE"), "", INDIRECT("'" &amp; $A$19 &amp; "'!" &amp; _xlpm.ColLetter &amp; $B126))
)</f>
        <v/>
      </c>
      <c r="K126" s="119" t="str" cm="1">
        <f t="array" aca="1" ref="K12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IF(OR($A126="", _xlpm.ColLetter="NONE"), "", INDIRECT("'" &amp; $A$19 &amp; "'!" &amp; _xlpm.ColLetter &amp; $B126))
)</f>
        <v/>
      </c>
      <c r="L126" s="119" t="str" cm="1">
        <f t="array" aca="1" ref="L12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IF(OR($A126="", _xlpm.ColLetter="NONE"), "", INDIRECT("'" &amp; $A$19 &amp; "'!" &amp; _xlpm.ColLetter &amp; $B126))
)</f>
        <v/>
      </c>
      <c r="M126" s="119" t="str" cm="1">
        <f t="array" aca="1" ref="M12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IF(OR($A126="", _xlpm.ColLetter="NONE"), "", INDIRECT("'" &amp; $A$19 &amp; "'!" &amp; _xlpm.ColLetter &amp; $B126))
)</f>
        <v/>
      </c>
      <c r="N126" s="119" t="str" cm="1">
        <f t="array" aca="1" ref="N12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IF(OR($A126="", _xlpm.ColLetter="NONE"), "", INDIRECT("'" &amp; $A$19 &amp; "'!" &amp; _xlpm.ColLetter &amp; $B126))
)</f>
        <v/>
      </c>
      <c r="O126" s="119" t="str" cm="1">
        <f t="array" aca="1" ref="O12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IF(OR($A126="", _xlpm.ColLetter="NONE"), "", INDIRECT("'" &amp; $A$19 &amp; "'!" &amp; _xlpm.ColLetter &amp; $B126))
)</f>
        <v/>
      </c>
      <c r="P126" s="119" t="str" cm="1">
        <f t="array" aca="1" ref="P12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IF(OR($A126="", _xlpm.ColLetter="NONE"), "", INDIRECT("'" &amp; $A$19 &amp; "'!" &amp; _xlpm.ColLetter &amp; $B126))
)</f>
        <v/>
      </c>
      <c r="Q126" s="119" t="str" cm="1">
        <f t="array" aca="1" ref="Q12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IF(OR($A126="", _xlpm.ColLetter="NONE"), "", INDIRECT("'" &amp; $A$19 &amp; "'!" &amp; _xlpm.ColLetter &amp; $B126))
)</f>
        <v/>
      </c>
      <c r="R126" s="119" t="str" cm="1">
        <f t="array" aca="1" ref="R12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IF(OR($A126="", _xlpm.ColLetter="NONE"), "", INDIRECT("'" &amp; $A$19 &amp; "'!" &amp; _xlpm.ColLetter &amp; $B126))
)</f>
        <v/>
      </c>
      <c r="S126" s="119" t="str" cm="1">
        <f t="array" aca="1" ref="S12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IF(OR($A126="", _xlpm.ColLetter="NONE"), "", INDIRECT("'" &amp; $A$19 &amp; "'!" &amp; _xlpm.ColLetter &amp; $B126))
)</f>
        <v/>
      </c>
      <c r="T126" s="119" t="str" cm="1">
        <f t="array" aca="1" ref="T12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IF(OR($A126="", _xlpm.ColLetter="NONE"), "", INDIRECT("'" &amp; $A$19 &amp; "'!" &amp; _xlpm.ColLetter &amp; $B126))
)</f>
        <v/>
      </c>
      <c r="U126" s="119" t="str" cm="1">
        <f t="array" aca="1" ref="U12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IF(OR($A126="", _xlpm.ColLetter="NONE"), "", INDIRECT("'" &amp; $A$19 &amp; "'!" &amp; _xlpm.ColLetter &amp; $B126))
)</f>
        <v/>
      </c>
      <c r="V126" s="119" t="str" cm="1">
        <f t="array" aca="1" ref="V12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IF(OR($A126="", _xlpm.ColLetter="NONE"), "", INDIRECT("'" &amp; $A$19 &amp; "'!" &amp; _xlpm.ColLetter &amp; $B126))
)</f>
        <v/>
      </c>
      <c r="W126" s="119" t="str" cm="1">
        <f t="array" aca="1" ref="W12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IF(OR($A126="", _xlpm.ColLetter="NONE"), "", INDIRECT("'" &amp; $A$19 &amp; "'!" &amp; _xlpm.ColLetter &amp; $B126))
)</f>
        <v/>
      </c>
      <c r="X126" s="119" t="str" cm="1">
        <f t="array" aca="1" ref="X12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IF(OR($A126="", _xlpm.ColLetter="NONE"), "", INDIRECT("'" &amp; $A$19 &amp; "'!" &amp; _xlpm.ColLetter &amp; $B126))
)</f>
        <v/>
      </c>
      <c r="Y126" s="119" t="str" cm="1">
        <f t="array" aca="1" ref="Y12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IF(OR($A126="", _xlpm.ColLetter="NONE"), "", INDIRECT("'" &amp; $A$19 &amp; "'!" &amp; _xlpm.ColLetter &amp; $B126))
)</f>
        <v/>
      </c>
      <c r="Z126" s="119" t="str" cm="1">
        <f t="array" aca="1" ref="Z12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IF(OR($A126="", _xlpm.ColLetter="NONE"), "", INDIRECT("'" &amp; $A$19 &amp; "'!" &amp; _xlpm.ColLetter &amp; $B126))
)</f>
        <v/>
      </c>
      <c r="AA126" s="119" t="str" cm="1">
        <f t="array" aca="1" ref="AA12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IF(OR($A126="", _xlpm.ColLetter="NONE"), "", INDIRECT("'" &amp; $A$19 &amp; "'!" &amp; _xlpm.ColLetter &amp; $B126))
)</f>
        <v/>
      </c>
      <c r="AB126" s="119" t="str" cm="1">
        <f t="array" aca="1" ref="AB12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IF(OR($A126="", _xlpm.ColLetter="NONE"), "", INDIRECT("'" &amp; $A$19 &amp; "'!" &amp; _xlpm.ColLetter &amp; $B126))
)</f>
        <v/>
      </c>
      <c r="AC126" s="119" t="str" cm="1">
        <f t="array" aca="1" ref="AC12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IF(OR($A126="", _xlpm.ColLetter="NONE"), "", INDIRECT("'" &amp; $A$19 &amp; "'!" &amp; _xlpm.ColLetter &amp; $B126))
)</f>
        <v/>
      </c>
      <c r="AD126" s="119" t="str" cm="1">
        <f t="array" aca="1" ref="AD12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IF(OR($A126="", _xlpm.ColLetter="NONE"), "", INDIRECT("'" &amp; $A$19 &amp; "'!" &amp; _xlpm.ColLetter &amp; $B126))
)</f>
        <v/>
      </c>
      <c r="AE126" s="119" t="str" cm="1">
        <f t="array" aca="1" ref="AE12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IF(OR($A126="", _xlpm.ColLetter="NONE"), "", INDIRECT("'" &amp; $A$19 &amp; "'!" &amp; _xlpm.ColLetter &amp; $B126))
)</f>
        <v/>
      </c>
      <c r="AF126" s="119" t="str" cm="1">
        <f t="array" aca="1" ref="AF12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IF(OR($A126="", _xlpm.ColLetter="NONE"), "", INDIRECT("'" &amp; $A$19 &amp; "'!" &amp; _xlpm.ColLetter &amp; $B126))
)</f>
        <v/>
      </c>
      <c r="AG126" s="119" t="str" cm="1">
        <f t="array" aca="1" ref="AG12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IF(OR($A126="", _xlpm.ColLetter="NONE"), "", INDIRECT("'" &amp; $A$19 &amp; "'!" &amp; _xlpm.ColLetter &amp; $B126))
)</f>
        <v/>
      </c>
      <c r="AH126" s="112"/>
      <c r="AI126" s="174"/>
    </row>
    <row r="127" spans="1:35" s="157" customFormat="1" ht="13.5" hidden="1" customHeight="1">
      <c r="A127" s="6"/>
      <c r="B127" s="6"/>
      <c r="C127" s="149"/>
      <c r="D127" s="150"/>
      <c r="E127" s="151"/>
      <c r="F127" s="152" t="str" cm="1">
        <f t="array" aca="1" ref="F127" ca="1">IF(A127="", "", INDIRECT("'" &amp; $A$19 &amp; "'!B" &amp; A127))</f>
        <v/>
      </c>
      <c r="G127" s="153" t="str">
        <f t="shared" si="28"/>
        <v/>
      </c>
      <c r="H127" s="154" t="str" cm="1">
        <f t="array" aca="1" ref="H127" ca="1">IF(A127="", "", INDIRECT("'" &amp; $A$19 &amp; "'!B" &amp; B127))</f>
        <v/>
      </c>
      <c r="I127" s="119" t="str" cm="1">
        <f t="array" aca="1" ref="I12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IF(OR($A127="", _xlpm.ColLetter="NONE"), "", INDIRECT("'" &amp; $A$19 &amp; "'!" &amp; _xlpm.ColLetter &amp; $B127))
)</f>
        <v/>
      </c>
      <c r="J127" s="119" t="str" cm="1">
        <f t="array" aca="1" ref="J12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IF(OR($A127="", _xlpm.ColLetter="NONE"), "", INDIRECT("'" &amp; $A$19 &amp; "'!" &amp; _xlpm.ColLetter &amp; $B127))
)</f>
        <v/>
      </c>
      <c r="K127" s="119" t="str" cm="1">
        <f t="array" aca="1" ref="K12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IF(OR($A127="", _xlpm.ColLetter="NONE"), "", INDIRECT("'" &amp; $A$19 &amp; "'!" &amp; _xlpm.ColLetter &amp; $B127))
)</f>
        <v/>
      </c>
      <c r="L127" s="119" t="str" cm="1">
        <f t="array" aca="1" ref="L12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IF(OR($A127="", _xlpm.ColLetter="NONE"), "", INDIRECT("'" &amp; $A$19 &amp; "'!" &amp; _xlpm.ColLetter &amp; $B127))
)</f>
        <v/>
      </c>
      <c r="M127" s="119" t="str" cm="1">
        <f t="array" aca="1" ref="M12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IF(OR($A127="", _xlpm.ColLetter="NONE"), "", INDIRECT("'" &amp; $A$19 &amp; "'!" &amp; _xlpm.ColLetter &amp; $B127))
)</f>
        <v/>
      </c>
      <c r="N127" s="119" t="str" cm="1">
        <f t="array" aca="1" ref="N12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IF(OR($A127="", _xlpm.ColLetter="NONE"), "", INDIRECT("'" &amp; $A$19 &amp; "'!" &amp; _xlpm.ColLetter &amp; $B127))
)</f>
        <v/>
      </c>
      <c r="O127" s="119" t="str" cm="1">
        <f t="array" aca="1" ref="O12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IF(OR($A127="", _xlpm.ColLetter="NONE"), "", INDIRECT("'" &amp; $A$19 &amp; "'!" &amp; _xlpm.ColLetter &amp; $B127))
)</f>
        <v/>
      </c>
      <c r="P127" s="119" t="str" cm="1">
        <f t="array" aca="1" ref="P12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IF(OR($A127="", _xlpm.ColLetter="NONE"), "", INDIRECT("'" &amp; $A$19 &amp; "'!" &amp; _xlpm.ColLetter &amp; $B127))
)</f>
        <v/>
      </c>
      <c r="Q127" s="119" t="str" cm="1">
        <f t="array" aca="1" ref="Q12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IF(OR($A127="", _xlpm.ColLetter="NONE"), "", INDIRECT("'" &amp; $A$19 &amp; "'!" &amp; _xlpm.ColLetter &amp; $B127))
)</f>
        <v/>
      </c>
      <c r="R127" s="119" t="str" cm="1">
        <f t="array" aca="1" ref="R127" ca="1">IF(OR($A127="",ISERROR(_xlfn.IFS(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))),"",INDIRECT("'"&amp;$A$19&amp;"'!"&amp;_xlfn.IFS(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)&amp;$B127))</f>
        <v/>
      </c>
      <c r="S127" s="119" t="str" cm="1">
        <f t="array" aca="1" ref="S127" ca="1">IF(OR($A127="",ISERROR(_xlfn.IFS(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))),"",INDIRECT("'"&amp;$A$19&amp;"'!"&amp;_xlfn.IFS(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)&amp;$B127))</f>
        <v/>
      </c>
      <c r="T127" s="119" t="str" cm="1">
        <f t="array" aca="1" ref="T127" ca="1">IF(OR($A127="",ISERROR(_xlfn.IFS(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))),"",INDIRECT("'"&amp;$A$19&amp;"'!"&amp;_xlfn.IFS(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)&amp;$B127))</f>
        <v/>
      </c>
      <c r="U127" s="119" t="str" cm="1">
        <f t="array" aca="1" ref="U127" ca="1">IF(OR($A127="",ISERROR(_xlfn.IFS(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))),"",INDIRECT("'"&amp;$A$19&amp;"'!"&amp;_xlfn.IFS(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)&amp;$B127))</f>
        <v/>
      </c>
      <c r="V127" s="119" t="str" cm="1">
        <f t="array" aca="1" ref="V127" ca="1">IF(OR($A127="",ISERROR(_xlfn.IFS(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))),"",INDIRECT("'"&amp;$A$19&amp;"'!"&amp;_xlfn.IFS(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)&amp;$B127))</f>
        <v/>
      </c>
      <c r="W127" s="119" t="str" cm="1">
        <f t="array" aca="1" ref="W127" ca="1">IF(OR($A127="",ISERROR(_xlfn.IFS(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))),"",INDIRECT("'"&amp;$A$19&amp;"'!"&amp;_xlfn.IFS(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)&amp;$B127))</f>
        <v/>
      </c>
      <c r="X127" s="119" t="str" cm="1">
        <f t="array" aca="1" ref="X127" ca="1">IF(OR($A127="",ISERROR(_xlfn.IFS(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))),"",INDIRECT("'"&amp;$A$19&amp;"'!"&amp;_xlfn.IFS(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)&amp;$B127))</f>
        <v/>
      </c>
      <c r="Y127" s="119" t="str" cm="1">
        <f t="array" aca="1" ref="Y127" ca="1">IF(OR($A127="",ISERROR(_xlfn.IFS(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))),"",INDIRECT("'"&amp;$A$19&amp;"'!"&amp;_xlfn.IFS(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)&amp;$B127))</f>
        <v/>
      </c>
      <c r="Z127" s="119" t="str" cm="1">
        <f t="array" aca="1" ref="Z127" ca="1">IF(OR($A127="",ISERROR(_xlfn.IFS(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))),"",INDIRECT("'"&amp;$A$19&amp;"'!"&amp;_xlfn.IFS(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)&amp;$B127))</f>
        <v/>
      </c>
      <c r="AA127" s="119" t="str" cm="1">
        <f t="array" aca="1" ref="AA127" ca="1">IF(OR($A127="",ISERROR(_xlfn.IFS(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))),"",INDIRECT("'"&amp;$A$19&amp;"'!"&amp;_xlfn.IFS(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)&amp;$B127))</f>
        <v/>
      </c>
      <c r="AB127" s="119" t="str" cm="1">
        <f t="array" aca="1" ref="AB127" ca="1">IF(OR($A127="",ISERROR(_xlfn.IFS(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))),"",INDIRECT("'"&amp;$A$19&amp;"'!"&amp;_xlfn.IFS(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)&amp;$B127))</f>
        <v/>
      </c>
      <c r="AC127" s="119" t="str" cm="1">
        <f t="array" aca="1" ref="AC127" ca="1">IF(OR($A127="",ISERROR(_xlfn.IFS(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))),"",INDIRECT("'"&amp;$A$19&amp;"'!"&amp;_xlfn.IFS(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)&amp;$B127))</f>
        <v/>
      </c>
      <c r="AD127" s="119" t="str" cm="1">
        <f t="array" aca="1" ref="AD127" ca="1">IF(OR($A127="",ISERROR(_xlfn.IFS(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))),"",INDIRECT("'"&amp;$A$19&amp;"'!"&amp;_xlfn.IFS(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)&amp;$B127))</f>
        <v/>
      </c>
      <c r="AE127" s="119" t="str" cm="1">
        <f t="array" aca="1" ref="AE127" ca="1">IF(OR($A127="",ISERROR(_xlfn.IFS(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))),"",INDIRECT("'"&amp;$A$19&amp;"'!"&amp;_xlfn.IFS(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)&amp;$B127))</f>
        <v/>
      </c>
      <c r="AF127" s="119" t="str" cm="1">
        <f t="array" aca="1" ref="AF127" ca="1">IF(OR($A127="",ISERROR(_xlfn.IFS(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))),"",INDIRECT("'"&amp;$A$19&amp;"'!"&amp;_xlfn.IFS(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)&amp;$B127))</f>
        <v/>
      </c>
      <c r="AG127" s="119" t="str" cm="1">
        <f t="array" aca="1" ref="AG127" ca="1">IF(OR($A127="",ISERROR(_xlfn.IFS(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))),"",INDIRECT("'"&amp;$A$19&amp;"'!"&amp;_xlfn.IFS(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)&amp;$B127))</f>
        <v/>
      </c>
      <c r="AH127" s="155"/>
      <c r="AI127" s="156"/>
    </row>
    <row r="128" spans="1:35" s="2" customFormat="1" ht="13.5" hidden="1" customHeight="1">
      <c r="A128" s="54" t="s">
        <v>9950</v>
      </c>
      <c r="B128" s="54"/>
      <c r="C128" s="5"/>
      <c r="D128" s="98"/>
      <c r="E128" s="115"/>
      <c r="F128" s="113" t="s">
        <v>61</v>
      </c>
      <c r="G128" s="117"/>
      <c r="H128" s="118"/>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2"/>
      <c r="AI128" s="174"/>
    </row>
    <row r="129" spans="1:35" s="2" customFormat="1" ht="14.1" hidden="1" customHeight="1">
      <c r="A129" s="27"/>
      <c r="B129" s="6" t="str">
        <f>IF(A130="","",+A130)</f>
        <v/>
      </c>
      <c r="C129" s="5"/>
      <c r="D129" s="98"/>
      <c r="E129" s="115"/>
      <c r="F129" s="116" t="str" cm="1">
        <f t="array" aca="1" ref="F129" ca="1">IF(A129="", "", INDIRECT("'" &amp; $A$35 &amp; "'!B" &amp; A129))</f>
        <v/>
      </c>
      <c r="G129" s="117" t="str">
        <f>IF(A129="","","to")</f>
        <v/>
      </c>
      <c r="H129" s="118" t="str" cm="1">
        <f t="array" aca="1" ref="H129" ca="1">IF(A129="", "", INDIRECT("'" &amp; $A$35 &amp; "'!B" &amp; B129))</f>
        <v/>
      </c>
      <c r="I129" s="119" t="str" cm="1">
        <f t="array" aca="1" ref="I12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IF(OR($A129="", _xlpm.ColLetter="NONE"), "", INDIRECT("'" &amp; $A$35 &amp; "'!" &amp; _xlpm.ColLetter &amp; $B129)),
    _xlpm.SurfacingVal, INDIRECT("'" &amp; $A$35 &amp; "'!AX" &amp; $B129),
    IF(_xlpm.BaseVal="", "",
        IF(AND(_xlpm.ColLetter="AI", 'Manual Inputs'!$I$22="Yes"), _xlpm.BaseVal - _xlpm.SurfacingVal, _xlpm.BaseVal)
    )
)</f>
        <v/>
      </c>
      <c r="J129" s="119" t="str" cm="1">
        <f t="array" aca="1" ref="J12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IF(OR($A129="", _xlpm.ColLetter="NONE"), "", INDIRECT("'" &amp; $A$35 &amp; "'!" &amp; _xlpm.ColLetter &amp; $B129)),
    _xlpm.SurfacingVal, INDIRECT("'" &amp; $A$35 &amp; "'!AX" &amp; $B129),
    IF(_xlpm.BaseVal="", "",
        IF(AND(_xlpm.ColLetter="AI", 'Manual Inputs'!$I$22="Yes"), _xlpm.BaseVal - _xlpm.SurfacingVal, _xlpm.BaseVal)
    )
)</f>
        <v/>
      </c>
      <c r="K129" s="119" t="str" cm="1">
        <f t="array" aca="1" ref="K12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IF(OR($A129="", _xlpm.ColLetter="NONE"), "", INDIRECT("'" &amp; $A$35 &amp; "'!" &amp; _xlpm.ColLetter &amp; $B129)),
    _xlpm.SurfacingVal, INDIRECT("'" &amp; $A$35 &amp; "'!AX" &amp; $B129),
    IF(_xlpm.BaseVal="", "",
        IF(AND(_xlpm.ColLetter="AI", 'Manual Inputs'!$I$22="Yes"), _xlpm.BaseVal - _xlpm.SurfacingVal, _xlpm.BaseVal)
    )
)</f>
        <v/>
      </c>
      <c r="L129" s="119" t="str" cm="1">
        <f t="array" aca="1" ref="L12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IF(OR($A129="", _xlpm.ColLetter="NONE"), "", INDIRECT("'" &amp; $A$35 &amp; "'!" &amp; _xlpm.ColLetter &amp; $B129)),
    _xlpm.SurfacingVal, INDIRECT("'" &amp; $A$35 &amp; "'!AX" &amp; $B129),
    IF(_xlpm.BaseVal="", "",
        IF(AND(_xlpm.ColLetter="AI", 'Manual Inputs'!$I$22="Yes"), _xlpm.BaseVal - _xlpm.SurfacingVal, _xlpm.BaseVal)
    )
)</f>
        <v/>
      </c>
      <c r="M129" s="119" t="str" cm="1">
        <f t="array" aca="1" ref="M12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IF(OR($A129="", _xlpm.ColLetter="NONE"), "", INDIRECT("'" &amp; $A$35 &amp; "'!" &amp; _xlpm.ColLetter &amp; $B129)),
    _xlpm.SurfacingVal, INDIRECT("'" &amp; $A$35 &amp; "'!AX" &amp; $B129),
    IF(_xlpm.BaseVal="", "",
        IF(AND(_xlpm.ColLetter="AI", 'Manual Inputs'!$I$22="Yes"), _xlpm.BaseVal - _xlpm.SurfacingVal, _xlpm.BaseVal)
    )
)</f>
        <v/>
      </c>
      <c r="N129" s="119" t="str" cm="1">
        <f t="array" aca="1" ref="N12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IF(OR($A129="", _xlpm.ColLetter="NONE"), "", INDIRECT("'" &amp; $A$35 &amp; "'!" &amp; _xlpm.ColLetter &amp; $B129)),
    _xlpm.SurfacingVal, INDIRECT("'" &amp; $A$35 &amp; "'!AX" &amp; $B129),
    IF(_xlpm.BaseVal="", "",
        IF(AND(_xlpm.ColLetter="AI", 'Manual Inputs'!$I$22="Yes"), _xlpm.BaseVal - _xlpm.SurfacingVal, _xlpm.BaseVal)
    )
)</f>
        <v/>
      </c>
      <c r="O129" s="119" t="str" cm="1">
        <f t="array" aca="1" ref="O12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IF(OR($A129="", _xlpm.ColLetter="NONE"), "", INDIRECT("'" &amp; $A$35 &amp; "'!" &amp; _xlpm.ColLetter &amp; $B129)),
    _xlpm.SurfacingVal, INDIRECT("'" &amp; $A$35 &amp; "'!AX" &amp; $B129),
    IF(_xlpm.BaseVal="", "",
        IF(AND(_xlpm.ColLetter="AI", 'Manual Inputs'!$I$22="Yes"), _xlpm.BaseVal - _xlpm.SurfacingVal, _xlpm.BaseVal)
    )
)</f>
        <v/>
      </c>
      <c r="P129" s="119" t="str" cm="1">
        <f t="array" aca="1" ref="P12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IF(OR($A129="", _xlpm.ColLetter="NONE"), "", INDIRECT("'" &amp; $A$35 &amp; "'!" &amp; _xlpm.ColLetter &amp; $B129)),
    _xlpm.SurfacingVal, INDIRECT("'" &amp; $A$35 &amp; "'!AX" &amp; $B129),
    IF(_xlpm.BaseVal="", "",
        IF(AND(_xlpm.ColLetter="AI", 'Manual Inputs'!$I$22="Yes"), _xlpm.BaseVal - _xlpm.SurfacingVal, _xlpm.BaseVal)
    )
)</f>
        <v/>
      </c>
      <c r="Q129" s="119" t="str" cm="1">
        <f t="array" aca="1" ref="Q12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IF(OR($A129="", _xlpm.ColLetter="NONE"), "", INDIRECT("'" &amp; $A$35 &amp; "'!" &amp; _xlpm.ColLetter &amp; $B129)),
    _xlpm.SurfacingVal, INDIRECT("'" &amp; $A$35 &amp; "'!AX" &amp; $B129),
    IF(_xlpm.BaseVal="", "",
        IF(AND(_xlpm.ColLetter="AI", 'Manual Inputs'!$I$22="Yes"), _xlpm.BaseVal - _xlpm.SurfacingVal, _xlpm.BaseVal)
    )
)</f>
        <v/>
      </c>
      <c r="R129" s="119" t="str" cm="1">
        <f t="array" aca="1" ref="R12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IF(OR($A129="", _xlpm.ColLetter="NONE"), "", INDIRECT("'" &amp; $A$35 &amp; "'!" &amp; _xlpm.ColLetter &amp; $B129)),
    _xlpm.SurfacingVal, INDIRECT("'" &amp; $A$35 &amp; "'!AX" &amp; $B129),
    IF(_xlpm.BaseVal="", "",
        IF(AND(_xlpm.ColLetter="AI", 'Manual Inputs'!$I$22="Yes"), _xlpm.BaseVal - _xlpm.SurfacingVal, _xlpm.BaseVal)
    )
)</f>
        <v/>
      </c>
      <c r="S129" s="119" t="str" cm="1">
        <f t="array" aca="1" ref="S12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IF(OR($A129="", _xlpm.ColLetter="NONE"), "", INDIRECT("'" &amp; $A$35 &amp; "'!" &amp; _xlpm.ColLetter &amp; $B129)),
    _xlpm.SurfacingVal, INDIRECT("'" &amp; $A$35 &amp; "'!AX" &amp; $B129),
    IF(_xlpm.BaseVal="", "",
        IF(AND(_xlpm.ColLetter="AI", 'Manual Inputs'!$I$22="Yes"), _xlpm.BaseVal - _xlpm.SurfacingVal, _xlpm.BaseVal)
    )
)</f>
        <v/>
      </c>
      <c r="T129" s="119" t="str" cm="1">
        <f t="array" aca="1" ref="T12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IF(OR($A129="", _xlpm.ColLetter="NONE"), "", INDIRECT("'" &amp; $A$35 &amp; "'!" &amp; _xlpm.ColLetter &amp; $B129)),
    _xlpm.SurfacingVal, INDIRECT("'" &amp; $A$35 &amp; "'!AX" &amp; $B129),
    IF(_xlpm.BaseVal="", "",
        IF(AND(_xlpm.ColLetter="AI", 'Manual Inputs'!$I$22="Yes"), _xlpm.BaseVal - _xlpm.SurfacingVal, _xlpm.BaseVal)
    )
)</f>
        <v/>
      </c>
      <c r="U129" s="119" t="str" cm="1">
        <f t="array" aca="1" ref="U12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IF(OR($A129="", _xlpm.ColLetter="NONE"), "", INDIRECT("'" &amp; $A$35 &amp; "'!" &amp; _xlpm.ColLetter &amp; $B129)),
    _xlpm.SurfacingVal, INDIRECT("'" &amp; $A$35 &amp; "'!AX" &amp; $B129),
    IF(_xlpm.BaseVal="", "",
        IF(AND(_xlpm.ColLetter="AI", 'Manual Inputs'!$I$22="Yes"), _xlpm.BaseVal - _xlpm.SurfacingVal, _xlpm.BaseVal)
    )
)</f>
        <v/>
      </c>
      <c r="V129" s="119" t="str" cm="1">
        <f t="array" aca="1" ref="V12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IF(OR($A129="", _xlpm.ColLetter="NONE"), "", INDIRECT("'" &amp; $A$35 &amp; "'!" &amp; _xlpm.ColLetter &amp; $B129)),
    _xlpm.SurfacingVal, INDIRECT("'" &amp; $A$35 &amp; "'!AX" &amp; $B129),
    IF(_xlpm.BaseVal="", "",
        IF(AND(_xlpm.ColLetter="AI", 'Manual Inputs'!$I$22="Yes"), _xlpm.BaseVal - _xlpm.SurfacingVal, _xlpm.BaseVal)
    )
)</f>
        <v/>
      </c>
      <c r="W129" s="119" t="str" cm="1">
        <f t="array" aca="1" ref="W12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IF(OR($A129="", _xlpm.ColLetter="NONE"), "", INDIRECT("'" &amp; $A$35 &amp; "'!" &amp; _xlpm.ColLetter &amp; $B129)),
    _xlpm.SurfacingVal, INDIRECT("'" &amp; $A$35 &amp; "'!AX" &amp; $B129),
    IF(_xlpm.BaseVal="", "",
        IF(AND(_xlpm.ColLetter="AI", 'Manual Inputs'!$I$22="Yes"), _xlpm.BaseVal - _xlpm.SurfacingVal, _xlpm.BaseVal)
    )
)</f>
        <v/>
      </c>
      <c r="X129" s="119" t="str" cm="1">
        <f t="array" aca="1" ref="X12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IF(OR($A129="", _xlpm.ColLetter="NONE"), "", INDIRECT("'" &amp; $A$35 &amp; "'!" &amp; _xlpm.ColLetter &amp; $B129)),
    _xlpm.SurfacingVal, INDIRECT("'" &amp; $A$35 &amp; "'!AX" &amp; $B129),
    IF(_xlpm.BaseVal="", "",
        IF(AND(_xlpm.ColLetter="AI", 'Manual Inputs'!$I$22="Yes"), _xlpm.BaseVal - _xlpm.SurfacingVal, _xlpm.BaseVal)
    )
)</f>
        <v/>
      </c>
      <c r="Y129" s="119" t="str" cm="1">
        <f t="array" aca="1" ref="Y12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IF(OR($A129="", _xlpm.ColLetter="NONE"), "", INDIRECT("'" &amp; $A$35 &amp; "'!" &amp; _xlpm.ColLetter &amp; $B129)),
    _xlpm.SurfacingVal, INDIRECT("'" &amp; $A$35 &amp; "'!AX" &amp; $B129),
    IF(_xlpm.BaseVal="", "",
        IF(AND(_xlpm.ColLetter="AI", 'Manual Inputs'!$I$22="Yes"), _xlpm.BaseVal - _xlpm.SurfacingVal, _xlpm.BaseVal)
    )
)</f>
        <v/>
      </c>
      <c r="Z129" s="119" t="str" cm="1">
        <f t="array" aca="1" ref="Z12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IF(OR($A129="", _xlpm.ColLetter="NONE"), "", INDIRECT("'" &amp; $A$35 &amp; "'!" &amp; _xlpm.ColLetter &amp; $B129)),
    _xlpm.SurfacingVal, INDIRECT("'" &amp; $A$35 &amp; "'!AX" &amp; $B129),
    IF(_xlpm.BaseVal="", "",
        IF(AND(_xlpm.ColLetter="AI", 'Manual Inputs'!$I$22="Yes"), _xlpm.BaseVal - _xlpm.SurfacingVal, _xlpm.BaseVal)
    )
)</f>
        <v/>
      </c>
      <c r="AA129" s="119" t="str" cm="1">
        <f t="array" aca="1" ref="AA12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IF(OR($A129="", _xlpm.ColLetter="NONE"), "", INDIRECT("'" &amp; $A$35 &amp; "'!" &amp; _xlpm.ColLetter &amp; $B129)),
    _xlpm.SurfacingVal, INDIRECT("'" &amp; $A$35 &amp; "'!AX" &amp; $B129),
    IF(_xlpm.BaseVal="", "",
        IF(AND(_xlpm.ColLetter="AI", 'Manual Inputs'!$I$22="Yes"), _xlpm.BaseVal - _xlpm.SurfacingVal, _xlpm.BaseVal)
    )
)</f>
        <v/>
      </c>
      <c r="AB129" s="119" t="str" cm="1">
        <f t="array" aca="1" ref="AB12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IF(OR($A129="", _xlpm.ColLetter="NONE"), "", INDIRECT("'" &amp; $A$35 &amp; "'!" &amp; _xlpm.ColLetter &amp; $B129)),
    _xlpm.SurfacingVal, INDIRECT("'" &amp; $A$35 &amp; "'!AX" &amp; $B129),
    IF(_xlpm.BaseVal="", "",
        IF(AND(_xlpm.ColLetter="AI", 'Manual Inputs'!$I$22="Yes"), _xlpm.BaseVal - _xlpm.SurfacingVal, _xlpm.BaseVal)
    )
)</f>
        <v/>
      </c>
      <c r="AC129" s="119" t="str" cm="1">
        <f t="array" aca="1" ref="AC12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IF(OR($A129="", _xlpm.ColLetter="NONE"), "", INDIRECT("'" &amp; $A$35 &amp; "'!" &amp; _xlpm.ColLetter &amp; $B129)),
    _xlpm.SurfacingVal, INDIRECT("'" &amp; $A$35 &amp; "'!AX" &amp; $B129),
    IF(_xlpm.BaseVal="", "",
        IF(AND(_xlpm.ColLetter="AI", 'Manual Inputs'!$I$22="Yes"), _xlpm.BaseVal - _xlpm.SurfacingVal, _xlpm.BaseVal)
    )
)</f>
        <v/>
      </c>
      <c r="AD129" s="119" t="str" cm="1">
        <f t="array" aca="1" ref="AD12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IF(OR($A129="", _xlpm.ColLetter="NONE"), "", INDIRECT("'" &amp; $A$35 &amp; "'!" &amp; _xlpm.ColLetter &amp; $B129)),
    _xlpm.SurfacingVal, INDIRECT("'" &amp; $A$35 &amp; "'!AX" &amp; $B129),
    IF(_xlpm.BaseVal="", "",
        IF(AND(_xlpm.ColLetter="AI", 'Manual Inputs'!$I$22="Yes"), _xlpm.BaseVal - _xlpm.SurfacingVal, _xlpm.BaseVal)
    )
)</f>
        <v/>
      </c>
      <c r="AE129" s="119" t="str" cm="1">
        <f t="array" aca="1" ref="AE12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IF(OR($A129="", _xlpm.ColLetter="NONE"), "", INDIRECT("'" &amp; $A$35 &amp; "'!" &amp; _xlpm.ColLetter &amp; $B129)),
    _xlpm.SurfacingVal, INDIRECT("'" &amp; $A$35 &amp; "'!AX" &amp; $B129),
    IF(_xlpm.BaseVal="", "",
        IF(AND(_xlpm.ColLetter="AI", 'Manual Inputs'!$I$22="Yes"), _xlpm.BaseVal - _xlpm.SurfacingVal, _xlpm.BaseVal)
    )
)</f>
        <v/>
      </c>
      <c r="AF129" s="119" t="str" cm="1">
        <f t="array" aca="1" ref="AF12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IF(OR($A129="", _xlpm.ColLetter="NONE"), "", INDIRECT("'" &amp; $A$35 &amp; "'!" &amp; _xlpm.ColLetter &amp; $B129)),
    _xlpm.SurfacingVal, INDIRECT("'" &amp; $A$35 &amp; "'!AX" &amp; $B129),
    IF(_xlpm.BaseVal="", "",
        IF(AND(_xlpm.ColLetter="AI", 'Manual Inputs'!$I$22="Yes"), _xlpm.BaseVal - _xlpm.SurfacingVal, _xlpm.BaseVal)
    )
)</f>
        <v/>
      </c>
      <c r="AG129" s="119" t="str" cm="1">
        <f t="array" aca="1" ref="AG12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IF(OR($A129="", _xlpm.ColLetter="NONE"), "", INDIRECT("'" &amp; $A$35 &amp; "'!" &amp; _xlpm.ColLetter &amp; $B129)),
    _xlpm.SurfacingVal, INDIRECT("'" &amp; $A$35 &amp; "'!AX" &amp; $B129),
    IF(_xlpm.BaseVal="", "",
        IF(AND(_xlpm.ColLetter="AI", 'Manual Inputs'!$I$22="Yes"), _xlpm.BaseVal - _xlpm.SurfacingVal, _xlpm.BaseVal)
    )
)</f>
        <v/>
      </c>
      <c r="AH129" s="112"/>
      <c r="AI129" s="174"/>
    </row>
    <row r="130" spans="1:35" s="2" customFormat="1" ht="14.1" hidden="1" customHeight="1">
      <c r="A130" s="54"/>
      <c r="B130" s="6" t="str">
        <f t="shared" ref="B130:B137" si="29">IF(A131="","",+A131)</f>
        <v/>
      </c>
      <c r="C130" s="5"/>
      <c r="D130" s="98"/>
      <c r="E130" s="115"/>
      <c r="F130" s="116" t="str" cm="1">
        <f t="array" aca="1" ref="F130" ca="1">IF(A130="", "", INDIRECT("'" &amp; $A$35 &amp; "'!B" &amp; A130))</f>
        <v/>
      </c>
      <c r="G130" s="117" t="str">
        <f t="shared" ref="G130:G139" si="30">IF(A130="","","to")</f>
        <v/>
      </c>
      <c r="H130" s="118" t="str" cm="1">
        <f t="array" aca="1" ref="H130" ca="1">IF(A130="", "", INDIRECT("'" &amp; $A$35 &amp; "'!B" &amp; B130))</f>
        <v/>
      </c>
      <c r="I130" s="119" t="str" cm="1">
        <f t="array" aca="1" ref="I13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IF(OR($A130="", _xlpm.ColLetter="NONE"), "", INDIRECT("'" &amp; $A$35 &amp; "'!" &amp; _xlpm.ColLetter &amp; $B130)),
    _xlpm.SurfacingVal, INDIRECT("'" &amp; $A$35 &amp; "'!AX" &amp; $B130),
    IF(_xlpm.BaseVal="", "",
        IF(AND(_xlpm.ColLetter="AI", 'Manual Inputs'!$I$22="Yes"), _xlpm.BaseVal - _xlpm.SurfacingVal, _xlpm.BaseVal)
    )
)</f>
        <v/>
      </c>
      <c r="J130" s="119" t="str" cm="1">
        <f t="array" aca="1" ref="J13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IF(OR($A130="", _xlpm.ColLetter="NONE"), "", INDIRECT("'" &amp; $A$35 &amp; "'!" &amp; _xlpm.ColLetter &amp; $B130)),
    _xlpm.SurfacingVal, INDIRECT("'" &amp; $A$35 &amp; "'!AX" &amp; $B130),
    IF(_xlpm.BaseVal="", "",
        IF(AND(_xlpm.ColLetter="AI", 'Manual Inputs'!$I$22="Yes"), _xlpm.BaseVal - _xlpm.SurfacingVal, _xlpm.BaseVal)
    )
)</f>
        <v/>
      </c>
      <c r="K130" s="119" t="str" cm="1">
        <f t="array" aca="1" ref="K13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IF(OR($A130="", _xlpm.ColLetter="NONE"), "", INDIRECT("'" &amp; $A$35 &amp; "'!" &amp; _xlpm.ColLetter &amp; $B130)),
    _xlpm.SurfacingVal, INDIRECT("'" &amp; $A$35 &amp; "'!AX" &amp; $B130),
    IF(_xlpm.BaseVal="", "",
        IF(AND(_xlpm.ColLetter="AI", 'Manual Inputs'!$I$22="Yes"), _xlpm.BaseVal - _xlpm.SurfacingVal, _xlpm.BaseVal)
    )
)</f>
        <v/>
      </c>
      <c r="L130" s="119" t="str" cm="1">
        <f t="array" aca="1" ref="L13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IF(OR($A130="", _xlpm.ColLetter="NONE"), "", INDIRECT("'" &amp; $A$35 &amp; "'!" &amp; _xlpm.ColLetter &amp; $B130)),
    _xlpm.SurfacingVal, INDIRECT("'" &amp; $A$35 &amp; "'!AX" &amp; $B130),
    IF(_xlpm.BaseVal="", "",
        IF(AND(_xlpm.ColLetter="AI", 'Manual Inputs'!$I$22="Yes"), _xlpm.BaseVal - _xlpm.SurfacingVal, _xlpm.BaseVal)
    )
)</f>
        <v/>
      </c>
      <c r="M130" s="119" t="str" cm="1">
        <f t="array" aca="1" ref="M13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IF(OR($A130="", _xlpm.ColLetter="NONE"), "", INDIRECT("'" &amp; $A$35 &amp; "'!" &amp; _xlpm.ColLetter &amp; $B130)),
    _xlpm.SurfacingVal, INDIRECT("'" &amp; $A$35 &amp; "'!AX" &amp; $B130),
    IF(_xlpm.BaseVal="", "",
        IF(AND(_xlpm.ColLetter="AI", 'Manual Inputs'!$I$22="Yes"), _xlpm.BaseVal - _xlpm.SurfacingVal, _xlpm.BaseVal)
    )
)</f>
        <v/>
      </c>
      <c r="N130" s="119" t="str" cm="1">
        <f t="array" aca="1" ref="N13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IF(OR($A130="", _xlpm.ColLetter="NONE"), "", INDIRECT("'" &amp; $A$35 &amp; "'!" &amp; _xlpm.ColLetter &amp; $B130)),
    _xlpm.SurfacingVal, INDIRECT("'" &amp; $A$35 &amp; "'!AX" &amp; $B130),
    IF(_xlpm.BaseVal="", "",
        IF(AND(_xlpm.ColLetter="AI", 'Manual Inputs'!$I$22="Yes"), _xlpm.BaseVal - _xlpm.SurfacingVal, _xlpm.BaseVal)
    )
)</f>
        <v/>
      </c>
      <c r="O130" s="119" t="str" cm="1">
        <f t="array" aca="1" ref="O13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IF(OR($A130="", _xlpm.ColLetter="NONE"), "", INDIRECT("'" &amp; $A$35 &amp; "'!" &amp; _xlpm.ColLetter &amp; $B130)),
    _xlpm.SurfacingVal, INDIRECT("'" &amp; $A$35 &amp; "'!AX" &amp; $B130),
    IF(_xlpm.BaseVal="", "",
        IF(AND(_xlpm.ColLetter="AI", 'Manual Inputs'!$I$22="Yes"), _xlpm.BaseVal - _xlpm.SurfacingVal, _xlpm.BaseVal)
    )
)</f>
        <v/>
      </c>
      <c r="P130" s="119" t="str" cm="1">
        <f t="array" aca="1" ref="P13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IF(OR($A130="", _xlpm.ColLetter="NONE"), "", INDIRECT("'" &amp; $A$35 &amp; "'!" &amp; _xlpm.ColLetter &amp; $B130)),
    _xlpm.SurfacingVal, INDIRECT("'" &amp; $A$35 &amp; "'!AX" &amp; $B130),
    IF(_xlpm.BaseVal="", "",
        IF(AND(_xlpm.ColLetter="AI", 'Manual Inputs'!$I$22="Yes"), _xlpm.BaseVal - _xlpm.SurfacingVal, _xlpm.BaseVal)
    )
)</f>
        <v/>
      </c>
      <c r="Q130" s="119" t="str" cm="1">
        <f t="array" aca="1" ref="Q13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IF(OR($A130="", _xlpm.ColLetter="NONE"), "", INDIRECT("'" &amp; $A$35 &amp; "'!" &amp; _xlpm.ColLetter &amp; $B130)),
    _xlpm.SurfacingVal, INDIRECT("'" &amp; $A$35 &amp; "'!AX" &amp; $B130),
    IF(_xlpm.BaseVal="", "",
        IF(AND(_xlpm.ColLetter="AI", 'Manual Inputs'!$I$22="Yes"), _xlpm.BaseVal - _xlpm.SurfacingVal, _xlpm.BaseVal)
    )
)</f>
        <v/>
      </c>
      <c r="R130" s="119" t="str" cm="1">
        <f t="array" aca="1" ref="R13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IF(OR($A130="", _xlpm.ColLetter="NONE"), "", INDIRECT("'" &amp; $A$35 &amp; "'!" &amp; _xlpm.ColLetter &amp; $B130)),
    _xlpm.SurfacingVal, INDIRECT("'" &amp; $A$35 &amp; "'!AX" &amp; $B130),
    IF(_xlpm.BaseVal="", "",
        IF(AND(_xlpm.ColLetter="AI", 'Manual Inputs'!$I$22="Yes"), _xlpm.BaseVal - _xlpm.SurfacingVal, _xlpm.BaseVal)
    )
)</f>
        <v/>
      </c>
      <c r="S130" s="119" t="str" cm="1">
        <f t="array" aca="1" ref="S13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IF(OR($A130="", _xlpm.ColLetter="NONE"), "", INDIRECT("'" &amp; $A$35 &amp; "'!" &amp; _xlpm.ColLetter &amp; $B130)),
    _xlpm.SurfacingVal, INDIRECT("'" &amp; $A$35 &amp; "'!AX" &amp; $B130),
    IF(_xlpm.BaseVal="", "",
        IF(AND(_xlpm.ColLetter="AI", 'Manual Inputs'!$I$22="Yes"), _xlpm.BaseVal - _xlpm.SurfacingVal, _xlpm.BaseVal)
    )
)</f>
        <v/>
      </c>
      <c r="T130" s="119" t="str" cm="1">
        <f t="array" aca="1" ref="T13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IF(OR($A130="", _xlpm.ColLetter="NONE"), "", INDIRECT("'" &amp; $A$35 &amp; "'!" &amp; _xlpm.ColLetter &amp; $B130)),
    _xlpm.SurfacingVal, INDIRECT("'" &amp; $A$35 &amp; "'!AX" &amp; $B130),
    IF(_xlpm.BaseVal="", "",
        IF(AND(_xlpm.ColLetter="AI", 'Manual Inputs'!$I$22="Yes"), _xlpm.BaseVal - _xlpm.SurfacingVal, _xlpm.BaseVal)
    )
)</f>
        <v/>
      </c>
      <c r="U130" s="119" t="str" cm="1">
        <f t="array" aca="1" ref="U13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IF(OR($A130="", _xlpm.ColLetter="NONE"), "", INDIRECT("'" &amp; $A$35 &amp; "'!" &amp; _xlpm.ColLetter &amp; $B130)),
    _xlpm.SurfacingVal, INDIRECT("'" &amp; $A$35 &amp; "'!AX" &amp; $B130),
    IF(_xlpm.BaseVal="", "",
        IF(AND(_xlpm.ColLetter="AI", 'Manual Inputs'!$I$22="Yes"), _xlpm.BaseVal - _xlpm.SurfacingVal, _xlpm.BaseVal)
    )
)</f>
        <v/>
      </c>
      <c r="V130" s="119" t="str" cm="1">
        <f t="array" aca="1" ref="V13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IF(OR($A130="", _xlpm.ColLetter="NONE"), "", INDIRECT("'" &amp; $A$35 &amp; "'!" &amp; _xlpm.ColLetter &amp; $B130)),
    _xlpm.SurfacingVal, INDIRECT("'" &amp; $A$35 &amp; "'!AX" &amp; $B130),
    IF(_xlpm.BaseVal="", "",
        IF(AND(_xlpm.ColLetter="AI", 'Manual Inputs'!$I$22="Yes"), _xlpm.BaseVal - _xlpm.SurfacingVal, _xlpm.BaseVal)
    )
)</f>
        <v/>
      </c>
      <c r="W130" s="119" t="str" cm="1">
        <f t="array" aca="1" ref="W13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IF(OR($A130="", _xlpm.ColLetter="NONE"), "", INDIRECT("'" &amp; $A$35 &amp; "'!" &amp; _xlpm.ColLetter &amp; $B130)),
    _xlpm.SurfacingVal, INDIRECT("'" &amp; $A$35 &amp; "'!AX" &amp; $B130),
    IF(_xlpm.BaseVal="", "",
        IF(AND(_xlpm.ColLetter="AI", 'Manual Inputs'!$I$22="Yes"), _xlpm.BaseVal - _xlpm.SurfacingVal, _xlpm.BaseVal)
    )
)</f>
        <v/>
      </c>
      <c r="X130" s="119" t="str" cm="1">
        <f t="array" aca="1" ref="X13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IF(OR($A130="", _xlpm.ColLetter="NONE"), "", INDIRECT("'" &amp; $A$35 &amp; "'!" &amp; _xlpm.ColLetter &amp; $B130)),
    _xlpm.SurfacingVal, INDIRECT("'" &amp; $A$35 &amp; "'!AX" &amp; $B130),
    IF(_xlpm.BaseVal="", "",
        IF(AND(_xlpm.ColLetter="AI", 'Manual Inputs'!$I$22="Yes"), _xlpm.BaseVal - _xlpm.SurfacingVal, _xlpm.BaseVal)
    )
)</f>
        <v/>
      </c>
      <c r="Y130" s="119" t="str" cm="1">
        <f t="array" aca="1" ref="Y13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IF(OR($A130="", _xlpm.ColLetter="NONE"), "", INDIRECT("'" &amp; $A$35 &amp; "'!" &amp; _xlpm.ColLetter &amp; $B130)),
    _xlpm.SurfacingVal, INDIRECT("'" &amp; $A$35 &amp; "'!AX" &amp; $B130),
    IF(_xlpm.BaseVal="", "",
        IF(AND(_xlpm.ColLetter="AI", 'Manual Inputs'!$I$22="Yes"), _xlpm.BaseVal - _xlpm.SurfacingVal, _xlpm.BaseVal)
    )
)</f>
        <v/>
      </c>
      <c r="Z130" s="119" t="str" cm="1">
        <f t="array" aca="1" ref="Z13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IF(OR($A130="", _xlpm.ColLetter="NONE"), "", INDIRECT("'" &amp; $A$35 &amp; "'!" &amp; _xlpm.ColLetter &amp; $B130)),
    _xlpm.SurfacingVal, INDIRECT("'" &amp; $A$35 &amp; "'!AX" &amp; $B130),
    IF(_xlpm.BaseVal="", "",
        IF(AND(_xlpm.ColLetter="AI", 'Manual Inputs'!$I$22="Yes"), _xlpm.BaseVal - _xlpm.SurfacingVal, _xlpm.BaseVal)
    )
)</f>
        <v/>
      </c>
      <c r="AA130" s="119" t="str" cm="1">
        <f t="array" aca="1" ref="AA13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IF(OR($A130="", _xlpm.ColLetter="NONE"), "", INDIRECT("'" &amp; $A$35 &amp; "'!" &amp; _xlpm.ColLetter &amp; $B130)),
    _xlpm.SurfacingVal, INDIRECT("'" &amp; $A$35 &amp; "'!AX" &amp; $B130),
    IF(_xlpm.BaseVal="", "",
        IF(AND(_xlpm.ColLetter="AI", 'Manual Inputs'!$I$22="Yes"), _xlpm.BaseVal - _xlpm.SurfacingVal, _xlpm.BaseVal)
    )
)</f>
        <v/>
      </c>
      <c r="AB130" s="119" t="str" cm="1">
        <f t="array" aca="1" ref="AB13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IF(OR($A130="", _xlpm.ColLetter="NONE"), "", INDIRECT("'" &amp; $A$35 &amp; "'!" &amp; _xlpm.ColLetter &amp; $B130)),
    _xlpm.SurfacingVal, INDIRECT("'" &amp; $A$35 &amp; "'!AX" &amp; $B130),
    IF(_xlpm.BaseVal="", "",
        IF(AND(_xlpm.ColLetter="AI", 'Manual Inputs'!$I$22="Yes"), _xlpm.BaseVal - _xlpm.SurfacingVal, _xlpm.BaseVal)
    )
)</f>
        <v/>
      </c>
      <c r="AC130" s="119" t="str" cm="1">
        <f t="array" aca="1" ref="AC13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IF(OR($A130="", _xlpm.ColLetter="NONE"), "", INDIRECT("'" &amp; $A$35 &amp; "'!" &amp; _xlpm.ColLetter &amp; $B130)),
    _xlpm.SurfacingVal, INDIRECT("'" &amp; $A$35 &amp; "'!AX" &amp; $B130),
    IF(_xlpm.BaseVal="", "",
        IF(AND(_xlpm.ColLetter="AI", 'Manual Inputs'!$I$22="Yes"), _xlpm.BaseVal - _xlpm.SurfacingVal, _xlpm.BaseVal)
    )
)</f>
        <v/>
      </c>
      <c r="AD130" s="119" t="str" cm="1">
        <f t="array" aca="1" ref="AD13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IF(OR($A130="", _xlpm.ColLetter="NONE"), "", INDIRECT("'" &amp; $A$35 &amp; "'!" &amp; _xlpm.ColLetter &amp; $B130)),
    _xlpm.SurfacingVal, INDIRECT("'" &amp; $A$35 &amp; "'!AX" &amp; $B130),
    IF(_xlpm.BaseVal="", "",
        IF(AND(_xlpm.ColLetter="AI", 'Manual Inputs'!$I$22="Yes"), _xlpm.BaseVal - _xlpm.SurfacingVal, _xlpm.BaseVal)
    )
)</f>
        <v/>
      </c>
      <c r="AE130" s="119" t="str" cm="1">
        <f t="array" aca="1" ref="AE13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IF(OR($A130="", _xlpm.ColLetter="NONE"), "", INDIRECT("'" &amp; $A$35 &amp; "'!" &amp; _xlpm.ColLetter &amp; $B130)),
    _xlpm.SurfacingVal, INDIRECT("'" &amp; $A$35 &amp; "'!AX" &amp; $B130),
    IF(_xlpm.BaseVal="", "",
        IF(AND(_xlpm.ColLetter="AI", 'Manual Inputs'!$I$22="Yes"), _xlpm.BaseVal - _xlpm.SurfacingVal, _xlpm.BaseVal)
    )
)</f>
        <v/>
      </c>
      <c r="AF130" s="119" t="str" cm="1">
        <f t="array" aca="1" ref="AF13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IF(OR($A130="", _xlpm.ColLetter="NONE"), "", INDIRECT("'" &amp; $A$35 &amp; "'!" &amp; _xlpm.ColLetter &amp; $B130)),
    _xlpm.SurfacingVal, INDIRECT("'" &amp; $A$35 &amp; "'!AX" &amp; $B130),
    IF(_xlpm.BaseVal="", "",
        IF(AND(_xlpm.ColLetter="AI", 'Manual Inputs'!$I$22="Yes"), _xlpm.BaseVal - _xlpm.SurfacingVal, _xlpm.BaseVal)
    )
)</f>
        <v/>
      </c>
      <c r="AG130" s="119" t="str" cm="1">
        <f t="array" aca="1" ref="AG13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IF(OR($A130="", _xlpm.ColLetter="NONE"), "", INDIRECT("'" &amp; $A$35 &amp; "'!" &amp; _xlpm.ColLetter &amp; $B130)),
    _xlpm.SurfacingVal, INDIRECT("'" &amp; $A$35 &amp; "'!AX" &amp; $B130),
    IF(_xlpm.BaseVal="", "",
        IF(AND(_xlpm.ColLetter="AI", 'Manual Inputs'!$I$22="Yes"), _xlpm.BaseVal - _xlpm.SurfacingVal, _xlpm.BaseVal)
    )
)</f>
        <v/>
      </c>
      <c r="AH130" s="112"/>
      <c r="AI130" s="174"/>
    </row>
    <row r="131" spans="1:35" s="2" customFormat="1" ht="14.1" hidden="1" customHeight="1">
      <c r="A131" s="54"/>
      <c r="B131" s="6" t="str">
        <f t="shared" si="29"/>
        <v/>
      </c>
      <c r="C131" s="5"/>
      <c r="D131" s="98"/>
      <c r="E131" s="115"/>
      <c r="F131" s="116" t="str" cm="1">
        <f t="array" aca="1" ref="F131" ca="1">IF(A131="", "", INDIRECT("'" &amp; $A$35 &amp; "'!B" &amp; A131))</f>
        <v/>
      </c>
      <c r="G131" s="117" t="str">
        <f t="shared" si="30"/>
        <v/>
      </c>
      <c r="H131" s="118" t="str" cm="1">
        <f t="array" aca="1" ref="H131" ca="1">IF(A131="", "", INDIRECT("'" &amp; $A$35 &amp; "'!B" &amp; B131))</f>
        <v/>
      </c>
      <c r="I131" s="119" t="str" cm="1">
        <f t="array" aca="1" ref="I13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IF(OR($A131="", _xlpm.ColLetter="NONE"), "", INDIRECT("'" &amp; $A$35 &amp; "'!" &amp; _xlpm.ColLetter &amp; $B131)),
    _xlpm.SurfacingVal, INDIRECT("'" &amp; $A$35 &amp; "'!AX" &amp; $B131),
    IF(_xlpm.BaseVal="", "",
        IF(AND(_xlpm.ColLetter="AI", 'Manual Inputs'!$I$22="Yes"), _xlpm.BaseVal - _xlpm.SurfacingVal, _xlpm.BaseVal)
    )
)</f>
        <v/>
      </c>
      <c r="J131" s="119" t="str" cm="1">
        <f t="array" aca="1" ref="J13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IF(OR($A131="", _xlpm.ColLetter="NONE"), "", INDIRECT("'" &amp; $A$35 &amp; "'!" &amp; _xlpm.ColLetter &amp; $B131)),
    _xlpm.SurfacingVal, INDIRECT("'" &amp; $A$35 &amp; "'!AX" &amp; $B131),
    IF(_xlpm.BaseVal="", "",
        IF(AND(_xlpm.ColLetter="AI", 'Manual Inputs'!$I$22="Yes"), _xlpm.BaseVal - _xlpm.SurfacingVal, _xlpm.BaseVal)
    )
)</f>
        <v/>
      </c>
      <c r="K131" s="119" t="str" cm="1">
        <f t="array" aca="1" ref="K13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IF(OR($A131="", _xlpm.ColLetter="NONE"), "", INDIRECT("'" &amp; $A$35 &amp; "'!" &amp; _xlpm.ColLetter &amp; $B131)),
    _xlpm.SurfacingVal, INDIRECT("'" &amp; $A$35 &amp; "'!AX" &amp; $B131),
    IF(_xlpm.BaseVal="", "",
        IF(AND(_xlpm.ColLetter="AI", 'Manual Inputs'!$I$22="Yes"), _xlpm.BaseVal - _xlpm.SurfacingVal, _xlpm.BaseVal)
    )
)</f>
        <v/>
      </c>
      <c r="L131" s="119" t="str" cm="1">
        <f t="array" aca="1" ref="L13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IF(OR($A131="", _xlpm.ColLetter="NONE"), "", INDIRECT("'" &amp; $A$35 &amp; "'!" &amp; _xlpm.ColLetter &amp; $B131)),
    _xlpm.SurfacingVal, INDIRECT("'" &amp; $A$35 &amp; "'!AX" &amp; $B131),
    IF(_xlpm.BaseVal="", "",
        IF(AND(_xlpm.ColLetter="AI", 'Manual Inputs'!$I$22="Yes"), _xlpm.BaseVal - _xlpm.SurfacingVal, _xlpm.BaseVal)
    )
)</f>
        <v/>
      </c>
      <c r="M131" s="119" t="str" cm="1">
        <f t="array" aca="1" ref="M13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IF(OR($A131="", _xlpm.ColLetter="NONE"), "", INDIRECT("'" &amp; $A$35 &amp; "'!" &amp; _xlpm.ColLetter &amp; $B131)),
    _xlpm.SurfacingVal, INDIRECT("'" &amp; $A$35 &amp; "'!AX" &amp; $B131),
    IF(_xlpm.BaseVal="", "",
        IF(AND(_xlpm.ColLetter="AI", 'Manual Inputs'!$I$22="Yes"), _xlpm.BaseVal - _xlpm.SurfacingVal, _xlpm.BaseVal)
    )
)</f>
        <v/>
      </c>
      <c r="N131" s="119" t="str" cm="1">
        <f t="array" aca="1" ref="N13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IF(OR($A131="", _xlpm.ColLetter="NONE"), "", INDIRECT("'" &amp; $A$35 &amp; "'!" &amp; _xlpm.ColLetter &amp; $B131)),
    _xlpm.SurfacingVal, INDIRECT("'" &amp; $A$35 &amp; "'!AX" &amp; $B131),
    IF(_xlpm.BaseVal="", "",
        IF(AND(_xlpm.ColLetter="AI", 'Manual Inputs'!$I$22="Yes"), _xlpm.BaseVal - _xlpm.SurfacingVal, _xlpm.BaseVal)
    )
)</f>
        <v/>
      </c>
      <c r="O131" s="119" t="str" cm="1">
        <f t="array" aca="1" ref="O13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IF(OR($A131="", _xlpm.ColLetter="NONE"), "", INDIRECT("'" &amp; $A$35 &amp; "'!" &amp; _xlpm.ColLetter &amp; $B131)),
    _xlpm.SurfacingVal, INDIRECT("'" &amp; $A$35 &amp; "'!AX" &amp; $B131),
    IF(_xlpm.BaseVal="", "",
        IF(AND(_xlpm.ColLetter="AI", 'Manual Inputs'!$I$22="Yes"), _xlpm.BaseVal - _xlpm.SurfacingVal, _xlpm.BaseVal)
    )
)</f>
        <v/>
      </c>
      <c r="P131" s="119" t="str" cm="1">
        <f t="array" aca="1" ref="P13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IF(OR($A131="", _xlpm.ColLetter="NONE"), "", INDIRECT("'" &amp; $A$35 &amp; "'!" &amp; _xlpm.ColLetter &amp; $B131)),
    _xlpm.SurfacingVal, INDIRECT("'" &amp; $A$35 &amp; "'!AX" &amp; $B131),
    IF(_xlpm.BaseVal="", "",
        IF(AND(_xlpm.ColLetter="AI", 'Manual Inputs'!$I$22="Yes"), _xlpm.BaseVal - _xlpm.SurfacingVal, _xlpm.BaseVal)
    )
)</f>
        <v/>
      </c>
      <c r="Q131" s="119" t="str" cm="1">
        <f t="array" aca="1" ref="Q13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IF(OR($A131="", _xlpm.ColLetter="NONE"), "", INDIRECT("'" &amp; $A$35 &amp; "'!" &amp; _xlpm.ColLetter &amp; $B131)),
    _xlpm.SurfacingVal, INDIRECT("'" &amp; $A$35 &amp; "'!AX" &amp; $B131),
    IF(_xlpm.BaseVal="", "",
        IF(AND(_xlpm.ColLetter="AI", 'Manual Inputs'!$I$22="Yes"), _xlpm.BaseVal - _xlpm.SurfacingVal, _xlpm.BaseVal)
    )
)</f>
        <v/>
      </c>
      <c r="R131" s="119" t="str" cm="1">
        <f t="array" aca="1" ref="R13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IF(OR($A131="", _xlpm.ColLetter="NONE"), "", INDIRECT("'" &amp; $A$35 &amp; "'!" &amp; _xlpm.ColLetter &amp; $B131)),
    _xlpm.SurfacingVal, INDIRECT("'" &amp; $A$35 &amp; "'!AX" &amp; $B131),
    IF(_xlpm.BaseVal="", "",
        IF(AND(_xlpm.ColLetter="AI", 'Manual Inputs'!$I$22="Yes"), _xlpm.BaseVal - _xlpm.SurfacingVal, _xlpm.BaseVal)
    )
)</f>
        <v/>
      </c>
      <c r="S131" s="119" t="str" cm="1">
        <f t="array" aca="1" ref="S13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IF(OR($A131="", _xlpm.ColLetter="NONE"), "", INDIRECT("'" &amp; $A$35 &amp; "'!" &amp; _xlpm.ColLetter &amp; $B131)),
    _xlpm.SurfacingVal, INDIRECT("'" &amp; $A$35 &amp; "'!AX" &amp; $B131),
    IF(_xlpm.BaseVal="", "",
        IF(AND(_xlpm.ColLetter="AI", 'Manual Inputs'!$I$22="Yes"), _xlpm.BaseVal - _xlpm.SurfacingVal, _xlpm.BaseVal)
    )
)</f>
        <v/>
      </c>
      <c r="T131" s="119" t="str" cm="1">
        <f t="array" aca="1" ref="T13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IF(OR($A131="", _xlpm.ColLetter="NONE"), "", INDIRECT("'" &amp; $A$35 &amp; "'!" &amp; _xlpm.ColLetter &amp; $B131)),
    _xlpm.SurfacingVal, INDIRECT("'" &amp; $A$35 &amp; "'!AX" &amp; $B131),
    IF(_xlpm.BaseVal="", "",
        IF(AND(_xlpm.ColLetter="AI", 'Manual Inputs'!$I$22="Yes"), _xlpm.BaseVal - _xlpm.SurfacingVal, _xlpm.BaseVal)
    )
)</f>
        <v/>
      </c>
      <c r="U131" s="119" t="str" cm="1">
        <f t="array" aca="1" ref="U13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IF(OR($A131="", _xlpm.ColLetter="NONE"), "", INDIRECT("'" &amp; $A$35 &amp; "'!" &amp; _xlpm.ColLetter &amp; $B131)),
    _xlpm.SurfacingVal, INDIRECT("'" &amp; $A$35 &amp; "'!AX" &amp; $B131),
    IF(_xlpm.BaseVal="", "",
        IF(AND(_xlpm.ColLetter="AI", 'Manual Inputs'!$I$22="Yes"), _xlpm.BaseVal - _xlpm.SurfacingVal, _xlpm.BaseVal)
    )
)</f>
        <v/>
      </c>
      <c r="V131" s="119" t="str" cm="1">
        <f t="array" aca="1" ref="V13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IF(OR($A131="", _xlpm.ColLetter="NONE"), "", INDIRECT("'" &amp; $A$35 &amp; "'!" &amp; _xlpm.ColLetter &amp; $B131)),
    _xlpm.SurfacingVal, INDIRECT("'" &amp; $A$35 &amp; "'!AX" &amp; $B131),
    IF(_xlpm.BaseVal="", "",
        IF(AND(_xlpm.ColLetter="AI", 'Manual Inputs'!$I$22="Yes"), _xlpm.BaseVal - _xlpm.SurfacingVal, _xlpm.BaseVal)
    )
)</f>
        <v/>
      </c>
      <c r="W131" s="119" t="str" cm="1">
        <f t="array" aca="1" ref="W13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IF(OR($A131="", _xlpm.ColLetter="NONE"), "", INDIRECT("'" &amp; $A$35 &amp; "'!" &amp; _xlpm.ColLetter &amp; $B131)),
    _xlpm.SurfacingVal, INDIRECT("'" &amp; $A$35 &amp; "'!AX" &amp; $B131),
    IF(_xlpm.BaseVal="", "",
        IF(AND(_xlpm.ColLetter="AI", 'Manual Inputs'!$I$22="Yes"), _xlpm.BaseVal - _xlpm.SurfacingVal, _xlpm.BaseVal)
    )
)</f>
        <v/>
      </c>
      <c r="X131" s="119" t="str" cm="1">
        <f t="array" aca="1" ref="X13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IF(OR($A131="", _xlpm.ColLetter="NONE"), "", INDIRECT("'" &amp; $A$35 &amp; "'!" &amp; _xlpm.ColLetter &amp; $B131)),
    _xlpm.SurfacingVal, INDIRECT("'" &amp; $A$35 &amp; "'!AX" &amp; $B131),
    IF(_xlpm.BaseVal="", "",
        IF(AND(_xlpm.ColLetter="AI", 'Manual Inputs'!$I$22="Yes"), _xlpm.BaseVal - _xlpm.SurfacingVal, _xlpm.BaseVal)
    )
)</f>
        <v/>
      </c>
      <c r="Y131" s="119" t="str" cm="1">
        <f t="array" aca="1" ref="Y13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IF(OR($A131="", _xlpm.ColLetter="NONE"), "", INDIRECT("'" &amp; $A$35 &amp; "'!" &amp; _xlpm.ColLetter &amp; $B131)),
    _xlpm.SurfacingVal, INDIRECT("'" &amp; $A$35 &amp; "'!AX" &amp; $B131),
    IF(_xlpm.BaseVal="", "",
        IF(AND(_xlpm.ColLetter="AI", 'Manual Inputs'!$I$22="Yes"), _xlpm.BaseVal - _xlpm.SurfacingVal, _xlpm.BaseVal)
    )
)</f>
        <v/>
      </c>
      <c r="Z131" s="119" t="str" cm="1">
        <f t="array" aca="1" ref="Z13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IF(OR($A131="", _xlpm.ColLetter="NONE"), "", INDIRECT("'" &amp; $A$35 &amp; "'!" &amp; _xlpm.ColLetter &amp; $B131)),
    _xlpm.SurfacingVal, INDIRECT("'" &amp; $A$35 &amp; "'!AX" &amp; $B131),
    IF(_xlpm.BaseVal="", "",
        IF(AND(_xlpm.ColLetter="AI", 'Manual Inputs'!$I$22="Yes"), _xlpm.BaseVal - _xlpm.SurfacingVal, _xlpm.BaseVal)
    )
)</f>
        <v/>
      </c>
      <c r="AA131" s="119" t="str" cm="1">
        <f t="array" aca="1" ref="AA13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IF(OR($A131="", _xlpm.ColLetter="NONE"), "", INDIRECT("'" &amp; $A$35 &amp; "'!" &amp; _xlpm.ColLetter &amp; $B131)),
    _xlpm.SurfacingVal, INDIRECT("'" &amp; $A$35 &amp; "'!AX" &amp; $B131),
    IF(_xlpm.BaseVal="", "",
        IF(AND(_xlpm.ColLetter="AI", 'Manual Inputs'!$I$22="Yes"), _xlpm.BaseVal - _xlpm.SurfacingVal, _xlpm.BaseVal)
    )
)</f>
        <v/>
      </c>
      <c r="AB131" s="119" t="str" cm="1">
        <f t="array" aca="1" ref="AB13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IF(OR($A131="", _xlpm.ColLetter="NONE"), "", INDIRECT("'" &amp; $A$35 &amp; "'!" &amp; _xlpm.ColLetter &amp; $B131)),
    _xlpm.SurfacingVal, INDIRECT("'" &amp; $A$35 &amp; "'!AX" &amp; $B131),
    IF(_xlpm.BaseVal="", "",
        IF(AND(_xlpm.ColLetter="AI", 'Manual Inputs'!$I$22="Yes"), _xlpm.BaseVal - _xlpm.SurfacingVal, _xlpm.BaseVal)
    )
)</f>
        <v/>
      </c>
      <c r="AC131" s="119" t="str" cm="1">
        <f t="array" aca="1" ref="AC13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IF(OR($A131="", _xlpm.ColLetter="NONE"), "", INDIRECT("'" &amp; $A$35 &amp; "'!" &amp; _xlpm.ColLetter &amp; $B131)),
    _xlpm.SurfacingVal, INDIRECT("'" &amp; $A$35 &amp; "'!AX" &amp; $B131),
    IF(_xlpm.BaseVal="", "",
        IF(AND(_xlpm.ColLetter="AI", 'Manual Inputs'!$I$22="Yes"), _xlpm.BaseVal - _xlpm.SurfacingVal, _xlpm.BaseVal)
    )
)</f>
        <v/>
      </c>
      <c r="AD131" s="119" t="str" cm="1">
        <f t="array" aca="1" ref="AD13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IF(OR($A131="", _xlpm.ColLetter="NONE"), "", INDIRECT("'" &amp; $A$35 &amp; "'!" &amp; _xlpm.ColLetter &amp; $B131)),
    _xlpm.SurfacingVal, INDIRECT("'" &amp; $A$35 &amp; "'!AX" &amp; $B131),
    IF(_xlpm.BaseVal="", "",
        IF(AND(_xlpm.ColLetter="AI", 'Manual Inputs'!$I$22="Yes"), _xlpm.BaseVal - _xlpm.SurfacingVal, _xlpm.BaseVal)
    )
)</f>
        <v/>
      </c>
      <c r="AE131" s="119" t="str" cm="1">
        <f t="array" aca="1" ref="AE13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IF(OR($A131="", _xlpm.ColLetter="NONE"), "", INDIRECT("'" &amp; $A$35 &amp; "'!" &amp; _xlpm.ColLetter &amp; $B131)),
    _xlpm.SurfacingVal, INDIRECT("'" &amp; $A$35 &amp; "'!AX" &amp; $B131),
    IF(_xlpm.BaseVal="", "",
        IF(AND(_xlpm.ColLetter="AI", 'Manual Inputs'!$I$22="Yes"), _xlpm.BaseVal - _xlpm.SurfacingVal, _xlpm.BaseVal)
    )
)</f>
        <v/>
      </c>
      <c r="AF131" s="119" t="str" cm="1">
        <f t="array" aca="1" ref="AF13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IF(OR($A131="", _xlpm.ColLetter="NONE"), "", INDIRECT("'" &amp; $A$35 &amp; "'!" &amp; _xlpm.ColLetter &amp; $B131)),
    _xlpm.SurfacingVal, INDIRECT("'" &amp; $A$35 &amp; "'!AX" &amp; $B131),
    IF(_xlpm.BaseVal="", "",
        IF(AND(_xlpm.ColLetter="AI", 'Manual Inputs'!$I$22="Yes"), _xlpm.BaseVal - _xlpm.SurfacingVal, _xlpm.BaseVal)
    )
)</f>
        <v/>
      </c>
      <c r="AG131" s="119" t="str" cm="1">
        <f t="array" aca="1" ref="AG13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IF(OR($A131="", _xlpm.ColLetter="NONE"), "", INDIRECT("'" &amp; $A$35 &amp; "'!" &amp; _xlpm.ColLetter &amp; $B131)),
    _xlpm.SurfacingVal, INDIRECT("'" &amp; $A$35 &amp; "'!AX" &amp; $B131),
    IF(_xlpm.BaseVal="", "",
        IF(AND(_xlpm.ColLetter="AI", 'Manual Inputs'!$I$22="Yes"), _xlpm.BaseVal - _xlpm.SurfacingVal, _xlpm.BaseVal)
    )
)</f>
        <v/>
      </c>
      <c r="AH131" s="112"/>
      <c r="AI131" s="174"/>
    </row>
    <row r="132" spans="1:35" s="2" customFormat="1" ht="14.1" hidden="1" customHeight="1">
      <c r="A132" s="54"/>
      <c r="B132" s="6" t="str">
        <f t="shared" si="29"/>
        <v/>
      </c>
      <c r="C132" s="5"/>
      <c r="D132" s="98"/>
      <c r="E132" s="115"/>
      <c r="F132" s="116" t="str" cm="1">
        <f t="array" aca="1" ref="F132" ca="1">IF(A132="", "", INDIRECT("'" &amp; $A$35 &amp; "'!B" &amp; A132))</f>
        <v/>
      </c>
      <c r="G132" s="117" t="str">
        <f t="shared" si="30"/>
        <v/>
      </c>
      <c r="H132" s="118" t="str" cm="1">
        <f t="array" aca="1" ref="H132" ca="1">IF(A132="", "", INDIRECT("'" &amp; $A$35 &amp; "'!B" &amp; B132))</f>
        <v/>
      </c>
      <c r="I132" s="119" t="str" cm="1">
        <f t="array" aca="1" ref="I13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IF(OR($A132="", _xlpm.ColLetter="NONE"), "", INDIRECT("'" &amp; $A$35 &amp; "'!" &amp; _xlpm.ColLetter &amp; $B132)),
    _xlpm.SurfacingVal, INDIRECT("'" &amp; $A$35 &amp; "'!AX" &amp; $B132),
    IF(_xlpm.BaseVal="", "",
        IF(AND(_xlpm.ColLetter="AI", 'Manual Inputs'!$I$22="Yes"), _xlpm.BaseVal - _xlpm.SurfacingVal, _xlpm.BaseVal)
    )
)</f>
        <v/>
      </c>
      <c r="J132" s="119" t="str" cm="1">
        <f t="array" aca="1" ref="J13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IF(OR($A132="", _xlpm.ColLetter="NONE"), "", INDIRECT("'" &amp; $A$35 &amp; "'!" &amp; _xlpm.ColLetter &amp; $B132)),
    _xlpm.SurfacingVal, INDIRECT("'" &amp; $A$35 &amp; "'!AX" &amp; $B132),
    IF(_xlpm.BaseVal="", "",
        IF(AND(_xlpm.ColLetter="AI", 'Manual Inputs'!$I$22="Yes"), _xlpm.BaseVal - _xlpm.SurfacingVal, _xlpm.BaseVal)
    )
)</f>
        <v/>
      </c>
      <c r="K132" s="119" t="str" cm="1">
        <f t="array" aca="1" ref="K13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IF(OR($A132="", _xlpm.ColLetter="NONE"), "", INDIRECT("'" &amp; $A$35 &amp; "'!" &amp; _xlpm.ColLetter &amp; $B132)),
    _xlpm.SurfacingVal, INDIRECT("'" &amp; $A$35 &amp; "'!AX" &amp; $B132),
    IF(_xlpm.BaseVal="", "",
        IF(AND(_xlpm.ColLetter="AI", 'Manual Inputs'!$I$22="Yes"), _xlpm.BaseVal - _xlpm.SurfacingVal, _xlpm.BaseVal)
    )
)</f>
        <v/>
      </c>
      <c r="L132" s="119" t="str" cm="1">
        <f t="array" aca="1" ref="L13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IF(OR($A132="", _xlpm.ColLetter="NONE"), "", INDIRECT("'" &amp; $A$35 &amp; "'!" &amp; _xlpm.ColLetter &amp; $B132)),
    _xlpm.SurfacingVal, INDIRECT("'" &amp; $A$35 &amp; "'!AX" &amp; $B132),
    IF(_xlpm.BaseVal="", "",
        IF(AND(_xlpm.ColLetter="AI", 'Manual Inputs'!$I$22="Yes"), _xlpm.BaseVal - _xlpm.SurfacingVal, _xlpm.BaseVal)
    )
)</f>
        <v/>
      </c>
      <c r="M132" s="119" t="str" cm="1">
        <f t="array" aca="1" ref="M13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IF(OR($A132="", _xlpm.ColLetter="NONE"), "", INDIRECT("'" &amp; $A$35 &amp; "'!" &amp; _xlpm.ColLetter &amp; $B132)),
    _xlpm.SurfacingVal, INDIRECT("'" &amp; $A$35 &amp; "'!AX" &amp; $B132),
    IF(_xlpm.BaseVal="", "",
        IF(AND(_xlpm.ColLetter="AI", 'Manual Inputs'!$I$22="Yes"), _xlpm.BaseVal - _xlpm.SurfacingVal, _xlpm.BaseVal)
    )
)</f>
        <v/>
      </c>
      <c r="N132" s="119" t="str" cm="1">
        <f t="array" aca="1" ref="N13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IF(OR($A132="", _xlpm.ColLetter="NONE"), "", INDIRECT("'" &amp; $A$35 &amp; "'!" &amp; _xlpm.ColLetter &amp; $B132)),
    _xlpm.SurfacingVal, INDIRECT("'" &amp; $A$35 &amp; "'!AX" &amp; $B132),
    IF(_xlpm.BaseVal="", "",
        IF(AND(_xlpm.ColLetter="AI", 'Manual Inputs'!$I$22="Yes"), _xlpm.BaseVal - _xlpm.SurfacingVal, _xlpm.BaseVal)
    )
)</f>
        <v/>
      </c>
      <c r="O132" s="119" t="str" cm="1">
        <f t="array" aca="1" ref="O13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IF(OR($A132="", _xlpm.ColLetter="NONE"), "", INDIRECT("'" &amp; $A$35 &amp; "'!" &amp; _xlpm.ColLetter &amp; $B132)),
    _xlpm.SurfacingVal, INDIRECT("'" &amp; $A$35 &amp; "'!AX" &amp; $B132),
    IF(_xlpm.BaseVal="", "",
        IF(AND(_xlpm.ColLetter="AI", 'Manual Inputs'!$I$22="Yes"), _xlpm.BaseVal - _xlpm.SurfacingVal, _xlpm.BaseVal)
    )
)</f>
        <v/>
      </c>
      <c r="P132" s="119" t="str" cm="1">
        <f t="array" aca="1" ref="P13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IF(OR($A132="", _xlpm.ColLetter="NONE"), "", INDIRECT("'" &amp; $A$35 &amp; "'!" &amp; _xlpm.ColLetter &amp; $B132)),
    _xlpm.SurfacingVal, INDIRECT("'" &amp; $A$35 &amp; "'!AX" &amp; $B132),
    IF(_xlpm.BaseVal="", "",
        IF(AND(_xlpm.ColLetter="AI", 'Manual Inputs'!$I$22="Yes"), _xlpm.BaseVal - _xlpm.SurfacingVal, _xlpm.BaseVal)
    )
)</f>
        <v/>
      </c>
      <c r="Q132" s="119" t="str" cm="1">
        <f t="array" aca="1" ref="Q13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IF(OR($A132="", _xlpm.ColLetter="NONE"), "", INDIRECT("'" &amp; $A$35 &amp; "'!" &amp; _xlpm.ColLetter &amp; $B132)),
    _xlpm.SurfacingVal, INDIRECT("'" &amp; $A$35 &amp; "'!AX" &amp; $B132),
    IF(_xlpm.BaseVal="", "",
        IF(AND(_xlpm.ColLetter="AI", 'Manual Inputs'!$I$22="Yes"), _xlpm.BaseVal - _xlpm.SurfacingVal, _xlpm.BaseVal)
    )
)</f>
        <v/>
      </c>
      <c r="R132" s="119" t="str" cm="1">
        <f t="array" aca="1" ref="R13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IF(OR($A132="", _xlpm.ColLetter="NONE"), "", INDIRECT("'" &amp; $A$35 &amp; "'!" &amp; _xlpm.ColLetter &amp; $B132)),
    _xlpm.SurfacingVal, INDIRECT("'" &amp; $A$35 &amp; "'!AX" &amp; $B132),
    IF(_xlpm.BaseVal="", "",
        IF(AND(_xlpm.ColLetter="AI", 'Manual Inputs'!$I$22="Yes"), _xlpm.BaseVal - _xlpm.SurfacingVal, _xlpm.BaseVal)
    )
)</f>
        <v/>
      </c>
      <c r="S132" s="119" t="str" cm="1">
        <f t="array" aca="1" ref="S13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IF(OR($A132="", _xlpm.ColLetter="NONE"), "", INDIRECT("'" &amp; $A$35 &amp; "'!" &amp; _xlpm.ColLetter &amp; $B132)),
    _xlpm.SurfacingVal, INDIRECT("'" &amp; $A$35 &amp; "'!AX" &amp; $B132),
    IF(_xlpm.BaseVal="", "",
        IF(AND(_xlpm.ColLetter="AI", 'Manual Inputs'!$I$22="Yes"), _xlpm.BaseVal - _xlpm.SurfacingVal, _xlpm.BaseVal)
    )
)</f>
        <v/>
      </c>
      <c r="T132" s="119" t="str" cm="1">
        <f t="array" aca="1" ref="T13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IF(OR($A132="", _xlpm.ColLetter="NONE"), "", INDIRECT("'" &amp; $A$35 &amp; "'!" &amp; _xlpm.ColLetter &amp; $B132)),
    _xlpm.SurfacingVal, INDIRECT("'" &amp; $A$35 &amp; "'!AX" &amp; $B132),
    IF(_xlpm.BaseVal="", "",
        IF(AND(_xlpm.ColLetter="AI", 'Manual Inputs'!$I$22="Yes"), _xlpm.BaseVal - _xlpm.SurfacingVal, _xlpm.BaseVal)
    )
)</f>
        <v/>
      </c>
      <c r="U132" s="119" t="str" cm="1">
        <f t="array" aca="1" ref="U13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IF(OR($A132="", _xlpm.ColLetter="NONE"), "", INDIRECT("'" &amp; $A$35 &amp; "'!" &amp; _xlpm.ColLetter &amp; $B132)),
    _xlpm.SurfacingVal, INDIRECT("'" &amp; $A$35 &amp; "'!AX" &amp; $B132),
    IF(_xlpm.BaseVal="", "",
        IF(AND(_xlpm.ColLetter="AI", 'Manual Inputs'!$I$22="Yes"), _xlpm.BaseVal - _xlpm.SurfacingVal, _xlpm.BaseVal)
    )
)</f>
        <v/>
      </c>
      <c r="V132" s="119" t="str" cm="1">
        <f t="array" aca="1" ref="V13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IF(OR($A132="", _xlpm.ColLetter="NONE"), "", INDIRECT("'" &amp; $A$35 &amp; "'!" &amp; _xlpm.ColLetter &amp; $B132)),
    _xlpm.SurfacingVal, INDIRECT("'" &amp; $A$35 &amp; "'!AX" &amp; $B132),
    IF(_xlpm.BaseVal="", "",
        IF(AND(_xlpm.ColLetter="AI", 'Manual Inputs'!$I$22="Yes"), _xlpm.BaseVal - _xlpm.SurfacingVal, _xlpm.BaseVal)
    )
)</f>
        <v/>
      </c>
      <c r="W132" s="119" t="str" cm="1">
        <f t="array" aca="1" ref="W13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IF(OR($A132="", _xlpm.ColLetter="NONE"), "", INDIRECT("'" &amp; $A$35 &amp; "'!" &amp; _xlpm.ColLetter &amp; $B132)),
    _xlpm.SurfacingVal, INDIRECT("'" &amp; $A$35 &amp; "'!AX" &amp; $B132),
    IF(_xlpm.BaseVal="", "",
        IF(AND(_xlpm.ColLetter="AI", 'Manual Inputs'!$I$22="Yes"), _xlpm.BaseVal - _xlpm.SurfacingVal, _xlpm.BaseVal)
    )
)</f>
        <v/>
      </c>
      <c r="X132" s="119" t="str" cm="1">
        <f t="array" aca="1" ref="X13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IF(OR($A132="", _xlpm.ColLetter="NONE"), "", INDIRECT("'" &amp; $A$35 &amp; "'!" &amp; _xlpm.ColLetter &amp; $B132)),
    _xlpm.SurfacingVal, INDIRECT("'" &amp; $A$35 &amp; "'!AX" &amp; $B132),
    IF(_xlpm.BaseVal="", "",
        IF(AND(_xlpm.ColLetter="AI", 'Manual Inputs'!$I$22="Yes"), _xlpm.BaseVal - _xlpm.SurfacingVal, _xlpm.BaseVal)
    )
)</f>
        <v/>
      </c>
      <c r="Y132" s="119" t="str" cm="1">
        <f t="array" aca="1" ref="Y13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IF(OR($A132="", _xlpm.ColLetter="NONE"), "", INDIRECT("'" &amp; $A$35 &amp; "'!" &amp; _xlpm.ColLetter &amp; $B132)),
    _xlpm.SurfacingVal, INDIRECT("'" &amp; $A$35 &amp; "'!AX" &amp; $B132),
    IF(_xlpm.BaseVal="", "",
        IF(AND(_xlpm.ColLetter="AI", 'Manual Inputs'!$I$22="Yes"), _xlpm.BaseVal - _xlpm.SurfacingVal, _xlpm.BaseVal)
    )
)</f>
        <v/>
      </c>
      <c r="Z132" s="119" t="str" cm="1">
        <f t="array" aca="1" ref="Z13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IF(OR($A132="", _xlpm.ColLetter="NONE"), "", INDIRECT("'" &amp; $A$35 &amp; "'!" &amp; _xlpm.ColLetter &amp; $B132)),
    _xlpm.SurfacingVal, INDIRECT("'" &amp; $A$35 &amp; "'!AX" &amp; $B132),
    IF(_xlpm.BaseVal="", "",
        IF(AND(_xlpm.ColLetter="AI", 'Manual Inputs'!$I$22="Yes"), _xlpm.BaseVal - _xlpm.SurfacingVal, _xlpm.BaseVal)
    )
)</f>
        <v/>
      </c>
      <c r="AA132" s="119" t="str" cm="1">
        <f t="array" aca="1" ref="AA13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IF(OR($A132="", _xlpm.ColLetter="NONE"), "", INDIRECT("'" &amp; $A$35 &amp; "'!" &amp; _xlpm.ColLetter &amp; $B132)),
    _xlpm.SurfacingVal, INDIRECT("'" &amp; $A$35 &amp; "'!AX" &amp; $B132),
    IF(_xlpm.BaseVal="", "",
        IF(AND(_xlpm.ColLetter="AI", 'Manual Inputs'!$I$22="Yes"), _xlpm.BaseVal - _xlpm.SurfacingVal, _xlpm.BaseVal)
    )
)</f>
        <v/>
      </c>
      <c r="AB132" s="119" t="str" cm="1">
        <f t="array" aca="1" ref="AB13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IF(OR($A132="", _xlpm.ColLetter="NONE"), "", INDIRECT("'" &amp; $A$35 &amp; "'!" &amp; _xlpm.ColLetter &amp; $B132)),
    _xlpm.SurfacingVal, INDIRECT("'" &amp; $A$35 &amp; "'!AX" &amp; $B132),
    IF(_xlpm.BaseVal="", "",
        IF(AND(_xlpm.ColLetter="AI", 'Manual Inputs'!$I$22="Yes"), _xlpm.BaseVal - _xlpm.SurfacingVal, _xlpm.BaseVal)
    )
)</f>
        <v/>
      </c>
      <c r="AC132" s="119" t="str" cm="1">
        <f t="array" aca="1" ref="AC13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IF(OR($A132="", _xlpm.ColLetter="NONE"), "", INDIRECT("'" &amp; $A$35 &amp; "'!" &amp; _xlpm.ColLetter &amp; $B132)),
    _xlpm.SurfacingVal, INDIRECT("'" &amp; $A$35 &amp; "'!AX" &amp; $B132),
    IF(_xlpm.BaseVal="", "",
        IF(AND(_xlpm.ColLetter="AI", 'Manual Inputs'!$I$22="Yes"), _xlpm.BaseVal - _xlpm.SurfacingVal, _xlpm.BaseVal)
    )
)</f>
        <v/>
      </c>
      <c r="AD132" s="119" t="str" cm="1">
        <f t="array" aca="1" ref="AD13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IF(OR($A132="", _xlpm.ColLetter="NONE"), "", INDIRECT("'" &amp; $A$35 &amp; "'!" &amp; _xlpm.ColLetter &amp; $B132)),
    _xlpm.SurfacingVal, INDIRECT("'" &amp; $A$35 &amp; "'!AX" &amp; $B132),
    IF(_xlpm.BaseVal="", "",
        IF(AND(_xlpm.ColLetter="AI", 'Manual Inputs'!$I$22="Yes"), _xlpm.BaseVal - _xlpm.SurfacingVal, _xlpm.BaseVal)
    )
)</f>
        <v/>
      </c>
      <c r="AE132" s="119" t="str" cm="1">
        <f t="array" aca="1" ref="AE13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IF(OR($A132="", _xlpm.ColLetter="NONE"), "", INDIRECT("'" &amp; $A$35 &amp; "'!" &amp; _xlpm.ColLetter &amp; $B132)),
    _xlpm.SurfacingVal, INDIRECT("'" &amp; $A$35 &amp; "'!AX" &amp; $B132),
    IF(_xlpm.BaseVal="", "",
        IF(AND(_xlpm.ColLetter="AI", 'Manual Inputs'!$I$22="Yes"), _xlpm.BaseVal - _xlpm.SurfacingVal, _xlpm.BaseVal)
    )
)</f>
        <v/>
      </c>
      <c r="AF132" s="119" t="str" cm="1">
        <f t="array" aca="1" ref="AF13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IF(OR($A132="", _xlpm.ColLetter="NONE"), "", INDIRECT("'" &amp; $A$35 &amp; "'!" &amp; _xlpm.ColLetter &amp; $B132)),
    _xlpm.SurfacingVal, INDIRECT("'" &amp; $A$35 &amp; "'!AX" &amp; $B132),
    IF(_xlpm.BaseVal="", "",
        IF(AND(_xlpm.ColLetter="AI", 'Manual Inputs'!$I$22="Yes"), _xlpm.BaseVal - _xlpm.SurfacingVal, _xlpm.BaseVal)
    )
)</f>
        <v/>
      </c>
      <c r="AG132" s="119" t="str" cm="1">
        <f t="array" aca="1" ref="AG13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IF(OR($A132="", _xlpm.ColLetter="NONE"), "", INDIRECT("'" &amp; $A$35 &amp; "'!" &amp; _xlpm.ColLetter &amp; $B132)),
    _xlpm.SurfacingVal, INDIRECT("'" &amp; $A$35 &amp; "'!AX" &amp; $B132),
    IF(_xlpm.BaseVal="", "",
        IF(AND(_xlpm.ColLetter="AI", 'Manual Inputs'!$I$22="Yes"), _xlpm.BaseVal - _xlpm.SurfacingVal, _xlpm.BaseVal)
    )
)</f>
        <v/>
      </c>
      <c r="AH132" s="112"/>
      <c r="AI132" s="174"/>
    </row>
    <row r="133" spans="1:35" s="2" customFormat="1" ht="14.1" hidden="1" customHeight="1">
      <c r="A133" s="54"/>
      <c r="B133" s="6" t="str">
        <f t="shared" si="29"/>
        <v/>
      </c>
      <c r="C133" s="5"/>
      <c r="D133" s="98"/>
      <c r="E133" s="115"/>
      <c r="F133" s="116" t="str" cm="1">
        <f t="array" aca="1" ref="F133" ca="1">IF(A133="", "", INDIRECT("'" &amp; $A$35 &amp; "'!B" &amp; A133))</f>
        <v/>
      </c>
      <c r="G133" s="117" t="str">
        <f t="shared" si="30"/>
        <v/>
      </c>
      <c r="H133" s="118" t="str" cm="1">
        <f t="array" aca="1" ref="H133" ca="1">IF(A133="", "", INDIRECT("'" &amp; $A$35 &amp; "'!B" &amp; B133))</f>
        <v/>
      </c>
      <c r="I133" s="119" t="str" cm="1">
        <f t="array" aca="1" ref="I13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IF(OR($A133="", _xlpm.ColLetter="NONE"), "", INDIRECT("'" &amp; $A$35 &amp; "'!" &amp; _xlpm.ColLetter &amp; $B133)),
    _xlpm.SurfacingVal, INDIRECT("'" &amp; $A$35 &amp; "'!AX" &amp; $B133),
    IF(_xlpm.BaseVal="", "",
        IF(AND(_xlpm.ColLetter="AI", 'Manual Inputs'!$I$22="Yes"), _xlpm.BaseVal - _xlpm.SurfacingVal, _xlpm.BaseVal)
    )
)</f>
        <v/>
      </c>
      <c r="J133" s="119" t="str" cm="1">
        <f t="array" aca="1" ref="J13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IF(OR($A133="", _xlpm.ColLetter="NONE"), "", INDIRECT("'" &amp; $A$35 &amp; "'!" &amp; _xlpm.ColLetter &amp; $B133)),
    _xlpm.SurfacingVal, INDIRECT("'" &amp; $A$35 &amp; "'!AX" &amp; $B133),
    IF(_xlpm.BaseVal="", "",
        IF(AND(_xlpm.ColLetter="AI", 'Manual Inputs'!$I$22="Yes"), _xlpm.BaseVal - _xlpm.SurfacingVal, _xlpm.BaseVal)
    )
)</f>
        <v/>
      </c>
      <c r="K133" s="119" t="str" cm="1">
        <f t="array" aca="1" ref="K13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IF(OR($A133="", _xlpm.ColLetter="NONE"), "", INDIRECT("'" &amp; $A$35 &amp; "'!" &amp; _xlpm.ColLetter &amp; $B133)),
    _xlpm.SurfacingVal, INDIRECT("'" &amp; $A$35 &amp; "'!AX" &amp; $B133),
    IF(_xlpm.BaseVal="", "",
        IF(AND(_xlpm.ColLetter="AI", 'Manual Inputs'!$I$22="Yes"), _xlpm.BaseVal - _xlpm.SurfacingVal, _xlpm.BaseVal)
    )
)</f>
        <v/>
      </c>
      <c r="L133" s="119" t="str" cm="1">
        <f t="array" aca="1" ref="L13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IF(OR($A133="", _xlpm.ColLetter="NONE"), "", INDIRECT("'" &amp; $A$35 &amp; "'!" &amp; _xlpm.ColLetter &amp; $B133)),
    _xlpm.SurfacingVal, INDIRECT("'" &amp; $A$35 &amp; "'!AX" &amp; $B133),
    IF(_xlpm.BaseVal="", "",
        IF(AND(_xlpm.ColLetter="AI", 'Manual Inputs'!$I$22="Yes"), _xlpm.BaseVal - _xlpm.SurfacingVal, _xlpm.BaseVal)
    )
)</f>
        <v/>
      </c>
      <c r="M133" s="119" t="str" cm="1">
        <f t="array" aca="1" ref="M13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IF(OR($A133="", _xlpm.ColLetter="NONE"), "", INDIRECT("'" &amp; $A$35 &amp; "'!" &amp; _xlpm.ColLetter &amp; $B133)),
    _xlpm.SurfacingVal, INDIRECT("'" &amp; $A$35 &amp; "'!AX" &amp; $B133),
    IF(_xlpm.BaseVal="", "",
        IF(AND(_xlpm.ColLetter="AI", 'Manual Inputs'!$I$22="Yes"), _xlpm.BaseVal - _xlpm.SurfacingVal, _xlpm.BaseVal)
    )
)</f>
        <v/>
      </c>
      <c r="N133" s="119" t="str" cm="1">
        <f t="array" aca="1" ref="N13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IF(OR($A133="", _xlpm.ColLetter="NONE"), "", INDIRECT("'" &amp; $A$35 &amp; "'!" &amp; _xlpm.ColLetter &amp; $B133)),
    _xlpm.SurfacingVal, INDIRECT("'" &amp; $A$35 &amp; "'!AX" &amp; $B133),
    IF(_xlpm.BaseVal="", "",
        IF(AND(_xlpm.ColLetter="AI", 'Manual Inputs'!$I$22="Yes"), _xlpm.BaseVal - _xlpm.SurfacingVal, _xlpm.BaseVal)
    )
)</f>
        <v/>
      </c>
      <c r="O133" s="119" t="str" cm="1">
        <f t="array" aca="1" ref="O13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IF(OR($A133="", _xlpm.ColLetter="NONE"), "", INDIRECT("'" &amp; $A$35 &amp; "'!" &amp; _xlpm.ColLetter &amp; $B133)),
    _xlpm.SurfacingVal, INDIRECT("'" &amp; $A$35 &amp; "'!AX" &amp; $B133),
    IF(_xlpm.BaseVal="", "",
        IF(AND(_xlpm.ColLetter="AI", 'Manual Inputs'!$I$22="Yes"), _xlpm.BaseVal - _xlpm.SurfacingVal, _xlpm.BaseVal)
    )
)</f>
        <v/>
      </c>
      <c r="P133" s="119" t="str" cm="1">
        <f t="array" aca="1" ref="P13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IF(OR($A133="", _xlpm.ColLetter="NONE"), "", INDIRECT("'" &amp; $A$35 &amp; "'!" &amp; _xlpm.ColLetter &amp; $B133)),
    _xlpm.SurfacingVal, INDIRECT("'" &amp; $A$35 &amp; "'!AX" &amp; $B133),
    IF(_xlpm.BaseVal="", "",
        IF(AND(_xlpm.ColLetter="AI", 'Manual Inputs'!$I$22="Yes"), _xlpm.BaseVal - _xlpm.SurfacingVal, _xlpm.BaseVal)
    )
)</f>
        <v/>
      </c>
      <c r="Q133" s="119" t="str" cm="1">
        <f t="array" aca="1" ref="Q13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IF(OR($A133="", _xlpm.ColLetter="NONE"), "", INDIRECT("'" &amp; $A$35 &amp; "'!" &amp; _xlpm.ColLetter &amp; $B133)),
    _xlpm.SurfacingVal, INDIRECT("'" &amp; $A$35 &amp; "'!AX" &amp; $B133),
    IF(_xlpm.BaseVal="", "",
        IF(AND(_xlpm.ColLetter="AI", 'Manual Inputs'!$I$22="Yes"), _xlpm.BaseVal - _xlpm.SurfacingVal, _xlpm.BaseVal)
    )
)</f>
        <v/>
      </c>
      <c r="R133" s="119" t="str" cm="1">
        <f t="array" aca="1" ref="R13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IF(OR($A133="", _xlpm.ColLetter="NONE"), "", INDIRECT("'" &amp; $A$35 &amp; "'!" &amp; _xlpm.ColLetter &amp; $B133)),
    _xlpm.SurfacingVal, INDIRECT("'" &amp; $A$35 &amp; "'!AX" &amp; $B133),
    IF(_xlpm.BaseVal="", "",
        IF(AND(_xlpm.ColLetter="AI", 'Manual Inputs'!$I$22="Yes"), _xlpm.BaseVal - _xlpm.SurfacingVal, _xlpm.BaseVal)
    )
)</f>
        <v/>
      </c>
      <c r="S133" s="119" t="str" cm="1">
        <f t="array" aca="1" ref="S13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IF(OR($A133="", _xlpm.ColLetter="NONE"), "", INDIRECT("'" &amp; $A$35 &amp; "'!" &amp; _xlpm.ColLetter &amp; $B133)),
    _xlpm.SurfacingVal, INDIRECT("'" &amp; $A$35 &amp; "'!AX" &amp; $B133),
    IF(_xlpm.BaseVal="", "",
        IF(AND(_xlpm.ColLetter="AI", 'Manual Inputs'!$I$22="Yes"), _xlpm.BaseVal - _xlpm.SurfacingVal, _xlpm.BaseVal)
    )
)</f>
        <v/>
      </c>
      <c r="T133" s="119" t="str" cm="1">
        <f t="array" aca="1" ref="T13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IF(OR($A133="", _xlpm.ColLetter="NONE"), "", INDIRECT("'" &amp; $A$35 &amp; "'!" &amp; _xlpm.ColLetter &amp; $B133)),
    _xlpm.SurfacingVal, INDIRECT("'" &amp; $A$35 &amp; "'!AX" &amp; $B133),
    IF(_xlpm.BaseVal="", "",
        IF(AND(_xlpm.ColLetter="AI", 'Manual Inputs'!$I$22="Yes"), _xlpm.BaseVal - _xlpm.SurfacingVal, _xlpm.BaseVal)
    )
)</f>
        <v/>
      </c>
      <c r="U133" s="119" t="str" cm="1">
        <f t="array" aca="1" ref="U13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IF(OR($A133="", _xlpm.ColLetter="NONE"), "", INDIRECT("'" &amp; $A$35 &amp; "'!" &amp; _xlpm.ColLetter &amp; $B133)),
    _xlpm.SurfacingVal, INDIRECT("'" &amp; $A$35 &amp; "'!AX" &amp; $B133),
    IF(_xlpm.BaseVal="", "",
        IF(AND(_xlpm.ColLetter="AI", 'Manual Inputs'!$I$22="Yes"), _xlpm.BaseVal - _xlpm.SurfacingVal, _xlpm.BaseVal)
    )
)</f>
        <v/>
      </c>
      <c r="V133" s="119" t="str" cm="1">
        <f t="array" aca="1" ref="V13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IF(OR($A133="", _xlpm.ColLetter="NONE"), "", INDIRECT("'" &amp; $A$35 &amp; "'!" &amp; _xlpm.ColLetter &amp; $B133)),
    _xlpm.SurfacingVal, INDIRECT("'" &amp; $A$35 &amp; "'!AX" &amp; $B133),
    IF(_xlpm.BaseVal="", "",
        IF(AND(_xlpm.ColLetter="AI", 'Manual Inputs'!$I$22="Yes"), _xlpm.BaseVal - _xlpm.SurfacingVal, _xlpm.BaseVal)
    )
)</f>
        <v/>
      </c>
      <c r="W133" s="119" t="str" cm="1">
        <f t="array" aca="1" ref="W13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IF(OR($A133="", _xlpm.ColLetter="NONE"), "", INDIRECT("'" &amp; $A$35 &amp; "'!" &amp; _xlpm.ColLetter &amp; $B133)),
    _xlpm.SurfacingVal, INDIRECT("'" &amp; $A$35 &amp; "'!AX" &amp; $B133),
    IF(_xlpm.BaseVal="", "",
        IF(AND(_xlpm.ColLetter="AI", 'Manual Inputs'!$I$22="Yes"), _xlpm.BaseVal - _xlpm.SurfacingVal, _xlpm.BaseVal)
    )
)</f>
        <v/>
      </c>
      <c r="X133" s="119" t="str" cm="1">
        <f t="array" aca="1" ref="X13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IF(OR($A133="", _xlpm.ColLetter="NONE"), "", INDIRECT("'" &amp; $A$35 &amp; "'!" &amp; _xlpm.ColLetter &amp; $B133)),
    _xlpm.SurfacingVal, INDIRECT("'" &amp; $A$35 &amp; "'!AX" &amp; $B133),
    IF(_xlpm.BaseVal="", "",
        IF(AND(_xlpm.ColLetter="AI", 'Manual Inputs'!$I$22="Yes"), _xlpm.BaseVal - _xlpm.SurfacingVal, _xlpm.BaseVal)
    )
)</f>
        <v/>
      </c>
      <c r="Y133" s="119" t="str" cm="1">
        <f t="array" aca="1" ref="Y13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IF(OR($A133="", _xlpm.ColLetter="NONE"), "", INDIRECT("'" &amp; $A$35 &amp; "'!" &amp; _xlpm.ColLetter &amp; $B133)),
    _xlpm.SurfacingVal, INDIRECT("'" &amp; $A$35 &amp; "'!AX" &amp; $B133),
    IF(_xlpm.BaseVal="", "",
        IF(AND(_xlpm.ColLetter="AI", 'Manual Inputs'!$I$22="Yes"), _xlpm.BaseVal - _xlpm.SurfacingVal, _xlpm.BaseVal)
    )
)</f>
        <v/>
      </c>
      <c r="Z133" s="119" t="str" cm="1">
        <f t="array" aca="1" ref="Z13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IF(OR($A133="", _xlpm.ColLetter="NONE"), "", INDIRECT("'" &amp; $A$35 &amp; "'!" &amp; _xlpm.ColLetter &amp; $B133)),
    _xlpm.SurfacingVal, INDIRECT("'" &amp; $A$35 &amp; "'!AX" &amp; $B133),
    IF(_xlpm.BaseVal="", "",
        IF(AND(_xlpm.ColLetter="AI", 'Manual Inputs'!$I$22="Yes"), _xlpm.BaseVal - _xlpm.SurfacingVal, _xlpm.BaseVal)
    )
)</f>
        <v/>
      </c>
      <c r="AA133" s="119" t="str" cm="1">
        <f t="array" aca="1" ref="AA13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IF(OR($A133="", _xlpm.ColLetter="NONE"), "", INDIRECT("'" &amp; $A$35 &amp; "'!" &amp; _xlpm.ColLetter &amp; $B133)),
    _xlpm.SurfacingVal, INDIRECT("'" &amp; $A$35 &amp; "'!AX" &amp; $B133),
    IF(_xlpm.BaseVal="", "",
        IF(AND(_xlpm.ColLetter="AI", 'Manual Inputs'!$I$22="Yes"), _xlpm.BaseVal - _xlpm.SurfacingVal, _xlpm.BaseVal)
    )
)</f>
        <v/>
      </c>
      <c r="AB133" s="119" t="str" cm="1">
        <f t="array" aca="1" ref="AB13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IF(OR($A133="", _xlpm.ColLetter="NONE"), "", INDIRECT("'" &amp; $A$35 &amp; "'!" &amp; _xlpm.ColLetter &amp; $B133)),
    _xlpm.SurfacingVal, INDIRECT("'" &amp; $A$35 &amp; "'!AX" &amp; $B133),
    IF(_xlpm.BaseVal="", "",
        IF(AND(_xlpm.ColLetter="AI", 'Manual Inputs'!$I$22="Yes"), _xlpm.BaseVal - _xlpm.SurfacingVal, _xlpm.BaseVal)
    )
)</f>
        <v/>
      </c>
      <c r="AC133" s="119" t="str" cm="1">
        <f t="array" aca="1" ref="AC13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IF(OR($A133="", _xlpm.ColLetter="NONE"), "", INDIRECT("'" &amp; $A$35 &amp; "'!" &amp; _xlpm.ColLetter &amp; $B133)),
    _xlpm.SurfacingVal, INDIRECT("'" &amp; $A$35 &amp; "'!AX" &amp; $B133),
    IF(_xlpm.BaseVal="", "",
        IF(AND(_xlpm.ColLetter="AI", 'Manual Inputs'!$I$22="Yes"), _xlpm.BaseVal - _xlpm.SurfacingVal, _xlpm.BaseVal)
    )
)</f>
        <v/>
      </c>
      <c r="AD133" s="119" t="str" cm="1">
        <f t="array" aca="1" ref="AD13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IF(OR($A133="", _xlpm.ColLetter="NONE"), "", INDIRECT("'" &amp; $A$35 &amp; "'!" &amp; _xlpm.ColLetter &amp; $B133)),
    _xlpm.SurfacingVal, INDIRECT("'" &amp; $A$35 &amp; "'!AX" &amp; $B133),
    IF(_xlpm.BaseVal="", "",
        IF(AND(_xlpm.ColLetter="AI", 'Manual Inputs'!$I$22="Yes"), _xlpm.BaseVal - _xlpm.SurfacingVal, _xlpm.BaseVal)
    )
)</f>
        <v/>
      </c>
      <c r="AE133" s="119" t="str" cm="1">
        <f t="array" aca="1" ref="AE13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IF(OR($A133="", _xlpm.ColLetter="NONE"), "", INDIRECT("'" &amp; $A$35 &amp; "'!" &amp; _xlpm.ColLetter &amp; $B133)),
    _xlpm.SurfacingVal, INDIRECT("'" &amp; $A$35 &amp; "'!AX" &amp; $B133),
    IF(_xlpm.BaseVal="", "",
        IF(AND(_xlpm.ColLetter="AI", 'Manual Inputs'!$I$22="Yes"), _xlpm.BaseVal - _xlpm.SurfacingVal, _xlpm.BaseVal)
    )
)</f>
        <v/>
      </c>
      <c r="AF133" s="119" t="str" cm="1">
        <f t="array" aca="1" ref="AF13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IF(OR($A133="", _xlpm.ColLetter="NONE"), "", INDIRECT("'" &amp; $A$35 &amp; "'!" &amp; _xlpm.ColLetter &amp; $B133)),
    _xlpm.SurfacingVal, INDIRECT("'" &amp; $A$35 &amp; "'!AX" &amp; $B133),
    IF(_xlpm.BaseVal="", "",
        IF(AND(_xlpm.ColLetter="AI", 'Manual Inputs'!$I$22="Yes"), _xlpm.BaseVal - _xlpm.SurfacingVal, _xlpm.BaseVal)
    )
)</f>
        <v/>
      </c>
      <c r="AG133" s="119" t="str" cm="1">
        <f t="array" aca="1" ref="AG13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IF(OR($A133="", _xlpm.ColLetter="NONE"), "", INDIRECT("'" &amp; $A$35 &amp; "'!" &amp; _xlpm.ColLetter &amp; $B133)),
    _xlpm.SurfacingVal, INDIRECT("'" &amp; $A$35 &amp; "'!AX" &amp; $B133),
    IF(_xlpm.BaseVal="", "",
        IF(AND(_xlpm.ColLetter="AI", 'Manual Inputs'!$I$22="Yes"), _xlpm.BaseVal - _xlpm.SurfacingVal, _xlpm.BaseVal)
    )
)</f>
        <v/>
      </c>
      <c r="AH133" s="112"/>
      <c r="AI133" s="174"/>
    </row>
    <row r="134" spans="1:35" s="2" customFormat="1" ht="14.1" hidden="1" customHeight="1">
      <c r="A134" s="54"/>
      <c r="B134" s="6" t="str">
        <f t="shared" si="29"/>
        <v/>
      </c>
      <c r="C134" s="5"/>
      <c r="D134" s="98"/>
      <c r="E134" s="115"/>
      <c r="F134" s="116" t="str" cm="1">
        <f t="array" aca="1" ref="F134" ca="1">IF(A134="", "", INDIRECT("'" &amp; $A$35 &amp; "'!B" &amp; A134))</f>
        <v/>
      </c>
      <c r="G134" s="117" t="str">
        <f t="shared" si="30"/>
        <v/>
      </c>
      <c r="H134" s="118" t="str" cm="1">
        <f t="array" aca="1" ref="H134" ca="1">IF(A134="", "", INDIRECT("'" &amp; $A$35 &amp; "'!B" &amp; B134))</f>
        <v/>
      </c>
      <c r="I134" s="119" t="str" cm="1">
        <f t="array" aca="1" ref="I13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IF(OR($A134="", _xlpm.ColLetter="NONE"), "", INDIRECT("'" &amp; $A$35 &amp; "'!" &amp; _xlpm.ColLetter &amp; $B134)),
    _xlpm.SurfacingVal, INDIRECT("'" &amp; $A$35 &amp; "'!AX" &amp; $B134),
    IF(_xlpm.BaseVal="", "",
        IF(AND(_xlpm.ColLetter="AI", 'Manual Inputs'!$I$22="Yes"), _xlpm.BaseVal - _xlpm.SurfacingVal, _xlpm.BaseVal)
    )
)</f>
        <v/>
      </c>
      <c r="J134" s="119" t="str" cm="1">
        <f t="array" aca="1" ref="J13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IF(OR($A134="", _xlpm.ColLetter="NONE"), "", INDIRECT("'" &amp; $A$35 &amp; "'!" &amp; _xlpm.ColLetter &amp; $B134)),
    _xlpm.SurfacingVal, INDIRECT("'" &amp; $A$35 &amp; "'!AX" &amp; $B134),
    IF(_xlpm.BaseVal="", "",
        IF(AND(_xlpm.ColLetter="AI", 'Manual Inputs'!$I$22="Yes"), _xlpm.BaseVal - _xlpm.SurfacingVal, _xlpm.BaseVal)
    )
)</f>
        <v/>
      </c>
      <c r="K134" s="119" t="str" cm="1">
        <f t="array" aca="1" ref="K13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IF(OR($A134="", _xlpm.ColLetter="NONE"), "", INDIRECT("'" &amp; $A$35 &amp; "'!" &amp; _xlpm.ColLetter &amp; $B134)),
    _xlpm.SurfacingVal, INDIRECT("'" &amp; $A$35 &amp; "'!AX" &amp; $B134),
    IF(_xlpm.BaseVal="", "",
        IF(AND(_xlpm.ColLetter="AI", 'Manual Inputs'!$I$22="Yes"), _xlpm.BaseVal - _xlpm.SurfacingVal, _xlpm.BaseVal)
    )
)</f>
        <v/>
      </c>
      <c r="L134" s="119" t="str" cm="1">
        <f t="array" aca="1" ref="L13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IF(OR($A134="", _xlpm.ColLetter="NONE"), "", INDIRECT("'" &amp; $A$35 &amp; "'!" &amp; _xlpm.ColLetter &amp; $B134)),
    _xlpm.SurfacingVal, INDIRECT("'" &amp; $A$35 &amp; "'!AX" &amp; $B134),
    IF(_xlpm.BaseVal="", "",
        IF(AND(_xlpm.ColLetter="AI", 'Manual Inputs'!$I$22="Yes"), _xlpm.BaseVal - _xlpm.SurfacingVal, _xlpm.BaseVal)
    )
)</f>
        <v/>
      </c>
      <c r="M134" s="119" t="str" cm="1">
        <f t="array" aca="1" ref="M13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IF(OR($A134="", _xlpm.ColLetter="NONE"), "", INDIRECT("'" &amp; $A$35 &amp; "'!" &amp; _xlpm.ColLetter &amp; $B134)),
    _xlpm.SurfacingVal, INDIRECT("'" &amp; $A$35 &amp; "'!AX" &amp; $B134),
    IF(_xlpm.BaseVal="", "",
        IF(AND(_xlpm.ColLetter="AI", 'Manual Inputs'!$I$22="Yes"), _xlpm.BaseVal - _xlpm.SurfacingVal, _xlpm.BaseVal)
    )
)</f>
        <v/>
      </c>
      <c r="N134" s="119" t="str" cm="1">
        <f t="array" aca="1" ref="N13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IF(OR($A134="", _xlpm.ColLetter="NONE"), "", INDIRECT("'" &amp; $A$35 &amp; "'!" &amp; _xlpm.ColLetter &amp; $B134)),
    _xlpm.SurfacingVal, INDIRECT("'" &amp; $A$35 &amp; "'!AX" &amp; $B134),
    IF(_xlpm.BaseVal="", "",
        IF(AND(_xlpm.ColLetter="AI", 'Manual Inputs'!$I$22="Yes"), _xlpm.BaseVal - _xlpm.SurfacingVal, _xlpm.BaseVal)
    )
)</f>
        <v/>
      </c>
      <c r="O134" s="119" t="str" cm="1">
        <f t="array" aca="1" ref="O13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IF(OR($A134="", _xlpm.ColLetter="NONE"), "", INDIRECT("'" &amp; $A$35 &amp; "'!" &amp; _xlpm.ColLetter &amp; $B134)),
    _xlpm.SurfacingVal, INDIRECT("'" &amp; $A$35 &amp; "'!AX" &amp; $B134),
    IF(_xlpm.BaseVal="", "",
        IF(AND(_xlpm.ColLetter="AI", 'Manual Inputs'!$I$22="Yes"), _xlpm.BaseVal - _xlpm.SurfacingVal, _xlpm.BaseVal)
    )
)</f>
        <v/>
      </c>
      <c r="P134" s="119" t="str" cm="1">
        <f t="array" aca="1" ref="P13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IF(OR($A134="", _xlpm.ColLetter="NONE"), "", INDIRECT("'" &amp; $A$35 &amp; "'!" &amp; _xlpm.ColLetter &amp; $B134)),
    _xlpm.SurfacingVal, INDIRECT("'" &amp; $A$35 &amp; "'!AX" &amp; $B134),
    IF(_xlpm.BaseVal="", "",
        IF(AND(_xlpm.ColLetter="AI", 'Manual Inputs'!$I$22="Yes"), _xlpm.BaseVal - _xlpm.SurfacingVal, _xlpm.BaseVal)
    )
)</f>
        <v/>
      </c>
      <c r="Q134" s="119" t="str" cm="1">
        <f t="array" aca="1" ref="Q13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IF(OR($A134="", _xlpm.ColLetter="NONE"), "", INDIRECT("'" &amp; $A$35 &amp; "'!" &amp; _xlpm.ColLetter &amp; $B134)),
    _xlpm.SurfacingVal, INDIRECT("'" &amp; $A$35 &amp; "'!AX" &amp; $B134),
    IF(_xlpm.BaseVal="", "",
        IF(AND(_xlpm.ColLetter="AI", 'Manual Inputs'!$I$22="Yes"), _xlpm.BaseVal - _xlpm.SurfacingVal, _xlpm.BaseVal)
    )
)</f>
        <v/>
      </c>
      <c r="R134" s="119" t="str" cm="1">
        <f t="array" aca="1" ref="R13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IF(OR($A134="", _xlpm.ColLetter="NONE"), "", INDIRECT("'" &amp; $A$35 &amp; "'!" &amp; _xlpm.ColLetter &amp; $B134)),
    _xlpm.SurfacingVal, INDIRECT("'" &amp; $A$35 &amp; "'!AX" &amp; $B134),
    IF(_xlpm.BaseVal="", "",
        IF(AND(_xlpm.ColLetter="AI", 'Manual Inputs'!$I$22="Yes"), _xlpm.BaseVal - _xlpm.SurfacingVal, _xlpm.BaseVal)
    )
)</f>
        <v/>
      </c>
      <c r="S134" s="119" t="str" cm="1">
        <f t="array" aca="1" ref="S13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IF(OR($A134="", _xlpm.ColLetter="NONE"), "", INDIRECT("'" &amp; $A$35 &amp; "'!" &amp; _xlpm.ColLetter &amp; $B134)),
    _xlpm.SurfacingVal, INDIRECT("'" &amp; $A$35 &amp; "'!AX" &amp; $B134),
    IF(_xlpm.BaseVal="", "",
        IF(AND(_xlpm.ColLetter="AI", 'Manual Inputs'!$I$22="Yes"), _xlpm.BaseVal - _xlpm.SurfacingVal, _xlpm.BaseVal)
    )
)</f>
        <v/>
      </c>
      <c r="T134" s="119" t="str" cm="1">
        <f t="array" aca="1" ref="T13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IF(OR($A134="", _xlpm.ColLetter="NONE"), "", INDIRECT("'" &amp; $A$35 &amp; "'!" &amp; _xlpm.ColLetter &amp; $B134)),
    _xlpm.SurfacingVal, INDIRECT("'" &amp; $A$35 &amp; "'!AX" &amp; $B134),
    IF(_xlpm.BaseVal="", "",
        IF(AND(_xlpm.ColLetter="AI", 'Manual Inputs'!$I$22="Yes"), _xlpm.BaseVal - _xlpm.SurfacingVal, _xlpm.BaseVal)
    )
)</f>
        <v/>
      </c>
      <c r="U134" s="119" t="str" cm="1">
        <f t="array" aca="1" ref="U13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IF(OR($A134="", _xlpm.ColLetter="NONE"), "", INDIRECT("'" &amp; $A$35 &amp; "'!" &amp; _xlpm.ColLetter &amp; $B134)),
    _xlpm.SurfacingVal, INDIRECT("'" &amp; $A$35 &amp; "'!AX" &amp; $B134),
    IF(_xlpm.BaseVal="", "",
        IF(AND(_xlpm.ColLetter="AI", 'Manual Inputs'!$I$22="Yes"), _xlpm.BaseVal - _xlpm.SurfacingVal, _xlpm.BaseVal)
    )
)</f>
        <v/>
      </c>
      <c r="V134" s="119" t="str" cm="1">
        <f t="array" aca="1" ref="V13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IF(OR($A134="", _xlpm.ColLetter="NONE"), "", INDIRECT("'" &amp; $A$35 &amp; "'!" &amp; _xlpm.ColLetter &amp; $B134)),
    _xlpm.SurfacingVal, INDIRECT("'" &amp; $A$35 &amp; "'!AX" &amp; $B134),
    IF(_xlpm.BaseVal="", "",
        IF(AND(_xlpm.ColLetter="AI", 'Manual Inputs'!$I$22="Yes"), _xlpm.BaseVal - _xlpm.SurfacingVal, _xlpm.BaseVal)
    )
)</f>
        <v/>
      </c>
      <c r="W134" s="119" t="str" cm="1">
        <f t="array" aca="1" ref="W13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IF(OR($A134="", _xlpm.ColLetter="NONE"), "", INDIRECT("'" &amp; $A$35 &amp; "'!" &amp; _xlpm.ColLetter &amp; $B134)),
    _xlpm.SurfacingVal, INDIRECT("'" &amp; $A$35 &amp; "'!AX" &amp; $B134),
    IF(_xlpm.BaseVal="", "",
        IF(AND(_xlpm.ColLetter="AI", 'Manual Inputs'!$I$22="Yes"), _xlpm.BaseVal - _xlpm.SurfacingVal, _xlpm.BaseVal)
    )
)</f>
        <v/>
      </c>
      <c r="X134" s="119" t="str" cm="1">
        <f t="array" aca="1" ref="X13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IF(OR($A134="", _xlpm.ColLetter="NONE"), "", INDIRECT("'" &amp; $A$35 &amp; "'!" &amp; _xlpm.ColLetter &amp; $B134)),
    _xlpm.SurfacingVal, INDIRECT("'" &amp; $A$35 &amp; "'!AX" &amp; $B134),
    IF(_xlpm.BaseVal="", "",
        IF(AND(_xlpm.ColLetter="AI", 'Manual Inputs'!$I$22="Yes"), _xlpm.BaseVal - _xlpm.SurfacingVal, _xlpm.BaseVal)
    )
)</f>
        <v/>
      </c>
      <c r="Y134" s="119" t="str" cm="1">
        <f t="array" aca="1" ref="Y13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IF(OR($A134="", _xlpm.ColLetter="NONE"), "", INDIRECT("'" &amp; $A$35 &amp; "'!" &amp; _xlpm.ColLetter &amp; $B134)),
    _xlpm.SurfacingVal, INDIRECT("'" &amp; $A$35 &amp; "'!AX" &amp; $B134),
    IF(_xlpm.BaseVal="", "",
        IF(AND(_xlpm.ColLetter="AI", 'Manual Inputs'!$I$22="Yes"), _xlpm.BaseVal - _xlpm.SurfacingVal, _xlpm.BaseVal)
    )
)</f>
        <v/>
      </c>
      <c r="Z134" s="119" t="str" cm="1">
        <f t="array" aca="1" ref="Z13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IF(OR($A134="", _xlpm.ColLetter="NONE"), "", INDIRECT("'" &amp; $A$35 &amp; "'!" &amp; _xlpm.ColLetter &amp; $B134)),
    _xlpm.SurfacingVal, INDIRECT("'" &amp; $A$35 &amp; "'!AX" &amp; $B134),
    IF(_xlpm.BaseVal="", "",
        IF(AND(_xlpm.ColLetter="AI", 'Manual Inputs'!$I$22="Yes"), _xlpm.BaseVal - _xlpm.SurfacingVal, _xlpm.BaseVal)
    )
)</f>
        <v/>
      </c>
      <c r="AA134" s="119" t="str" cm="1">
        <f t="array" aca="1" ref="AA13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IF(OR($A134="", _xlpm.ColLetter="NONE"), "", INDIRECT("'" &amp; $A$35 &amp; "'!" &amp; _xlpm.ColLetter &amp; $B134)),
    _xlpm.SurfacingVal, INDIRECT("'" &amp; $A$35 &amp; "'!AX" &amp; $B134),
    IF(_xlpm.BaseVal="", "",
        IF(AND(_xlpm.ColLetter="AI", 'Manual Inputs'!$I$22="Yes"), _xlpm.BaseVal - _xlpm.SurfacingVal, _xlpm.BaseVal)
    )
)</f>
        <v/>
      </c>
      <c r="AB134" s="119" t="str" cm="1">
        <f t="array" aca="1" ref="AB13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IF(OR($A134="", _xlpm.ColLetter="NONE"), "", INDIRECT("'" &amp; $A$35 &amp; "'!" &amp; _xlpm.ColLetter &amp; $B134)),
    _xlpm.SurfacingVal, INDIRECT("'" &amp; $A$35 &amp; "'!AX" &amp; $B134),
    IF(_xlpm.BaseVal="", "",
        IF(AND(_xlpm.ColLetter="AI", 'Manual Inputs'!$I$22="Yes"), _xlpm.BaseVal - _xlpm.SurfacingVal, _xlpm.BaseVal)
    )
)</f>
        <v/>
      </c>
      <c r="AC134" s="119" t="str" cm="1">
        <f t="array" aca="1" ref="AC13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IF(OR($A134="", _xlpm.ColLetter="NONE"), "", INDIRECT("'" &amp; $A$35 &amp; "'!" &amp; _xlpm.ColLetter &amp; $B134)),
    _xlpm.SurfacingVal, INDIRECT("'" &amp; $A$35 &amp; "'!AX" &amp; $B134),
    IF(_xlpm.BaseVal="", "",
        IF(AND(_xlpm.ColLetter="AI", 'Manual Inputs'!$I$22="Yes"), _xlpm.BaseVal - _xlpm.SurfacingVal, _xlpm.BaseVal)
    )
)</f>
        <v/>
      </c>
      <c r="AD134" s="119" t="str" cm="1">
        <f t="array" aca="1" ref="AD13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IF(OR($A134="", _xlpm.ColLetter="NONE"), "", INDIRECT("'" &amp; $A$35 &amp; "'!" &amp; _xlpm.ColLetter &amp; $B134)),
    _xlpm.SurfacingVal, INDIRECT("'" &amp; $A$35 &amp; "'!AX" &amp; $B134),
    IF(_xlpm.BaseVal="", "",
        IF(AND(_xlpm.ColLetter="AI", 'Manual Inputs'!$I$22="Yes"), _xlpm.BaseVal - _xlpm.SurfacingVal, _xlpm.BaseVal)
    )
)</f>
        <v/>
      </c>
      <c r="AE134" s="119" t="str" cm="1">
        <f t="array" aca="1" ref="AE13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IF(OR($A134="", _xlpm.ColLetter="NONE"), "", INDIRECT("'" &amp; $A$35 &amp; "'!" &amp; _xlpm.ColLetter &amp; $B134)),
    _xlpm.SurfacingVal, INDIRECT("'" &amp; $A$35 &amp; "'!AX" &amp; $B134),
    IF(_xlpm.BaseVal="", "",
        IF(AND(_xlpm.ColLetter="AI", 'Manual Inputs'!$I$22="Yes"), _xlpm.BaseVal - _xlpm.SurfacingVal, _xlpm.BaseVal)
    )
)</f>
        <v/>
      </c>
      <c r="AF134" s="119" t="str" cm="1">
        <f t="array" aca="1" ref="AF13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IF(OR($A134="", _xlpm.ColLetter="NONE"), "", INDIRECT("'" &amp; $A$35 &amp; "'!" &amp; _xlpm.ColLetter &amp; $B134)),
    _xlpm.SurfacingVal, INDIRECT("'" &amp; $A$35 &amp; "'!AX" &amp; $B134),
    IF(_xlpm.BaseVal="", "",
        IF(AND(_xlpm.ColLetter="AI", 'Manual Inputs'!$I$22="Yes"), _xlpm.BaseVal - _xlpm.SurfacingVal, _xlpm.BaseVal)
    )
)</f>
        <v/>
      </c>
      <c r="AG134" s="119" t="str" cm="1">
        <f t="array" aca="1" ref="AG13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IF(OR($A134="", _xlpm.ColLetter="NONE"), "", INDIRECT("'" &amp; $A$35 &amp; "'!" &amp; _xlpm.ColLetter &amp; $B134)),
    _xlpm.SurfacingVal, INDIRECT("'" &amp; $A$35 &amp; "'!AX" &amp; $B134),
    IF(_xlpm.BaseVal="", "",
        IF(AND(_xlpm.ColLetter="AI", 'Manual Inputs'!$I$22="Yes"), _xlpm.BaseVal - _xlpm.SurfacingVal, _xlpm.BaseVal)
    )
)</f>
        <v/>
      </c>
      <c r="AH134" s="112"/>
      <c r="AI134" s="174"/>
    </row>
    <row r="135" spans="1:35" s="2" customFormat="1" ht="14.1" hidden="1" customHeight="1">
      <c r="A135" s="54"/>
      <c r="B135" s="6" t="str">
        <f t="shared" si="29"/>
        <v/>
      </c>
      <c r="C135" s="5"/>
      <c r="D135" s="98"/>
      <c r="E135" s="115"/>
      <c r="F135" s="116" t="str" cm="1">
        <f t="array" aca="1" ref="F135" ca="1">IF(A135="", "", INDIRECT("'" &amp; $A$35 &amp; "'!B" &amp; A135))</f>
        <v/>
      </c>
      <c r="G135" s="117" t="str">
        <f t="shared" si="30"/>
        <v/>
      </c>
      <c r="H135" s="118" t="str" cm="1">
        <f t="array" aca="1" ref="H135" ca="1">IF(A135="", "", INDIRECT("'" &amp; $A$35 &amp; "'!B" &amp; B135))</f>
        <v/>
      </c>
      <c r="I135" s="119" t="str" cm="1">
        <f t="array" aca="1" ref="I13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IF(OR($A135="", _xlpm.ColLetter="NONE"), "", INDIRECT("'" &amp; $A$35 &amp; "'!" &amp; _xlpm.ColLetter &amp; $B135)),
    _xlpm.SurfacingVal, INDIRECT("'" &amp; $A$35 &amp; "'!AX" &amp; $B135),
    IF(_xlpm.BaseVal="", "",
        IF(AND(_xlpm.ColLetter="AI", 'Manual Inputs'!$I$22="Yes"), _xlpm.BaseVal - _xlpm.SurfacingVal, _xlpm.BaseVal)
    )
)</f>
        <v/>
      </c>
      <c r="J135" s="119" t="str" cm="1">
        <f t="array" aca="1" ref="J13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IF(OR($A135="", _xlpm.ColLetter="NONE"), "", INDIRECT("'" &amp; $A$35 &amp; "'!" &amp; _xlpm.ColLetter &amp; $B135)),
    _xlpm.SurfacingVal, INDIRECT("'" &amp; $A$35 &amp; "'!AX" &amp; $B135),
    IF(_xlpm.BaseVal="", "",
        IF(AND(_xlpm.ColLetter="AI", 'Manual Inputs'!$I$22="Yes"), _xlpm.BaseVal - _xlpm.SurfacingVal, _xlpm.BaseVal)
    )
)</f>
        <v/>
      </c>
      <c r="K135" s="119" t="str" cm="1">
        <f t="array" aca="1" ref="K13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IF(OR($A135="", _xlpm.ColLetter="NONE"), "", INDIRECT("'" &amp; $A$35 &amp; "'!" &amp; _xlpm.ColLetter &amp; $B135)),
    _xlpm.SurfacingVal, INDIRECT("'" &amp; $A$35 &amp; "'!AX" &amp; $B135),
    IF(_xlpm.BaseVal="", "",
        IF(AND(_xlpm.ColLetter="AI", 'Manual Inputs'!$I$22="Yes"), _xlpm.BaseVal - _xlpm.SurfacingVal, _xlpm.BaseVal)
    )
)</f>
        <v/>
      </c>
      <c r="L135" s="119" t="str" cm="1">
        <f t="array" aca="1" ref="L13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IF(OR($A135="", _xlpm.ColLetter="NONE"), "", INDIRECT("'" &amp; $A$35 &amp; "'!" &amp; _xlpm.ColLetter &amp; $B135)),
    _xlpm.SurfacingVal, INDIRECT("'" &amp; $A$35 &amp; "'!AX" &amp; $B135),
    IF(_xlpm.BaseVal="", "",
        IF(AND(_xlpm.ColLetter="AI", 'Manual Inputs'!$I$22="Yes"), _xlpm.BaseVal - _xlpm.SurfacingVal, _xlpm.BaseVal)
    )
)</f>
        <v/>
      </c>
      <c r="M135" s="119" t="str" cm="1">
        <f t="array" aca="1" ref="M13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IF(OR($A135="", _xlpm.ColLetter="NONE"), "", INDIRECT("'" &amp; $A$35 &amp; "'!" &amp; _xlpm.ColLetter &amp; $B135)),
    _xlpm.SurfacingVal, INDIRECT("'" &amp; $A$35 &amp; "'!AX" &amp; $B135),
    IF(_xlpm.BaseVal="", "",
        IF(AND(_xlpm.ColLetter="AI", 'Manual Inputs'!$I$22="Yes"), _xlpm.BaseVal - _xlpm.SurfacingVal, _xlpm.BaseVal)
    )
)</f>
        <v/>
      </c>
      <c r="N135" s="119" t="str" cm="1">
        <f t="array" aca="1" ref="N13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IF(OR($A135="", _xlpm.ColLetter="NONE"), "", INDIRECT("'" &amp; $A$35 &amp; "'!" &amp; _xlpm.ColLetter &amp; $B135)),
    _xlpm.SurfacingVal, INDIRECT("'" &amp; $A$35 &amp; "'!AX" &amp; $B135),
    IF(_xlpm.BaseVal="", "",
        IF(AND(_xlpm.ColLetter="AI", 'Manual Inputs'!$I$22="Yes"), _xlpm.BaseVal - _xlpm.SurfacingVal, _xlpm.BaseVal)
    )
)</f>
        <v/>
      </c>
      <c r="O135" s="119" t="str" cm="1">
        <f t="array" aca="1" ref="O13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IF(OR($A135="", _xlpm.ColLetter="NONE"), "", INDIRECT("'" &amp; $A$35 &amp; "'!" &amp; _xlpm.ColLetter &amp; $B135)),
    _xlpm.SurfacingVal, INDIRECT("'" &amp; $A$35 &amp; "'!AX" &amp; $B135),
    IF(_xlpm.BaseVal="", "",
        IF(AND(_xlpm.ColLetter="AI", 'Manual Inputs'!$I$22="Yes"), _xlpm.BaseVal - _xlpm.SurfacingVal, _xlpm.BaseVal)
    )
)</f>
        <v/>
      </c>
      <c r="P135" s="119" t="str" cm="1">
        <f t="array" aca="1" ref="P13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IF(OR($A135="", _xlpm.ColLetter="NONE"), "", INDIRECT("'" &amp; $A$35 &amp; "'!" &amp; _xlpm.ColLetter &amp; $B135)),
    _xlpm.SurfacingVal, INDIRECT("'" &amp; $A$35 &amp; "'!AX" &amp; $B135),
    IF(_xlpm.BaseVal="", "",
        IF(AND(_xlpm.ColLetter="AI", 'Manual Inputs'!$I$22="Yes"), _xlpm.BaseVal - _xlpm.SurfacingVal, _xlpm.BaseVal)
    )
)</f>
        <v/>
      </c>
      <c r="Q135" s="119" t="str" cm="1">
        <f t="array" aca="1" ref="Q13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IF(OR($A135="", _xlpm.ColLetter="NONE"), "", INDIRECT("'" &amp; $A$35 &amp; "'!" &amp; _xlpm.ColLetter &amp; $B135)),
    _xlpm.SurfacingVal, INDIRECT("'" &amp; $A$35 &amp; "'!AX" &amp; $B135),
    IF(_xlpm.BaseVal="", "",
        IF(AND(_xlpm.ColLetter="AI", 'Manual Inputs'!$I$22="Yes"), _xlpm.BaseVal - _xlpm.SurfacingVal, _xlpm.BaseVal)
    )
)</f>
        <v/>
      </c>
      <c r="R135" s="119" t="str" cm="1">
        <f t="array" aca="1" ref="R13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IF(OR($A135="", _xlpm.ColLetter="NONE"), "", INDIRECT("'" &amp; $A$35 &amp; "'!" &amp; _xlpm.ColLetter &amp; $B135)),
    _xlpm.SurfacingVal, INDIRECT("'" &amp; $A$35 &amp; "'!AX" &amp; $B135),
    IF(_xlpm.BaseVal="", "",
        IF(AND(_xlpm.ColLetter="AI", 'Manual Inputs'!$I$22="Yes"), _xlpm.BaseVal - _xlpm.SurfacingVal, _xlpm.BaseVal)
    )
)</f>
        <v/>
      </c>
      <c r="S135" s="119" t="str" cm="1">
        <f t="array" aca="1" ref="S13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IF(OR($A135="", _xlpm.ColLetter="NONE"), "", INDIRECT("'" &amp; $A$35 &amp; "'!" &amp; _xlpm.ColLetter &amp; $B135)),
    _xlpm.SurfacingVal, INDIRECT("'" &amp; $A$35 &amp; "'!AX" &amp; $B135),
    IF(_xlpm.BaseVal="", "",
        IF(AND(_xlpm.ColLetter="AI", 'Manual Inputs'!$I$22="Yes"), _xlpm.BaseVal - _xlpm.SurfacingVal, _xlpm.BaseVal)
    )
)</f>
        <v/>
      </c>
      <c r="T135" s="119" t="str" cm="1">
        <f t="array" aca="1" ref="T13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IF(OR($A135="", _xlpm.ColLetter="NONE"), "", INDIRECT("'" &amp; $A$35 &amp; "'!" &amp; _xlpm.ColLetter &amp; $B135)),
    _xlpm.SurfacingVal, INDIRECT("'" &amp; $A$35 &amp; "'!AX" &amp; $B135),
    IF(_xlpm.BaseVal="", "",
        IF(AND(_xlpm.ColLetter="AI", 'Manual Inputs'!$I$22="Yes"), _xlpm.BaseVal - _xlpm.SurfacingVal, _xlpm.BaseVal)
    )
)</f>
        <v/>
      </c>
      <c r="U135" s="119" t="str" cm="1">
        <f t="array" aca="1" ref="U13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IF(OR($A135="", _xlpm.ColLetter="NONE"), "", INDIRECT("'" &amp; $A$35 &amp; "'!" &amp; _xlpm.ColLetter &amp; $B135)),
    _xlpm.SurfacingVal, INDIRECT("'" &amp; $A$35 &amp; "'!AX" &amp; $B135),
    IF(_xlpm.BaseVal="", "",
        IF(AND(_xlpm.ColLetter="AI", 'Manual Inputs'!$I$22="Yes"), _xlpm.BaseVal - _xlpm.SurfacingVal, _xlpm.BaseVal)
    )
)</f>
        <v/>
      </c>
      <c r="V135" s="119" t="str" cm="1">
        <f t="array" aca="1" ref="V13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IF(OR($A135="", _xlpm.ColLetter="NONE"), "", INDIRECT("'" &amp; $A$35 &amp; "'!" &amp; _xlpm.ColLetter &amp; $B135)),
    _xlpm.SurfacingVal, INDIRECT("'" &amp; $A$35 &amp; "'!AX" &amp; $B135),
    IF(_xlpm.BaseVal="", "",
        IF(AND(_xlpm.ColLetter="AI", 'Manual Inputs'!$I$22="Yes"), _xlpm.BaseVal - _xlpm.SurfacingVal, _xlpm.BaseVal)
    )
)</f>
        <v/>
      </c>
      <c r="W135" s="119" t="str" cm="1">
        <f t="array" aca="1" ref="W13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IF(OR($A135="", _xlpm.ColLetter="NONE"), "", INDIRECT("'" &amp; $A$35 &amp; "'!" &amp; _xlpm.ColLetter &amp; $B135)),
    _xlpm.SurfacingVal, INDIRECT("'" &amp; $A$35 &amp; "'!AX" &amp; $B135),
    IF(_xlpm.BaseVal="", "",
        IF(AND(_xlpm.ColLetter="AI", 'Manual Inputs'!$I$22="Yes"), _xlpm.BaseVal - _xlpm.SurfacingVal, _xlpm.BaseVal)
    )
)</f>
        <v/>
      </c>
      <c r="X135" s="119" t="str" cm="1">
        <f t="array" aca="1" ref="X13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IF(OR($A135="", _xlpm.ColLetter="NONE"), "", INDIRECT("'" &amp; $A$35 &amp; "'!" &amp; _xlpm.ColLetter &amp; $B135)),
    _xlpm.SurfacingVal, INDIRECT("'" &amp; $A$35 &amp; "'!AX" &amp; $B135),
    IF(_xlpm.BaseVal="", "",
        IF(AND(_xlpm.ColLetter="AI", 'Manual Inputs'!$I$22="Yes"), _xlpm.BaseVal - _xlpm.SurfacingVal, _xlpm.BaseVal)
    )
)</f>
        <v/>
      </c>
      <c r="Y135" s="119" t="str" cm="1">
        <f t="array" aca="1" ref="Y13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IF(OR($A135="", _xlpm.ColLetter="NONE"), "", INDIRECT("'" &amp; $A$35 &amp; "'!" &amp; _xlpm.ColLetter &amp; $B135)),
    _xlpm.SurfacingVal, INDIRECT("'" &amp; $A$35 &amp; "'!AX" &amp; $B135),
    IF(_xlpm.BaseVal="", "",
        IF(AND(_xlpm.ColLetter="AI", 'Manual Inputs'!$I$22="Yes"), _xlpm.BaseVal - _xlpm.SurfacingVal, _xlpm.BaseVal)
    )
)</f>
        <v/>
      </c>
      <c r="Z135" s="119" t="str" cm="1">
        <f t="array" aca="1" ref="Z13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IF(OR($A135="", _xlpm.ColLetter="NONE"), "", INDIRECT("'" &amp; $A$35 &amp; "'!" &amp; _xlpm.ColLetter &amp; $B135)),
    _xlpm.SurfacingVal, INDIRECT("'" &amp; $A$35 &amp; "'!AX" &amp; $B135),
    IF(_xlpm.BaseVal="", "",
        IF(AND(_xlpm.ColLetter="AI", 'Manual Inputs'!$I$22="Yes"), _xlpm.BaseVal - _xlpm.SurfacingVal, _xlpm.BaseVal)
    )
)</f>
        <v/>
      </c>
      <c r="AA135" s="119" t="str" cm="1">
        <f t="array" aca="1" ref="AA13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IF(OR($A135="", _xlpm.ColLetter="NONE"), "", INDIRECT("'" &amp; $A$35 &amp; "'!" &amp; _xlpm.ColLetter &amp; $B135)),
    _xlpm.SurfacingVal, INDIRECT("'" &amp; $A$35 &amp; "'!AX" &amp; $B135),
    IF(_xlpm.BaseVal="", "",
        IF(AND(_xlpm.ColLetter="AI", 'Manual Inputs'!$I$22="Yes"), _xlpm.BaseVal - _xlpm.SurfacingVal, _xlpm.BaseVal)
    )
)</f>
        <v/>
      </c>
      <c r="AB135" s="119" t="str" cm="1">
        <f t="array" aca="1" ref="AB13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IF(OR($A135="", _xlpm.ColLetter="NONE"), "", INDIRECT("'" &amp; $A$35 &amp; "'!" &amp; _xlpm.ColLetter &amp; $B135)),
    _xlpm.SurfacingVal, INDIRECT("'" &amp; $A$35 &amp; "'!AX" &amp; $B135),
    IF(_xlpm.BaseVal="", "",
        IF(AND(_xlpm.ColLetter="AI", 'Manual Inputs'!$I$22="Yes"), _xlpm.BaseVal - _xlpm.SurfacingVal, _xlpm.BaseVal)
    )
)</f>
        <v/>
      </c>
      <c r="AC135" s="119" t="str" cm="1">
        <f t="array" aca="1" ref="AC13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IF(OR($A135="", _xlpm.ColLetter="NONE"), "", INDIRECT("'" &amp; $A$35 &amp; "'!" &amp; _xlpm.ColLetter &amp; $B135)),
    _xlpm.SurfacingVal, INDIRECT("'" &amp; $A$35 &amp; "'!AX" &amp; $B135),
    IF(_xlpm.BaseVal="", "",
        IF(AND(_xlpm.ColLetter="AI", 'Manual Inputs'!$I$22="Yes"), _xlpm.BaseVal - _xlpm.SurfacingVal, _xlpm.BaseVal)
    )
)</f>
        <v/>
      </c>
      <c r="AD135" s="119" t="str" cm="1">
        <f t="array" aca="1" ref="AD13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IF(OR($A135="", _xlpm.ColLetter="NONE"), "", INDIRECT("'" &amp; $A$35 &amp; "'!" &amp; _xlpm.ColLetter &amp; $B135)),
    _xlpm.SurfacingVal, INDIRECT("'" &amp; $A$35 &amp; "'!AX" &amp; $B135),
    IF(_xlpm.BaseVal="", "",
        IF(AND(_xlpm.ColLetter="AI", 'Manual Inputs'!$I$22="Yes"), _xlpm.BaseVal - _xlpm.SurfacingVal, _xlpm.BaseVal)
    )
)</f>
        <v/>
      </c>
      <c r="AE135" s="119" t="str" cm="1">
        <f t="array" aca="1" ref="AE13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IF(OR($A135="", _xlpm.ColLetter="NONE"), "", INDIRECT("'" &amp; $A$35 &amp; "'!" &amp; _xlpm.ColLetter &amp; $B135)),
    _xlpm.SurfacingVal, INDIRECT("'" &amp; $A$35 &amp; "'!AX" &amp; $B135),
    IF(_xlpm.BaseVal="", "",
        IF(AND(_xlpm.ColLetter="AI", 'Manual Inputs'!$I$22="Yes"), _xlpm.BaseVal - _xlpm.SurfacingVal, _xlpm.BaseVal)
    )
)</f>
        <v/>
      </c>
      <c r="AF135" s="119" t="str" cm="1">
        <f t="array" aca="1" ref="AF13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IF(OR($A135="", _xlpm.ColLetter="NONE"), "", INDIRECT("'" &amp; $A$35 &amp; "'!" &amp; _xlpm.ColLetter &amp; $B135)),
    _xlpm.SurfacingVal, INDIRECT("'" &amp; $A$35 &amp; "'!AX" &amp; $B135),
    IF(_xlpm.BaseVal="", "",
        IF(AND(_xlpm.ColLetter="AI", 'Manual Inputs'!$I$22="Yes"), _xlpm.BaseVal - _xlpm.SurfacingVal, _xlpm.BaseVal)
    )
)</f>
        <v/>
      </c>
      <c r="AG135" s="119" t="str" cm="1">
        <f t="array" aca="1" ref="AG13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IF(OR($A135="", _xlpm.ColLetter="NONE"), "", INDIRECT("'" &amp; $A$35 &amp; "'!" &amp; _xlpm.ColLetter &amp; $B135)),
    _xlpm.SurfacingVal, INDIRECT("'" &amp; $A$35 &amp; "'!AX" &amp; $B135),
    IF(_xlpm.BaseVal="", "",
        IF(AND(_xlpm.ColLetter="AI", 'Manual Inputs'!$I$22="Yes"), _xlpm.BaseVal - _xlpm.SurfacingVal, _xlpm.BaseVal)
    )
)</f>
        <v/>
      </c>
      <c r="AH135" s="112"/>
      <c r="AI135" s="174"/>
    </row>
    <row r="136" spans="1:35" s="2" customFormat="1" ht="14.1" hidden="1" customHeight="1">
      <c r="A136" s="54"/>
      <c r="B136" s="6" t="str">
        <f t="shared" si="29"/>
        <v/>
      </c>
      <c r="C136" s="5"/>
      <c r="D136" s="98"/>
      <c r="E136" s="115"/>
      <c r="F136" s="116" t="str" cm="1">
        <f t="array" aca="1" ref="F136" ca="1">IF(A136="", "", INDIRECT("'" &amp; $A$35 &amp; "'!B" &amp; A136))</f>
        <v/>
      </c>
      <c r="G136" s="117" t="str">
        <f t="shared" si="30"/>
        <v/>
      </c>
      <c r="H136" s="118" t="str" cm="1">
        <f t="array" aca="1" ref="H136" ca="1">IF(A136="", "", INDIRECT("'" &amp; $A$35 &amp; "'!B" &amp; B136))</f>
        <v/>
      </c>
      <c r="I136" s="119" t="str" cm="1">
        <f t="array" aca="1" ref="I13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IF(OR($A136="", _xlpm.ColLetter="NONE"), "", INDIRECT("'" &amp; $A$35 &amp; "'!" &amp; _xlpm.ColLetter &amp; $B136)),
    _xlpm.SurfacingVal, INDIRECT("'" &amp; $A$35 &amp; "'!AX" &amp; $B136),
    IF(_xlpm.BaseVal="", "",
        IF(AND(_xlpm.ColLetter="AI", 'Manual Inputs'!$I$22="Yes"), _xlpm.BaseVal - _xlpm.SurfacingVal, _xlpm.BaseVal)
    )
)</f>
        <v/>
      </c>
      <c r="J136" s="119" t="str" cm="1">
        <f t="array" aca="1" ref="J13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IF(OR($A136="", _xlpm.ColLetter="NONE"), "", INDIRECT("'" &amp; $A$35 &amp; "'!" &amp; _xlpm.ColLetter &amp; $B136)),
    _xlpm.SurfacingVal, INDIRECT("'" &amp; $A$35 &amp; "'!AX" &amp; $B136),
    IF(_xlpm.BaseVal="", "",
        IF(AND(_xlpm.ColLetter="AI", 'Manual Inputs'!$I$22="Yes"), _xlpm.BaseVal - _xlpm.SurfacingVal, _xlpm.BaseVal)
    )
)</f>
        <v/>
      </c>
      <c r="K136" s="119" t="str" cm="1">
        <f t="array" aca="1" ref="K13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IF(OR($A136="", _xlpm.ColLetter="NONE"), "", INDIRECT("'" &amp; $A$35 &amp; "'!" &amp; _xlpm.ColLetter &amp; $B136)),
    _xlpm.SurfacingVal, INDIRECT("'" &amp; $A$35 &amp; "'!AX" &amp; $B136),
    IF(_xlpm.BaseVal="", "",
        IF(AND(_xlpm.ColLetter="AI", 'Manual Inputs'!$I$22="Yes"), _xlpm.BaseVal - _xlpm.SurfacingVal, _xlpm.BaseVal)
    )
)</f>
        <v/>
      </c>
      <c r="L136" s="119" t="str" cm="1">
        <f t="array" aca="1" ref="L13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IF(OR($A136="", _xlpm.ColLetter="NONE"), "", INDIRECT("'" &amp; $A$35 &amp; "'!" &amp; _xlpm.ColLetter &amp; $B136)),
    _xlpm.SurfacingVal, INDIRECT("'" &amp; $A$35 &amp; "'!AX" &amp; $B136),
    IF(_xlpm.BaseVal="", "",
        IF(AND(_xlpm.ColLetter="AI", 'Manual Inputs'!$I$22="Yes"), _xlpm.BaseVal - _xlpm.SurfacingVal, _xlpm.BaseVal)
    )
)</f>
        <v/>
      </c>
      <c r="M136" s="119" t="str" cm="1">
        <f t="array" aca="1" ref="M13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IF(OR($A136="", _xlpm.ColLetter="NONE"), "", INDIRECT("'" &amp; $A$35 &amp; "'!" &amp; _xlpm.ColLetter &amp; $B136)),
    _xlpm.SurfacingVal, INDIRECT("'" &amp; $A$35 &amp; "'!AX" &amp; $B136),
    IF(_xlpm.BaseVal="", "",
        IF(AND(_xlpm.ColLetter="AI", 'Manual Inputs'!$I$22="Yes"), _xlpm.BaseVal - _xlpm.SurfacingVal, _xlpm.BaseVal)
    )
)</f>
        <v/>
      </c>
      <c r="N136" s="119" t="str" cm="1">
        <f t="array" aca="1" ref="N13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IF(OR($A136="", _xlpm.ColLetter="NONE"), "", INDIRECT("'" &amp; $A$35 &amp; "'!" &amp; _xlpm.ColLetter &amp; $B136)),
    _xlpm.SurfacingVal, INDIRECT("'" &amp; $A$35 &amp; "'!AX" &amp; $B136),
    IF(_xlpm.BaseVal="", "",
        IF(AND(_xlpm.ColLetter="AI", 'Manual Inputs'!$I$22="Yes"), _xlpm.BaseVal - _xlpm.SurfacingVal, _xlpm.BaseVal)
    )
)</f>
        <v/>
      </c>
      <c r="O136" s="119" t="str" cm="1">
        <f t="array" aca="1" ref="O13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IF(OR($A136="", _xlpm.ColLetter="NONE"), "", INDIRECT("'" &amp; $A$35 &amp; "'!" &amp; _xlpm.ColLetter &amp; $B136)),
    _xlpm.SurfacingVal, INDIRECT("'" &amp; $A$35 &amp; "'!AX" &amp; $B136),
    IF(_xlpm.BaseVal="", "",
        IF(AND(_xlpm.ColLetter="AI", 'Manual Inputs'!$I$22="Yes"), _xlpm.BaseVal - _xlpm.SurfacingVal, _xlpm.BaseVal)
    )
)</f>
        <v/>
      </c>
      <c r="P136" s="119" t="str" cm="1">
        <f t="array" aca="1" ref="P13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IF(OR($A136="", _xlpm.ColLetter="NONE"), "", INDIRECT("'" &amp; $A$35 &amp; "'!" &amp; _xlpm.ColLetter &amp; $B136)),
    _xlpm.SurfacingVal, INDIRECT("'" &amp; $A$35 &amp; "'!AX" &amp; $B136),
    IF(_xlpm.BaseVal="", "",
        IF(AND(_xlpm.ColLetter="AI", 'Manual Inputs'!$I$22="Yes"), _xlpm.BaseVal - _xlpm.SurfacingVal, _xlpm.BaseVal)
    )
)</f>
        <v/>
      </c>
      <c r="Q136" s="119" t="str" cm="1">
        <f t="array" aca="1" ref="Q13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IF(OR($A136="", _xlpm.ColLetter="NONE"), "", INDIRECT("'" &amp; $A$35 &amp; "'!" &amp; _xlpm.ColLetter &amp; $B136)),
    _xlpm.SurfacingVal, INDIRECT("'" &amp; $A$35 &amp; "'!AX" &amp; $B136),
    IF(_xlpm.BaseVal="", "",
        IF(AND(_xlpm.ColLetter="AI", 'Manual Inputs'!$I$22="Yes"), _xlpm.BaseVal - _xlpm.SurfacingVal, _xlpm.BaseVal)
    )
)</f>
        <v/>
      </c>
      <c r="R136" s="119" t="str" cm="1">
        <f t="array" aca="1" ref="R13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IF(OR($A136="", _xlpm.ColLetter="NONE"), "", INDIRECT("'" &amp; $A$35 &amp; "'!" &amp; _xlpm.ColLetter &amp; $B136)),
    _xlpm.SurfacingVal, INDIRECT("'" &amp; $A$35 &amp; "'!AX" &amp; $B136),
    IF(_xlpm.BaseVal="", "",
        IF(AND(_xlpm.ColLetter="AI", 'Manual Inputs'!$I$22="Yes"), _xlpm.BaseVal - _xlpm.SurfacingVal, _xlpm.BaseVal)
    )
)</f>
        <v/>
      </c>
      <c r="S136" s="119" t="str" cm="1">
        <f t="array" aca="1" ref="S13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IF(OR($A136="", _xlpm.ColLetter="NONE"), "", INDIRECT("'" &amp; $A$35 &amp; "'!" &amp; _xlpm.ColLetter &amp; $B136)),
    _xlpm.SurfacingVal, INDIRECT("'" &amp; $A$35 &amp; "'!AX" &amp; $B136),
    IF(_xlpm.BaseVal="", "",
        IF(AND(_xlpm.ColLetter="AI", 'Manual Inputs'!$I$22="Yes"), _xlpm.BaseVal - _xlpm.SurfacingVal, _xlpm.BaseVal)
    )
)</f>
        <v/>
      </c>
      <c r="T136" s="119" t="str" cm="1">
        <f t="array" aca="1" ref="T13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IF(OR($A136="", _xlpm.ColLetter="NONE"), "", INDIRECT("'" &amp; $A$35 &amp; "'!" &amp; _xlpm.ColLetter &amp; $B136)),
    _xlpm.SurfacingVal, INDIRECT("'" &amp; $A$35 &amp; "'!AX" &amp; $B136),
    IF(_xlpm.BaseVal="", "",
        IF(AND(_xlpm.ColLetter="AI", 'Manual Inputs'!$I$22="Yes"), _xlpm.BaseVal - _xlpm.SurfacingVal, _xlpm.BaseVal)
    )
)</f>
        <v/>
      </c>
      <c r="U136" s="119" t="str" cm="1">
        <f t="array" aca="1" ref="U13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IF(OR($A136="", _xlpm.ColLetter="NONE"), "", INDIRECT("'" &amp; $A$35 &amp; "'!" &amp; _xlpm.ColLetter &amp; $B136)),
    _xlpm.SurfacingVal, INDIRECT("'" &amp; $A$35 &amp; "'!AX" &amp; $B136),
    IF(_xlpm.BaseVal="", "",
        IF(AND(_xlpm.ColLetter="AI", 'Manual Inputs'!$I$22="Yes"), _xlpm.BaseVal - _xlpm.SurfacingVal, _xlpm.BaseVal)
    )
)</f>
        <v/>
      </c>
      <c r="V136" s="119" t="str" cm="1">
        <f t="array" aca="1" ref="V13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IF(OR($A136="", _xlpm.ColLetter="NONE"), "", INDIRECT("'" &amp; $A$35 &amp; "'!" &amp; _xlpm.ColLetter &amp; $B136)),
    _xlpm.SurfacingVal, INDIRECT("'" &amp; $A$35 &amp; "'!AX" &amp; $B136),
    IF(_xlpm.BaseVal="", "",
        IF(AND(_xlpm.ColLetter="AI", 'Manual Inputs'!$I$22="Yes"), _xlpm.BaseVal - _xlpm.SurfacingVal, _xlpm.BaseVal)
    )
)</f>
        <v/>
      </c>
      <c r="W136" s="119" t="str" cm="1">
        <f t="array" aca="1" ref="W13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IF(OR($A136="", _xlpm.ColLetter="NONE"), "", INDIRECT("'" &amp; $A$35 &amp; "'!" &amp; _xlpm.ColLetter &amp; $B136)),
    _xlpm.SurfacingVal, INDIRECT("'" &amp; $A$35 &amp; "'!AX" &amp; $B136),
    IF(_xlpm.BaseVal="", "",
        IF(AND(_xlpm.ColLetter="AI", 'Manual Inputs'!$I$22="Yes"), _xlpm.BaseVal - _xlpm.SurfacingVal, _xlpm.BaseVal)
    )
)</f>
        <v/>
      </c>
      <c r="X136" s="119" t="str" cm="1">
        <f t="array" aca="1" ref="X13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IF(OR($A136="", _xlpm.ColLetter="NONE"), "", INDIRECT("'" &amp; $A$35 &amp; "'!" &amp; _xlpm.ColLetter &amp; $B136)),
    _xlpm.SurfacingVal, INDIRECT("'" &amp; $A$35 &amp; "'!AX" &amp; $B136),
    IF(_xlpm.BaseVal="", "",
        IF(AND(_xlpm.ColLetter="AI", 'Manual Inputs'!$I$22="Yes"), _xlpm.BaseVal - _xlpm.SurfacingVal, _xlpm.BaseVal)
    )
)</f>
        <v/>
      </c>
      <c r="Y136" s="119" t="str" cm="1">
        <f t="array" aca="1" ref="Y13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IF(OR($A136="", _xlpm.ColLetter="NONE"), "", INDIRECT("'" &amp; $A$35 &amp; "'!" &amp; _xlpm.ColLetter &amp; $B136)),
    _xlpm.SurfacingVal, INDIRECT("'" &amp; $A$35 &amp; "'!AX" &amp; $B136),
    IF(_xlpm.BaseVal="", "",
        IF(AND(_xlpm.ColLetter="AI", 'Manual Inputs'!$I$22="Yes"), _xlpm.BaseVal - _xlpm.SurfacingVal, _xlpm.BaseVal)
    )
)</f>
        <v/>
      </c>
      <c r="Z136" s="119" t="str" cm="1">
        <f t="array" aca="1" ref="Z13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IF(OR($A136="", _xlpm.ColLetter="NONE"), "", INDIRECT("'" &amp; $A$35 &amp; "'!" &amp; _xlpm.ColLetter &amp; $B136)),
    _xlpm.SurfacingVal, INDIRECT("'" &amp; $A$35 &amp; "'!AX" &amp; $B136),
    IF(_xlpm.BaseVal="", "",
        IF(AND(_xlpm.ColLetter="AI", 'Manual Inputs'!$I$22="Yes"), _xlpm.BaseVal - _xlpm.SurfacingVal, _xlpm.BaseVal)
    )
)</f>
        <v/>
      </c>
      <c r="AA136" s="119" t="str" cm="1">
        <f t="array" aca="1" ref="AA13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IF(OR($A136="", _xlpm.ColLetter="NONE"), "", INDIRECT("'" &amp; $A$35 &amp; "'!" &amp; _xlpm.ColLetter &amp; $B136)),
    _xlpm.SurfacingVal, INDIRECT("'" &amp; $A$35 &amp; "'!AX" &amp; $B136),
    IF(_xlpm.BaseVal="", "",
        IF(AND(_xlpm.ColLetter="AI", 'Manual Inputs'!$I$22="Yes"), _xlpm.BaseVal - _xlpm.SurfacingVal, _xlpm.BaseVal)
    )
)</f>
        <v/>
      </c>
      <c r="AB136" s="119" t="str" cm="1">
        <f t="array" aca="1" ref="AB13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IF(OR($A136="", _xlpm.ColLetter="NONE"), "", INDIRECT("'" &amp; $A$35 &amp; "'!" &amp; _xlpm.ColLetter &amp; $B136)),
    _xlpm.SurfacingVal, INDIRECT("'" &amp; $A$35 &amp; "'!AX" &amp; $B136),
    IF(_xlpm.BaseVal="", "",
        IF(AND(_xlpm.ColLetter="AI", 'Manual Inputs'!$I$22="Yes"), _xlpm.BaseVal - _xlpm.SurfacingVal, _xlpm.BaseVal)
    )
)</f>
        <v/>
      </c>
      <c r="AC136" s="119" t="str" cm="1">
        <f t="array" aca="1" ref="AC13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IF(OR($A136="", _xlpm.ColLetter="NONE"), "", INDIRECT("'" &amp; $A$35 &amp; "'!" &amp; _xlpm.ColLetter &amp; $B136)),
    _xlpm.SurfacingVal, INDIRECT("'" &amp; $A$35 &amp; "'!AX" &amp; $B136),
    IF(_xlpm.BaseVal="", "",
        IF(AND(_xlpm.ColLetter="AI", 'Manual Inputs'!$I$22="Yes"), _xlpm.BaseVal - _xlpm.SurfacingVal, _xlpm.BaseVal)
    )
)</f>
        <v/>
      </c>
      <c r="AD136" s="119" t="str" cm="1">
        <f t="array" aca="1" ref="AD13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IF(OR($A136="", _xlpm.ColLetter="NONE"), "", INDIRECT("'" &amp; $A$35 &amp; "'!" &amp; _xlpm.ColLetter &amp; $B136)),
    _xlpm.SurfacingVal, INDIRECT("'" &amp; $A$35 &amp; "'!AX" &amp; $B136),
    IF(_xlpm.BaseVal="", "",
        IF(AND(_xlpm.ColLetter="AI", 'Manual Inputs'!$I$22="Yes"), _xlpm.BaseVal - _xlpm.SurfacingVal, _xlpm.BaseVal)
    )
)</f>
        <v/>
      </c>
      <c r="AE136" s="119" t="str" cm="1">
        <f t="array" aca="1" ref="AE13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IF(OR($A136="", _xlpm.ColLetter="NONE"), "", INDIRECT("'" &amp; $A$35 &amp; "'!" &amp; _xlpm.ColLetter &amp; $B136)),
    _xlpm.SurfacingVal, INDIRECT("'" &amp; $A$35 &amp; "'!AX" &amp; $B136),
    IF(_xlpm.BaseVal="", "",
        IF(AND(_xlpm.ColLetter="AI", 'Manual Inputs'!$I$22="Yes"), _xlpm.BaseVal - _xlpm.SurfacingVal, _xlpm.BaseVal)
    )
)</f>
        <v/>
      </c>
      <c r="AF136" s="119" t="str" cm="1">
        <f t="array" aca="1" ref="AF13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IF(OR($A136="", _xlpm.ColLetter="NONE"), "", INDIRECT("'" &amp; $A$35 &amp; "'!" &amp; _xlpm.ColLetter &amp; $B136)),
    _xlpm.SurfacingVal, INDIRECT("'" &amp; $A$35 &amp; "'!AX" &amp; $B136),
    IF(_xlpm.BaseVal="", "",
        IF(AND(_xlpm.ColLetter="AI", 'Manual Inputs'!$I$22="Yes"), _xlpm.BaseVal - _xlpm.SurfacingVal, _xlpm.BaseVal)
    )
)</f>
        <v/>
      </c>
      <c r="AG136" s="119" t="str" cm="1">
        <f t="array" aca="1" ref="AG13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IF(OR($A136="", _xlpm.ColLetter="NONE"), "", INDIRECT("'" &amp; $A$35 &amp; "'!" &amp; _xlpm.ColLetter &amp; $B136)),
    _xlpm.SurfacingVal, INDIRECT("'" &amp; $A$35 &amp; "'!AX" &amp; $B136),
    IF(_xlpm.BaseVal="", "",
        IF(AND(_xlpm.ColLetter="AI", 'Manual Inputs'!$I$22="Yes"), _xlpm.BaseVal - _xlpm.SurfacingVal, _xlpm.BaseVal)
    )
)</f>
        <v/>
      </c>
      <c r="AH136" s="112"/>
      <c r="AI136" s="174"/>
    </row>
    <row r="137" spans="1:35" s="2" customFormat="1" ht="14.1" hidden="1" customHeight="1">
      <c r="A137" s="54"/>
      <c r="B137" s="6" t="str">
        <f t="shared" si="29"/>
        <v/>
      </c>
      <c r="C137" s="5"/>
      <c r="D137" s="98"/>
      <c r="E137" s="115"/>
      <c r="F137" s="116" t="str" cm="1">
        <f t="array" aca="1" ref="F137" ca="1">IF(A137="", "", INDIRECT("'" &amp; $A$35 &amp; "'!B" &amp; A137))</f>
        <v/>
      </c>
      <c r="G137" s="117" t="str">
        <f t="shared" si="30"/>
        <v/>
      </c>
      <c r="H137" s="118" t="str" cm="1">
        <f t="array" aca="1" ref="H137" ca="1">IF(A137="", "", INDIRECT("'" &amp; $A$35 &amp; "'!B" &amp; B137))</f>
        <v/>
      </c>
      <c r="I137" s="119" t="str" cm="1">
        <f t="array" aca="1" ref="I13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IF(OR($A137="", _xlpm.ColLetter="NONE"), "", INDIRECT("'" &amp; $A$35 &amp; "'!" &amp; _xlpm.ColLetter &amp; $B137)),
    _xlpm.SurfacingVal, INDIRECT("'" &amp; $A$35 &amp; "'!AX" &amp; $B137),
    IF(_xlpm.BaseVal="", "",
        IF(AND(_xlpm.ColLetter="AI", 'Manual Inputs'!$I$22="Yes"), _xlpm.BaseVal - _xlpm.SurfacingVal, _xlpm.BaseVal)
    )
)</f>
        <v/>
      </c>
      <c r="J137" s="119" t="str" cm="1">
        <f t="array" aca="1" ref="J13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IF(OR($A137="", _xlpm.ColLetter="NONE"), "", INDIRECT("'" &amp; $A$35 &amp; "'!" &amp; _xlpm.ColLetter &amp; $B137)),
    _xlpm.SurfacingVal, INDIRECT("'" &amp; $A$35 &amp; "'!AX" &amp; $B137),
    IF(_xlpm.BaseVal="", "",
        IF(AND(_xlpm.ColLetter="AI", 'Manual Inputs'!$I$22="Yes"), _xlpm.BaseVal - _xlpm.SurfacingVal, _xlpm.BaseVal)
    )
)</f>
        <v/>
      </c>
      <c r="K137" s="119" t="str" cm="1">
        <f t="array" aca="1" ref="K13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IF(OR($A137="", _xlpm.ColLetter="NONE"), "", INDIRECT("'" &amp; $A$35 &amp; "'!" &amp; _xlpm.ColLetter &amp; $B137)),
    _xlpm.SurfacingVal, INDIRECT("'" &amp; $A$35 &amp; "'!AX" &amp; $B137),
    IF(_xlpm.BaseVal="", "",
        IF(AND(_xlpm.ColLetter="AI", 'Manual Inputs'!$I$22="Yes"), _xlpm.BaseVal - _xlpm.SurfacingVal, _xlpm.BaseVal)
    )
)</f>
        <v/>
      </c>
      <c r="L137" s="119" t="str" cm="1">
        <f t="array" aca="1" ref="L13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IF(OR($A137="", _xlpm.ColLetter="NONE"), "", INDIRECT("'" &amp; $A$35 &amp; "'!" &amp; _xlpm.ColLetter &amp; $B137)),
    _xlpm.SurfacingVal, INDIRECT("'" &amp; $A$35 &amp; "'!AX" &amp; $B137),
    IF(_xlpm.BaseVal="", "",
        IF(AND(_xlpm.ColLetter="AI", 'Manual Inputs'!$I$22="Yes"), _xlpm.BaseVal - _xlpm.SurfacingVal, _xlpm.BaseVal)
    )
)</f>
        <v/>
      </c>
      <c r="M137" s="119" t="str" cm="1">
        <f t="array" aca="1" ref="M13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IF(OR($A137="", _xlpm.ColLetter="NONE"), "", INDIRECT("'" &amp; $A$35 &amp; "'!" &amp; _xlpm.ColLetter &amp; $B137)),
    _xlpm.SurfacingVal, INDIRECT("'" &amp; $A$35 &amp; "'!AX" &amp; $B137),
    IF(_xlpm.BaseVal="", "",
        IF(AND(_xlpm.ColLetter="AI", 'Manual Inputs'!$I$22="Yes"), _xlpm.BaseVal - _xlpm.SurfacingVal, _xlpm.BaseVal)
    )
)</f>
        <v/>
      </c>
      <c r="N137" s="119" t="str" cm="1">
        <f t="array" aca="1" ref="N13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IF(OR($A137="", _xlpm.ColLetter="NONE"), "", INDIRECT("'" &amp; $A$35 &amp; "'!" &amp; _xlpm.ColLetter &amp; $B137)),
    _xlpm.SurfacingVal, INDIRECT("'" &amp; $A$35 &amp; "'!AX" &amp; $B137),
    IF(_xlpm.BaseVal="", "",
        IF(AND(_xlpm.ColLetter="AI", 'Manual Inputs'!$I$22="Yes"), _xlpm.BaseVal - _xlpm.SurfacingVal, _xlpm.BaseVal)
    )
)</f>
        <v/>
      </c>
      <c r="O137" s="119" t="str" cm="1">
        <f t="array" aca="1" ref="O13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IF(OR($A137="", _xlpm.ColLetter="NONE"), "", INDIRECT("'" &amp; $A$35 &amp; "'!" &amp; _xlpm.ColLetter &amp; $B137)),
    _xlpm.SurfacingVal, INDIRECT("'" &amp; $A$35 &amp; "'!AX" &amp; $B137),
    IF(_xlpm.BaseVal="", "",
        IF(AND(_xlpm.ColLetter="AI", 'Manual Inputs'!$I$22="Yes"), _xlpm.BaseVal - _xlpm.SurfacingVal, _xlpm.BaseVal)
    )
)</f>
        <v/>
      </c>
      <c r="P137" s="119" t="str" cm="1">
        <f t="array" aca="1" ref="P13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IF(OR($A137="", _xlpm.ColLetter="NONE"), "", INDIRECT("'" &amp; $A$35 &amp; "'!" &amp; _xlpm.ColLetter &amp; $B137)),
    _xlpm.SurfacingVal, INDIRECT("'" &amp; $A$35 &amp; "'!AX" &amp; $B137),
    IF(_xlpm.BaseVal="", "",
        IF(AND(_xlpm.ColLetter="AI", 'Manual Inputs'!$I$22="Yes"), _xlpm.BaseVal - _xlpm.SurfacingVal, _xlpm.BaseVal)
    )
)</f>
        <v/>
      </c>
      <c r="Q137" s="119" t="str" cm="1">
        <f t="array" aca="1" ref="Q13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IF(OR($A137="", _xlpm.ColLetter="NONE"), "", INDIRECT("'" &amp; $A$35 &amp; "'!" &amp; _xlpm.ColLetter &amp; $B137)),
    _xlpm.SurfacingVal, INDIRECT("'" &amp; $A$35 &amp; "'!AX" &amp; $B137),
    IF(_xlpm.BaseVal="", "",
        IF(AND(_xlpm.ColLetter="AI", 'Manual Inputs'!$I$22="Yes"), _xlpm.BaseVal - _xlpm.SurfacingVal, _xlpm.BaseVal)
    )
)</f>
        <v/>
      </c>
      <c r="R137" s="119" t="str" cm="1">
        <f t="array" aca="1" ref="R13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IF(OR($A137="", _xlpm.ColLetter="NONE"), "", INDIRECT("'" &amp; $A$35 &amp; "'!" &amp; _xlpm.ColLetter &amp; $B137)),
    _xlpm.SurfacingVal, INDIRECT("'" &amp; $A$35 &amp; "'!AX" &amp; $B137),
    IF(_xlpm.BaseVal="", "",
        IF(AND(_xlpm.ColLetter="AI", 'Manual Inputs'!$I$22="Yes"), _xlpm.BaseVal - _xlpm.SurfacingVal, _xlpm.BaseVal)
    )
)</f>
        <v/>
      </c>
      <c r="S137" s="119" t="str" cm="1">
        <f t="array" aca="1" ref="S13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IF(OR($A137="", _xlpm.ColLetter="NONE"), "", INDIRECT("'" &amp; $A$35 &amp; "'!" &amp; _xlpm.ColLetter &amp; $B137)),
    _xlpm.SurfacingVal, INDIRECT("'" &amp; $A$35 &amp; "'!AX" &amp; $B137),
    IF(_xlpm.BaseVal="", "",
        IF(AND(_xlpm.ColLetter="AI", 'Manual Inputs'!$I$22="Yes"), _xlpm.BaseVal - _xlpm.SurfacingVal, _xlpm.BaseVal)
    )
)</f>
        <v/>
      </c>
      <c r="T137" s="119" t="str" cm="1">
        <f t="array" aca="1" ref="T13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IF(OR($A137="", _xlpm.ColLetter="NONE"), "", INDIRECT("'" &amp; $A$35 &amp; "'!" &amp; _xlpm.ColLetter &amp; $B137)),
    _xlpm.SurfacingVal, INDIRECT("'" &amp; $A$35 &amp; "'!AX" &amp; $B137),
    IF(_xlpm.BaseVal="", "",
        IF(AND(_xlpm.ColLetter="AI", 'Manual Inputs'!$I$22="Yes"), _xlpm.BaseVal - _xlpm.SurfacingVal, _xlpm.BaseVal)
    )
)</f>
        <v/>
      </c>
      <c r="U137" s="119" t="str" cm="1">
        <f t="array" aca="1" ref="U13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IF(OR($A137="", _xlpm.ColLetter="NONE"), "", INDIRECT("'" &amp; $A$35 &amp; "'!" &amp; _xlpm.ColLetter &amp; $B137)),
    _xlpm.SurfacingVal, INDIRECT("'" &amp; $A$35 &amp; "'!AX" &amp; $B137),
    IF(_xlpm.BaseVal="", "",
        IF(AND(_xlpm.ColLetter="AI", 'Manual Inputs'!$I$22="Yes"), _xlpm.BaseVal - _xlpm.SurfacingVal, _xlpm.BaseVal)
    )
)</f>
        <v/>
      </c>
      <c r="V137" s="119" t="str" cm="1">
        <f t="array" aca="1" ref="V13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IF(OR($A137="", _xlpm.ColLetter="NONE"), "", INDIRECT("'" &amp; $A$35 &amp; "'!" &amp; _xlpm.ColLetter &amp; $B137)),
    _xlpm.SurfacingVal, INDIRECT("'" &amp; $A$35 &amp; "'!AX" &amp; $B137),
    IF(_xlpm.BaseVal="", "",
        IF(AND(_xlpm.ColLetter="AI", 'Manual Inputs'!$I$22="Yes"), _xlpm.BaseVal - _xlpm.SurfacingVal, _xlpm.BaseVal)
    )
)</f>
        <v/>
      </c>
      <c r="W137" s="119" t="str" cm="1">
        <f t="array" aca="1" ref="W13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IF(OR($A137="", _xlpm.ColLetter="NONE"), "", INDIRECT("'" &amp; $A$35 &amp; "'!" &amp; _xlpm.ColLetter &amp; $B137)),
    _xlpm.SurfacingVal, INDIRECT("'" &amp; $A$35 &amp; "'!AX" &amp; $B137),
    IF(_xlpm.BaseVal="", "",
        IF(AND(_xlpm.ColLetter="AI", 'Manual Inputs'!$I$22="Yes"), _xlpm.BaseVal - _xlpm.SurfacingVal, _xlpm.BaseVal)
    )
)</f>
        <v/>
      </c>
      <c r="X137" s="119" t="str" cm="1">
        <f t="array" aca="1" ref="X13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IF(OR($A137="", _xlpm.ColLetter="NONE"), "", INDIRECT("'" &amp; $A$35 &amp; "'!" &amp; _xlpm.ColLetter &amp; $B137)),
    _xlpm.SurfacingVal, INDIRECT("'" &amp; $A$35 &amp; "'!AX" &amp; $B137),
    IF(_xlpm.BaseVal="", "",
        IF(AND(_xlpm.ColLetter="AI", 'Manual Inputs'!$I$22="Yes"), _xlpm.BaseVal - _xlpm.SurfacingVal, _xlpm.BaseVal)
    )
)</f>
        <v/>
      </c>
      <c r="Y137" s="119" t="str" cm="1">
        <f t="array" aca="1" ref="Y13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IF(OR($A137="", _xlpm.ColLetter="NONE"), "", INDIRECT("'" &amp; $A$35 &amp; "'!" &amp; _xlpm.ColLetter &amp; $B137)),
    _xlpm.SurfacingVal, INDIRECT("'" &amp; $A$35 &amp; "'!AX" &amp; $B137),
    IF(_xlpm.BaseVal="", "",
        IF(AND(_xlpm.ColLetter="AI", 'Manual Inputs'!$I$22="Yes"), _xlpm.BaseVal - _xlpm.SurfacingVal, _xlpm.BaseVal)
    )
)</f>
        <v/>
      </c>
      <c r="Z137" s="119" t="str" cm="1">
        <f t="array" aca="1" ref="Z13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IF(OR($A137="", _xlpm.ColLetter="NONE"), "", INDIRECT("'" &amp; $A$35 &amp; "'!" &amp; _xlpm.ColLetter &amp; $B137)),
    _xlpm.SurfacingVal, INDIRECT("'" &amp; $A$35 &amp; "'!AX" &amp; $B137),
    IF(_xlpm.BaseVal="", "",
        IF(AND(_xlpm.ColLetter="AI", 'Manual Inputs'!$I$22="Yes"), _xlpm.BaseVal - _xlpm.SurfacingVal, _xlpm.BaseVal)
    )
)</f>
        <v/>
      </c>
      <c r="AA137" s="119" t="str" cm="1">
        <f t="array" aca="1" ref="AA13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IF(OR($A137="", _xlpm.ColLetter="NONE"), "", INDIRECT("'" &amp; $A$35 &amp; "'!" &amp; _xlpm.ColLetter &amp; $B137)),
    _xlpm.SurfacingVal, INDIRECT("'" &amp; $A$35 &amp; "'!AX" &amp; $B137),
    IF(_xlpm.BaseVal="", "",
        IF(AND(_xlpm.ColLetter="AI", 'Manual Inputs'!$I$22="Yes"), _xlpm.BaseVal - _xlpm.SurfacingVal, _xlpm.BaseVal)
    )
)</f>
        <v/>
      </c>
      <c r="AB137" s="119" t="str" cm="1">
        <f t="array" aca="1" ref="AB13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IF(OR($A137="", _xlpm.ColLetter="NONE"), "", INDIRECT("'" &amp; $A$35 &amp; "'!" &amp; _xlpm.ColLetter &amp; $B137)),
    _xlpm.SurfacingVal, INDIRECT("'" &amp; $A$35 &amp; "'!AX" &amp; $B137),
    IF(_xlpm.BaseVal="", "",
        IF(AND(_xlpm.ColLetter="AI", 'Manual Inputs'!$I$22="Yes"), _xlpm.BaseVal - _xlpm.SurfacingVal, _xlpm.BaseVal)
    )
)</f>
        <v/>
      </c>
      <c r="AC137" s="119" t="str" cm="1">
        <f t="array" aca="1" ref="AC13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IF(OR($A137="", _xlpm.ColLetter="NONE"), "", INDIRECT("'" &amp; $A$35 &amp; "'!" &amp; _xlpm.ColLetter &amp; $B137)),
    _xlpm.SurfacingVal, INDIRECT("'" &amp; $A$35 &amp; "'!AX" &amp; $B137),
    IF(_xlpm.BaseVal="", "",
        IF(AND(_xlpm.ColLetter="AI", 'Manual Inputs'!$I$22="Yes"), _xlpm.BaseVal - _xlpm.SurfacingVal, _xlpm.BaseVal)
    )
)</f>
        <v/>
      </c>
      <c r="AD137" s="119" t="str" cm="1">
        <f t="array" aca="1" ref="AD13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IF(OR($A137="", _xlpm.ColLetter="NONE"), "", INDIRECT("'" &amp; $A$35 &amp; "'!" &amp; _xlpm.ColLetter &amp; $B137)),
    _xlpm.SurfacingVal, INDIRECT("'" &amp; $A$35 &amp; "'!AX" &amp; $B137),
    IF(_xlpm.BaseVal="", "",
        IF(AND(_xlpm.ColLetter="AI", 'Manual Inputs'!$I$22="Yes"), _xlpm.BaseVal - _xlpm.SurfacingVal, _xlpm.BaseVal)
    )
)</f>
        <v/>
      </c>
      <c r="AE137" s="119" t="str" cm="1">
        <f t="array" aca="1" ref="AE13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IF(OR($A137="", _xlpm.ColLetter="NONE"), "", INDIRECT("'" &amp; $A$35 &amp; "'!" &amp; _xlpm.ColLetter &amp; $B137)),
    _xlpm.SurfacingVal, INDIRECT("'" &amp; $A$35 &amp; "'!AX" &amp; $B137),
    IF(_xlpm.BaseVal="", "",
        IF(AND(_xlpm.ColLetter="AI", 'Manual Inputs'!$I$22="Yes"), _xlpm.BaseVal - _xlpm.SurfacingVal, _xlpm.BaseVal)
    )
)</f>
        <v/>
      </c>
      <c r="AF137" s="119" t="str" cm="1">
        <f t="array" aca="1" ref="AF13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IF(OR($A137="", _xlpm.ColLetter="NONE"), "", INDIRECT("'" &amp; $A$35 &amp; "'!" &amp; _xlpm.ColLetter &amp; $B137)),
    _xlpm.SurfacingVal, INDIRECT("'" &amp; $A$35 &amp; "'!AX" &amp; $B137),
    IF(_xlpm.BaseVal="", "",
        IF(AND(_xlpm.ColLetter="AI", 'Manual Inputs'!$I$22="Yes"), _xlpm.BaseVal - _xlpm.SurfacingVal, _xlpm.BaseVal)
    )
)</f>
        <v/>
      </c>
      <c r="AG137" s="119" t="str" cm="1">
        <f t="array" aca="1" ref="AG13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IF(OR($A137="", _xlpm.ColLetter="NONE"), "", INDIRECT("'" &amp; $A$35 &amp; "'!" &amp; _xlpm.ColLetter &amp; $B137)),
    _xlpm.SurfacingVal, INDIRECT("'" &amp; $A$35 &amp; "'!AX" &amp; $B137),
    IF(_xlpm.BaseVal="", "",
        IF(AND(_xlpm.ColLetter="AI", 'Manual Inputs'!$I$22="Yes"), _xlpm.BaseVal - _xlpm.SurfacingVal, _xlpm.BaseVal)
    )
)</f>
        <v/>
      </c>
      <c r="AH137" s="112"/>
      <c r="AI137" s="174"/>
    </row>
    <row r="138" spans="1:35" s="2" customFormat="1" ht="14.1" hidden="1" customHeight="1">
      <c r="A138" s="54"/>
      <c r="B138" s="6" t="str">
        <f t="shared" ref="B138:B140" si="31">IF(A139="","",+A139)</f>
        <v/>
      </c>
      <c r="C138" s="8"/>
      <c r="D138" s="98"/>
      <c r="E138" s="115"/>
      <c r="F138" s="116" t="str" cm="1">
        <f t="array" aca="1" ref="F138" ca="1">IF(A138="", "", INDIRECT("'" &amp; $A$35 &amp; "'!B" &amp; A138))</f>
        <v/>
      </c>
      <c r="G138" s="117" t="str">
        <f t="shared" si="30"/>
        <v/>
      </c>
      <c r="H138" s="118" t="str" cm="1">
        <f t="array" aca="1" ref="H138" ca="1">IF(A138="", "", INDIRECT("'" &amp; $A$35 &amp; "'!B" &amp; B138))</f>
        <v/>
      </c>
      <c r="I138" s="119" t="str" cm="1">
        <f t="array" aca="1" ref="I13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IF(OR($A138="", _xlpm.ColLetter="NONE"), "", INDIRECT("'" &amp; $A$35 &amp; "'!" &amp; _xlpm.ColLetter &amp; $B138)),
    _xlpm.SurfacingVal, INDIRECT("'" &amp; $A$35 &amp; "'!AX" &amp; $B138),
    IF(_xlpm.BaseVal="", "",
        IF(AND(_xlpm.ColLetter="AI", 'Manual Inputs'!$I$22="Yes"), _xlpm.BaseVal - _xlpm.SurfacingVal, _xlpm.BaseVal)
    )
)</f>
        <v/>
      </c>
      <c r="J138" s="119" t="str" cm="1">
        <f t="array" aca="1" ref="J13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IF(OR($A138="", _xlpm.ColLetter="NONE"), "", INDIRECT("'" &amp; $A$35 &amp; "'!" &amp; _xlpm.ColLetter &amp; $B138)),
    _xlpm.SurfacingVal, INDIRECT("'" &amp; $A$35 &amp; "'!AX" &amp; $B138),
    IF(_xlpm.BaseVal="", "",
        IF(AND(_xlpm.ColLetter="AI", 'Manual Inputs'!$I$22="Yes"), _xlpm.BaseVal - _xlpm.SurfacingVal, _xlpm.BaseVal)
    )
)</f>
        <v/>
      </c>
      <c r="K138" s="119" t="str" cm="1">
        <f t="array" aca="1" ref="K13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IF(OR($A138="", _xlpm.ColLetter="NONE"), "", INDIRECT("'" &amp; $A$35 &amp; "'!" &amp; _xlpm.ColLetter &amp; $B138)),
    _xlpm.SurfacingVal, INDIRECT("'" &amp; $A$35 &amp; "'!AX" &amp; $B138),
    IF(_xlpm.BaseVal="", "",
        IF(AND(_xlpm.ColLetter="AI", 'Manual Inputs'!$I$22="Yes"), _xlpm.BaseVal - _xlpm.SurfacingVal, _xlpm.BaseVal)
    )
)</f>
        <v/>
      </c>
      <c r="L138" s="119" t="str" cm="1">
        <f t="array" aca="1" ref="L13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IF(OR($A138="", _xlpm.ColLetter="NONE"), "", INDIRECT("'" &amp; $A$35 &amp; "'!" &amp; _xlpm.ColLetter &amp; $B138)),
    _xlpm.SurfacingVal, INDIRECT("'" &amp; $A$35 &amp; "'!AX" &amp; $B138),
    IF(_xlpm.BaseVal="", "",
        IF(AND(_xlpm.ColLetter="AI", 'Manual Inputs'!$I$22="Yes"), _xlpm.BaseVal - _xlpm.SurfacingVal, _xlpm.BaseVal)
    )
)</f>
        <v/>
      </c>
      <c r="M138" s="119" t="str" cm="1">
        <f t="array" aca="1" ref="M13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IF(OR($A138="", _xlpm.ColLetter="NONE"), "", INDIRECT("'" &amp; $A$35 &amp; "'!" &amp; _xlpm.ColLetter &amp; $B138)),
    _xlpm.SurfacingVal, INDIRECT("'" &amp; $A$35 &amp; "'!AX" &amp; $B138),
    IF(_xlpm.BaseVal="", "",
        IF(AND(_xlpm.ColLetter="AI", 'Manual Inputs'!$I$22="Yes"), _xlpm.BaseVal - _xlpm.SurfacingVal, _xlpm.BaseVal)
    )
)</f>
        <v/>
      </c>
      <c r="N138" s="119" t="str" cm="1">
        <f t="array" aca="1" ref="N13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IF(OR($A138="", _xlpm.ColLetter="NONE"), "", INDIRECT("'" &amp; $A$35 &amp; "'!" &amp; _xlpm.ColLetter &amp; $B138)),
    _xlpm.SurfacingVal, INDIRECT("'" &amp; $A$35 &amp; "'!AX" &amp; $B138),
    IF(_xlpm.BaseVal="", "",
        IF(AND(_xlpm.ColLetter="AI", 'Manual Inputs'!$I$22="Yes"), _xlpm.BaseVal - _xlpm.SurfacingVal, _xlpm.BaseVal)
    )
)</f>
        <v/>
      </c>
      <c r="O138" s="119" t="str" cm="1">
        <f t="array" aca="1" ref="O13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IF(OR($A138="", _xlpm.ColLetter="NONE"), "", INDIRECT("'" &amp; $A$35 &amp; "'!" &amp; _xlpm.ColLetter &amp; $B138)),
    _xlpm.SurfacingVal, INDIRECT("'" &amp; $A$35 &amp; "'!AX" &amp; $B138),
    IF(_xlpm.BaseVal="", "",
        IF(AND(_xlpm.ColLetter="AI", 'Manual Inputs'!$I$22="Yes"), _xlpm.BaseVal - _xlpm.SurfacingVal, _xlpm.BaseVal)
    )
)</f>
        <v/>
      </c>
      <c r="P138" s="119" t="str" cm="1">
        <f t="array" aca="1" ref="P13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IF(OR($A138="", _xlpm.ColLetter="NONE"), "", INDIRECT("'" &amp; $A$35 &amp; "'!" &amp; _xlpm.ColLetter &amp; $B138)),
    _xlpm.SurfacingVal, INDIRECT("'" &amp; $A$35 &amp; "'!AX" &amp; $B138),
    IF(_xlpm.BaseVal="", "",
        IF(AND(_xlpm.ColLetter="AI", 'Manual Inputs'!$I$22="Yes"), _xlpm.BaseVal - _xlpm.SurfacingVal, _xlpm.BaseVal)
    )
)</f>
        <v/>
      </c>
      <c r="Q138" s="119" t="str" cm="1">
        <f t="array" aca="1" ref="Q13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IF(OR($A138="", _xlpm.ColLetter="NONE"), "", INDIRECT("'" &amp; $A$35 &amp; "'!" &amp; _xlpm.ColLetter &amp; $B138)),
    _xlpm.SurfacingVal, INDIRECT("'" &amp; $A$35 &amp; "'!AX" &amp; $B138),
    IF(_xlpm.BaseVal="", "",
        IF(AND(_xlpm.ColLetter="AI", 'Manual Inputs'!$I$22="Yes"), _xlpm.BaseVal - _xlpm.SurfacingVal, _xlpm.BaseVal)
    )
)</f>
        <v/>
      </c>
      <c r="R138" s="119" t="str" cm="1">
        <f t="array" aca="1" ref="R13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IF(OR($A138="", _xlpm.ColLetter="NONE"), "", INDIRECT("'" &amp; $A$35 &amp; "'!" &amp; _xlpm.ColLetter &amp; $B138)),
    _xlpm.SurfacingVal, INDIRECT("'" &amp; $A$35 &amp; "'!AX" &amp; $B138),
    IF(_xlpm.BaseVal="", "",
        IF(AND(_xlpm.ColLetter="AI", 'Manual Inputs'!$I$22="Yes"), _xlpm.BaseVal - _xlpm.SurfacingVal, _xlpm.BaseVal)
    )
)</f>
        <v/>
      </c>
      <c r="S138" s="119" t="str" cm="1">
        <f t="array" aca="1" ref="S13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IF(OR($A138="", _xlpm.ColLetter="NONE"), "", INDIRECT("'" &amp; $A$35 &amp; "'!" &amp; _xlpm.ColLetter &amp; $B138)),
    _xlpm.SurfacingVal, INDIRECT("'" &amp; $A$35 &amp; "'!AX" &amp; $B138),
    IF(_xlpm.BaseVal="", "",
        IF(AND(_xlpm.ColLetter="AI", 'Manual Inputs'!$I$22="Yes"), _xlpm.BaseVal - _xlpm.SurfacingVal, _xlpm.BaseVal)
    )
)</f>
        <v/>
      </c>
      <c r="T138" s="119" t="str" cm="1">
        <f t="array" aca="1" ref="T13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IF(OR($A138="", _xlpm.ColLetter="NONE"), "", INDIRECT("'" &amp; $A$35 &amp; "'!" &amp; _xlpm.ColLetter &amp; $B138)),
    _xlpm.SurfacingVal, INDIRECT("'" &amp; $A$35 &amp; "'!AX" &amp; $B138),
    IF(_xlpm.BaseVal="", "",
        IF(AND(_xlpm.ColLetter="AI", 'Manual Inputs'!$I$22="Yes"), _xlpm.BaseVal - _xlpm.SurfacingVal, _xlpm.BaseVal)
    )
)</f>
        <v/>
      </c>
      <c r="U138" s="119" t="str" cm="1">
        <f t="array" aca="1" ref="U13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IF(OR($A138="", _xlpm.ColLetter="NONE"), "", INDIRECT("'" &amp; $A$35 &amp; "'!" &amp; _xlpm.ColLetter &amp; $B138)),
    _xlpm.SurfacingVal, INDIRECT("'" &amp; $A$35 &amp; "'!AX" &amp; $B138),
    IF(_xlpm.BaseVal="", "",
        IF(AND(_xlpm.ColLetter="AI", 'Manual Inputs'!$I$22="Yes"), _xlpm.BaseVal - _xlpm.SurfacingVal, _xlpm.BaseVal)
    )
)</f>
        <v/>
      </c>
      <c r="V138" s="119" t="str" cm="1">
        <f t="array" aca="1" ref="V13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IF(OR($A138="", _xlpm.ColLetter="NONE"), "", INDIRECT("'" &amp; $A$35 &amp; "'!" &amp; _xlpm.ColLetter &amp; $B138)),
    _xlpm.SurfacingVal, INDIRECT("'" &amp; $A$35 &amp; "'!AX" &amp; $B138),
    IF(_xlpm.BaseVal="", "",
        IF(AND(_xlpm.ColLetter="AI", 'Manual Inputs'!$I$22="Yes"), _xlpm.BaseVal - _xlpm.SurfacingVal, _xlpm.BaseVal)
    )
)</f>
        <v/>
      </c>
      <c r="W138" s="119" t="str" cm="1">
        <f t="array" aca="1" ref="W13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IF(OR($A138="", _xlpm.ColLetter="NONE"), "", INDIRECT("'" &amp; $A$35 &amp; "'!" &amp; _xlpm.ColLetter &amp; $B138)),
    _xlpm.SurfacingVal, INDIRECT("'" &amp; $A$35 &amp; "'!AX" &amp; $B138),
    IF(_xlpm.BaseVal="", "",
        IF(AND(_xlpm.ColLetter="AI", 'Manual Inputs'!$I$22="Yes"), _xlpm.BaseVal - _xlpm.SurfacingVal, _xlpm.BaseVal)
    )
)</f>
        <v/>
      </c>
      <c r="X138" s="119" t="str" cm="1">
        <f t="array" aca="1" ref="X13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IF(OR($A138="", _xlpm.ColLetter="NONE"), "", INDIRECT("'" &amp; $A$35 &amp; "'!" &amp; _xlpm.ColLetter &amp; $B138)),
    _xlpm.SurfacingVal, INDIRECT("'" &amp; $A$35 &amp; "'!AX" &amp; $B138),
    IF(_xlpm.BaseVal="", "",
        IF(AND(_xlpm.ColLetter="AI", 'Manual Inputs'!$I$22="Yes"), _xlpm.BaseVal - _xlpm.SurfacingVal, _xlpm.BaseVal)
    )
)</f>
        <v/>
      </c>
      <c r="Y138" s="119" t="str" cm="1">
        <f t="array" aca="1" ref="Y13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IF(OR($A138="", _xlpm.ColLetter="NONE"), "", INDIRECT("'" &amp; $A$35 &amp; "'!" &amp; _xlpm.ColLetter &amp; $B138)),
    _xlpm.SurfacingVal, INDIRECT("'" &amp; $A$35 &amp; "'!AX" &amp; $B138),
    IF(_xlpm.BaseVal="", "",
        IF(AND(_xlpm.ColLetter="AI", 'Manual Inputs'!$I$22="Yes"), _xlpm.BaseVal - _xlpm.SurfacingVal, _xlpm.BaseVal)
    )
)</f>
        <v/>
      </c>
      <c r="Z138" s="119" t="str" cm="1">
        <f t="array" aca="1" ref="Z13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IF(OR($A138="", _xlpm.ColLetter="NONE"), "", INDIRECT("'" &amp; $A$35 &amp; "'!" &amp; _xlpm.ColLetter &amp; $B138)),
    _xlpm.SurfacingVal, INDIRECT("'" &amp; $A$35 &amp; "'!AX" &amp; $B138),
    IF(_xlpm.BaseVal="", "",
        IF(AND(_xlpm.ColLetter="AI", 'Manual Inputs'!$I$22="Yes"), _xlpm.BaseVal - _xlpm.SurfacingVal, _xlpm.BaseVal)
    )
)</f>
        <v/>
      </c>
      <c r="AA138" s="119" t="str" cm="1">
        <f t="array" aca="1" ref="AA13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IF(OR($A138="", _xlpm.ColLetter="NONE"), "", INDIRECT("'" &amp; $A$35 &amp; "'!" &amp; _xlpm.ColLetter &amp; $B138)),
    _xlpm.SurfacingVal, INDIRECT("'" &amp; $A$35 &amp; "'!AX" &amp; $B138),
    IF(_xlpm.BaseVal="", "",
        IF(AND(_xlpm.ColLetter="AI", 'Manual Inputs'!$I$22="Yes"), _xlpm.BaseVal - _xlpm.SurfacingVal, _xlpm.BaseVal)
    )
)</f>
        <v/>
      </c>
      <c r="AB138" s="119" t="str" cm="1">
        <f t="array" aca="1" ref="AB13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IF(OR($A138="", _xlpm.ColLetter="NONE"), "", INDIRECT("'" &amp; $A$35 &amp; "'!" &amp; _xlpm.ColLetter &amp; $B138)),
    _xlpm.SurfacingVal, INDIRECT("'" &amp; $A$35 &amp; "'!AX" &amp; $B138),
    IF(_xlpm.BaseVal="", "",
        IF(AND(_xlpm.ColLetter="AI", 'Manual Inputs'!$I$22="Yes"), _xlpm.BaseVal - _xlpm.SurfacingVal, _xlpm.BaseVal)
    )
)</f>
        <v/>
      </c>
      <c r="AC138" s="119" t="str" cm="1">
        <f t="array" aca="1" ref="AC13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IF(OR($A138="", _xlpm.ColLetter="NONE"), "", INDIRECT("'" &amp; $A$35 &amp; "'!" &amp; _xlpm.ColLetter &amp; $B138)),
    _xlpm.SurfacingVal, INDIRECT("'" &amp; $A$35 &amp; "'!AX" &amp; $B138),
    IF(_xlpm.BaseVal="", "",
        IF(AND(_xlpm.ColLetter="AI", 'Manual Inputs'!$I$22="Yes"), _xlpm.BaseVal - _xlpm.SurfacingVal, _xlpm.BaseVal)
    )
)</f>
        <v/>
      </c>
      <c r="AD138" s="119" t="str" cm="1">
        <f t="array" aca="1" ref="AD13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IF(OR($A138="", _xlpm.ColLetter="NONE"), "", INDIRECT("'" &amp; $A$35 &amp; "'!" &amp; _xlpm.ColLetter &amp; $B138)),
    _xlpm.SurfacingVal, INDIRECT("'" &amp; $A$35 &amp; "'!AX" &amp; $B138),
    IF(_xlpm.BaseVal="", "",
        IF(AND(_xlpm.ColLetter="AI", 'Manual Inputs'!$I$22="Yes"), _xlpm.BaseVal - _xlpm.SurfacingVal, _xlpm.BaseVal)
    )
)</f>
        <v/>
      </c>
      <c r="AE138" s="119" t="str" cm="1">
        <f t="array" aca="1" ref="AE13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IF(OR($A138="", _xlpm.ColLetter="NONE"), "", INDIRECT("'" &amp; $A$35 &amp; "'!" &amp; _xlpm.ColLetter &amp; $B138)),
    _xlpm.SurfacingVal, INDIRECT("'" &amp; $A$35 &amp; "'!AX" &amp; $B138),
    IF(_xlpm.BaseVal="", "",
        IF(AND(_xlpm.ColLetter="AI", 'Manual Inputs'!$I$22="Yes"), _xlpm.BaseVal - _xlpm.SurfacingVal, _xlpm.BaseVal)
    )
)</f>
        <v/>
      </c>
      <c r="AF138" s="119" t="str" cm="1">
        <f t="array" aca="1" ref="AF13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IF(OR($A138="", _xlpm.ColLetter="NONE"), "", INDIRECT("'" &amp; $A$35 &amp; "'!" &amp; _xlpm.ColLetter &amp; $B138)),
    _xlpm.SurfacingVal, INDIRECT("'" &amp; $A$35 &amp; "'!AX" &amp; $B138),
    IF(_xlpm.BaseVal="", "",
        IF(AND(_xlpm.ColLetter="AI", 'Manual Inputs'!$I$22="Yes"), _xlpm.BaseVal - _xlpm.SurfacingVal, _xlpm.BaseVal)
    )
)</f>
        <v/>
      </c>
      <c r="AG138" s="119" t="str" cm="1">
        <f t="array" aca="1" ref="AG13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IF(OR($A138="", _xlpm.ColLetter="NONE"), "", INDIRECT("'" &amp; $A$35 &amp; "'!" &amp; _xlpm.ColLetter &amp; $B138)),
    _xlpm.SurfacingVal, INDIRECT("'" &amp; $A$35 &amp; "'!AX" &amp; $B138),
    IF(_xlpm.BaseVal="", "",
        IF(AND(_xlpm.ColLetter="AI", 'Manual Inputs'!$I$22="Yes"), _xlpm.BaseVal - _xlpm.SurfacingVal, _xlpm.BaseVal)
    )
)</f>
        <v/>
      </c>
      <c r="AH138" s="112"/>
      <c r="AI138" s="174"/>
    </row>
    <row r="139" spans="1:35" s="2" customFormat="1" ht="14.1" hidden="1" customHeight="1">
      <c r="A139" s="54"/>
      <c r="B139" s="6" t="str">
        <f t="shared" si="31"/>
        <v/>
      </c>
      <c r="C139" s="8"/>
      <c r="D139" s="98"/>
      <c r="E139" s="115"/>
      <c r="F139" s="116" t="str" cm="1">
        <f t="array" aca="1" ref="F139" ca="1">IF(A139="", "", INDIRECT("'" &amp; $A$35 &amp; "'!B" &amp; A139))</f>
        <v/>
      </c>
      <c r="G139" s="117" t="str">
        <f t="shared" si="30"/>
        <v/>
      </c>
      <c r="H139" s="118" t="str" cm="1">
        <f t="array" aca="1" ref="H139" ca="1">IF(A139="", "", INDIRECT("'" &amp; $A$35 &amp; "'!B" &amp; B139))</f>
        <v/>
      </c>
      <c r="I139" s="119" t="str" cm="1">
        <f t="array" aca="1" ref="I13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IF(OR($A139="", _xlpm.ColLetter="NONE"), "", INDIRECT("'" &amp; $A$35 &amp; "'!" &amp; _xlpm.ColLetter &amp; $B139)),
    _xlpm.SurfacingVal, INDIRECT("'" &amp; $A$35 &amp; "'!AX" &amp; $B139),
    IF(_xlpm.BaseVal="", "",
        IF(AND(_xlpm.ColLetter="AI", 'Manual Inputs'!$I$22="Yes"), _xlpm.BaseVal - _xlpm.SurfacingVal, _xlpm.BaseVal)
    )
)</f>
        <v/>
      </c>
      <c r="J139" s="119" t="str" cm="1">
        <f t="array" aca="1" ref="J13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IF(OR($A139="", _xlpm.ColLetter="NONE"), "", INDIRECT("'" &amp; $A$35 &amp; "'!" &amp; _xlpm.ColLetter &amp; $B139)),
    _xlpm.SurfacingVal, INDIRECT("'" &amp; $A$35 &amp; "'!AX" &amp; $B139),
    IF(_xlpm.BaseVal="", "",
        IF(AND(_xlpm.ColLetter="AI", 'Manual Inputs'!$I$22="Yes"), _xlpm.BaseVal - _xlpm.SurfacingVal, _xlpm.BaseVal)
    )
)</f>
        <v/>
      </c>
      <c r="K139" s="119" t="str" cm="1">
        <f t="array" aca="1" ref="K13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IF(OR($A139="", _xlpm.ColLetter="NONE"), "", INDIRECT("'" &amp; $A$35 &amp; "'!" &amp; _xlpm.ColLetter &amp; $B139)),
    _xlpm.SurfacingVal, INDIRECT("'" &amp; $A$35 &amp; "'!AX" &amp; $B139),
    IF(_xlpm.BaseVal="", "",
        IF(AND(_xlpm.ColLetter="AI", 'Manual Inputs'!$I$22="Yes"), _xlpm.BaseVal - _xlpm.SurfacingVal, _xlpm.BaseVal)
    )
)</f>
        <v/>
      </c>
      <c r="L139" s="119" t="str" cm="1">
        <f t="array" aca="1" ref="L13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IF(OR($A139="", _xlpm.ColLetter="NONE"), "", INDIRECT("'" &amp; $A$35 &amp; "'!" &amp; _xlpm.ColLetter &amp; $B139)),
    _xlpm.SurfacingVal, INDIRECT("'" &amp; $A$35 &amp; "'!AX" &amp; $B139),
    IF(_xlpm.BaseVal="", "",
        IF(AND(_xlpm.ColLetter="AI", 'Manual Inputs'!$I$22="Yes"), _xlpm.BaseVal - _xlpm.SurfacingVal, _xlpm.BaseVal)
    )
)</f>
        <v/>
      </c>
      <c r="M139" s="119" t="str" cm="1">
        <f t="array" aca="1" ref="M13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IF(OR($A139="", _xlpm.ColLetter="NONE"), "", INDIRECT("'" &amp; $A$35 &amp; "'!" &amp; _xlpm.ColLetter &amp; $B139)),
    _xlpm.SurfacingVal, INDIRECT("'" &amp; $A$35 &amp; "'!AX" &amp; $B139),
    IF(_xlpm.BaseVal="", "",
        IF(AND(_xlpm.ColLetter="AI", 'Manual Inputs'!$I$22="Yes"), _xlpm.BaseVal - _xlpm.SurfacingVal, _xlpm.BaseVal)
    )
)</f>
        <v/>
      </c>
      <c r="N139" s="119" t="str" cm="1">
        <f t="array" aca="1" ref="N13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IF(OR($A139="", _xlpm.ColLetter="NONE"), "", INDIRECT("'" &amp; $A$35 &amp; "'!" &amp; _xlpm.ColLetter &amp; $B139)),
    _xlpm.SurfacingVal, INDIRECT("'" &amp; $A$35 &amp; "'!AX" &amp; $B139),
    IF(_xlpm.BaseVal="", "",
        IF(AND(_xlpm.ColLetter="AI", 'Manual Inputs'!$I$22="Yes"), _xlpm.BaseVal - _xlpm.SurfacingVal, _xlpm.BaseVal)
    )
)</f>
        <v/>
      </c>
      <c r="O139" s="119" t="str" cm="1">
        <f t="array" aca="1" ref="O13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IF(OR($A139="", _xlpm.ColLetter="NONE"), "", INDIRECT("'" &amp; $A$35 &amp; "'!" &amp; _xlpm.ColLetter &amp; $B139)),
    _xlpm.SurfacingVal, INDIRECT("'" &amp; $A$35 &amp; "'!AX" &amp; $B139),
    IF(_xlpm.BaseVal="", "",
        IF(AND(_xlpm.ColLetter="AI", 'Manual Inputs'!$I$22="Yes"), _xlpm.BaseVal - _xlpm.SurfacingVal, _xlpm.BaseVal)
    )
)</f>
        <v/>
      </c>
      <c r="P139" s="119" t="str" cm="1">
        <f t="array" aca="1" ref="P13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IF(OR($A139="", _xlpm.ColLetter="NONE"), "", INDIRECT("'" &amp; $A$35 &amp; "'!" &amp; _xlpm.ColLetter &amp; $B139)),
    _xlpm.SurfacingVal, INDIRECT("'" &amp; $A$35 &amp; "'!AX" &amp; $B139),
    IF(_xlpm.BaseVal="", "",
        IF(AND(_xlpm.ColLetter="AI", 'Manual Inputs'!$I$22="Yes"), _xlpm.BaseVal - _xlpm.SurfacingVal, _xlpm.BaseVal)
    )
)</f>
        <v/>
      </c>
      <c r="Q139" s="119" t="str" cm="1">
        <f t="array" aca="1" ref="Q13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IF(OR($A139="", _xlpm.ColLetter="NONE"), "", INDIRECT("'" &amp; $A$35 &amp; "'!" &amp; _xlpm.ColLetter &amp; $B139)),
    _xlpm.SurfacingVal, INDIRECT("'" &amp; $A$35 &amp; "'!AX" &amp; $B139),
    IF(_xlpm.BaseVal="", "",
        IF(AND(_xlpm.ColLetter="AI", 'Manual Inputs'!$I$22="Yes"), _xlpm.BaseVal - _xlpm.SurfacingVal, _xlpm.BaseVal)
    )
)</f>
        <v/>
      </c>
      <c r="R139" s="119" t="str" cm="1">
        <f t="array" aca="1" ref="R13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IF(OR($A139="", _xlpm.ColLetter="NONE"), "", INDIRECT("'" &amp; $A$35 &amp; "'!" &amp; _xlpm.ColLetter &amp; $B139)),
    _xlpm.SurfacingVal, INDIRECT("'" &amp; $A$35 &amp; "'!AX" &amp; $B139),
    IF(_xlpm.BaseVal="", "",
        IF(AND(_xlpm.ColLetter="AI", 'Manual Inputs'!$I$22="Yes"), _xlpm.BaseVal - _xlpm.SurfacingVal, _xlpm.BaseVal)
    )
)</f>
        <v/>
      </c>
      <c r="S139" s="119" t="str" cm="1">
        <f t="array" aca="1" ref="S13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IF(OR($A139="", _xlpm.ColLetter="NONE"), "", INDIRECT("'" &amp; $A$35 &amp; "'!" &amp; _xlpm.ColLetter &amp; $B139)),
    _xlpm.SurfacingVal, INDIRECT("'" &amp; $A$35 &amp; "'!AX" &amp; $B139),
    IF(_xlpm.BaseVal="", "",
        IF(AND(_xlpm.ColLetter="AI", 'Manual Inputs'!$I$22="Yes"), _xlpm.BaseVal - _xlpm.SurfacingVal, _xlpm.BaseVal)
    )
)</f>
        <v/>
      </c>
      <c r="T139" s="119" t="str" cm="1">
        <f t="array" aca="1" ref="T13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IF(OR($A139="", _xlpm.ColLetter="NONE"), "", INDIRECT("'" &amp; $A$35 &amp; "'!" &amp; _xlpm.ColLetter &amp; $B139)),
    _xlpm.SurfacingVal, INDIRECT("'" &amp; $A$35 &amp; "'!AX" &amp; $B139),
    IF(_xlpm.BaseVal="", "",
        IF(AND(_xlpm.ColLetter="AI", 'Manual Inputs'!$I$22="Yes"), _xlpm.BaseVal - _xlpm.SurfacingVal, _xlpm.BaseVal)
    )
)</f>
        <v/>
      </c>
      <c r="U139" s="119" t="str" cm="1">
        <f t="array" aca="1" ref="U13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IF(OR($A139="", _xlpm.ColLetter="NONE"), "", INDIRECT("'" &amp; $A$35 &amp; "'!" &amp; _xlpm.ColLetter &amp; $B139)),
    _xlpm.SurfacingVal, INDIRECT("'" &amp; $A$35 &amp; "'!AX" &amp; $B139),
    IF(_xlpm.BaseVal="", "",
        IF(AND(_xlpm.ColLetter="AI", 'Manual Inputs'!$I$22="Yes"), _xlpm.BaseVal - _xlpm.SurfacingVal, _xlpm.BaseVal)
    )
)</f>
        <v/>
      </c>
      <c r="V139" s="119" t="str" cm="1">
        <f t="array" aca="1" ref="V13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IF(OR($A139="", _xlpm.ColLetter="NONE"), "", INDIRECT("'" &amp; $A$35 &amp; "'!" &amp; _xlpm.ColLetter &amp; $B139)),
    _xlpm.SurfacingVal, INDIRECT("'" &amp; $A$35 &amp; "'!AX" &amp; $B139),
    IF(_xlpm.BaseVal="", "",
        IF(AND(_xlpm.ColLetter="AI", 'Manual Inputs'!$I$22="Yes"), _xlpm.BaseVal - _xlpm.SurfacingVal, _xlpm.BaseVal)
    )
)</f>
        <v/>
      </c>
      <c r="W139" s="119" t="str" cm="1">
        <f t="array" aca="1" ref="W13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IF(OR($A139="", _xlpm.ColLetter="NONE"), "", INDIRECT("'" &amp; $A$35 &amp; "'!" &amp; _xlpm.ColLetter &amp; $B139)),
    _xlpm.SurfacingVal, INDIRECT("'" &amp; $A$35 &amp; "'!AX" &amp; $B139),
    IF(_xlpm.BaseVal="", "",
        IF(AND(_xlpm.ColLetter="AI", 'Manual Inputs'!$I$22="Yes"), _xlpm.BaseVal - _xlpm.SurfacingVal, _xlpm.BaseVal)
    )
)</f>
        <v/>
      </c>
      <c r="X139" s="119" t="str" cm="1">
        <f t="array" aca="1" ref="X13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IF(OR($A139="", _xlpm.ColLetter="NONE"), "", INDIRECT("'" &amp; $A$35 &amp; "'!" &amp; _xlpm.ColLetter &amp; $B139)),
    _xlpm.SurfacingVal, INDIRECT("'" &amp; $A$35 &amp; "'!AX" &amp; $B139),
    IF(_xlpm.BaseVal="", "",
        IF(AND(_xlpm.ColLetter="AI", 'Manual Inputs'!$I$22="Yes"), _xlpm.BaseVal - _xlpm.SurfacingVal, _xlpm.BaseVal)
    )
)</f>
        <v/>
      </c>
      <c r="Y139" s="119" t="str" cm="1">
        <f t="array" aca="1" ref="Y13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IF(OR($A139="", _xlpm.ColLetter="NONE"), "", INDIRECT("'" &amp; $A$35 &amp; "'!" &amp; _xlpm.ColLetter &amp; $B139)),
    _xlpm.SurfacingVal, INDIRECT("'" &amp; $A$35 &amp; "'!AX" &amp; $B139),
    IF(_xlpm.BaseVal="", "",
        IF(AND(_xlpm.ColLetter="AI", 'Manual Inputs'!$I$22="Yes"), _xlpm.BaseVal - _xlpm.SurfacingVal, _xlpm.BaseVal)
    )
)</f>
        <v/>
      </c>
      <c r="Z139" s="119" t="str" cm="1">
        <f t="array" aca="1" ref="Z13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IF(OR($A139="", _xlpm.ColLetter="NONE"), "", INDIRECT("'" &amp; $A$35 &amp; "'!" &amp; _xlpm.ColLetter &amp; $B139)),
    _xlpm.SurfacingVal, INDIRECT("'" &amp; $A$35 &amp; "'!AX" &amp; $B139),
    IF(_xlpm.BaseVal="", "",
        IF(AND(_xlpm.ColLetter="AI", 'Manual Inputs'!$I$22="Yes"), _xlpm.BaseVal - _xlpm.SurfacingVal, _xlpm.BaseVal)
    )
)</f>
        <v/>
      </c>
      <c r="AA139" s="119" t="str" cm="1">
        <f t="array" aca="1" ref="AA13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IF(OR($A139="", _xlpm.ColLetter="NONE"), "", INDIRECT("'" &amp; $A$35 &amp; "'!" &amp; _xlpm.ColLetter &amp; $B139)),
    _xlpm.SurfacingVal, INDIRECT("'" &amp; $A$35 &amp; "'!AX" &amp; $B139),
    IF(_xlpm.BaseVal="", "",
        IF(AND(_xlpm.ColLetter="AI", 'Manual Inputs'!$I$22="Yes"), _xlpm.BaseVal - _xlpm.SurfacingVal, _xlpm.BaseVal)
    )
)</f>
        <v/>
      </c>
      <c r="AB139" s="119" t="str" cm="1">
        <f t="array" aca="1" ref="AB13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IF(OR($A139="", _xlpm.ColLetter="NONE"), "", INDIRECT("'" &amp; $A$35 &amp; "'!" &amp; _xlpm.ColLetter &amp; $B139)),
    _xlpm.SurfacingVal, INDIRECT("'" &amp; $A$35 &amp; "'!AX" &amp; $B139),
    IF(_xlpm.BaseVal="", "",
        IF(AND(_xlpm.ColLetter="AI", 'Manual Inputs'!$I$22="Yes"), _xlpm.BaseVal - _xlpm.SurfacingVal, _xlpm.BaseVal)
    )
)</f>
        <v/>
      </c>
      <c r="AC139" s="119" t="str" cm="1">
        <f t="array" aca="1" ref="AC13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IF(OR($A139="", _xlpm.ColLetter="NONE"), "", INDIRECT("'" &amp; $A$35 &amp; "'!" &amp; _xlpm.ColLetter &amp; $B139)),
    _xlpm.SurfacingVal, INDIRECT("'" &amp; $A$35 &amp; "'!AX" &amp; $B139),
    IF(_xlpm.BaseVal="", "",
        IF(AND(_xlpm.ColLetter="AI", 'Manual Inputs'!$I$22="Yes"), _xlpm.BaseVal - _xlpm.SurfacingVal, _xlpm.BaseVal)
    )
)</f>
        <v/>
      </c>
      <c r="AD139" s="119" t="str" cm="1">
        <f t="array" aca="1" ref="AD13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IF(OR($A139="", _xlpm.ColLetter="NONE"), "", INDIRECT("'" &amp; $A$35 &amp; "'!" &amp; _xlpm.ColLetter &amp; $B139)),
    _xlpm.SurfacingVal, INDIRECT("'" &amp; $A$35 &amp; "'!AX" &amp; $B139),
    IF(_xlpm.BaseVal="", "",
        IF(AND(_xlpm.ColLetter="AI", 'Manual Inputs'!$I$22="Yes"), _xlpm.BaseVal - _xlpm.SurfacingVal, _xlpm.BaseVal)
    )
)</f>
        <v/>
      </c>
      <c r="AE139" s="119" t="str" cm="1">
        <f t="array" aca="1" ref="AE13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IF(OR($A139="", _xlpm.ColLetter="NONE"), "", INDIRECT("'" &amp; $A$35 &amp; "'!" &amp; _xlpm.ColLetter &amp; $B139)),
    _xlpm.SurfacingVal, INDIRECT("'" &amp; $A$35 &amp; "'!AX" &amp; $B139),
    IF(_xlpm.BaseVal="", "",
        IF(AND(_xlpm.ColLetter="AI", 'Manual Inputs'!$I$22="Yes"), _xlpm.BaseVal - _xlpm.SurfacingVal, _xlpm.BaseVal)
    )
)</f>
        <v/>
      </c>
      <c r="AF139" s="119" t="str" cm="1">
        <f t="array" aca="1" ref="AF13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IF(OR($A139="", _xlpm.ColLetter="NONE"), "", INDIRECT("'" &amp; $A$35 &amp; "'!" &amp; _xlpm.ColLetter &amp; $B139)),
    _xlpm.SurfacingVal, INDIRECT("'" &amp; $A$35 &amp; "'!AX" &amp; $B139),
    IF(_xlpm.BaseVal="", "",
        IF(AND(_xlpm.ColLetter="AI", 'Manual Inputs'!$I$22="Yes"), _xlpm.BaseVal - _xlpm.SurfacingVal, _xlpm.BaseVal)
    )
)</f>
        <v/>
      </c>
      <c r="AG139" s="119" t="str" cm="1">
        <f t="array" aca="1" ref="AG13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IF(OR($A139="", _xlpm.ColLetter="NONE"), "", INDIRECT("'" &amp; $A$35 &amp; "'!" &amp; _xlpm.ColLetter &amp; $B139)),
    _xlpm.SurfacingVal, INDIRECT("'" &amp; $A$35 &amp; "'!AX" &amp; $B139),
    IF(_xlpm.BaseVal="", "",
        IF(AND(_xlpm.ColLetter="AI", 'Manual Inputs'!$I$22="Yes"), _xlpm.BaseVal - _xlpm.SurfacingVal, _xlpm.BaseVal)
    )
)</f>
        <v/>
      </c>
      <c r="AH139" s="112"/>
      <c r="AI139" s="174"/>
    </row>
    <row r="140" spans="1:35" s="2" customFormat="1" ht="14.1" hidden="1" customHeight="1" thickBot="1">
      <c r="A140" s="19"/>
      <c r="B140" s="6" t="str">
        <f t="shared" si="31"/>
        <v/>
      </c>
      <c r="C140" s="8"/>
      <c r="D140" s="3"/>
      <c r="E140" s="121"/>
      <c r="F140" s="122"/>
      <c r="G140" s="123"/>
      <c r="H140" s="124"/>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6"/>
      <c r="AI140" s="174"/>
    </row>
    <row r="141" spans="1:35" s="2" customFormat="1" ht="14.1" hidden="1" customHeight="1" thickTop="1" thickBot="1">
      <c r="A141" s="19"/>
      <c r="B141" s="6"/>
      <c r="C141" s="8"/>
      <c r="D141" s="3"/>
      <c r="E141" s="337" t="str">
        <f>_xlfn.SWITCH(E113,
    "A", IF('Pay Item Search'!$E$48&gt;1, "SCHEDULE A TOTALS", "SCHEDULE A TOTAL"),
    "B", IF('Pay Item Search'!$E$48&gt;1, "SCHEDULE B TOTALS", "SCHEDULE B TOTAL"),
    "C", IF('Pay Item Search'!$E$48&gt;1, "SCHEDULE C TOTALS", "SCHEDULE C TOTAL"),
    "A/B", IF('Pay Item Search'!$E$48&gt;1, "SCHEDULE A/B TOTALS", "SCHEDULE A/B TOTAL"),
"A/B/C", IF('Pay Item Search'!$E$48&gt;1, "SCHEDULE A/B/C TOTALS", "SCHEDULE A/B/C TOTAL"),
    "B/C", IF('Pay Item Search'!$E$48&gt;1, "SCHEDULE B/C TOTALS", "SCHEDULE B/C TOTAL"),
    "X", IF('Pay Item Search'!$E$48&gt;1, "OPTION X TOTALS", "OPTION X TOTAL"),
    "Y", IF('Pay Item Search'!$E$48&gt;1, "OPTION Y TOTALS", "OPTION Y TOTAL"),
    "Z", IF('Pay Item Search'!$E$48&gt;1, "OPTION Z TOTALS", "OPTION Z TOTAL"),
    IF('Pay Item Search'!$E$48&gt;1, "TOTALS", "TOTAL")
)</f>
        <v>TOTAL</v>
      </c>
      <c r="F141" s="338"/>
      <c r="G141" s="338"/>
      <c r="H141" s="339"/>
      <c r="I141" s="175">
        <f t="shared" ref="I141:AG141" ca="1" si="32">IF(I$17="LPSM","ALL",SUM(I113:I140))</f>
        <v>0</v>
      </c>
      <c r="J141" s="175">
        <f t="shared" ca="1" si="32"/>
        <v>0</v>
      </c>
      <c r="K141" s="175">
        <f t="shared" ca="1" si="32"/>
        <v>0</v>
      </c>
      <c r="L141" s="175">
        <f t="shared" ca="1" si="32"/>
        <v>0</v>
      </c>
      <c r="M141" s="175">
        <f t="shared" ca="1" si="32"/>
        <v>0</v>
      </c>
      <c r="N141" s="175">
        <f t="shared" ca="1" si="32"/>
        <v>0</v>
      </c>
      <c r="O141" s="175">
        <f t="shared" ca="1" si="32"/>
        <v>0</v>
      </c>
      <c r="P141" s="175">
        <f t="shared" ca="1" si="32"/>
        <v>0</v>
      </c>
      <c r="Q141" s="175">
        <f t="shared" ca="1" si="32"/>
        <v>0</v>
      </c>
      <c r="R141" s="175">
        <f t="shared" ca="1" si="32"/>
        <v>0</v>
      </c>
      <c r="S141" s="175">
        <f t="shared" ca="1" si="32"/>
        <v>0</v>
      </c>
      <c r="T141" s="175">
        <f t="shared" ca="1" si="32"/>
        <v>0</v>
      </c>
      <c r="U141" s="175">
        <f t="shared" ca="1" si="32"/>
        <v>0</v>
      </c>
      <c r="V141" s="175">
        <f t="shared" ca="1" si="32"/>
        <v>0</v>
      </c>
      <c r="W141" s="175">
        <f t="shared" ca="1" si="32"/>
        <v>0</v>
      </c>
      <c r="X141" s="175">
        <f t="shared" ca="1" si="32"/>
        <v>0</v>
      </c>
      <c r="Y141" s="175">
        <f t="shared" ca="1" si="32"/>
        <v>0</v>
      </c>
      <c r="Z141" s="175">
        <f t="shared" ca="1" si="32"/>
        <v>0</v>
      </c>
      <c r="AA141" s="175">
        <f t="shared" ca="1" si="32"/>
        <v>0</v>
      </c>
      <c r="AB141" s="175">
        <f t="shared" ca="1" si="32"/>
        <v>0</v>
      </c>
      <c r="AC141" s="175">
        <f t="shared" ca="1" si="32"/>
        <v>0</v>
      </c>
      <c r="AD141" s="175">
        <f t="shared" ca="1" si="32"/>
        <v>0</v>
      </c>
      <c r="AE141" s="175">
        <f t="shared" ca="1" si="32"/>
        <v>0</v>
      </c>
      <c r="AF141" s="175">
        <f t="shared" ca="1" si="32"/>
        <v>0</v>
      </c>
      <c r="AG141" s="175">
        <f t="shared" ca="1" si="32"/>
        <v>0</v>
      </c>
      <c r="AH141" s="127"/>
      <c r="AI141" s="174"/>
    </row>
    <row r="142" spans="1:35" s="2" customFormat="1" ht="15.75" hidden="1" customHeight="1">
      <c r="A142" s="177" t="s">
        <v>9</v>
      </c>
      <c r="B142" s="177"/>
      <c r="C142" s="5"/>
      <c r="D142" s="98"/>
      <c r="E142" s="107"/>
      <c r="F142" s="108"/>
      <c r="G142" s="109"/>
      <c r="H142" s="110"/>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2"/>
      <c r="AI142" s="174"/>
    </row>
    <row r="143" spans="1:35" s="2" customFormat="1" ht="15" hidden="1" customHeight="1">
      <c r="A143" s="177" t="s">
        <v>9942</v>
      </c>
      <c r="B143" s="177"/>
      <c r="C143" s="5"/>
      <c r="D143" s="98"/>
      <c r="E143" s="107"/>
      <c r="F143" s="113" t="s">
        <v>61</v>
      </c>
      <c r="G143" s="109"/>
      <c r="H143" s="110"/>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2"/>
      <c r="AI143" s="174"/>
    </row>
    <row r="144" spans="1:35" s="2" customFormat="1" ht="14.1" hidden="1" customHeight="1">
      <c r="A144" s="27"/>
      <c r="B144" s="6" t="str">
        <f>IF(A145="","",+A145)</f>
        <v/>
      </c>
      <c r="C144" s="5"/>
      <c r="D144" s="98"/>
      <c r="E144" s="115"/>
      <c r="F144" s="116" t="str" cm="1">
        <f t="array" aca="1" ref="F144" ca="1">IF(A144="", "", INDIRECT("'" &amp; $A$19 &amp; "'!B" &amp; A144))</f>
        <v/>
      </c>
      <c r="G144" s="117" t="str">
        <f t="shared" ref="G144:G150" si="33">IF(A144="","","to")</f>
        <v/>
      </c>
      <c r="H144" s="118" t="str" cm="1">
        <f t="array" aca="1" ref="H144" ca="1">IF(A144="", "", INDIRECT("'" &amp; $A$19 &amp; "'!B" &amp; B144))</f>
        <v/>
      </c>
      <c r="I144" s="119" t="str" cm="1">
        <f t="array" aca="1" ref="I14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IF(OR($A144="", _xlpm.ColLetter="NONE"), "", INDIRECT("'" &amp; $A$19 &amp; "'!" &amp; _xlpm.ColLetter &amp; $B144))
)</f>
        <v/>
      </c>
      <c r="J144" s="119" t="str" cm="1">
        <f t="array" aca="1" ref="J14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IF(OR($A144="", _xlpm.ColLetter="NONE"), "", INDIRECT("'" &amp; $A$19 &amp; "'!" &amp; _xlpm.ColLetter &amp; $B144))
)</f>
        <v/>
      </c>
      <c r="K144" s="119" t="str" cm="1">
        <f t="array" aca="1" ref="K14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IF(OR($A144="", _xlpm.ColLetter="NONE"), "", INDIRECT("'" &amp; $A$19 &amp; "'!" &amp; _xlpm.ColLetter &amp; $B144))
)</f>
        <v/>
      </c>
      <c r="L144" s="119" t="str" cm="1">
        <f t="array" aca="1" ref="L14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IF(OR($A144="", _xlpm.ColLetter="NONE"), "", INDIRECT("'" &amp; $A$19 &amp; "'!" &amp; _xlpm.ColLetter &amp; $B144))
)</f>
        <v/>
      </c>
      <c r="M144" s="119" t="str" cm="1">
        <f t="array" aca="1" ref="M14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IF(OR($A144="", _xlpm.ColLetter="NONE"), "", INDIRECT("'" &amp; $A$19 &amp; "'!" &amp; _xlpm.ColLetter &amp; $B144))
)</f>
        <v/>
      </c>
      <c r="N144" s="119" t="str" cm="1">
        <f t="array" aca="1" ref="N14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IF(OR($A144="", _xlpm.ColLetter="NONE"), "", INDIRECT("'" &amp; $A$19 &amp; "'!" &amp; _xlpm.ColLetter &amp; $B144))
)</f>
        <v/>
      </c>
      <c r="O144" s="119" t="str" cm="1">
        <f t="array" aca="1" ref="O14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IF(OR($A144="", _xlpm.ColLetter="NONE"), "", INDIRECT("'" &amp; $A$19 &amp; "'!" &amp; _xlpm.ColLetter &amp; $B144))
)</f>
        <v/>
      </c>
      <c r="P144" s="119" t="str" cm="1">
        <f t="array" aca="1" ref="P14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IF(OR($A144="", _xlpm.ColLetter="NONE"), "", INDIRECT("'" &amp; $A$19 &amp; "'!" &amp; _xlpm.ColLetter &amp; $B144))
)</f>
        <v/>
      </c>
      <c r="Q144" s="119" t="str" cm="1">
        <f t="array" aca="1" ref="Q14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IF(OR($A144="", _xlpm.ColLetter="NONE"), "", INDIRECT("'" &amp; $A$19 &amp; "'!" &amp; _xlpm.ColLetter &amp; $B144))
)</f>
        <v/>
      </c>
      <c r="R144" s="119" t="str" cm="1">
        <f t="array" aca="1" ref="R14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IF(OR($A144="", _xlpm.ColLetter="NONE"), "", INDIRECT("'" &amp; $A$19 &amp; "'!" &amp; _xlpm.ColLetter &amp; $B144))
)</f>
        <v/>
      </c>
      <c r="S144" s="119" t="str" cm="1">
        <f t="array" aca="1" ref="S14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IF(OR($A144="", _xlpm.ColLetter="NONE"), "", INDIRECT("'" &amp; $A$19 &amp; "'!" &amp; _xlpm.ColLetter &amp; $B144))
)</f>
        <v/>
      </c>
      <c r="T144" s="119" t="str" cm="1">
        <f t="array" aca="1" ref="T14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IF(OR($A144="", _xlpm.ColLetter="NONE"), "", INDIRECT("'" &amp; $A$19 &amp; "'!" &amp; _xlpm.ColLetter &amp; $B144))
)</f>
        <v/>
      </c>
      <c r="U144" s="119" t="str" cm="1">
        <f t="array" aca="1" ref="U14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IF(OR($A144="", _xlpm.ColLetter="NONE"), "", INDIRECT("'" &amp; $A$19 &amp; "'!" &amp; _xlpm.ColLetter &amp; $B144))
)</f>
        <v/>
      </c>
      <c r="V144" s="119" t="str" cm="1">
        <f t="array" aca="1" ref="V14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IF(OR($A144="", _xlpm.ColLetter="NONE"), "", INDIRECT("'" &amp; $A$19 &amp; "'!" &amp; _xlpm.ColLetter &amp; $B144))
)</f>
        <v/>
      </c>
      <c r="W144" s="119" t="str" cm="1">
        <f t="array" aca="1" ref="W14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IF(OR($A144="", _xlpm.ColLetter="NONE"), "", INDIRECT("'" &amp; $A$19 &amp; "'!" &amp; _xlpm.ColLetter &amp; $B144))
)</f>
        <v/>
      </c>
      <c r="X144" s="119" t="str" cm="1">
        <f t="array" aca="1" ref="X14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IF(OR($A144="", _xlpm.ColLetter="NONE"), "", INDIRECT("'" &amp; $A$19 &amp; "'!" &amp; _xlpm.ColLetter &amp; $B144))
)</f>
        <v/>
      </c>
      <c r="Y144" s="119" t="str" cm="1">
        <f t="array" aca="1" ref="Y14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IF(OR($A144="", _xlpm.ColLetter="NONE"), "", INDIRECT("'" &amp; $A$19 &amp; "'!" &amp; _xlpm.ColLetter &amp; $B144))
)</f>
        <v/>
      </c>
      <c r="Z144" s="119" t="str" cm="1">
        <f t="array" aca="1" ref="Z14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IF(OR($A144="", _xlpm.ColLetter="NONE"), "", INDIRECT("'" &amp; $A$19 &amp; "'!" &amp; _xlpm.ColLetter &amp; $B144))
)</f>
        <v/>
      </c>
      <c r="AA144" s="119" t="str" cm="1">
        <f t="array" aca="1" ref="AA14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IF(OR($A144="", _xlpm.ColLetter="NONE"), "", INDIRECT("'" &amp; $A$19 &amp; "'!" &amp; _xlpm.ColLetter &amp; $B144))
)</f>
        <v/>
      </c>
      <c r="AB144" s="119" t="str" cm="1">
        <f t="array" aca="1" ref="AB14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IF(OR($A144="", _xlpm.ColLetter="NONE"), "", INDIRECT("'" &amp; $A$19 &amp; "'!" &amp; _xlpm.ColLetter &amp; $B144))
)</f>
        <v/>
      </c>
      <c r="AC144" s="119" t="str" cm="1">
        <f t="array" aca="1" ref="AC14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IF(OR($A144="", _xlpm.ColLetter="NONE"), "", INDIRECT("'" &amp; $A$19 &amp; "'!" &amp; _xlpm.ColLetter &amp; $B144))
)</f>
        <v/>
      </c>
      <c r="AD144" s="119" t="str" cm="1">
        <f t="array" aca="1" ref="AD14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IF(OR($A144="", _xlpm.ColLetter="NONE"), "", INDIRECT("'" &amp; $A$19 &amp; "'!" &amp; _xlpm.ColLetter &amp; $B144))
)</f>
        <v/>
      </c>
      <c r="AE144" s="119" t="str" cm="1">
        <f t="array" aca="1" ref="AE14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IF(OR($A144="", _xlpm.ColLetter="NONE"), "", INDIRECT("'" &amp; $A$19 &amp; "'!" &amp; _xlpm.ColLetter &amp; $B144))
)</f>
        <v/>
      </c>
      <c r="AF144" s="119" t="str" cm="1">
        <f t="array" aca="1" ref="AF14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IF(OR($A144="", _xlpm.ColLetter="NONE"), "", INDIRECT("'" &amp; $A$19 &amp; "'!" &amp; _xlpm.ColLetter &amp; $B144))
)</f>
        <v/>
      </c>
      <c r="AG144" s="119" t="str" cm="1">
        <f t="array" aca="1" ref="AG14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IF(OR($A144="", _xlpm.ColLetter="NONE"), "", INDIRECT("'" &amp; $A$19 &amp; "'!" &amp; _xlpm.ColLetter &amp; $B144))
)</f>
        <v/>
      </c>
      <c r="AH144" s="112"/>
      <c r="AI144" s="174"/>
    </row>
    <row r="145" spans="1:35" s="2" customFormat="1" ht="14.1" hidden="1" customHeight="1">
      <c r="A145" s="28"/>
      <c r="B145" s="6" t="str">
        <f t="shared" ref="B145:B147" si="34">IF(A146="","",+A146)</f>
        <v/>
      </c>
      <c r="C145" s="5"/>
      <c r="D145" s="98"/>
      <c r="E145" s="115"/>
      <c r="F145" s="116" t="str" cm="1">
        <f t="array" aca="1" ref="F145" ca="1">IF(A145="", "", INDIRECT("'" &amp; $A$19 &amp; "'!B" &amp; A145))</f>
        <v/>
      </c>
      <c r="G145" s="117" t="str">
        <f t="shared" si="33"/>
        <v/>
      </c>
      <c r="H145" s="118" t="str" cm="1">
        <f t="array" aca="1" ref="H145" ca="1">IF(A145="", "", INDIRECT("'" &amp; $A$19 &amp; "'!B" &amp; B145))</f>
        <v/>
      </c>
      <c r="I145" s="119" t="str" cm="1">
        <f t="array" aca="1" ref="I14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IF(OR($A145="", _xlpm.ColLetter="NONE"), "", INDIRECT("'" &amp; $A$19 &amp; "'!" &amp; _xlpm.ColLetter &amp; $B145))
)</f>
        <v/>
      </c>
      <c r="J145" s="119" t="str" cm="1">
        <f t="array" aca="1" ref="J14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IF(OR($A145="", _xlpm.ColLetter="NONE"), "", INDIRECT("'" &amp; $A$19 &amp; "'!" &amp; _xlpm.ColLetter &amp; $B145))
)</f>
        <v/>
      </c>
      <c r="K145" s="119" t="str" cm="1">
        <f t="array" aca="1" ref="K14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IF(OR($A145="", _xlpm.ColLetter="NONE"), "", INDIRECT("'" &amp; $A$19 &amp; "'!" &amp; _xlpm.ColLetter &amp; $B145))
)</f>
        <v/>
      </c>
      <c r="L145" s="119" t="str" cm="1">
        <f t="array" aca="1" ref="L14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IF(OR($A145="", _xlpm.ColLetter="NONE"), "", INDIRECT("'" &amp; $A$19 &amp; "'!" &amp; _xlpm.ColLetter &amp; $B145))
)</f>
        <v/>
      </c>
      <c r="M145" s="119" t="str" cm="1">
        <f t="array" aca="1" ref="M14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IF(OR($A145="", _xlpm.ColLetter="NONE"), "", INDIRECT("'" &amp; $A$19 &amp; "'!" &amp; _xlpm.ColLetter &amp; $B145))
)</f>
        <v/>
      </c>
      <c r="N145" s="119" t="str" cm="1">
        <f t="array" aca="1" ref="N14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IF(OR($A145="", _xlpm.ColLetter="NONE"), "", INDIRECT("'" &amp; $A$19 &amp; "'!" &amp; _xlpm.ColLetter &amp; $B145))
)</f>
        <v/>
      </c>
      <c r="O145" s="119" t="str" cm="1">
        <f t="array" aca="1" ref="O14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IF(OR($A145="", _xlpm.ColLetter="NONE"), "", INDIRECT("'" &amp; $A$19 &amp; "'!" &amp; _xlpm.ColLetter &amp; $B145))
)</f>
        <v/>
      </c>
      <c r="P145" s="119" t="str" cm="1">
        <f t="array" aca="1" ref="P14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IF(OR($A145="", _xlpm.ColLetter="NONE"), "", INDIRECT("'" &amp; $A$19 &amp; "'!" &amp; _xlpm.ColLetter &amp; $B145))
)</f>
        <v/>
      </c>
      <c r="Q145" s="119" t="str" cm="1">
        <f t="array" aca="1" ref="Q14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IF(OR($A145="", _xlpm.ColLetter="NONE"), "", INDIRECT("'" &amp; $A$19 &amp; "'!" &amp; _xlpm.ColLetter &amp; $B145))
)</f>
        <v/>
      </c>
      <c r="R145" s="119" t="str" cm="1">
        <f t="array" aca="1" ref="R14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IF(OR($A145="", _xlpm.ColLetter="NONE"), "", INDIRECT("'" &amp; $A$19 &amp; "'!" &amp; _xlpm.ColLetter &amp; $B145))
)</f>
        <v/>
      </c>
      <c r="S145" s="119" t="str" cm="1">
        <f t="array" aca="1" ref="S14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IF(OR($A145="", _xlpm.ColLetter="NONE"), "", INDIRECT("'" &amp; $A$19 &amp; "'!" &amp; _xlpm.ColLetter &amp; $B145))
)</f>
        <v/>
      </c>
      <c r="T145" s="119" t="str" cm="1">
        <f t="array" aca="1" ref="T14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IF(OR($A145="", _xlpm.ColLetter="NONE"), "", INDIRECT("'" &amp; $A$19 &amp; "'!" &amp; _xlpm.ColLetter &amp; $B145))
)</f>
        <v/>
      </c>
      <c r="U145" s="119" t="str" cm="1">
        <f t="array" aca="1" ref="U14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IF(OR($A145="", _xlpm.ColLetter="NONE"), "", INDIRECT("'" &amp; $A$19 &amp; "'!" &amp; _xlpm.ColLetter &amp; $B145))
)</f>
        <v/>
      </c>
      <c r="V145" s="119" t="str" cm="1">
        <f t="array" aca="1" ref="V14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IF(OR($A145="", _xlpm.ColLetter="NONE"), "", INDIRECT("'" &amp; $A$19 &amp; "'!" &amp; _xlpm.ColLetter &amp; $B145))
)</f>
        <v/>
      </c>
      <c r="W145" s="119" t="str" cm="1">
        <f t="array" aca="1" ref="W14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IF(OR($A145="", _xlpm.ColLetter="NONE"), "", INDIRECT("'" &amp; $A$19 &amp; "'!" &amp; _xlpm.ColLetter &amp; $B145))
)</f>
        <v/>
      </c>
      <c r="X145" s="119" t="str" cm="1">
        <f t="array" aca="1" ref="X14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IF(OR($A145="", _xlpm.ColLetter="NONE"), "", INDIRECT("'" &amp; $A$19 &amp; "'!" &amp; _xlpm.ColLetter &amp; $B145))
)</f>
        <v/>
      </c>
      <c r="Y145" s="119" t="str" cm="1">
        <f t="array" aca="1" ref="Y14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IF(OR($A145="", _xlpm.ColLetter="NONE"), "", INDIRECT("'" &amp; $A$19 &amp; "'!" &amp; _xlpm.ColLetter &amp; $B145))
)</f>
        <v/>
      </c>
      <c r="Z145" s="119" t="str" cm="1">
        <f t="array" aca="1" ref="Z14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IF(OR($A145="", _xlpm.ColLetter="NONE"), "", INDIRECT("'" &amp; $A$19 &amp; "'!" &amp; _xlpm.ColLetter &amp; $B145))
)</f>
        <v/>
      </c>
      <c r="AA145" s="119" t="str" cm="1">
        <f t="array" aca="1" ref="AA14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IF(OR($A145="", _xlpm.ColLetter="NONE"), "", INDIRECT("'" &amp; $A$19 &amp; "'!" &amp; _xlpm.ColLetter &amp; $B145))
)</f>
        <v/>
      </c>
      <c r="AB145" s="119" t="str" cm="1">
        <f t="array" aca="1" ref="AB14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IF(OR($A145="", _xlpm.ColLetter="NONE"), "", INDIRECT("'" &amp; $A$19 &amp; "'!" &amp; _xlpm.ColLetter &amp; $B145))
)</f>
        <v/>
      </c>
      <c r="AC145" s="119" t="str" cm="1">
        <f t="array" aca="1" ref="AC14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IF(OR($A145="", _xlpm.ColLetter="NONE"), "", INDIRECT("'" &amp; $A$19 &amp; "'!" &amp; _xlpm.ColLetter &amp; $B145))
)</f>
        <v/>
      </c>
      <c r="AD145" s="119" t="str" cm="1">
        <f t="array" aca="1" ref="AD14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IF(OR($A145="", _xlpm.ColLetter="NONE"), "", INDIRECT("'" &amp; $A$19 &amp; "'!" &amp; _xlpm.ColLetter &amp; $B145))
)</f>
        <v/>
      </c>
      <c r="AE145" s="119" t="str" cm="1">
        <f t="array" aca="1" ref="AE14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IF(OR($A145="", _xlpm.ColLetter="NONE"), "", INDIRECT("'" &amp; $A$19 &amp; "'!" &amp; _xlpm.ColLetter &amp; $B145))
)</f>
        <v/>
      </c>
      <c r="AF145" s="119" t="str" cm="1">
        <f t="array" aca="1" ref="AF14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IF(OR($A145="", _xlpm.ColLetter="NONE"), "", INDIRECT("'" &amp; $A$19 &amp; "'!" &amp; _xlpm.ColLetter &amp; $B145))
)</f>
        <v/>
      </c>
      <c r="AG145" s="119" t="str" cm="1">
        <f t="array" aca="1" ref="AG14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IF(OR($A145="", _xlpm.ColLetter="NONE"), "", INDIRECT("'" &amp; $A$19 &amp; "'!" &amp; _xlpm.ColLetter &amp; $B145))
)</f>
        <v/>
      </c>
      <c r="AH145" s="112"/>
      <c r="AI145" s="174"/>
    </row>
    <row r="146" spans="1:35" s="2" customFormat="1" ht="14.1" hidden="1" customHeight="1">
      <c r="A146" s="28"/>
      <c r="B146" s="6" t="str">
        <f t="shared" si="34"/>
        <v/>
      </c>
      <c r="C146" s="5"/>
      <c r="D146" s="98"/>
      <c r="E146" s="115"/>
      <c r="F146" s="116" t="str" cm="1">
        <f t="array" aca="1" ref="F146" ca="1">IF(A146="", "", INDIRECT("'" &amp; $A$19 &amp; "'!B" &amp; A146))</f>
        <v/>
      </c>
      <c r="G146" s="117" t="str">
        <f t="shared" si="33"/>
        <v/>
      </c>
      <c r="H146" s="118" t="str" cm="1">
        <f t="array" aca="1" ref="H146" ca="1">IF(A146="", "", INDIRECT("'" &amp; $A$19 &amp; "'!B" &amp; B146))</f>
        <v/>
      </c>
      <c r="I146" s="119" t="str" cm="1">
        <f t="array" aca="1" ref="I14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IF(OR($A146="", _xlpm.ColLetter="NONE"), "", INDIRECT("'" &amp; $A$19 &amp; "'!" &amp; _xlpm.ColLetter &amp; $B146))
)</f>
        <v/>
      </c>
      <c r="J146" s="119" t="str" cm="1">
        <f t="array" aca="1" ref="J14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IF(OR($A146="", _xlpm.ColLetter="NONE"), "", INDIRECT("'" &amp; $A$19 &amp; "'!" &amp; _xlpm.ColLetter &amp; $B146))
)</f>
        <v/>
      </c>
      <c r="K146" s="119" t="str" cm="1">
        <f t="array" aca="1" ref="K14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IF(OR($A146="", _xlpm.ColLetter="NONE"), "", INDIRECT("'" &amp; $A$19 &amp; "'!" &amp; _xlpm.ColLetter &amp; $B146))
)</f>
        <v/>
      </c>
      <c r="L146" s="119" t="str" cm="1">
        <f t="array" aca="1" ref="L14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IF(OR($A146="", _xlpm.ColLetter="NONE"), "", INDIRECT("'" &amp; $A$19 &amp; "'!" &amp; _xlpm.ColLetter &amp; $B146))
)</f>
        <v/>
      </c>
      <c r="M146" s="119" t="str" cm="1">
        <f t="array" aca="1" ref="M14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IF(OR($A146="", _xlpm.ColLetter="NONE"), "", INDIRECT("'" &amp; $A$19 &amp; "'!" &amp; _xlpm.ColLetter &amp; $B146))
)</f>
        <v/>
      </c>
      <c r="N146" s="119" t="str" cm="1">
        <f t="array" aca="1" ref="N14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IF(OR($A146="", _xlpm.ColLetter="NONE"), "", INDIRECT("'" &amp; $A$19 &amp; "'!" &amp; _xlpm.ColLetter &amp; $B146))
)</f>
        <v/>
      </c>
      <c r="O146" s="119" t="str" cm="1">
        <f t="array" aca="1" ref="O14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IF(OR($A146="", _xlpm.ColLetter="NONE"), "", INDIRECT("'" &amp; $A$19 &amp; "'!" &amp; _xlpm.ColLetter &amp; $B146))
)</f>
        <v/>
      </c>
      <c r="P146" s="119" t="str" cm="1">
        <f t="array" aca="1" ref="P14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IF(OR($A146="", _xlpm.ColLetter="NONE"), "", INDIRECT("'" &amp; $A$19 &amp; "'!" &amp; _xlpm.ColLetter &amp; $B146))
)</f>
        <v/>
      </c>
      <c r="Q146" s="119" t="str" cm="1">
        <f t="array" aca="1" ref="Q14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IF(OR($A146="", _xlpm.ColLetter="NONE"), "", INDIRECT("'" &amp; $A$19 &amp; "'!" &amp; _xlpm.ColLetter &amp; $B146))
)</f>
        <v/>
      </c>
      <c r="R146" s="119" t="str" cm="1">
        <f t="array" aca="1" ref="R14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IF(OR($A146="", _xlpm.ColLetter="NONE"), "", INDIRECT("'" &amp; $A$19 &amp; "'!" &amp; _xlpm.ColLetter &amp; $B146))
)</f>
        <v/>
      </c>
      <c r="S146" s="119" t="str" cm="1">
        <f t="array" aca="1" ref="S14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IF(OR($A146="", _xlpm.ColLetter="NONE"), "", INDIRECT("'" &amp; $A$19 &amp; "'!" &amp; _xlpm.ColLetter &amp; $B146))
)</f>
        <v/>
      </c>
      <c r="T146" s="119" t="str" cm="1">
        <f t="array" aca="1" ref="T14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IF(OR($A146="", _xlpm.ColLetter="NONE"), "", INDIRECT("'" &amp; $A$19 &amp; "'!" &amp; _xlpm.ColLetter &amp; $B146))
)</f>
        <v/>
      </c>
      <c r="U146" s="119" t="str" cm="1">
        <f t="array" aca="1" ref="U14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IF(OR($A146="", _xlpm.ColLetter="NONE"), "", INDIRECT("'" &amp; $A$19 &amp; "'!" &amp; _xlpm.ColLetter &amp; $B146))
)</f>
        <v/>
      </c>
      <c r="V146" s="119" t="str" cm="1">
        <f t="array" aca="1" ref="V14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IF(OR($A146="", _xlpm.ColLetter="NONE"), "", INDIRECT("'" &amp; $A$19 &amp; "'!" &amp; _xlpm.ColLetter &amp; $B146))
)</f>
        <v/>
      </c>
      <c r="W146" s="119" t="str" cm="1">
        <f t="array" aca="1" ref="W14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IF(OR($A146="", _xlpm.ColLetter="NONE"), "", INDIRECT("'" &amp; $A$19 &amp; "'!" &amp; _xlpm.ColLetter &amp; $B146))
)</f>
        <v/>
      </c>
      <c r="X146" s="119" t="str" cm="1">
        <f t="array" aca="1" ref="X14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IF(OR($A146="", _xlpm.ColLetter="NONE"), "", INDIRECT("'" &amp; $A$19 &amp; "'!" &amp; _xlpm.ColLetter &amp; $B146))
)</f>
        <v/>
      </c>
      <c r="Y146" s="119" t="str" cm="1">
        <f t="array" aca="1" ref="Y14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IF(OR($A146="", _xlpm.ColLetter="NONE"), "", INDIRECT("'" &amp; $A$19 &amp; "'!" &amp; _xlpm.ColLetter &amp; $B146))
)</f>
        <v/>
      </c>
      <c r="Z146" s="119" t="str" cm="1">
        <f t="array" aca="1" ref="Z14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IF(OR($A146="", _xlpm.ColLetter="NONE"), "", INDIRECT("'" &amp; $A$19 &amp; "'!" &amp; _xlpm.ColLetter &amp; $B146))
)</f>
        <v/>
      </c>
      <c r="AA146" s="119" t="str" cm="1">
        <f t="array" aca="1" ref="AA14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IF(OR($A146="", _xlpm.ColLetter="NONE"), "", INDIRECT("'" &amp; $A$19 &amp; "'!" &amp; _xlpm.ColLetter &amp; $B146))
)</f>
        <v/>
      </c>
      <c r="AB146" s="119" t="str" cm="1">
        <f t="array" aca="1" ref="AB14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IF(OR($A146="", _xlpm.ColLetter="NONE"), "", INDIRECT("'" &amp; $A$19 &amp; "'!" &amp; _xlpm.ColLetter &amp; $B146))
)</f>
        <v/>
      </c>
      <c r="AC146" s="119" t="str" cm="1">
        <f t="array" aca="1" ref="AC14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IF(OR($A146="", _xlpm.ColLetter="NONE"), "", INDIRECT("'" &amp; $A$19 &amp; "'!" &amp; _xlpm.ColLetter &amp; $B146))
)</f>
        <v/>
      </c>
      <c r="AD146" s="119" t="str" cm="1">
        <f t="array" aca="1" ref="AD14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IF(OR($A146="", _xlpm.ColLetter="NONE"), "", INDIRECT("'" &amp; $A$19 &amp; "'!" &amp; _xlpm.ColLetter &amp; $B146))
)</f>
        <v/>
      </c>
      <c r="AE146" s="119" t="str" cm="1">
        <f t="array" aca="1" ref="AE14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IF(OR($A146="", _xlpm.ColLetter="NONE"), "", INDIRECT("'" &amp; $A$19 &amp; "'!" &amp; _xlpm.ColLetter &amp; $B146))
)</f>
        <v/>
      </c>
      <c r="AF146" s="119" t="str" cm="1">
        <f t="array" aca="1" ref="AF14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IF(OR($A146="", _xlpm.ColLetter="NONE"), "", INDIRECT("'" &amp; $A$19 &amp; "'!" &amp; _xlpm.ColLetter &amp; $B146))
)</f>
        <v/>
      </c>
      <c r="AG146" s="119" t="str" cm="1">
        <f t="array" aca="1" ref="AG14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IF(OR($A146="", _xlpm.ColLetter="NONE"), "", INDIRECT("'" &amp; $A$19 &amp; "'!" &amp; _xlpm.ColLetter &amp; $B146))
)</f>
        <v/>
      </c>
      <c r="AH146" s="112"/>
      <c r="AI146" s="174"/>
    </row>
    <row r="147" spans="1:35" s="2" customFormat="1" ht="14.1" hidden="1" customHeight="1">
      <c r="A147" s="28"/>
      <c r="B147" s="6" t="str">
        <f t="shared" si="34"/>
        <v/>
      </c>
      <c r="C147" s="5"/>
      <c r="D147" s="98"/>
      <c r="E147" s="115"/>
      <c r="F147" s="116" t="str" cm="1">
        <f t="array" aca="1" ref="F147" ca="1">IF(A147="", "", INDIRECT("'" &amp; $A$19 &amp; "'!B" &amp; A147))</f>
        <v/>
      </c>
      <c r="G147" s="117" t="str">
        <f t="shared" si="33"/>
        <v/>
      </c>
      <c r="H147" s="118" t="str" cm="1">
        <f t="array" aca="1" ref="H147" ca="1">IF(A147="", "", INDIRECT("'" &amp; $A$19 &amp; "'!B" &amp; B147))</f>
        <v/>
      </c>
      <c r="I147" s="119" t="str" cm="1">
        <f t="array" aca="1" ref="I14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IF(OR($A147="", _xlpm.ColLetter="NONE"), "", INDIRECT("'" &amp; $A$19 &amp; "'!" &amp; _xlpm.ColLetter &amp; $B147))
)</f>
        <v/>
      </c>
      <c r="J147" s="119" t="str" cm="1">
        <f t="array" aca="1" ref="J14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IF(OR($A147="", _xlpm.ColLetter="NONE"), "", INDIRECT("'" &amp; $A$19 &amp; "'!" &amp; _xlpm.ColLetter &amp; $B147))
)</f>
        <v/>
      </c>
      <c r="K147" s="119" t="str" cm="1">
        <f t="array" aca="1" ref="K14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IF(OR($A147="", _xlpm.ColLetter="NONE"), "", INDIRECT("'" &amp; $A$19 &amp; "'!" &amp; _xlpm.ColLetter &amp; $B147))
)</f>
        <v/>
      </c>
      <c r="L147" s="119" t="str" cm="1">
        <f t="array" aca="1" ref="L14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IF(OR($A147="", _xlpm.ColLetter="NONE"), "", INDIRECT("'" &amp; $A$19 &amp; "'!" &amp; _xlpm.ColLetter &amp; $B147))
)</f>
        <v/>
      </c>
      <c r="M147" s="119" t="str" cm="1">
        <f t="array" aca="1" ref="M14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IF(OR($A147="", _xlpm.ColLetter="NONE"), "", INDIRECT("'" &amp; $A$19 &amp; "'!" &amp; _xlpm.ColLetter &amp; $B147))
)</f>
        <v/>
      </c>
      <c r="N147" s="119" t="str" cm="1">
        <f t="array" aca="1" ref="N14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IF(OR($A147="", _xlpm.ColLetter="NONE"), "", INDIRECT("'" &amp; $A$19 &amp; "'!" &amp; _xlpm.ColLetter &amp; $B147))
)</f>
        <v/>
      </c>
      <c r="O147" s="119" t="str" cm="1">
        <f t="array" aca="1" ref="O14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IF(OR($A147="", _xlpm.ColLetter="NONE"), "", INDIRECT("'" &amp; $A$19 &amp; "'!" &amp; _xlpm.ColLetter &amp; $B147))
)</f>
        <v/>
      </c>
      <c r="P147" s="119" t="str" cm="1">
        <f t="array" aca="1" ref="P14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IF(OR($A147="", _xlpm.ColLetter="NONE"), "", INDIRECT("'" &amp; $A$19 &amp; "'!" &amp; _xlpm.ColLetter &amp; $B147))
)</f>
        <v/>
      </c>
      <c r="Q147" s="119" t="str" cm="1">
        <f t="array" aca="1" ref="Q14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IF(OR($A147="", _xlpm.ColLetter="NONE"), "", INDIRECT("'" &amp; $A$19 &amp; "'!" &amp; _xlpm.ColLetter &amp; $B147))
)</f>
        <v/>
      </c>
      <c r="R147" s="119" t="str" cm="1">
        <f t="array" aca="1" ref="R14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IF(OR($A147="", _xlpm.ColLetter="NONE"), "", INDIRECT("'" &amp; $A$19 &amp; "'!" &amp; _xlpm.ColLetter &amp; $B147))
)</f>
        <v/>
      </c>
      <c r="S147" s="119" t="str" cm="1">
        <f t="array" aca="1" ref="S14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IF(OR($A147="", _xlpm.ColLetter="NONE"), "", INDIRECT("'" &amp; $A$19 &amp; "'!" &amp; _xlpm.ColLetter &amp; $B147))
)</f>
        <v/>
      </c>
      <c r="T147" s="119" t="str" cm="1">
        <f t="array" aca="1" ref="T14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IF(OR($A147="", _xlpm.ColLetter="NONE"), "", INDIRECT("'" &amp; $A$19 &amp; "'!" &amp; _xlpm.ColLetter &amp; $B147))
)</f>
        <v/>
      </c>
      <c r="U147" s="119" t="str" cm="1">
        <f t="array" aca="1" ref="U14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IF(OR($A147="", _xlpm.ColLetter="NONE"), "", INDIRECT("'" &amp; $A$19 &amp; "'!" &amp; _xlpm.ColLetter &amp; $B147))
)</f>
        <v/>
      </c>
      <c r="V147" s="119" t="str" cm="1">
        <f t="array" aca="1" ref="V14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IF(OR($A147="", _xlpm.ColLetter="NONE"), "", INDIRECT("'" &amp; $A$19 &amp; "'!" &amp; _xlpm.ColLetter &amp; $B147))
)</f>
        <v/>
      </c>
      <c r="W147" s="119" t="str" cm="1">
        <f t="array" aca="1" ref="W14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IF(OR($A147="", _xlpm.ColLetter="NONE"), "", INDIRECT("'" &amp; $A$19 &amp; "'!" &amp; _xlpm.ColLetter &amp; $B147))
)</f>
        <v/>
      </c>
      <c r="X147" s="119" t="str" cm="1">
        <f t="array" aca="1" ref="X14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IF(OR($A147="", _xlpm.ColLetter="NONE"), "", INDIRECT("'" &amp; $A$19 &amp; "'!" &amp; _xlpm.ColLetter &amp; $B147))
)</f>
        <v/>
      </c>
      <c r="Y147" s="119" t="str" cm="1">
        <f t="array" aca="1" ref="Y14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IF(OR($A147="", _xlpm.ColLetter="NONE"), "", INDIRECT("'" &amp; $A$19 &amp; "'!" &amp; _xlpm.ColLetter &amp; $B147))
)</f>
        <v/>
      </c>
      <c r="Z147" s="119" t="str" cm="1">
        <f t="array" aca="1" ref="Z14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IF(OR($A147="", _xlpm.ColLetter="NONE"), "", INDIRECT("'" &amp; $A$19 &amp; "'!" &amp; _xlpm.ColLetter &amp; $B147))
)</f>
        <v/>
      </c>
      <c r="AA147" s="119" t="str" cm="1">
        <f t="array" aca="1" ref="AA14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IF(OR($A147="", _xlpm.ColLetter="NONE"), "", INDIRECT("'" &amp; $A$19 &amp; "'!" &amp; _xlpm.ColLetter &amp; $B147))
)</f>
        <v/>
      </c>
      <c r="AB147" s="119" t="str" cm="1">
        <f t="array" aca="1" ref="AB14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IF(OR($A147="", _xlpm.ColLetter="NONE"), "", INDIRECT("'" &amp; $A$19 &amp; "'!" &amp; _xlpm.ColLetter &amp; $B147))
)</f>
        <v/>
      </c>
      <c r="AC147" s="119" t="str" cm="1">
        <f t="array" aca="1" ref="AC14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IF(OR($A147="", _xlpm.ColLetter="NONE"), "", INDIRECT("'" &amp; $A$19 &amp; "'!" &amp; _xlpm.ColLetter &amp; $B147))
)</f>
        <v/>
      </c>
      <c r="AD147" s="119" t="str" cm="1">
        <f t="array" aca="1" ref="AD14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IF(OR($A147="", _xlpm.ColLetter="NONE"), "", INDIRECT("'" &amp; $A$19 &amp; "'!" &amp; _xlpm.ColLetter &amp; $B147))
)</f>
        <v/>
      </c>
      <c r="AE147" s="119" t="str" cm="1">
        <f t="array" aca="1" ref="AE14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IF(OR($A147="", _xlpm.ColLetter="NONE"), "", INDIRECT("'" &amp; $A$19 &amp; "'!" &amp; _xlpm.ColLetter &amp; $B147))
)</f>
        <v/>
      </c>
      <c r="AF147" s="119" t="str" cm="1">
        <f t="array" aca="1" ref="AF14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IF(OR($A147="", _xlpm.ColLetter="NONE"), "", INDIRECT("'" &amp; $A$19 &amp; "'!" &amp; _xlpm.ColLetter &amp; $B147))
)</f>
        <v/>
      </c>
      <c r="AG147" s="119" t="str" cm="1">
        <f t="array" aca="1" ref="AG14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IF(OR($A147="", _xlpm.ColLetter="NONE"), "", INDIRECT("'" &amp; $A$19 &amp; "'!" &amp; _xlpm.ColLetter &amp; $B147))
)</f>
        <v/>
      </c>
      <c r="AH147" s="112"/>
      <c r="AI147" s="174"/>
    </row>
    <row r="148" spans="1:35" s="2" customFormat="1" ht="14.1" hidden="1" customHeight="1">
      <c r="A148" s="28"/>
      <c r="B148" s="6" t="str">
        <f t="shared" ref="B148:B157" si="35">IF(A149="","",+A149)</f>
        <v/>
      </c>
      <c r="C148" s="5"/>
      <c r="D148" s="98"/>
      <c r="E148" s="115"/>
      <c r="F148" s="116" t="str" cm="1">
        <f t="array" aca="1" ref="F148" ca="1">IF(A148="", "", INDIRECT("'" &amp; $A$19 &amp; "'!B" &amp; A148))</f>
        <v/>
      </c>
      <c r="G148" s="117" t="str">
        <f t="shared" si="33"/>
        <v/>
      </c>
      <c r="H148" s="118" t="str" cm="1">
        <f t="array" aca="1" ref="H148" ca="1">IF(A148="", "", INDIRECT("'" &amp; $A$19 &amp; "'!B" &amp; B148))</f>
        <v/>
      </c>
      <c r="I148" s="119" t="str" cm="1">
        <f t="array" aca="1" ref="I14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IF(OR($A148="", _xlpm.ColLetter="NONE"), "", INDIRECT("'" &amp; $A$19 &amp; "'!" &amp; _xlpm.ColLetter &amp; $B148))
)</f>
        <v/>
      </c>
      <c r="J148" s="119" t="str" cm="1">
        <f t="array" aca="1" ref="J14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IF(OR($A148="", _xlpm.ColLetter="NONE"), "", INDIRECT("'" &amp; $A$19 &amp; "'!" &amp; _xlpm.ColLetter &amp; $B148))
)</f>
        <v/>
      </c>
      <c r="K148" s="119" t="str" cm="1">
        <f t="array" aca="1" ref="K14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IF(OR($A148="", _xlpm.ColLetter="NONE"), "", INDIRECT("'" &amp; $A$19 &amp; "'!" &amp; _xlpm.ColLetter &amp; $B148))
)</f>
        <v/>
      </c>
      <c r="L148" s="119" t="str" cm="1">
        <f t="array" aca="1" ref="L14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IF(OR($A148="", _xlpm.ColLetter="NONE"), "", INDIRECT("'" &amp; $A$19 &amp; "'!" &amp; _xlpm.ColLetter &amp; $B148))
)</f>
        <v/>
      </c>
      <c r="M148" s="119" t="str" cm="1">
        <f t="array" aca="1" ref="M14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IF(OR($A148="", _xlpm.ColLetter="NONE"), "", INDIRECT("'" &amp; $A$19 &amp; "'!" &amp; _xlpm.ColLetter &amp; $B148))
)</f>
        <v/>
      </c>
      <c r="N148" s="119" t="str" cm="1">
        <f t="array" aca="1" ref="N14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IF(OR($A148="", _xlpm.ColLetter="NONE"), "", INDIRECT("'" &amp; $A$19 &amp; "'!" &amp; _xlpm.ColLetter &amp; $B148))
)</f>
        <v/>
      </c>
      <c r="O148" s="119" t="str" cm="1">
        <f t="array" aca="1" ref="O14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IF(OR($A148="", _xlpm.ColLetter="NONE"), "", INDIRECT("'" &amp; $A$19 &amp; "'!" &amp; _xlpm.ColLetter &amp; $B148))
)</f>
        <v/>
      </c>
      <c r="P148" s="119" t="str" cm="1">
        <f t="array" aca="1" ref="P14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IF(OR($A148="", _xlpm.ColLetter="NONE"), "", INDIRECT("'" &amp; $A$19 &amp; "'!" &amp; _xlpm.ColLetter &amp; $B148))
)</f>
        <v/>
      </c>
      <c r="Q148" s="119" t="str" cm="1">
        <f t="array" aca="1" ref="Q14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IF(OR($A148="", _xlpm.ColLetter="NONE"), "", INDIRECT("'" &amp; $A$19 &amp; "'!" &amp; _xlpm.ColLetter &amp; $B148))
)</f>
        <v/>
      </c>
      <c r="R148" s="119" t="str" cm="1">
        <f t="array" aca="1" ref="R14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IF(OR($A148="", _xlpm.ColLetter="NONE"), "", INDIRECT("'" &amp; $A$19 &amp; "'!" &amp; _xlpm.ColLetter &amp; $B148))
)</f>
        <v/>
      </c>
      <c r="S148" s="119" t="str" cm="1">
        <f t="array" aca="1" ref="S14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IF(OR($A148="", _xlpm.ColLetter="NONE"), "", INDIRECT("'" &amp; $A$19 &amp; "'!" &amp; _xlpm.ColLetter &amp; $B148))
)</f>
        <v/>
      </c>
      <c r="T148" s="119" t="str" cm="1">
        <f t="array" aca="1" ref="T14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IF(OR($A148="", _xlpm.ColLetter="NONE"), "", INDIRECT("'" &amp; $A$19 &amp; "'!" &amp; _xlpm.ColLetter &amp; $B148))
)</f>
        <v/>
      </c>
      <c r="U148" s="119" t="str" cm="1">
        <f t="array" aca="1" ref="U14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IF(OR($A148="", _xlpm.ColLetter="NONE"), "", INDIRECT("'" &amp; $A$19 &amp; "'!" &amp; _xlpm.ColLetter &amp; $B148))
)</f>
        <v/>
      </c>
      <c r="V148" s="119" t="str" cm="1">
        <f t="array" aca="1" ref="V14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IF(OR($A148="", _xlpm.ColLetter="NONE"), "", INDIRECT("'" &amp; $A$19 &amp; "'!" &amp; _xlpm.ColLetter &amp; $B148))
)</f>
        <v/>
      </c>
      <c r="W148" s="119" t="str" cm="1">
        <f t="array" aca="1" ref="W14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IF(OR($A148="", _xlpm.ColLetter="NONE"), "", INDIRECT("'" &amp; $A$19 &amp; "'!" &amp; _xlpm.ColLetter &amp; $B148))
)</f>
        <v/>
      </c>
      <c r="X148" s="119" t="str" cm="1">
        <f t="array" aca="1" ref="X14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IF(OR($A148="", _xlpm.ColLetter="NONE"), "", INDIRECT("'" &amp; $A$19 &amp; "'!" &amp; _xlpm.ColLetter &amp; $B148))
)</f>
        <v/>
      </c>
      <c r="Y148" s="119" t="str" cm="1">
        <f t="array" aca="1" ref="Y14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IF(OR($A148="", _xlpm.ColLetter="NONE"), "", INDIRECT("'" &amp; $A$19 &amp; "'!" &amp; _xlpm.ColLetter &amp; $B148))
)</f>
        <v/>
      </c>
      <c r="Z148" s="119" t="str" cm="1">
        <f t="array" aca="1" ref="Z14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IF(OR($A148="", _xlpm.ColLetter="NONE"), "", INDIRECT("'" &amp; $A$19 &amp; "'!" &amp; _xlpm.ColLetter &amp; $B148))
)</f>
        <v/>
      </c>
      <c r="AA148" s="119" t="str" cm="1">
        <f t="array" aca="1" ref="AA14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IF(OR($A148="", _xlpm.ColLetter="NONE"), "", INDIRECT("'" &amp; $A$19 &amp; "'!" &amp; _xlpm.ColLetter &amp; $B148))
)</f>
        <v/>
      </c>
      <c r="AB148" s="119" t="str" cm="1">
        <f t="array" aca="1" ref="AB14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IF(OR($A148="", _xlpm.ColLetter="NONE"), "", INDIRECT("'" &amp; $A$19 &amp; "'!" &amp; _xlpm.ColLetter &amp; $B148))
)</f>
        <v/>
      </c>
      <c r="AC148" s="119" t="str" cm="1">
        <f t="array" aca="1" ref="AC14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IF(OR($A148="", _xlpm.ColLetter="NONE"), "", INDIRECT("'" &amp; $A$19 &amp; "'!" &amp; _xlpm.ColLetter &amp; $B148))
)</f>
        <v/>
      </c>
      <c r="AD148" s="119" t="str" cm="1">
        <f t="array" aca="1" ref="AD14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IF(OR($A148="", _xlpm.ColLetter="NONE"), "", INDIRECT("'" &amp; $A$19 &amp; "'!" &amp; _xlpm.ColLetter &amp; $B148))
)</f>
        <v/>
      </c>
      <c r="AE148" s="119" t="str" cm="1">
        <f t="array" aca="1" ref="AE14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IF(OR($A148="", _xlpm.ColLetter="NONE"), "", INDIRECT("'" &amp; $A$19 &amp; "'!" &amp; _xlpm.ColLetter &amp; $B148))
)</f>
        <v/>
      </c>
      <c r="AF148" s="119" t="str" cm="1">
        <f t="array" aca="1" ref="AF14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IF(OR($A148="", _xlpm.ColLetter="NONE"), "", INDIRECT("'" &amp; $A$19 &amp; "'!" &amp; _xlpm.ColLetter &amp; $B148))
)</f>
        <v/>
      </c>
      <c r="AG148" s="119" t="str" cm="1">
        <f t="array" aca="1" ref="AG14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IF(OR($A148="", _xlpm.ColLetter="NONE"), "", INDIRECT("'" &amp; $A$19 &amp; "'!" &amp; _xlpm.ColLetter &amp; $B148))
)</f>
        <v/>
      </c>
      <c r="AH148" s="112"/>
      <c r="AI148" s="174"/>
    </row>
    <row r="149" spans="1:35" s="2" customFormat="1" ht="14.1" hidden="1" customHeight="1">
      <c r="A149" s="28"/>
      <c r="B149" s="6" t="str">
        <f t="shared" si="35"/>
        <v/>
      </c>
      <c r="C149" s="5"/>
      <c r="D149" s="98"/>
      <c r="E149" s="115"/>
      <c r="F149" s="116" t="str" cm="1">
        <f t="array" aca="1" ref="F149" ca="1">IF(A149="", "", INDIRECT("'" &amp; $A$19 &amp; "'!B" &amp; A149))</f>
        <v/>
      </c>
      <c r="G149" s="117" t="str">
        <f t="shared" si="33"/>
        <v/>
      </c>
      <c r="H149" s="118" t="str" cm="1">
        <f t="array" aca="1" ref="H149" ca="1">IF(A149="", "", INDIRECT("'" &amp; $A$19 &amp; "'!B" &amp; B149))</f>
        <v/>
      </c>
      <c r="I149" s="119" t="str" cm="1">
        <f t="array" aca="1" ref="I14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IF(OR($A149="", _xlpm.ColLetter="NONE"), "", INDIRECT("'" &amp; $A$19 &amp; "'!" &amp; _xlpm.ColLetter &amp; $B149))
)</f>
        <v/>
      </c>
      <c r="J149" s="119" t="str" cm="1">
        <f t="array" aca="1" ref="J14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IF(OR($A149="", _xlpm.ColLetter="NONE"), "", INDIRECT("'" &amp; $A$19 &amp; "'!" &amp; _xlpm.ColLetter &amp; $B149))
)</f>
        <v/>
      </c>
      <c r="K149" s="119" t="str" cm="1">
        <f t="array" aca="1" ref="K14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IF(OR($A149="", _xlpm.ColLetter="NONE"), "", INDIRECT("'" &amp; $A$19 &amp; "'!" &amp; _xlpm.ColLetter &amp; $B149))
)</f>
        <v/>
      </c>
      <c r="L149" s="119" t="str" cm="1">
        <f t="array" aca="1" ref="L14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IF(OR($A149="", _xlpm.ColLetter="NONE"), "", INDIRECT("'" &amp; $A$19 &amp; "'!" &amp; _xlpm.ColLetter &amp; $B149))
)</f>
        <v/>
      </c>
      <c r="M149" s="119" t="str" cm="1">
        <f t="array" aca="1" ref="M14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IF(OR($A149="", _xlpm.ColLetter="NONE"), "", INDIRECT("'" &amp; $A$19 &amp; "'!" &amp; _xlpm.ColLetter &amp; $B149))
)</f>
        <v/>
      </c>
      <c r="N149" s="119" t="str" cm="1">
        <f t="array" aca="1" ref="N14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IF(OR($A149="", _xlpm.ColLetter="NONE"), "", INDIRECT("'" &amp; $A$19 &amp; "'!" &amp; _xlpm.ColLetter &amp; $B149))
)</f>
        <v/>
      </c>
      <c r="O149" s="119" t="str" cm="1">
        <f t="array" aca="1" ref="O14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IF(OR($A149="", _xlpm.ColLetter="NONE"), "", INDIRECT("'" &amp; $A$19 &amp; "'!" &amp; _xlpm.ColLetter &amp; $B149))
)</f>
        <v/>
      </c>
      <c r="P149" s="119" t="str" cm="1">
        <f t="array" aca="1" ref="P14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IF(OR($A149="", _xlpm.ColLetter="NONE"), "", INDIRECT("'" &amp; $A$19 &amp; "'!" &amp; _xlpm.ColLetter &amp; $B149))
)</f>
        <v/>
      </c>
      <c r="Q149" s="119" t="str" cm="1">
        <f t="array" aca="1" ref="Q14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IF(OR($A149="", _xlpm.ColLetter="NONE"), "", INDIRECT("'" &amp; $A$19 &amp; "'!" &amp; _xlpm.ColLetter &amp; $B149))
)</f>
        <v/>
      </c>
      <c r="R149" s="119" t="str" cm="1">
        <f t="array" aca="1" ref="R14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IF(OR($A149="", _xlpm.ColLetter="NONE"), "", INDIRECT("'" &amp; $A$19 &amp; "'!" &amp; _xlpm.ColLetter &amp; $B149))
)</f>
        <v/>
      </c>
      <c r="S149" s="119" t="str" cm="1">
        <f t="array" aca="1" ref="S14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IF(OR($A149="", _xlpm.ColLetter="NONE"), "", INDIRECT("'" &amp; $A$19 &amp; "'!" &amp; _xlpm.ColLetter &amp; $B149))
)</f>
        <v/>
      </c>
      <c r="T149" s="119" t="str" cm="1">
        <f t="array" aca="1" ref="T14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IF(OR($A149="", _xlpm.ColLetter="NONE"), "", INDIRECT("'" &amp; $A$19 &amp; "'!" &amp; _xlpm.ColLetter &amp; $B149))
)</f>
        <v/>
      </c>
      <c r="U149" s="119" t="str" cm="1">
        <f t="array" aca="1" ref="U14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IF(OR($A149="", _xlpm.ColLetter="NONE"), "", INDIRECT("'" &amp; $A$19 &amp; "'!" &amp; _xlpm.ColLetter &amp; $B149))
)</f>
        <v/>
      </c>
      <c r="V149" s="119" t="str" cm="1">
        <f t="array" aca="1" ref="V14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IF(OR($A149="", _xlpm.ColLetter="NONE"), "", INDIRECT("'" &amp; $A$19 &amp; "'!" &amp; _xlpm.ColLetter &amp; $B149))
)</f>
        <v/>
      </c>
      <c r="W149" s="119" t="str" cm="1">
        <f t="array" aca="1" ref="W14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IF(OR($A149="", _xlpm.ColLetter="NONE"), "", INDIRECT("'" &amp; $A$19 &amp; "'!" &amp; _xlpm.ColLetter &amp; $B149))
)</f>
        <v/>
      </c>
      <c r="X149" s="119" t="str" cm="1">
        <f t="array" aca="1" ref="X14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IF(OR($A149="", _xlpm.ColLetter="NONE"), "", INDIRECT("'" &amp; $A$19 &amp; "'!" &amp; _xlpm.ColLetter &amp; $B149))
)</f>
        <v/>
      </c>
      <c r="Y149" s="119" t="str" cm="1">
        <f t="array" aca="1" ref="Y14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IF(OR($A149="", _xlpm.ColLetter="NONE"), "", INDIRECT("'" &amp; $A$19 &amp; "'!" &amp; _xlpm.ColLetter &amp; $B149))
)</f>
        <v/>
      </c>
      <c r="Z149" s="119" t="str" cm="1">
        <f t="array" aca="1" ref="Z14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IF(OR($A149="", _xlpm.ColLetter="NONE"), "", INDIRECT("'" &amp; $A$19 &amp; "'!" &amp; _xlpm.ColLetter &amp; $B149))
)</f>
        <v/>
      </c>
      <c r="AA149" s="119" t="str" cm="1">
        <f t="array" aca="1" ref="AA14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IF(OR($A149="", _xlpm.ColLetter="NONE"), "", INDIRECT("'" &amp; $A$19 &amp; "'!" &amp; _xlpm.ColLetter &amp; $B149))
)</f>
        <v/>
      </c>
      <c r="AB149" s="119" t="str" cm="1">
        <f t="array" aca="1" ref="AB14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IF(OR($A149="", _xlpm.ColLetter="NONE"), "", INDIRECT("'" &amp; $A$19 &amp; "'!" &amp; _xlpm.ColLetter &amp; $B149))
)</f>
        <v/>
      </c>
      <c r="AC149" s="119" t="str" cm="1">
        <f t="array" aca="1" ref="AC14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IF(OR($A149="", _xlpm.ColLetter="NONE"), "", INDIRECT("'" &amp; $A$19 &amp; "'!" &amp; _xlpm.ColLetter &amp; $B149))
)</f>
        <v/>
      </c>
      <c r="AD149" s="119" t="str" cm="1">
        <f t="array" aca="1" ref="AD14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IF(OR($A149="", _xlpm.ColLetter="NONE"), "", INDIRECT("'" &amp; $A$19 &amp; "'!" &amp; _xlpm.ColLetter &amp; $B149))
)</f>
        <v/>
      </c>
      <c r="AE149" s="119" t="str" cm="1">
        <f t="array" aca="1" ref="AE14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IF(OR($A149="", _xlpm.ColLetter="NONE"), "", INDIRECT("'" &amp; $A$19 &amp; "'!" &amp; _xlpm.ColLetter &amp; $B149))
)</f>
        <v/>
      </c>
      <c r="AF149" s="119" t="str" cm="1">
        <f t="array" aca="1" ref="AF14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IF(OR($A149="", _xlpm.ColLetter="NONE"), "", INDIRECT("'" &amp; $A$19 &amp; "'!" &amp; _xlpm.ColLetter &amp; $B149))
)</f>
        <v/>
      </c>
      <c r="AG149" s="119" t="str" cm="1">
        <f t="array" aca="1" ref="AG14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IF(OR($A149="", _xlpm.ColLetter="NONE"), "", INDIRECT("'" &amp; $A$19 &amp; "'!" &amp; _xlpm.ColLetter &amp; $B149))
)</f>
        <v/>
      </c>
      <c r="AH149" s="112"/>
      <c r="AI149" s="174"/>
    </row>
    <row r="150" spans="1:35" s="2" customFormat="1" ht="14.1" hidden="1" customHeight="1">
      <c r="A150" s="28"/>
      <c r="B150" s="6" t="str">
        <f t="shared" si="35"/>
        <v/>
      </c>
      <c r="C150" s="5"/>
      <c r="D150" s="98"/>
      <c r="E150" s="115"/>
      <c r="F150" s="116" t="str" cm="1">
        <f t="array" aca="1" ref="F150" ca="1">IF(A150="", "", INDIRECT("'" &amp; $A$19 &amp; "'!B" &amp; A150))</f>
        <v/>
      </c>
      <c r="G150" s="117" t="str">
        <f t="shared" si="33"/>
        <v/>
      </c>
      <c r="H150" s="118" t="str" cm="1">
        <f t="array" aca="1" ref="H150" ca="1">IF(A150="", "", INDIRECT("'" &amp; $A$19 &amp; "'!B" &amp; B150))</f>
        <v/>
      </c>
      <c r="I150" s="119" t="str" cm="1">
        <f t="array" aca="1" ref="I15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IF(OR($A150="", _xlpm.ColLetter="NONE"), "", INDIRECT("'" &amp; $A$19 &amp; "'!" &amp; _xlpm.ColLetter &amp; $B150))
)</f>
        <v/>
      </c>
      <c r="J150" s="119" t="str" cm="1">
        <f t="array" aca="1" ref="J15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IF(OR($A150="", _xlpm.ColLetter="NONE"), "", INDIRECT("'" &amp; $A$19 &amp; "'!" &amp; _xlpm.ColLetter &amp; $B150))
)</f>
        <v/>
      </c>
      <c r="K150" s="119" t="str" cm="1">
        <f t="array" aca="1" ref="K15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IF(OR($A150="", _xlpm.ColLetter="NONE"), "", INDIRECT("'" &amp; $A$19 &amp; "'!" &amp; _xlpm.ColLetter &amp; $B150))
)</f>
        <v/>
      </c>
      <c r="L150" s="119" t="str" cm="1">
        <f t="array" aca="1" ref="L15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IF(OR($A150="", _xlpm.ColLetter="NONE"), "", INDIRECT("'" &amp; $A$19 &amp; "'!" &amp; _xlpm.ColLetter &amp; $B150))
)</f>
        <v/>
      </c>
      <c r="M150" s="119" t="str" cm="1">
        <f t="array" aca="1" ref="M15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IF(OR($A150="", _xlpm.ColLetter="NONE"), "", INDIRECT("'" &amp; $A$19 &amp; "'!" &amp; _xlpm.ColLetter &amp; $B150))
)</f>
        <v/>
      </c>
      <c r="N150" s="119" t="str" cm="1">
        <f t="array" aca="1" ref="N15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IF(OR($A150="", _xlpm.ColLetter="NONE"), "", INDIRECT("'" &amp; $A$19 &amp; "'!" &amp; _xlpm.ColLetter &amp; $B150))
)</f>
        <v/>
      </c>
      <c r="O150" s="119" t="str" cm="1">
        <f t="array" aca="1" ref="O15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IF(OR($A150="", _xlpm.ColLetter="NONE"), "", INDIRECT("'" &amp; $A$19 &amp; "'!" &amp; _xlpm.ColLetter &amp; $B150))
)</f>
        <v/>
      </c>
      <c r="P150" s="119" t="str" cm="1">
        <f t="array" aca="1" ref="P15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IF(OR($A150="", _xlpm.ColLetter="NONE"), "", INDIRECT("'" &amp; $A$19 &amp; "'!" &amp; _xlpm.ColLetter &amp; $B150))
)</f>
        <v/>
      </c>
      <c r="Q150" s="119" t="str" cm="1">
        <f t="array" aca="1" ref="Q15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IF(OR($A150="", _xlpm.ColLetter="NONE"), "", INDIRECT("'" &amp; $A$19 &amp; "'!" &amp; _xlpm.ColLetter &amp; $B150))
)</f>
        <v/>
      </c>
      <c r="R150" s="119" t="str" cm="1">
        <f t="array" aca="1" ref="R15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IF(OR($A150="", _xlpm.ColLetter="NONE"), "", INDIRECT("'" &amp; $A$19 &amp; "'!" &amp; _xlpm.ColLetter &amp; $B150))
)</f>
        <v/>
      </c>
      <c r="S150" s="119" t="str" cm="1">
        <f t="array" aca="1" ref="S15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IF(OR($A150="", _xlpm.ColLetter="NONE"), "", INDIRECT("'" &amp; $A$19 &amp; "'!" &amp; _xlpm.ColLetter &amp; $B150))
)</f>
        <v/>
      </c>
      <c r="T150" s="119" t="str" cm="1">
        <f t="array" aca="1" ref="T15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IF(OR($A150="", _xlpm.ColLetter="NONE"), "", INDIRECT("'" &amp; $A$19 &amp; "'!" &amp; _xlpm.ColLetter &amp; $B150))
)</f>
        <v/>
      </c>
      <c r="U150" s="119" t="str" cm="1">
        <f t="array" aca="1" ref="U15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IF(OR($A150="", _xlpm.ColLetter="NONE"), "", INDIRECT("'" &amp; $A$19 &amp; "'!" &amp; _xlpm.ColLetter &amp; $B150))
)</f>
        <v/>
      </c>
      <c r="V150" s="119" t="str" cm="1">
        <f t="array" aca="1" ref="V15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IF(OR($A150="", _xlpm.ColLetter="NONE"), "", INDIRECT("'" &amp; $A$19 &amp; "'!" &amp; _xlpm.ColLetter &amp; $B150))
)</f>
        <v/>
      </c>
      <c r="W150" s="119" t="str" cm="1">
        <f t="array" aca="1" ref="W15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IF(OR($A150="", _xlpm.ColLetter="NONE"), "", INDIRECT("'" &amp; $A$19 &amp; "'!" &amp; _xlpm.ColLetter &amp; $B150))
)</f>
        <v/>
      </c>
      <c r="X150" s="119" t="str" cm="1">
        <f t="array" aca="1" ref="X15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IF(OR($A150="", _xlpm.ColLetter="NONE"), "", INDIRECT("'" &amp; $A$19 &amp; "'!" &amp; _xlpm.ColLetter &amp; $B150))
)</f>
        <v/>
      </c>
      <c r="Y150" s="119" t="str" cm="1">
        <f t="array" aca="1" ref="Y15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IF(OR($A150="", _xlpm.ColLetter="NONE"), "", INDIRECT("'" &amp; $A$19 &amp; "'!" &amp; _xlpm.ColLetter &amp; $B150))
)</f>
        <v/>
      </c>
      <c r="Z150" s="119" t="str" cm="1">
        <f t="array" aca="1" ref="Z15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IF(OR($A150="", _xlpm.ColLetter="NONE"), "", INDIRECT("'" &amp; $A$19 &amp; "'!" &amp; _xlpm.ColLetter &amp; $B150))
)</f>
        <v/>
      </c>
      <c r="AA150" s="119" t="str" cm="1">
        <f t="array" aca="1" ref="AA15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IF(OR($A150="", _xlpm.ColLetter="NONE"), "", INDIRECT("'" &amp; $A$19 &amp; "'!" &amp; _xlpm.ColLetter &amp; $B150))
)</f>
        <v/>
      </c>
      <c r="AB150" s="119" t="str" cm="1">
        <f t="array" aca="1" ref="AB15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IF(OR($A150="", _xlpm.ColLetter="NONE"), "", INDIRECT("'" &amp; $A$19 &amp; "'!" &amp; _xlpm.ColLetter &amp; $B150))
)</f>
        <v/>
      </c>
      <c r="AC150" s="119" t="str" cm="1">
        <f t="array" aca="1" ref="AC15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IF(OR($A150="", _xlpm.ColLetter="NONE"), "", INDIRECT("'" &amp; $A$19 &amp; "'!" &amp; _xlpm.ColLetter &amp; $B150))
)</f>
        <v/>
      </c>
      <c r="AD150" s="119" t="str" cm="1">
        <f t="array" aca="1" ref="AD15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IF(OR($A150="", _xlpm.ColLetter="NONE"), "", INDIRECT("'" &amp; $A$19 &amp; "'!" &amp; _xlpm.ColLetter &amp; $B150))
)</f>
        <v/>
      </c>
      <c r="AE150" s="119" t="str" cm="1">
        <f t="array" aca="1" ref="AE15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IF(OR($A150="", _xlpm.ColLetter="NONE"), "", INDIRECT("'" &amp; $A$19 &amp; "'!" &amp; _xlpm.ColLetter &amp; $B150))
)</f>
        <v/>
      </c>
      <c r="AF150" s="119" t="str" cm="1">
        <f t="array" aca="1" ref="AF15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IF(OR($A150="", _xlpm.ColLetter="NONE"), "", INDIRECT("'" &amp; $A$19 &amp; "'!" &amp; _xlpm.ColLetter &amp; $B150))
)</f>
        <v/>
      </c>
      <c r="AG150" s="119" t="str" cm="1">
        <f t="array" aca="1" ref="AG15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IF(OR($A150="", _xlpm.ColLetter="NONE"), "", INDIRECT("'" &amp; $A$19 &amp; "'!" &amp; _xlpm.ColLetter &amp; $B150))
)</f>
        <v/>
      </c>
      <c r="AH150" s="112"/>
      <c r="AI150" s="174"/>
    </row>
    <row r="151" spans="1:35" s="2" customFormat="1" ht="14.1" hidden="1" customHeight="1">
      <c r="A151" s="28"/>
      <c r="B151" s="6" t="str">
        <f t="shared" si="35"/>
        <v/>
      </c>
      <c r="C151" s="5"/>
      <c r="D151" s="98"/>
      <c r="E151" s="115"/>
      <c r="F151" s="116" t="str" cm="1">
        <f t="array" aca="1" ref="F151" ca="1">IF(A151="", "", INDIRECT("'" &amp; $A$19 &amp; "'!B" &amp; A151))</f>
        <v/>
      </c>
      <c r="G151" s="117" t="str">
        <f t="shared" ref="G151:G158" si="36">IF(A151="","","to")</f>
        <v/>
      </c>
      <c r="H151" s="118" t="str" cm="1">
        <f t="array" aca="1" ref="H151" ca="1">IF(A151="", "", INDIRECT("'" &amp; $A$19 &amp; "'!B" &amp; B151))</f>
        <v/>
      </c>
      <c r="I151" s="119" t="str" cm="1">
        <f t="array" aca="1" ref="I15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IF(OR($A151="", _xlpm.ColLetter="NONE"), "", INDIRECT("'" &amp; $A$19 &amp; "'!" &amp; _xlpm.ColLetter &amp; $B151))
)</f>
        <v/>
      </c>
      <c r="J151" s="119" t="str" cm="1">
        <f t="array" aca="1" ref="J15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IF(OR($A151="", _xlpm.ColLetter="NONE"), "", INDIRECT("'" &amp; $A$19 &amp; "'!" &amp; _xlpm.ColLetter &amp; $B151))
)</f>
        <v/>
      </c>
      <c r="K151" s="119" t="str" cm="1">
        <f t="array" aca="1" ref="K15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IF(OR($A151="", _xlpm.ColLetter="NONE"), "", INDIRECT("'" &amp; $A$19 &amp; "'!" &amp; _xlpm.ColLetter &amp; $B151))
)</f>
        <v/>
      </c>
      <c r="L151" s="119" t="str" cm="1">
        <f t="array" aca="1" ref="L15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IF(OR($A151="", _xlpm.ColLetter="NONE"), "", INDIRECT("'" &amp; $A$19 &amp; "'!" &amp; _xlpm.ColLetter &amp; $B151))
)</f>
        <v/>
      </c>
      <c r="M151" s="119" t="str" cm="1">
        <f t="array" aca="1" ref="M15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IF(OR($A151="", _xlpm.ColLetter="NONE"), "", INDIRECT("'" &amp; $A$19 &amp; "'!" &amp; _xlpm.ColLetter &amp; $B151))
)</f>
        <v/>
      </c>
      <c r="N151" s="119" t="str" cm="1">
        <f t="array" aca="1" ref="N15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IF(OR($A151="", _xlpm.ColLetter="NONE"), "", INDIRECT("'" &amp; $A$19 &amp; "'!" &amp; _xlpm.ColLetter &amp; $B151))
)</f>
        <v/>
      </c>
      <c r="O151" s="119" t="str" cm="1">
        <f t="array" aca="1" ref="O15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IF(OR($A151="", _xlpm.ColLetter="NONE"), "", INDIRECT("'" &amp; $A$19 &amp; "'!" &amp; _xlpm.ColLetter &amp; $B151))
)</f>
        <v/>
      </c>
      <c r="P151" s="119" t="str" cm="1">
        <f t="array" aca="1" ref="P15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IF(OR($A151="", _xlpm.ColLetter="NONE"), "", INDIRECT("'" &amp; $A$19 &amp; "'!" &amp; _xlpm.ColLetter &amp; $B151))
)</f>
        <v/>
      </c>
      <c r="Q151" s="119" t="str" cm="1">
        <f t="array" aca="1" ref="Q15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IF(OR($A151="", _xlpm.ColLetter="NONE"), "", INDIRECT("'" &amp; $A$19 &amp; "'!" &amp; _xlpm.ColLetter &amp; $B151))
)</f>
        <v/>
      </c>
      <c r="R151" s="119" t="str" cm="1">
        <f t="array" aca="1" ref="R15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IF(OR($A151="", _xlpm.ColLetter="NONE"), "", INDIRECT("'" &amp; $A$19 &amp; "'!" &amp; _xlpm.ColLetter &amp; $B151))
)</f>
        <v/>
      </c>
      <c r="S151" s="119" t="str" cm="1">
        <f t="array" aca="1" ref="S15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IF(OR($A151="", _xlpm.ColLetter="NONE"), "", INDIRECT("'" &amp; $A$19 &amp; "'!" &amp; _xlpm.ColLetter &amp; $B151))
)</f>
        <v/>
      </c>
      <c r="T151" s="119" t="str" cm="1">
        <f t="array" aca="1" ref="T15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IF(OR($A151="", _xlpm.ColLetter="NONE"), "", INDIRECT("'" &amp; $A$19 &amp; "'!" &amp; _xlpm.ColLetter &amp; $B151))
)</f>
        <v/>
      </c>
      <c r="U151" s="119" t="str" cm="1">
        <f t="array" aca="1" ref="U15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IF(OR($A151="", _xlpm.ColLetter="NONE"), "", INDIRECT("'" &amp; $A$19 &amp; "'!" &amp; _xlpm.ColLetter &amp; $B151))
)</f>
        <v/>
      </c>
      <c r="V151" s="119" t="str" cm="1">
        <f t="array" aca="1" ref="V15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IF(OR($A151="", _xlpm.ColLetter="NONE"), "", INDIRECT("'" &amp; $A$19 &amp; "'!" &amp; _xlpm.ColLetter &amp; $B151))
)</f>
        <v/>
      </c>
      <c r="W151" s="119" t="str" cm="1">
        <f t="array" aca="1" ref="W15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IF(OR($A151="", _xlpm.ColLetter="NONE"), "", INDIRECT("'" &amp; $A$19 &amp; "'!" &amp; _xlpm.ColLetter &amp; $B151))
)</f>
        <v/>
      </c>
      <c r="X151" s="119" t="str" cm="1">
        <f t="array" aca="1" ref="X15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IF(OR($A151="", _xlpm.ColLetter="NONE"), "", INDIRECT("'" &amp; $A$19 &amp; "'!" &amp; _xlpm.ColLetter &amp; $B151))
)</f>
        <v/>
      </c>
      <c r="Y151" s="119" t="str" cm="1">
        <f t="array" aca="1" ref="Y15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IF(OR($A151="", _xlpm.ColLetter="NONE"), "", INDIRECT("'" &amp; $A$19 &amp; "'!" &amp; _xlpm.ColLetter &amp; $B151))
)</f>
        <v/>
      </c>
      <c r="Z151" s="119" t="str" cm="1">
        <f t="array" aca="1" ref="Z15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IF(OR($A151="", _xlpm.ColLetter="NONE"), "", INDIRECT("'" &amp; $A$19 &amp; "'!" &amp; _xlpm.ColLetter &amp; $B151))
)</f>
        <v/>
      </c>
      <c r="AA151" s="119" t="str" cm="1">
        <f t="array" aca="1" ref="AA15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IF(OR($A151="", _xlpm.ColLetter="NONE"), "", INDIRECT("'" &amp; $A$19 &amp; "'!" &amp; _xlpm.ColLetter &amp; $B151))
)</f>
        <v/>
      </c>
      <c r="AB151" s="119" t="str" cm="1">
        <f t="array" aca="1" ref="AB15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IF(OR($A151="", _xlpm.ColLetter="NONE"), "", INDIRECT("'" &amp; $A$19 &amp; "'!" &amp; _xlpm.ColLetter &amp; $B151))
)</f>
        <v/>
      </c>
      <c r="AC151" s="119" t="str" cm="1">
        <f t="array" aca="1" ref="AC15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IF(OR($A151="", _xlpm.ColLetter="NONE"), "", INDIRECT("'" &amp; $A$19 &amp; "'!" &amp; _xlpm.ColLetter &amp; $B151))
)</f>
        <v/>
      </c>
      <c r="AD151" s="119" t="str" cm="1">
        <f t="array" aca="1" ref="AD15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IF(OR($A151="", _xlpm.ColLetter="NONE"), "", INDIRECT("'" &amp; $A$19 &amp; "'!" &amp; _xlpm.ColLetter &amp; $B151))
)</f>
        <v/>
      </c>
      <c r="AE151" s="119" t="str" cm="1">
        <f t="array" aca="1" ref="AE15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IF(OR($A151="", _xlpm.ColLetter="NONE"), "", INDIRECT("'" &amp; $A$19 &amp; "'!" &amp; _xlpm.ColLetter &amp; $B151))
)</f>
        <v/>
      </c>
      <c r="AF151" s="119" t="str" cm="1">
        <f t="array" aca="1" ref="AF15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IF(OR($A151="", _xlpm.ColLetter="NONE"), "", INDIRECT("'" &amp; $A$19 &amp; "'!" &amp; _xlpm.ColLetter &amp; $B151))
)</f>
        <v/>
      </c>
      <c r="AG151" s="119" t="str" cm="1">
        <f t="array" aca="1" ref="AG15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IF(OR($A151="", _xlpm.ColLetter="NONE"), "", INDIRECT("'" &amp; $A$19 &amp; "'!" &amp; _xlpm.ColLetter &amp; $B151))
)</f>
        <v/>
      </c>
      <c r="AH151" s="112"/>
      <c r="AI151" s="174"/>
    </row>
    <row r="152" spans="1:35" s="2" customFormat="1" ht="14.1" hidden="1" customHeight="1">
      <c r="A152" s="28"/>
      <c r="B152" s="6" t="str">
        <f t="shared" si="35"/>
        <v/>
      </c>
      <c r="C152" s="6"/>
      <c r="D152" s="98"/>
      <c r="E152" s="115"/>
      <c r="F152" s="116" t="str" cm="1">
        <f t="array" aca="1" ref="F152" ca="1">IF(A152="", "", INDIRECT("'" &amp; $A$19 &amp; "'!B" &amp; A152))</f>
        <v/>
      </c>
      <c r="G152" s="117" t="str">
        <f t="shared" si="36"/>
        <v/>
      </c>
      <c r="H152" s="118" t="str" cm="1">
        <f t="array" aca="1" ref="H152" ca="1">IF(A152="", "", INDIRECT("'" &amp; $A$19 &amp; "'!B" &amp; B152))</f>
        <v/>
      </c>
      <c r="I152" s="119" t="str" cm="1">
        <f t="array" aca="1" ref="I15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IF(OR($A152="", _xlpm.ColLetter="NONE"), "", INDIRECT("'" &amp; $A$19 &amp; "'!" &amp; _xlpm.ColLetter &amp; $B152))
)</f>
        <v/>
      </c>
      <c r="J152" s="119" t="str" cm="1">
        <f t="array" aca="1" ref="J15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IF(OR($A152="", _xlpm.ColLetter="NONE"), "", INDIRECT("'" &amp; $A$19 &amp; "'!" &amp; _xlpm.ColLetter &amp; $B152))
)</f>
        <v/>
      </c>
      <c r="K152" s="119" t="str" cm="1">
        <f t="array" aca="1" ref="K15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IF(OR($A152="", _xlpm.ColLetter="NONE"), "", INDIRECT("'" &amp; $A$19 &amp; "'!" &amp; _xlpm.ColLetter &amp; $B152))
)</f>
        <v/>
      </c>
      <c r="L152" s="119" t="str" cm="1">
        <f t="array" aca="1" ref="L15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IF(OR($A152="", _xlpm.ColLetter="NONE"), "", INDIRECT("'" &amp; $A$19 &amp; "'!" &amp; _xlpm.ColLetter &amp; $B152))
)</f>
        <v/>
      </c>
      <c r="M152" s="119" t="str" cm="1">
        <f t="array" aca="1" ref="M15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IF(OR($A152="", _xlpm.ColLetter="NONE"), "", INDIRECT("'" &amp; $A$19 &amp; "'!" &amp; _xlpm.ColLetter &amp; $B152))
)</f>
        <v/>
      </c>
      <c r="N152" s="119" t="str" cm="1">
        <f t="array" aca="1" ref="N15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IF(OR($A152="", _xlpm.ColLetter="NONE"), "", INDIRECT("'" &amp; $A$19 &amp; "'!" &amp; _xlpm.ColLetter &amp; $B152))
)</f>
        <v/>
      </c>
      <c r="O152" s="119" t="str" cm="1">
        <f t="array" aca="1" ref="O15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IF(OR($A152="", _xlpm.ColLetter="NONE"), "", INDIRECT("'" &amp; $A$19 &amp; "'!" &amp; _xlpm.ColLetter &amp; $B152))
)</f>
        <v/>
      </c>
      <c r="P152" s="119" t="str" cm="1">
        <f t="array" aca="1" ref="P15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IF(OR($A152="", _xlpm.ColLetter="NONE"), "", INDIRECT("'" &amp; $A$19 &amp; "'!" &amp; _xlpm.ColLetter &amp; $B152))
)</f>
        <v/>
      </c>
      <c r="Q152" s="119" t="str" cm="1">
        <f t="array" aca="1" ref="Q15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IF(OR($A152="", _xlpm.ColLetter="NONE"), "", INDIRECT("'" &amp; $A$19 &amp; "'!" &amp; _xlpm.ColLetter &amp; $B152))
)</f>
        <v/>
      </c>
      <c r="R152" s="119" t="str" cm="1">
        <f t="array" aca="1" ref="R15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IF(OR($A152="", _xlpm.ColLetter="NONE"), "", INDIRECT("'" &amp; $A$19 &amp; "'!" &amp; _xlpm.ColLetter &amp; $B152))
)</f>
        <v/>
      </c>
      <c r="S152" s="119" t="str" cm="1">
        <f t="array" aca="1" ref="S15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IF(OR($A152="", _xlpm.ColLetter="NONE"), "", INDIRECT("'" &amp; $A$19 &amp; "'!" &amp; _xlpm.ColLetter &amp; $B152))
)</f>
        <v/>
      </c>
      <c r="T152" s="119" t="str" cm="1">
        <f t="array" aca="1" ref="T15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IF(OR($A152="", _xlpm.ColLetter="NONE"), "", INDIRECT("'" &amp; $A$19 &amp; "'!" &amp; _xlpm.ColLetter &amp; $B152))
)</f>
        <v/>
      </c>
      <c r="U152" s="119" t="str" cm="1">
        <f t="array" aca="1" ref="U15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IF(OR($A152="", _xlpm.ColLetter="NONE"), "", INDIRECT("'" &amp; $A$19 &amp; "'!" &amp; _xlpm.ColLetter &amp; $B152))
)</f>
        <v/>
      </c>
      <c r="V152" s="119" t="str" cm="1">
        <f t="array" aca="1" ref="V15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IF(OR($A152="", _xlpm.ColLetter="NONE"), "", INDIRECT("'" &amp; $A$19 &amp; "'!" &amp; _xlpm.ColLetter &amp; $B152))
)</f>
        <v/>
      </c>
      <c r="W152" s="119" t="str" cm="1">
        <f t="array" aca="1" ref="W15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IF(OR($A152="", _xlpm.ColLetter="NONE"), "", INDIRECT("'" &amp; $A$19 &amp; "'!" &amp; _xlpm.ColLetter &amp; $B152))
)</f>
        <v/>
      </c>
      <c r="X152" s="119" t="str" cm="1">
        <f t="array" aca="1" ref="X15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IF(OR($A152="", _xlpm.ColLetter="NONE"), "", INDIRECT("'" &amp; $A$19 &amp; "'!" &amp; _xlpm.ColLetter &amp; $B152))
)</f>
        <v/>
      </c>
      <c r="Y152" s="119" t="str" cm="1">
        <f t="array" aca="1" ref="Y15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IF(OR($A152="", _xlpm.ColLetter="NONE"), "", INDIRECT("'" &amp; $A$19 &amp; "'!" &amp; _xlpm.ColLetter &amp; $B152))
)</f>
        <v/>
      </c>
      <c r="Z152" s="119" t="str" cm="1">
        <f t="array" aca="1" ref="Z15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IF(OR($A152="", _xlpm.ColLetter="NONE"), "", INDIRECT("'" &amp; $A$19 &amp; "'!" &amp; _xlpm.ColLetter &amp; $B152))
)</f>
        <v/>
      </c>
      <c r="AA152" s="119" t="str" cm="1">
        <f t="array" aca="1" ref="AA15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IF(OR($A152="", _xlpm.ColLetter="NONE"), "", INDIRECT("'" &amp; $A$19 &amp; "'!" &amp; _xlpm.ColLetter &amp; $B152))
)</f>
        <v/>
      </c>
      <c r="AB152" s="119" t="str" cm="1">
        <f t="array" aca="1" ref="AB15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IF(OR($A152="", _xlpm.ColLetter="NONE"), "", INDIRECT("'" &amp; $A$19 &amp; "'!" &amp; _xlpm.ColLetter &amp; $B152))
)</f>
        <v/>
      </c>
      <c r="AC152" s="119" t="str" cm="1">
        <f t="array" aca="1" ref="AC15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IF(OR($A152="", _xlpm.ColLetter="NONE"), "", INDIRECT("'" &amp; $A$19 &amp; "'!" &amp; _xlpm.ColLetter &amp; $B152))
)</f>
        <v/>
      </c>
      <c r="AD152" s="119" t="str" cm="1">
        <f t="array" aca="1" ref="AD15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IF(OR($A152="", _xlpm.ColLetter="NONE"), "", INDIRECT("'" &amp; $A$19 &amp; "'!" &amp; _xlpm.ColLetter &amp; $B152))
)</f>
        <v/>
      </c>
      <c r="AE152" s="119" t="str" cm="1">
        <f t="array" aca="1" ref="AE15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IF(OR($A152="", _xlpm.ColLetter="NONE"), "", INDIRECT("'" &amp; $A$19 &amp; "'!" &amp; _xlpm.ColLetter &amp; $B152))
)</f>
        <v/>
      </c>
      <c r="AF152" s="119" t="str" cm="1">
        <f t="array" aca="1" ref="AF15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IF(OR($A152="", _xlpm.ColLetter="NONE"), "", INDIRECT("'" &amp; $A$19 &amp; "'!" &amp; _xlpm.ColLetter &amp; $B152))
)</f>
        <v/>
      </c>
      <c r="AG152" s="119" t="str" cm="1">
        <f t="array" aca="1" ref="AG15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IF(OR($A152="", _xlpm.ColLetter="NONE"), "", INDIRECT("'" &amp; $A$19 &amp; "'!" &amp; _xlpm.ColLetter &amp; $B152))
)</f>
        <v/>
      </c>
      <c r="AH152" s="112"/>
      <c r="AI152" s="174"/>
    </row>
    <row r="153" spans="1:35" s="2" customFormat="1" ht="13.5" hidden="1" customHeight="1">
      <c r="A153" s="28"/>
      <c r="B153" s="6" t="str">
        <f t="shared" si="35"/>
        <v/>
      </c>
      <c r="C153" s="5"/>
      <c r="D153" s="98"/>
      <c r="E153" s="115"/>
      <c r="F153" s="116" t="str" cm="1">
        <f t="array" aca="1" ref="F153" ca="1">IF(A153="", "", INDIRECT("'" &amp; $A$19 &amp; "'!B" &amp; A153))</f>
        <v/>
      </c>
      <c r="G153" s="117" t="str">
        <f t="shared" si="36"/>
        <v/>
      </c>
      <c r="H153" s="118" t="str" cm="1">
        <f t="array" aca="1" ref="H153" ca="1">IF(A153="", "", INDIRECT("'" &amp; $A$19 &amp; "'!B" &amp; B153))</f>
        <v/>
      </c>
      <c r="I153" s="119" t="str" cm="1">
        <f t="array" aca="1" ref="I15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IF(OR($A153="", _xlpm.ColLetter="NONE"), "", INDIRECT("'" &amp; $A$19 &amp; "'!" &amp; _xlpm.ColLetter &amp; $B153))
)</f>
        <v/>
      </c>
      <c r="J153" s="119" t="str" cm="1">
        <f t="array" aca="1" ref="J15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IF(OR($A153="", _xlpm.ColLetter="NONE"), "", INDIRECT("'" &amp; $A$19 &amp; "'!" &amp; _xlpm.ColLetter &amp; $B153))
)</f>
        <v/>
      </c>
      <c r="K153" s="119" t="str" cm="1">
        <f t="array" aca="1" ref="K15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IF(OR($A153="", _xlpm.ColLetter="NONE"), "", INDIRECT("'" &amp; $A$19 &amp; "'!" &amp; _xlpm.ColLetter &amp; $B153))
)</f>
        <v/>
      </c>
      <c r="L153" s="119" t="str" cm="1">
        <f t="array" aca="1" ref="L15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IF(OR($A153="", _xlpm.ColLetter="NONE"), "", INDIRECT("'" &amp; $A$19 &amp; "'!" &amp; _xlpm.ColLetter &amp; $B153))
)</f>
        <v/>
      </c>
      <c r="M153" s="119" t="str" cm="1">
        <f t="array" aca="1" ref="M15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IF(OR($A153="", _xlpm.ColLetter="NONE"), "", INDIRECT("'" &amp; $A$19 &amp; "'!" &amp; _xlpm.ColLetter &amp; $B153))
)</f>
        <v/>
      </c>
      <c r="N153" s="119" t="str" cm="1">
        <f t="array" aca="1" ref="N15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IF(OR($A153="", _xlpm.ColLetter="NONE"), "", INDIRECT("'" &amp; $A$19 &amp; "'!" &amp; _xlpm.ColLetter &amp; $B153))
)</f>
        <v/>
      </c>
      <c r="O153" s="119" t="str" cm="1">
        <f t="array" aca="1" ref="O15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IF(OR($A153="", _xlpm.ColLetter="NONE"), "", INDIRECT("'" &amp; $A$19 &amp; "'!" &amp; _xlpm.ColLetter &amp; $B153))
)</f>
        <v/>
      </c>
      <c r="P153" s="119" t="str" cm="1">
        <f t="array" aca="1" ref="P15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IF(OR($A153="", _xlpm.ColLetter="NONE"), "", INDIRECT("'" &amp; $A$19 &amp; "'!" &amp; _xlpm.ColLetter &amp; $B153))
)</f>
        <v/>
      </c>
      <c r="Q153" s="119" t="str" cm="1">
        <f t="array" aca="1" ref="Q15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IF(OR($A153="", _xlpm.ColLetter="NONE"), "", INDIRECT("'" &amp; $A$19 &amp; "'!" &amp; _xlpm.ColLetter &amp; $B153))
)</f>
        <v/>
      </c>
      <c r="R153" s="119" t="str" cm="1">
        <f t="array" aca="1" ref="R15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IF(OR($A153="", _xlpm.ColLetter="NONE"), "", INDIRECT("'" &amp; $A$19 &amp; "'!" &amp; _xlpm.ColLetter &amp; $B153))
)</f>
        <v/>
      </c>
      <c r="S153" s="119" t="str" cm="1">
        <f t="array" aca="1" ref="S15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IF(OR($A153="", _xlpm.ColLetter="NONE"), "", INDIRECT("'" &amp; $A$19 &amp; "'!" &amp; _xlpm.ColLetter &amp; $B153))
)</f>
        <v/>
      </c>
      <c r="T153" s="119" t="str" cm="1">
        <f t="array" aca="1" ref="T15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IF(OR($A153="", _xlpm.ColLetter="NONE"), "", INDIRECT("'" &amp; $A$19 &amp; "'!" &amp; _xlpm.ColLetter &amp; $B153))
)</f>
        <v/>
      </c>
      <c r="U153" s="119" t="str" cm="1">
        <f t="array" aca="1" ref="U15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IF(OR($A153="", _xlpm.ColLetter="NONE"), "", INDIRECT("'" &amp; $A$19 &amp; "'!" &amp; _xlpm.ColLetter &amp; $B153))
)</f>
        <v/>
      </c>
      <c r="V153" s="119" t="str" cm="1">
        <f t="array" aca="1" ref="V15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IF(OR($A153="", _xlpm.ColLetter="NONE"), "", INDIRECT("'" &amp; $A$19 &amp; "'!" &amp; _xlpm.ColLetter &amp; $B153))
)</f>
        <v/>
      </c>
      <c r="W153" s="119" t="str" cm="1">
        <f t="array" aca="1" ref="W15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IF(OR($A153="", _xlpm.ColLetter="NONE"), "", INDIRECT("'" &amp; $A$19 &amp; "'!" &amp; _xlpm.ColLetter &amp; $B153))
)</f>
        <v/>
      </c>
      <c r="X153" s="119" t="str" cm="1">
        <f t="array" aca="1" ref="X15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IF(OR($A153="", _xlpm.ColLetter="NONE"), "", INDIRECT("'" &amp; $A$19 &amp; "'!" &amp; _xlpm.ColLetter &amp; $B153))
)</f>
        <v/>
      </c>
      <c r="Y153" s="119" t="str" cm="1">
        <f t="array" aca="1" ref="Y15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IF(OR($A153="", _xlpm.ColLetter="NONE"), "", INDIRECT("'" &amp; $A$19 &amp; "'!" &amp; _xlpm.ColLetter &amp; $B153))
)</f>
        <v/>
      </c>
      <c r="Z153" s="119" t="str" cm="1">
        <f t="array" aca="1" ref="Z15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IF(OR($A153="", _xlpm.ColLetter="NONE"), "", INDIRECT("'" &amp; $A$19 &amp; "'!" &amp; _xlpm.ColLetter &amp; $B153))
)</f>
        <v/>
      </c>
      <c r="AA153" s="119" t="str" cm="1">
        <f t="array" aca="1" ref="AA15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IF(OR($A153="", _xlpm.ColLetter="NONE"), "", INDIRECT("'" &amp; $A$19 &amp; "'!" &amp; _xlpm.ColLetter &amp; $B153))
)</f>
        <v/>
      </c>
      <c r="AB153" s="119" t="str" cm="1">
        <f t="array" aca="1" ref="AB15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IF(OR($A153="", _xlpm.ColLetter="NONE"), "", INDIRECT("'" &amp; $A$19 &amp; "'!" &amp; _xlpm.ColLetter &amp; $B153))
)</f>
        <v/>
      </c>
      <c r="AC153" s="119" t="str" cm="1">
        <f t="array" aca="1" ref="AC15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IF(OR($A153="", _xlpm.ColLetter="NONE"), "", INDIRECT("'" &amp; $A$19 &amp; "'!" &amp; _xlpm.ColLetter &amp; $B153))
)</f>
        <v/>
      </c>
      <c r="AD153" s="119" t="str" cm="1">
        <f t="array" aca="1" ref="AD15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IF(OR($A153="", _xlpm.ColLetter="NONE"), "", INDIRECT("'" &amp; $A$19 &amp; "'!" &amp; _xlpm.ColLetter &amp; $B153))
)</f>
        <v/>
      </c>
      <c r="AE153" s="119" t="str" cm="1">
        <f t="array" aca="1" ref="AE15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IF(OR($A153="", _xlpm.ColLetter="NONE"), "", INDIRECT("'" &amp; $A$19 &amp; "'!" &amp; _xlpm.ColLetter &amp; $B153))
)</f>
        <v/>
      </c>
      <c r="AF153" s="119" t="str" cm="1">
        <f t="array" aca="1" ref="AF15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IF(OR($A153="", _xlpm.ColLetter="NONE"), "", INDIRECT("'" &amp; $A$19 &amp; "'!" &amp; _xlpm.ColLetter &amp; $B153))
)</f>
        <v/>
      </c>
      <c r="AG153" s="119" t="str" cm="1">
        <f t="array" aca="1" ref="AG15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IF(OR($A153="", _xlpm.ColLetter="NONE"), "", INDIRECT("'" &amp; $A$19 &amp; "'!" &amp; _xlpm.ColLetter &amp; $B153))
)</f>
        <v/>
      </c>
      <c r="AH153" s="112"/>
      <c r="AI153" s="174"/>
    </row>
    <row r="154" spans="1:35" s="2" customFormat="1" ht="13.5" hidden="1" customHeight="1">
      <c r="A154" s="54"/>
      <c r="B154" s="6" t="str">
        <f t="shared" si="35"/>
        <v/>
      </c>
      <c r="C154" s="5"/>
      <c r="D154" s="98"/>
      <c r="E154" s="115"/>
      <c r="F154" s="116" t="str" cm="1">
        <f t="array" aca="1" ref="F154" ca="1">IF(A154="", "", INDIRECT("'" &amp; $A$19 &amp; "'!B" &amp; A154))</f>
        <v/>
      </c>
      <c r="G154" s="117" t="str">
        <f t="shared" si="36"/>
        <v/>
      </c>
      <c r="H154" s="118" t="str" cm="1">
        <f t="array" aca="1" ref="H154" ca="1">IF(A154="", "", INDIRECT("'" &amp; $A$19 &amp; "'!B" &amp; B154))</f>
        <v/>
      </c>
      <c r="I154" s="119" t="str" cm="1">
        <f t="array" aca="1" ref="I15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IF(OR($A154="", _xlpm.ColLetter="NONE"), "", INDIRECT("'" &amp; $A$19 &amp; "'!" &amp; _xlpm.ColLetter &amp; $B154))
)</f>
        <v/>
      </c>
      <c r="J154" s="119" t="str" cm="1">
        <f t="array" aca="1" ref="J15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IF(OR($A154="", _xlpm.ColLetter="NONE"), "", INDIRECT("'" &amp; $A$19 &amp; "'!" &amp; _xlpm.ColLetter &amp; $B154))
)</f>
        <v/>
      </c>
      <c r="K154" s="119" t="str" cm="1">
        <f t="array" aca="1" ref="K15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IF(OR($A154="", _xlpm.ColLetter="NONE"), "", INDIRECT("'" &amp; $A$19 &amp; "'!" &amp; _xlpm.ColLetter &amp; $B154))
)</f>
        <v/>
      </c>
      <c r="L154" s="119" t="str" cm="1">
        <f t="array" aca="1" ref="L15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IF(OR($A154="", _xlpm.ColLetter="NONE"), "", INDIRECT("'" &amp; $A$19 &amp; "'!" &amp; _xlpm.ColLetter &amp; $B154))
)</f>
        <v/>
      </c>
      <c r="M154" s="119" t="str" cm="1">
        <f t="array" aca="1" ref="M15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IF(OR($A154="", _xlpm.ColLetter="NONE"), "", INDIRECT("'" &amp; $A$19 &amp; "'!" &amp; _xlpm.ColLetter &amp; $B154))
)</f>
        <v/>
      </c>
      <c r="N154" s="119" t="str" cm="1">
        <f t="array" aca="1" ref="N15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IF(OR($A154="", _xlpm.ColLetter="NONE"), "", INDIRECT("'" &amp; $A$19 &amp; "'!" &amp; _xlpm.ColLetter &amp; $B154))
)</f>
        <v/>
      </c>
      <c r="O154" s="119" t="str" cm="1">
        <f t="array" aca="1" ref="O15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IF(OR($A154="", _xlpm.ColLetter="NONE"), "", INDIRECT("'" &amp; $A$19 &amp; "'!" &amp; _xlpm.ColLetter &amp; $B154))
)</f>
        <v/>
      </c>
      <c r="P154" s="119" t="str" cm="1">
        <f t="array" aca="1" ref="P15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IF(OR($A154="", _xlpm.ColLetter="NONE"), "", INDIRECT("'" &amp; $A$19 &amp; "'!" &amp; _xlpm.ColLetter &amp; $B154))
)</f>
        <v/>
      </c>
      <c r="Q154" s="119" t="str" cm="1">
        <f t="array" aca="1" ref="Q15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IF(OR($A154="", _xlpm.ColLetter="NONE"), "", INDIRECT("'" &amp; $A$19 &amp; "'!" &amp; _xlpm.ColLetter &amp; $B154))
)</f>
        <v/>
      </c>
      <c r="R154" s="119" t="str" cm="1">
        <f t="array" aca="1" ref="R15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IF(OR($A154="", _xlpm.ColLetter="NONE"), "", INDIRECT("'" &amp; $A$19 &amp; "'!" &amp; _xlpm.ColLetter &amp; $B154))
)</f>
        <v/>
      </c>
      <c r="S154" s="119" t="str" cm="1">
        <f t="array" aca="1" ref="S15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IF(OR($A154="", _xlpm.ColLetter="NONE"), "", INDIRECT("'" &amp; $A$19 &amp; "'!" &amp; _xlpm.ColLetter &amp; $B154))
)</f>
        <v/>
      </c>
      <c r="T154" s="119" t="str" cm="1">
        <f t="array" aca="1" ref="T15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IF(OR($A154="", _xlpm.ColLetter="NONE"), "", INDIRECT("'" &amp; $A$19 &amp; "'!" &amp; _xlpm.ColLetter &amp; $B154))
)</f>
        <v/>
      </c>
      <c r="U154" s="119" t="str" cm="1">
        <f t="array" aca="1" ref="U15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IF(OR($A154="", _xlpm.ColLetter="NONE"), "", INDIRECT("'" &amp; $A$19 &amp; "'!" &amp; _xlpm.ColLetter &amp; $B154))
)</f>
        <v/>
      </c>
      <c r="V154" s="119" t="str" cm="1">
        <f t="array" aca="1" ref="V15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IF(OR($A154="", _xlpm.ColLetter="NONE"), "", INDIRECT("'" &amp; $A$19 &amp; "'!" &amp; _xlpm.ColLetter &amp; $B154))
)</f>
        <v/>
      </c>
      <c r="W154" s="119" t="str" cm="1">
        <f t="array" aca="1" ref="W15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IF(OR($A154="", _xlpm.ColLetter="NONE"), "", INDIRECT("'" &amp; $A$19 &amp; "'!" &amp; _xlpm.ColLetter &amp; $B154))
)</f>
        <v/>
      </c>
      <c r="X154" s="119" t="str" cm="1">
        <f t="array" aca="1" ref="X15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IF(OR($A154="", _xlpm.ColLetter="NONE"), "", INDIRECT("'" &amp; $A$19 &amp; "'!" &amp; _xlpm.ColLetter &amp; $B154))
)</f>
        <v/>
      </c>
      <c r="Y154" s="119" t="str" cm="1">
        <f t="array" aca="1" ref="Y15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IF(OR($A154="", _xlpm.ColLetter="NONE"), "", INDIRECT("'" &amp; $A$19 &amp; "'!" &amp; _xlpm.ColLetter &amp; $B154))
)</f>
        <v/>
      </c>
      <c r="Z154" s="119" t="str" cm="1">
        <f t="array" aca="1" ref="Z15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IF(OR($A154="", _xlpm.ColLetter="NONE"), "", INDIRECT("'" &amp; $A$19 &amp; "'!" &amp; _xlpm.ColLetter &amp; $B154))
)</f>
        <v/>
      </c>
      <c r="AA154" s="119" t="str" cm="1">
        <f t="array" aca="1" ref="AA15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IF(OR($A154="", _xlpm.ColLetter="NONE"), "", INDIRECT("'" &amp; $A$19 &amp; "'!" &amp; _xlpm.ColLetter &amp; $B154))
)</f>
        <v/>
      </c>
      <c r="AB154" s="119" t="str" cm="1">
        <f t="array" aca="1" ref="AB15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IF(OR($A154="", _xlpm.ColLetter="NONE"), "", INDIRECT("'" &amp; $A$19 &amp; "'!" &amp; _xlpm.ColLetter &amp; $B154))
)</f>
        <v/>
      </c>
      <c r="AC154" s="119" t="str" cm="1">
        <f t="array" aca="1" ref="AC15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IF(OR($A154="", _xlpm.ColLetter="NONE"), "", INDIRECT("'" &amp; $A$19 &amp; "'!" &amp; _xlpm.ColLetter &amp; $B154))
)</f>
        <v/>
      </c>
      <c r="AD154" s="119" t="str" cm="1">
        <f t="array" aca="1" ref="AD15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IF(OR($A154="", _xlpm.ColLetter="NONE"), "", INDIRECT("'" &amp; $A$19 &amp; "'!" &amp; _xlpm.ColLetter &amp; $B154))
)</f>
        <v/>
      </c>
      <c r="AE154" s="119" t="str" cm="1">
        <f t="array" aca="1" ref="AE15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IF(OR($A154="", _xlpm.ColLetter="NONE"), "", INDIRECT("'" &amp; $A$19 &amp; "'!" &amp; _xlpm.ColLetter &amp; $B154))
)</f>
        <v/>
      </c>
      <c r="AF154" s="119" t="str" cm="1">
        <f t="array" aca="1" ref="AF15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IF(OR($A154="", _xlpm.ColLetter="NONE"), "", INDIRECT("'" &amp; $A$19 &amp; "'!" &amp; _xlpm.ColLetter &amp; $B154))
)</f>
        <v/>
      </c>
      <c r="AG154" s="119" t="str" cm="1">
        <f t="array" aca="1" ref="AG15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IF(OR($A154="", _xlpm.ColLetter="NONE"), "", INDIRECT("'" &amp; $A$19 &amp; "'!" &amp; _xlpm.ColLetter &amp; $B154))
)</f>
        <v/>
      </c>
      <c r="AH154" s="112"/>
      <c r="AI154" s="174"/>
    </row>
    <row r="155" spans="1:35" s="2" customFormat="1" ht="13.5" hidden="1" customHeight="1">
      <c r="A155" s="54"/>
      <c r="B155" s="6" t="str">
        <f t="shared" si="35"/>
        <v/>
      </c>
      <c r="C155" s="5"/>
      <c r="D155" s="98"/>
      <c r="E155" s="115"/>
      <c r="F155" s="116" t="str" cm="1">
        <f t="array" aca="1" ref="F155" ca="1">IF(A155="", "", INDIRECT("'" &amp; $A$19 &amp; "'!B" &amp; A155))</f>
        <v/>
      </c>
      <c r="G155" s="117" t="str">
        <f t="shared" si="36"/>
        <v/>
      </c>
      <c r="H155" s="118" t="str" cm="1">
        <f t="array" aca="1" ref="H155" ca="1">IF(A155="", "", INDIRECT("'" &amp; $A$19 &amp; "'!B" &amp; B155))</f>
        <v/>
      </c>
      <c r="I155" s="119" t="str" cm="1">
        <f t="array" aca="1" ref="I15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IF(OR($A155="", _xlpm.ColLetter="NONE"), "", INDIRECT("'" &amp; $A$19 &amp; "'!" &amp; _xlpm.ColLetter &amp; $B155))
)</f>
        <v/>
      </c>
      <c r="J155" s="119" t="str" cm="1">
        <f t="array" aca="1" ref="J15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IF(OR($A155="", _xlpm.ColLetter="NONE"), "", INDIRECT("'" &amp; $A$19 &amp; "'!" &amp; _xlpm.ColLetter &amp; $B155))
)</f>
        <v/>
      </c>
      <c r="K155" s="119" t="str" cm="1">
        <f t="array" aca="1" ref="K15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IF(OR($A155="", _xlpm.ColLetter="NONE"), "", INDIRECT("'" &amp; $A$19 &amp; "'!" &amp; _xlpm.ColLetter &amp; $B155))
)</f>
        <v/>
      </c>
      <c r="L155" s="119" t="str" cm="1">
        <f t="array" aca="1" ref="L15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IF(OR($A155="", _xlpm.ColLetter="NONE"), "", INDIRECT("'" &amp; $A$19 &amp; "'!" &amp; _xlpm.ColLetter &amp; $B155))
)</f>
        <v/>
      </c>
      <c r="M155" s="119" t="str" cm="1">
        <f t="array" aca="1" ref="M15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IF(OR($A155="", _xlpm.ColLetter="NONE"), "", INDIRECT("'" &amp; $A$19 &amp; "'!" &amp; _xlpm.ColLetter &amp; $B155))
)</f>
        <v/>
      </c>
      <c r="N155" s="119" t="str" cm="1">
        <f t="array" aca="1" ref="N15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IF(OR($A155="", _xlpm.ColLetter="NONE"), "", INDIRECT("'" &amp; $A$19 &amp; "'!" &amp; _xlpm.ColLetter &amp; $B155))
)</f>
        <v/>
      </c>
      <c r="O155" s="119" t="str" cm="1">
        <f t="array" aca="1" ref="O15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IF(OR($A155="", _xlpm.ColLetter="NONE"), "", INDIRECT("'" &amp; $A$19 &amp; "'!" &amp; _xlpm.ColLetter &amp; $B155))
)</f>
        <v/>
      </c>
      <c r="P155" s="119" t="str" cm="1">
        <f t="array" aca="1" ref="P15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IF(OR($A155="", _xlpm.ColLetter="NONE"), "", INDIRECT("'" &amp; $A$19 &amp; "'!" &amp; _xlpm.ColLetter &amp; $B155))
)</f>
        <v/>
      </c>
      <c r="Q155" s="119" t="str" cm="1">
        <f t="array" aca="1" ref="Q15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IF(OR($A155="", _xlpm.ColLetter="NONE"), "", INDIRECT("'" &amp; $A$19 &amp; "'!" &amp; _xlpm.ColLetter &amp; $B155))
)</f>
        <v/>
      </c>
      <c r="R155" s="119" t="str" cm="1">
        <f t="array" aca="1" ref="R15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IF(OR($A155="", _xlpm.ColLetter="NONE"), "", INDIRECT("'" &amp; $A$19 &amp; "'!" &amp; _xlpm.ColLetter &amp; $B155))
)</f>
        <v/>
      </c>
      <c r="S155" s="119" t="str" cm="1">
        <f t="array" aca="1" ref="S15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IF(OR($A155="", _xlpm.ColLetter="NONE"), "", INDIRECT("'" &amp; $A$19 &amp; "'!" &amp; _xlpm.ColLetter &amp; $B155))
)</f>
        <v/>
      </c>
      <c r="T155" s="119" t="str" cm="1">
        <f t="array" aca="1" ref="T15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IF(OR($A155="", _xlpm.ColLetter="NONE"), "", INDIRECT("'" &amp; $A$19 &amp; "'!" &amp; _xlpm.ColLetter &amp; $B155))
)</f>
        <v/>
      </c>
      <c r="U155" s="119" t="str" cm="1">
        <f t="array" aca="1" ref="U15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IF(OR($A155="", _xlpm.ColLetter="NONE"), "", INDIRECT("'" &amp; $A$19 &amp; "'!" &amp; _xlpm.ColLetter &amp; $B155))
)</f>
        <v/>
      </c>
      <c r="V155" s="119" t="str" cm="1">
        <f t="array" aca="1" ref="V15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IF(OR($A155="", _xlpm.ColLetter="NONE"), "", INDIRECT("'" &amp; $A$19 &amp; "'!" &amp; _xlpm.ColLetter &amp; $B155))
)</f>
        <v/>
      </c>
      <c r="W155" s="119" t="str" cm="1">
        <f t="array" aca="1" ref="W15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IF(OR($A155="", _xlpm.ColLetter="NONE"), "", INDIRECT("'" &amp; $A$19 &amp; "'!" &amp; _xlpm.ColLetter &amp; $B155))
)</f>
        <v/>
      </c>
      <c r="X155" s="119" t="str" cm="1">
        <f t="array" aca="1" ref="X15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IF(OR($A155="", _xlpm.ColLetter="NONE"), "", INDIRECT("'" &amp; $A$19 &amp; "'!" &amp; _xlpm.ColLetter &amp; $B155))
)</f>
        <v/>
      </c>
      <c r="Y155" s="119" t="str" cm="1">
        <f t="array" aca="1" ref="Y15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IF(OR($A155="", _xlpm.ColLetter="NONE"), "", INDIRECT("'" &amp; $A$19 &amp; "'!" &amp; _xlpm.ColLetter &amp; $B155))
)</f>
        <v/>
      </c>
      <c r="Z155" s="119" t="str" cm="1">
        <f t="array" aca="1" ref="Z15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IF(OR($A155="", _xlpm.ColLetter="NONE"), "", INDIRECT("'" &amp; $A$19 &amp; "'!" &amp; _xlpm.ColLetter &amp; $B155))
)</f>
        <v/>
      </c>
      <c r="AA155" s="119" t="str" cm="1">
        <f t="array" aca="1" ref="AA15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IF(OR($A155="", _xlpm.ColLetter="NONE"), "", INDIRECT("'" &amp; $A$19 &amp; "'!" &amp; _xlpm.ColLetter &amp; $B155))
)</f>
        <v/>
      </c>
      <c r="AB155" s="119" t="str" cm="1">
        <f t="array" aca="1" ref="AB15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IF(OR($A155="", _xlpm.ColLetter="NONE"), "", INDIRECT("'" &amp; $A$19 &amp; "'!" &amp; _xlpm.ColLetter &amp; $B155))
)</f>
        <v/>
      </c>
      <c r="AC155" s="119" t="str" cm="1">
        <f t="array" aca="1" ref="AC15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IF(OR($A155="", _xlpm.ColLetter="NONE"), "", INDIRECT("'" &amp; $A$19 &amp; "'!" &amp; _xlpm.ColLetter &amp; $B155))
)</f>
        <v/>
      </c>
      <c r="AD155" s="119" t="str" cm="1">
        <f t="array" aca="1" ref="AD15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IF(OR($A155="", _xlpm.ColLetter="NONE"), "", INDIRECT("'" &amp; $A$19 &amp; "'!" &amp; _xlpm.ColLetter &amp; $B155))
)</f>
        <v/>
      </c>
      <c r="AE155" s="119" t="str" cm="1">
        <f t="array" aca="1" ref="AE15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IF(OR($A155="", _xlpm.ColLetter="NONE"), "", INDIRECT("'" &amp; $A$19 &amp; "'!" &amp; _xlpm.ColLetter &amp; $B155))
)</f>
        <v/>
      </c>
      <c r="AF155" s="119" t="str" cm="1">
        <f t="array" aca="1" ref="AF15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IF(OR($A155="", _xlpm.ColLetter="NONE"), "", INDIRECT("'" &amp; $A$19 &amp; "'!" &amp; _xlpm.ColLetter &amp; $B155))
)</f>
        <v/>
      </c>
      <c r="AG155" s="119" t="str" cm="1">
        <f t="array" aca="1" ref="AG15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IF(OR($A155="", _xlpm.ColLetter="NONE"), "", INDIRECT("'" &amp; $A$19 &amp; "'!" &amp; _xlpm.ColLetter &amp; $B155))
)</f>
        <v/>
      </c>
      <c r="AH155" s="112"/>
      <c r="AI155" s="174"/>
    </row>
    <row r="156" spans="1:35" s="2" customFormat="1" ht="13.5" hidden="1" customHeight="1">
      <c r="A156" s="54"/>
      <c r="B156" s="6" t="str">
        <f t="shared" si="35"/>
        <v/>
      </c>
      <c r="C156" s="5"/>
      <c r="D156" s="98"/>
      <c r="E156" s="115"/>
      <c r="F156" s="116" t="str" cm="1">
        <f t="array" aca="1" ref="F156" ca="1">IF(A156="", "", INDIRECT("'" &amp; $A$19 &amp; "'!B" &amp; A156))</f>
        <v/>
      </c>
      <c r="G156" s="117" t="str">
        <f t="shared" si="36"/>
        <v/>
      </c>
      <c r="H156" s="118" t="str" cm="1">
        <f t="array" aca="1" ref="H156" ca="1">IF(A156="", "", INDIRECT("'" &amp; $A$19 &amp; "'!B" &amp; B156))</f>
        <v/>
      </c>
      <c r="I156" s="119" t="str" cm="1">
        <f t="array" aca="1" ref="I15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IF(OR($A156="", _xlpm.ColLetter="NONE"), "", INDIRECT("'" &amp; $A$19 &amp; "'!" &amp; _xlpm.ColLetter &amp; $B156))
)</f>
        <v/>
      </c>
      <c r="J156" s="119" t="str" cm="1">
        <f t="array" aca="1" ref="J15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IF(OR($A156="", _xlpm.ColLetter="NONE"), "", INDIRECT("'" &amp; $A$19 &amp; "'!" &amp; _xlpm.ColLetter &amp; $B156))
)</f>
        <v/>
      </c>
      <c r="K156" s="119" t="str" cm="1">
        <f t="array" aca="1" ref="K15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IF(OR($A156="", _xlpm.ColLetter="NONE"), "", INDIRECT("'" &amp; $A$19 &amp; "'!" &amp; _xlpm.ColLetter &amp; $B156))
)</f>
        <v/>
      </c>
      <c r="L156" s="119" t="str" cm="1">
        <f t="array" aca="1" ref="L15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IF(OR($A156="", _xlpm.ColLetter="NONE"), "", INDIRECT("'" &amp; $A$19 &amp; "'!" &amp; _xlpm.ColLetter &amp; $B156))
)</f>
        <v/>
      </c>
      <c r="M156" s="119" t="str" cm="1">
        <f t="array" aca="1" ref="M15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IF(OR($A156="", _xlpm.ColLetter="NONE"), "", INDIRECT("'" &amp; $A$19 &amp; "'!" &amp; _xlpm.ColLetter &amp; $B156))
)</f>
        <v/>
      </c>
      <c r="N156" s="119" t="str" cm="1">
        <f t="array" aca="1" ref="N15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IF(OR($A156="", _xlpm.ColLetter="NONE"), "", INDIRECT("'" &amp; $A$19 &amp; "'!" &amp; _xlpm.ColLetter &amp; $B156))
)</f>
        <v/>
      </c>
      <c r="O156" s="119" t="str" cm="1">
        <f t="array" aca="1" ref="O15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IF(OR($A156="", _xlpm.ColLetter="NONE"), "", INDIRECT("'" &amp; $A$19 &amp; "'!" &amp; _xlpm.ColLetter &amp; $B156))
)</f>
        <v/>
      </c>
      <c r="P156" s="119" t="str" cm="1">
        <f t="array" aca="1" ref="P15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IF(OR($A156="", _xlpm.ColLetter="NONE"), "", INDIRECT("'" &amp; $A$19 &amp; "'!" &amp; _xlpm.ColLetter &amp; $B156))
)</f>
        <v/>
      </c>
      <c r="Q156" s="119" t="str" cm="1">
        <f t="array" aca="1" ref="Q15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IF(OR($A156="", _xlpm.ColLetter="NONE"), "", INDIRECT("'" &amp; $A$19 &amp; "'!" &amp; _xlpm.ColLetter &amp; $B156))
)</f>
        <v/>
      </c>
      <c r="R156" s="119" t="str" cm="1">
        <f t="array" aca="1" ref="R15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IF(OR($A156="", _xlpm.ColLetter="NONE"), "", INDIRECT("'" &amp; $A$19 &amp; "'!" &amp; _xlpm.ColLetter &amp; $B156))
)</f>
        <v/>
      </c>
      <c r="S156" s="119" t="str" cm="1">
        <f t="array" aca="1" ref="S15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IF(OR($A156="", _xlpm.ColLetter="NONE"), "", INDIRECT("'" &amp; $A$19 &amp; "'!" &amp; _xlpm.ColLetter &amp; $B156))
)</f>
        <v/>
      </c>
      <c r="T156" s="119" t="str" cm="1">
        <f t="array" aca="1" ref="T15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IF(OR($A156="", _xlpm.ColLetter="NONE"), "", INDIRECT("'" &amp; $A$19 &amp; "'!" &amp; _xlpm.ColLetter &amp; $B156))
)</f>
        <v/>
      </c>
      <c r="U156" s="119" t="str" cm="1">
        <f t="array" aca="1" ref="U15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IF(OR($A156="", _xlpm.ColLetter="NONE"), "", INDIRECT("'" &amp; $A$19 &amp; "'!" &amp; _xlpm.ColLetter &amp; $B156))
)</f>
        <v/>
      </c>
      <c r="V156" s="119" t="str" cm="1">
        <f t="array" aca="1" ref="V15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IF(OR($A156="", _xlpm.ColLetter="NONE"), "", INDIRECT("'" &amp; $A$19 &amp; "'!" &amp; _xlpm.ColLetter &amp; $B156))
)</f>
        <v/>
      </c>
      <c r="W156" s="119" t="str" cm="1">
        <f t="array" aca="1" ref="W15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IF(OR($A156="", _xlpm.ColLetter="NONE"), "", INDIRECT("'" &amp; $A$19 &amp; "'!" &amp; _xlpm.ColLetter &amp; $B156))
)</f>
        <v/>
      </c>
      <c r="X156" s="119" t="str" cm="1">
        <f t="array" aca="1" ref="X15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IF(OR($A156="", _xlpm.ColLetter="NONE"), "", INDIRECT("'" &amp; $A$19 &amp; "'!" &amp; _xlpm.ColLetter &amp; $B156))
)</f>
        <v/>
      </c>
      <c r="Y156" s="119" t="str" cm="1">
        <f t="array" aca="1" ref="Y15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IF(OR($A156="", _xlpm.ColLetter="NONE"), "", INDIRECT("'" &amp; $A$19 &amp; "'!" &amp; _xlpm.ColLetter &amp; $B156))
)</f>
        <v/>
      </c>
      <c r="Z156" s="119" t="str" cm="1">
        <f t="array" aca="1" ref="Z15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IF(OR($A156="", _xlpm.ColLetter="NONE"), "", INDIRECT("'" &amp; $A$19 &amp; "'!" &amp; _xlpm.ColLetter &amp; $B156))
)</f>
        <v/>
      </c>
      <c r="AA156" s="119" t="str" cm="1">
        <f t="array" aca="1" ref="AA15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IF(OR($A156="", _xlpm.ColLetter="NONE"), "", INDIRECT("'" &amp; $A$19 &amp; "'!" &amp; _xlpm.ColLetter &amp; $B156))
)</f>
        <v/>
      </c>
      <c r="AB156" s="119" t="str" cm="1">
        <f t="array" aca="1" ref="AB15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IF(OR($A156="", _xlpm.ColLetter="NONE"), "", INDIRECT("'" &amp; $A$19 &amp; "'!" &amp; _xlpm.ColLetter &amp; $B156))
)</f>
        <v/>
      </c>
      <c r="AC156" s="119" t="str" cm="1">
        <f t="array" aca="1" ref="AC15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IF(OR($A156="", _xlpm.ColLetter="NONE"), "", INDIRECT("'" &amp; $A$19 &amp; "'!" &amp; _xlpm.ColLetter &amp; $B156))
)</f>
        <v/>
      </c>
      <c r="AD156" s="119" t="str" cm="1">
        <f t="array" aca="1" ref="AD15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IF(OR($A156="", _xlpm.ColLetter="NONE"), "", INDIRECT("'" &amp; $A$19 &amp; "'!" &amp; _xlpm.ColLetter &amp; $B156))
)</f>
        <v/>
      </c>
      <c r="AE156" s="119" t="str" cm="1">
        <f t="array" aca="1" ref="AE15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IF(OR($A156="", _xlpm.ColLetter="NONE"), "", INDIRECT("'" &amp; $A$19 &amp; "'!" &amp; _xlpm.ColLetter &amp; $B156))
)</f>
        <v/>
      </c>
      <c r="AF156" s="119" t="str" cm="1">
        <f t="array" aca="1" ref="AF15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IF(OR($A156="", _xlpm.ColLetter="NONE"), "", INDIRECT("'" &amp; $A$19 &amp; "'!" &amp; _xlpm.ColLetter &amp; $B156))
)</f>
        <v/>
      </c>
      <c r="AG156" s="119" t="str" cm="1">
        <f t="array" aca="1" ref="AG15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IF(OR($A156="", _xlpm.ColLetter="NONE"), "", INDIRECT("'" &amp; $A$19 &amp; "'!" &amp; _xlpm.ColLetter &amp; $B156))
)</f>
        <v/>
      </c>
      <c r="AH156" s="120"/>
      <c r="AI156" s="174"/>
    </row>
    <row r="157" spans="1:35" s="2" customFormat="1" ht="13.5" hidden="1" customHeight="1">
      <c r="A157" s="54"/>
      <c r="B157" s="6" t="str">
        <f t="shared" si="35"/>
        <v/>
      </c>
      <c r="C157" s="5"/>
      <c r="D157" s="98"/>
      <c r="E157" s="115"/>
      <c r="F157" s="116" t="str" cm="1">
        <f t="array" aca="1" ref="F157" ca="1">IF(A157="", "", INDIRECT("'" &amp; $A$19 &amp; "'!B" &amp; A157))</f>
        <v/>
      </c>
      <c r="G157" s="117" t="str">
        <f t="shared" si="36"/>
        <v/>
      </c>
      <c r="H157" s="118" t="str" cm="1">
        <f t="array" aca="1" ref="H157" ca="1">IF(A157="", "", INDIRECT("'" &amp; $A$19 &amp; "'!B" &amp; B157))</f>
        <v/>
      </c>
      <c r="I157" s="119" t="str" cm="1">
        <f t="array" aca="1" ref="I15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IF(OR($A157="", _xlpm.ColLetter="NONE"), "", INDIRECT("'" &amp; $A$19 &amp; "'!" &amp; _xlpm.ColLetter &amp; $B157))
)</f>
        <v/>
      </c>
      <c r="J157" s="119" t="str" cm="1">
        <f t="array" aca="1" ref="J15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IF(OR($A157="", _xlpm.ColLetter="NONE"), "", INDIRECT("'" &amp; $A$19 &amp; "'!" &amp; _xlpm.ColLetter &amp; $B157))
)</f>
        <v/>
      </c>
      <c r="K157" s="119" t="str" cm="1">
        <f t="array" aca="1" ref="K15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IF(OR($A157="", _xlpm.ColLetter="NONE"), "", INDIRECT("'" &amp; $A$19 &amp; "'!" &amp; _xlpm.ColLetter &amp; $B157))
)</f>
        <v/>
      </c>
      <c r="L157" s="119" t="str" cm="1">
        <f t="array" aca="1" ref="L15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IF(OR($A157="", _xlpm.ColLetter="NONE"), "", INDIRECT("'" &amp; $A$19 &amp; "'!" &amp; _xlpm.ColLetter &amp; $B157))
)</f>
        <v/>
      </c>
      <c r="M157" s="119" t="str" cm="1">
        <f t="array" aca="1" ref="M15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IF(OR($A157="", _xlpm.ColLetter="NONE"), "", INDIRECT("'" &amp; $A$19 &amp; "'!" &amp; _xlpm.ColLetter &amp; $B157))
)</f>
        <v/>
      </c>
      <c r="N157" s="119" t="str" cm="1">
        <f t="array" aca="1" ref="N15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IF(OR($A157="", _xlpm.ColLetter="NONE"), "", INDIRECT("'" &amp; $A$19 &amp; "'!" &amp; _xlpm.ColLetter &amp; $B157))
)</f>
        <v/>
      </c>
      <c r="O157" s="119" t="str" cm="1">
        <f t="array" aca="1" ref="O15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IF(OR($A157="", _xlpm.ColLetter="NONE"), "", INDIRECT("'" &amp; $A$19 &amp; "'!" &amp; _xlpm.ColLetter &amp; $B157))
)</f>
        <v/>
      </c>
      <c r="P157" s="119" t="str" cm="1">
        <f t="array" aca="1" ref="P15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IF(OR($A157="", _xlpm.ColLetter="NONE"), "", INDIRECT("'" &amp; $A$19 &amp; "'!" &amp; _xlpm.ColLetter &amp; $B157))
)</f>
        <v/>
      </c>
      <c r="Q157" s="119" t="str" cm="1">
        <f t="array" aca="1" ref="Q15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IF(OR($A157="", _xlpm.ColLetter="NONE"), "", INDIRECT("'" &amp; $A$19 &amp; "'!" &amp; _xlpm.ColLetter &amp; $B157))
)</f>
        <v/>
      </c>
      <c r="R157" s="119" t="str" cm="1">
        <f t="array" aca="1" ref="R15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IF(OR($A157="", _xlpm.ColLetter="NONE"), "", INDIRECT("'" &amp; $A$19 &amp; "'!" &amp; _xlpm.ColLetter &amp; $B157))
)</f>
        <v/>
      </c>
      <c r="S157" s="119" t="str" cm="1">
        <f t="array" aca="1" ref="S15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IF(OR($A157="", _xlpm.ColLetter="NONE"), "", INDIRECT("'" &amp; $A$19 &amp; "'!" &amp; _xlpm.ColLetter &amp; $B157))
)</f>
        <v/>
      </c>
      <c r="T157" s="119" t="str" cm="1">
        <f t="array" aca="1" ref="T15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IF(OR($A157="", _xlpm.ColLetter="NONE"), "", INDIRECT("'" &amp; $A$19 &amp; "'!" &amp; _xlpm.ColLetter &amp; $B157))
)</f>
        <v/>
      </c>
      <c r="U157" s="119" t="str" cm="1">
        <f t="array" aca="1" ref="U15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IF(OR($A157="", _xlpm.ColLetter="NONE"), "", INDIRECT("'" &amp; $A$19 &amp; "'!" &amp; _xlpm.ColLetter &amp; $B157))
)</f>
        <v/>
      </c>
      <c r="V157" s="119" t="str" cm="1">
        <f t="array" aca="1" ref="V15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IF(OR($A157="", _xlpm.ColLetter="NONE"), "", INDIRECT("'" &amp; $A$19 &amp; "'!" &amp; _xlpm.ColLetter &amp; $B157))
)</f>
        <v/>
      </c>
      <c r="W157" s="119" t="str" cm="1">
        <f t="array" aca="1" ref="W15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IF(OR($A157="", _xlpm.ColLetter="NONE"), "", INDIRECT("'" &amp; $A$19 &amp; "'!" &amp; _xlpm.ColLetter &amp; $B157))
)</f>
        <v/>
      </c>
      <c r="X157" s="119" t="str" cm="1">
        <f t="array" aca="1" ref="X15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IF(OR($A157="", _xlpm.ColLetter="NONE"), "", INDIRECT("'" &amp; $A$19 &amp; "'!" &amp; _xlpm.ColLetter &amp; $B157))
)</f>
        <v/>
      </c>
      <c r="Y157" s="119" t="str" cm="1">
        <f t="array" aca="1" ref="Y15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IF(OR($A157="", _xlpm.ColLetter="NONE"), "", INDIRECT("'" &amp; $A$19 &amp; "'!" &amp; _xlpm.ColLetter &amp; $B157))
)</f>
        <v/>
      </c>
      <c r="Z157" s="119" t="str" cm="1">
        <f t="array" aca="1" ref="Z15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IF(OR($A157="", _xlpm.ColLetter="NONE"), "", INDIRECT("'" &amp; $A$19 &amp; "'!" &amp; _xlpm.ColLetter &amp; $B157))
)</f>
        <v/>
      </c>
      <c r="AA157" s="119" t="str" cm="1">
        <f t="array" aca="1" ref="AA15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IF(OR($A157="", _xlpm.ColLetter="NONE"), "", INDIRECT("'" &amp; $A$19 &amp; "'!" &amp; _xlpm.ColLetter &amp; $B157))
)</f>
        <v/>
      </c>
      <c r="AB157" s="119" t="str" cm="1">
        <f t="array" aca="1" ref="AB15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IF(OR($A157="", _xlpm.ColLetter="NONE"), "", INDIRECT("'" &amp; $A$19 &amp; "'!" &amp; _xlpm.ColLetter &amp; $B157))
)</f>
        <v/>
      </c>
      <c r="AC157" s="119" t="str" cm="1">
        <f t="array" aca="1" ref="AC15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IF(OR($A157="", _xlpm.ColLetter="NONE"), "", INDIRECT("'" &amp; $A$19 &amp; "'!" &amp; _xlpm.ColLetter &amp; $B157))
)</f>
        <v/>
      </c>
      <c r="AD157" s="119" t="str" cm="1">
        <f t="array" aca="1" ref="AD15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IF(OR($A157="", _xlpm.ColLetter="NONE"), "", INDIRECT("'" &amp; $A$19 &amp; "'!" &amp; _xlpm.ColLetter &amp; $B157))
)</f>
        <v/>
      </c>
      <c r="AE157" s="119" t="str" cm="1">
        <f t="array" aca="1" ref="AE15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IF(OR($A157="", _xlpm.ColLetter="NONE"), "", INDIRECT("'" &amp; $A$19 &amp; "'!" &amp; _xlpm.ColLetter &amp; $B157))
)</f>
        <v/>
      </c>
      <c r="AF157" s="119" t="str" cm="1">
        <f t="array" aca="1" ref="AF15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IF(OR($A157="", _xlpm.ColLetter="NONE"), "", INDIRECT("'" &amp; $A$19 &amp; "'!" &amp; _xlpm.ColLetter &amp; $B157))
)</f>
        <v/>
      </c>
      <c r="AG157" s="119" t="str" cm="1">
        <f t="array" aca="1" ref="AG15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IF(OR($A157="", _xlpm.ColLetter="NONE"), "", INDIRECT("'" &amp; $A$19 &amp; "'!" &amp; _xlpm.ColLetter &amp; $B157))
)</f>
        <v/>
      </c>
      <c r="AH157" s="112"/>
      <c r="AI157" s="174"/>
    </row>
    <row r="158" spans="1:35" s="157" customFormat="1" ht="13.5" hidden="1" customHeight="1">
      <c r="A158" s="6"/>
      <c r="B158" s="6"/>
      <c r="C158" s="149"/>
      <c r="D158" s="150"/>
      <c r="E158" s="151"/>
      <c r="F158" s="152" t="str" cm="1">
        <f t="array" aca="1" ref="F158" ca="1">IF(A158="", "", INDIRECT("'" &amp; $A$19 &amp; "'!B" &amp; A158))</f>
        <v/>
      </c>
      <c r="G158" s="153" t="str">
        <f t="shared" si="36"/>
        <v/>
      </c>
      <c r="H158" s="154" t="str" cm="1">
        <f t="array" aca="1" ref="H158" ca="1">IF(A158="", "", INDIRECT("'" &amp; $A$19 &amp; "'!B" &amp; B158))</f>
        <v/>
      </c>
      <c r="I158" s="119" t="str" cm="1">
        <f t="array" aca="1" ref="I15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IF(OR($A158="", _xlpm.ColLetter="NONE"), "", INDIRECT("'" &amp; $A$19 &amp; "'!" &amp; _xlpm.ColLetter &amp; $B158))
)</f>
        <v/>
      </c>
      <c r="J158" s="119" t="str" cm="1">
        <f t="array" aca="1" ref="J15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IF(OR($A158="", _xlpm.ColLetter="NONE"), "", INDIRECT("'" &amp; $A$19 &amp; "'!" &amp; _xlpm.ColLetter &amp; $B158))
)</f>
        <v/>
      </c>
      <c r="K158" s="119" t="str" cm="1">
        <f t="array" aca="1" ref="K15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IF(OR($A158="", _xlpm.ColLetter="NONE"), "", INDIRECT("'" &amp; $A$19 &amp; "'!" &amp; _xlpm.ColLetter &amp; $B158))
)</f>
        <v/>
      </c>
      <c r="L158" s="119" t="str" cm="1">
        <f t="array" aca="1" ref="L15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IF(OR($A158="", _xlpm.ColLetter="NONE"), "", INDIRECT("'" &amp; $A$19 &amp; "'!" &amp; _xlpm.ColLetter &amp; $B158))
)</f>
        <v/>
      </c>
      <c r="M158" s="119" t="str" cm="1">
        <f t="array" aca="1" ref="M15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IF(OR($A158="", _xlpm.ColLetter="NONE"), "", INDIRECT("'" &amp; $A$19 &amp; "'!" &amp; _xlpm.ColLetter &amp; $B158))
)</f>
        <v/>
      </c>
      <c r="N158" s="119" t="str" cm="1">
        <f t="array" aca="1" ref="N15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IF(OR($A158="", _xlpm.ColLetter="NONE"), "", INDIRECT("'" &amp; $A$19 &amp; "'!" &amp; _xlpm.ColLetter &amp; $B158))
)</f>
        <v/>
      </c>
      <c r="O158" s="119" t="str" cm="1">
        <f t="array" aca="1" ref="O15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IF(OR($A158="", _xlpm.ColLetter="NONE"), "", INDIRECT("'" &amp; $A$19 &amp; "'!" &amp; _xlpm.ColLetter &amp; $B158))
)</f>
        <v/>
      </c>
      <c r="P158" s="119" t="str" cm="1">
        <f t="array" aca="1" ref="P15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IF(OR($A158="", _xlpm.ColLetter="NONE"), "", INDIRECT("'" &amp; $A$19 &amp; "'!" &amp; _xlpm.ColLetter &amp; $B158))
)</f>
        <v/>
      </c>
      <c r="Q158" s="119" t="str" cm="1">
        <f t="array" aca="1" ref="Q15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IF(OR($A158="", _xlpm.ColLetter="NONE"), "", INDIRECT("'" &amp; $A$19 &amp; "'!" &amp; _xlpm.ColLetter &amp; $B158))
)</f>
        <v/>
      </c>
      <c r="R158" s="119" t="str" cm="1">
        <f t="array" aca="1" ref="R158" ca="1">IF(OR($A158="",ISERROR(_xlfn.IFS(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))),"",INDIRECT("'"&amp;$A$19&amp;"'!"&amp;_xlfn.IFS(
ISNUMBER(SEARCH("removal",R$15)),"AW",
AND(ISNUMBER(SEARCH("asphalt",R$15)),R$17="TON"),"AL",
AND(ISNUMBER(SEARCH("asphalt",R$15)),R$17="SQYD"),"AK",
AND(ISNUMBER(SEARCH("asphalt",R$15)),R$17="CUYD"),"AJ",
AND(ISNUMBER(SEARCH("aggregate",R$15)),R$17="CUYD"),"AG",
AND(ISNUMBER(SEARCH("aggregate",R$15)),R$17="TON"),"AI",
AND(ISNUMBER(SEARCH("aggregate",R$15)),R$17="SQYD"),"AH",
ISNUMBER(SEARCH("antistrip",R$15)),"AM",
AND(ISNUMBER(SEARCH("fog",R$15)),R$17="TON"),"AO",
AND(ISNUMBER(SEARCH("fog",R$15)),R$17="SQYD"),"AN",
AND(ISNUMBER(SEARCH("PRIME",R$15)),R$17="TON"),"AQ",
AND(ISNUMBER(SEARCH("prime",R$15)),R$17="SQYD"),"AP",
AND(ISNUMBER(SEARCH("tack",R$15)),R$17="TON"),"AU",
AND(ISNUMBER(SEARCH("tack",R$15)),R$17="SQYD"),"AT",
ISNUMBER(SEARCH("blotter",R$15)),"AS"
)&amp;$B158))</f>
        <v/>
      </c>
      <c r="S158" s="119" t="str" cm="1">
        <f t="array" aca="1" ref="S158" ca="1">IF(OR($A158="",ISERROR(_xlfn.IFS(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))),"",INDIRECT("'"&amp;$A$19&amp;"'!"&amp;_xlfn.IFS(
ISNUMBER(SEARCH("removal",S$15)),"AW",
AND(ISNUMBER(SEARCH("asphalt",S$15)),S$17="TON"),"AL",
AND(ISNUMBER(SEARCH("asphalt",S$15)),S$17="SQYD"),"AK",
AND(ISNUMBER(SEARCH("asphalt",S$15)),S$17="CUYD"),"AJ",
AND(ISNUMBER(SEARCH("aggregate",S$15)),S$17="CUYD"),"AG",
AND(ISNUMBER(SEARCH("aggregate",S$15)),S$17="TON"),"AI",
AND(ISNUMBER(SEARCH("aggregate",S$15)),S$17="SQYD"),"AH",
ISNUMBER(SEARCH("antistrip",S$15)),"AM",
AND(ISNUMBER(SEARCH("fog",S$15)),S$17="TON"),"AO",
AND(ISNUMBER(SEARCH("fog",S$15)),S$17="SQYD"),"AN",
AND(ISNUMBER(SEARCH("PRIME",S$15)),S$17="TON"),"AQ",
AND(ISNUMBER(SEARCH("prime",S$15)),S$17="SQYD"),"AP",
AND(ISNUMBER(SEARCH("tack",S$15)),S$17="TON"),"AU",
AND(ISNUMBER(SEARCH("tack",S$15)),S$17="SQYD"),"AT",
ISNUMBER(SEARCH("blotter",S$15)),"AS"
)&amp;$B158))</f>
        <v/>
      </c>
      <c r="T158" s="119" t="str" cm="1">
        <f t="array" aca="1" ref="T158" ca="1">IF(OR($A158="",ISERROR(_xlfn.IFS(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))),"",INDIRECT("'"&amp;$A$19&amp;"'!"&amp;_xlfn.IFS(
ISNUMBER(SEARCH("removal",T$15)),"AW",
AND(ISNUMBER(SEARCH("asphalt",T$15)),T$17="TON"),"AL",
AND(ISNUMBER(SEARCH("asphalt",T$15)),T$17="SQYD"),"AK",
AND(ISNUMBER(SEARCH("asphalt",T$15)),T$17="CUYD"),"AJ",
AND(ISNUMBER(SEARCH("aggregate",T$15)),T$17="CUYD"),"AG",
AND(ISNUMBER(SEARCH("aggregate",T$15)),T$17="TON"),"AI",
AND(ISNUMBER(SEARCH("aggregate",T$15)),T$17="SQYD"),"AH",
ISNUMBER(SEARCH("antistrip",T$15)),"AM",
AND(ISNUMBER(SEARCH("fog",T$15)),T$17="TON"),"AO",
AND(ISNUMBER(SEARCH("fog",T$15)),T$17="SQYD"),"AN",
AND(ISNUMBER(SEARCH("PRIME",T$15)),T$17="TON"),"AQ",
AND(ISNUMBER(SEARCH("prime",T$15)),T$17="SQYD"),"AP",
AND(ISNUMBER(SEARCH("tack",T$15)),T$17="TON"),"AU",
AND(ISNUMBER(SEARCH("tack",T$15)),T$17="SQYD"),"AT",
ISNUMBER(SEARCH("blotter",T$15)),"AS"
)&amp;$B158))</f>
        <v/>
      </c>
      <c r="U158" s="119" t="str" cm="1">
        <f t="array" aca="1" ref="U158" ca="1">IF(OR($A158="",ISERROR(_xlfn.IFS(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))),"",INDIRECT("'"&amp;$A$19&amp;"'!"&amp;_xlfn.IFS(
ISNUMBER(SEARCH("removal",U$15)),"AW",
AND(ISNUMBER(SEARCH("asphalt",U$15)),U$17="TON"),"AL",
AND(ISNUMBER(SEARCH("asphalt",U$15)),U$17="SQYD"),"AK",
AND(ISNUMBER(SEARCH("asphalt",U$15)),U$17="CUYD"),"AJ",
AND(ISNUMBER(SEARCH("aggregate",U$15)),U$17="CUYD"),"AG",
AND(ISNUMBER(SEARCH("aggregate",U$15)),U$17="TON"),"AI",
AND(ISNUMBER(SEARCH("aggregate",U$15)),U$17="SQYD"),"AH",
ISNUMBER(SEARCH("antistrip",U$15)),"AM",
AND(ISNUMBER(SEARCH("fog",U$15)),U$17="TON"),"AO",
AND(ISNUMBER(SEARCH("fog",U$15)),U$17="SQYD"),"AN",
AND(ISNUMBER(SEARCH("PRIME",U$15)),U$17="TON"),"AQ",
AND(ISNUMBER(SEARCH("prime",U$15)),U$17="SQYD"),"AP",
AND(ISNUMBER(SEARCH("tack",U$15)),U$17="TON"),"AU",
AND(ISNUMBER(SEARCH("tack",U$15)),U$17="SQYD"),"AT",
ISNUMBER(SEARCH("blotter",U$15)),"AS"
)&amp;$B158))</f>
        <v/>
      </c>
      <c r="V158" s="119" t="str" cm="1">
        <f t="array" aca="1" ref="V158" ca="1">IF(OR($A158="",ISERROR(_xlfn.IFS(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))),"",INDIRECT("'"&amp;$A$19&amp;"'!"&amp;_xlfn.IFS(
ISNUMBER(SEARCH("removal",V$15)),"AW",
AND(ISNUMBER(SEARCH("asphalt",V$15)),V$17="TON"),"AL",
AND(ISNUMBER(SEARCH("asphalt",V$15)),V$17="SQYD"),"AK",
AND(ISNUMBER(SEARCH("asphalt",V$15)),V$17="CUYD"),"AJ",
AND(ISNUMBER(SEARCH("aggregate",V$15)),V$17="CUYD"),"AG",
AND(ISNUMBER(SEARCH("aggregate",V$15)),V$17="TON"),"AI",
AND(ISNUMBER(SEARCH("aggregate",V$15)),V$17="SQYD"),"AH",
ISNUMBER(SEARCH("antistrip",V$15)),"AM",
AND(ISNUMBER(SEARCH("fog",V$15)),V$17="TON"),"AO",
AND(ISNUMBER(SEARCH("fog",V$15)),V$17="SQYD"),"AN",
AND(ISNUMBER(SEARCH("PRIME",V$15)),V$17="TON"),"AQ",
AND(ISNUMBER(SEARCH("prime",V$15)),V$17="SQYD"),"AP",
AND(ISNUMBER(SEARCH("tack",V$15)),V$17="TON"),"AU",
AND(ISNUMBER(SEARCH("tack",V$15)),V$17="SQYD"),"AT",
ISNUMBER(SEARCH("blotter",V$15)),"AS"
)&amp;$B158))</f>
        <v/>
      </c>
      <c r="W158" s="119" t="str" cm="1">
        <f t="array" aca="1" ref="W158" ca="1">IF(OR($A158="",ISERROR(_xlfn.IFS(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))),"",INDIRECT("'"&amp;$A$19&amp;"'!"&amp;_xlfn.IFS(
ISNUMBER(SEARCH("removal",W$15)),"AW",
AND(ISNUMBER(SEARCH("asphalt",W$15)),W$17="TON"),"AL",
AND(ISNUMBER(SEARCH("asphalt",W$15)),W$17="SQYD"),"AK",
AND(ISNUMBER(SEARCH("asphalt",W$15)),W$17="CUYD"),"AJ",
AND(ISNUMBER(SEARCH("aggregate",W$15)),W$17="CUYD"),"AG",
AND(ISNUMBER(SEARCH("aggregate",W$15)),W$17="TON"),"AI",
AND(ISNUMBER(SEARCH("aggregate",W$15)),W$17="SQYD"),"AH",
ISNUMBER(SEARCH("antistrip",W$15)),"AM",
AND(ISNUMBER(SEARCH("fog",W$15)),W$17="TON"),"AO",
AND(ISNUMBER(SEARCH("fog",W$15)),W$17="SQYD"),"AN",
AND(ISNUMBER(SEARCH("PRIME",W$15)),W$17="TON"),"AQ",
AND(ISNUMBER(SEARCH("prime",W$15)),W$17="SQYD"),"AP",
AND(ISNUMBER(SEARCH("tack",W$15)),W$17="TON"),"AU",
AND(ISNUMBER(SEARCH("tack",W$15)),W$17="SQYD"),"AT",
ISNUMBER(SEARCH("blotter",W$15)),"AS"
)&amp;$B158))</f>
        <v/>
      </c>
      <c r="X158" s="119" t="str" cm="1">
        <f t="array" aca="1" ref="X158" ca="1">IF(OR($A158="",ISERROR(_xlfn.IFS(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))),"",INDIRECT("'"&amp;$A$19&amp;"'!"&amp;_xlfn.IFS(
ISNUMBER(SEARCH("removal",X$15)),"AW",
AND(ISNUMBER(SEARCH("asphalt",X$15)),X$17="TON"),"AL",
AND(ISNUMBER(SEARCH("asphalt",X$15)),X$17="SQYD"),"AK",
AND(ISNUMBER(SEARCH("asphalt",X$15)),X$17="CUYD"),"AJ",
AND(ISNUMBER(SEARCH("aggregate",X$15)),X$17="CUYD"),"AG",
AND(ISNUMBER(SEARCH("aggregate",X$15)),X$17="TON"),"AI",
AND(ISNUMBER(SEARCH("aggregate",X$15)),X$17="SQYD"),"AH",
ISNUMBER(SEARCH("antistrip",X$15)),"AM",
AND(ISNUMBER(SEARCH("fog",X$15)),X$17="TON"),"AO",
AND(ISNUMBER(SEARCH("fog",X$15)),X$17="SQYD"),"AN",
AND(ISNUMBER(SEARCH("PRIME",X$15)),X$17="TON"),"AQ",
AND(ISNUMBER(SEARCH("prime",X$15)),X$17="SQYD"),"AP",
AND(ISNUMBER(SEARCH("tack",X$15)),X$17="TON"),"AU",
AND(ISNUMBER(SEARCH("tack",X$15)),X$17="SQYD"),"AT",
ISNUMBER(SEARCH("blotter",X$15)),"AS"
)&amp;$B158))</f>
        <v/>
      </c>
      <c r="Y158" s="119" t="str" cm="1">
        <f t="array" aca="1" ref="Y158" ca="1">IF(OR($A158="",ISERROR(_xlfn.IFS(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))),"",INDIRECT("'"&amp;$A$19&amp;"'!"&amp;_xlfn.IFS(
ISNUMBER(SEARCH("removal",Y$15)),"AW",
AND(ISNUMBER(SEARCH("asphalt",Y$15)),Y$17="TON"),"AL",
AND(ISNUMBER(SEARCH("asphalt",Y$15)),Y$17="SQYD"),"AK",
AND(ISNUMBER(SEARCH("asphalt",Y$15)),Y$17="CUYD"),"AJ",
AND(ISNUMBER(SEARCH("aggregate",Y$15)),Y$17="CUYD"),"AG",
AND(ISNUMBER(SEARCH("aggregate",Y$15)),Y$17="TON"),"AI",
AND(ISNUMBER(SEARCH("aggregate",Y$15)),Y$17="SQYD"),"AH",
ISNUMBER(SEARCH("antistrip",Y$15)),"AM",
AND(ISNUMBER(SEARCH("fog",Y$15)),Y$17="TON"),"AO",
AND(ISNUMBER(SEARCH("fog",Y$15)),Y$17="SQYD"),"AN",
AND(ISNUMBER(SEARCH("PRIME",Y$15)),Y$17="TON"),"AQ",
AND(ISNUMBER(SEARCH("prime",Y$15)),Y$17="SQYD"),"AP",
AND(ISNUMBER(SEARCH("tack",Y$15)),Y$17="TON"),"AU",
AND(ISNUMBER(SEARCH("tack",Y$15)),Y$17="SQYD"),"AT",
ISNUMBER(SEARCH("blotter",Y$15)),"AS"
)&amp;$B158))</f>
        <v/>
      </c>
      <c r="Z158" s="119" t="str" cm="1">
        <f t="array" aca="1" ref="Z158" ca="1">IF(OR($A158="",ISERROR(_xlfn.IFS(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))),"",INDIRECT("'"&amp;$A$19&amp;"'!"&amp;_xlfn.IFS(
ISNUMBER(SEARCH("removal",Z$15)),"AW",
AND(ISNUMBER(SEARCH("asphalt",Z$15)),Z$17="TON"),"AL",
AND(ISNUMBER(SEARCH("asphalt",Z$15)),Z$17="SQYD"),"AK",
AND(ISNUMBER(SEARCH("asphalt",Z$15)),Z$17="CUYD"),"AJ",
AND(ISNUMBER(SEARCH("aggregate",Z$15)),Z$17="CUYD"),"AG",
AND(ISNUMBER(SEARCH("aggregate",Z$15)),Z$17="TON"),"AI",
AND(ISNUMBER(SEARCH("aggregate",Z$15)),Z$17="SQYD"),"AH",
ISNUMBER(SEARCH("antistrip",Z$15)),"AM",
AND(ISNUMBER(SEARCH("fog",Z$15)),Z$17="TON"),"AO",
AND(ISNUMBER(SEARCH("fog",Z$15)),Z$17="SQYD"),"AN",
AND(ISNUMBER(SEARCH("PRIME",Z$15)),Z$17="TON"),"AQ",
AND(ISNUMBER(SEARCH("prime",Z$15)),Z$17="SQYD"),"AP",
AND(ISNUMBER(SEARCH("tack",Z$15)),Z$17="TON"),"AU",
AND(ISNUMBER(SEARCH("tack",Z$15)),Z$17="SQYD"),"AT",
ISNUMBER(SEARCH("blotter",Z$15)),"AS"
)&amp;$B158))</f>
        <v/>
      </c>
      <c r="AA158" s="119" t="str" cm="1">
        <f t="array" aca="1" ref="AA158" ca="1">IF(OR($A158="",ISERROR(_xlfn.IFS(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))),"",INDIRECT("'"&amp;$A$19&amp;"'!"&amp;_xlfn.IFS(
ISNUMBER(SEARCH("removal",AA$15)),"AW",
AND(ISNUMBER(SEARCH("asphalt",AA$15)),AA$17="TON"),"AL",
AND(ISNUMBER(SEARCH("asphalt",AA$15)),AA$17="SQYD"),"AK",
AND(ISNUMBER(SEARCH("asphalt",AA$15)),AA$17="CUYD"),"AJ",
AND(ISNUMBER(SEARCH("aggregate",AA$15)),AA$17="CUYD"),"AG",
AND(ISNUMBER(SEARCH("aggregate",AA$15)),AA$17="TON"),"AI",
AND(ISNUMBER(SEARCH("aggregate",AA$15)),AA$17="SQYD"),"AH",
ISNUMBER(SEARCH("antistrip",AA$15)),"AM",
AND(ISNUMBER(SEARCH("fog",AA$15)),AA$17="TON"),"AO",
AND(ISNUMBER(SEARCH("fog",AA$15)),AA$17="SQYD"),"AN",
AND(ISNUMBER(SEARCH("PRIME",AA$15)),AA$17="TON"),"AQ",
AND(ISNUMBER(SEARCH("prime",AA$15)),AA$17="SQYD"),"AP",
AND(ISNUMBER(SEARCH("tack",AA$15)),AA$17="TON"),"AU",
AND(ISNUMBER(SEARCH("tack",AA$15)),AA$17="SQYD"),"AT",
ISNUMBER(SEARCH("blotter",AA$15)),"AS"
)&amp;$B158))</f>
        <v/>
      </c>
      <c r="AB158" s="119" t="str" cm="1">
        <f t="array" aca="1" ref="AB158" ca="1">IF(OR($A158="",ISERROR(_xlfn.IFS(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))),"",INDIRECT("'"&amp;$A$19&amp;"'!"&amp;_xlfn.IFS(
ISNUMBER(SEARCH("removal",AB$15)),"AW",
AND(ISNUMBER(SEARCH("asphalt",AB$15)),AB$17="TON"),"AL",
AND(ISNUMBER(SEARCH("asphalt",AB$15)),AB$17="SQYD"),"AK",
AND(ISNUMBER(SEARCH("asphalt",AB$15)),AB$17="CUYD"),"AJ",
AND(ISNUMBER(SEARCH("aggregate",AB$15)),AB$17="CUYD"),"AG",
AND(ISNUMBER(SEARCH("aggregate",AB$15)),AB$17="TON"),"AI",
AND(ISNUMBER(SEARCH("aggregate",AB$15)),AB$17="SQYD"),"AH",
ISNUMBER(SEARCH("antistrip",AB$15)),"AM",
AND(ISNUMBER(SEARCH("fog",AB$15)),AB$17="TON"),"AO",
AND(ISNUMBER(SEARCH("fog",AB$15)),AB$17="SQYD"),"AN",
AND(ISNUMBER(SEARCH("PRIME",AB$15)),AB$17="TON"),"AQ",
AND(ISNUMBER(SEARCH("prime",AB$15)),AB$17="SQYD"),"AP",
AND(ISNUMBER(SEARCH("tack",AB$15)),AB$17="TON"),"AU",
AND(ISNUMBER(SEARCH("tack",AB$15)),AB$17="SQYD"),"AT",
ISNUMBER(SEARCH("blotter",AB$15)),"AS"
)&amp;$B158))</f>
        <v/>
      </c>
      <c r="AC158" s="119" t="str" cm="1">
        <f t="array" aca="1" ref="AC158" ca="1">IF(OR($A158="",ISERROR(_xlfn.IFS(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))),"",INDIRECT("'"&amp;$A$19&amp;"'!"&amp;_xlfn.IFS(
ISNUMBER(SEARCH("removal",AC$15)),"AW",
AND(ISNUMBER(SEARCH("asphalt",AC$15)),AC$17="TON"),"AL",
AND(ISNUMBER(SEARCH("asphalt",AC$15)),AC$17="SQYD"),"AK",
AND(ISNUMBER(SEARCH("asphalt",AC$15)),AC$17="CUYD"),"AJ",
AND(ISNUMBER(SEARCH("aggregate",AC$15)),AC$17="CUYD"),"AG",
AND(ISNUMBER(SEARCH("aggregate",AC$15)),AC$17="TON"),"AI",
AND(ISNUMBER(SEARCH("aggregate",AC$15)),AC$17="SQYD"),"AH",
ISNUMBER(SEARCH("antistrip",AC$15)),"AM",
AND(ISNUMBER(SEARCH("fog",AC$15)),AC$17="TON"),"AO",
AND(ISNUMBER(SEARCH("fog",AC$15)),AC$17="SQYD"),"AN",
AND(ISNUMBER(SEARCH("PRIME",AC$15)),AC$17="TON"),"AQ",
AND(ISNUMBER(SEARCH("prime",AC$15)),AC$17="SQYD"),"AP",
AND(ISNUMBER(SEARCH("tack",AC$15)),AC$17="TON"),"AU",
AND(ISNUMBER(SEARCH("tack",AC$15)),AC$17="SQYD"),"AT",
ISNUMBER(SEARCH("blotter",AC$15)),"AS"
)&amp;$B158))</f>
        <v/>
      </c>
      <c r="AD158" s="119" t="str" cm="1">
        <f t="array" aca="1" ref="AD158" ca="1">IF(OR($A158="",ISERROR(_xlfn.IFS(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))),"",INDIRECT("'"&amp;$A$19&amp;"'!"&amp;_xlfn.IFS(
ISNUMBER(SEARCH("removal",AD$15)),"AW",
AND(ISNUMBER(SEARCH("asphalt",AD$15)),AD$17="TON"),"AL",
AND(ISNUMBER(SEARCH("asphalt",AD$15)),AD$17="SQYD"),"AK",
AND(ISNUMBER(SEARCH("asphalt",AD$15)),AD$17="CUYD"),"AJ",
AND(ISNUMBER(SEARCH("aggregate",AD$15)),AD$17="CUYD"),"AG",
AND(ISNUMBER(SEARCH("aggregate",AD$15)),AD$17="TON"),"AI",
AND(ISNUMBER(SEARCH("aggregate",AD$15)),AD$17="SQYD"),"AH",
ISNUMBER(SEARCH("antistrip",AD$15)),"AM",
AND(ISNUMBER(SEARCH("fog",AD$15)),AD$17="TON"),"AO",
AND(ISNUMBER(SEARCH("fog",AD$15)),AD$17="SQYD"),"AN",
AND(ISNUMBER(SEARCH("PRIME",AD$15)),AD$17="TON"),"AQ",
AND(ISNUMBER(SEARCH("prime",AD$15)),AD$17="SQYD"),"AP",
AND(ISNUMBER(SEARCH("tack",AD$15)),AD$17="TON"),"AU",
AND(ISNUMBER(SEARCH("tack",AD$15)),AD$17="SQYD"),"AT",
ISNUMBER(SEARCH("blotter",AD$15)),"AS"
)&amp;$B158))</f>
        <v/>
      </c>
      <c r="AE158" s="119" t="str" cm="1">
        <f t="array" aca="1" ref="AE158" ca="1">IF(OR($A158="",ISERROR(_xlfn.IFS(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))),"",INDIRECT("'"&amp;$A$19&amp;"'!"&amp;_xlfn.IFS(
ISNUMBER(SEARCH("removal",AE$15)),"AW",
AND(ISNUMBER(SEARCH("asphalt",AE$15)),AE$17="TON"),"AL",
AND(ISNUMBER(SEARCH("asphalt",AE$15)),AE$17="SQYD"),"AK",
AND(ISNUMBER(SEARCH("asphalt",AE$15)),AE$17="CUYD"),"AJ",
AND(ISNUMBER(SEARCH("aggregate",AE$15)),AE$17="CUYD"),"AG",
AND(ISNUMBER(SEARCH("aggregate",AE$15)),AE$17="TON"),"AI",
AND(ISNUMBER(SEARCH("aggregate",AE$15)),AE$17="SQYD"),"AH",
ISNUMBER(SEARCH("antistrip",AE$15)),"AM",
AND(ISNUMBER(SEARCH("fog",AE$15)),AE$17="TON"),"AO",
AND(ISNUMBER(SEARCH("fog",AE$15)),AE$17="SQYD"),"AN",
AND(ISNUMBER(SEARCH("PRIME",AE$15)),AE$17="TON"),"AQ",
AND(ISNUMBER(SEARCH("prime",AE$15)),AE$17="SQYD"),"AP",
AND(ISNUMBER(SEARCH("tack",AE$15)),AE$17="TON"),"AU",
AND(ISNUMBER(SEARCH("tack",AE$15)),AE$17="SQYD"),"AT",
ISNUMBER(SEARCH("blotter",AE$15)),"AS"
)&amp;$B158))</f>
        <v/>
      </c>
      <c r="AF158" s="119" t="str" cm="1">
        <f t="array" aca="1" ref="AF158" ca="1">IF(OR($A158="",ISERROR(_xlfn.IFS(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))),"",INDIRECT("'"&amp;$A$19&amp;"'!"&amp;_xlfn.IFS(
ISNUMBER(SEARCH("removal",AF$15)),"AW",
AND(ISNUMBER(SEARCH("asphalt",AF$15)),AF$17="TON"),"AL",
AND(ISNUMBER(SEARCH("asphalt",AF$15)),AF$17="SQYD"),"AK",
AND(ISNUMBER(SEARCH("asphalt",AF$15)),AF$17="CUYD"),"AJ",
AND(ISNUMBER(SEARCH("aggregate",AF$15)),AF$17="CUYD"),"AG",
AND(ISNUMBER(SEARCH("aggregate",AF$15)),AF$17="TON"),"AI",
AND(ISNUMBER(SEARCH("aggregate",AF$15)),AF$17="SQYD"),"AH",
ISNUMBER(SEARCH("antistrip",AF$15)),"AM",
AND(ISNUMBER(SEARCH("fog",AF$15)),AF$17="TON"),"AO",
AND(ISNUMBER(SEARCH("fog",AF$15)),AF$17="SQYD"),"AN",
AND(ISNUMBER(SEARCH("PRIME",AF$15)),AF$17="TON"),"AQ",
AND(ISNUMBER(SEARCH("prime",AF$15)),AF$17="SQYD"),"AP",
AND(ISNUMBER(SEARCH("tack",AF$15)),AF$17="TON"),"AU",
AND(ISNUMBER(SEARCH("tack",AF$15)),AF$17="SQYD"),"AT",
ISNUMBER(SEARCH("blotter",AF$15)),"AS"
)&amp;$B158))</f>
        <v/>
      </c>
      <c r="AG158" s="119" t="str" cm="1">
        <f t="array" aca="1" ref="AG158" ca="1">IF(OR($A158="",ISERROR(_xlfn.IFS(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))),"",INDIRECT("'"&amp;$A$19&amp;"'!"&amp;_xlfn.IFS(
ISNUMBER(SEARCH("removal",AG$15)),"AW",
AND(ISNUMBER(SEARCH("asphalt",AG$15)),AG$17="TON"),"AL",
AND(ISNUMBER(SEARCH("asphalt",AG$15)),AG$17="SQYD"),"AK",
AND(ISNUMBER(SEARCH("asphalt",AG$15)),AG$17="CUYD"),"AJ",
AND(ISNUMBER(SEARCH("aggregate",AG$15)),AG$17="CUYD"),"AG",
AND(ISNUMBER(SEARCH("aggregate",AG$15)),AG$17="TON"),"AI",
AND(ISNUMBER(SEARCH("aggregate",AG$15)),AG$17="SQYD"),"AH",
ISNUMBER(SEARCH("antistrip",AG$15)),"AM",
AND(ISNUMBER(SEARCH("fog",AG$15)),AG$17="TON"),"AO",
AND(ISNUMBER(SEARCH("fog",AG$15)),AG$17="SQYD"),"AN",
AND(ISNUMBER(SEARCH("PRIME",AG$15)),AG$17="TON"),"AQ",
AND(ISNUMBER(SEARCH("prime",AG$15)),AG$17="SQYD"),"AP",
AND(ISNUMBER(SEARCH("tack",AG$15)),AG$17="TON"),"AU",
AND(ISNUMBER(SEARCH("tack",AG$15)),AG$17="SQYD"),"AT",
ISNUMBER(SEARCH("blotter",AG$15)),"AS"
)&amp;$B158))</f>
        <v/>
      </c>
      <c r="AH158" s="155"/>
      <c r="AI158" s="156"/>
    </row>
    <row r="159" spans="1:35" s="2" customFormat="1" ht="13.5" hidden="1" customHeight="1">
      <c r="A159" s="54" t="s">
        <v>9950</v>
      </c>
      <c r="B159" s="54"/>
      <c r="C159" s="5"/>
      <c r="D159" s="98"/>
      <c r="E159" s="115"/>
      <c r="F159" s="113" t="s">
        <v>61</v>
      </c>
      <c r="G159" s="117"/>
      <c r="H159" s="118"/>
      <c r="I159" s="119"/>
      <c r="J159" s="119"/>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2"/>
      <c r="AI159" s="174"/>
    </row>
    <row r="160" spans="1:35" s="2" customFormat="1" ht="14.1" hidden="1" customHeight="1">
      <c r="A160" s="27"/>
      <c r="B160" s="6" t="str">
        <f>IF(A161="","",+A161)</f>
        <v/>
      </c>
      <c r="C160" s="5"/>
      <c r="D160" s="98"/>
      <c r="E160" s="115"/>
      <c r="F160" s="116" t="str" cm="1">
        <f t="array" aca="1" ref="F160" ca="1">IF(A160="", "", INDIRECT("'" &amp; $A$35 &amp; "'!B" &amp; A160))</f>
        <v/>
      </c>
      <c r="G160" s="117" t="str">
        <f>IF(A160="","","to")</f>
        <v/>
      </c>
      <c r="H160" s="118" t="str" cm="1">
        <f t="array" aca="1" ref="H160" ca="1">IF(A160="", "", INDIRECT("'" &amp; $A$35 &amp; "'!B" &amp; B160))</f>
        <v/>
      </c>
      <c r="I160" s="119" t="str" cm="1">
        <f t="array" aca="1" ref="I16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IF(OR($A160="", _xlpm.ColLetter="NONE"), "", INDIRECT("'" &amp; $A$35 &amp; "'!" &amp; _xlpm.ColLetter &amp; $B160)),
    _xlpm.SurfacingVal, INDIRECT("'" &amp; $A$35 &amp; "'!AX" &amp; $B160),
    IF(_xlpm.BaseVal="", "",
        IF(AND(_xlpm.ColLetter="AI", 'Manual Inputs'!$I$22="Yes"), _xlpm.BaseVal - _xlpm.SurfacingVal, _xlpm.BaseVal)
    )
)</f>
        <v/>
      </c>
      <c r="J160" s="119" t="str" cm="1">
        <f t="array" aca="1" ref="J16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IF(OR($A160="", _xlpm.ColLetter="NONE"), "", INDIRECT("'" &amp; $A$35 &amp; "'!" &amp; _xlpm.ColLetter &amp; $B160)),
    _xlpm.SurfacingVal, INDIRECT("'" &amp; $A$35 &amp; "'!AX" &amp; $B160),
    IF(_xlpm.BaseVal="", "",
        IF(AND(_xlpm.ColLetter="AI", 'Manual Inputs'!$I$22="Yes"), _xlpm.BaseVal - _xlpm.SurfacingVal, _xlpm.BaseVal)
    )
)</f>
        <v/>
      </c>
      <c r="K160" s="119" t="str" cm="1">
        <f t="array" aca="1" ref="K16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IF(OR($A160="", _xlpm.ColLetter="NONE"), "", INDIRECT("'" &amp; $A$35 &amp; "'!" &amp; _xlpm.ColLetter &amp; $B160)),
    _xlpm.SurfacingVal, INDIRECT("'" &amp; $A$35 &amp; "'!AX" &amp; $B160),
    IF(_xlpm.BaseVal="", "",
        IF(AND(_xlpm.ColLetter="AI", 'Manual Inputs'!$I$22="Yes"), _xlpm.BaseVal - _xlpm.SurfacingVal, _xlpm.BaseVal)
    )
)</f>
        <v/>
      </c>
      <c r="L160" s="119" t="str" cm="1">
        <f t="array" aca="1" ref="L16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IF(OR($A160="", _xlpm.ColLetter="NONE"), "", INDIRECT("'" &amp; $A$35 &amp; "'!" &amp; _xlpm.ColLetter &amp; $B160)),
    _xlpm.SurfacingVal, INDIRECT("'" &amp; $A$35 &amp; "'!AX" &amp; $B160),
    IF(_xlpm.BaseVal="", "",
        IF(AND(_xlpm.ColLetter="AI", 'Manual Inputs'!$I$22="Yes"), _xlpm.BaseVal - _xlpm.SurfacingVal, _xlpm.BaseVal)
    )
)</f>
        <v/>
      </c>
      <c r="M160" s="119" t="str" cm="1">
        <f t="array" aca="1" ref="M16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IF(OR($A160="", _xlpm.ColLetter="NONE"), "", INDIRECT("'" &amp; $A$35 &amp; "'!" &amp; _xlpm.ColLetter &amp; $B160)),
    _xlpm.SurfacingVal, INDIRECT("'" &amp; $A$35 &amp; "'!AX" &amp; $B160),
    IF(_xlpm.BaseVal="", "",
        IF(AND(_xlpm.ColLetter="AI", 'Manual Inputs'!$I$22="Yes"), _xlpm.BaseVal - _xlpm.SurfacingVal, _xlpm.BaseVal)
    )
)</f>
        <v/>
      </c>
      <c r="N160" s="119" t="str" cm="1">
        <f t="array" aca="1" ref="N16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IF(OR($A160="", _xlpm.ColLetter="NONE"), "", INDIRECT("'" &amp; $A$35 &amp; "'!" &amp; _xlpm.ColLetter &amp; $B160)),
    _xlpm.SurfacingVal, INDIRECT("'" &amp; $A$35 &amp; "'!AX" &amp; $B160),
    IF(_xlpm.BaseVal="", "",
        IF(AND(_xlpm.ColLetter="AI", 'Manual Inputs'!$I$22="Yes"), _xlpm.BaseVal - _xlpm.SurfacingVal, _xlpm.BaseVal)
    )
)</f>
        <v/>
      </c>
      <c r="O160" s="119" t="str" cm="1">
        <f t="array" aca="1" ref="O16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IF(OR($A160="", _xlpm.ColLetter="NONE"), "", INDIRECT("'" &amp; $A$35 &amp; "'!" &amp; _xlpm.ColLetter &amp; $B160)),
    _xlpm.SurfacingVal, INDIRECT("'" &amp; $A$35 &amp; "'!AX" &amp; $B160),
    IF(_xlpm.BaseVal="", "",
        IF(AND(_xlpm.ColLetter="AI", 'Manual Inputs'!$I$22="Yes"), _xlpm.BaseVal - _xlpm.SurfacingVal, _xlpm.BaseVal)
    )
)</f>
        <v/>
      </c>
      <c r="P160" s="119" t="str" cm="1">
        <f t="array" aca="1" ref="P16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IF(OR($A160="", _xlpm.ColLetter="NONE"), "", INDIRECT("'" &amp; $A$35 &amp; "'!" &amp; _xlpm.ColLetter &amp; $B160)),
    _xlpm.SurfacingVal, INDIRECT("'" &amp; $A$35 &amp; "'!AX" &amp; $B160),
    IF(_xlpm.BaseVal="", "",
        IF(AND(_xlpm.ColLetter="AI", 'Manual Inputs'!$I$22="Yes"), _xlpm.BaseVal - _xlpm.SurfacingVal, _xlpm.BaseVal)
    )
)</f>
        <v/>
      </c>
      <c r="Q160" s="119" t="str" cm="1">
        <f t="array" aca="1" ref="Q16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IF(OR($A160="", _xlpm.ColLetter="NONE"), "", INDIRECT("'" &amp; $A$35 &amp; "'!" &amp; _xlpm.ColLetter &amp; $B160)),
    _xlpm.SurfacingVal, INDIRECT("'" &amp; $A$35 &amp; "'!AX" &amp; $B160),
    IF(_xlpm.BaseVal="", "",
        IF(AND(_xlpm.ColLetter="AI", 'Manual Inputs'!$I$22="Yes"), _xlpm.BaseVal - _xlpm.SurfacingVal, _xlpm.BaseVal)
    )
)</f>
        <v/>
      </c>
      <c r="R160" s="119" t="str" cm="1">
        <f t="array" aca="1" ref="R16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IF(OR($A160="", _xlpm.ColLetter="NONE"), "", INDIRECT("'" &amp; $A$35 &amp; "'!" &amp; _xlpm.ColLetter &amp; $B160)),
    _xlpm.SurfacingVal, INDIRECT("'" &amp; $A$35 &amp; "'!AX" &amp; $B160),
    IF(_xlpm.BaseVal="", "",
        IF(AND(_xlpm.ColLetter="AI", 'Manual Inputs'!$I$22="Yes"), _xlpm.BaseVal - _xlpm.SurfacingVal, _xlpm.BaseVal)
    )
)</f>
        <v/>
      </c>
      <c r="S160" s="119" t="str" cm="1">
        <f t="array" aca="1" ref="S16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IF(OR($A160="", _xlpm.ColLetter="NONE"), "", INDIRECT("'" &amp; $A$35 &amp; "'!" &amp; _xlpm.ColLetter &amp; $B160)),
    _xlpm.SurfacingVal, INDIRECT("'" &amp; $A$35 &amp; "'!AX" &amp; $B160),
    IF(_xlpm.BaseVal="", "",
        IF(AND(_xlpm.ColLetter="AI", 'Manual Inputs'!$I$22="Yes"), _xlpm.BaseVal - _xlpm.SurfacingVal, _xlpm.BaseVal)
    )
)</f>
        <v/>
      </c>
      <c r="T160" s="119" t="str" cm="1">
        <f t="array" aca="1" ref="T16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IF(OR($A160="", _xlpm.ColLetter="NONE"), "", INDIRECT("'" &amp; $A$35 &amp; "'!" &amp; _xlpm.ColLetter &amp; $B160)),
    _xlpm.SurfacingVal, INDIRECT("'" &amp; $A$35 &amp; "'!AX" &amp; $B160),
    IF(_xlpm.BaseVal="", "",
        IF(AND(_xlpm.ColLetter="AI", 'Manual Inputs'!$I$22="Yes"), _xlpm.BaseVal - _xlpm.SurfacingVal, _xlpm.BaseVal)
    )
)</f>
        <v/>
      </c>
      <c r="U160" s="119" t="str" cm="1">
        <f t="array" aca="1" ref="U16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IF(OR($A160="", _xlpm.ColLetter="NONE"), "", INDIRECT("'" &amp; $A$35 &amp; "'!" &amp; _xlpm.ColLetter &amp; $B160)),
    _xlpm.SurfacingVal, INDIRECT("'" &amp; $A$35 &amp; "'!AX" &amp; $B160),
    IF(_xlpm.BaseVal="", "",
        IF(AND(_xlpm.ColLetter="AI", 'Manual Inputs'!$I$22="Yes"), _xlpm.BaseVal - _xlpm.SurfacingVal, _xlpm.BaseVal)
    )
)</f>
        <v/>
      </c>
      <c r="V160" s="119" t="str" cm="1">
        <f t="array" aca="1" ref="V16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IF(OR($A160="", _xlpm.ColLetter="NONE"), "", INDIRECT("'" &amp; $A$35 &amp; "'!" &amp; _xlpm.ColLetter &amp; $B160)),
    _xlpm.SurfacingVal, INDIRECT("'" &amp; $A$35 &amp; "'!AX" &amp; $B160),
    IF(_xlpm.BaseVal="", "",
        IF(AND(_xlpm.ColLetter="AI", 'Manual Inputs'!$I$22="Yes"), _xlpm.BaseVal - _xlpm.SurfacingVal, _xlpm.BaseVal)
    )
)</f>
        <v/>
      </c>
      <c r="W160" s="119" t="str" cm="1">
        <f t="array" aca="1" ref="W16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IF(OR($A160="", _xlpm.ColLetter="NONE"), "", INDIRECT("'" &amp; $A$35 &amp; "'!" &amp; _xlpm.ColLetter &amp; $B160)),
    _xlpm.SurfacingVal, INDIRECT("'" &amp; $A$35 &amp; "'!AX" &amp; $B160),
    IF(_xlpm.BaseVal="", "",
        IF(AND(_xlpm.ColLetter="AI", 'Manual Inputs'!$I$22="Yes"), _xlpm.BaseVal - _xlpm.SurfacingVal, _xlpm.BaseVal)
    )
)</f>
        <v/>
      </c>
      <c r="X160" s="119" t="str" cm="1">
        <f t="array" aca="1" ref="X16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IF(OR($A160="", _xlpm.ColLetter="NONE"), "", INDIRECT("'" &amp; $A$35 &amp; "'!" &amp; _xlpm.ColLetter &amp; $B160)),
    _xlpm.SurfacingVal, INDIRECT("'" &amp; $A$35 &amp; "'!AX" &amp; $B160),
    IF(_xlpm.BaseVal="", "",
        IF(AND(_xlpm.ColLetter="AI", 'Manual Inputs'!$I$22="Yes"), _xlpm.BaseVal - _xlpm.SurfacingVal, _xlpm.BaseVal)
    )
)</f>
        <v/>
      </c>
      <c r="Y160" s="119" t="str" cm="1">
        <f t="array" aca="1" ref="Y16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IF(OR($A160="", _xlpm.ColLetter="NONE"), "", INDIRECT("'" &amp; $A$35 &amp; "'!" &amp; _xlpm.ColLetter &amp; $B160)),
    _xlpm.SurfacingVal, INDIRECT("'" &amp; $A$35 &amp; "'!AX" &amp; $B160),
    IF(_xlpm.BaseVal="", "",
        IF(AND(_xlpm.ColLetter="AI", 'Manual Inputs'!$I$22="Yes"), _xlpm.BaseVal - _xlpm.SurfacingVal, _xlpm.BaseVal)
    )
)</f>
        <v/>
      </c>
      <c r="Z160" s="119" t="str" cm="1">
        <f t="array" aca="1" ref="Z16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IF(OR($A160="", _xlpm.ColLetter="NONE"), "", INDIRECT("'" &amp; $A$35 &amp; "'!" &amp; _xlpm.ColLetter &amp; $B160)),
    _xlpm.SurfacingVal, INDIRECT("'" &amp; $A$35 &amp; "'!AX" &amp; $B160),
    IF(_xlpm.BaseVal="", "",
        IF(AND(_xlpm.ColLetter="AI", 'Manual Inputs'!$I$22="Yes"), _xlpm.BaseVal - _xlpm.SurfacingVal, _xlpm.BaseVal)
    )
)</f>
        <v/>
      </c>
      <c r="AA160" s="119" t="str" cm="1">
        <f t="array" aca="1" ref="AA16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IF(OR($A160="", _xlpm.ColLetter="NONE"), "", INDIRECT("'" &amp; $A$35 &amp; "'!" &amp; _xlpm.ColLetter &amp; $B160)),
    _xlpm.SurfacingVal, INDIRECT("'" &amp; $A$35 &amp; "'!AX" &amp; $B160),
    IF(_xlpm.BaseVal="", "",
        IF(AND(_xlpm.ColLetter="AI", 'Manual Inputs'!$I$22="Yes"), _xlpm.BaseVal - _xlpm.SurfacingVal, _xlpm.BaseVal)
    )
)</f>
        <v/>
      </c>
      <c r="AB160" s="119" t="str" cm="1">
        <f t="array" aca="1" ref="AB16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IF(OR($A160="", _xlpm.ColLetter="NONE"), "", INDIRECT("'" &amp; $A$35 &amp; "'!" &amp; _xlpm.ColLetter &amp; $B160)),
    _xlpm.SurfacingVal, INDIRECT("'" &amp; $A$35 &amp; "'!AX" &amp; $B160),
    IF(_xlpm.BaseVal="", "",
        IF(AND(_xlpm.ColLetter="AI", 'Manual Inputs'!$I$22="Yes"), _xlpm.BaseVal - _xlpm.SurfacingVal, _xlpm.BaseVal)
    )
)</f>
        <v/>
      </c>
      <c r="AC160" s="119" t="str" cm="1">
        <f t="array" aca="1" ref="AC16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IF(OR($A160="", _xlpm.ColLetter="NONE"), "", INDIRECT("'" &amp; $A$35 &amp; "'!" &amp; _xlpm.ColLetter &amp; $B160)),
    _xlpm.SurfacingVal, INDIRECT("'" &amp; $A$35 &amp; "'!AX" &amp; $B160),
    IF(_xlpm.BaseVal="", "",
        IF(AND(_xlpm.ColLetter="AI", 'Manual Inputs'!$I$22="Yes"), _xlpm.BaseVal - _xlpm.SurfacingVal, _xlpm.BaseVal)
    )
)</f>
        <v/>
      </c>
      <c r="AD160" s="119" t="str" cm="1">
        <f t="array" aca="1" ref="AD16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IF(OR($A160="", _xlpm.ColLetter="NONE"), "", INDIRECT("'" &amp; $A$35 &amp; "'!" &amp; _xlpm.ColLetter &amp; $B160)),
    _xlpm.SurfacingVal, INDIRECT("'" &amp; $A$35 &amp; "'!AX" &amp; $B160),
    IF(_xlpm.BaseVal="", "",
        IF(AND(_xlpm.ColLetter="AI", 'Manual Inputs'!$I$22="Yes"), _xlpm.BaseVal - _xlpm.SurfacingVal, _xlpm.BaseVal)
    )
)</f>
        <v/>
      </c>
      <c r="AE160" s="119" t="str" cm="1">
        <f t="array" aca="1" ref="AE16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IF(OR($A160="", _xlpm.ColLetter="NONE"), "", INDIRECT("'" &amp; $A$35 &amp; "'!" &amp; _xlpm.ColLetter &amp; $B160)),
    _xlpm.SurfacingVal, INDIRECT("'" &amp; $A$35 &amp; "'!AX" &amp; $B160),
    IF(_xlpm.BaseVal="", "",
        IF(AND(_xlpm.ColLetter="AI", 'Manual Inputs'!$I$22="Yes"), _xlpm.BaseVal - _xlpm.SurfacingVal, _xlpm.BaseVal)
    )
)</f>
        <v/>
      </c>
      <c r="AF160" s="119" t="str" cm="1">
        <f t="array" aca="1" ref="AF16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IF(OR($A160="", _xlpm.ColLetter="NONE"), "", INDIRECT("'" &amp; $A$35 &amp; "'!" &amp; _xlpm.ColLetter &amp; $B160)),
    _xlpm.SurfacingVal, INDIRECT("'" &amp; $A$35 &amp; "'!AX" &amp; $B160),
    IF(_xlpm.BaseVal="", "",
        IF(AND(_xlpm.ColLetter="AI", 'Manual Inputs'!$I$22="Yes"), _xlpm.BaseVal - _xlpm.SurfacingVal, _xlpm.BaseVal)
    )
)</f>
        <v/>
      </c>
      <c r="AG160" s="119" t="str" cm="1">
        <f t="array" aca="1" ref="AG16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IF(OR($A160="", _xlpm.ColLetter="NONE"), "", INDIRECT("'" &amp; $A$35 &amp; "'!" &amp; _xlpm.ColLetter &amp; $B160)),
    _xlpm.SurfacingVal, INDIRECT("'" &amp; $A$35 &amp; "'!AX" &amp; $B160),
    IF(_xlpm.BaseVal="", "",
        IF(AND(_xlpm.ColLetter="AI", 'Manual Inputs'!$I$22="Yes"), _xlpm.BaseVal - _xlpm.SurfacingVal, _xlpm.BaseVal)
    )
)</f>
        <v/>
      </c>
      <c r="AH160" s="112"/>
      <c r="AI160" s="174"/>
    </row>
    <row r="161" spans="1:35" s="2" customFormat="1" ht="14.1" hidden="1" customHeight="1">
      <c r="A161" s="54"/>
      <c r="B161" s="6" t="str">
        <f t="shared" ref="B161:B166" si="37">IF(A162="","",+A162)</f>
        <v/>
      </c>
      <c r="C161" s="5"/>
      <c r="D161" s="98"/>
      <c r="E161" s="115"/>
      <c r="F161" s="116" t="str" cm="1">
        <f t="array" aca="1" ref="F161" ca="1">IF(A161="", "", INDIRECT("'" &amp; $A$35 &amp; "'!B" &amp; A161))</f>
        <v/>
      </c>
      <c r="G161" s="117" t="str">
        <f t="shared" ref="G161:G170" si="38">IF(A161="","","to")</f>
        <v/>
      </c>
      <c r="H161" s="118" t="str" cm="1">
        <f t="array" aca="1" ref="H161" ca="1">IF(A161="", "", INDIRECT("'" &amp; $A$35 &amp; "'!B" &amp; B161))</f>
        <v/>
      </c>
      <c r="I161" s="119" t="str" cm="1">
        <f t="array" aca="1" ref="I161"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IF(OR($A161="", _xlpm.ColLetter="NONE"), "", INDIRECT("'" &amp; $A$35 &amp; "'!" &amp; _xlpm.ColLetter &amp; $B161)),
    _xlpm.SurfacingVal, INDIRECT("'" &amp; $A$35 &amp; "'!AX" &amp; $B161),
    IF(_xlpm.BaseVal="", "",
        IF(AND(_xlpm.ColLetter="AI", 'Manual Inputs'!$I$22="Yes"), _xlpm.BaseVal - _xlpm.SurfacingVal, _xlpm.BaseVal)
    )
)</f>
        <v/>
      </c>
      <c r="J161" s="119" t="str" cm="1">
        <f t="array" aca="1" ref="J161"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IF(OR($A161="", _xlpm.ColLetter="NONE"), "", INDIRECT("'" &amp; $A$35 &amp; "'!" &amp; _xlpm.ColLetter &amp; $B161)),
    _xlpm.SurfacingVal, INDIRECT("'" &amp; $A$35 &amp; "'!AX" &amp; $B161),
    IF(_xlpm.BaseVal="", "",
        IF(AND(_xlpm.ColLetter="AI", 'Manual Inputs'!$I$22="Yes"), _xlpm.BaseVal - _xlpm.SurfacingVal, _xlpm.BaseVal)
    )
)</f>
        <v/>
      </c>
      <c r="K161" s="119" t="str" cm="1">
        <f t="array" aca="1" ref="K161"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IF(OR($A161="", _xlpm.ColLetter="NONE"), "", INDIRECT("'" &amp; $A$35 &amp; "'!" &amp; _xlpm.ColLetter &amp; $B161)),
    _xlpm.SurfacingVal, INDIRECT("'" &amp; $A$35 &amp; "'!AX" &amp; $B161),
    IF(_xlpm.BaseVal="", "",
        IF(AND(_xlpm.ColLetter="AI", 'Manual Inputs'!$I$22="Yes"), _xlpm.BaseVal - _xlpm.SurfacingVal, _xlpm.BaseVal)
    )
)</f>
        <v/>
      </c>
      <c r="L161" s="119" t="str" cm="1">
        <f t="array" aca="1" ref="L161"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IF(OR($A161="", _xlpm.ColLetter="NONE"), "", INDIRECT("'" &amp; $A$35 &amp; "'!" &amp; _xlpm.ColLetter &amp; $B161)),
    _xlpm.SurfacingVal, INDIRECT("'" &amp; $A$35 &amp; "'!AX" &amp; $B161),
    IF(_xlpm.BaseVal="", "",
        IF(AND(_xlpm.ColLetter="AI", 'Manual Inputs'!$I$22="Yes"), _xlpm.BaseVal - _xlpm.SurfacingVal, _xlpm.BaseVal)
    )
)</f>
        <v/>
      </c>
      <c r="M161" s="119" t="str" cm="1">
        <f t="array" aca="1" ref="M161"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IF(OR($A161="", _xlpm.ColLetter="NONE"), "", INDIRECT("'" &amp; $A$35 &amp; "'!" &amp; _xlpm.ColLetter &amp; $B161)),
    _xlpm.SurfacingVal, INDIRECT("'" &amp; $A$35 &amp; "'!AX" &amp; $B161),
    IF(_xlpm.BaseVal="", "",
        IF(AND(_xlpm.ColLetter="AI", 'Manual Inputs'!$I$22="Yes"), _xlpm.BaseVal - _xlpm.SurfacingVal, _xlpm.BaseVal)
    )
)</f>
        <v/>
      </c>
      <c r="N161" s="119" t="str" cm="1">
        <f t="array" aca="1" ref="N161"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IF(OR($A161="", _xlpm.ColLetter="NONE"), "", INDIRECT("'" &amp; $A$35 &amp; "'!" &amp; _xlpm.ColLetter &amp; $B161)),
    _xlpm.SurfacingVal, INDIRECT("'" &amp; $A$35 &amp; "'!AX" &amp; $B161),
    IF(_xlpm.BaseVal="", "",
        IF(AND(_xlpm.ColLetter="AI", 'Manual Inputs'!$I$22="Yes"), _xlpm.BaseVal - _xlpm.SurfacingVal, _xlpm.BaseVal)
    )
)</f>
        <v/>
      </c>
      <c r="O161" s="119" t="str" cm="1">
        <f t="array" aca="1" ref="O161"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IF(OR($A161="", _xlpm.ColLetter="NONE"), "", INDIRECT("'" &amp; $A$35 &amp; "'!" &amp; _xlpm.ColLetter &amp; $B161)),
    _xlpm.SurfacingVal, INDIRECT("'" &amp; $A$35 &amp; "'!AX" &amp; $B161),
    IF(_xlpm.BaseVal="", "",
        IF(AND(_xlpm.ColLetter="AI", 'Manual Inputs'!$I$22="Yes"), _xlpm.BaseVal - _xlpm.SurfacingVal, _xlpm.BaseVal)
    )
)</f>
        <v/>
      </c>
      <c r="P161" s="119" t="str" cm="1">
        <f t="array" aca="1" ref="P161"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IF(OR($A161="", _xlpm.ColLetter="NONE"), "", INDIRECT("'" &amp; $A$35 &amp; "'!" &amp; _xlpm.ColLetter &amp; $B161)),
    _xlpm.SurfacingVal, INDIRECT("'" &amp; $A$35 &amp; "'!AX" &amp; $B161),
    IF(_xlpm.BaseVal="", "",
        IF(AND(_xlpm.ColLetter="AI", 'Manual Inputs'!$I$22="Yes"), _xlpm.BaseVal - _xlpm.SurfacingVal, _xlpm.BaseVal)
    )
)</f>
        <v/>
      </c>
      <c r="Q161" s="119" t="str" cm="1">
        <f t="array" aca="1" ref="Q161"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IF(OR($A161="", _xlpm.ColLetter="NONE"), "", INDIRECT("'" &amp; $A$35 &amp; "'!" &amp; _xlpm.ColLetter &amp; $B161)),
    _xlpm.SurfacingVal, INDIRECT("'" &amp; $A$35 &amp; "'!AX" &amp; $B161),
    IF(_xlpm.BaseVal="", "",
        IF(AND(_xlpm.ColLetter="AI", 'Manual Inputs'!$I$22="Yes"), _xlpm.BaseVal - _xlpm.SurfacingVal, _xlpm.BaseVal)
    )
)</f>
        <v/>
      </c>
      <c r="R161" s="119" t="str" cm="1">
        <f t="array" aca="1" ref="R161"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IF(OR($A161="", _xlpm.ColLetter="NONE"), "", INDIRECT("'" &amp; $A$35 &amp; "'!" &amp; _xlpm.ColLetter &amp; $B161)),
    _xlpm.SurfacingVal, INDIRECT("'" &amp; $A$35 &amp; "'!AX" &amp; $B161),
    IF(_xlpm.BaseVal="", "",
        IF(AND(_xlpm.ColLetter="AI", 'Manual Inputs'!$I$22="Yes"), _xlpm.BaseVal - _xlpm.SurfacingVal, _xlpm.BaseVal)
    )
)</f>
        <v/>
      </c>
      <c r="S161" s="119" t="str" cm="1">
        <f t="array" aca="1" ref="S161"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IF(OR($A161="", _xlpm.ColLetter="NONE"), "", INDIRECT("'" &amp; $A$35 &amp; "'!" &amp; _xlpm.ColLetter &amp; $B161)),
    _xlpm.SurfacingVal, INDIRECT("'" &amp; $A$35 &amp; "'!AX" &amp; $B161),
    IF(_xlpm.BaseVal="", "",
        IF(AND(_xlpm.ColLetter="AI", 'Manual Inputs'!$I$22="Yes"), _xlpm.BaseVal - _xlpm.SurfacingVal, _xlpm.BaseVal)
    )
)</f>
        <v/>
      </c>
      <c r="T161" s="119" t="str" cm="1">
        <f t="array" aca="1" ref="T161"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IF(OR($A161="", _xlpm.ColLetter="NONE"), "", INDIRECT("'" &amp; $A$35 &amp; "'!" &amp; _xlpm.ColLetter &amp; $B161)),
    _xlpm.SurfacingVal, INDIRECT("'" &amp; $A$35 &amp; "'!AX" &amp; $B161),
    IF(_xlpm.BaseVal="", "",
        IF(AND(_xlpm.ColLetter="AI", 'Manual Inputs'!$I$22="Yes"), _xlpm.BaseVal - _xlpm.SurfacingVal, _xlpm.BaseVal)
    )
)</f>
        <v/>
      </c>
      <c r="U161" s="119" t="str" cm="1">
        <f t="array" aca="1" ref="U161"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IF(OR($A161="", _xlpm.ColLetter="NONE"), "", INDIRECT("'" &amp; $A$35 &amp; "'!" &amp; _xlpm.ColLetter &amp; $B161)),
    _xlpm.SurfacingVal, INDIRECT("'" &amp; $A$35 &amp; "'!AX" &amp; $B161),
    IF(_xlpm.BaseVal="", "",
        IF(AND(_xlpm.ColLetter="AI", 'Manual Inputs'!$I$22="Yes"), _xlpm.BaseVal - _xlpm.SurfacingVal, _xlpm.BaseVal)
    )
)</f>
        <v/>
      </c>
      <c r="V161" s="119" t="str" cm="1">
        <f t="array" aca="1" ref="V161"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IF(OR($A161="", _xlpm.ColLetter="NONE"), "", INDIRECT("'" &amp; $A$35 &amp; "'!" &amp; _xlpm.ColLetter &amp; $B161)),
    _xlpm.SurfacingVal, INDIRECT("'" &amp; $A$35 &amp; "'!AX" &amp; $B161),
    IF(_xlpm.BaseVal="", "",
        IF(AND(_xlpm.ColLetter="AI", 'Manual Inputs'!$I$22="Yes"), _xlpm.BaseVal - _xlpm.SurfacingVal, _xlpm.BaseVal)
    )
)</f>
        <v/>
      </c>
      <c r="W161" s="119" t="str" cm="1">
        <f t="array" aca="1" ref="W161"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IF(OR($A161="", _xlpm.ColLetter="NONE"), "", INDIRECT("'" &amp; $A$35 &amp; "'!" &amp; _xlpm.ColLetter &amp; $B161)),
    _xlpm.SurfacingVal, INDIRECT("'" &amp; $A$35 &amp; "'!AX" &amp; $B161),
    IF(_xlpm.BaseVal="", "",
        IF(AND(_xlpm.ColLetter="AI", 'Manual Inputs'!$I$22="Yes"), _xlpm.BaseVal - _xlpm.SurfacingVal, _xlpm.BaseVal)
    )
)</f>
        <v/>
      </c>
      <c r="X161" s="119" t="str" cm="1">
        <f t="array" aca="1" ref="X161"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IF(OR($A161="", _xlpm.ColLetter="NONE"), "", INDIRECT("'" &amp; $A$35 &amp; "'!" &amp; _xlpm.ColLetter &amp; $B161)),
    _xlpm.SurfacingVal, INDIRECT("'" &amp; $A$35 &amp; "'!AX" &amp; $B161),
    IF(_xlpm.BaseVal="", "",
        IF(AND(_xlpm.ColLetter="AI", 'Manual Inputs'!$I$22="Yes"), _xlpm.BaseVal - _xlpm.SurfacingVal, _xlpm.BaseVal)
    )
)</f>
        <v/>
      </c>
      <c r="Y161" s="119" t="str" cm="1">
        <f t="array" aca="1" ref="Y161"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IF(OR($A161="", _xlpm.ColLetter="NONE"), "", INDIRECT("'" &amp; $A$35 &amp; "'!" &amp; _xlpm.ColLetter &amp; $B161)),
    _xlpm.SurfacingVal, INDIRECT("'" &amp; $A$35 &amp; "'!AX" &amp; $B161),
    IF(_xlpm.BaseVal="", "",
        IF(AND(_xlpm.ColLetter="AI", 'Manual Inputs'!$I$22="Yes"), _xlpm.BaseVal - _xlpm.SurfacingVal, _xlpm.BaseVal)
    )
)</f>
        <v/>
      </c>
      <c r="Z161" s="119" t="str" cm="1">
        <f t="array" aca="1" ref="Z161"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IF(OR($A161="", _xlpm.ColLetter="NONE"), "", INDIRECT("'" &amp; $A$35 &amp; "'!" &amp; _xlpm.ColLetter &amp; $B161)),
    _xlpm.SurfacingVal, INDIRECT("'" &amp; $A$35 &amp; "'!AX" &amp; $B161),
    IF(_xlpm.BaseVal="", "",
        IF(AND(_xlpm.ColLetter="AI", 'Manual Inputs'!$I$22="Yes"), _xlpm.BaseVal - _xlpm.SurfacingVal, _xlpm.BaseVal)
    )
)</f>
        <v/>
      </c>
      <c r="AA161" s="119" t="str" cm="1">
        <f t="array" aca="1" ref="AA161"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IF(OR($A161="", _xlpm.ColLetter="NONE"), "", INDIRECT("'" &amp; $A$35 &amp; "'!" &amp; _xlpm.ColLetter &amp; $B161)),
    _xlpm.SurfacingVal, INDIRECT("'" &amp; $A$35 &amp; "'!AX" &amp; $B161),
    IF(_xlpm.BaseVal="", "",
        IF(AND(_xlpm.ColLetter="AI", 'Manual Inputs'!$I$22="Yes"), _xlpm.BaseVal - _xlpm.SurfacingVal, _xlpm.BaseVal)
    )
)</f>
        <v/>
      </c>
      <c r="AB161" s="119" t="str" cm="1">
        <f t="array" aca="1" ref="AB161"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IF(OR($A161="", _xlpm.ColLetter="NONE"), "", INDIRECT("'" &amp; $A$35 &amp; "'!" &amp; _xlpm.ColLetter &amp; $B161)),
    _xlpm.SurfacingVal, INDIRECT("'" &amp; $A$35 &amp; "'!AX" &amp; $B161),
    IF(_xlpm.BaseVal="", "",
        IF(AND(_xlpm.ColLetter="AI", 'Manual Inputs'!$I$22="Yes"), _xlpm.BaseVal - _xlpm.SurfacingVal, _xlpm.BaseVal)
    )
)</f>
        <v/>
      </c>
      <c r="AC161" s="119" t="str" cm="1">
        <f t="array" aca="1" ref="AC161"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IF(OR($A161="", _xlpm.ColLetter="NONE"), "", INDIRECT("'" &amp; $A$35 &amp; "'!" &amp; _xlpm.ColLetter &amp; $B161)),
    _xlpm.SurfacingVal, INDIRECT("'" &amp; $A$35 &amp; "'!AX" &amp; $B161),
    IF(_xlpm.BaseVal="", "",
        IF(AND(_xlpm.ColLetter="AI", 'Manual Inputs'!$I$22="Yes"), _xlpm.BaseVal - _xlpm.SurfacingVal, _xlpm.BaseVal)
    )
)</f>
        <v/>
      </c>
      <c r="AD161" s="119" t="str" cm="1">
        <f t="array" aca="1" ref="AD161"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IF(OR($A161="", _xlpm.ColLetter="NONE"), "", INDIRECT("'" &amp; $A$35 &amp; "'!" &amp; _xlpm.ColLetter &amp; $B161)),
    _xlpm.SurfacingVal, INDIRECT("'" &amp; $A$35 &amp; "'!AX" &amp; $B161),
    IF(_xlpm.BaseVal="", "",
        IF(AND(_xlpm.ColLetter="AI", 'Manual Inputs'!$I$22="Yes"), _xlpm.BaseVal - _xlpm.SurfacingVal, _xlpm.BaseVal)
    )
)</f>
        <v/>
      </c>
      <c r="AE161" s="119" t="str" cm="1">
        <f t="array" aca="1" ref="AE161"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IF(OR($A161="", _xlpm.ColLetter="NONE"), "", INDIRECT("'" &amp; $A$35 &amp; "'!" &amp; _xlpm.ColLetter &amp; $B161)),
    _xlpm.SurfacingVal, INDIRECT("'" &amp; $A$35 &amp; "'!AX" &amp; $B161),
    IF(_xlpm.BaseVal="", "",
        IF(AND(_xlpm.ColLetter="AI", 'Manual Inputs'!$I$22="Yes"), _xlpm.BaseVal - _xlpm.SurfacingVal, _xlpm.BaseVal)
    )
)</f>
        <v/>
      </c>
      <c r="AF161" s="119" t="str" cm="1">
        <f t="array" aca="1" ref="AF161"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IF(OR($A161="", _xlpm.ColLetter="NONE"), "", INDIRECT("'" &amp; $A$35 &amp; "'!" &amp; _xlpm.ColLetter &amp; $B161)),
    _xlpm.SurfacingVal, INDIRECT("'" &amp; $A$35 &amp; "'!AX" &amp; $B161),
    IF(_xlpm.BaseVal="", "",
        IF(AND(_xlpm.ColLetter="AI", 'Manual Inputs'!$I$22="Yes"), _xlpm.BaseVal - _xlpm.SurfacingVal, _xlpm.BaseVal)
    )
)</f>
        <v/>
      </c>
      <c r="AG161" s="119" t="str" cm="1">
        <f t="array" aca="1" ref="AG161"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IF(OR($A161="", _xlpm.ColLetter="NONE"), "", INDIRECT("'" &amp; $A$35 &amp; "'!" &amp; _xlpm.ColLetter &amp; $B161)),
    _xlpm.SurfacingVal, INDIRECT("'" &amp; $A$35 &amp; "'!AX" &amp; $B161),
    IF(_xlpm.BaseVal="", "",
        IF(AND(_xlpm.ColLetter="AI", 'Manual Inputs'!$I$22="Yes"), _xlpm.BaseVal - _xlpm.SurfacingVal, _xlpm.BaseVal)
    )
)</f>
        <v/>
      </c>
      <c r="AH161" s="112"/>
      <c r="AI161" s="174"/>
    </row>
    <row r="162" spans="1:35" s="2" customFormat="1" ht="14.1" hidden="1" customHeight="1">
      <c r="A162" s="54"/>
      <c r="B162" s="6" t="str">
        <f t="shared" si="37"/>
        <v/>
      </c>
      <c r="C162" s="5"/>
      <c r="D162" s="98"/>
      <c r="E162" s="115"/>
      <c r="F162" s="116" t="str" cm="1">
        <f t="array" aca="1" ref="F162" ca="1">IF(A162="", "", INDIRECT("'" &amp; $A$35 &amp; "'!B" &amp; A162))</f>
        <v/>
      </c>
      <c r="G162" s="117" t="str">
        <f t="shared" si="38"/>
        <v/>
      </c>
      <c r="H162" s="118" t="str" cm="1">
        <f t="array" aca="1" ref="H162" ca="1">IF(A162="", "", INDIRECT("'" &amp; $A$35 &amp; "'!B" &amp; B162))</f>
        <v/>
      </c>
      <c r="I162" s="119" t="str" cm="1">
        <f t="array" aca="1" ref="I162"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IF(OR($A162="", _xlpm.ColLetter="NONE"), "", INDIRECT("'" &amp; $A$35 &amp; "'!" &amp; _xlpm.ColLetter &amp; $B162)),
    _xlpm.SurfacingVal, INDIRECT("'" &amp; $A$35 &amp; "'!AX" &amp; $B162),
    IF(_xlpm.BaseVal="", "",
        IF(AND(_xlpm.ColLetter="AI", 'Manual Inputs'!$I$22="Yes"), _xlpm.BaseVal - _xlpm.SurfacingVal, _xlpm.BaseVal)
    )
)</f>
        <v/>
      </c>
      <c r="J162" s="119" t="str" cm="1">
        <f t="array" aca="1" ref="J162"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IF(OR($A162="", _xlpm.ColLetter="NONE"), "", INDIRECT("'" &amp; $A$35 &amp; "'!" &amp; _xlpm.ColLetter &amp; $B162)),
    _xlpm.SurfacingVal, INDIRECT("'" &amp; $A$35 &amp; "'!AX" &amp; $B162),
    IF(_xlpm.BaseVal="", "",
        IF(AND(_xlpm.ColLetter="AI", 'Manual Inputs'!$I$22="Yes"), _xlpm.BaseVal - _xlpm.SurfacingVal, _xlpm.BaseVal)
    )
)</f>
        <v/>
      </c>
      <c r="K162" s="119" t="str" cm="1">
        <f t="array" aca="1" ref="K162"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IF(OR($A162="", _xlpm.ColLetter="NONE"), "", INDIRECT("'" &amp; $A$35 &amp; "'!" &amp; _xlpm.ColLetter &amp; $B162)),
    _xlpm.SurfacingVal, INDIRECT("'" &amp; $A$35 &amp; "'!AX" &amp; $B162),
    IF(_xlpm.BaseVal="", "",
        IF(AND(_xlpm.ColLetter="AI", 'Manual Inputs'!$I$22="Yes"), _xlpm.BaseVal - _xlpm.SurfacingVal, _xlpm.BaseVal)
    )
)</f>
        <v/>
      </c>
      <c r="L162" s="119" t="str" cm="1">
        <f t="array" aca="1" ref="L162"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IF(OR($A162="", _xlpm.ColLetter="NONE"), "", INDIRECT("'" &amp; $A$35 &amp; "'!" &amp; _xlpm.ColLetter &amp; $B162)),
    _xlpm.SurfacingVal, INDIRECT("'" &amp; $A$35 &amp; "'!AX" &amp; $B162),
    IF(_xlpm.BaseVal="", "",
        IF(AND(_xlpm.ColLetter="AI", 'Manual Inputs'!$I$22="Yes"), _xlpm.BaseVal - _xlpm.SurfacingVal, _xlpm.BaseVal)
    )
)</f>
        <v/>
      </c>
      <c r="M162" s="119" t="str" cm="1">
        <f t="array" aca="1" ref="M162"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IF(OR($A162="", _xlpm.ColLetter="NONE"), "", INDIRECT("'" &amp; $A$35 &amp; "'!" &amp; _xlpm.ColLetter &amp; $B162)),
    _xlpm.SurfacingVal, INDIRECT("'" &amp; $A$35 &amp; "'!AX" &amp; $B162),
    IF(_xlpm.BaseVal="", "",
        IF(AND(_xlpm.ColLetter="AI", 'Manual Inputs'!$I$22="Yes"), _xlpm.BaseVal - _xlpm.SurfacingVal, _xlpm.BaseVal)
    )
)</f>
        <v/>
      </c>
      <c r="N162" s="119" t="str" cm="1">
        <f t="array" aca="1" ref="N162"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IF(OR($A162="", _xlpm.ColLetter="NONE"), "", INDIRECT("'" &amp; $A$35 &amp; "'!" &amp; _xlpm.ColLetter &amp; $B162)),
    _xlpm.SurfacingVal, INDIRECT("'" &amp; $A$35 &amp; "'!AX" &amp; $B162),
    IF(_xlpm.BaseVal="", "",
        IF(AND(_xlpm.ColLetter="AI", 'Manual Inputs'!$I$22="Yes"), _xlpm.BaseVal - _xlpm.SurfacingVal, _xlpm.BaseVal)
    )
)</f>
        <v/>
      </c>
      <c r="O162" s="119" t="str" cm="1">
        <f t="array" aca="1" ref="O162"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IF(OR($A162="", _xlpm.ColLetter="NONE"), "", INDIRECT("'" &amp; $A$35 &amp; "'!" &amp; _xlpm.ColLetter &amp; $B162)),
    _xlpm.SurfacingVal, INDIRECT("'" &amp; $A$35 &amp; "'!AX" &amp; $B162),
    IF(_xlpm.BaseVal="", "",
        IF(AND(_xlpm.ColLetter="AI", 'Manual Inputs'!$I$22="Yes"), _xlpm.BaseVal - _xlpm.SurfacingVal, _xlpm.BaseVal)
    )
)</f>
        <v/>
      </c>
      <c r="P162" s="119" t="str" cm="1">
        <f t="array" aca="1" ref="P162"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IF(OR($A162="", _xlpm.ColLetter="NONE"), "", INDIRECT("'" &amp; $A$35 &amp; "'!" &amp; _xlpm.ColLetter &amp; $B162)),
    _xlpm.SurfacingVal, INDIRECT("'" &amp; $A$35 &amp; "'!AX" &amp; $B162),
    IF(_xlpm.BaseVal="", "",
        IF(AND(_xlpm.ColLetter="AI", 'Manual Inputs'!$I$22="Yes"), _xlpm.BaseVal - _xlpm.SurfacingVal, _xlpm.BaseVal)
    )
)</f>
        <v/>
      </c>
      <c r="Q162" s="119" t="str" cm="1">
        <f t="array" aca="1" ref="Q162"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IF(OR($A162="", _xlpm.ColLetter="NONE"), "", INDIRECT("'" &amp; $A$35 &amp; "'!" &amp; _xlpm.ColLetter &amp; $B162)),
    _xlpm.SurfacingVal, INDIRECT("'" &amp; $A$35 &amp; "'!AX" &amp; $B162),
    IF(_xlpm.BaseVal="", "",
        IF(AND(_xlpm.ColLetter="AI", 'Manual Inputs'!$I$22="Yes"), _xlpm.BaseVal - _xlpm.SurfacingVal, _xlpm.BaseVal)
    )
)</f>
        <v/>
      </c>
      <c r="R162" s="119" t="str" cm="1">
        <f t="array" aca="1" ref="R162"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IF(OR($A162="", _xlpm.ColLetter="NONE"), "", INDIRECT("'" &amp; $A$35 &amp; "'!" &amp; _xlpm.ColLetter &amp; $B162)),
    _xlpm.SurfacingVal, INDIRECT("'" &amp; $A$35 &amp; "'!AX" &amp; $B162),
    IF(_xlpm.BaseVal="", "",
        IF(AND(_xlpm.ColLetter="AI", 'Manual Inputs'!$I$22="Yes"), _xlpm.BaseVal - _xlpm.SurfacingVal, _xlpm.BaseVal)
    )
)</f>
        <v/>
      </c>
      <c r="S162" s="119" t="str" cm="1">
        <f t="array" aca="1" ref="S162"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IF(OR($A162="", _xlpm.ColLetter="NONE"), "", INDIRECT("'" &amp; $A$35 &amp; "'!" &amp; _xlpm.ColLetter &amp; $B162)),
    _xlpm.SurfacingVal, INDIRECT("'" &amp; $A$35 &amp; "'!AX" &amp; $B162),
    IF(_xlpm.BaseVal="", "",
        IF(AND(_xlpm.ColLetter="AI", 'Manual Inputs'!$I$22="Yes"), _xlpm.BaseVal - _xlpm.SurfacingVal, _xlpm.BaseVal)
    )
)</f>
        <v/>
      </c>
      <c r="T162" s="119" t="str" cm="1">
        <f t="array" aca="1" ref="T162"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IF(OR($A162="", _xlpm.ColLetter="NONE"), "", INDIRECT("'" &amp; $A$35 &amp; "'!" &amp; _xlpm.ColLetter &amp; $B162)),
    _xlpm.SurfacingVal, INDIRECT("'" &amp; $A$35 &amp; "'!AX" &amp; $B162),
    IF(_xlpm.BaseVal="", "",
        IF(AND(_xlpm.ColLetter="AI", 'Manual Inputs'!$I$22="Yes"), _xlpm.BaseVal - _xlpm.SurfacingVal, _xlpm.BaseVal)
    )
)</f>
        <v/>
      </c>
      <c r="U162" s="119" t="str" cm="1">
        <f t="array" aca="1" ref="U162"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IF(OR($A162="", _xlpm.ColLetter="NONE"), "", INDIRECT("'" &amp; $A$35 &amp; "'!" &amp; _xlpm.ColLetter &amp; $B162)),
    _xlpm.SurfacingVal, INDIRECT("'" &amp; $A$35 &amp; "'!AX" &amp; $B162),
    IF(_xlpm.BaseVal="", "",
        IF(AND(_xlpm.ColLetter="AI", 'Manual Inputs'!$I$22="Yes"), _xlpm.BaseVal - _xlpm.SurfacingVal, _xlpm.BaseVal)
    )
)</f>
        <v/>
      </c>
      <c r="V162" s="119" t="str" cm="1">
        <f t="array" aca="1" ref="V162"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IF(OR($A162="", _xlpm.ColLetter="NONE"), "", INDIRECT("'" &amp; $A$35 &amp; "'!" &amp; _xlpm.ColLetter &amp; $B162)),
    _xlpm.SurfacingVal, INDIRECT("'" &amp; $A$35 &amp; "'!AX" &amp; $B162),
    IF(_xlpm.BaseVal="", "",
        IF(AND(_xlpm.ColLetter="AI", 'Manual Inputs'!$I$22="Yes"), _xlpm.BaseVal - _xlpm.SurfacingVal, _xlpm.BaseVal)
    )
)</f>
        <v/>
      </c>
      <c r="W162" s="119" t="str" cm="1">
        <f t="array" aca="1" ref="W162"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IF(OR($A162="", _xlpm.ColLetter="NONE"), "", INDIRECT("'" &amp; $A$35 &amp; "'!" &amp; _xlpm.ColLetter &amp; $B162)),
    _xlpm.SurfacingVal, INDIRECT("'" &amp; $A$35 &amp; "'!AX" &amp; $B162),
    IF(_xlpm.BaseVal="", "",
        IF(AND(_xlpm.ColLetter="AI", 'Manual Inputs'!$I$22="Yes"), _xlpm.BaseVal - _xlpm.SurfacingVal, _xlpm.BaseVal)
    )
)</f>
        <v/>
      </c>
      <c r="X162" s="119" t="str" cm="1">
        <f t="array" aca="1" ref="X162"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IF(OR($A162="", _xlpm.ColLetter="NONE"), "", INDIRECT("'" &amp; $A$35 &amp; "'!" &amp; _xlpm.ColLetter &amp; $B162)),
    _xlpm.SurfacingVal, INDIRECT("'" &amp; $A$35 &amp; "'!AX" &amp; $B162),
    IF(_xlpm.BaseVal="", "",
        IF(AND(_xlpm.ColLetter="AI", 'Manual Inputs'!$I$22="Yes"), _xlpm.BaseVal - _xlpm.SurfacingVal, _xlpm.BaseVal)
    )
)</f>
        <v/>
      </c>
      <c r="Y162" s="119" t="str" cm="1">
        <f t="array" aca="1" ref="Y162"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IF(OR($A162="", _xlpm.ColLetter="NONE"), "", INDIRECT("'" &amp; $A$35 &amp; "'!" &amp; _xlpm.ColLetter &amp; $B162)),
    _xlpm.SurfacingVal, INDIRECT("'" &amp; $A$35 &amp; "'!AX" &amp; $B162),
    IF(_xlpm.BaseVal="", "",
        IF(AND(_xlpm.ColLetter="AI", 'Manual Inputs'!$I$22="Yes"), _xlpm.BaseVal - _xlpm.SurfacingVal, _xlpm.BaseVal)
    )
)</f>
        <v/>
      </c>
      <c r="Z162" s="119" t="str" cm="1">
        <f t="array" aca="1" ref="Z162"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IF(OR($A162="", _xlpm.ColLetter="NONE"), "", INDIRECT("'" &amp; $A$35 &amp; "'!" &amp; _xlpm.ColLetter &amp; $B162)),
    _xlpm.SurfacingVal, INDIRECT("'" &amp; $A$35 &amp; "'!AX" &amp; $B162),
    IF(_xlpm.BaseVal="", "",
        IF(AND(_xlpm.ColLetter="AI", 'Manual Inputs'!$I$22="Yes"), _xlpm.BaseVal - _xlpm.SurfacingVal, _xlpm.BaseVal)
    )
)</f>
        <v/>
      </c>
      <c r="AA162" s="119" t="str" cm="1">
        <f t="array" aca="1" ref="AA162"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IF(OR($A162="", _xlpm.ColLetter="NONE"), "", INDIRECT("'" &amp; $A$35 &amp; "'!" &amp; _xlpm.ColLetter &amp; $B162)),
    _xlpm.SurfacingVal, INDIRECT("'" &amp; $A$35 &amp; "'!AX" &amp; $B162),
    IF(_xlpm.BaseVal="", "",
        IF(AND(_xlpm.ColLetter="AI", 'Manual Inputs'!$I$22="Yes"), _xlpm.BaseVal - _xlpm.SurfacingVal, _xlpm.BaseVal)
    )
)</f>
        <v/>
      </c>
      <c r="AB162" s="119" t="str" cm="1">
        <f t="array" aca="1" ref="AB162"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IF(OR($A162="", _xlpm.ColLetter="NONE"), "", INDIRECT("'" &amp; $A$35 &amp; "'!" &amp; _xlpm.ColLetter &amp; $B162)),
    _xlpm.SurfacingVal, INDIRECT("'" &amp; $A$35 &amp; "'!AX" &amp; $B162),
    IF(_xlpm.BaseVal="", "",
        IF(AND(_xlpm.ColLetter="AI", 'Manual Inputs'!$I$22="Yes"), _xlpm.BaseVal - _xlpm.SurfacingVal, _xlpm.BaseVal)
    )
)</f>
        <v/>
      </c>
      <c r="AC162" s="119" t="str" cm="1">
        <f t="array" aca="1" ref="AC162"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IF(OR($A162="", _xlpm.ColLetter="NONE"), "", INDIRECT("'" &amp; $A$35 &amp; "'!" &amp; _xlpm.ColLetter &amp; $B162)),
    _xlpm.SurfacingVal, INDIRECT("'" &amp; $A$35 &amp; "'!AX" &amp; $B162),
    IF(_xlpm.BaseVal="", "",
        IF(AND(_xlpm.ColLetter="AI", 'Manual Inputs'!$I$22="Yes"), _xlpm.BaseVal - _xlpm.SurfacingVal, _xlpm.BaseVal)
    )
)</f>
        <v/>
      </c>
      <c r="AD162" s="119" t="str" cm="1">
        <f t="array" aca="1" ref="AD162"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IF(OR($A162="", _xlpm.ColLetter="NONE"), "", INDIRECT("'" &amp; $A$35 &amp; "'!" &amp; _xlpm.ColLetter &amp; $B162)),
    _xlpm.SurfacingVal, INDIRECT("'" &amp; $A$35 &amp; "'!AX" &amp; $B162),
    IF(_xlpm.BaseVal="", "",
        IF(AND(_xlpm.ColLetter="AI", 'Manual Inputs'!$I$22="Yes"), _xlpm.BaseVal - _xlpm.SurfacingVal, _xlpm.BaseVal)
    )
)</f>
        <v/>
      </c>
      <c r="AE162" s="119" t="str" cm="1">
        <f t="array" aca="1" ref="AE162"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IF(OR($A162="", _xlpm.ColLetter="NONE"), "", INDIRECT("'" &amp; $A$35 &amp; "'!" &amp; _xlpm.ColLetter &amp; $B162)),
    _xlpm.SurfacingVal, INDIRECT("'" &amp; $A$35 &amp; "'!AX" &amp; $B162),
    IF(_xlpm.BaseVal="", "",
        IF(AND(_xlpm.ColLetter="AI", 'Manual Inputs'!$I$22="Yes"), _xlpm.BaseVal - _xlpm.SurfacingVal, _xlpm.BaseVal)
    )
)</f>
        <v/>
      </c>
      <c r="AF162" s="119" t="str" cm="1">
        <f t="array" aca="1" ref="AF162"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IF(OR($A162="", _xlpm.ColLetter="NONE"), "", INDIRECT("'" &amp; $A$35 &amp; "'!" &amp; _xlpm.ColLetter &amp; $B162)),
    _xlpm.SurfacingVal, INDIRECT("'" &amp; $A$35 &amp; "'!AX" &amp; $B162),
    IF(_xlpm.BaseVal="", "",
        IF(AND(_xlpm.ColLetter="AI", 'Manual Inputs'!$I$22="Yes"), _xlpm.BaseVal - _xlpm.SurfacingVal, _xlpm.BaseVal)
    )
)</f>
        <v/>
      </c>
      <c r="AG162" s="119" t="str" cm="1">
        <f t="array" aca="1" ref="AG162"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IF(OR($A162="", _xlpm.ColLetter="NONE"), "", INDIRECT("'" &amp; $A$35 &amp; "'!" &amp; _xlpm.ColLetter &amp; $B162)),
    _xlpm.SurfacingVal, INDIRECT("'" &amp; $A$35 &amp; "'!AX" &amp; $B162),
    IF(_xlpm.BaseVal="", "",
        IF(AND(_xlpm.ColLetter="AI", 'Manual Inputs'!$I$22="Yes"), _xlpm.BaseVal - _xlpm.SurfacingVal, _xlpm.BaseVal)
    )
)</f>
        <v/>
      </c>
      <c r="AH162" s="112"/>
      <c r="AI162" s="174"/>
    </row>
    <row r="163" spans="1:35" s="2" customFormat="1" ht="14.1" hidden="1" customHeight="1">
      <c r="A163" s="54"/>
      <c r="B163" s="6" t="str">
        <f t="shared" si="37"/>
        <v/>
      </c>
      <c r="C163" s="5"/>
      <c r="D163" s="98"/>
      <c r="E163" s="115"/>
      <c r="F163" s="116" t="str" cm="1">
        <f t="array" aca="1" ref="F163" ca="1">IF(A163="", "", INDIRECT("'" &amp; $A$35 &amp; "'!B" &amp; A163))</f>
        <v/>
      </c>
      <c r="G163" s="117" t="str">
        <f t="shared" si="38"/>
        <v/>
      </c>
      <c r="H163" s="118" t="str" cm="1">
        <f t="array" aca="1" ref="H163" ca="1">IF(A163="", "", INDIRECT("'" &amp; $A$35 &amp; "'!B" &amp; B163))</f>
        <v/>
      </c>
      <c r="I163" s="119" t="str" cm="1">
        <f t="array" aca="1" ref="I163"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IF(OR($A163="", _xlpm.ColLetter="NONE"), "", INDIRECT("'" &amp; $A$35 &amp; "'!" &amp; _xlpm.ColLetter &amp; $B163)),
    _xlpm.SurfacingVal, INDIRECT("'" &amp; $A$35 &amp; "'!AX" &amp; $B163),
    IF(_xlpm.BaseVal="", "",
        IF(AND(_xlpm.ColLetter="AI", 'Manual Inputs'!$I$22="Yes"), _xlpm.BaseVal - _xlpm.SurfacingVal, _xlpm.BaseVal)
    )
)</f>
        <v/>
      </c>
      <c r="J163" s="119" t="str" cm="1">
        <f t="array" aca="1" ref="J163"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IF(OR($A163="", _xlpm.ColLetter="NONE"), "", INDIRECT("'" &amp; $A$35 &amp; "'!" &amp; _xlpm.ColLetter &amp; $B163)),
    _xlpm.SurfacingVal, INDIRECT("'" &amp; $A$35 &amp; "'!AX" &amp; $B163),
    IF(_xlpm.BaseVal="", "",
        IF(AND(_xlpm.ColLetter="AI", 'Manual Inputs'!$I$22="Yes"), _xlpm.BaseVal - _xlpm.SurfacingVal, _xlpm.BaseVal)
    )
)</f>
        <v/>
      </c>
      <c r="K163" s="119" t="str" cm="1">
        <f t="array" aca="1" ref="K163"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IF(OR($A163="", _xlpm.ColLetter="NONE"), "", INDIRECT("'" &amp; $A$35 &amp; "'!" &amp; _xlpm.ColLetter &amp; $B163)),
    _xlpm.SurfacingVal, INDIRECT("'" &amp; $A$35 &amp; "'!AX" &amp; $B163),
    IF(_xlpm.BaseVal="", "",
        IF(AND(_xlpm.ColLetter="AI", 'Manual Inputs'!$I$22="Yes"), _xlpm.BaseVal - _xlpm.SurfacingVal, _xlpm.BaseVal)
    )
)</f>
        <v/>
      </c>
      <c r="L163" s="119" t="str" cm="1">
        <f t="array" aca="1" ref="L163"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IF(OR($A163="", _xlpm.ColLetter="NONE"), "", INDIRECT("'" &amp; $A$35 &amp; "'!" &amp; _xlpm.ColLetter &amp; $B163)),
    _xlpm.SurfacingVal, INDIRECT("'" &amp; $A$35 &amp; "'!AX" &amp; $B163),
    IF(_xlpm.BaseVal="", "",
        IF(AND(_xlpm.ColLetter="AI", 'Manual Inputs'!$I$22="Yes"), _xlpm.BaseVal - _xlpm.SurfacingVal, _xlpm.BaseVal)
    )
)</f>
        <v/>
      </c>
      <c r="M163" s="119" t="str" cm="1">
        <f t="array" aca="1" ref="M163"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IF(OR($A163="", _xlpm.ColLetter="NONE"), "", INDIRECT("'" &amp; $A$35 &amp; "'!" &amp; _xlpm.ColLetter &amp; $B163)),
    _xlpm.SurfacingVal, INDIRECT("'" &amp; $A$35 &amp; "'!AX" &amp; $B163),
    IF(_xlpm.BaseVal="", "",
        IF(AND(_xlpm.ColLetter="AI", 'Manual Inputs'!$I$22="Yes"), _xlpm.BaseVal - _xlpm.SurfacingVal, _xlpm.BaseVal)
    )
)</f>
        <v/>
      </c>
      <c r="N163" s="119" t="str" cm="1">
        <f t="array" aca="1" ref="N163"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IF(OR($A163="", _xlpm.ColLetter="NONE"), "", INDIRECT("'" &amp; $A$35 &amp; "'!" &amp; _xlpm.ColLetter &amp; $B163)),
    _xlpm.SurfacingVal, INDIRECT("'" &amp; $A$35 &amp; "'!AX" &amp; $B163),
    IF(_xlpm.BaseVal="", "",
        IF(AND(_xlpm.ColLetter="AI", 'Manual Inputs'!$I$22="Yes"), _xlpm.BaseVal - _xlpm.SurfacingVal, _xlpm.BaseVal)
    )
)</f>
        <v/>
      </c>
      <c r="O163" s="119" t="str" cm="1">
        <f t="array" aca="1" ref="O163"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IF(OR($A163="", _xlpm.ColLetter="NONE"), "", INDIRECT("'" &amp; $A$35 &amp; "'!" &amp; _xlpm.ColLetter &amp; $B163)),
    _xlpm.SurfacingVal, INDIRECT("'" &amp; $A$35 &amp; "'!AX" &amp; $B163),
    IF(_xlpm.BaseVal="", "",
        IF(AND(_xlpm.ColLetter="AI", 'Manual Inputs'!$I$22="Yes"), _xlpm.BaseVal - _xlpm.SurfacingVal, _xlpm.BaseVal)
    )
)</f>
        <v/>
      </c>
      <c r="P163" s="119" t="str" cm="1">
        <f t="array" aca="1" ref="P163"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IF(OR($A163="", _xlpm.ColLetter="NONE"), "", INDIRECT("'" &amp; $A$35 &amp; "'!" &amp; _xlpm.ColLetter &amp; $B163)),
    _xlpm.SurfacingVal, INDIRECT("'" &amp; $A$35 &amp; "'!AX" &amp; $B163),
    IF(_xlpm.BaseVal="", "",
        IF(AND(_xlpm.ColLetter="AI", 'Manual Inputs'!$I$22="Yes"), _xlpm.BaseVal - _xlpm.SurfacingVal, _xlpm.BaseVal)
    )
)</f>
        <v/>
      </c>
      <c r="Q163" s="119" t="str" cm="1">
        <f t="array" aca="1" ref="Q163"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IF(OR($A163="", _xlpm.ColLetter="NONE"), "", INDIRECT("'" &amp; $A$35 &amp; "'!" &amp; _xlpm.ColLetter &amp; $B163)),
    _xlpm.SurfacingVal, INDIRECT("'" &amp; $A$35 &amp; "'!AX" &amp; $B163),
    IF(_xlpm.BaseVal="", "",
        IF(AND(_xlpm.ColLetter="AI", 'Manual Inputs'!$I$22="Yes"), _xlpm.BaseVal - _xlpm.SurfacingVal, _xlpm.BaseVal)
    )
)</f>
        <v/>
      </c>
      <c r="R163" s="119" t="str" cm="1">
        <f t="array" aca="1" ref="R163"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IF(OR($A163="", _xlpm.ColLetter="NONE"), "", INDIRECT("'" &amp; $A$35 &amp; "'!" &amp; _xlpm.ColLetter &amp; $B163)),
    _xlpm.SurfacingVal, INDIRECT("'" &amp; $A$35 &amp; "'!AX" &amp; $B163),
    IF(_xlpm.BaseVal="", "",
        IF(AND(_xlpm.ColLetter="AI", 'Manual Inputs'!$I$22="Yes"), _xlpm.BaseVal - _xlpm.SurfacingVal, _xlpm.BaseVal)
    )
)</f>
        <v/>
      </c>
      <c r="S163" s="119" t="str" cm="1">
        <f t="array" aca="1" ref="S163"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IF(OR($A163="", _xlpm.ColLetter="NONE"), "", INDIRECT("'" &amp; $A$35 &amp; "'!" &amp; _xlpm.ColLetter &amp; $B163)),
    _xlpm.SurfacingVal, INDIRECT("'" &amp; $A$35 &amp; "'!AX" &amp; $B163),
    IF(_xlpm.BaseVal="", "",
        IF(AND(_xlpm.ColLetter="AI", 'Manual Inputs'!$I$22="Yes"), _xlpm.BaseVal - _xlpm.SurfacingVal, _xlpm.BaseVal)
    )
)</f>
        <v/>
      </c>
      <c r="T163" s="119" t="str" cm="1">
        <f t="array" aca="1" ref="T163"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IF(OR($A163="", _xlpm.ColLetter="NONE"), "", INDIRECT("'" &amp; $A$35 &amp; "'!" &amp; _xlpm.ColLetter &amp; $B163)),
    _xlpm.SurfacingVal, INDIRECT("'" &amp; $A$35 &amp; "'!AX" &amp; $B163),
    IF(_xlpm.BaseVal="", "",
        IF(AND(_xlpm.ColLetter="AI", 'Manual Inputs'!$I$22="Yes"), _xlpm.BaseVal - _xlpm.SurfacingVal, _xlpm.BaseVal)
    )
)</f>
        <v/>
      </c>
      <c r="U163" s="119" t="str" cm="1">
        <f t="array" aca="1" ref="U163"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IF(OR($A163="", _xlpm.ColLetter="NONE"), "", INDIRECT("'" &amp; $A$35 &amp; "'!" &amp; _xlpm.ColLetter &amp; $B163)),
    _xlpm.SurfacingVal, INDIRECT("'" &amp; $A$35 &amp; "'!AX" &amp; $B163),
    IF(_xlpm.BaseVal="", "",
        IF(AND(_xlpm.ColLetter="AI", 'Manual Inputs'!$I$22="Yes"), _xlpm.BaseVal - _xlpm.SurfacingVal, _xlpm.BaseVal)
    )
)</f>
        <v/>
      </c>
      <c r="V163" s="119" t="str" cm="1">
        <f t="array" aca="1" ref="V163"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IF(OR($A163="", _xlpm.ColLetter="NONE"), "", INDIRECT("'" &amp; $A$35 &amp; "'!" &amp; _xlpm.ColLetter &amp; $B163)),
    _xlpm.SurfacingVal, INDIRECT("'" &amp; $A$35 &amp; "'!AX" &amp; $B163),
    IF(_xlpm.BaseVal="", "",
        IF(AND(_xlpm.ColLetter="AI", 'Manual Inputs'!$I$22="Yes"), _xlpm.BaseVal - _xlpm.SurfacingVal, _xlpm.BaseVal)
    )
)</f>
        <v/>
      </c>
      <c r="W163" s="119" t="str" cm="1">
        <f t="array" aca="1" ref="W163"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IF(OR($A163="", _xlpm.ColLetter="NONE"), "", INDIRECT("'" &amp; $A$35 &amp; "'!" &amp; _xlpm.ColLetter &amp; $B163)),
    _xlpm.SurfacingVal, INDIRECT("'" &amp; $A$35 &amp; "'!AX" &amp; $B163),
    IF(_xlpm.BaseVal="", "",
        IF(AND(_xlpm.ColLetter="AI", 'Manual Inputs'!$I$22="Yes"), _xlpm.BaseVal - _xlpm.SurfacingVal, _xlpm.BaseVal)
    )
)</f>
        <v/>
      </c>
      <c r="X163" s="119" t="str" cm="1">
        <f t="array" aca="1" ref="X163"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IF(OR($A163="", _xlpm.ColLetter="NONE"), "", INDIRECT("'" &amp; $A$35 &amp; "'!" &amp; _xlpm.ColLetter &amp; $B163)),
    _xlpm.SurfacingVal, INDIRECT("'" &amp; $A$35 &amp; "'!AX" &amp; $B163),
    IF(_xlpm.BaseVal="", "",
        IF(AND(_xlpm.ColLetter="AI", 'Manual Inputs'!$I$22="Yes"), _xlpm.BaseVal - _xlpm.SurfacingVal, _xlpm.BaseVal)
    )
)</f>
        <v/>
      </c>
      <c r="Y163" s="119" t="str" cm="1">
        <f t="array" aca="1" ref="Y163"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IF(OR($A163="", _xlpm.ColLetter="NONE"), "", INDIRECT("'" &amp; $A$35 &amp; "'!" &amp; _xlpm.ColLetter &amp; $B163)),
    _xlpm.SurfacingVal, INDIRECT("'" &amp; $A$35 &amp; "'!AX" &amp; $B163),
    IF(_xlpm.BaseVal="", "",
        IF(AND(_xlpm.ColLetter="AI", 'Manual Inputs'!$I$22="Yes"), _xlpm.BaseVal - _xlpm.SurfacingVal, _xlpm.BaseVal)
    )
)</f>
        <v/>
      </c>
      <c r="Z163" s="119" t="str" cm="1">
        <f t="array" aca="1" ref="Z163"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IF(OR($A163="", _xlpm.ColLetter="NONE"), "", INDIRECT("'" &amp; $A$35 &amp; "'!" &amp; _xlpm.ColLetter &amp; $B163)),
    _xlpm.SurfacingVal, INDIRECT("'" &amp; $A$35 &amp; "'!AX" &amp; $B163),
    IF(_xlpm.BaseVal="", "",
        IF(AND(_xlpm.ColLetter="AI", 'Manual Inputs'!$I$22="Yes"), _xlpm.BaseVal - _xlpm.SurfacingVal, _xlpm.BaseVal)
    )
)</f>
        <v/>
      </c>
      <c r="AA163" s="119" t="str" cm="1">
        <f t="array" aca="1" ref="AA163"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IF(OR($A163="", _xlpm.ColLetter="NONE"), "", INDIRECT("'" &amp; $A$35 &amp; "'!" &amp; _xlpm.ColLetter &amp; $B163)),
    _xlpm.SurfacingVal, INDIRECT("'" &amp; $A$35 &amp; "'!AX" &amp; $B163),
    IF(_xlpm.BaseVal="", "",
        IF(AND(_xlpm.ColLetter="AI", 'Manual Inputs'!$I$22="Yes"), _xlpm.BaseVal - _xlpm.SurfacingVal, _xlpm.BaseVal)
    )
)</f>
        <v/>
      </c>
      <c r="AB163" s="119" t="str" cm="1">
        <f t="array" aca="1" ref="AB163"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IF(OR($A163="", _xlpm.ColLetter="NONE"), "", INDIRECT("'" &amp; $A$35 &amp; "'!" &amp; _xlpm.ColLetter &amp; $B163)),
    _xlpm.SurfacingVal, INDIRECT("'" &amp; $A$35 &amp; "'!AX" &amp; $B163),
    IF(_xlpm.BaseVal="", "",
        IF(AND(_xlpm.ColLetter="AI", 'Manual Inputs'!$I$22="Yes"), _xlpm.BaseVal - _xlpm.SurfacingVal, _xlpm.BaseVal)
    )
)</f>
        <v/>
      </c>
      <c r="AC163" s="119" t="str" cm="1">
        <f t="array" aca="1" ref="AC163"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IF(OR($A163="", _xlpm.ColLetter="NONE"), "", INDIRECT("'" &amp; $A$35 &amp; "'!" &amp; _xlpm.ColLetter &amp; $B163)),
    _xlpm.SurfacingVal, INDIRECT("'" &amp; $A$35 &amp; "'!AX" &amp; $B163),
    IF(_xlpm.BaseVal="", "",
        IF(AND(_xlpm.ColLetter="AI", 'Manual Inputs'!$I$22="Yes"), _xlpm.BaseVal - _xlpm.SurfacingVal, _xlpm.BaseVal)
    )
)</f>
        <v/>
      </c>
      <c r="AD163" s="119" t="str" cm="1">
        <f t="array" aca="1" ref="AD163"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IF(OR($A163="", _xlpm.ColLetter="NONE"), "", INDIRECT("'" &amp; $A$35 &amp; "'!" &amp; _xlpm.ColLetter &amp; $B163)),
    _xlpm.SurfacingVal, INDIRECT("'" &amp; $A$35 &amp; "'!AX" &amp; $B163),
    IF(_xlpm.BaseVal="", "",
        IF(AND(_xlpm.ColLetter="AI", 'Manual Inputs'!$I$22="Yes"), _xlpm.BaseVal - _xlpm.SurfacingVal, _xlpm.BaseVal)
    )
)</f>
        <v/>
      </c>
      <c r="AE163" s="119" t="str" cm="1">
        <f t="array" aca="1" ref="AE163"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IF(OR($A163="", _xlpm.ColLetter="NONE"), "", INDIRECT("'" &amp; $A$35 &amp; "'!" &amp; _xlpm.ColLetter &amp; $B163)),
    _xlpm.SurfacingVal, INDIRECT("'" &amp; $A$35 &amp; "'!AX" &amp; $B163),
    IF(_xlpm.BaseVal="", "",
        IF(AND(_xlpm.ColLetter="AI", 'Manual Inputs'!$I$22="Yes"), _xlpm.BaseVal - _xlpm.SurfacingVal, _xlpm.BaseVal)
    )
)</f>
        <v/>
      </c>
      <c r="AF163" s="119" t="str" cm="1">
        <f t="array" aca="1" ref="AF163"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IF(OR($A163="", _xlpm.ColLetter="NONE"), "", INDIRECT("'" &amp; $A$35 &amp; "'!" &amp; _xlpm.ColLetter &amp; $B163)),
    _xlpm.SurfacingVal, INDIRECT("'" &amp; $A$35 &amp; "'!AX" &amp; $B163),
    IF(_xlpm.BaseVal="", "",
        IF(AND(_xlpm.ColLetter="AI", 'Manual Inputs'!$I$22="Yes"), _xlpm.BaseVal - _xlpm.SurfacingVal, _xlpm.BaseVal)
    )
)</f>
        <v/>
      </c>
      <c r="AG163" s="119" t="str" cm="1">
        <f t="array" aca="1" ref="AG163"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IF(OR($A163="", _xlpm.ColLetter="NONE"), "", INDIRECT("'" &amp; $A$35 &amp; "'!" &amp; _xlpm.ColLetter &amp; $B163)),
    _xlpm.SurfacingVal, INDIRECT("'" &amp; $A$35 &amp; "'!AX" &amp; $B163),
    IF(_xlpm.BaseVal="", "",
        IF(AND(_xlpm.ColLetter="AI", 'Manual Inputs'!$I$22="Yes"), _xlpm.BaseVal - _xlpm.SurfacingVal, _xlpm.BaseVal)
    )
)</f>
        <v/>
      </c>
      <c r="AH163" s="112"/>
      <c r="AI163" s="174"/>
    </row>
    <row r="164" spans="1:35" s="2" customFormat="1" ht="14.1" hidden="1" customHeight="1">
      <c r="A164" s="54"/>
      <c r="B164" s="6" t="str">
        <f t="shared" si="37"/>
        <v/>
      </c>
      <c r="C164" s="5"/>
      <c r="D164" s="98"/>
      <c r="E164" s="115"/>
      <c r="F164" s="116" t="str" cm="1">
        <f t="array" aca="1" ref="F164" ca="1">IF(A164="", "", INDIRECT("'" &amp; $A$35 &amp; "'!B" &amp; A164))</f>
        <v/>
      </c>
      <c r="G164" s="117" t="str">
        <f t="shared" si="38"/>
        <v/>
      </c>
      <c r="H164" s="118" t="str" cm="1">
        <f t="array" aca="1" ref="H164" ca="1">IF(A164="", "", INDIRECT("'" &amp; $A$35 &amp; "'!B" &amp; B164))</f>
        <v/>
      </c>
      <c r="I164" s="119" t="str" cm="1">
        <f t="array" aca="1" ref="I164"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IF(OR($A164="", _xlpm.ColLetter="NONE"), "", INDIRECT("'" &amp; $A$35 &amp; "'!" &amp; _xlpm.ColLetter &amp; $B164)),
    _xlpm.SurfacingVal, INDIRECT("'" &amp; $A$35 &amp; "'!AX" &amp; $B164),
    IF(_xlpm.BaseVal="", "",
        IF(AND(_xlpm.ColLetter="AI", 'Manual Inputs'!$I$22="Yes"), _xlpm.BaseVal - _xlpm.SurfacingVal, _xlpm.BaseVal)
    )
)</f>
        <v/>
      </c>
      <c r="J164" s="119" t="str" cm="1">
        <f t="array" aca="1" ref="J164"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IF(OR($A164="", _xlpm.ColLetter="NONE"), "", INDIRECT("'" &amp; $A$35 &amp; "'!" &amp; _xlpm.ColLetter &amp; $B164)),
    _xlpm.SurfacingVal, INDIRECT("'" &amp; $A$35 &amp; "'!AX" &amp; $B164),
    IF(_xlpm.BaseVal="", "",
        IF(AND(_xlpm.ColLetter="AI", 'Manual Inputs'!$I$22="Yes"), _xlpm.BaseVal - _xlpm.SurfacingVal, _xlpm.BaseVal)
    )
)</f>
        <v/>
      </c>
      <c r="K164" s="119" t="str" cm="1">
        <f t="array" aca="1" ref="K164"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IF(OR($A164="", _xlpm.ColLetter="NONE"), "", INDIRECT("'" &amp; $A$35 &amp; "'!" &amp; _xlpm.ColLetter &amp; $B164)),
    _xlpm.SurfacingVal, INDIRECT("'" &amp; $A$35 &amp; "'!AX" &amp; $B164),
    IF(_xlpm.BaseVal="", "",
        IF(AND(_xlpm.ColLetter="AI", 'Manual Inputs'!$I$22="Yes"), _xlpm.BaseVal - _xlpm.SurfacingVal, _xlpm.BaseVal)
    )
)</f>
        <v/>
      </c>
      <c r="L164" s="119" t="str" cm="1">
        <f t="array" aca="1" ref="L164"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IF(OR($A164="", _xlpm.ColLetter="NONE"), "", INDIRECT("'" &amp; $A$35 &amp; "'!" &amp; _xlpm.ColLetter &amp; $B164)),
    _xlpm.SurfacingVal, INDIRECT("'" &amp; $A$35 &amp; "'!AX" &amp; $B164),
    IF(_xlpm.BaseVal="", "",
        IF(AND(_xlpm.ColLetter="AI", 'Manual Inputs'!$I$22="Yes"), _xlpm.BaseVal - _xlpm.SurfacingVal, _xlpm.BaseVal)
    )
)</f>
        <v/>
      </c>
      <c r="M164" s="119" t="str" cm="1">
        <f t="array" aca="1" ref="M164"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IF(OR($A164="", _xlpm.ColLetter="NONE"), "", INDIRECT("'" &amp; $A$35 &amp; "'!" &amp; _xlpm.ColLetter &amp; $B164)),
    _xlpm.SurfacingVal, INDIRECT("'" &amp; $A$35 &amp; "'!AX" &amp; $B164),
    IF(_xlpm.BaseVal="", "",
        IF(AND(_xlpm.ColLetter="AI", 'Manual Inputs'!$I$22="Yes"), _xlpm.BaseVal - _xlpm.SurfacingVal, _xlpm.BaseVal)
    )
)</f>
        <v/>
      </c>
      <c r="N164" s="119" t="str" cm="1">
        <f t="array" aca="1" ref="N164"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IF(OR($A164="", _xlpm.ColLetter="NONE"), "", INDIRECT("'" &amp; $A$35 &amp; "'!" &amp; _xlpm.ColLetter &amp; $B164)),
    _xlpm.SurfacingVal, INDIRECT("'" &amp; $A$35 &amp; "'!AX" &amp; $B164),
    IF(_xlpm.BaseVal="", "",
        IF(AND(_xlpm.ColLetter="AI", 'Manual Inputs'!$I$22="Yes"), _xlpm.BaseVal - _xlpm.SurfacingVal, _xlpm.BaseVal)
    )
)</f>
        <v/>
      </c>
      <c r="O164" s="119" t="str" cm="1">
        <f t="array" aca="1" ref="O164"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IF(OR($A164="", _xlpm.ColLetter="NONE"), "", INDIRECT("'" &amp; $A$35 &amp; "'!" &amp; _xlpm.ColLetter &amp; $B164)),
    _xlpm.SurfacingVal, INDIRECT("'" &amp; $A$35 &amp; "'!AX" &amp; $B164),
    IF(_xlpm.BaseVal="", "",
        IF(AND(_xlpm.ColLetter="AI", 'Manual Inputs'!$I$22="Yes"), _xlpm.BaseVal - _xlpm.SurfacingVal, _xlpm.BaseVal)
    )
)</f>
        <v/>
      </c>
      <c r="P164" s="119" t="str" cm="1">
        <f t="array" aca="1" ref="P164"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IF(OR($A164="", _xlpm.ColLetter="NONE"), "", INDIRECT("'" &amp; $A$35 &amp; "'!" &amp; _xlpm.ColLetter &amp; $B164)),
    _xlpm.SurfacingVal, INDIRECT("'" &amp; $A$35 &amp; "'!AX" &amp; $B164),
    IF(_xlpm.BaseVal="", "",
        IF(AND(_xlpm.ColLetter="AI", 'Manual Inputs'!$I$22="Yes"), _xlpm.BaseVal - _xlpm.SurfacingVal, _xlpm.BaseVal)
    )
)</f>
        <v/>
      </c>
      <c r="Q164" s="119" t="str" cm="1">
        <f t="array" aca="1" ref="Q164"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IF(OR($A164="", _xlpm.ColLetter="NONE"), "", INDIRECT("'" &amp; $A$35 &amp; "'!" &amp; _xlpm.ColLetter &amp; $B164)),
    _xlpm.SurfacingVal, INDIRECT("'" &amp; $A$35 &amp; "'!AX" &amp; $B164),
    IF(_xlpm.BaseVal="", "",
        IF(AND(_xlpm.ColLetter="AI", 'Manual Inputs'!$I$22="Yes"), _xlpm.BaseVal - _xlpm.SurfacingVal, _xlpm.BaseVal)
    )
)</f>
        <v/>
      </c>
      <c r="R164" s="119" t="str" cm="1">
        <f t="array" aca="1" ref="R164"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IF(OR($A164="", _xlpm.ColLetter="NONE"), "", INDIRECT("'" &amp; $A$35 &amp; "'!" &amp; _xlpm.ColLetter &amp; $B164)),
    _xlpm.SurfacingVal, INDIRECT("'" &amp; $A$35 &amp; "'!AX" &amp; $B164),
    IF(_xlpm.BaseVal="", "",
        IF(AND(_xlpm.ColLetter="AI", 'Manual Inputs'!$I$22="Yes"), _xlpm.BaseVal - _xlpm.SurfacingVal, _xlpm.BaseVal)
    )
)</f>
        <v/>
      </c>
      <c r="S164" s="119" t="str" cm="1">
        <f t="array" aca="1" ref="S164"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IF(OR($A164="", _xlpm.ColLetter="NONE"), "", INDIRECT("'" &amp; $A$35 &amp; "'!" &amp; _xlpm.ColLetter &amp; $B164)),
    _xlpm.SurfacingVal, INDIRECT("'" &amp; $A$35 &amp; "'!AX" &amp; $B164),
    IF(_xlpm.BaseVal="", "",
        IF(AND(_xlpm.ColLetter="AI", 'Manual Inputs'!$I$22="Yes"), _xlpm.BaseVal - _xlpm.SurfacingVal, _xlpm.BaseVal)
    )
)</f>
        <v/>
      </c>
      <c r="T164" s="119" t="str" cm="1">
        <f t="array" aca="1" ref="T164"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IF(OR($A164="", _xlpm.ColLetter="NONE"), "", INDIRECT("'" &amp; $A$35 &amp; "'!" &amp; _xlpm.ColLetter &amp; $B164)),
    _xlpm.SurfacingVal, INDIRECT("'" &amp; $A$35 &amp; "'!AX" &amp; $B164),
    IF(_xlpm.BaseVal="", "",
        IF(AND(_xlpm.ColLetter="AI", 'Manual Inputs'!$I$22="Yes"), _xlpm.BaseVal - _xlpm.SurfacingVal, _xlpm.BaseVal)
    )
)</f>
        <v/>
      </c>
      <c r="U164" s="119" t="str" cm="1">
        <f t="array" aca="1" ref="U164"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IF(OR($A164="", _xlpm.ColLetter="NONE"), "", INDIRECT("'" &amp; $A$35 &amp; "'!" &amp; _xlpm.ColLetter &amp; $B164)),
    _xlpm.SurfacingVal, INDIRECT("'" &amp; $A$35 &amp; "'!AX" &amp; $B164),
    IF(_xlpm.BaseVal="", "",
        IF(AND(_xlpm.ColLetter="AI", 'Manual Inputs'!$I$22="Yes"), _xlpm.BaseVal - _xlpm.SurfacingVal, _xlpm.BaseVal)
    )
)</f>
        <v/>
      </c>
      <c r="V164" s="119" t="str" cm="1">
        <f t="array" aca="1" ref="V164"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IF(OR($A164="", _xlpm.ColLetter="NONE"), "", INDIRECT("'" &amp; $A$35 &amp; "'!" &amp; _xlpm.ColLetter &amp; $B164)),
    _xlpm.SurfacingVal, INDIRECT("'" &amp; $A$35 &amp; "'!AX" &amp; $B164),
    IF(_xlpm.BaseVal="", "",
        IF(AND(_xlpm.ColLetter="AI", 'Manual Inputs'!$I$22="Yes"), _xlpm.BaseVal - _xlpm.SurfacingVal, _xlpm.BaseVal)
    )
)</f>
        <v/>
      </c>
      <c r="W164" s="119" t="str" cm="1">
        <f t="array" aca="1" ref="W164"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IF(OR($A164="", _xlpm.ColLetter="NONE"), "", INDIRECT("'" &amp; $A$35 &amp; "'!" &amp; _xlpm.ColLetter &amp; $B164)),
    _xlpm.SurfacingVal, INDIRECT("'" &amp; $A$35 &amp; "'!AX" &amp; $B164),
    IF(_xlpm.BaseVal="", "",
        IF(AND(_xlpm.ColLetter="AI", 'Manual Inputs'!$I$22="Yes"), _xlpm.BaseVal - _xlpm.SurfacingVal, _xlpm.BaseVal)
    )
)</f>
        <v/>
      </c>
      <c r="X164" s="119" t="str" cm="1">
        <f t="array" aca="1" ref="X164"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IF(OR($A164="", _xlpm.ColLetter="NONE"), "", INDIRECT("'" &amp; $A$35 &amp; "'!" &amp; _xlpm.ColLetter &amp; $B164)),
    _xlpm.SurfacingVal, INDIRECT("'" &amp; $A$35 &amp; "'!AX" &amp; $B164),
    IF(_xlpm.BaseVal="", "",
        IF(AND(_xlpm.ColLetter="AI", 'Manual Inputs'!$I$22="Yes"), _xlpm.BaseVal - _xlpm.SurfacingVal, _xlpm.BaseVal)
    )
)</f>
        <v/>
      </c>
      <c r="Y164" s="119" t="str" cm="1">
        <f t="array" aca="1" ref="Y164"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IF(OR($A164="", _xlpm.ColLetter="NONE"), "", INDIRECT("'" &amp; $A$35 &amp; "'!" &amp; _xlpm.ColLetter &amp; $B164)),
    _xlpm.SurfacingVal, INDIRECT("'" &amp; $A$35 &amp; "'!AX" &amp; $B164),
    IF(_xlpm.BaseVal="", "",
        IF(AND(_xlpm.ColLetter="AI", 'Manual Inputs'!$I$22="Yes"), _xlpm.BaseVal - _xlpm.SurfacingVal, _xlpm.BaseVal)
    )
)</f>
        <v/>
      </c>
      <c r="Z164" s="119" t="str" cm="1">
        <f t="array" aca="1" ref="Z164"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IF(OR($A164="", _xlpm.ColLetter="NONE"), "", INDIRECT("'" &amp; $A$35 &amp; "'!" &amp; _xlpm.ColLetter &amp; $B164)),
    _xlpm.SurfacingVal, INDIRECT("'" &amp; $A$35 &amp; "'!AX" &amp; $B164),
    IF(_xlpm.BaseVal="", "",
        IF(AND(_xlpm.ColLetter="AI", 'Manual Inputs'!$I$22="Yes"), _xlpm.BaseVal - _xlpm.SurfacingVal, _xlpm.BaseVal)
    )
)</f>
        <v/>
      </c>
      <c r="AA164" s="119" t="str" cm="1">
        <f t="array" aca="1" ref="AA164"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IF(OR($A164="", _xlpm.ColLetter="NONE"), "", INDIRECT("'" &amp; $A$35 &amp; "'!" &amp; _xlpm.ColLetter &amp; $B164)),
    _xlpm.SurfacingVal, INDIRECT("'" &amp; $A$35 &amp; "'!AX" &amp; $B164),
    IF(_xlpm.BaseVal="", "",
        IF(AND(_xlpm.ColLetter="AI", 'Manual Inputs'!$I$22="Yes"), _xlpm.BaseVal - _xlpm.SurfacingVal, _xlpm.BaseVal)
    )
)</f>
        <v/>
      </c>
      <c r="AB164" s="119" t="str" cm="1">
        <f t="array" aca="1" ref="AB164"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IF(OR($A164="", _xlpm.ColLetter="NONE"), "", INDIRECT("'" &amp; $A$35 &amp; "'!" &amp; _xlpm.ColLetter &amp; $B164)),
    _xlpm.SurfacingVal, INDIRECT("'" &amp; $A$35 &amp; "'!AX" &amp; $B164),
    IF(_xlpm.BaseVal="", "",
        IF(AND(_xlpm.ColLetter="AI", 'Manual Inputs'!$I$22="Yes"), _xlpm.BaseVal - _xlpm.SurfacingVal, _xlpm.BaseVal)
    )
)</f>
        <v/>
      </c>
      <c r="AC164" s="119" t="str" cm="1">
        <f t="array" aca="1" ref="AC164"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IF(OR($A164="", _xlpm.ColLetter="NONE"), "", INDIRECT("'" &amp; $A$35 &amp; "'!" &amp; _xlpm.ColLetter &amp; $B164)),
    _xlpm.SurfacingVal, INDIRECT("'" &amp; $A$35 &amp; "'!AX" &amp; $B164),
    IF(_xlpm.BaseVal="", "",
        IF(AND(_xlpm.ColLetter="AI", 'Manual Inputs'!$I$22="Yes"), _xlpm.BaseVal - _xlpm.SurfacingVal, _xlpm.BaseVal)
    )
)</f>
        <v/>
      </c>
      <c r="AD164" s="119" t="str" cm="1">
        <f t="array" aca="1" ref="AD164"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IF(OR($A164="", _xlpm.ColLetter="NONE"), "", INDIRECT("'" &amp; $A$35 &amp; "'!" &amp; _xlpm.ColLetter &amp; $B164)),
    _xlpm.SurfacingVal, INDIRECT("'" &amp; $A$35 &amp; "'!AX" &amp; $B164),
    IF(_xlpm.BaseVal="", "",
        IF(AND(_xlpm.ColLetter="AI", 'Manual Inputs'!$I$22="Yes"), _xlpm.BaseVal - _xlpm.SurfacingVal, _xlpm.BaseVal)
    )
)</f>
        <v/>
      </c>
      <c r="AE164" s="119" t="str" cm="1">
        <f t="array" aca="1" ref="AE164"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IF(OR($A164="", _xlpm.ColLetter="NONE"), "", INDIRECT("'" &amp; $A$35 &amp; "'!" &amp; _xlpm.ColLetter &amp; $B164)),
    _xlpm.SurfacingVal, INDIRECT("'" &amp; $A$35 &amp; "'!AX" &amp; $B164),
    IF(_xlpm.BaseVal="", "",
        IF(AND(_xlpm.ColLetter="AI", 'Manual Inputs'!$I$22="Yes"), _xlpm.BaseVal - _xlpm.SurfacingVal, _xlpm.BaseVal)
    )
)</f>
        <v/>
      </c>
      <c r="AF164" s="119" t="str" cm="1">
        <f t="array" aca="1" ref="AF164"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IF(OR($A164="", _xlpm.ColLetter="NONE"), "", INDIRECT("'" &amp; $A$35 &amp; "'!" &amp; _xlpm.ColLetter &amp; $B164)),
    _xlpm.SurfacingVal, INDIRECT("'" &amp; $A$35 &amp; "'!AX" &amp; $B164),
    IF(_xlpm.BaseVal="", "",
        IF(AND(_xlpm.ColLetter="AI", 'Manual Inputs'!$I$22="Yes"), _xlpm.BaseVal - _xlpm.SurfacingVal, _xlpm.BaseVal)
    )
)</f>
        <v/>
      </c>
      <c r="AG164" s="119" t="str" cm="1">
        <f t="array" aca="1" ref="AG164"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IF(OR($A164="", _xlpm.ColLetter="NONE"), "", INDIRECT("'" &amp; $A$35 &amp; "'!" &amp; _xlpm.ColLetter &amp; $B164)),
    _xlpm.SurfacingVal, INDIRECT("'" &amp; $A$35 &amp; "'!AX" &amp; $B164),
    IF(_xlpm.BaseVal="", "",
        IF(AND(_xlpm.ColLetter="AI", 'Manual Inputs'!$I$22="Yes"), _xlpm.BaseVal - _xlpm.SurfacingVal, _xlpm.BaseVal)
    )
)</f>
        <v/>
      </c>
      <c r="AH164" s="112"/>
      <c r="AI164" s="174"/>
    </row>
    <row r="165" spans="1:35" s="2" customFormat="1" ht="14.1" hidden="1" customHeight="1">
      <c r="A165" s="54"/>
      <c r="B165" s="6" t="str">
        <f t="shared" si="37"/>
        <v/>
      </c>
      <c r="C165" s="5"/>
      <c r="D165" s="98"/>
      <c r="E165" s="115"/>
      <c r="F165" s="116" t="str" cm="1">
        <f t="array" aca="1" ref="F165" ca="1">IF(A165="", "", INDIRECT("'" &amp; $A$35 &amp; "'!B" &amp; A165))</f>
        <v/>
      </c>
      <c r="G165" s="117" t="str">
        <f t="shared" si="38"/>
        <v/>
      </c>
      <c r="H165" s="118" t="str" cm="1">
        <f t="array" aca="1" ref="H165" ca="1">IF(A165="", "", INDIRECT("'" &amp; $A$35 &amp; "'!B" &amp; B165))</f>
        <v/>
      </c>
      <c r="I165" s="119" t="str" cm="1">
        <f t="array" aca="1" ref="I165"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IF(OR($A165="", _xlpm.ColLetter="NONE"), "", INDIRECT("'" &amp; $A$35 &amp; "'!" &amp; _xlpm.ColLetter &amp; $B165)),
    _xlpm.SurfacingVal, INDIRECT("'" &amp; $A$35 &amp; "'!AX" &amp; $B165),
    IF(_xlpm.BaseVal="", "",
        IF(AND(_xlpm.ColLetter="AI", 'Manual Inputs'!$I$22="Yes"), _xlpm.BaseVal - _xlpm.SurfacingVal, _xlpm.BaseVal)
    )
)</f>
        <v/>
      </c>
      <c r="J165" s="119" t="str" cm="1">
        <f t="array" aca="1" ref="J165"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IF(OR($A165="", _xlpm.ColLetter="NONE"), "", INDIRECT("'" &amp; $A$35 &amp; "'!" &amp; _xlpm.ColLetter &amp; $B165)),
    _xlpm.SurfacingVal, INDIRECT("'" &amp; $A$35 &amp; "'!AX" &amp; $B165),
    IF(_xlpm.BaseVal="", "",
        IF(AND(_xlpm.ColLetter="AI", 'Manual Inputs'!$I$22="Yes"), _xlpm.BaseVal - _xlpm.SurfacingVal, _xlpm.BaseVal)
    )
)</f>
        <v/>
      </c>
      <c r="K165" s="119" t="str" cm="1">
        <f t="array" aca="1" ref="K165"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IF(OR($A165="", _xlpm.ColLetter="NONE"), "", INDIRECT("'" &amp; $A$35 &amp; "'!" &amp; _xlpm.ColLetter &amp; $B165)),
    _xlpm.SurfacingVal, INDIRECT("'" &amp; $A$35 &amp; "'!AX" &amp; $B165),
    IF(_xlpm.BaseVal="", "",
        IF(AND(_xlpm.ColLetter="AI", 'Manual Inputs'!$I$22="Yes"), _xlpm.BaseVal - _xlpm.SurfacingVal, _xlpm.BaseVal)
    )
)</f>
        <v/>
      </c>
      <c r="L165" s="119" t="str" cm="1">
        <f t="array" aca="1" ref="L165"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IF(OR($A165="", _xlpm.ColLetter="NONE"), "", INDIRECT("'" &amp; $A$35 &amp; "'!" &amp; _xlpm.ColLetter &amp; $B165)),
    _xlpm.SurfacingVal, INDIRECT("'" &amp; $A$35 &amp; "'!AX" &amp; $B165),
    IF(_xlpm.BaseVal="", "",
        IF(AND(_xlpm.ColLetter="AI", 'Manual Inputs'!$I$22="Yes"), _xlpm.BaseVal - _xlpm.SurfacingVal, _xlpm.BaseVal)
    )
)</f>
        <v/>
      </c>
      <c r="M165" s="119" t="str" cm="1">
        <f t="array" aca="1" ref="M165"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IF(OR($A165="", _xlpm.ColLetter="NONE"), "", INDIRECT("'" &amp; $A$35 &amp; "'!" &amp; _xlpm.ColLetter &amp; $B165)),
    _xlpm.SurfacingVal, INDIRECT("'" &amp; $A$35 &amp; "'!AX" &amp; $B165),
    IF(_xlpm.BaseVal="", "",
        IF(AND(_xlpm.ColLetter="AI", 'Manual Inputs'!$I$22="Yes"), _xlpm.BaseVal - _xlpm.SurfacingVal, _xlpm.BaseVal)
    )
)</f>
        <v/>
      </c>
      <c r="N165" s="119" t="str" cm="1">
        <f t="array" aca="1" ref="N165"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IF(OR($A165="", _xlpm.ColLetter="NONE"), "", INDIRECT("'" &amp; $A$35 &amp; "'!" &amp; _xlpm.ColLetter &amp; $B165)),
    _xlpm.SurfacingVal, INDIRECT("'" &amp; $A$35 &amp; "'!AX" &amp; $B165),
    IF(_xlpm.BaseVal="", "",
        IF(AND(_xlpm.ColLetter="AI", 'Manual Inputs'!$I$22="Yes"), _xlpm.BaseVal - _xlpm.SurfacingVal, _xlpm.BaseVal)
    )
)</f>
        <v/>
      </c>
      <c r="O165" s="119" t="str" cm="1">
        <f t="array" aca="1" ref="O165"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IF(OR($A165="", _xlpm.ColLetter="NONE"), "", INDIRECT("'" &amp; $A$35 &amp; "'!" &amp; _xlpm.ColLetter &amp; $B165)),
    _xlpm.SurfacingVal, INDIRECT("'" &amp; $A$35 &amp; "'!AX" &amp; $B165),
    IF(_xlpm.BaseVal="", "",
        IF(AND(_xlpm.ColLetter="AI", 'Manual Inputs'!$I$22="Yes"), _xlpm.BaseVal - _xlpm.SurfacingVal, _xlpm.BaseVal)
    )
)</f>
        <v/>
      </c>
      <c r="P165" s="119" t="str" cm="1">
        <f t="array" aca="1" ref="P165"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IF(OR($A165="", _xlpm.ColLetter="NONE"), "", INDIRECT("'" &amp; $A$35 &amp; "'!" &amp; _xlpm.ColLetter &amp; $B165)),
    _xlpm.SurfacingVal, INDIRECT("'" &amp; $A$35 &amp; "'!AX" &amp; $B165),
    IF(_xlpm.BaseVal="", "",
        IF(AND(_xlpm.ColLetter="AI", 'Manual Inputs'!$I$22="Yes"), _xlpm.BaseVal - _xlpm.SurfacingVal, _xlpm.BaseVal)
    )
)</f>
        <v/>
      </c>
      <c r="Q165" s="119" t="str" cm="1">
        <f t="array" aca="1" ref="Q165"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IF(OR($A165="", _xlpm.ColLetter="NONE"), "", INDIRECT("'" &amp; $A$35 &amp; "'!" &amp; _xlpm.ColLetter &amp; $B165)),
    _xlpm.SurfacingVal, INDIRECT("'" &amp; $A$35 &amp; "'!AX" &amp; $B165),
    IF(_xlpm.BaseVal="", "",
        IF(AND(_xlpm.ColLetter="AI", 'Manual Inputs'!$I$22="Yes"), _xlpm.BaseVal - _xlpm.SurfacingVal, _xlpm.BaseVal)
    )
)</f>
        <v/>
      </c>
      <c r="R165" s="119" t="str" cm="1">
        <f t="array" aca="1" ref="R165"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IF(OR($A165="", _xlpm.ColLetter="NONE"), "", INDIRECT("'" &amp; $A$35 &amp; "'!" &amp; _xlpm.ColLetter &amp; $B165)),
    _xlpm.SurfacingVal, INDIRECT("'" &amp; $A$35 &amp; "'!AX" &amp; $B165),
    IF(_xlpm.BaseVal="", "",
        IF(AND(_xlpm.ColLetter="AI", 'Manual Inputs'!$I$22="Yes"), _xlpm.BaseVal - _xlpm.SurfacingVal, _xlpm.BaseVal)
    )
)</f>
        <v/>
      </c>
      <c r="S165" s="119" t="str" cm="1">
        <f t="array" aca="1" ref="S165"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IF(OR($A165="", _xlpm.ColLetter="NONE"), "", INDIRECT("'" &amp; $A$35 &amp; "'!" &amp; _xlpm.ColLetter &amp; $B165)),
    _xlpm.SurfacingVal, INDIRECT("'" &amp; $A$35 &amp; "'!AX" &amp; $B165),
    IF(_xlpm.BaseVal="", "",
        IF(AND(_xlpm.ColLetter="AI", 'Manual Inputs'!$I$22="Yes"), _xlpm.BaseVal - _xlpm.SurfacingVal, _xlpm.BaseVal)
    )
)</f>
        <v/>
      </c>
      <c r="T165" s="119" t="str" cm="1">
        <f t="array" aca="1" ref="T165"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IF(OR($A165="", _xlpm.ColLetter="NONE"), "", INDIRECT("'" &amp; $A$35 &amp; "'!" &amp; _xlpm.ColLetter &amp; $B165)),
    _xlpm.SurfacingVal, INDIRECT("'" &amp; $A$35 &amp; "'!AX" &amp; $B165),
    IF(_xlpm.BaseVal="", "",
        IF(AND(_xlpm.ColLetter="AI", 'Manual Inputs'!$I$22="Yes"), _xlpm.BaseVal - _xlpm.SurfacingVal, _xlpm.BaseVal)
    )
)</f>
        <v/>
      </c>
      <c r="U165" s="119" t="str" cm="1">
        <f t="array" aca="1" ref="U165"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IF(OR($A165="", _xlpm.ColLetter="NONE"), "", INDIRECT("'" &amp; $A$35 &amp; "'!" &amp; _xlpm.ColLetter &amp; $B165)),
    _xlpm.SurfacingVal, INDIRECT("'" &amp; $A$35 &amp; "'!AX" &amp; $B165),
    IF(_xlpm.BaseVal="", "",
        IF(AND(_xlpm.ColLetter="AI", 'Manual Inputs'!$I$22="Yes"), _xlpm.BaseVal - _xlpm.SurfacingVal, _xlpm.BaseVal)
    )
)</f>
        <v/>
      </c>
      <c r="V165" s="119" t="str" cm="1">
        <f t="array" aca="1" ref="V165"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IF(OR($A165="", _xlpm.ColLetter="NONE"), "", INDIRECT("'" &amp; $A$35 &amp; "'!" &amp; _xlpm.ColLetter &amp; $B165)),
    _xlpm.SurfacingVal, INDIRECT("'" &amp; $A$35 &amp; "'!AX" &amp; $B165),
    IF(_xlpm.BaseVal="", "",
        IF(AND(_xlpm.ColLetter="AI", 'Manual Inputs'!$I$22="Yes"), _xlpm.BaseVal - _xlpm.SurfacingVal, _xlpm.BaseVal)
    )
)</f>
        <v/>
      </c>
      <c r="W165" s="119" t="str" cm="1">
        <f t="array" aca="1" ref="W165"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IF(OR($A165="", _xlpm.ColLetter="NONE"), "", INDIRECT("'" &amp; $A$35 &amp; "'!" &amp; _xlpm.ColLetter &amp; $B165)),
    _xlpm.SurfacingVal, INDIRECT("'" &amp; $A$35 &amp; "'!AX" &amp; $B165),
    IF(_xlpm.BaseVal="", "",
        IF(AND(_xlpm.ColLetter="AI", 'Manual Inputs'!$I$22="Yes"), _xlpm.BaseVal - _xlpm.SurfacingVal, _xlpm.BaseVal)
    )
)</f>
        <v/>
      </c>
      <c r="X165" s="119" t="str" cm="1">
        <f t="array" aca="1" ref="X165"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IF(OR($A165="", _xlpm.ColLetter="NONE"), "", INDIRECT("'" &amp; $A$35 &amp; "'!" &amp; _xlpm.ColLetter &amp; $B165)),
    _xlpm.SurfacingVal, INDIRECT("'" &amp; $A$35 &amp; "'!AX" &amp; $B165),
    IF(_xlpm.BaseVal="", "",
        IF(AND(_xlpm.ColLetter="AI", 'Manual Inputs'!$I$22="Yes"), _xlpm.BaseVal - _xlpm.SurfacingVal, _xlpm.BaseVal)
    )
)</f>
        <v/>
      </c>
      <c r="Y165" s="119" t="str" cm="1">
        <f t="array" aca="1" ref="Y165"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IF(OR($A165="", _xlpm.ColLetter="NONE"), "", INDIRECT("'" &amp; $A$35 &amp; "'!" &amp; _xlpm.ColLetter &amp; $B165)),
    _xlpm.SurfacingVal, INDIRECT("'" &amp; $A$35 &amp; "'!AX" &amp; $B165),
    IF(_xlpm.BaseVal="", "",
        IF(AND(_xlpm.ColLetter="AI", 'Manual Inputs'!$I$22="Yes"), _xlpm.BaseVal - _xlpm.SurfacingVal, _xlpm.BaseVal)
    )
)</f>
        <v/>
      </c>
      <c r="Z165" s="119" t="str" cm="1">
        <f t="array" aca="1" ref="Z165"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IF(OR($A165="", _xlpm.ColLetter="NONE"), "", INDIRECT("'" &amp; $A$35 &amp; "'!" &amp; _xlpm.ColLetter &amp; $B165)),
    _xlpm.SurfacingVal, INDIRECT("'" &amp; $A$35 &amp; "'!AX" &amp; $B165),
    IF(_xlpm.BaseVal="", "",
        IF(AND(_xlpm.ColLetter="AI", 'Manual Inputs'!$I$22="Yes"), _xlpm.BaseVal - _xlpm.SurfacingVal, _xlpm.BaseVal)
    )
)</f>
        <v/>
      </c>
      <c r="AA165" s="119" t="str" cm="1">
        <f t="array" aca="1" ref="AA165"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IF(OR($A165="", _xlpm.ColLetter="NONE"), "", INDIRECT("'" &amp; $A$35 &amp; "'!" &amp; _xlpm.ColLetter &amp; $B165)),
    _xlpm.SurfacingVal, INDIRECT("'" &amp; $A$35 &amp; "'!AX" &amp; $B165),
    IF(_xlpm.BaseVal="", "",
        IF(AND(_xlpm.ColLetter="AI", 'Manual Inputs'!$I$22="Yes"), _xlpm.BaseVal - _xlpm.SurfacingVal, _xlpm.BaseVal)
    )
)</f>
        <v/>
      </c>
      <c r="AB165" s="119" t="str" cm="1">
        <f t="array" aca="1" ref="AB165"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IF(OR($A165="", _xlpm.ColLetter="NONE"), "", INDIRECT("'" &amp; $A$35 &amp; "'!" &amp; _xlpm.ColLetter &amp; $B165)),
    _xlpm.SurfacingVal, INDIRECT("'" &amp; $A$35 &amp; "'!AX" &amp; $B165),
    IF(_xlpm.BaseVal="", "",
        IF(AND(_xlpm.ColLetter="AI", 'Manual Inputs'!$I$22="Yes"), _xlpm.BaseVal - _xlpm.SurfacingVal, _xlpm.BaseVal)
    )
)</f>
        <v/>
      </c>
      <c r="AC165" s="119" t="str" cm="1">
        <f t="array" aca="1" ref="AC165"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IF(OR($A165="", _xlpm.ColLetter="NONE"), "", INDIRECT("'" &amp; $A$35 &amp; "'!" &amp; _xlpm.ColLetter &amp; $B165)),
    _xlpm.SurfacingVal, INDIRECT("'" &amp; $A$35 &amp; "'!AX" &amp; $B165),
    IF(_xlpm.BaseVal="", "",
        IF(AND(_xlpm.ColLetter="AI", 'Manual Inputs'!$I$22="Yes"), _xlpm.BaseVal - _xlpm.SurfacingVal, _xlpm.BaseVal)
    )
)</f>
        <v/>
      </c>
      <c r="AD165" s="119" t="str" cm="1">
        <f t="array" aca="1" ref="AD165"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IF(OR($A165="", _xlpm.ColLetter="NONE"), "", INDIRECT("'" &amp; $A$35 &amp; "'!" &amp; _xlpm.ColLetter &amp; $B165)),
    _xlpm.SurfacingVal, INDIRECT("'" &amp; $A$35 &amp; "'!AX" &amp; $B165),
    IF(_xlpm.BaseVal="", "",
        IF(AND(_xlpm.ColLetter="AI", 'Manual Inputs'!$I$22="Yes"), _xlpm.BaseVal - _xlpm.SurfacingVal, _xlpm.BaseVal)
    )
)</f>
        <v/>
      </c>
      <c r="AE165" s="119" t="str" cm="1">
        <f t="array" aca="1" ref="AE165"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IF(OR($A165="", _xlpm.ColLetter="NONE"), "", INDIRECT("'" &amp; $A$35 &amp; "'!" &amp; _xlpm.ColLetter &amp; $B165)),
    _xlpm.SurfacingVal, INDIRECT("'" &amp; $A$35 &amp; "'!AX" &amp; $B165),
    IF(_xlpm.BaseVal="", "",
        IF(AND(_xlpm.ColLetter="AI", 'Manual Inputs'!$I$22="Yes"), _xlpm.BaseVal - _xlpm.SurfacingVal, _xlpm.BaseVal)
    )
)</f>
        <v/>
      </c>
      <c r="AF165" s="119" t="str" cm="1">
        <f t="array" aca="1" ref="AF165"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IF(OR($A165="", _xlpm.ColLetter="NONE"), "", INDIRECT("'" &amp; $A$35 &amp; "'!" &amp; _xlpm.ColLetter &amp; $B165)),
    _xlpm.SurfacingVal, INDIRECT("'" &amp; $A$35 &amp; "'!AX" &amp; $B165),
    IF(_xlpm.BaseVal="", "",
        IF(AND(_xlpm.ColLetter="AI", 'Manual Inputs'!$I$22="Yes"), _xlpm.BaseVal - _xlpm.SurfacingVal, _xlpm.BaseVal)
    )
)</f>
        <v/>
      </c>
      <c r="AG165" s="119" t="str" cm="1">
        <f t="array" aca="1" ref="AG165"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IF(OR($A165="", _xlpm.ColLetter="NONE"), "", INDIRECT("'" &amp; $A$35 &amp; "'!" &amp; _xlpm.ColLetter &amp; $B165)),
    _xlpm.SurfacingVal, INDIRECT("'" &amp; $A$35 &amp; "'!AX" &amp; $B165),
    IF(_xlpm.BaseVal="", "",
        IF(AND(_xlpm.ColLetter="AI", 'Manual Inputs'!$I$22="Yes"), _xlpm.BaseVal - _xlpm.SurfacingVal, _xlpm.BaseVal)
    )
)</f>
        <v/>
      </c>
      <c r="AH165" s="112"/>
      <c r="AI165" s="174"/>
    </row>
    <row r="166" spans="1:35" s="2" customFormat="1" ht="14.1" hidden="1" customHeight="1">
      <c r="A166" s="54"/>
      <c r="B166" s="6" t="str">
        <f t="shared" si="37"/>
        <v/>
      </c>
      <c r="C166" s="5"/>
      <c r="D166" s="98"/>
      <c r="E166" s="115"/>
      <c r="F166" s="116" t="str" cm="1">
        <f t="array" aca="1" ref="F166" ca="1">IF(A166="", "", INDIRECT("'" &amp; $A$35 &amp; "'!B" &amp; A166))</f>
        <v/>
      </c>
      <c r="G166" s="117" t="str">
        <f t="shared" si="38"/>
        <v/>
      </c>
      <c r="H166" s="118" t="str" cm="1">
        <f t="array" aca="1" ref="H166" ca="1">IF(A166="", "", INDIRECT("'" &amp; $A$35 &amp; "'!B" &amp; B166))</f>
        <v/>
      </c>
      <c r="I166" s="119" t="str" cm="1">
        <f t="array" aca="1" ref="I166"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IF(OR($A166="", _xlpm.ColLetter="NONE"), "", INDIRECT("'" &amp; $A$35 &amp; "'!" &amp; _xlpm.ColLetter &amp; $B166)),
    _xlpm.SurfacingVal, INDIRECT("'" &amp; $A$35 &amp; "'!AX" &amp; $B166),
    IF(_xlpm.BaseVal="", "",
        IF(AND(_xlpm.ColLetter="AI", 'Manual Inputs'!$I$22="Yes"), _xlpm.BaseVal - _xlpm.SurfacingVal, _xlpm.BaseVal)
    )
)</f>
        <v/>
      </c>
      <c r="J166" s="119" t="str" cm="1">
        <f t="array" aca="1" ref="J166"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IF(OR($A166="", _xlpm.ColLetter="NONE"), "", INDIRECT("'" &amp; $A$35 &amp; "'!" &amp; _xlpm.ColLetter &amp; $B166)),
    _xlpm.SurfacingVal, INDIRECT("'" &amp; $A$35 &amp; "'!AX" &amp; $B166),
    IF(_xlpm.BaseVal="", "",
        IF(AND(_xlpm.ColLetter="AI", 'Manual Inputs'!$I$22="Yes"), _xlpm.BaseVal - _xlpm.SurfacingVal, _xlpm.BaseVal)
    )
)</f>
        <v/>
      </c>
      <c r="K166" s="119" t="str" cm="1">
        <f t="array" aca="1" ref="K166"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IF(OR($A166="", _xlpm.ColLetter="NONE"), "", INDIRECT("'" &amp; $A$35 &amp; "'!" &amp; _xlpm.ColLetter &amp; $B166)),
    _xlpm.SurfacingVal, INDIRECT("'" &amp; $A$35 &amp; "'!AX" &amp; $B166),
    IF(_xlpm.BaseVal="", "",
        IF(AND(_xlpm.ColLetter="AI", 'Manual Inputs'!$I$22="Yes"), _xlpm.BaseVal - _xlpm.SurfacingVal, _xlpm.BaseVal)
    )
)</f>
        <v/>
      </c>
      <c r="L166" s="119" t="str" cm="1">
        <f t="array" aca="1" ref="L166"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IF(OR($A166="", _xlpm.ColLetter="NONE"), "", INDIRECT("'" &amp; $A$35 &amp; "'!" &amp; _xlpm.ColLetter &amp; $B166)),
    _xlpm.SurfacingVal, INDIRECT("'" &amp; $A$35 &amp; "'!AX" &amp; $B166),
    IF(_xlpm.BaseVal="", "",
        IF(AND(_xlpm.ColLetter="AI", 'Manual Inputs'!$I$22="Yes"), _xlpm.BaseVal - _xlpm.SurfacingVal, _xlpm.BaseVal)
    )
)</f>
        <v/>
      </c>
      <c r="M166" s="119" t="str" cm="1">
        <f t="array" aca="1" ref="M166"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IF(OR($A166="", _xlpm.ColLetter="NONE"), "", INDIRECT("'" &amp; $A$35 &amp; "'!" &amp; _xlpm.ColLetter &amp; $B166)),
    _xlpm.SurfacingVal, INDIRECT("'" &amp; $A$35 &amp; "'!AX" &amp; $B166),
    IF(_xlpm.BaseVal="", "",
        IF(AND(_xlpm.ColLetter="AI", 'Manual Inputs'!$I$22="Yes"), _xlpm.BaseVal - _xlpm.SurfacingVal, _xlpm.BaseVal)
    )
)</f>
        <v/>
      </c>
      <c r="N166" s="119" t="str" cm="1">
        <f t="array" aca="1" ref="N166"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IF(OR($A166="", _xlpm.ColLetter="NONE"), "", INDIRECT("'" &amp; $A$35 &amp; "'!" &amp; _xlpm.ColLetter &amp; $B166)),
    _xlpm.SurfacingVal, INDIRECT("'" &amp; $A$35 &amp; "'!AX" &amp; $B166),
    IF(_xlpm.BaseVal="", "",
        IF(AND(_xlpm.ColLetter="AI", 'Manual Inputs'!$I$22="Yes"), _xlpm.BaseVal - _xlpm.SurfacingVal, _xlpm.BaseVal)
    )
)</f>
        <v/>
      </c>
      <c r="O166" s="119" t="str" cm="1">
        <f t="array" aca="1" ref="O166"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IF(OR($A166="", _xlpm.ColLetter="NONE"), "", INDIRECT("'" &amp; $A$35 &amp; "'!" &amp; _xlpm.ColLetter &amp; $B166)),
    _xlpm.SurfacingVal, INDIRECT("'" &amp; $A$35 &amp; "'!AX" &amp; $B166),
    IF(_xlpm.BaseVal="", "",
        IF(AND(_xlpm.ColLetter="AI", 'Manual Inputs'!$I$22="Yes"), _xlpm.BaseVal - _xlpm.SurfacingVal, _xlpm.BaseVal)
    )
)</f>
        <v/>
      </c>
      <c r="P166" s="119" t="str" cm="1">
        <f t="array" aca="1" ref="P166"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IF(OR($A166="", _xlpm.ColLetter="NONE"), "", INDIRECT("'" &amp; $A$35 &amp; "'!" &amp; _xlpm.ColLetter &amp; $B166)),
    _xlpm.SurfacingVal, INDIRECT("'" &amp; $A$35 &amp; "'!AX" &amp; $B166),
    IF(_xlpm.BaseVal="", "",
        IF(AND(_xlpm.ColLetter="AI", 'Manual Inputs'!$I$22="Yes"), _xlpm.BaseVal - _xlpm.SurfacingVal, _xlpm.BaseVal)
    )
)</f>
        <v/>
      </c>
      <c r="Q166" s="119" t="str" cm="1">
        <f t="array" aca="1" ref="Q166"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IF(OR($A166="", _xlpm.ColLetter="NONE"), "", INDIRECT("'" &amp; $A$35 &amp; "'!" &amp; _xlpm.ColLetter &amp; $B166)),
    _xlpm.SurfacingVal, INDIRECT("'" &amp; $A$35 &amp; "'!AX" &amp; $B166),
    IF(_xlpm.BaseVal="", "",
        IF(AND(_xlpm.ColLetter="AI", 'Manual Inputs'!$I$22="Yes"), _xlpm.BaseVal - _xlpm.SurfacingVal, _xlpm.BaseVal)
    )
)</f>
        <v/>
      </c>
      <c r="R166" s="119" t="str" cm="1">
        <f t="array" aca="1" ref="R166"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IF(OR($A166="", _xlpm.ColLetter="NONE"), "", INDIRECT("'" &amp; $A$35 &amp; "'!" &amp; _xlpm.ColLetter &amp; $B166)),
    _xlpm.SurfacingVal, INDIRECT("'" &amp; $A$35 &amp; "'!AX" &amp; $B166),
    IF(_xlpm.BaseVal="", "",
        IF(AND(_xlpm.ColLetter="AI", 'Manual Inputs'!$I$22="Yes"), _xlpm.BaseVal - _xlpm.SurfacingVal, _xlpm.BaseVal)
    )
)</f>
        <v/>
      </c>
      <c r="S166" s="119" t="str" cm="1">
        <f t="array" aca="1" ref="S166"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IF(OR($A166="", _xlpm.ColLetter="NONE"), "", INDIRECT("'" &amp; $A$35 &amp; "'!" &amp; _xlpm.ColLetter &amp; $B166)),
    _xlpm.SurfacingVal, INDIRECT("'" &amp; $A$35 &amp; "'!AX" &amp; $B166),
    IF(_xlpm.BaseVal="", "",
        IF(AND(_xlpm.ColLetter="AI", 'Manual Inputs'!$I$22="Yes"), _xlpm.BaseVal - _xlpm.SurfacingVal, _xlpm.BaseVal)
    )
)</f>
        <v/>
      </c>
      <c r="T166" s="119" t="str" cm="1">
        <f t="array" aca="1" ref="T166"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IF(OR($A166="", _xlpm.ColLetter="NONE"), "", INDIRECT("'" &amp; $A$35 &amp; "'!" &amp; _xlpm.ColLetter &amp; $B166)),
    _xlpm.SurfacingVal, INDIRECT("'" &amp; $A$35 &amp; "'!AX" &amp; $B166),
    IF(_xlpm.BaseVal="", "",
        IF(AND(_xlpm.ColLetter="AI", 'Manual Inputs'!$I$22="Yes"), _xlpm.BaseVal - _xlpm.SurfacingVal, _xlpm.BaseVal)
    )
)</f>
        <v/>
      </c>
      <c r="U166" s="119" t="str" cm="1">
        <f t="array" aca="1" ref="U166"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IF(OR($A166="", _xlpm.ColLetter="NONE"), "", INDIRECT("'" &amp; $A$35 &amp; "'!" &amp; _xlpm.ColLetter &amp; $B166)),
    _xlpm.SurfacingVal, INDIRECT("'" &amp; $A$35 &amp; "'!AX" &amp; $B166),
    IF(_xlpm.BaseVal="", "",
        IF(AND(_xlpm.ColLetter="AI", 'Manual Inputs'!$I$22="Yes"), _xlpm.BaseVal - _xlpm.SurfacingVal, _xlpm.BaseVal)
    )
)</f>
        <v/>
      </c>
      <c r="V166" s="119" t="str" cm="1">
        <f t="array" aca="1" ref="V166"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IF(OR($A166="", _xlpm.ColLetter="NONE"), "", INDIRECT("'" &amp; $A$35 &amp; "'!" &amp; _xlpm.ColLetter &amp; $B166)),
    _xlpm.SurfacingVal, INDIRECT("'" &amp; $A$35 &amp; "'!AX" &amp; $B166),
    IF(_xlpm.BaseVal="", "",
        IF(AND(_xlpm.ColLetter="AI", 'Manual Inputs'!$I$22="Yes"), _xlpm.BaseVal - _xlpm.SurfacingVal, _xlpm.BaseVal)
    )
)</f>
        <v/>
      </c>
      <c r="W166" s="119" t="str" cm="1">
        <f t="array" aca="1" ref="W166"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IF(OR($A166="", _xlpm.ColLetter="NONE"), "", INDIRECT("'" &amp; $A$35 &amp; "'!" &amp; _xlpm.ColLetter &amp; $B166)),
    _xlpm.SurfacingVal, INDIRECT("'" &amp; $A$35 &amp; "'!AX" &amp; $B166),
    IF(_xlpm.BaseVal="", "",
        IF(AND(_xlpm.ColLetter="AI", 'Manual Inputs'!$I$22="Yes"), _xlpm.BaseVal - _xlpm.SurfacingVal, _xlpm.BaseVal)
    )
)</f>
        <v/>
      </c>
      <c r="X166" s="119" t="str" cm="1">
        <f t="array" aca="1" ref="X166"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IF(OR($A166="", _xlpm.ColLetter="NONE"), "", INDIRECT("'" &amp; $A$35 &amp; "'!" &amp; _xlpm.ColLetter &amp; $B166)),
    _xlpm.SurfacingVal, INDIRECT("'" &amp; $A$35 &amp; "'!AX" &amp; $B166),
    IF(_xlpm.BaseVal="", "",
        IF(AND(_xlpm.ColLetter="AI", 'Manual Inputs'!$I$22="Yes"), _xlpm.BaseVal - _xlpm.SurfacingVal, _xlpm.BaseVal)
    )
)</f>
        <v/>
      </c>
      <c r="Y166" s="119" t="str" cm="1">
        <f t="array" aca="1" ref="Y166"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IF(OR($A166="", _xlpm.ColLetter="NONE"), "", INDIRECT("'" &amp; $A$35 &amp; "'!" &amp; _xlpm.ColLetter &amp; $B166)),
    _xlpm.SurfacingVal, INDIRECT("'" &amp; $A$35 &amp; "'!AX" &amp; $B166),
    IF(_xlpm.BaseVal="", "",
        IF(AND(_xlpm.ColLetter="AI", 'Manual Inputs'!$I$22="Yes"), _xlpm.BaseVal - _xlpm.SurfacingVal, _xlpm.BaseVal)
    )
)</f>
        <v/>
      </c>
      <c r="Z166" s="119" t="str" cm="1">
        <f t="array" aca="1" ref="Z166"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IF(OR($A166="", _xlpm.ColLetter="NONE"), "", INDIRECT("'" &amp; $A$35 &amp; "'!" &amp; _xlpm.ColLetter &amp; $B166)),
    _xlpm.SurfacingVal, INDIRECT("'" &amp; $A$35 &amp; "'!AX" &amp; $B166),
    IF(_xlpm.BaseVal="", "",
        IF(AND(_xlpm.ColLetter="AI", 'Manual Inputs'!$I$22="Yes"), _xlpm.BaseVal - _xlpm.SurfacingVal, _xlpm.BaseVal)
    )
)</f>
        <v/>
      </c>
      <c r="AA166" s="119" t="str" cm="1">
        <f t="array" aca="1" ref="AA166"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IF(OR($A166="", _xlpm.ColLetter="NONE"), "", INDIRECT("'" &amp; $A$35 &amp; "'!" &amp; _xlpm.ColLetter &amp; $B166)),
    _xlpm.SurfacingVal, INDIRECT("'" &amp; $A$35 &amp; "'!AX" &amp; $B166),
    IF(_xlpm.BaseVal="", "",
        IF(AND(_xlpm.ColLetter="AI", 'Manual Inputs'!$I$22="Yes"), _xlpm.BaseVal - _xlpm.SurfacingVal, _xlpm.BaseVal)
    )
)</f>
        <v/>
      </c>
      <c r="AB166" s="119" t="str" cm="1">
        <f t="array" aca="1" ref="AB166"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IF(OR($A166="", _xlpm.ColLetter="NONE"), "", INDIRECT("'" &amp; $A$35 &amp; "'!" &amp; _xlpm.ColLetter &amp; $B166)),
    _xlpm.SurfacingVal, INDIRECT("'" &amp; $A$35 &amp; "'!AX" &amp; $B166),
    IF(_xlpm.BaseVal="", "",
        IF(AND(_xlpm.ColLetter="AI", 'Manual Inputs'!$I$22="Yes"), _xlpm.BaseVal - _xlpm.SurfacingVal, _xlpm.BaseVal)
    )
)</f>
        <v/>
      </c>
      <c r="AC166" s="119" t="str" cm="1">
        <f t="array" aca="1" ref="AC166"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IF(OR($A166="", _xlpm.ColLetter="NONE"), "", INDIRECT("'" &amp; $A$35 &amp; "'!" &amp; _xlpm.ColLetter &amp; $B166)),
    _xlpm.SurfacingVal, INDIRECT("'" &amp; $A$35 &amp; "'!AX" &amp; $B166),
    IF(_xlpm.BaseVal="", "",
        IF(AND(_xlpm.ColLetter="AI", 'Manual Inputs'!$I$22="Yes"), _xlpm.BaseVal - _xlpm.SurfacingVal, _xlpm.BaseVal)
    )
)</f>
        <v/>
      </c>
      <c r="AD166" s="119" t="str" cm="1">
        <f t="array" aca="1" ref="AD166"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IF(OR($A166="", _xlpm.ColLetter="NONE"), "", INDIRECT("'" &amp; $A$35 &amp; "'!" &amp; _xlpm.ColLetter &amp; $B166)),
    _xlpm.SurfacingVal, INDIRECT("'" &amp; $A$35 &amp; "'!AX" &amp; $B166),
    IF(_xlpm.BaseVal="", "",
        IF(AND(_xlpm.ColLetter="AI", 'Manual Inputs'!$I$22="Yes"), _xlpm.BaseVal - _xlpm.SurfacingVal, _xlpm.BaseVal)
    )
)</f>
        <v/>
      </c>
      <c r="AE166" s="119" t="str" cm="1">
        <f t="array" aca="1" ref="AE166"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IF(OR($A166="", _xlpm.ColLetter="NONE"), "", INDIRECT("'" &amp; $A$35 &amp; "'!" &amp; _xlpm.ColLetter &amp; $B166)),
    _xlpm.SurfacingVal, INDIRECT("'" &amp; $A$35 &amp; "'!AX" &amp; $B166),
    IF(_xlpm.BaseVal="", "",
        IF(AND(_xlpm.ColLetter="AI", 'Manual Inputs'!$I$22="Yes"), _xlpm.BaseVal - _xlpm.SurfacingVal, _xlpm.BaseVal)
    )
)</f>
        <v/>
      </c>
      <c r="AF166" s="119" t="str" cm="1">
        <f t="array" aca="1" ref="AF166"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IF(OR($A166="", _xlpm.ColLetter="NONE"), "", INDIRECT("'" &amp; $A$35 &amp; "'!" &amp; _xlpm.ColLetter &amp; $B166)),
    _xlpm.SurfacingVal, INDIRECT("'" &amp; $A$35 &amp; "'!AX" &amp; $B166),
    IF(_xlpm.BaseVal="", "",
        IF(AND(_xlpm.ColLetter="AI", 'Manual Inputs'!$I$22="Yes"), _xlpm.BaseVal - _xlpm.SurfacingVal, _xlpm.BaseVal)
    )
)</f>
        <v/>
      </c>
      <c r="AG166" s="119" t="str" cm="1">
        <f t="array" aca="1" ref="AG166"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IF(OR($A166="", _xlpm.ColLetter="NONE"), "", INDIRECT("'" &amp; $A$35 &amp; "'!" &amp; _xlpm.ColLetter &amp; $B166)),
    _xlpm.SurfacingVal, INDIRECT("'" &amp; $A$35 &amp; "'!AX" &amp; $B166),
    IF(_xlpm.BaseVal="", "",
        IF(AND(_xlpm.ColLetter="AI", 'Manual Inputs'!$I$22="Yes"), _xlpm.BaseVal - _xlpm.SurfacingVal, _xlpm.BaseVal)
    )
)</f>
        <v/>
      </c>
      <c r="AH166" s="112"/>
      <c r="AI166" s="174"/>
    </row>
    <row r="167" spans="1:35" s="2" customFormat="1" ht="14.1" hidden="1" customHeight="1">
      <c r="A167" s="54"/>
      <c r="B167" s="6" t="str">
        <f t="shared" ref="B167:B171" si="39">IF(A168="","",+A168)</f>
        <v/>
      </c>
      <c r="C167" s="5"/>
      <c r="D167" s="98"/>
      <c r="E167" s="115"/>
      <c r="F167" s="116" t="str" cm="1">
        <f t="array" aca="1" ref="F167" ca="1">IF(A167="", "", INDIRECT("'" &amp; $A$35 &amp; "'!B" &amp; A167))</f>
        <v/>
      </c>
      <c r="G167" s="117" t="str">
        <f t="shared" si="38"/>
        <v/>
      </c>
      <c r="H167" s="118" t="str" cm="1">
        <f t="array" aca="1" ref="H167" ca="1">IF(A167="", "", INDIRECT("'" &amp; $A$35 &amp; "'!B" &amp; B167))</f>
        <v/>
      </c>
      <c r="I167" s="119" t="str" cm="1">
        <f t="array" aca="1" ref="I167"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IF(OR($A167="", _xlpm.ColLetter="NONE"), "", INDIRECT("'" &amp; $A$35 &amp; "'!" &amp; _xlpm.ColLetter &amp; $B167)),
    _xlpm.SurfacingVal, INDIRECT("'" &amp; $A$35 &amp; "'!AX" &amp; $B167),
    IF(_xlpm.BaseVal="", "",
        IF(AND(_xlpm.ColLetter="AI", 'Manual Inputs'!$I$22="Yes"), _xlpm.BaseVal - _xlpm.SurfacingVal, _xlpm.BaseVal)
    )
)</f>
        <v/>
      </c>
      <c r="J167" s="119" t="str" cm="1">
        <f t="array" aca="1" ref="J167"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IF(OR($A167="", _xlpm.ColLetter="NONE"), "", INDIRECT("'" &amp; $A$35 &amp; "'!" &amp; _xlpm.ColLetter &amp; $B167)),
    _xlpm.SurfacingVal, INDIRECT("'" &amp; $A$35 &amp; "'!AX" &amp; $B167),
    IF(_xlpm.BaseVal="", "",
        IF(AND(_xlpm.ColLetter="AI", 'Manual Inputs'!$I$22="Yes"), _xlpm.BaseVal - _xlpm.SurfacingVal, _xlpm.BaseVal)
    )
)</f>
        <v/>
      </c>
      <c r="K167" s="119" t="str" cm="1">
        <f t="array" aca="1" ref="K167"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IF(OR($A167="", _xlpm.ColLetter="NONE"), "", INDIRECT("'" &amp; $A$35 &amp; "'!" &amp; _xlpm.ColLetter &amp; $B167)),
    _xlpm.SurfacingVal, INDIRECT("'" &amp; $A$35 &amp; "'!AX" &amp; $B167),
    IF(_xlpm.BaseVal="", "",
        IF(AND(_xlpm.ColLetter="AI", 'Manual Inputs'!$I$22="Yes"), _xlpm.BaseVal - _xlpm.SurfacingVal, _xlpm.BaseVal)
    )
)</f>
        <v/>
      </c>
      <c r="L167" s="119" t="str" cm="1">
        <f t="array" aca="1" ref="L167"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IF(OR($A167="", _xlpm.ColLetter="NONE"), "", INDIRECT("'" &amp; $A$35 &amp; "'!" &amp; _xlpm.ColLetter &amp; $B167)),
    _xlpm.SurfacingVal, INDIRECT("'" &amp; $A$35 &amp; "'!AX" &amp; $B167),
    IF(_xlpm.BaseVal="", "",
        IF(AND(_xlpm.ColLetter="AI", 'Manual Inputs'!$I$22="Yes"), _xlpm.BaseVal - _xlpm.SurfacingVal, _xlpm.BaseVal)
    )
)</f>
        <v/>
      </c>
      <c r="M167" s="119" t="str" cm="1">
        <f t="array" aca="1" ref="M167"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IF(OR($A167="", _xlpm.ColLetter="NONE"), "", INDIRECT("'" &amp; $A$35 &amp; "'!" &amp; _xlpm.ColLetter &amp; $B167)),
    _xlpm.SurfacingVal, INDIRECT("'" &amp; $A$35 &amp; "'!AX" &amp; $B167),
    IF(_xlpm.BaseVal="", "",
        IF(AND(_xlpm.ColLetter="AI", 'Manual Inputs'!$I$22="Yes"), _xlpm.BaseVal - _xlpm.SurfacingVal, _xlpm.BaseVal)
    )
)</f>
        <v/>
      </c>
      <c r="N167" s="119" t="str" cm="1">
        <f t="array" aca="1" ref="N167"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IF(OR($A167="", _xlpm.ColLetter="NONE"), "", INDIRECT("'" &amp; $A$35 &amp; "'!" &amp; _xlpm.ColLetter &amp; $B167)),
    _xlpm.SurfacingVal, INDIRECT("'" &amp; $A$35 &amp; "'!AX" &amp; $B167),
    IF(_xlpm.BaseVal="", "",
        IF(AND(_xlpm.ColLetter="AI", 'Manual Inputs'!$I$22="Yes"), _xlpm.BaseVal - _xlpm.SurfacingVal, _xlpm.BaseVal)
    )
)</f>
        <v/>
      </c>
      <c r="O167" s="119" t="str" cm="1">
        <f t="array" aca="1" ref="O167"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IF(OR($A167="", _xlpm.ColLetter="NONE"), "", INDIRECT("'" &amp; $A$35 &amp; "'!" &amp; _xlpm.ColLetter &amp; $B167)),
    _xlpm.SurfacingVal, INDIRECT("'" &amp; $A$35 &amp; "'!AX" &amp; $B167),
    IF(_xlpm.BaseVal="", "",
        IF(AND(_xlpm.ColLetter="AI", 'Manual Inputs'!$I$22="Yes"), _xlpm.BaseVal - _xlpm.SurfacingVal, _xlpm.BaseVal)
    )
)</f>
        <v/>
      </c>
      <c r="P167" s="119" t="str" cm="1">
        <f t="array" aca="1" ref="P167"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IF(OR($A167="", _xlpm.ColLetter="NONE"), "", INDIRECT("'" &amp; $A$35 &amp; "'!" &amp; _xlpm.ColLetter &amp; $B167)),
    _xlpm.SurfacingVal, INDIRECT("'" &amp; $A$35 &amp; "'!AX" &amp; $B167),
    IF(_xlpm.BaseVal="", "",
        IF(AND(_xlpm.ColLetter="AI", 'Manual Inputs'!$I$22="Yes"), _xlpm.BaseVal - _xlpm.SurfacingVal, _xlpm.BaseVal)
    )
)</f>
        <v/>
      </c>
      <c r="Q167" s="119" t="str" cm="1">
        <f t="array" aca="1" ref="Q167"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IF(OR($A167="", _xlpm.ColLetter="NONE"), "", INDIRECT("'" &amp; $A$35 &amp; "'!" &amp; _xlpm.ColLetter &amp; $B167)),
    _xlpm.SurfacingVal, INDIRECT("'" &amp; $A$35 &amp; "'!AX" &amp; $B167),
    IF(_xlpm.BaseVal="", "",
        IF(AND(_xlpm.ColLetter="AI", 'Manual Inputs'!$I$22="Yes"), _xlpm.BaseVal - _xlpm.SurfacingVal, _xlpm.BaseVal)
    )
)</f>
        <v/>
      </c>
      <c r="R167" s="119" t="str" cm="1">
        <f t="array" aca="1" ref="R167"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IF(OR($A167="", _xlpm.ColLetter="NONE"), "", INDIRECT("'" &amp; $A$35 &amp; "'!" &amp; _xlpm.ColLetter &amp; $B167)),
    _xlpm.SurfacingVal, INDIRECT("'" &amp; $A$35 &amp; "'!AX" &amp; $B167),
    IF(_xlpm.BaseVal="", "",
        IF(AND(_xlpm.ColLetter="AI", 'Manual Inputs'!$I$22="Yes"), _xlpm.BaseVal - _xlpm.SurfacingVal, _xlpm.BaseVal)
    )
)</f>
        <v/>
      </c>
      <c r="S167" s="119" t="str" cm="1">
        <f t="array" aca="1" ref="S167"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IF(OR($A167="", _xlpm.ColLetter="NONE"), "", INDIRECT("'" &amp; $A$35 &amp; "'!" &amp; _xlpm.ColLetter &amp; $B167)),
    _xlpm.SurfacingVal, INDIRECT("'" &amp; $A$35 &amp; "'!AX" &amp; $B167),
    IF(_xlpm.BaseVal="", "",
        IF(AND(_xlpm.ColLetter="AI", 'Manual Inputs'!$I$22="Yes"), _xlpm.BaseVal - _xlpm.SurfacingVal, _xlpm.BaseVal)
    )
)</f>
        <v/>
      </c>
      <c r="T167" s="119" t="str" cm="1">
        <f t="array" aca="1" ref="T167"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IF(OR($A167="", _xlpm.ColLetter="NONE"), "", INDIRECT("'" &amp; $A$35 &amp; "'!" &amp; _xlpm.ColLetter &amp; $B167)),
    _xlpm.SurfacingVal, INDIRECT("'" &amp; $A$35 &amp; "'!AX" &amp; $B167),
    IF(_xlpm.BaseVal="", "",
        IF(AND(_xlpm.ColLetter="AI", 'Manual Inputs'!$I$22="Yes"), _xlpm.BaseVal - _xlpm.SurfacingVal, _xlpm.BaseVal)
    )
)</f>
        <v/>
      </c>
      <c r="U167" s="119" t="str" cm="1">
        <f t="array" aca="1" ref="U167"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IF(OR($A167="", _xlpm.ColLetter="NONE"), "", INDIRECT("'" &amp; $A$35 &amp; "'!" &amp; _xlpm.ColLetter &amp; $B167)),
    _xlpm.SurfacingVal, INDIRECT("'" &amp; $A$35 &amp; "'!AX" &amp; $B167),
    IF(_xlpm.BaseVal="", "",
        IF(AND(_xlpm.ColLetter="AI", 'Manual Inputs'!$I$22="Yes"), _xlpm.BaseVal - _xlpm.SurfacingVal, _xlpm.BaseVal)
    )
)</f>
        <v/>
      </c>
      <c r="V167" s="119" t="str" cm="1">
        <f t="array" aca="1" ref="V167"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IF(OR($A167="", _xlpm.ColLetter="NONE"), "", INDIRECT("'" &amp; $A$35 &amp; "'!" &amp; _xlpm.ColLetter &amp; $B167)),
    _xlpm.SurfacingVal, INDIRECT("'" &amp; $A$35 &amp; "'!AX" &amp; $B167),
    IF(_xlpm.BaseVal="", "",
        IF(AND(_xlpm.ColLetter="AI", 'Manual Inputs'!$I$22="Yes"), _xlpm.BaseVal - _xlpm.SurfacingVal, _xlpm.BaseVal)
    )
)</f>
        <v/>
      </c>
      <c r="W167" s="119" t="str" cm="1">
        <f t="array" aca="1" ref="W167"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IF(OR($A167="", _xlpm.ColLetter="NONE"), "", INDIRECT("'" &amp; $A$35 &amp; "'!" &amp; _xlpm.ColLetter &amp; $B167)),
    _xlpm.SurfacingVal, INDIRECT("'" &amp; $A$35 &amp; "'!AX" &amp; $B167),
    IF(_xlpm.BaseVal="", "",
        IF(AND(_xlpm.ColLetter="AI", 'Manual Inputs'!$I$22="Yes"), _xlpm.BaseVal - _xlpm.SurfacingVal, _xlpm.BaseVal)
    )
)</f>
        <v/>
      </c>
      <c r="X167" s="119" t="str" cm="1">
        <f t="array" aca="1" ref="X167"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IF(OR($A167="", _xlpm.ColLetter="NONE"), "", INDIRECT("'" &amp; $A$35 &amp; "'!" &amp; _xlpm.ColLetter &amp; $B167)),
    _xlpm.SurfacingVal, INDIRECT("'" &amp; $A$35 &amp; "'!AX" &amp; $B167),
    IF(_xlpm.BaseVal="", "",
        IF(AND(_xlpm.ColLetter="AI", 'Manual Inputs'!$I$22="Yes"), _xlpm.BaseVal - _xlpm.SurfacingVal, _xlpm.BaseVal)
    )
)</f>
        <v/>
      </c>
      <c r="Y167" s="119" t="str" cm="1">
        <f t="array" aca="1" ref="Y167"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IF(OR($A167="", _xlpm.ColLetter="NONE"), "", INDIRECT("'" &amp; $A$35 &amp; "'!" &amp; _xlpm.ColLetter &amp; $B167)),
    _xlpm.SurfacingVal, INDIRECT("'" &amp; $A$35 &amp; "'!AX" &amp; $B167),
    IF(_xlpm.BaseVal="", "",
        IF(AND(_xlpm.ColLetter="AI", 'Manual Inputs'!$I$22="Yes"), _xlpm.BaseVal - _xlpm.SurfacingVal, _xlpm.BaseVal)
    )
)</f>
        <v/>
      </c>
      <c r="Z167" s="119" t="str" cm="1">
        <f t="array" aca="1" ref="Z167"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IF(OR($A167="", _xlpm.ColLetter="NONE"), "", INDIRECT("'" &amp; $A$35 &amp; "'!" &amp; _xlpm.ColLetter &amp; $B167)),
    _xlpm.SurfacingVal, INDIRECT("'" &amp; $A$35 &amp; "'!AX" &amp; $B167),
    IF(_xlpm.BaseVal="", "",
        IF(AND(_xlpm.ColLetter="AI", 'Manual Inputs'!$I$22="Yes"), _xlpm.BaseVal - _xlpm.SurfacingVal, _xlpm.BaseVal)
    )
)</f>
        <v/>
      </c>
      <c r="AA167" s="119" t="str" cm="1">
        <f t="array" aca="1" ref="AA167"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IF(OR($A167="", _xlpm.ColLetter="NONE"), "", INDIRECT("'" &amp; $A$35 &amp; "'!" &amp; _xlpm.ColLetter &amp; $B167)),
    _xlpm.SurfacingVal, INDIRECT("'" &amp; $A$35 &amp; "'!AX" &amp; $B167),
    IF(_xlpm.BaseVal="", "",
        IF(AND(_xlpm.ColLetter="AI", 'Manual Inputs'!$I$22="Yes"), _xlpm.BaseVal - _xlpm.SurfacingVal, _xlpm.BaseVal)
    )
)</f>
        <v/>
      </c>
      <c r="AB167" s="119" t="str" cm="1">
        <f t="array" aca="1" ref="AB167"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IF(OR($A167="", _xlpm.ColLetter="NONE"), "", INDIRECT("'" &amp; $A$35 &amp; "'!" &amp; _xlpm.ColLetter &amp; $B167)),
    _xlpm.SurfacingVal, INDIRECT("'" &amp; $A$35 &amp; "'!AX" &amp; $B167),
    IF(_xlpm.BaseVal="", "",
        IF(AND(_xlpm.ColLetter="AI", 'Manual Inputs'!$I$22="Yes"), _xlpm.BaseVal - _xlpm.SurfacingVal, _xlpm.BaseVal)
    )
)</f>
        <v/>
      </c>
      <c r="AC167" s="119" t="str" cm="1">
        <f t="array" aca="1" ref="AC167"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IF(OR($A167="", _xlpm.ColLetter="NONE"), "", INDIRECT("'" &amp; $A$35 &amp; "'!" &amp; _xlpm.ColLetter &amp; $B167)),
    _xlpm.SurfacingVal, INDIRECT("'" &amp; $A$35 &amp; "'!AX" &amp; $B167),
    IF(_xlpm.BaseVal="", "",
        IF(AND(_xlpm.ColLetter="AI", 'Manual Inputs'!$I$22="Yes"), _xlpm.BaseVal - _xlpm.SurfacingVal, _xlpm.BaseVal)
    )
)</f>
        <v/>
      </c>
      <c r="AD167" s="119" t="str" cm="1">
        <f t="array" aca="1" ref="AD167"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IF(OR($A167="", _xlpm.ColLetter="NONE"), "", INDIRECT("'" &amp; $A$35 &amp; "'!" &amp; _xlpm.ColLetter &amp; $B167)),
    _xlpm.SurfacingVal, INDIRECT("'" &amp; $A$35 &amp; "'!AX" &amp; $B167),
    IF(_xlpm.BaseVal="", "",
        IF(AND(_xlpm.ColLetter="AI", 'Manual Inputs'!$I$22="Yes"), _xlpm.BaseVal - _xlpm.SurfacingVal, _xlpm.BaseVal)
    )
)</f>
        <v/>
      </c>
      <c r="AE167" s="119" t="str" cm="1">
        <f t="array" aca="1" ref="AE167"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IF(OR($A167="", _xlpm.ColLetter="NONE"), "", INDIRECT("'" &amp; $A$35 &amp; "'!" &amp; _xlpm.ColLetter &amp; $B167)),
    _xlpm.SurfacingVal, INDIRECT("'" &amp; $A$35 &amp; "'!AX" &amp; $B167),
    IF(_xlpm.BaseVal="", "",
        IF(AND(_xlpm.ColLetter="AI", 'Manual Inputs'!$I$22="Yes"), _xlpm.BaseVal - _xlpm.SurfacingVal, _xlpm.BaseVal)
    )
)</f>
        <v/>
      </c>
      <c r="AF167" s="119" t="str" cm="1">
        <f t="array" aca="1" ref="AF167"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IF(OR($A167="", _xlpm.ColLetter="NONE"), "", INDIRECT("'" &amp; $A$35 &amp; "'!" &amp; _xlpm.ColLetter &amp; $B167)),
    _xlpm.SurfacingVal, INDIRECT("'" &amp; $A$35 &amp; "'!AX" &amp; $B167),
    IF(_xlpm.BaseVal="", "",
        IF(AND(_xlpm.ColLetter="AI", 'Manual Inputs'!$I$22="Yes"), _xlpm.BaseVal - _xlpm.SurfacingVal, _xlpm.BaseVal)
    )
)</f>
        <v/>
      </c>
      <c r="AG167" s="119" t="str" cm="1">
        <f t="array" aca="1" ref="AG167"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IF(OR($A167="", _xlpm.ColLetter="NONE"), "", INDIRECT("'" &amp; $A$35 &amp; "'!" &amp; _xlpm.ColLetter &amp; $B167)),
    _xlpm.SurfacingVal, INDIRECT("'" &amp; $A$35 &amp; "'!AX" &amp; $B167),
    IF(_xlpm.BaseVal="", "",
        IF(AND(_xlpm.ColLetter="AI", 'Manual Inputs'!$I$22="Yes"), _xlpm.BaseVal - _xlpm.SurfacingVal, _xlpm.BaseVal)
    )
)</f>
        <v/>
      </c>
      <c r="AH167" s="112"/>
      <c r="AI167" s="174"/>
    </row>
    <row r="168" spans="1:35" s="2" customFormat="1" ht="14.1" hidden="1" customHeight="1">
      <c r="A168" s="54"/>
      <c r="B168" s="6" t="str">
        <f t="shared" si="39"/>
        <v/>
      </c>
      <c r="C168" s="5"/>
      <c r="D168" s="98"/>
      <c r="E168" s="115"/>
      <c r="F168" s="116" t="str" cm="1">
        <f t="array" aca="1" ref="F168" ca="1">IF(A168="", "", INDIRECT("'" &amp; $A$35 &amp; "'!B" &amp; A168))</f>
        <v/>
      </c>
      <c r="G168" s="117" t="str">
        <f t="shared" si="38"/>
        <v/>
      </c>
      <c r="H168" s="118" t="str" cm="1">
        <f t="array" aca="1" ref="H168" ca="1">IF(A168="", "", INDIRECT("'" &amp; $A$35 &amp; "'!B" &amp; B168))</f>
        <v/>
      </c>
      <c r="I168" s="119" t="str" cm="1">
        <f t="array" aca="1" ref="I168"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IF(OR($A168="", _xlpm.ColLetter="NONE"), "", INDIRECT("'" &amp; $A$35 &amp; "'!" &amp; _xlpm.ColLetter &amp; $B168)),
    _xlpm.SurfacingVal, INDIRECT("'" &amp; $A$35 &amp; "'!AX" &amp; $B168),
    IF(_xlpm.BaseVal="", "",
        IF(AND(_xlpm.ColLetter="AI", 'Manual Inputs'!$I$22="Yes"), _xlpm.BaseVal - _xlpm.SurfacingVal, _xlpm.BaseVal)
    )
)</f>
        <v/>
      </c>
      <c r="J168" s="119" t="str" cm="1">
        <f t="array" aca="1" ref="J168"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IF(OR($A168="", _xlpm.ColLetter="NONE"), "", INDIRECT("'" &amp; $A$35 &amp; "'!" &amp; _xlpm.ColLetter &amp; $B168)),
    _xlpm.SurfacingVal, INDIRECT("'" &amp; $A$35 &amp; "'!AX" &amp; $B168),
    IF(_xlpm.BaseVal="", "",
        IF(AND(_xlpm.ColLetter="AI", 'Manual Inputs'!$I$22="Yes"), _xlpm.BaseVal - _xlpm.SurfacingVal, _xlpm.BaseVal)
    )
)</f>
        <v/>
      </c>
      <c r="K168" s="119" t="str" cm="1">
        <f t="array" aca="1" ref="K168"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IF(OR($A168="", _xlpm.ColLetter="NONE"), "", INDIRECT("'" &amp; $A$35 &amp; "'!" &amp; _xlpm.ColLetter &amp; $B168)),
    _xlpm.SurfacingVal, INDIRECT("'" &amp; $A$35 &amp; "'!AX" &amp; $B168),
    IF(_xlpm.BaseVal="", "",
        IF(AND(_xlpm.ColLetter="AI", 'Manual Inputs'!$I$22="Yes"), _xlpm.BaseVal - _xlpm.SurfacingVal, _xlpm.BaseVal)
    )
)</f>
        <v/>
      </c>
      <c r="L168" s="119" t="str" cm="1">
        <f t="array" aca="1" ref="L168"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IF(OR($A168="", _xlpm.ColLetter="NONE"), "", INDIRECT("'" &amp; $A$35 &amp; "'!" &amp; _xlpm.ColLetter &amp; $B168)),
    _xlpm.SurfacingVal, INDIRECT("'" &amp; $A$35 &amp; "'!AX" &amp; $B168),
    IF(_xlpm.BaseVal="", "",
        IF(AND(_xlpm.ColLetter="AI", 'Manual Inputs'!$I$22="Yes"), _xlpm.BaseVal - _xlpm.SurfacingVal, _xlpm.BaseVal)
    )
)</f>
        <v/>
      </c>
      <c r="M168" s="119" t="str" cm="1">
        <f t="array" aca="1" ref="M168"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IF(OR($A168="", _xlpm.ColLetter="NONE"), "", INDIRECT("'" &amp; $A$35 &amp; "'!" &amp; _xlpm.ColLetter &amp; $B168)),
    _xlpm.SurfacingVal, INDIRECT("'" &amp; $A$35 &amp; "'!AX" &amp; $B168),
    IF(_xlpm.BaseVal="", "",
        IF(AND(_xlpm.ColLetter="AI", 'Manual Inputs'!$I$22="Yes"), _xlpm.BaseVal - _xlpm.SurfacingVal, _xlpm.BaseVal)
    )
)</f>
        <v/>
      </c>
      <c r="N168" s="119" t="str" cm="1">
        <f t="array" aca="1" ref="N168"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IF(OR($A168="", _xlpm.ColLetter="NONE"), "", INDIRECT("'" &amp; $A$35 &amp; "'!" &amp; _xlpm.ColLetter &amp; $B168)),
    _xlpm.SurfacingVal, INDIRECT("'" &amp; $A$35 &amp; "'!AX" &amp; $B168),
    IF(_xlpm.BaseVal="", "",
        IF(AND(_xlpm.ColLetter="AI", 'Manual Inputs'!$I$22="Yes"), _xlpm.BaseVal - _xlpm.SurfacingVal, _xlpm.BaseVal)
    )
)</f>
        <v/>
      </c>
      <c r="O168" s="119" t="str" cm="1">
        <f t="array" aca="1" ref="O168"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IF(OR($A168="", _xlpm.ColLetter="NONE"), "", INDIRECT("'" &amp; $A$35 &amp; "'!" &amp; _xlpm.ColLetter &amp; $B168)),
    _xlpm.SurfacingVal, INDIRECT("'" &amp; $A$35 &amp; "'!AX" &amp; $B168),
    IF(_xlpm.BaseVal="", "",
        IF(AND(_xlpm.ColLetter="AI", 'Manual Inputs'!$I$22="Yes"), _xlpm.BaseVal - _xlpm.SurfacingVal, _xlpm.BaseVal)
    )
)</f>
        <v/>
      </c>
      <c r="P168" s="119" t="str" cm="1">
        <f t="array" aca="1" ref="P168"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IF(OR($A168="", _xlpm.ColLetter="NONE"), "", INDIRECT("'" &amp; $A$35 &amp; "'!" &amp; _xlpm.ColLetter &amp; $B168)),
    _xlpm.SurfacingVal, INDIRECT("'" &amp; $A$35 &amp; "'!AX" &amp; $B168),
    IF(_xlpm.BaseVal="", "",
        IF(AND(_xlpm.ColLetter="AI", 'Manual Inputs'!$I$22="Yes"), _xlpm.BaseVal - _xlpm.SurfacingVal, _xlpm.BaseVal)
    )
)</f>
        <v/>
      </c>
      <c r="Q168" s="119" t="str" cm="1">
        <f t="array" aca="1" ref="Q168"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IF(OR($A168="", _xlpm.ColLetter="NONE"), "", INDIRECT("'" &amp; $A$35 &amp; "'!" &amp; _xlpm.ColLetter &amp; $B168)),
    _xlpm.SurfacingVal, INDIRECT("'" &amp; $A$35 &amp; "'!AX" &amp; $B168),
    IF(_xlpm.BaseVal="", "",
        IF(AND(_xlpm.ColLetter="AI", 'Manual Inputs'!$I$22="Yes"), _xlpm.BaseVal - _xlpm.SurfacingVal, _xlpm.BaseVal)
    )
)</f>
        <v/>
      </c>
      <c r="R168" s="119" t="str" cm="1">
        <f t="array" aca="1" ref="R168"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IF(OR($A168="", _xlpm.ColLetter="NONE"), "", INDIRECT("'" &amp; $A$35 &amp; "'!" &amp; _xlpm.ColLetter &amp; $B168)),
    _xlpm.SurfacingVal, INDIRECT("'" &amp; $A$35 &amp; "'!AX" &amp; $B168),
    IF(_xlpm.BaseVal="", "",
        IF(AND(_xlpm.ColLetter="AI", 'Manual Inputs'!$I$22="Yes"), _xlpm.BaseVal - _xlpm.SurfacingVal, _xlpm.BaseVal)
    )
)</f>
        <v/>
      </c>
      <c r="S168" s="119" t="str" cm="1">
        <f t="array" aca="1" ref="S168"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IF(OR($A168="", _xlpm.ColLetter="NONE"), "", INDIRECT("'" &amp; $A$35 &amp; "'!" &amp; _xlpm.ColLetter &amp; $B168)),
    _xlpm.SurfacingVal, INDIRECT("'" &amp; $A$35 &amp; "'!AX" &amp; $B168),
    IF(_xlpm.BaseVal="", "",
        IF(AND(_xlpm.ColLetter="AI", 'Manual Inputs'!$I$22="Yes"), _xlpm.BaseVal - _xlpm.SurfacingVal, _xlpm.BaseVal)
    )
)</f>
        <v/>
      </c>
      <c r="T168" s="119" t="str" cm="1">
        <f t="array" aca="1" ref="T168"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IF(OR($A168="", _xlpm.ColLetter="NONE"), "", INDIRECT("'" &amp; $A$35 &amp; "'!" &amp; _xlpm.ColLetter &amp; $B168)),
    _xlpm.SurfacingVal, INDIRECT("'" &amp; $A$35 &amp; "'!AX" &amp; $B168),
    IF(_xlpm.BaseVal="", "",
        IF(AND(_xlpm.ColLetter="AI", 'Manual Inputs'!$I$22="Yes"), _xlpm.BaseVal - _xlpm.SurfacingVal, _xlpm.BaseVal)
    )
)</f>
        <v/>
      </c>
      <c r="U168" s="119" t="str" cm="1">
        <f t="array" aca="1" ref="U168"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IF(OR($A168="", _xlpm.ColLetter="NONE"), "", INDIRECT("'" &amp; $A$35 &amp; "'!" &amp; _xlpm.ColLetter &amp; $B168)),
    _xlpm.SurfacingVal, INDIRECT("'" &amp; $A$35 &amp; "'!AX" &amp; $B168),
    IF(_xlpm.BaseVal="", "",
        IF(AND(_xlpm.ColLetter="AI", 'Manual Inputs'!$I$22="Yes"), _xlpm.BaseVal - _xlpm.SurfacingVal, _xlpm.BaseVal)
    )
)</f>
        <v/>
      </c>
      <c r="V168" s="119" t="str" cm="1">
        <f t="array" aca="1" ref="V168"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IF(OR($A168="", _xlpm.ColLetter="NONE"), "", INDIRECT("'" &amp; $A$35 &amp; "'!" &amp; _xlpm.ColLetter &amp; $B168)),
    _xlpm.SurfacingVal, INDIRECT("'" &amp; $A$35 &amp; "'!AX" &amp; $B168),
    IF(_xlpm.BaseVal="", "",
        IF(AND(_xlpm.ColLetter="AI", 'Manual Inputs'!$I$22="Yes"), _xlpm.BaseVal - _xlpm.SurfacingVal, _xlpm.BaseVal)
    )
)</f>
        <v/>
      </c>
      <c r="W168" s="119" t="str" cm="1">
        <f t="array" aca="1" ref="W168"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IF(OR($A168="", _xlpm.ColLetter="NONE"), "", INDIRECT("'" &amp; $A$35 &amp; "'!" &amp; _xlpm.ColLetter &amp; $B168)),
    _xlpm.SurfacingVal, INDIRECT("'" &amp; $A$35 &amp; "'!AX" &amp; $B168),
    IF(_xlpm.BaseVal="", "",
        IF(AND(_xlpm.ColLetter="AI", 'Manual Inputs'!$I$22="Yes"), _xlpm.BaseVal - _xlpm.SurfacingVal, _xlpm.BaseVal)
    )
)</f>
        <v/>
      </c>
      <c r="X168" s="119" t="str" cm="1">
        <f t="array" aca="1" ref="X168"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IF(OR($A168="", _xlpm.ColLetter="NONE"), "", INDIRECT("'" &amp; $A$35 &amp; "'!" &amp; _xlpm.ColLetter &amp; $B168)),
    _xlpm.SurfacingVal, INDIRECT("'" &amp; $A$35 &amp; "'!AX" &amp; $B168),
    IF(_xlpm.BaseVal="", "",
        IF(AND(_xlpm.ColLetter="AI", 'Manual Inputs'!$I$22="Yes"), _xlpm.BaseVal - _xlpm.SurfacingVal, _xlpm.BaseVal)
    )
)</f>
        <v/>
      </c>
      <c r="Y168" s="119" t="str" cm="1">
        <f t="array" aca="1" ref="Y168"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IF(OR($A168="", _xlpm.ColLetter="NONE"), "", INDIRECT("'" &amp; $A$35 &amp; "'!" &amp; _xlpm.ColLetter &amp; $B168)),
    _xlpm.SurfacingVal, INDIRECT("'" &amp; $A$35 &amp; "'!AX" &amp; $B168),
    IF(_xlpm.BaseVal="", "",
        IF(AND(_xlpm.ColLetter="AI", 'Manual Inputs'!$I$22="Yes"), _xlpm.BaseVal - _xlpm.SurfacingVal, _xlpm.BaseVal)
    )
)</f>
        <v/>
      </c>
      <c r="Z168" s="119" t="str" cm="1">
        <f t="array" aca="1" ref="Z168"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IF(OR($A168="", _xlpm.ColLetter="NONE"), "", INDIRECT("'" &amp; $A$35 &amp; "'!" &amp; _xlpm.ColLetter &amp; $B168)),
    _xlpm.SurfacingVal, INDIRECT("'" &amp; $A$35 &amp; "'!AX" &amp; $B168),
    IF(_xlpm.BaseVal="", "",
        IF(AND(_xlpm.ColLetter="AI", 'Manual Inputs'!$I$22="Yes"), _xlpm.BaseVal - _xlpm.SurfacingVal, _xlpm.BaseVal)
    )
)</f>
        <v/>
      </c>
      <c r="AA168" s="119" t="str" cm="1">
        <f t="array" aca="1" ref="AA168"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IF(OR($A168="", _xlpm.ColLetter="NONE"), "", INDIRECT("'" &amp; $A$35 &amp; "'!" &amp; _xlpm.ColLetter &amp; $B168)),
    _xlpm.SurfacingVal, INDIRECT("'" &amp; $A$35 &amp; "'!AX" &amp; $B168),
    IF(_xlpm.BaseVal="", "",
        IF(AND(_xlpm.ColLetter="AI", 'Manual Inputs'!$I$22="Yes"), _xlpm.BaseVal - _xlpm.SurfacingVal, _xlpm.BaseVal)
    )
)</f>
        <v/>
      </c>
      <c r="AB168" s="119" t="str" cm="1">
        <f t="array" aca="1" ref="AB168"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IF(OR($A168="", _xlpm.ColLetter="NONE"), "", INDIRECT("'" &amp; $A$35 &amp; "'!" &amp; _xlpm.ColLetter &amp; $B168)),
    _xlpm.SurfacingVal, INDIRECT("'" &amp; $A$35 &amp; "'!AX" &amp; $B168),
    IF(_xlpm.BaseVal="", "",
        IF(AND(_xlpm.ColLetter="AI", 'Manual Inputs'!$I$22="Yes"), _xlpm.BaseVal - _xlpm.SurfacingVal, _xlpm.BaseVal)
    )
)</f>
        <v/>
      </c>
      <c r="AC168" s="119" t="str" cm="1">
        <f t="array" aca="1" ref="AC168"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IF(OR($A168="", _xlpm.ColLetter="NONE"), "", INDIRECT("'" &amp; $A$35 &amp; "'!" &amp; _xlpm.ColLetter &amp; $B168)),
    _xlpm.SurfacingVal, INDIRECT("'" &amp; $A$35 &amp; "'!AX" &amp; $B168),
    IF(_xlpm.BaseVal="", "",
        IF(AND(_xlpm.ColLetter="AI", 'Manual Inputs'!$I$22="Yes"), _xlpm.BaseVal - _xlpm.SurfacingVal, _xlpm.BaseVal)
    )
)</f>
        <v/>
      </c>
      <c r="AD168" s="119" t="str" cm="1">
        <f t="array" aca="1" ref="AD168"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IF(OR($A168="", _xlpm.ColLetter="NONE"), "", INDIRECT("'" &amp; $A$35 &amp; "'!" &amp; _xlpm.ColLetter &amp; $B168)),
    _xlpm.SurfacingVal, INDIRECT("'" &amp; $A$35 &amp; "'!AX" &amp; $B168),
    IF(_xlpm.BaseVal="", "",
        IF(AND(_xlpm.ColLetter="AI", 'Manual Inputs'!$I$22="Yes"), _xlpm.BaseVal - _xlpm.SurfacingVal, _xlpm.BaseVal)
    )
)</f>
        <v/>
      </c>
      <c r="AE168" s="119" t="str" cm="1">
        <f t="array" aca="1" ref="AE168"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IF(OR($A168="", _xlpm.ColLetter="NONE"), "", INDIRECT("'" &amp; $A$35 &amp; "'!" &amp; _xlpm.ColLetter &amp; $B168)),
    _xlpm.SurfacingVal, INDIRECT("'" &amp; $A$35 &amp; "'!AX" &amp; $B168),
    IF(_xlpm.BaseVal="", "",
        IF(AND(_xlpm.ColLetter="AI", 'Manual Inputs'!$I$22="Yes"), _xlpm.BaseVal - _xlpm.SurfacingVal, _xlpm.BaseVal)
    )
)</f>
        <v/>
      </c>
      <c r="AF168" s="119" t="str" cm="1">
        <f t="array" aca="1" ref="AF168"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IF(OR($A168="", _xlpm.ColLetter="NONE"), "", INDIRECT("'" &amp; $A$35 &amp; "'!" &amp; _xlpm.ColLetter &amp; $B168)),
    _xlpm.SurfacingVal, INDIRECT("'" &amp; $A$35 &amp; "'!AX" &amp; $B168),
    IF(_xlpm.BaseVal="", "",
        IF(AND(_xlpm.ColLetter="AI", 'Manual Inputs'!$I$22="Yes"), _xlpm.BaseVal - _xlpm.SurfacingVal, _xlpm.BaseVal)
    )
)</f>
        <v/>
      </c>
      <c r="AG168" s="119" t="str" cm="1">
        <f t="array" aca="1" ref="AG168"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IF(OR($A168="", _xlpm.ColLetter="NONE"), "", INDIRECT("'" &amp; $A$35 &amp; "'!" &amp; _xlpm.ColLetter &amp; $B168)),
    _xlpm.SurfacingVal, INDIRECT("'" &amp; $A$35 &amp; "'!AX" &amp; $B168),
    IF(_xlpm.BaseVal="", "",
        IF(AND(_xlpm.ColLetter="AI", 'Manual Inputs'!$I$22="Yes"), _xlpm.BaseVal - _xlpm.SurfacingVal, _xlpm.BaseVal)
    )
)</f>
        <v/>
      </c>
      <c r="AH168" s="112"/>
      <c r="AI168" s="174"/>
    </row>
    <row r="169" spans="1:35" s="2" customFormat="1" ht="14.1" hidden="1" customHeight="1">
      <c r="A169" s="54"/>
      <c r="B169" s="6" t="str">
        <f t="shared" si="39"/>
        <v/>
      </c>
      <c r="C169" s="8"/>
      <c r="D169" s="98"/>
      <c r="E169" s="115"/>
      <c r="F169" s="116" t="str" cm="1">
        <f t="array" aca="1" ref="F169" ca="1">IF(A169="", "", INDIRECT("'" &amp; $A$35 &amp; "'!B" &amp; A169))</f>
        <v/>
      </c>
      <c r="G169" s="117" t="str">
        <f t="shared" si="38"/>
        <v/>
      </c>
      <c r="H169" s="118" t="str" cm="1">
        <f t="array" aca="1" ref="H169" ca="1">IF(A169="", "", INDIRECT("'" &amp; $A$35 &amp; "'!B" &amp; B169))</f>
        <v/>
      </c>
      <c r="I169" s="119" t="str" cm="1">
        <f t="array" aca="1" ref="I169"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IF(OR($A169="", _xlpm.ColLetter="NONE"), "", INDIRECT("'" &amp; $A$35 &amp; "'!" &amp; _xlpm.ColLetter &amp; $B169)),
    _xlpm.SurfacingVal, INDIRECT("'" &amp; $A$35 &amp; "'!AX" &amp; $B169),
    IF(_xlpm.BaseVal="", "",
        IF(AND(_xlpm.ColLetter="AI", 'Manual Inputs'!$I$22="Yes"), _xlpm.BaseVal - _xlpm.SurfacingVal, _xlpm.BaseVal)
    )
)</f>
        <v/>
      </c>
      <c r="J169" s="119" t="str" cm="1">
        <f t="array" aca="1" ref="J169"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IF(OR($A169="", _xlpm.ColLetter="NONE"), "", INDIRECT("'" &amp; $A$35 &amp; "'!" &amp; _xlpm.ColLetter &amp; $B169)),
    _xlpm.SurfacingVal, INDIRECT("'" &amp; $A$35 &amp; "'!AX" &amp; $B169),
    IF(_xlpm.BaseVal="", "",
        IF(AND(_xlpm.ColLetter="AI", 'Manual Inputs'!$I$22="Yes"), _xlpm.BaseVal - _xlpm.SurfacingVal, _xlpm.BaseVal)
    )
)</f>
        <v/>
      </c>
      <c r="K169" s="119" t="str" cm="1">
        <f t="array" aca="1" ref="K169"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IF(OR($A169="", _xlpm.ColLetter="NONE"), "", INDIRECT("'" &amp; $A$35 &amp; "'!" &amp; _xlpm.ColLetter &amp; $B169)),
    _xlpm.SurfacingVal, INDIRECT("'" &amp; $A$35 &amp; "'!AX" &amp; $B169),
    IF(_xlpm.BaseVal="", "",
        IF(AND(_xlpm.ColLetter="AI", 'Manual Inputs'!$I$22="Yes"), _xlpm.BaseVal - _xlpm.SurfacingVal, _xlpm.BaseVal)
    )
)</f>
        <v/>
      </c>
      <c r="L169" s="119" t="str" cm="1">
        <f t="array" aca="1" ref="L169"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IF(OR($A169="", _xlpm.ColLetter="NONE"), "", INDIRECT("'" &amp; $A$35 &amp; "'!" &amp; _xlpm.ColLetter &amp; $B169)),
    _xlpm.SurfacingVal, INDIRECT("'" &amp; $A$35 &amp; "'!AX" &amp; $B169),
    IF(_xlpm.BaseVal="", "",
        IF(AND(_xlpm.ColLetter="AI", 'Manual Inputs'!$I$22="Yes"), _xlpm.BaseVal - _xlpm.SurfacingVal, _xlpm.BaseVal)
    )
)</f>
        <v/>
      </c>
      <c r="M169" s="119" t="str" cm="1">
        <f t="array" aca="1" ref="M169"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IF(OR($A169="", _xlpm.ColLetter="NONE"), "", INDIRECT("'" &amp; $A$35 &amp; "'!" &amp; _xlpm.ColLetter &amp; $B169)),
    _xlpm.SurfacingVal, INDIRECT("'" &amp; $A$35 &amp; "'!AX" &amp; $B169),
    IF(_xlpm.BaseVal="", "",
        IF(AND(_xlpm.ColLetter="AI", 'Manual Inputs'!$I$22="Yes"), _xlpm.BaseVal - _xlpm.SurfacingVal, _xlpm.BaseVal)
    )
)</f>
        <v/>
      </c>
      <c r="N169" s="119" t="str" cm="1">
        <f t="array" aca="1" ref="N169"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IF(OR($A169="", _xlpm.ColLetter="NONE"), "", INDIRECT("'" &amp; $A$35 &amp; "'!" &amp; _xlpm.ColLetter &amp; $B169)),
    _xlpm.SurfacingVal, INDIRECT("'" &amp; $A$35 &amp; "'!AX" &amp; $B169),
    IF(_xlpm.BaseVal="", "",
        IF(AND(_xlpm.ColLetter="AI", 'Manual Inputs'!$I$22="Yes"), _xlpm.BaseVal - _xlpm.SurfacingVal, _xlpm.BaseVal)
    )
)</f>
        <v/>
      </c>
      <c r="O169" s="119" t="str" cm="1">
        <f t="array" aca="1" ref="O169"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IF(OR($A169="", _xlpm.ColLetter="NONE"), "", INDIRECT("'" &amp; $A$35 &amp; "'!" &amp; _xlpm.ColLetter &amp; $B169)),
    _xlpm.SurfacingVal, INDIRECT("'" &amp; $A$35 &amp; "'!AX" &amp; $B169),
    IF(_xlpm.BaseVal="", "",
        IF(AND(_xlpm.ColLetter="AI", 'Manual Inputs'!$I$22="Yes"), _xlpm.BaseVal - _xlpm.SurfacingVal, _xlpm.BaseVal)
    )
)</f>
        <v/>
      </c>
      <c r="P169" s="119" t="str" cm="1">
        <f t="array" aca="1" ref="P169"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IF(OR($A169="", _xlpm.ColLetter="NONE"), "", INDIRECT("'" &amp; $A$35 &amp; "'!" &amp; _xlpm.ColLetter &amp; $B169)),
    _xlpm.SurfacingVal, INDIRECT("'" &amp; $A$35 &amp; "'!AX" &amp; $B169),
    IF(_xlpm.BaseVal="", "",
        IF(AND(_xlpm.ColLetter="AI", 'Manual Inputs'!$I$22="Yes"), _xlpm.BaseVal - _xlpm.SurfacingVal, _xlpm.BaseVal)
    )
)</f>
        <v/>
      </c>
      <c r="Q169" s="119" t="str" cm="1">
        <f t="array" aca="1" ref="Q169"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IF(OR($A169="", _xlpm.ColLetter="NONE"), "", INDIRECT("'" &amp; $A$35 &amp; "'!" &amp; _xlpm.ColLetter &amp; $B169)),
    _xlpm.SurfacingVal, INDIRECT("'" &amp; $A$35 &amp; "'!AX" &amp; $B169),
    IF(_xlpm.BaseVal="", "",
        IF(AND(_xlpm.ColLetter="AI", 'Manual Inputs'!$I$22="Yes"), _xlpm.BaseVal - _xlpm.SurfacingVal, _xlpm.BaseVal)
    )
)</f>
        <v/>
      </c>
      <c r="R169" s="119" t="str" cm="1">
        <f t="array" aca="1" ref="R169"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IF(OR($A169="", _xlpm.ColLetter="NONE"), "", INDIRECT("'" &amp; $A$35 &amp; "'!" &amp; _xlpm.ColLetter &amp; $B169)),
    _xlpm.SurfacingVal, INDIRECT("'" &amp; $A$35 &amp; "'!AX" &amp; $B169),
    IF(_xlpm.BaseVal="", "",
        IF(AND(_xlpm.ColLetter="AI", 'Manual Inputs'!$I$22="Yes"), _xlpm.BaseVal - _xlpm.SurfacingVal, _xlpm.BaseVal)
    )
)</f>
        <v/>
      </c>
      <c r="S169" s="119" t="str" cm="1">
        <f t="array" aca="1" ref="S169"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IF(OR($A169="", _xlpm.ColLetter="NONE"), "", INDIRECT("'" &amp; $A$35 &amp; "'!" &amp; _xlpm.ColLetter &amp; $B169)),
    _xlpm.SurfacingVal, INDIRECT("'" &amp; $A$35 &amp; "'!AX" &amp; $B169),
    IF(_xlpm.BaseVal="", "",
        IF(AND(_xlpm.ColLetter="AI", 'Manual Inputs'!$I$22="Yes"), _xlpm.BaseVal - _xlpm.SurfacingVal, _xlpm.BaseVal)
    )
)</f>
        <v/>
      </c>
      <c r="T169" s="119" t="str" cm="1">
        <f t="array" aca="1" ref="T169"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IF(OR($A169="", _xlpm.ColLetter="NONE"), "", INDIRECT("'" &amp; $A$35 &amp; "'!" &amp; _xlpm.ColLetter &amp; $B169)),
    _xlpm.SurfacingVal, INDIRECT("'" &amp; $A$35 &amp; "'!AX" &amp; $B169),
    IF(_xlpm.BaseVal="", "",
        IF(AND(_xlpm.ColLetter="AI", 'Manual Inputs'!$I$22="Yes"), _xlpm.BaseVal - _xlpm.SurfacingVal, _xlpm.BaseVal)
    )
)</f>
        <v/>
      </c>
      <c r="U169" s="119" t="str" cm="1">
        <f t="array" aca="1" ref="U169"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IF(OR($A169="", _xlpm.ColLetter="NONE"), "", INDIRECT("'" &amp; $A$35 &amp; "'!" &amp; _xlpm.ColLetter &amp; $B169)),
    _xlpm.SurfacingVal, INDIRECT("'" &amp; $A$35 &amp; "'!AX" &amp; $B169),
    IF(_xlpm.BaseVal="", "",
        IF(AND(_xlpm.ColLetter="AI", 'Manual Inputs'!$I$22="Yes"), _xlpm.BaseVal - _xlpm.SurfacingVal, _xlpm.BaseVal)
    )
)</f>
        <v/>
      </c>
      <c r="V169" s="119" t="str" cm="1">
        <f t="array" aca="1" ref="V169"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IF(OR($A169="", _xlpm.ColLetter="NONE"), "", INDIRECT("'" &amp; $A$35 &amp; "'!" &amp; _xlpm.ColLetter &amp; $B169)),
    _xlpm.SurfacingVal, INDIRECT("'" &amp; $A$35 &amp; "'!AX" &amp; $B169),
    IF(_xlpm.BaseVal="", "",
        IF(AND(_xlpm.ColLetter="AI", 'Manual Inputs'!$I$22="Yes"), _xlpm.BaseVal - _xlpm.SurfacingVal, _xlpm.BaseVal)
    )
)</f>
        <v/>
      </c>
      <c r="W169" s="119" t="str" cm="1">
        <f t="array" aca="1" ref="W169"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IF(OR($A169="", _xlpm.ColLetter="NONE"), "", INDIRECT("'" &amp; $A$35 &amp; "'!" &amp; _xlpm.ColLetter &amp; $B169)),
    _xlpm.SurfacingVal, INDIRECT("'" &amp; $A$35 &amp; "'!AX" &amp; $B169),
    IF(_xlpm.BaseVal="", "",
        IF(AND(_xlpm.ColLetter="AI", 'Manual Inputs'!$I$22="Yes"), _xlpm.BaseVal - _xlpm.SurfacingVal, _xlpm.BaseVal)
    )
)</f>
        <v/>
      </c>
      <c r="X169" s="119" t="str" cm="1">
        <f t="array" aca="1" ref="X169"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IF(OR($A169="", _xlpm.ColLetter="NONE"), "", INDIRECT("'" &amp; $A$35 &amp; "'!" &amp; _xlpm.ColLetter &amp; $B169)),
    _xlpm.SurfacingVal, INDIRECT("'" &amp; $A$35 &amp; "'!AX" &amp; $B169),
    IF(_xlpm.BaseVal="", "",
        IF(AND(_xlpm.ColLetter="AI", 'Manual Inputs'!$I$22="Yes"), _xlpm.BaseVal - _xlpm.SurfacingVal, _xlpm.BaseVal)
    )
)</f>
        <v/>
      </c>
      <c r="Y169" s="119" t="str" cm="1">
        <f t="array" aca="1" ref="Y169"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IF(OR($A169="", _xlpm.ColLetter="NONE"), "", INDIRECT("'" &amp; $A$35 &amp; "'!" &amp; _xlpm.ColLetter &amp; $B169)),
    _xlpm.SurfacingVal, INDIRECT("'" &amp; $A$35 &amp; "'!AX" &amp; $B169),
    IF(_xlpm.BaseVal="", "",
        IF(AND(_xlpm.ColLetter="AI", 'Manual Inputs'!$I$22="Yes"), _xlpm.BaseVal - _xlpm.SurfacingVal, _xlpm.BaseVal)
    )
)</f>
        <v/>
      </c>
      <c r="Z169" s="119" t="str" cm="1">
        <f t="array" aca="1" ref="Z169"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IF(OR($A169="", _xlpm.ColLetter="NONE"), "", INDIRECT("'" &amp; $A$35 &amp; "'!" &amp; _xlpm.ColLetter &amp; $B169)),
    _xlpm.SurfacingVal, INDIRECT("'" &amp; $A$35 &amp; "'!AX" &amp; $B169),
    IF(_xlpm.BaseVal="", "",
        IF(AND(_xlpm.ColLetter="AI", 'Manual Inputs'!$I$22="Yes"), _xlpm.BaseVal - _xlpm.SurfacingVal, _xlpm.BaseVal)
    )
)</f>
        <v/>
      </c>
      <c r="AA169" s="119" t="str" cm="1">
        <f t="array" aca="1" ref="AA169"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IF(OR($A169="", _xlpm.ColLetter="NONE"), "", INDIRECT("'" &amp; $A$35 &amp; "'!" &amp; _xlpm.ColLetter &amp; $B169)),
    _xlpm.SurfacingVal, INDIRECT("'" &amp; $A$35 &amp; "'!AX" &amp; $B169),
    IF(_xlpm.BaseVal="", "",
        IF(AND(_xlpm.ColLetter="AI", 'Manual Inputs'!$I$22="Yes"), _xlpm.BaseVal - _xlpm.SurfacingVal, _xlpm.BaseVal)
    )
)</f>
        <v/>
      </c>
      <c r="AB169" s="119" t="str" cm="1">
        <f t="array" aca="1" ref="AB169"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IF(OR($A169="", _xlpm.ColLetter="NONE"), "", INDIRECT("'" &amp; $A$35 &amp; "'!" &amp; _xlpm.ColLetter &amp; $B169)),
    _xlpm.SurfacingVal, INDIRECT("'" &amp; $A$35 &amp; "'!AX" &amp; $B169),
    IF(_xlpm.BaseVal="", "",
        IF(AND(_xlpm.ColLetter="AI", 'Manual Inputs'!$I$22="Yes"), _xlpm.BaseVal - _xlpm.SurfacingVal, _xlpm.BaseVal)
    )
)</f>
        <v/>
      </c>
      <c r="AC169" s="119" t="str" cm="1">
        <f t="array" aca="1" ref="AC169"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IF(OR($A169="", _xlpm.ColLetter="NONE"), "", INDIRECT("'" &amp; $A$35 &amp; "'!" &amp; _xlpm.ColLetter &amp; $B169)),
    _xlpm.SurfacingVal, INDIRECT("'" &amp; $A$35 &amp; "'!AX" &amp; $B169),
    IF(_xlpm.BaseVal="", "",
        IF(AND(_xlpm.ColLetter="AI", 'Manual Inputs'!$I$22="Yes"), _xlpm.BaseVal - _xlpm.SurfacingVal, _xlpm.BaseVal)
    )
)</f>
        <v/>
      </c>
      <c r="AD169" s="119" t="str" cm="1">
        <f t="array" aca="1" ref="AD169"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IF(OR($A169="", _xlpm.ColLetter="NONE"), "", INDIRECT("'" &amp; $A$35 &amp; "'!" &amp; _xlpm.ColLetter &amp; $B169)),
    _xlpm.SurfacingVal, INDIRECT("'" &amp; $A$35 &amp; "'!AX" &amp; $B169),
    IF(_xlpm.BaseVal="", "",
        IF(AND(_xlpm.ColLetter="AI", 'Manual Inputs'!$I$22="Yes"), _xlpm.BaseVal - _xlpm.SurfacingVal, _xlpm.BaseVal)
    )
)</f>
        <v/>
      </c>
      <c r="AE169" s="119" t="str" cm="1">
        <f t="array" aca="1" ref="AE169"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IF(OR($A169="", _xlpm.ColLetter="NONE"), "", INDIRECT("'" &amp; $A$35 &amp; "'!" &amp; _xlpm.ColLetter &amp; $B169)),
    _xlpm.SurfacingVal, INDIRECT("'" &amp; $A$35 &amp; "'!AX" &amp; $B169),
    IF(_xlpm.BaseVal="", "",
        IF(AND(_xlpm.ColLetter="AI", 'Manual Inputs'!$I$22="Yes"), _xlpm.BaseVal - _xlpm.SurfacingVal, _xlpm.BaseVal)
    )
)</f>
        <v/>
      </c>
      <c r="AF169" s="119" t="str" cm="1">
        <f t="array" aca="1" ref="AF169"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IF(OR($A169="", _xlpm.ColLetter="NONE"), "", INDIRECT("'" &amp; $A$35 &amp; "'!" &amp; _xlpm.ColLetter &amp; $B169)),
    _xlpm.SurfacingVal, INDIRECT("'" &amp; $A$35 &amp; "'!AX" &amp; $B169),
    IF(_xlpm.BaseVal="", "",
        IF(AND(_xlpm.ColLetter="AI", 'Manual Inputs'!$I$22="Yes"), _xlpm.BaseVal - _xlpm.SurfacingVal, _xlpm.BaseVal)
    )
)</f>
        <v/>
      </c>
      <c r="AG169" s="119" t="str" cm="1">
        <f t="array" aca="1" ref="AG169"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IF(OR($A169="", _xlpm.ColLetter="NONE"), "", INDIRECT("'" &amp; $A$35 &amp; "'!" &amp; _xlpm.ColLetter &amp; $B169)),
    _xlpm.SurfacingVal, INDIRECT("'" &amp; $A$35 &amp; "'!AX" &amp; $B169),
    IF(_xlpm.BaseVal="", "",
        IF(AND(_xlpm.ColLetter="AI", 'Manual Inputs'!$I$22="Yes"), _xlpm.BaseVal - _xlpm.SurfacingVal, _xlpm.BaseVal)
    )
)</f>
        <v/>
      </c>
      <c r="AH169" s="112"/>
      <c r="AI169" s="174"/>
    </row>
    <row r="170" spans="1:35" s="2" customFormat="1" ht="14.1" hidden="1" customHeight="1">
      <c r="A170" s="54"/>
      <c r="B170" s="6" t="str">
        <f t="shared" si="39"/>
        <v/>
      </c>
      <c r="C170" s="8"/>
      <c r="D170" s="98"/>
      <c r="E170" s="115"/>
      <c r="F170" s="116" t="str" cm="1">
        <f t="array" aca="1" ref="F170" ca="1">IF(A170="", "", INDIRECT("'" &amp; $A$35 &amp; "'!B" &amp; A170))</f>
        <v/>
      </c>
      <c r="G170" s="117" t="str">
        <f t="shared" si="38"/>
        <v/>
      </c>
      <c r="H170" s="118" t="str" cm="1">
        <f t="array" aca="1" ref="H170" ca="1">IF(A170="", "", INDIRECT("'" &amp; $A$35 &amp; "'!B" &amp; B170))</f>
        <v/>
      </c>
      <c r="I170" s="119" t="str" cm="1">
        <f t="array" aca="1" ref="I170" ca="1">_xlfn.LET(
    _xlpm.ColLetter, _xlfn.IFS(
        ISNUMBER(SEARCH("removal", I$15)), "AW",
        ISNUMBER(SEARCH("reclamation", I$15)), "AW",
        AND(ISNUMBER(SEARCH("asphalt", I$15)), I$17="TON"), "AL",
        AND(ISNUMBER(SEARCH("asphalt", I$15)), I$17="SQYD"), "AK",
        AND(ISNUMBER(SEARCH("asphalt", I$15)), I$17="CUYD"), "AJ",
        AND(ISNUMBER(SEARCH("aggregate", I$15)), I$17="CUYD"), "AG",
        AND(ISNUMBER(SEARCH("aggregate", I$15)), I$17="TON"), "AI",
        AND(ISNUMBER(SEARCH("aggregate", I$15)), I$17="SQYD"), "AH",
        ISNUMBER(SEARCH("antistrip", I$15)), "AM",
        AND(ISNUMBER(SEARCH("fog", I$15)), I$17="TON"), "AO",
        AND(ISNUMBER(SEARCH("fog", I$15)), I$17="SQYD"), "AN",
        AND(ISNUMBER(SEARCH("PRIME", I$15)), I$17="TON"), "AQ",
        AND(ISNUMBER(SEARCH("prime", I$15)), I$17="SQYD"), "AP",
        AND(ISNUMBER(SEARCH("tack", I$15)), I$17="TON"), "AU",
        AND(ISNUMBER(SEARCH("tack", I$15)), I$17="SQYD"), "AT",
        ISNUMBER(SEARCH("blotter", I$15)), "AS",
        TRUE, "NONE"
    ),
    _xlpm.BaseVal, IF(OR($A170="", _xlpm.ColLetter="NONE"), "", INDIRECT("'" &amp; $A$35 &amp; "'!" &amp; _xlpm.ColLetter &amp; $B170)),
    _xlpm.SurfacingVal, INDIRECT("'" &amp; $A$35 &amp; "'!AX" &amp; $B170),
    IF(_xlpm.BaseVal="", "",
        IF(AND(_xlpm.ColLetter="AI", 'Manual Inputs'!$I$22="Yes"), _xlpm.BaseVal - _xlpm.SurfacingVal, _xlpm.BaseVal)
    )
)</f>
        <v/>
      </c>
      <c r="J170" s="119" t="str" cm="1">
        <f t="array" aca="1" ref="J170" ca="1">_xlfn.LET(
    _xlpm.ColLetter, _xlfn.IFS(
        ISNUMBER(SEARCH("removal", J$15)), "AW",
        ISNUMBER(SEARCH("reclamation", J$15)), "AW",
        AND(ISNUMBER(SEARCH("asphalt", J$15)), J$17="TON"), "AL",
        AND(ISNUMBER(SEARCH("asphalt", J$15)), J$17="SQYD"), "AK",
        AND(ISNUMBER(SEARCH("asphalt", J$15)), J$17="CUYD"), "AJ",
        AND(ISNUMBER(SEARCH("aggregate", J$15)), J$17="CUYD"), "AG",
        AND(ISNUMBER(SEARCH("aggregate", J$15)), J$17="TON"), "AI",
        AND(ISNUMBER(SEARCH("aggregate", J$15)), J$17="SQYD"), "AH",
        ISNUMBER(SEARCH("antistrip", J$15)), "AM",
        AND(ISNUMBER(SEARCH("fog", J$15)), J$17="TON"), "AO",
        AND(ISNUMBER(SEARCH("fog", J$15)), J$17="SQYD"), "AN",
        AND(ISNUMBER(SEARCH("PRIME", J$15)), J$17="TON"), "AQ",
        AND(ISNUMBER(SEARCH("prime", J$15)), J$17="SQYD"), "AP",
        AND(ISNUMBER(SEARCH("tack", J$15)), J$17="TON"), "AU",
        AND(ISNUMBER(SEARCH("tack", J$15)), J$17="SQYD"), "AT",
        ISNUMBER(SEARCH("blotter", J$15)), "AS",
        TRUE, "NONE"
    ),
    _xlpm.BaseVal, IF(OR($A170="", _xlpm.ColLetter="NONE"), "", INDIRECT("'" &amp; $A$35 &amp; "'!" &amp; _xlpm.ColLetter &amp; $B170)),
    _xlpm.SurfacingVal, INDIRECT("'" &amp; $A$35 &amp; "'!AX" &amp; $B170),
    IF(_xlpm.BaseVal="", "",
        IF(AND(_xlpm.ColLetter="AI", 'Manual Inputs'!$I$22="Yes"), _xlpm.BaseVal - _xlpm.SurfacingVal, _xlpm.BaseVal)
    )
)</f>
        <v/>
      </c>
      <c r="K170" s="119" t="str" cm="1">
        <f t="array" aca="1" ref="K170" ca="1">_xlfn.LET(
    _xlpm.ColLetter, _xlfn.IFS(
        ISNUMBER(SEARCH("removal", K$15)), "AW",
        ISNUMBER(SEARCH("reclamation", K$15)), "AW",
        AND(ISNUMBER(SEARCH("asphalt", K$15)), K$17="TON"), "AL",
        AND(ISNUMBER(SEARCH("asphalt", K$15)), K$17="SQYD"), "AK",
        AND(ISNUMBER(SEARCH("asphalt", K$15)), K$17="CUYD"), "AJ",
        AND(ISNUMBER(SEARCH("aggregate", K$15)), K$17="CUYD"), "AG",
        AND(ISNUMBER(SEARCH("aggregate", K$15)), K$17="TON"), "AI",
        AND(ISNUMBER(SEARCH("aggregate", K$15)), K$17="SQYD"), "AH",
        ISNUMBER(SEARCH("antistrip", K$15)), "AM",
        AND(ISNUMBER(SEARCH("fog", K$15)), K$17="TON"), "AO",
        AND(ISNUMBER(SEARCH("fog", K$15)), K$17="SQYD"), "AN",
        AND(ISNUMBER(SEARCH("PRIME", K$15)), K$17="TON"), "AQ",
        AND(ISNUMBER(SEARCH("prime", K$15)), K$17="SQYD"), "AP",
        AND(ISNUMBER(SEARCH("tack", K$15)), K$17="TON"), "AU",
        AND(ISNUMBER(SEARCH("tack", K$15)), K$17="SQYD"), "AT",
        ISNUMBER(SEARCH("blotter", K$15)), "AS",
        TRUE, "NONE"
    ),
    _xlpm.BaseVal, IF(OR($A170="", _xlpm.ColLetter="NONE"), "", INDIRECT("'" &amp; $A$35 &amp; "'!" &amp; _xlpm.ColLetter &amp; $B170)),
    _xlpm.SurfacingVal, INDIRECT("'" &amp; $A$35 &amp; "'!AX" &amp; $B170),
    IF(_xlpm.BaseVal="", "",
        IF(AND(_xlpm.ColLetter="AI", 'Manual Inputs'!$I$22="Yes"), _xlpm.BaseVal - _xlpm.SurfacingVal, _xlpm.BaseVal)
    )
)</f>
        <v/>
      </c>
      <c r="L170" s="119" t="str" cm="1">
        <f t="array" aca="1" ref="L170" ca="1">_xlfn.LET(
    _xlpm.ColLetter, _xlfn.IFS(
        ISNUMBER(SEARCH("removal", L$15)), "AW",
        ISNUMBER(SEARCH("reclamation", L$15)), "AW",
        AND(ISNUMBER(SEARCH("asphalt", L$15)), L$17="TON"), "AL",
        AND(ISNUMBER(SEARCH("asphalt", L$15)), L$17="SQYD"), "AK",
        AND(ISNUMBER(SEARCH("asphalt", L$15)), L$17="CUYD"), "AJ",
        AND(ISNUMBER(SEARCH("aggregate", L$15)), L$17="CUYD"), "AG",
        AND(ISNUMBER(SEARCH("aggregate", L$15)), L$17="TON"), "AI",
        AND(ISNUMBER(SEARCH("aggregate", L$15)), L$17="SQYD"), "AH",
        ISNUMBER(SEARCH("antistrip", L$15)), "AM",
        AND(ISNUMBER(SEARCH("fog", L$15)), L$17="TON"), "AO",
        AND(ISNUMBER(SEARCH("fog", L$15)), L$17="SQYD"), "AN",
        AND(ISNUMBER(SEARCH("PRIME", L$15)), L$17="TON"), "AQ",
        AND(ISNUMBER(SEARCH("prime", L$15)), L$17="SQYD"), "AP",
        AND(ISNUMBER(SEARCH("tack", L$15)), L$17="TON"), "AU",
        AND(ISNUMBER(SEARCH("tack", L$15)), L$17="SQYD"), "AT",
        ISNUMBER(SEARCH("blotter", L$15)), "AS",
        TRUE, "NONE"
    ),
    _xlpm.BaseVal, IF(OR($A170="", _xlpm.ColLetter="NONE"), "", INDIRECT("'" &amp; $A$35 &amp; "'!" &amp; _xlpm.ColLetter &amp; $B170)),
    _xlpm.SurfacingVal, INDIRECT("'" &amp; $A$35 &amp; "'!AX" &amp; $B170),
    IF(_xlpm.BaseVal="", "",
        IF(AND(_xlpm.ColLetter="AI", 'Manual Inputs'!$I$22="Yes"), _xlpm.BaseVal - _xlpm.SurfacingVal, _xlpm.BaseVal)
    )
)</f>
        <v/>
      </c>
      <c r="M170" s="119" t="str" cm="1">
        <f t="array" aca="1" ref="M170" ca="1">_xlfn.LET(
    _xlpm.ColLetter, _xlfn.IFS(
        ISNUMBER(SEARCH("removal", M$15)), "AW",
        ISNUMBER(SEARCH("reclamation", M$15)), "AW",
        AND(ISNUMBER(SEARCH("asphalt", M$15)), M$17="TON"), "AL",
        AND(ISNUMBER(SEARCH("asphalt", M$15)), M$17="SQYD"), "AK",
        AND(ISNUMBER(SEARCH("asphalt", M$15)), M$17="CUYD"), "AJ",
        AND(ISNUMBER(SEARCH("aggregate", M$15)), M$17="CUYD"), "AG",
        AND(ISNUMBER(SEARCH("aggregate", M$15)), M$17="TON"), "AI",
        AND(ISNUMBER(SEARCH("aggregate", M$15)), M$17="SQYD"), "AH",
        ISNUMBER(SEARCH("antistrip", M$15)), "AM",
        AND(ISNUMBER(SEARCH("fog", M$15)), M$17="TON"), "AO",
        AND(ISNUMBER(SEARCH("fog", M$15)), M$17="SQYD"), "AN",
        AND(ISNUMBER(SEARCH("PRIME", M$15)), M$17="TON"), "AQ",
        AND(ISNUMBER(SEARCH("prime", M$15)), M$17="SQYD"), "AP",
        AND(ISNUMBER(SEARCH("tack", M$15)), M$17="TON"), "AU",
        AND(ISNUMBER(SEARCH("tack", M$15)), M$17="SQYD"), "AT",
        ISNUMBER(SEARCH("blotter", M$15)), "AS",
        TRUE, "NONE"
    ),
    _xlpm.BaseVal, IF(OR($A170="", _xlpm.ColLetter="NONE"), "", INDIRECT("'" &amp; $A$35 &amp; "'!" &amp; _xlpm.ColLetter &amp; $B170)),
    _xlpm.SurfacingVal, INDIRECT("'" &amp; $A$35 &amp; "'!AX" &amp; $B170),
    IF(_xlpm.BaseVal="", "",
        IF(AND(_xlpm.ColLetter="AI", 'Manual Inputs'!$I$22="Yes"), _xlpm.BaseVal - _xlpm.SurfacingVal, _xlpm.BaseVal)
    )
)</f>
        <v/>
      </c>
      <c r="N170" s="119" t="str" cm="1">
        <f t="array" aca="1" ref="N170" ca="1">_xlfn.LET(
    _xlpm.ColLetter, _xlfn.IFS(
        ISNUMBER(SEARCH("removal", N$15)), "AW",
        ISNUMBER(SEARCH("reclamation", N$15)), "AW",
        AND(ISNUMBER(SEARCH("asphalt", N$15)), N$17="TON"), "AL",
        AND(ISNUMBER(SEARCH("asphalt", N$15)), N$17="SQYD"), "AK",
        AND(ISNUMBER(SEARCH("asphalt", N$15)), N$17="CUYD"), "AJ",
        AND(ISNUMBER(SEARCH("aggregate", N$15)), N$17="CUYD"), "AG",
        AND(ISNUMBER(SEARCH("aggregate", N$15)), N$17="TON"), "AI",
        AND(ISNUMBER(SEARCH("aggregate", N$15)), N$17="SQYD"), "AH",
        ISNUMBER(SEARCH("antistrip", N$15)), "AM",
        AND(ISNUMBER(SEARCH("fog", N$15)), N$17="TON"), "AO",
        AND(ISNUMBER(SEARCH("fog", N$15)), N$17="SQYD"), "AN",
        AND(ISNUMBER(SEARCH("PRIME", N$15)), N$17="TON"), "AQ",
        AND(ISNUMBER(SEARCH("prime", N$15)), N$17="SQYD"), "AP",
        AND(ISNUMBER(SEARCH("tack", N$15)), N$17="TON"), "AU",
        AND(ISNUMBER(SEARCH("tack", N$15)), N$17="SQYD"), "AT",
        ISNUMBER(SEARCH("blotter", N$15)), "AS",
        TRUE, "NONE"
    ),
    _xlpm.BaseVal, IF(OR($A170="", _xlpm.ColLetter="NONE"), "", INDIRECT("'" &amp; $A$35 &amp; "'!" &amp; _xlpm.ColLetter &amp; $B170)),
    _xlpm.SurfacingVal, INDIRECT("'" &amp; $A$35 &amp; "'!AX" &amp; $B170),
    IF(_xlpm.BaseVal="", "",
        IF(AND(_xlpm.ColLetter="AI", 'Manual Inputs'!$I$22="Yes"), _xlpm.BaseVal - _xlpm.SurfacingVal, _xlpm.BaseVal)
    )
)</f>
        <v/>
      </c>
      <c r="O170" s="119" t="str" cm="1">
        <f t="array" aca="1" ref="O170" ca="1">_xlfn.LET(
    _xlpm.ColLetter, _xlfn.IFS(
        ISNUMBER(SEARCH("removal", O$15)), "AW",
        ISNUMBER(SEARCH("reclamation", O$15)), "AW",
        AND(ISNUMBER(SEARCH("asphalt", O$15)), O$17="TON"), "AL",
        AND(ISNUMBER(SEARCH("asphalt", O$15)), O$17="SQYD"), "AK",
        AND(ISNUMBER(SEARCH("asphalt", O$15)), O$17="CUYD"), "AJ",
        AND(ISNUMBER(SEARCH("aggregate", O$15)), O$17="CUYD"), "AG",
        AND(ISNUMBER(SEARCH("aggregate", O$15)), O$17="TON"), "AI",
        AND(ISNUMBER(SEARCH("aggregate", O$15)), O$17="SQYD"), "AH",
        ISNUMBER(SEARCH("antistrip", O$15)), "AM",
        AND(ISNUMBER(SEARCH("fog", O$15)), O$17="TON"), "AO",
        AND(ISNUMBER(SEARCH("fog", O$15)), O$17="SQYD"), "AN",
        AND(ISNUMBER(SEARCH("PRIME", O$15)), O$17="TON"), "AQ",
        AND(ISNUMBER(SEARCH("prime", O$15)), O$17="SQYD"), "AP",
        AND(ISNUMBER(SEARCH("tack", O$15)), O$17="TON"), "AU",
        AND(ISNUMBER(SEARCH("tack", O$15)), O$17="SQYD"), "AT",
        ISNUMBER(SEARCH("blotter", O$15)), "AS",
        TRUE, "NONE"
    ),
    _xlpm.BaseVal, IF(OR($A170="", _xlpm.ColLetter="NONE"), "", INDIRECT("'" &amp; $A$35 &amp; "'!" &amp; _xlpm.ColLetter &amp; $B170)),
    _xlpm.SurfacingVal, INDIRECT("'" &amp; $A$35 &amp; "'!AX" &amp; $B170),
    IF(_xlpm.BaseVal="", "",
        IF(AND(_xlpm.ColLetter="AI", 'Manual Inputs'!$I$22="Yes"), _xlpm.BaseVal - _xlpm.SurfacingVal, _xlpm.BaseVal)
    )
)</f>
        <v/>
      </c>
      <c r="P170" s="119" t="str" cm="1">
        <f t="array" aca="1" ref="P170" ca="1">_xlfn.LET(
    _xlpm.ColLetter, _xlfn.IFS(
        ISNUMBER(SEARCH("removal", P$15)), "AW",
        ISNUMBER(SEARCH("reclamation", P$15)), "AW",
        AND(ISNUMBER(SEARCH("asphalt", P$15)), P$17="TON"), "AL",
        AND(ISNUMBER(SEARCH("asphalt", P$15)), P$17="SQYD"), "AK",
        AND(ISNUMBER(SEARCH("asphalt", P$15)), P$17="CUYD"), "AJ",
        AND(ISNUMBER(SEARCH("aggregate", P$15)), P$17="CUYD"), "AG",
        AND(ISNUMBER(SEARCH("aggregate", P$15)), P$17="TON"), "AI",
        AND(ISNUMBER(SEARCH("aggregate", P$15)), P$17="SQYD"), "AH",
        ISNUMBER(SEARCH("antistrip", P$15)), "AM",
        AND(ISNUMBER(SEARCH("fog", P$15)), P$17="TON"), "AO",
        AND(ISNUMBER(SEARCH("fog", P$15)), P$17="SQYD"), "AN",
        AND(ISNUMBER(SEARCH("PRIME", P$15)), P$17="TON"), "AQ",
        AND(ISNUMBER(SEARCH("prime", P$15)), P$17="SQYD"), "AP",
        AND(ISNUMBER(SEARCH("tack", P$15)), P$17="TON"), "AU",
        AND(ISNUMBER(SEARCH("tack", P$15)), P$17="SQYD"), "AT",
        ISNUMBER(SEARCH("blotter", P$15)), "AS",
        TRUE, "NONE"
    ),
    _xlpm.BaseVal, IF(OR($A170="", _xlpm.ColLetter="NONE"), "", INDIRECT("'" &amp; $A$35 &amp; "'!" &amp; _xlpm.ColLetter &amp; $B170)),
    _xlpm.SurfacingVal, INDIRECT("'" &amp; $A$35 &amp; "'!AX" &amp; $B170),
    IF(_xlpm.BaseVal="", "",
        IF(AND(_xlpm.ColLetter="AI", 'Manual Inputs'!$I$22="Yes"), _xlpm.BaseVal - _xlpm.SurfacingVal, _xlpm.BaseVal)
    )
)</f>
        <v/>
      </c>
      <c r="Q170" s="119" t="str" cm="1">
        <f t="array" aca="1" ref="Q170" ca="1">_xlfn.LET(
    _xlpm.ColLetter, _xlfn.IFS(
        ISNUMBER(SEARCH("removal", Q$15)), "AW",
        ISNUMBER(SEARCH("reclamation", Q$15)), "AW",
        AND(ISNUMBER(SEARCH("asphalt", Q$15)), Q$17="TON"), "AL",
        AND(ISNUMBER(SEARCH("asphalt", Q$15)), Q$17="SQYD"), "AK",
        AND(ISNUMBER(SEARCH("asphalt", Q$15)), Q$17="CUYD"), "AJ",
        AND(ISNUMBER(SEARCH("aggregate", Q$15)), Q$17="CUYD"), "AG",
        AND(ISNUMBER(SEARCH("aggregate", Q$15)), Q$17="TON"), "AI",
        AND(ISNUMBER(SEARCH("aggregate", Q$15)), Q$17="SQYD"), "AH",
        ISNUMBER(SEARCH("antistrip", Q$15)), "AM",
        AND(ISNUMBER(SEARCH("fog", Q$15)), Q$17="TON"), "AO",
        AND(ISNUMBER(SEARCH("fog", Q$15)), Q$17="SQYD"), "AN",
        AND(ISNUMBER(SEARCH("PRIME", Q$15)), Q$17="TON"), "AQ",
        AND(ISNUMBER(SEARCH("prime", Q$15)), Q$17="SQYD"), "AP",
        AND(ISNUMBER(SEARCH("tack", Q$15)), Q$17="TON"), "AU",
        AND(ISNUMBER(SEARCH("tack", Q$15)), Q$17="SQYD"), "AT",
        ISNUMBER(SEARCH("blotter", Q$15)), "AS",
        TRUE, "NONE"
    ),
    _xlpm.BaseVal, IF(OR($A170="", _xlpm.ColLetter="NONE"), "", INDIRECT("'" &amp; $A$35 &amp; "'!" &amp; _xlpm.ColLetter &amp; $B170)),
    _xlpm.SurfacingVal, INDIRECT("'" &amp; $A$35 &amp; "'!AX" &amp; $B170),
    IF(_xlpm.BaseVal="", "",
        IF(AND(_xlpm.ColLetter="AI", 'Manual Inputs'!$I$22="Yes"), _xlpm.BaseVal - _xlpm.SurfacingVal, _xlpm.BaseVal)
    )
)</f>
        <v/>
      </c>
      <c r="R170" s="119" t="str" cm="1">
        <f t="array" aca="1" ref="R170" ca="1">_xlfn.LET(
    _xlpm.ColLetter, _xlfn.IFS(
        ISNUMBER(SEARCH("removal", R$15)), "AW",
        ISNUMBER(SEARCH("reclamation", R$15)), "AW",
        AND(ISNUMBER(SEARCH("asphalt", R$15)), R$17="TON"), "AL",
        AND(ISNUMBER(SEARCH("asphalt", R$15)), R$17="SQYD"), "AK",
        AND(ISNUMBER(SEARCH("asphalt", R$15)), R$17="CUYD"), "AJ",
        AND(ISNUMBER(SEARCH("aggregate", R$15)), R$17="CUYD"), "AG",
        AND(ISNUMBER(SEARCH("aggregate", R$15)), R$17="TON"), "AI",
        AND(ISNUMBER(SEARCH("aggregate", R$15)), R$17="SQYD"), "AH",
        ISNUMBER(SEARCH("antistrip", R$15)), "AM",
        AND(ISNUMBER(SEARCH("fog", R$15)), R$17="TON"), "AO",
        AND(ISNUMBER(SEARCH("fog", R$15)), R$17="SQYD"), "AN",
        AND(ISNUMBER(SEARCH("PRIME", R$15)), R$17="TON"), "AQ",
        AND(ISNUMBER(SEARCH("prime", R$15)), R$17="SQYD"), "AP",
        AND(ISNUMBER(SEARCH("tack", R$15)), R$17="TON"), "AU",
        AND(ISNUMBER(SEARCH("tack", R$15)), R$17="SQYD"), "AT",
        ISNUMBER(SEARCH("blotter", R$15)), "AS",
        TRUE, "NONE"
    ),
    _xlpm.BaseVal, IF(OR($A170="", _xlpm.ColLetter="NONE"), "", INDIRECT("'" &amp; $A$35 &amp; "'!" &amp; _xlpm.ColLetter &amp; $B170)),
    _xlpm.SurfacingVal, INDIRECT("'" &amp; $A$35 &amp; "'!AX" &amp; $B170),
    IF(_xlpm.BaseVal="", "",
        IF(AND(_xlpm.ColLetter="AI", 'Manual Inputs'!$I$22="Yes"), _xlpm.BaseVal - _xlpm.SurfacingVal, _xlpm.BaseVal)
    )
)</f>
        <v/>
      </c>
      <c r="S170" s="119" t="str" cm="1">
        <f t="array" aca="1" ref="S170" ca="1">_xlfn.LET(
    _xlpm.ColLetter, _xlfn.IFS(
        ISNUMBER(SEARCH("removal", S$15)), "AW",
        ISNUMBER(SEARCH("reclamation", S$15)), "AW",
        AND(ISNUMBER(SEARCH("asphalt", S$15)), S$17="TON"), "AL",
        AND(ISNUMBER(SEARCH("asphalt", S$15)), S$17="SQYD"), "AK",
        AND(ISNUMBER(SEARCH("asphalt", S$15)), S$17="CUYD"), "AJ",
        AND(ISNUMBER(SEARCH("aggregate", S$15)), S$17="CUYD"), "AG",
        AND(ISNUMBER(SEARCH("aggregate", S$15)), S$17="TON"), "AI",
        AND(ISNUMBER(SEARCH("aggregate", S$15)), S$17="SQYD"), "AH",
        ISNUMBER(SEARCH("antistrip", S$15)), "AM",
        AND(ISNUMBER(SEARCH("fog", S$15)), S$17="TON"), "AO",
        AND(ISNUMBER(SEARCH("fog", S$15)), S$17="SQYD"), "AN",
        AND(ISNUMBER(SEARCH("PRIME", S$15)), S$17="TON"), "AQ",
        AND(ISNUMBER(SEARCH("prime", S$15)), S$17="SQYD"), "AP",
        AND(ISNUMBER(SEARCH("tack", S$15)), S$17="TON"), "AU",
        AND(ISNUMBER(SEARCH("tack", S$15)), S$17="SQYD"), "AT",
        ISNUMBER(SEARCH("blotter", S$15)), "AS",
        TRUE, "NONE"
    ),
    _xlpm.BaseVal, IF(OR($A170="", _xlpm.ColLetter="NONE"), "", INDIRECT("'" &amp; $A$35 &amp; "'!" &amp; _xlpm.ColLetter &amp; $B170)),
    _xlpm.SurfacingVal, INDIRECT("'" &amp; $A$35 &amp; "'!AX" &amp; $B170),
    IF(_xlpm.BaseVal="", "",
        IF(AND(_xlpm.ColLetter="AI", 'Manual Inputs'!$I$22="Yes"), _xlpm.BaseVal - _xlpm.SurfacingVal, _xlpm.BaseVal)
    )
)</f>
        <v/>
      </c>
      <c r="T170" s="119" t="str" cm="1">
        <f t="array" aca="1" ref="T170" ca="1">_xlfn.LET(
    _xlpm.ColLetter, _xlfn.IFS(
        ISNUMBER(SEARCH("removal", T$15)), "AW",
        ISNUMBER(SEARCH("reclamation", T$15)), "AW",
        AND(ISNUMBER(SEARCH("asphalt", T$15)), T$17="TON"), "AL",
        AND(ISNUMBER(SEARCH("asphalt", T$15)), T$17="SQYD"), "AK",
        AND(ISNUMBER(SEARCH("asphalt", T$15)), T$17="CUYD"), "AJ",
        AND(ISNUMBER(SEARCH("aggregate", T$15)), T$17="CUYD"), "AG",
        AND(ISNUMBER(SEARCH("aggregate", T$15)), T$17="TON"), "AI",
        AND(ISNUMBER(SEARCH("aggregate", T$15)), T$17="SQYD"), "AH",
        ISNUMBER(SEARCH("antistrip", T$15)), "AM",
        AND(ISNUMBER(SEARCH("fog", T$15)), T$17="TON"), "AO",
        AND(ISNUMBER(SEARCH("fog", T$15)), T$17="SQYD"), "AN",
        AND(ISNUMBER(SEARCH("PRIME", T$15)), T$17="TON"), "AQ",
        AND(ISNUMBER(SEARCH("prime", T$15)), T$17="SQYD"), "AP",
        AND(ISNUMBER(SEARCH("tack", T$15)), T$17="TON"), "AU",
        AND(ISNUMBER(SEARCH("tack", T$15)), T$17="SQYD"), "AT",
        ISNUMBER(SEARCH("blotter", T$15)), "AS",
        TRUE, "NONE"
    ),
    _xlpm.BaseVal, IF(OR($A170="", _xlpm.ColLetter="NONE"), "", INDIRECT("'" &amp; $A$35 &amp; "'!" &amp; _xlpm.ColLetter &amp; $B170)),
    _xlpm.SurfacingVal, INDIRECT("'" &amp; $A$35 &amp; "'!AX" &amp; $B170),
    IF(_xlpm.BaseVal="", "",
        IF(AND(_xlpm.ColLetter="AI", 'Manual Inputs'!$I$22="Yes"), _xlpm.BaseVal - _xlpm.SurfacingVal, _xlpm.BaseVal)
    )
)</f>
        <v/>
      </c>
      <c r="U170" s="119" t="str" cm="1">
        <f t="array" aca="1" ref="U170" ca="1">_xlfn.LET(
    _xlpm.ColLetter, _xlfn.IFS(
        ISNUMBER(SEARCH("removal", U$15)), "AW",
        ISNUMBER(SEARCH("reclamation", U$15)), "AW",
        AND(ISNUMBER(SEARCH("asphalt", U$15)), U$17="TON"), "AL",
        AND(ISNUMBER(SEARCH("asphalt", U$15)), U$17="SQYD"), "AK",
        AND(ISNUMBER(SEARCH("asphalt", U$15)), U$17="CUYD"), "AJ",
        AND(ISNUMBER(SEARCH("aggregate", U$15)), U$17="CUYD"), "AG",
        AND(ISNUMBER(SEARCH("aggregate", U$15)), U$17="TON"), "AI",
        AND(ISNUMBER(SEARCH("aggregate", U$15)), U$17="SQYD"), "AH",
        ISNUMBER(SEARCH("antistrip", U$15)), "AM",
        AND(ISNUMBER(SEARCH("fog", U$15)), U$17="TON"), "AO",
        AND(ISNUMBER(SEARCH("fog", U$15)), U$17="SQYD"), "AN",
        AND(ISNUMBER(SEARCH("PRIME", U$15)), U$17="TON"), "AQ",
        AND(ISNUMBER(SEARCH("prime", U$15)), U$17="SQYD"), "AP",
        AND(ISNUMBER(SEARCH("tack", U$15)), U$17="TON"), "AU",
        AND(ISNUMBER(SEARCH("tack", U$15)), U$17="SQYD"), "AT",
        ISNUMBER(SEARCH("blotter", U$15)), "AS",
        TRUE, "NONE"
    ),
    _xlpm.BaseVal, IF(OR($A170="", _xlpm.ColLetter="NONE"), "", INDIRECT("'" &amp; $A$35 &amp; "'!" &amp; _xlpm.ColLetter &amp; $B170)),
    _xlpm.SurfacingVal, INDIRECT("'" &amp; $A$35 &amp; "'!AX" &amp; $B170),
    IF(_xlpm.BaseVal="", "",
        IF(AND(_xlpm.ColLetter="AI", 'Manual Inputs'!$I$22="Yes"), _xlpm.BaseVal - _xlpm.SurfacingVal, _xlpm.BaseVal)
    )
)</f>
        <v/>
      </c>
      <c r="V170" s="119" t="str" cm="1">
        <f t="array" aca="1" ref="V170" ca="1">_xlfn.LET(
    _xlpm.ColLetter, _xlfn.IFS(
        ISNUMBER(SEARCH("removal", V$15)), "AW",
        ISNUMBER(SEARCH("reclamation", V$15)), "AW",
        AND(ISNUMBER(SEARCH("asphalt", V$15)), V$17="TON"), "AL",
        AND(ISNUMBER(SEARCH("asphalt", V$15)), V$17="SQYD"), "AK",
        AND(ISNUMBER(SEARCH("asphalt", V$15)), V$17="CUYD"), "AJ",
        AND(ISNUMBER(SEARCH("aggregate", V$15)), V$17="CUYD"), "AG",
        AND(ISNUMBER(SEARCH("aggregate", V$15)), V$17="TON"), "AI",
        AND(ISNUMBER(SEARCH("aggregate", V$15)), V$17="SQYD"), "AH",
        ISNUMBER(SEARCH("antistrip", V$15)), "AM",
        AND(ISNUMBER(SEARCH("fog", V$15)), V$17="TON"), "AO",
        AND(ISNUMBER(SEARCH("fog", V$15)), V$17="SQYD"), "AN",
        AND(ISNUMBER(SEARCH("PRIME", V$15)), V$17="TON"), "AQ",
        AND(ISNUMBER(SEARCH("prime", V$15)), V$17="SQYD"), "AP",
        AND(ISNUMBER(SEARCH("tack", V$15)), V$17="TON"), "AU",
        AND(ISNUMBER(SEARCH("tack", V$15)), V$17="SQYD"), "AT",
        ISNUMBER(SEARCH("blotter", V$15)), "AS",
        TRUE, "NONE"
    ),
    _xlpm.BaseVal, IF(OR($A170="", _xlpm.ColLetter="NONE"), "", INDIRECT("'" &amp; $A$35 &amp; "'!" &amp; _xlpm.ColLetter &amp; $B170)),
    _xlpm.SurfacingVal, INDIRECT("'" &amp; $A$35 &amp; "'!AX" &amp; $B170),
    IF(_xlpm.BaseVal="", "",
        IF(AND(_xlpm.ColLetter="AI", 'Manual Inputs'!$I$22="Yes"), _xlpm.BaseVal - _xlpm.SurfacingVal, _xlpm.BaseVal)
    )
)</f>
        <v/>
      </c>
      <c r="W170" s="119" t="str" cm="1">
        <f t="array" aca="1" ref="W170" ca="1">_xlfn.LET(
    _xlpm.ColLetter, _xlfn.IFS(
        ISNUMBER(SEARCH("removal", W$15)), "AW",
        ISNUMBER(SEARCH("reclamation", W$15)), "AW",
        AND(ISNUMBER(SEARCH("asphalt", W$15)), W$17="TON"), "AL",
        AND(ISNUMBER(SEARCH("asphalt", W$15)), W$17="SQYD"), "AK",
        AND(ISNUMBER(SEARCH("asphalt", W$15)), W$17="CUYD"), "AJ",
        AND(ISNUMBER(SEARCH("aggregate", W$15)), W$17="CUYD"), "AG",
        AND(ISNUMBER(SEARCH("aggregate", W$15)), W$17="TON"), "AI",
        AND(ISNUMBER(SEARCH("aggregate", W$15)), W$17="SQYD"), "AH",
        ISNUMBER(SEARCH("antistrip", W$15)), "AM",
        AND(ISNUMBER(SEARCH("fog", W$15)), W$17="TON"), "AO",
        AND(ISNUMBER(SEARCH("fog", W$15)), W$17="SQYD"), "AN",
        AND(ISNUMBER(SEARCH("PRIME", W$15)), W$17="TON"), "AQ",
        AND(ISNUMBER(SEARCH("prime", W$15)), W$17="SQYD"), "AP",
        AND(ISNUMBER(SEARCH("tack", W$15)), W$17="TON"), "AU",
        AND(ISNUMBER(SEARCH("tack", W$15)), W$17="SQYD"), "AT",
        ISNUMBER(SEARCH("blotter", W$15)), "AS",
        TRUE, "NONE"
    ),
    _xlpm.BaseVal, IF(OR($A170="", _xlpm.ColLetter="NONE"), "", INDIRECT("'" &amp; $A$35 &amp; "'!" &amp; _xlpm.ColLetter &amp; $B170)),
    _xlpm.SurfacingVal, INDIRECT("'" &amp; $A$35 &amp; "'!AX" &amp; $B170),
    IF(_xlpm.BaseVal="", "",
        IF(AND(_xlpm.ColLetter="AI", 'Manual Inputs'!$I$22="Yes"), _xlpm.BaseVal - _xlpm.SurfacingVal, _xlpm.BaseVal)
    )
)</f>
        <v/>
      </c>
      <c r="X170" s="119" t="str" cm="1">
        <f t="array" aca="1" ref="X170" ca="1">_xlfn.LET(
    _xlpm.ColLetter, _xlfn.IFS(
        ISNUMBER(SEARCH("removal", X$15)), "AW",
        ISNUMBER(SEARCH("reclamation", X$15)), "AW",
        AND(ISNUMBER(SEARCH("asphalt", X$15)), X$17="TON"), "AL",
        AND(ISNUMBER(SEARCH("asphalt", X$15)), X$17="SQYD"), "AK",
        AND(ISNUMBER(SEARCH("asphalt", X$15)), X$17="CUYD"), "AJ",
        AND(ISNUMBER(SEARCH("aggregate", X$15)), X$17="CUYD"), "AG",
        AND(ISNUMBER(SEARCH("aggregate", X$15)), X$17="TON"), "AI",
        AND(ISNUMBER(SEARCH("aggregate", X$15)), X$17="SQYD"), "AH",
        ISNUMBER(SEARCH("antistrip", X$15)), "AM",
        AND(ISNUMBER(SEARCH("fog", X$15)), X$17="TON"), "AO",
        AND(ISNUMBER(SEARCH("fog", X$15)), X$17="SQYD"), "AN",
        AND(ISNUMBER(SEARCH("PRIME", X$15)), X$17="TON"), "AQ",
        AND(ISNUMBER(SEARCH("prime", X$15)), X$17="SQYD"), "AP",
        AND(ISNUMBER(SEARCH("tack", X$15)), X$17="TON"), "AU",
        AND(ISNUMBER(SEARCH("tack", X$15)), X$17="SQYD"), "AT",
        ISNUMBER(SEARCH("blotter", X$15)), "AS",
        TRUE, "NONE"
    ),
    _xlpm.BaseVal, IF(OR($A170="", _xlpm.ColLetter="NONE"), "", INDIRECT("'" &amp; $A$35 &amp; "'!" &amp; _xlpm.ColLetter &amp; $B170)),
    _xlpm.SurfacingVal, INDIRECT("'" &amp; $A$35 &amp; "'!AX" &amp; $B170),
    IF(_xlpm.BaseVal="", "",
        IF(AND(_xlpm.ColLetter="AI", 'Manual Inputs'!$I$22="Yes"), _xlpm.BaseVal - _xlpm.SurfacingVal, _xlpm.BaseVal)
    )
)</f>
        <v/>
      </c>
      <c r="Y170" s="119" t="str" cm="1">
        <f t="array" aca="1" ref="Y170" ca="1">_xlfn.LET(
    _xlpm.ColLetter, _xlfn.IFS(
        ISNUMBER(SEARCH("removal", Y$15)), "AW",
        ISNUMBER(SEARCH("reclamation", Y$15)), "AW",
        AND(ISNUMBER(SEARCH("asphalt", Y$15)), Y$17="TON"), "AL",
        AND(ISNUMBER(SEARCH("asphalt", Y$15)), Y$17="SQYD"), "AK",
        AND(ISNUMBER(SEARCH("asphalt", Y$15)), Y$17="CUYD"), "AJ",
        AND(ISNUMBER(SEARCH("aggregate", Y$15)), Y$17="CUYD"), "AG",
        AND(ISNUMBER(SEARCH("aggregate", Y$15)), Y$17="TON"), "AI",
        AND(ISNUMBER(SEARCH("aggregate", Y$15)), Y$17="SQYD"), "AH",
        ISNUMBER(SEARCH("antistrip", Y$15)), "AM",
        AND(ISNUMBER(SEARCH("fog", Y$15)), Y$17="TON"), "AO",
        AND(ISNUMBER(SEARCH("fog", Y$15)), Y$17="SQYD"), "AN",
        AND(ISNUMBER(SEARCH("PRIME", Y$15)), Y$17="TON"), "AQ",
        AND(ISNUMBER(SEARCH("prime", Y$15)), Y$17="SQYD"), "AP",
        AND(ISNUMBER(SEARCH("tack", Y$15)), Y$17="TON"), "AU",
        AND(ISNUMBER(SEARCH("tack", Y$15)), Y$17="SQYD"), "AT",
        ISNUMBER(SEARCH("blotter", Y$15)), "AS",
        TRUE, "NONE"
    ),
    _xlpm.BaseVal, IF(OR($A170="", _xlpm.ColLetter="NONE"), "", INDIRECT("'" &amp; $A$35 &amp; "'!" &amp; _xlpm.ColLetter &amp; $B170)),
    _xlpm.SurfacingVal, INDIRECT("'" &amp; $A$35 &amp; "'!AX" &amp; $B170),
    IF(_xlpm.BaseVal="", "",
        IF(AND(_xlpm.ColLetter="AI", 'Manual Inputs'!$I$22="Yes"), _xlpm.BaseVal - _xlpm.SurfacingVal, _xlpm.BaseVal)
    )
)</f>
        <v/>
      </c>
      <c r="Z170" s="119" t="str" cm="1">
        <f t="array" aca="1" ref="Z170" ca="1">_xlfn.LET(
    _xlpm.ColLetter, _xlfn.IFS(
        ISNUMBER(SEARCH("removal", Z$15)), "AW",
        ISNUMBER(SEARCH("reclamation", Z$15)), "AW",
        AND(ISNUMBER(SEARCH("asphalt", Z$15)), Z$17="TON"), "AL",
        AND(ISNUMBER(SEARCH("asphalt", Z$15)), Z$17="SQYD"), "AK",
        AND(ISNUMBER(SEARCH("asphalt", Z$15)), Z$17="CUYD"), "AJ",
        AND(ISNUMBER(SEARCH("aggregate", Z$15)), Z$17="CUYD"), "AG",
        AND(ISNUMBER(SEARCH("aggregate", Z$15)), Z$17="TON"), "AI",
        AND(ISNUMBER(SEARCH("aggregate", Z$15)), Z$17="SQYD"), "AH",
        ISNUMBER(SEARCH("antistrip", Z$15)), "AM",
        AND(ISNUMBER(SEARCH("fog", Z$15)), Z$17="TON"), "AO",
        AND(ISNUMBER(SEARCH("fog", Z$15)), Z$17="SQYD"), "AN",
        AND(ISNUMBER(SEARCH("PRIME", Z$15)), Z$17="TON"), "AQ",
        AND(ISNUMBER(SEARCH("prime", Z$15)), Z$17="SQYD"), "AP",
        AND(ISNUMBER(SEARCH("tack", Z$15)), Z$17="TON"), "AU",
        AND(ISNUMBER(SEARCH("tack", Z$15)), Z$17="SQYD"), "AT",
        ISNUMBER(SEARCH("blotter", Z$15)), "AS",
        TRUE, "NONE"
    ),
    _xlpm.BaseVal, IF(OR($A170="", _xlpm.ColLetter="NONE"), "", INDIRECT("'" &amp; $A$35 &amp; "'!" &amp; _xlpm.ColLetter &amp; $B170)),
    _xlpm.SurfacingVal, INDIRECT("'" &amp; $A$35 &amp; "'!AX" &amp; $B170),
    IF(_xlpm.BaseVal="", "",
        IF(AND(_xlpm.ColLetter="AI", 'Manual Inputs'!$I$22="Yes"), _xlpm.BaseVal - _xlpm.SurfacingVal, _xlpm.BaseVal)
    )
)</f>
        <v/>
      </c>
      <c r="AA170" s="119" t="str" cm="1">
        <f t="array" aca="1" ref="AA170" ca="1">_xlfn.LET(
    _xlpm.ColLetter, _xlfn.IFS(
        ISNUMBER(SEARCH("removal", AA$15)), "AW",
        ISNUMBER(SEARCH("reclamation", AA$15)), "AW",
        AND(ISNUMBER(SEARCH("asphalt", AA$15)), AA$17="TON"), "AL",
        AND(ISNUMBER(SEARCH("asphalt", AA$15)), AA$17="SQYD"), "AK",
        AND(ISNUMBER(SEARCH("asphalt", AA$15)), AA$17="CUYD"), "AJ",
        AND(ISNUMBER(SEARCH("aggregate", AA$15)), AA$17="CUYD"), "AG",
        AND(ISNUMBER(SEARCH("aggregate", AA$15)), AA$17="TON"), "AI",
        AND(ISNUMBER(SEARCH("aggregate", AA$15)), AA$17="SQYD"), "AH",
        ISNUMBER(SEARCH("antistrip", AA$15)), "AM",
        AND(ISNUMBER(SEARCH("fog", AA$15)), AA$17="TON"), "AO",
        AND(ISNUMBER(SEARCH("fog", AA$15)), AA$17="SQYD"), "AN",
        AND(ISNUMBER(SEARCH("PRIME", AA$15)), AA$17="TON"), "AQ",
        AND(ISNUMBER(SEARCH("prime", AA$15)), AA$17="SQYD"), "AP",
        AND(ISNUMBER(SEARCH("tack", AA$15)), AA$17="TON"), "AU",
        AND(ISNUMBER(SEARCH("tack", AA$15)), AA$17="SQYD"), "AT",
        ISNUMBER(SEARCH("blotter", AA$15)), "AS",
        TRUE, "NONE"
    ),
    _xlpm.BaseVal, IF(OR($A170="", _xlpm.ColLetter="NONE"), "", INDIRECT("'" &amp; $A$35 &amp; "'!" &amp; _xlpm.ColLetter &amp; $B170)),
    _xlpm.SurfacingVal, INDIRECT("'" &amp; $A$35 &amp; "'!AX" &amp; $B170),
    IF(_xlpm.BaseVal="", "",
        IF(AND(_xlpm.ColLetter="AI", 'Manual Inputs'!$I$22="Yes"), _xlpm.BaseVal - _xlpm.SurfacingVal, _xlpm.BaseVal)
    )
)</f>
        <v/>
      </c>
      <c r="AB170" s="119" t="str" cm="1">
        <f t="array" aca="1" ref="AB170" ca="1">_xlfn.LET(
    _xlpm.ColLetter, _xlfn.IFS(
        ISNUMBER(SEARCH("removal", AB$15)), "AW",
        ISNUMBER(SEARCH("reclamation", AB$15)), "AW",
        AND(ISNUMBER(SEARCH("asphalt", AB$15)), AB$17="TON"), "AL",
        AND(ISNUMBER(SEARCH("asphalt", AB$15)), AB$17="SQYD"), "AK",
        AND(ISNUMBER(SEARCH("asphalt", AB$15)), AB$17="CUYD"), "AJ",
        AND(ISNUMBER(SEARCH("aggregate", AB$15)), AB$17="CUYD"), "AG",
        AND(ISNUMBER(SEARCH("aggregate", AB$15)), AB$17="TON"), "AI",
        AND(ISNUMBER(SEARCH("aggregate", AB$15)), AB$17="SQYD"), "AH",
        ISNUMBER(SEARCH("antistrip", AB$15)), "AM",
        AND(ISNUMBER(SEARCH("fog", AB$15)), AB$17="TON"), "AO",
        AND(ISNUMBER(SEARCH("fog", AB$15)), AB$17="SQYD"), "AN",
        AND(ISNUMBER(SEARCH("PRIME", AB$15)), AB$17="TON"), "AQ",
        AND(ISNUMBER(SEARCH("prime", AB$15)), AB$17="SQYD"), "AP",
        AND(ISNUMBER(SEARCH("tack", AB$15)), AB$17="TON"), "AU",
        AND(ISNUMBER(SEARCH("tack", AB$15)), AB$17="SQYD"), "AT",
        ISNUMBER(SEARCH("blotter", AB$15)), "AS",
        TRUE, "NONE"
    ),
    _xlpm.BaseVal, IF(OR($A170="", _xlpm.ColLetter="NONE"), "", INDIRECT("'" &amp; $A$35 &amp; "'!" &amp; _xlpm.ColLetter &amp; $B170)),
    _xlpm.SurfacingVal, INDIRECT("'" &amp; $A$35 &amp; "'!AX" &amp; $B170),
    IF(_xlpm.BaseVal="", "",
        IF(AND(_xlpm.ColLetter="AI", 'Manual Inputs'!$I$22="Yes"), _xlpm.BaseVal - _xlpm.SurfacingVal, _xlpm.BaseVal)
    )
)</f>
        <v/>
      </c>
      <c r="AC170" s="119" t="str" cm="1">
        <f t="array" aca="1" ref="AC170" ca="1">_xlfn.LET(
    _xlpm.ColLetter, _xlfn.IFS(
        ISNUMBER(SEARCH("removal", AC$15)), "AW",
        ISNUMBER(SEARCH("reclamation", AC$15)), "AW",
        AND(ISNUMBER(SEARCH("asphalt", AC$15)), AC$17="TON"), "AL",
        AND(ISNUMBER(SEARCH("asphalt", AC$15)), AC$17="SQYD"), "AK",
        AND(ISNUMBER(SEARCH("asphalt", AC$15)), AC$17="CUYD"), "AJ",
        AND(ISNUMBER(SEARCH("aggregate", AC$15)), AC$17="CUYD"), "AG",
        AND(ISNUMBER(SEARCH("aggregate", AC$15)), AC$17="TON"), "AI",
        AND(ISNUMBER(SEARCH("aggregate", AC$15)), AC$17="SQYD"), "AH",
        ISNUMBER(SEARCH("antistrip", AC$15)), "AM",
        AND(ISNUMBER(SEARCH("fog", AC$15)), AC$17="TON"), "AO",
        AND(ISNUMBER(SEARCH("fog", AC$15)), AC$17="SQYD"), "AN",
        AND(ISNUMBER(SEARCH("PRIME", AC$15)), AC$17="TON"), "AQ",
        AND(ISNUMBER(SEARCH("prime", AC$15)), AC$17="SQYD"), "AP",
        AND(ISNUMBER(SEARCH("tack", AC$15)), AC$17="TON"), "AU",
        AND(ISNUMBER(SEARCH("tack", AC$15)), AC$17="SQYD"), "AT",
        ISNUMBER(SEARCH("blotter", AC$15)), "AS",
        TRUE, "NONE"
    ),
    _xlpm.BaseVal, IF(OR($A170="", _xlpm.ColLetter="NONE"), "", INDIRECT("'" &amp; $A$35 &amp; "'!" &amp; _xlpm.ColLetter &amp; $B170)),
    _xlpm.SurfacingVal, INDIRECT("'" &amp; $A$35 &amp; "'!AX" &amp; $B170),
    IF(_xlpm.BaseVal="", "",
        IF(AND(_xlpm.ColLetter="AI", 'Manual Inputs'!$I$22="Yes"), _xlpm.BaseVal - _xlpm.SurfacingVal, _xlpm.BaseVal)
    )
)</f>
        <v/>
      </c>
      <c r="AD170" s="119" t="str" cm="1">
        <f t="array" aca="1" ref="AD170" ca="1">_xlfn.LET(
    _xlpm.ColLetter, _xlfn.IFS(
        ISNUMBER(SEARCH("removal", AD$15)), "AW",
        ISNUMBER(SEARCH("reclamation", AD$15)), "AW",
        AND(ISNUMBER(SEARCH("asphalt", AD$15)), AD$17="TON"), "AL",
        AND(ISNUMBER(SEARCH("asphalt", AD$15)), AD$17="SQYD"), "AK",
        AND(ISNUMBER(SEARCH("asphalt", AD$15)), AD$17="CUYD"), "AJ",
        AND(ISNUMBER(SEARCH("aggregate", AD$15)), AD$17="CUYD"), "AG",
        AND(ISNUMBER(SEARCH("aggregate", AD$15)), AD$17="TON"), "AI",
        AND(ISNUMBER(SEARCH("aggregate", AD$15)), AD$17="SQYD"), "AH",
        ISNUMBER(SEARCH("antistrip", AD$15)), "AM",
        AND(ISNUMBER(SEARCH("fog", AD$15)), AD$17="TON"), "AO",
        AND(ISNUMBER(SEARCH("fog", AD$15)), AD$17="SQYD"), "AN",
        AND(ISNUMBER(SEARCH("PRIME", AD$15)), AD$17="TON"), "AQ",
        AND(ISNUMBER(SEARCH("prime", AD$15)), AD$17="SQYD"), "AP",
        AND(ISNUMBER(SEARCH("tack", AD$15)), AD$17="TON"), "AU",
        AND(ISNUMBER(SEARCH("tack", AD$15)), AD$17="SQYD"), "AT",
        ISNUMBER(SEARCH("blotter", AD$15)), "AS",
        TRUE, "NONE"
    ),
    _xlpm.BaseVal, IF(OR($A170="", _xlpm.ColLetter="NONE"), "", INDIRECT("'" &amp; $A$35 &amp; "'!" &amp; _xlpm.ColLetter &amp; $B170)),
    _xlpm.SurfacingVal, INDIRECT("'" &amp; $A$35 &amp; "'!AX" &amp; $B170),
    IF(_xlpm.BaseVal="", "",
        IF(AND(_xlpm.ColLetter="AI", 'Manual Inputs'!$I$22="Yes"), _xlpm.BaseVal - _xlpm.SurfacingVal, _xlpm.BaseVal)
    )
)</f>
        <v/>
      </c>
      <c r="AE170" s="119" t="str" cm="1">
        <f t="array" aca="1" ref="AE170" ca="1">_xlfn.LET(
    _xlpm.ColLetter, _xlfn.IFS(
        ISNUMBER(SEARCH("removal", AE$15)), "AW",
        ISNUMBER(SEARCH("reclamation", AE$15)), "AW",
        AND(ISNUMBER(SEARCH("asphalt", AE$15)), AE$17="TON"), "AL",
        AND(ISNUMBER(SEARCH("asphalt", AE$15)), AE$17="SQYD"), "AK",
        AND(ISNUMBER(SEARCH("asphalt", AE$15)), AE$17="CUYD"), "AJ",
        AND(ISNUMBER(SEARCH("aggregate", AE$15)), AE$17="CUYD"), "AG",
        AND(ISNUMBER(SEARCH("aggregate", AE$15)), AE$17="TON"), "AI",
        AND(ISNUMBER(SEARCH("aggregate", AE$15)), AE$17="SQYD"), "AH",
        ISNUMBER(SEARCH("antistrip", AE$15)), "AM",
        AND(ISNUMBER(SEARCH("fog", AE$15)), AE$17="TON"), "AO",
        AND(ISNUMBER(SEARCH("fog", AE$15)), AE$17="SQYD"), "AN",
        AND(ISNUMBER(SEARCH("PRIME", AE$15)), AE$17="TON"), "AQ",
        AND(ISNUMBER(SEARCH("prime", AE$15)), AE$17="SQYD"), "AP",
        AND(ISNUMBER(SEARCH("tack", AE$15)), AE$17="TON"), "AU",
        AND(ISNUMBER(SEARCH("tack", AE$15)), AE$17="SQYD"), "AT",
        ISNUMBER(SEARCH("blotter", AE$15)), "AS",
        TRUE, "NONE"
    ),
    _xlpm.BaseVal, IF(OR($A170="", _xlpm.ColLetter="NONE"), "", INDIRECT("'" &amp; $A$35 &amp; "'!" &amp; _xlpm.ColLetter &amp; $B170)),
    _xlpm.SurfacingVal, INDIRECT("'" &amp; $A$35 &amp; "'!AX" &amp; $B170),
    IF(_xlpm.BaseVal="", "",
        IF(AND(_xlpm.ColLetter="AI", 'Manual Inputs'!$I$22="Yes"), _xlpm.BaseVal - _xlpm.SurfacingVal, _xlpm.BaseVal)
    )
)</f>
        <v/>
      </c>
      <c r="AF170" s="119" t="str" cm="1">
        <f t="array" aca="1" ref="AF170" ca="1">_xlfn.LET(
    _xlpm.ColLetter, _xlfn.IFS(
        ISNUMBER(SEARCH("removal", AF$15)), "AW",
        ISNUMBER(SEARCH("reclamation", AF$15)), "AW",
        AND(ISNUMBER(SEARCH("asphalt", AF$15)), AF$17="TON"), "AL",
        AND(ISNUMBER(SEARCH("asphalt", AF$15)), AF$17="SQYD"), "AK",
        AND(ISNUMBER(SEARCH("asphalt", AF$15)), AF$17="CUYD"), "AJ",
        AND(ISNUMBER(SEARCH("aggregate", AF$15)), AF$17="CUYD"), "AG",
        AND(ISNUMBER(SEARCH("aggregate", AF$15)), AF$17="TON"), "AI",
        AND(ISNUMBER(SEARCH("aggregate", AF$15)), AF$17="SQYD"), "AH",
        ISNUMBER(SEARCH("antistrip", AF$15)), "AM",
        AND(ISNUMBER(SEARCH("fog", AF$15)), AF$17="TON"), "AO",
        AND(ISNUMBER(SEARCH("fog", AF$15)), AF$17="SQYD"), "AN",
        AND(ISNUMBER(SEARCH("PRIME", AF$15)), AF$17="TON"), "AQ",
        AND(ISNUMBER(SEARCH("prime", AF$15)), AF$17="SQYD"), "AP",
        AND(ISNUMBER(SEARCH("tack", AF$15)), AF$17="TON"), "AU",
        AND(ISNUMBER(SEARCH("tack", AF$15)), AF$17="SQYD"), "AT",
        ISNUMBER(SEARCH("blotter", AF$15)), "AS",
        TRUE, "NONE"
    ),
    _xlpm.BaseVal, IF(OR($A170="", _xlpm.ColLetter="NONE"), "", INDIRECT("'" &amp; $A$35 &amp; "'!" &amp; _xlpm.ColLetter &amp; $B170)),
    _xlpm.SurfacingVal, INDIRECT("'" &amp; $A$35 &amp; "'!AX" &amp; $B170),
    IF(_xlpm.BaseVal="", "",
        IF(AND(_xlpm.ColLetter="AI", 'Manual Inputs'!$I$22="Yes"), _xlpm.BaseVal - _xlpm.SurfacingVal, _xlpm.BaseVal)
    )
)</f>
        <v/>
      </c>
      <c r="AG170" s="119" t="str" cm="1">
        <f t="array" aca="1" ref="AG170" ca="1">_xlfn.LET(
    _xlpm.ColLetter, _xlfn.IFS(
        ISNUMBER(SEARCH("removal", AG$15)), "AW",
        ISNUMBER(SEARCH("reclamation", AG$15)), "AW",
        AND(ISNUMBER(SEARCH("asphalt", AG$15)), AG$17="TON"), "AL",
        AND(ISNUMBER(SEARCH("asphalt", AG$15)), AG$17="SQYD"), "AK",
        AND(ISNUMBER(SEARCH("asphalt", AG$15)), AG$17="CUYD"), "AJ",
        AND(ISNUMBER(SEARCH("aggregate", AG$15)), AG$17="CUYD"), "AG",
        AND(ISNUMBER(SEARCH("aggregate", AG$15)), AG$17="TON"), "AI",
        AND(ISNUMBER(SEARCH("aggregate", AG$15)), AG$17="SQYD"), "AH",
        ISNUMBER(SEARCH("antistrip", AG$15)), "AM",
        AND(ISNUMBER(SEARCH("fog", AG$15)), AG$17="TON"), "AO",
        AND(ISNUMBER(SEARCH("fog", AG$15)), AG$17="SQYD"), "AN",
        AND(ISNUMBER(SEARCH("PRIME", AG$15)), AG$17="TON"), "AQ",
        AND(ISNUMBER(SEARCH("prime", AG$15)), AG$17="SQYD"), "AP",
        AND(ISNUMBER(SEARCH("tack", AG$15)), AG$17="TON"), "AU",
        AND(ISNUMBER(SEARCH("tack", AG$15)), AG$17="SQYD"), "AT",
        ISNUMBER(SEARCH("blotter", AG$15)), "AS",
        TRUE, "NONE"
    ),
    _xlpm.BaseVal, IF(OR($A170="", _xlpm.ColLetter="NONE"), "", INDIRECT("'" &amp; $A$35 &amp; "'!" &amp; _xlpm.ColLetter &amp; $B170)),
    _xlpm.SurfacingVal, INDIRECT("'" &amp; $A$35 &amp; "'!AX" &amp; $B170),
    IF(_xlpm.BaseVal="", "",
        IF(AND(_xlpm.ColLetter="AI", 'Manual Inputs'!$I$22="Yes"), _xlpm.BaseVal - _xlpm.SurfacingVal, _xlpm.BaseVal)
    )
)</f>
        <v/>
      </c>
      <c r="AH170" s="112"/>
      <c r="AI170" s="174"/>
    </row>
    <row r="171" spans="1:35" s="2" customFormat="1" ht="14.1" hidden="1" customHeight="1" thickBot="1">
      <c r="A171" s="19"/>
      <c r="B171" s="6" t="str">
        <f t="shared" si="39"/>
        <v/>
      </c>
      <c r="C171" s="8"/>
      <c r="D171" s="3"/>
      <c r="E171" s="121"/>
      <c r="F171" s="122"/>
      <c r="G171" s="123"/>
      <c r="H171" s="124"/>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6"/>
      <c r="AI171" s="174"/>
    </row>
    <row r="172" spans="1:35" s="2" customFormat="1" ht="14.1" hidden="1" customHeight="1" thickTop="1" thickBot="1">
      <c r="A172" s="19"/>
      <c r="B172" s="6"/>
      <c r="C172" s="8"/>
      <c r="D172" s="3"/>
      <c r="E172" s="337" t="str">
        <f>_xlfn.SWITCH(E144,
    "A", IF('Pay Item Search'!$E$48&gt;1, "SCHEDULE A TOTALS", "SCHEDULE A TOTAL"),
    "B", IF('Pay Item Search'!$E$48&gt;1, "SCHEDULE B TOTALS", "SCHEDULE B TOTAL"),
    "C", IF('Pay Item Search'!$E$48&gt;1, "SCHEDULE C TOTALS", "SCHEDULE C TOTAL"),
    "A/B", IF('Pay Item Search'!$E$48&gt;1, "SCHEDULE A/B TOTALS", "SCHEDULE A/B TOTAL"),
"A/B/C", IF('Pay Item Search'!$E$48&gt;1, "SCHEDULE A/B/C TOTALS", "SCHEDULE A/B/C TOTAL"),
    "B/C", IF('Pay Item Search'!$E$48&gt;1, "SCHEDULE B/C TOTALS", "SCHEDULE B/C TOTAL"),
    "X", IF('Pay Item Search'!$E$48&gt;1, "OPTION X TOTALS", "OPTION X TOTAL"),
    "Y", IF('Pay Item Search'!$E$48&gt;1, "OPTION Y TOTALS", "OPTION Y TOTAL"),
    "Z", IF('Pay Item Search'!$E$48&gt;1, "OPTION Z TOTALS", "OPTION Z TOTAL"),
    IF('Pay Item Search'!$E$48&gt;1, "TOTALS", "TOTAL")
)</f>
        <v>TOTAL</v>
      </c>
      <c r="F172" s="338"/>
      <c r="G172" s="338"/>
      <c r="H172" s="339"/>
      <c r="I172" s="175">
        <f t="shared" ref="I172:AG172" ca="1" si="40">IF(I$17="LPSM","ALL",SUM(I144:I171))</f>
        <v>0</v>
      </c>
      <c r="J172" s="175">
        <f t="shared" ca="1" si="40"/>
        <v>0</v>
      </c>
      <c r="K172" s="175">
        <f t="shared" ca="1" si="40"/>
        <v>0</v>
      </c>
      <c r="L172" s="175">
        <f t="shared" ca="1" si="40"/>
        <v>0</v>
      </c>
      <c r="M172" s="175">
        <f t="shared" ca="1" si="40"/>
        <v>0</v>
      </c>
      <c r="N172" s="175">
        <f t="shared" ca="1" si="40"/>
        <v>0</v>
      </c>
      <c r="O172" s="175">
        <f t="shared" ca="1" si="40"/>
        <v>0</v>
      </c>
      <c r="P172" s="175">
        <f t="shared" ca="1" si="40"/>
        <v>0</v>
      </c>
      <c r="Q172" s="175">
        <f t="shared" ca="1" si="40"/>
        <v>0</v>
      </c>
      <c r="R172" s="175">
        <f t="shared" ca="1" si="40"/>
        <v>0</v>
      </c>
      <c r="S172" s="175">
        <f t="shared" ca="1" si="40"/>
        <v>0</v>
      </c>
      <c r="T172" s="175">
        <f t="shared" ca="1" si="40"/>
        <v>0</v>
      </c>
      <c r="U172" s="175">
        <f t="shared" ca="1" si="40"/>
        <v>0</v>
      </c>
      <c r="V172" s="175">
        <f t="shared" ca="1" si="40"/>
        <v>0</v>
      </c>
      <c r="W172" s="175">
        <f t="shared" ca="1" si="40"/>
        <v>0</v>
      </c>
      <c r="X172" s="175">
        <f t="shared" ca="1" si="40"/>
        <v>0</v>
      </c>
      <c r="Y172" s="175">
        <f t="shared" ca="1" si="40"/>
        <v>0</v>
      </c>
      <c r="Z172" s="175">
        <f t="shared" ca="1" si="40"/>
        <v>0</v>
      </c>
      <c r="AA172" s="175">
        <f t="shared" ca="1" si="40"/>
        <v>0</v>
      </c>
      <c r="AB172" s="175">
        <f t="shared" ca="1" si="40"/>
        <v>0</v>
      </c>
      <c r="AC172" s="175">
        <f t="shared" ca="1" si="40"/>
        <v>0</v>
      </c>
      <c r="AD172" s="175">
        <f t="shared" ca="1" si="40"/>
        <v>0</v>
      </c>
      <c r="AE172" s="175">
        <f t="shared" ca="1" si="40"/>
        <v>0</v>
      </c>
      <c r="AF172" s="175">
        <f t="shared" ca="1" si="40"/>
        <v>0</v>
      </c>
      <c r="AG172" s="175">
        <f t="shared" ca="1" si="40"/>
        <v>0</v>
      </c>
      <c r="AH172" s="127"/>
      <c r="AI172" s="174"/>
    </row>
    <row r="173" spans="1:35">
      <c r="E173" s="128"/>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99"/>
    </row>
    <row r="174" spans="1:35">
      <c r="E174" s="137" t="s">
        <v>9943</v>
      </c>
      <c r="F174" s="138"/>
      <c r="G174" s="138"/>
      <c r="H174" s="138"/>
      <c r="I174" s="139"/>
    </row>
    <row r="175" spans="1:35">
      <c r="E175" s="140"/>
      <c r="F175" s="141"/>
      <c r="G175" s="140"/>
      <c r="H175" s="142" t="s">
        <v>9944</v>
      </c>
      <c r="I175" s="143" t="str">
        <f>'Manual Inputs'!$I$4 &amp; " " &amp; 'Manual Inputs'!$J$4</f>
        <v>139 lb/ft3</v>
      </c>
    </row>
    <row r="176" spans="1:35">
      <c r="E176" s="140"/>
      <c r="F176" s="141"/>
      <c r="G176" s="140"/>
      <c r="H176" s="142" t="s">
        <v>9945</v>
      </c>
      <c r="I176" s="143" t="str">
        <f>'Manual Inputs'!$I$5 &amp; " " &amp; 'Manual Inputs'!$J$5</f>
        <v>145.2 lb/ft3</v>
      </c>
    </row>
    <row r="177" spans="5:9">
      <c r="E177" s="140"/>
      <c r="F177" s="141"/>
      <c r="G177" s="140"/>
      <c r="H177" s="142" t="s">
        <v>9946</v>
      </c>
      <c r="I177" s="144" t="str">
        <f>TEXT('Manual Inputs'!$I$6, "0%") &amp; " of weight of mix"</f>
        <v>1% of weight of mix</v>
      </c>
    </row>
    <row r="178" spans="5:9">
      <c r="E178" s="140"/>
      <c r="F178" s="141"/>
      <c r="G178" s="140"/>
      <c r="H178" s="142" t="s">
        <v>9947</v>
      </c>
      <c r="I178" s="144" t="str">
        <f>IF('Manual Inputs'!$I$15="", "", 'Manual Inputs'!$I$15 &amp; " " &amp; 'Manual Inputs'!$J$15 &amp; " (" &amp; 'Manual Inputs'!$I$16 &amp; " " &amp; 'Manual Inputs'!$J$16 &amp; ")")</f>
        <v>0.1 gal/yd2 (233 gal/ton)</v>
      </c>
    </row>
    <row r="179" spans="5:9">
      <c r="E179" s="140"/>
      <c r="F179" s="141"/>
      <c r="G179" s="140"/>
      <c r="H179" s="142" t="s">
        <v>9948</v>
      </c>
      <c r="I179" s="144" t="str">
        <f>IF(UPPER('Manual Inputs'!$I$19)="ASPHALT EMULSION",
  'Manual Inputs'!$I$9 &amp; " " &amp; 'Manual Inputs'!$J$9 &amp; " (" &amp; 'Manual Inputs'!$I$10 &amp; " " &amp; 'Manual Inputs'!$J$10 &amp; ")",
  'Manual Inputs'!$I$7 &amp; " " &amp; 'Manual Inputs'!$J$7 &amp; " (" &amp; 'Manual Inputs'!$I$8 &amp; " " &amp; 'Manual Inputs'!$J$8 &amp; ")"
)</f>
        <v>0.27 gal/yd2 (233 gal/ton)</v>
      </c>
    </row>
    <row r="180" spans="5:9">
      <c r="E180" s="140"/>
      <c r="F180" s="141"/>
      <c r="G180" s="140"/>
      <c r="H180" s="142" t="s">
        <v>9975</v>
      </c>
      <c r="I180" s="144" t="str">
        <f>IF('Manual Inputs'!$I$11="", "", 'Manual Inputs'!$I$11 &amp; " " &amp; 'Manual Inputs'!$J$11 &amp; " (" &amp; 'Manual Inputs'!$I$12*100 &amp; "% " &amp; 'Manual Inputs'!$J$12 &amp; ")")</f>
        <v>14.75 lb/yd2 (20% of total area)</v>
      </c>
    </row>
    <row r="181" spans="5:9">
      <c r="E181" s="140"/>
      <c r="F181" s="141"/>
      <c r="G181" s="140"/>
      <c r="H181" s="142" t="s">
        <v>9949</v>
      </c>
      <c r="I181" s="144" t="str">
        <f>IF('Manual Inputs'!$I$13="", "", 'Manual Inputs'!$I$13 &amp; " " &amp; 'Manual Inputs'!$J$13 &amp; " (" &amp; 'Manual Inputs'!$I$14 &amp; " " &amp; 'Manual Inputs'!$J$14 &amp; ")")</f>
        <v>0.1 gal/yd2 (233 gal/ton)</v>
      </c>
    </row>
  </sheetData>
  <mergeCells count="12">
    <mergeCell ref="A10:A17"/>
    <mergeCell ref="B10:B17"/>
    <mergeCell ref="AH15:AH17"/>
    <mergeCell ref="E48:H48"/>
    <mergeCell ref="E79:H79"/>
    <mergeCell ref="E110:H110"/>
    <mergeCell ref="E141:H141"/>
    <mergeCell ref="E15:E17"/>
    <mergeCell ref="E172:H172"/>
    <mergeCell ref="E13:AH13"/>
    <mergeCell ref="F14:H14"/>
    <mergeCell ref="F15:H17"/>
  </mergeCells>
  <conditionalFormatting sqref="H35:I35">
    <cfRule type="cellIs" dxfId="10" priority="53" operator="lessThan">
      <formula>0</formula>
    </cfRule>
  </conditionalFormatting>
  <conditionalFormatting sqref="H66:I66">
    <cfRule type="cellIs" dxfId="9" priority="8" operator="lessThan">
      <formula>0</formula>
    </cfRule>
  </conditionalFormatting>
  <conditionalFormatting sqref="H97:I97">
    <cfRule type="cellIs" dxfId="8" priority="6" operator="lessThan">
      <formula>0</formula>
    </cfRule>
  </conditionalFormatting>
  <conditionalFormatting sqref="H128:I128">
    <cfRule type="cellIs" dxfId="7" priority="4" operator="lessThan">
      <formula>0</formula>
    </cfRule>
  </conditionalFormatting>
  <conditionalFormatting sqref="H159:I159">
    <cfRule type="cellIs" dxfId="6" priority="2" operator="lessThan">
      <formula>0</formula>
    </cfRule>
  </conditionalFormatting>
  <conditionalFormatting sqref="N35:O35">
    <cfRule type="cellIs" dxfId="5" priority="51" operator="lessThan">
      <formula>0</formula>
    </cfRule>
  </conditionalFormatting>
  <conditionalFormatting sqref="N66:O66">
    <cfRule type="cellIs" dxfId="4" priority="7" operator="lessThan">
      <formula>0</formula>
    </cfRule>
  </conditionalFormatting>
  <conditionalFormatting sqref="N97:O97">
    <cfRule type="cellIs" dxfId="3" priority="5" operator="lessThan">
      <formula>0</formula>
    </cfRule>
  </conditionalFormatting>
  <conditionalFormatting sqref="N128:O128">
    <cfRule type="cellIs" dxfId="2" priority="3" operator="lessThan">
      <formula>0</formula>
    </cfRule>
  </conditionalFormatting>
  <conditionalFormatting sqref="N159:O159">
    <cfRule type="cellIs" dxfId="1" priority="1" operator="lessThan">
      <formula>0</formula>
    </cfRule>
  </conditionalFormatting>
  <dataValidations count="1">
    <dataValidation type="list" allowBlank="1" sqref="E113:E139 E82:E108 E20:E46 E51:E77 E144:E170" xr:uid="{3C6F117B-9629-4747-87A0-37358F61C07B}">
      <formula1>"A,B,C,X,Y,Z,A/B,A/B/C,B/C"</formula1>
    </dataValidation>
  </dataValidations>
  <printOptions horizontalCentered="1"/>
  <pageMargins left="0.17" right="0" top="0.56999999999999995" bottom="0" header="0" footer="0"/>
  <pageSetup paperSize="17" scale="3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0A052-1C4D-418D-B1BF-AC8584936C96}">
  <dimension ref="A1"/>
  <sheetViews>
    <sheetView workbookViewId="0">
      <selection sqref="A1:XFD1048576"/>
    </sheetView>
  </sheetViews>
  <sheetFormatPr defaultRowHeight="15"/>
  <cols>
    <col min="1" max="1" width="32.140625" style="52" bestFit="1" customWidth="1"/>
    <col min="2" max="2" width="22.42578125" style="52" bestFit="1" customWidth="1"/>
    <col min="3" max="3" width="8.42578125" style="52" bestFit="1" customWidth="1"/>
    <col min="4" max="4" width="6.28515625" style="52" bestFit="1" customWidth="1"/>
    <col min="5" max="5" width="9" style="52" bestFit="1" customWidth="1"/>
    <col min="6" max="6" width="15.5703125" style="52" bestFit="1" customWidth="1"/>
    <col min="7" max="7" width="8" style="52" bestFit="1" customWidth="1"/>
    <col min="8" max="16384" width="9.140625" style="52"/>
  </cols>
  <sheetData/>
  <pageMargins left="0.75" right="0.75" top="1" bottom="1" header="0.5" footer="0.5"/>
  <pageSetup orientation="portrait"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2102-08DA-4EDC-AC22-49F2DFFE90C4}">
  <dimension ref="A1:D3000"/>
  <sheetViews>
    <sheetView workbookViewId="0">
      <selection sqref="A1:D1"/>
    </sheetView>
  </sheetViews>
  <sheetFormatPr defaultRowHeight="15"/>
  <cols>
    <col min="1" max="1" width="20.42578125" style="15" customWidth="1"/>
    <col min="2" max="3" width="26" style="30" customWidth="1"/>
    <col min="4" max="4" width="19" style="32" bestFit="1" customWidth="1"/>
    <col min="5" max="16384" width="9.140625" style="52"/>
  </cols>
  <sheetData>
    <row r="1" spans="1:4" ht="45" customHeight="1">
      <c r="A1" s="256" t="s">
        <v>9986</v>
      </c>
      <c r="B1" s="256"/>
      <c r="C1" s="256"/>
      <c r="D1" s="256"/>
    </row>
    <row r="2" spans="1:4">
      <c r="A2" s="29" t="s">
        <v>19</v>
      </c>
      <c r="B2" s="31" t="s">
        <v>30</v>
      </c>
      <c r="C2" s="31" t="s">
        <v>59</v>
      </c>
      <c r="D2" s="33" t="s">
        <v>31</v>
      </c>
    </row>
    <row r="3" spans="1:4">
      <c r="A3" s="15" t="str">
        <f>IF(ISNUMBER(VALUE(SUBSTITUTE('Quantities Report_Secondary'!$A1,"+",""))), VALUE(SUBSTITUTE('Quantities Report_Secondary'!$A1,"+","")),IF('Quantities Report_Secondary'!$A1="","End of Project",$A2))</f>
        <v>End of Project</v>
      </c>
      <c r="B3" s="30" t="str">
        <f>IF(ISNUMBER('Quantities Report_Secondary'!$A1), "", TRIM(CLEAN(SUBSTITUTE('Quantities Report_Secondary'!$A1, CHAR(160), " "))))</f>
        <v/>
      </c>
      <c r="C3" s="30">
        <f>'Quantities Report_Secondary'!F1</f>
        <v>0</v>
      </c>
      <c r="D3" s="32">
        <f>'Quantities Report_Secondary'!G1</f>
        <v>0</v>
      </c>
    </row>
    <row r="4" spans="1:4">
      <c r="A4" s="15" t="str">
        <f>IF(ISNUMBER(VALUE(SUBSTITUTE('Quantities Report_Secondary'!$A2,"+",""))), VALUE(SUBSTITUTE('Quantities Report_Secondary'!$A2,"+","")),IF('Quantities Report_Secondary'!$A2="","End of Project",$A3))</f>
        <v>End of Project</v>
      </c>
      <c r="B4" s="30" t="str">
        <f>IF(ISNUMBER('Quantities Report_Secondary'!$A2), "", TRIM(CLEAN(SUBSTITUTE('Quantities Report_Secondary'!$A2, CHAR(160), " "))))</f>
        <v/>
      </c>
      <c r="C4" s="30">
        <f>'Quantities Report_Secondary'!F2</f>
        <v>0</v>
      </c>
      <c r="D4" s="32">
        <f>'Quantities Report_Secondary'!G2</f>
        <v>0</v>
      </c>
    </row>
    <row r="5" spans="1:4">
      <c r="A5" s="15" t="str">
        <f>IF(ISNUMBER(VALUE(SUBSTITUTE('Quantities Report_Secondary'!$A3,"+",""))), VALUE(SUBSTITUTE('Quantities Report_Secondary'!$A3,"+","")),IF('Quantities Report_Secondary'!$A3="","End of Project",$A4))</f>
        <v>End of Project</v>
      </c>
      <c r="B5" s="30" t="str">
        <f>IF(ISNUMBER('Quantities Report_Secondary'!$A3), "", TRIM(CLEAN(SUBSTITUTE('Quantities Report_Secondary'!$A3, CHAR(160), " "))))</f>
        <v/>
      </c>
      <c r="C5" s="30">
        <f>'Quantities Report_Secondary'!F3</f>
        <v>0</v>
      </c>
      <c r="D5" s="32">
        <f>'Quantities Report_Secondary'!G3</f>
        <v>0</v>
      </c>
    </row>
    <row r="6" spans="1:4">
      <c r="A6" s="15" t="str">
        <f>IF(ISNUMBER(VALUE(SUBSTITUTE('Quantities Report_Secondary'!$A4,"+",""))), VALUE(SUBSTITUTE('Quantities Report_Secondary'!$A4,"+","")),IF('Quantities Report_Secondary'!$A4="","End of Project",$A5))</f>
        <v>End of Project</v>
      </c>
      <c r="B6" s="30" t="str">
        <f>IF(ISNUMBER('Quantities Report_Secondary'!$A4), "", TRIM(CLEAN(SUBSTITUTE('Quantities Report_Secondary'!$A4, CHAR(160), " "))))</f>
        <v/>
      </c>
      <c r="C6" s="30">
        <f>'Quantities Report_Secondary'!F4</f>
        <v>0</v>
      </c>
      <c r="D6" s="32">
        <f>'Quantities Report_Secondary'!G4</f>
        <v>0</v>
      </c>
    </row>
    <row r="7" spans="1:4">
      <c r="A7" s="15" t="str">
        <f>IF(ISNUMBER(VALUE(SUBSTITUTE('Quantities Report_Secondary'!$A5,"+",""))), VALUE(SUBSTITUTE('Quantities Report_Secondary'!$A5,"+","")),IF('Quantities Report_Secondary'!$A5="","End of Project",$A6))</f>
        <v>End of Project</v>
      </c>
      <c r="B7" s="30" t="str">
        <f>IF(ISNUMBER('Quantities Report_Secondary'!$A5), "", TRIM(CLEAN(SUBSTITUTE('Quantities Report_Secondary'!$A5, CHAR(160), " "))))</f>
        <v/>
      </c>
      <c r="C7" s="30">
        <f>'Quantities Report_Secondary'!F5</f>
        <v>0</v>
      </c>
      <c r="D7" s="32">
        <f>'Quantities Report_Secondary'!G5</f>
        <v>0</v>
      </c>
    </row>
    <row r="8" spans="1:4">
      <c r="A8" s="15" t="str">
        <f>IF(ISNUMBER(VALUE(SUBSTITUTE('Quantities Report_Secondary'!$A6,"+",""))), VALUE(SUBSTITUTE('Quantities Report_Secondary'!$A6,"+","")),IF('Quantities Report_Secondary'!$A6="","End of Project",$A7))</f>
        <v>End of Project</v>
      </c>
      <c r="B8" s="30" t="str">
        <f>IF(ISNUMBER('Quantities Report_Secondary'!$A6), "", TRIM(CLEAN(SUBSTITUTE('Quantities Report_Secondary'!$A6, CHAR(160), " "))))</f>
        <v/>
      </c>
      <c r="C8" s="30">
        <f>'Quantities Report_Secondary'!F6</f>
        <v>0</v>
      </c>
      <c r="D8" s="32">
        <f>'Quantities Report_Secondary'!G6</f>
        <v>0</v>
      </c>
    </row>
    <row r="9" spans="1:4">
      <c r="A9" s="15" t="str">
        <f>IF(ISNUMBER(VALUE(SUBSTITUTE('Quantities Report_Secondary'!$A7,"+",""))), VALUE(SUBSTITUTE('Quantities Report_Secondary'!$A7,"+","")),IF('Quantities Report_Secondary'!$A7="","End of Project",$A8))</f>
        <v>End of Project</v>
      </c>
      <c r="B9" s="30" t="str">
        <f>IF(ISNUMBER('Quantities Report_Secondary'!$A7), "", TRIM(CLEAN(SUBSTITUTE('Quantities Report_Secondary'!$A7, CHAR(160), " "))))</f>
        <v/>
      </c>
      <c r="C9" s="30">
        <f>'Quantities Report_Secondary'!F7</f>
        <v>0</v>
      </c>
      <c r="D9" s="32">
        <f>'Quantities Report_Secondary'!G7</f>
        <v>0</v>
      </c>
    </row>
    <row r="10" spans="1:4">
      <c r="A10" s="15" t="str">
        <f>IF(ISNUMBER(VALUE(SUBSTITUTE('Quantities Report_Secondary'!$A8,"+",""))), VALUE(SUBSTITUTE('Quantities Report_Secondary'!$A8,"+","")),IF('Quantities Report_Secondary'!$A8="","End of Project",$A9))</f>
        <v>End of Project</v>
      </c>
      <c r="B10" s="30" t="str">
        <f>IF(ISNUMBER('Quantities Report_Secondary'!$A8), "", TRIM(CLEAN(SUBSTITUTE('Quantities Report_Secondary'!$A8, CHAR(160), " "))))</f>
        <v/>
      </c>
      <c r="C10" s="30">
        <f>'Quantities Report_Secondary'!F8</f>
        <v>0</v>
      </c>
      <c r="D10" s="32">
        <f>'Quantities Report_Secondary'!G8</f>
        <v>0</v>
      </c>
    </row>
    <row r="11" spans="1:4">
      <c r="A11" s="15" t="str">
        <f>IF(ISNUMBER(VALUE(SUBSTITUTE('Quantities Report_Secondary'!$A9,"+",""))), VALUE(SUBSTITUTE('Quantities Report_Secondary'!$A9,"+","")),IF('Quantities Report_Secondary'!$A9="","End of Project",$A10))</f>
        <v>End of Project</v>
      </c>
      <c r="B11" s="30" t="str">
        <f>IF(ISNUMBER('Quantities Report_Secondary'!$A9), "", TRIM(CLEAN(SUBSTITUTE('Quantities Report_Secondary'!$A9, CHAR(160), " "))))</f>
        <v/>
      </c>
      <c r="C11" s="30">
        <f>'Quantities Report_Secondary'!F9</f>
        <v>0</v>
      </c>
      <c r="D11" s="32">
        <f>'Quantities Report_Secondary'!G9</f>
        <v>0</v>
      </c>
    </row>
    <row r="12" spans="1:4">
      <c r="A12" s="15" t="str">
        <f>IF(ISNUMBER(VALUE(SUBSTITUTE('Quantities Report_Secondary'!$A10,"+",""))), VALUE(SUBSTITUTE('Quantities Report_Secondary'!$A10,"+","")),IF('Quantities Report_Secondary'!$A10="","End of Project",$A11))</f>
        <v>End of Project</v>
      </c>
      <c r="B12" s="30" t="str">
        <f>IF(ISNUMBER('Quantities Report_Secondary'!$A10), "", TRIM(CLEAN(SUBSTITUTE('Quantities Report_Secondary'!$A10, CHAR(160), " "))))</f>
        <v/>
      </c>
      <c r="C12" s="30">
        <f>'Quantities Report_Secondary'!F10</f>
        <v>0</v>
      </c>
      <c r="D12" s="32">
        <f>'Quantities Report_Secondary'!G10</f>
        <v>0</v>
      </c>
    </row>
    <row r="13" spans="1:4">
      <c r="A13" s="15" t="str">
        <f>IF(ISNUMBER(VALUE(SUBSTITUTE('Quantities Report_Secondary'!$A11,"+",""))), VALUE(SUBSTITUTE('Quantities Report_Secondary'!$A11,"+","")),IF('Quantities Report_Secondary'!$A11="","End of Project",$A12))</f>
        <v>End of Project</v>
      </c>
      <c r="B13" s="30" t="str">
        <f>IF(ISNUMBER('Quantities Report_Secondary'!$A11), "", TRIM(CLEAN(SUBSTITUTE('Quantities Report_Secondary'!$A11, CHAR(160), " "))))</f>
        <v/>
      </c>
      <c r="C13" s="30">
        <f>'Quantities Report_Secondary'!F11</f>
        <v>0</v>
      </c>
      <c r="D13" s="32">
        <f>'Quantities Report_Secondary'!G11</f>
        <v>0</v>
      </c>
    </row>
    <row r="14" spans="1:4">
      <c r="A14" s="15" t="str">
        <f>IF(ISNUMBER(VALUE(SUBSTITUTE('Quantities Report_Secondary'!$A12,"+",""))), VALUE(SUBSTITUTE('Quantities Report_Secondary'!$A12,"+","")),IF('Quantities Report_Secondary'!$A12="","End of Project",$A13))</f>
        <v>End of Project</v>
      </c>
      <c r="B14" s="30" t="str">
        <f>IF(ISNUMBER('Quantities Report_Secondary'!$A12), "", TRIM(CLEAN(SUBSTITUTE('Quantities Report_Secondary'!$A12, CHAR(160), " "))))</f>
        <v/>
      </c>
      <c r="C14" s="30">
        <f>'Quantities Report_Secondary'!F12</f>
        <v>0</v>
      </c>
      <c r="D14" s="32">
        <f>'Quantities Report_Secondary'!G12</f>
        <v>0</v>
      </c>
    </row>
    <row r="15" spans="1:4">
      <c r="A15" s="15" t="str">
        <f>IF(ISNUMBER(VALUE(SUBSTITUTE('Quantities Report_Secondary'!$A13,"+",""))), VALUE(SUBSTITUTE('Quantities Report_Secondary'!$A13,"+","")),IF('Quantities Report_Secondary'!$A13="","End of Project",$A14))</f>
        <v>End of Project</v>
      </c>
      <c r="B15" s="30" t="str">
        <f>IF(ISNUMBER('Quantities Report_Secondary'!$A13), "", TRIM(CLEAN(SUBSTITUTE('Quantities Report_Secondary'!$A13, CHAR(160), " "))))</f>
        <v/>
      </c>
      <c r="C15" s="30">
        <f>'Quantities Report_Secondary'!F13</f>
        <v>0</v>
      </c>
      <c r="D15" s="32">
        <f>'Quantities Report_Secondary'!G13</f>
        <v>0</v>
      </c>
    </row>
    <row r="16" spans="1:4">
      <c r="A16" s="15" t="str">
        <f>IF(ISNUMBER(VALUE(SUBSTITUTE('Quantities Report_Secondary'!$A14,"+",""))), VALUE(SUBSTITUTE('Quantities Report_Secondary'!$A14,"+","")),IF('Quantities Report_Secondary'!$A14="","End of Project",$A15))</f>
        <v>End of Project</v>
      </c>
      <c r="B16" s="30" t="str">
        <f>IF(ISNUMBER('Quantities Report_Secondary'!$A14), "", TRIM(CLEAN(SUBSTITUTE('Quantities Report_Secondary'!$A14, CHAR(160), " "))))</f>
        <v/>
      </c>
      <c r="C16" s="30">
        <f>'Quantities Report_Secondary'!F14</f>
        <v>0</v>
      </c>
      <c r="D16" s="32">
        <f>'Quantities Report_Secondary'!G14</f>
        <v>0</v>
      </c>
    </row>
    <row r="17" spans="1:4">
      <c r="A17" s="15" t="str">
        <f>IF(ISNUMBER(VALUE(SUBSTITUTE('Quantities Report_Secondary'!$A15,"+",""))), VALUE(SUBSTITUTE('Quantities Report_Secondary'!$A15,"+","")),IF('Quantities Report_Secondary'!$A15="","End of Project",$A16))</f>
        <v>End of Project</v>
      </c>
      <c r="B17" s="30" t="str">
        <f>IF(ISNUMBER('Quantities Report_Secondary'!$A15), "", TRIM(CLEAN(SUBSTITUTE('Quantities Report_Secondary'!$A15, CHAR(160), " "))))</f>
        <v/>
      </c>
      <c r="C17" s="30">
        <f>'Quantities Report_Secondary'!F15</f>
        <v>0</v>
      </c>
      <c r="D17" s="32">
        <f>'Quantities Report_Secondary'!G15</f>
        <v>0</v>
      </c>
    </row>
    <row r="18" spans="1:4">
      <c r="A18" s="15" t="str">
        <f>IF(ISNUMBER(VALUE(SUBSTITUTE('Quantities Report_Secondary'!$A16,"+",""))), VALUE(SUBSTITUTE('Quantities Report_Secondary'!$A16,"+","")),IF('Quantities Report_Secondary'!$A16="","End of Project",$A17))</f>
        <v>End of Project</v>
      </c>
      <c r="B18" s="30" t="str">
        <f>IF(ISNUMBER('Quantities Report_Secondary'!$A16), "", TRIM(CLEAN(SUBSTITUTE('Quantities Report_Secondary'!$A16, CHAR(160), " "))))</f>
        <v/>
      </c>
      <c r="C18" s="30">
        <f>'Quantities Report_Secondary'!F16</f>
        <v>0</v>
      </c>
      <c r="D18" s="32">
        <f>'Quantities Report_Secondary'!G16</f>
        <v>0</v>
      </c>
    </row>
    <row r="19" spans="1:4">
      <c r="A19" s="15" t="str">
        <f>IF(ISNUMBER(VALUE(SUBSTITUTE('Quantities Report_Secondary'!$A17,"+",""))), VALUE(SUBSTITUTE('Quantities Report_Secondary'!$A17,"+","")),IF('Quantities Report_Secondary'!$A17="","End of Project",$A18))</f>
        <v>End of Project</v>
      </c>
      <c r="B19" s="30" t="str">
        <f>IF(ISNUMBER('Quantities Report_Secondary'!$A17), "", TRIM(CLEAN(SUBSTITUTE('Quantities Report_Secondary'!$A17, CHAR(160), " "))))</f>
        <v/>
      </c>
      <c r="C19" s="30">
        <f>'Quantities Report_Secondary'!F17</f>
        <v>0</v>
      </c>
      <c r="D19" s="32">
        <f>'Quantities Report_Secondary'!G17</f>
        <v>0</v>
      </c>
    </row>
    <row r="20" spans="1:4">
      <c r="A20" s="15" t="str">
        <f>IF(ISNUMBER(VALUE(SUBSTITUTE('Quantities Report_Secondary'!$A18,"+",""))), VALUE(SUBSTITUTE('Quantities Report_Secondary'!$A18,"+","")),IF('Quantities Report_Secondary'!$A18="","End of Project",$A19))</f>
        <v>End of Project</v>
      </c>
      <c r="B20" s="30" t="str">
        <f>IF(ISNUMBER('Quantities Report_Secondary'!$A18), "", TRIM(CLEAN(SUBSTITUTE('Quantities Report_Secondary'!$A18, CHAR(160), " "))))</f>
        <v/>
      </c>
      <c r="C20" s="30">
        <f>'Quantities Report_Secondary'!F18</f>
        <v>0</v>
      </c>
      <c r="D20" s="32">
        <f>'Quantities Report_Secondary'!G18</f>
        <v>0</v>
      </c>
    </row>
    <row r="21" spans="1:4">
      <c r="A21" s="15" t="str">
        <f>IF(ISNUMBER(VALUE(SUBSTITUTE('Quantities Report_Secondary'!$A19,"+",""))), VALUE(SUBSTITUTE('Quantities Report_Secondary'!$A19,"+","")),IF('Quantities Report_Secondary'!$A19="","End of Project",$A20))</f>
        <v>End of Project</v>
      </c>
      <c r="B21" s="30" t="str">
        <f>IF(ISNUMBER('Quantities Report_Secondary'!$A19), "", TRIM(CLEAN(SUBSTITUTE('Quantities Report_Secondary'!$A19, CHAR(160), " "))))</f>
        <v/>
      </c>
      <c r="C21" s="30">
        <f>'Quantities Report_Secondary'!F19</f>
        <v>0</v>
      </c>
      <c r="D21" s="32">
        <f>'Quantities Report_Secondary'!G19</f>
        <v>0</v>
      </c>
    </row>
    <row r="22" spans="1:4">
      <c r="A22" s="15" t="str">
        <f>IF(ISNUMBER(VALUE(SUBSTITUTE('Quantities Report_Secondary'!$A20,"+",""))), VALUE(SUBSTITUTE('Quantities Report_Secondary'!$A20,"+","")),IF('Quantities Report_Secondary'!$A20="","End of Project",$A21))</f>
        <v>End of Project</v>
      </c>
      <c r="B22" s="30" t="str">
        <f>IF(ISNUMBER('Quantities Report_Secondary'!$A20), "", TRIM(CLEAN(SUBSTITUTE('Quantities Report_Secondary'!$A20, CHAR(160), " "))))</f>
        <v/>
      </c>
      <c r="C22" s="30">
        <f>'Quantities Report_Secondary'!F20</f>
        <v>0</v>
      </c>
      <c r="D22" s="32">
        <f>'Quantities Report_Secondary'!G20</f>
        <v>0</v>
      </c>
    </row>
    <row r="23" spans="1:4">
      <c r="A23" s="15" t="str">
        <f>IF(ISNUMBER(VALUE(SUBSTITUTE('Quantities Report_Secondary'!$A21,"+",""))), VALUE(SUBSTITUTE('Quantities Report_Secondary'!$A21,"+","")),IF('Quantities Report_Secondary'!$A21="","End of Project",$A22))</f>
        <v>End of Project</v>
      </c>
      <c r="B23" s="30" t="str">
        <f>IF(ISNUMBER('Quantities Report_Secondary'!$A21), "", TRIM(CLEAN(SUBSTITUTE('Quantities Report_Secondary'!$A21, CHAR(160), " "))))</f>
        <v/>
      </c>
      <c r="C23" s="30">
        <f>'Quantities Report_Secondary'!F21</f>
        <v>0</v>
      </c>
      <c r="D23" s="32">
        <f>'Quantities Report_Secondary'!G21</f>
        <v>0</v>
      </c>
    </row>
    <row r="24" spans="1:4">
      <c r="A24" s="15" t="str">
        <f>IF(ISNUMBER(VALUE(SUBSTITUTE('Quantities Report_Secondary'!$A22,"+",""))), VALUE(SUBSTITUTE('Quantities Report_Secondary'!$A22,"+","")),IF('Quantities Report_Secondary'!$A22="","End of Project",$A23))</f>
        <v>End of Project</v>
      </c>
      <c r="B24" s="30" t="str">
        <f>IF(ISNUMBER('Quantities Report_Secondary'!$A22), "", TRIM(CLEAN(SUBSTITUTE('Quantities Report_Secondary'!$A22, CHAR(160), " "))))</f>
        <v/>
      </c>
      <c r="C24" s="30">
        <f>'Quantities Report_Secondary'!F22</f>
        <v>0</v>
      </c>
      <c r="D24" s="32">
        <f>'Quantities Report_Secondary'!G22</f>
        <v>0</v>
      </c>
    </row>
    <row r="25" spans="1:4">
      <c r="A25" s="15" t="str">
        <f>IF(ISNUMBER(VALUE(SUBSTITUTE('Quantities Report_Secondary'!$A23,"+",""))), VALUE(SUBSTITUTE('Quantities Report_Secondary'!$A23,"+","")),IF('Quantities Report_Secondary'!$A23="","End of Project",$A24))</f>
        <v>End of Project</v>
      </c>
      <c r="B25" s="30" t="str">
        <f>IF(ISNUMBER('Quantities Report_Secondary'!$A23), "", TRIM(CLEAN(SUBSTITUTE('Quantities Report_Secondary'!$A23, CHAR(160), " "))))</f>
        <v/>
      </c>
      <c r="C25" s="30">
        <f>'Quantities Report_Secondary'!F23</f>
        <v>0</v>
      </c>
      <c r="D25" s="32">
        <f>'Quantities Report_Secondary'!G23</f>
        <v>0</v>
      </c>
    </row>
    <row r="26" spans="1:4">
      <c r="A26" s="15" t="str">
        <f>IF(ISNUMBER(VALUE(SUBSTITUTE('Quantities Report_Secondary'!$A24,"+",""))), VALUE(SUBSTITUTE('Quantities Report_Secondary'!$A24,"+","")),IF('Quantities Report_Secondary'!$A24="","End of Project",$A25))</f>
        <v>End of Project</v>
      </c>
      <c r="B26" s="30" t="str">
        <f>IF(ISNUMBER('Quantities Report_Secondary'!$A24), "", TRIM(CLEAN(SUBSTITUTE('Quantities Report_Secondary'!$A24, CHAR(160), " "))))</f>
        <v/>
      </c>
      <c r="C26" s="30">
        <f>'Quantities Report_Secondary'!F24</f>
        <v>0</v>
      </c>
      <c r="D26" s="32">
        <f>'Quantities Report_Secondary'!G24</f>
        <v>0</v>
      </c>
    </row>
    <row r="27" spans="1:4">
      <c r="A27" s="15" t="str">
        <f>IF(ISNUMBER(VALUE(SUBSTITUTE('Quantities Report_Secondary'!$A25,"+",""))), VALUE(SUBSTITUTE('Quantities Report_Secondary'!$A25,"+","")),IF('Quantities Report_Secondary'!$A25="","End of Project",$A26))</f>
        <v>End of Project</v>
      </c>
      <c r="B27" s="30" t="str">
        <f>IF(ISNUMBER('Quantities Report_Secondary'!$A25), "", TRIM(CLEAN(SUBSTITUTE('Quantities Report_Secondary'!$A25, CHAR(160), " "))))</f>
        <v/>
      </c>
      <c r="C27" s="30">
        <f>'Quantities Report_Secondary'!F25</f>
        <v>0</v>
      </c>
      <c r="D27" s="32">
        <f>'Quantities Report_Secondary'!G25</f>
        <v>0</v>
      </c>
    </row>
    <row r="28" spans="1:4">
      <c r="A28" s="15" t="str">
        <f>IF(ISNUMBER(VALUE(SUBSTITUTE('Quantities Report_Secondary'!$A26,"+",""))), VALUE(SUBSTITUTE('Quantities Report_Secondary'!$A26,"+","")),IF('Quantities Report_Secondary'!$A26="","End of Project",$A27))</f>
        <v>End of Project</v>
      </c>
      <c r="B28" s="30" t="str">
        <f>IF(ISNUMBER('Quantities Report_Secondary'!$A26), "", TRIM(CLEAN(SUBSTITUTE('Quantities Report_Secondary'!$A26, CHAR(160), " "))))</f>
        <v/>
      </c>
      <c r="C28" s="30">
        <f>'Quantities Report_Secondary'!F26</f>
        <v>0</v>
      </c>
      <c r="D28" s="32">
        <f>'Quantities Report_Secondary'!G26</f>
        <v>0</v>
      </c>
    </row>
    <row r="29" spans="1:4">
      <c r="A29" s="15" t="str">
        <f>IF(ISNUMBER(VALUE(SUBSTITUTE('Quantities Report_Secondary'!$A27,"+",""))), VALUE(SUBSTITUTE('Quantities Report_Secondary'!$A27,"+","")),IF('Quantities Report_Secondary'!$A27="","End of Project",$A28))</f>
        <v>End of Project</v>
      </c>
      <c r="B29" s="30" t="str">
        <f>IF(ISNUMBER('Quantities Report_Secondary'!$A27), "", TRIM(CLEAN(SUBSTITUTE('Quantities Report_Secondary'!$A27, CHAR(160), " "))))</f>
        <v/>
      </c>
      <c r="C29" s="30">
        <f>'Quantities Report_Secondary'!F27</f>
        <v>0</v>
      </c>
      <c r="D29" s="32">
        <f>'Quantities Report_Secondary'!G27</f>
        <v>0</v>
      </c>
    </row>
    <row r="30" spans="1:4">
      <c r="A30" s="15" t="str">
        <f>IF(ISNUMBER(VALUE(SUBSTITUTE('Quantities Report_Secondary'!$A28,"+",""))), VALUE(SUBSTITUTE('Quantities Report_Secondary'!$A28,"+","")),IF('Quantities Report_Secondary'!$A28="","End of Project",$A29))</f>
        <v>End of Project</v>
      </c>
      <c r="B30" s="30" t="str">
        <f>IF(ISNUMBER('Quantities Report_Secondary'!$A28), "", TRIM(CLEAN(SUBSTITUTE('Quantities Report_Secondary'!$A28, CHAR(160), " "))))</f>
        <v/>
      </c>
      <c r="C30" s="30">
        <f>'Quantities Report_Secondary'!F28</f>
        <v>0</v>
      </c>
      <c r="D30" s="32">
        <f>'Quantities Report_Secondary'!G28</f>
        <v>0</v>
      </c>
    </row>
    <row r="31" spans="1:4">
      <c r="A31" s="15" t="str">
        <f>IF(ISNUMBER(VALUE(SUBSTITUTE('Quantities Report_Secondary'!$A29,"+",""))), VALUE(SUBSTITUTE('Quantities Report_Secondary'!$A29,"+","")),IF('Quantities Report_Secondary'!$A29="","End of Project",$A30))</f>
        <v>End of Project</v>
      </c>
      <c r="B31" s="30" t="str">
        <f>IF(ISNUMBER('Quantities Report_Secondary'!$A29), "", TRIM(CLEAN(SUBSTITUTE('Quantities Report_Secondary'!$A29, CHAR(160), " "))))</f>
        <v/>
      </c>
      <c r="C31" s="30">
        <f>'Quantities Report_Secondary'!F29</f>
        <v>0</v>
      </c>
      <c r="D31" s="32">
        <f>'Quantities Report_Secondary'!G29</f>
        <v>0</v>
      </c>
    </row>
    <row r="32" spans="1:4">
      <c r="A32" s="15" t="str">
        <f>IF(ISNUMBER(VALUE(SUBSTITUTE('Quantities Report_Secondary'!$A30,"+",""))), VALUE(SUBSTITUTE('Quantities Report_Secondary'!$A30,"+","")),IF('Quantities Report_Secondary'!$A30="","End of Project",$A31))</f>
        <v>End of Project</v>
      </c>
      <c r="B32" s="30" t="str">
        <f>IF(ISNUMBER('Quantities Report_Secondary'!$A30), "", TRIM(CLEAN(SUBSTITUTE('Quantities Report_Secondary'!$A30, CHAR(160), " "))))</f>
        <v/>
      </c>
      <c r="C32" s="30">
        <f>'Quantities Report_Secondary'!F30</f>
        <v>0</v>
      </c>
      <c r="D32" s="32">
        <f>'Quantities Report_Secondary'!G30</f>
        <v>0</v>
      </c>
    </row>
    <row r="33" spans="1:4">
      <c r="A33" s="15" t="str">
        <f>IF(ISNUMBER(VALUE(SUBSTITUTE('Quantities Report_Secondary'!$A31,"+",""))), VALUE(SUBSTITUTE('Quantities Report_Secondary'!$A31,"+","")),IF('Quantities Report_Secondary'!$A31="","End of Project",$A32))</f>
        <v>End of Project</v>
      </c>
      <c r="B33" s="30" t="str">
        <f>IF(ISNUMBER('Quantities Report_Secondary'!$A31), "", TRIM(CLEAN(SUBSTITUTE('Quantities Report_Secondary'!$A31, CHAR(160), " "))))</f>
        <v/>
      </c>
      <c r="C33" s="30">
        <f>'Quantities Report_Secondary'!F31</f>
        <v>0</v>
      </c>
      <c r="D33" s="32">
        <f>'Quantities Report_Secondary'!G31</f>
        <v>0</v>
      </c>
    </row>
    <row r="34" spans="1:4">
      <c r="A34" s="15" t="str">
        <f>IF(ISNUMBER(VALUE(SUBSTITUTE('Quantities Report_Secondary'!$A32,"+",""))), VALUE(SUBSTITUTE('Quantities Report_Secondary'!$A32,"+","")),IF('Quantities Report_Secondary'!$A32="","End of Project",$A33))</f>
        <v>End of Project</v>
      </c>
      <c r="B34" s="30" t="str">
        <f>IF(ISNUMBER('Quantities Report_Secondary'!$A32), "", TRIM(CLEAN(SUBSTITUTE('Quantities Report_Secondary'!$A32, CHAR(160), " "))))</f>
        <v/>
      </c>
      <c r="C34" s="30">
        <f>'Quantities Report_Secondary'!F32</f>
        <v>0</v>
      </c>
      <c r="D34" s="32">
        <f>'Quantities Report_Secondary'!G32</f>
        <v>0</v>
      </c>
    </row>
    <row r="35" spans="1:4">
      <c r="A35" s="15" t="str">
        <f>IF(ISNUMBER(VALUE(SUBSTITUTE('Quantities Report_Secondary'!$A33,"+",""))), VALUE(SUBSTITUTE('Quantities Report_Secondary'!$A33,"+","")),IF('Quantities Report_Secondary'!$A33="","End of Project",$A34))</f>
        <v>End of Project</v>
      </c>
      <c r="B35" s="30" t="str">
        <f>IF(ISNUMBER('Quantities Report_Secondary'!$A33), "", TRIM(CLEAN(SUBSTITUTE('Quantities Report_Secondary'!$A33, CHAR(160), " "))))</f>
        <v/>
      </c>
      <c r="C35" s="30">
        <f>'Quantities Report_Secondary'!F33</f>
        <v>0</v>
      </c>
      <c r="D35" s="32">
        <f>'Quantities Report_Secondary'!G33</f>
        <v>0</v>
      </c>
    </row>
    <row r="36" spans="1:4">
      <c r="A36" s="15" t="str">
        <f>IF(ISNUMBER(VALUE(SUBSTITUTE('Quantities Report_Secondary'!$A34,"+",""))), VALUE(SUBSTITUTE('Quantities Report_Secondary'!$A34,"+","")),IF('Quantities Report_Secondary'!$A34="","End of Project",$A35))</f>
        <v>End of Project</v>
      </c>
      <c r="B36" s="30" t="str">
        <f>IF(ISNUMBER('Quantities Report_Secondary'!$A34), "", TRIM(CLEAN(SUBSTITUTE('Quantities Report_Secondary'!$A34, CHAR(160), " "))))</f>
        <v/>
      </c>
      <c r="C36" s="30">
        <f>'Quantities Report_Secondary'!F34</f>
        <v>0</v>
      </c>
      <c r="D36" s="32">
        <f>'Quantities Report_Secondary'!G34</f>
        <v>0</v>
      </c>
    </row>
    <row r="37" spans="1:4">
      <c r="A37" s="15" t="str">
        <f>IF(ISNUMBER(VALUE(SUBSTITUTE('Quantities Report_Secondary'!$A35,"+",""))), VALUE(SUBSTITUTE('Quantities Report_Secondary'!$A35,"+","")),IF('Quantities Report_Secondary'!$A35="","End of Project",$A36))</f>
        <v>End of Project</v>
      </c>
      <c r="B37" s="30" t="str">
        <f>IF(ISNUMBER('Quantities Report_Secondary'!$A35), "", TRIM(CLEAN(SUBSTITUTE('Quantities Report_Secondary'!$A35, CHAR(160), " "))))</f>
        <v/>
      </c>
      <c r="C37" s="30">
        <f>'Quantities Report_Secondary'!F35</f>
        <v>0</v>
      </c>
      <c r="D37" s="32">
        <f>'Quantities Report_Secondary'!G35</f>
        <v>0</v>
      </c>
    </row>
    <row r="38" spans="1:4">
      <c r="A38" s="15" t="str">
        <f>IF(ISNUMBER(VALUE(SUBSTITUTE('Quantities Report_Secondary'!$A36,"+",""))), VALUE(SUBSTITUTE('Quantities Report_Secondary'!$A36,"+","")),IF('Quantities Report_Secondary'!$A36="","End of Project",$A37))</f>
        <v>End of Project</v>
      </c>
      <c r="B38" s="30" t="str">
        <f>IF(ISNUMBER('Quantities Report_Secondary'!$A36), "", TRIM(CLEAN(SUBSTITUTE('Quantities Report_Secondary'!$A36, CHAR(160), " "))))</f>
        <v/>
      </c>
      <c r="C38" s="30">
        <f>'Quantities Report_Secondary'!F36</f>
        <v>0</v>
      </c>
      <c r="D38" s="32">
        <f>'Quantities Report_Secondary'!G36</f>
        <v>0</v>
      </c>
    </row>
    <row r="39" spans="1:4">
      <c r="A39" s="15" t="str">
        <f>IF(ISNUMBER(VALUE(SUBSTITUTE('Quantities Report_Secondary'!$A37,"+",""))), VALUE(SUBSTITUTE('Quantities Report_Secondary'!$A37,"+","")),IF('Quantities Report_Secondary'!$A37="","End of Project",$A38))</f>
        <v>End of Project</v>
      </c>
      <c r="B39" s="30" t="str">
        <f>IF(ISNUMBER('Quantities Report_Secondary'!$A37), "", TRIM(CLEAN(SUBSTITUTE('Quantities Report_Secondary'!$A37, CHAR(160), " "))))</f>
        <v/>
      </c>
      <c r="C39" s="30">
        <f>'Quantities Report_Secondary'!F37</f>
        <v>0</v>
      </c>
      <c r="D39" s="32">
        <f>'Quantities Report_Secondary'!G37</f>
        <v>0</v>
      </c>
    </row>
    <row r="40" spans="1:4">
      <c r="A40" s="15" t="str">
        <f>IF(ISNUMBER(VALUE(SUBSTITUTE('Quantities Report_Secondary'!$A38,"+",""))), VALUE(SUBSTITUTE('Quantities Report_Secondary'!$A38,"+","")),IF('Quantities Report_Secondary'!$A38="","End of Project",$A39))</f>
        <v>End of Project</v>
      </c>
      <c r="B40" s="30" t="str">
        <f>IF(ISNUMBER('Quantities Report_Secondary'!$A38), "", TRIM(CLEAN(SUBSTITUTE('Quantities Report_Secondary'!$A38, CHAR(160), " "))))</f>
        <v/>
      </c>
      <c r="C40" s="30">
        <f>'Quantities Report_Secondary'!F38</f>
        <v>0</v>
      </c>
      <c r="D40" s="32">
        <f>'Quantities Report_Secondary'!G38</f>
        <v>0</v>
      </c>
    </row>
    <row r="41" spans="1:4">
      <c r="A41" s="15" t="str">
        <f>IF(ISNUMBER(VALUE(SUBSTITUTE('Quantities Report_Secondary'!$A39,"+",""))), VALUE(SUBSTITUTE('Quantities Report_Secondary'!$A39,"+","")),IF('Quantities Report_Secondary'!$A39="","End of Project",$A40))</f>
        <v>End of Project</v>
      </c>
      <c r="B41" s="30" t="str">
        <f>IF(ISNUMBER('Quantities Report_Secondary'!$A39), "", TRIM(CLEAN(SUBSTITUTE('Quantities Report_Secondary'!$A39, CHAR(160), " "))))</f>
        <v/>
      </c>
      <c r="C41" s="30">
        <f>'Quantities Report_Secondary'!F39</f>
        <v>0</v>
      </c>
      <c r="D41" s="32">
        <f>'Quantities Report_Secondary'!G39</f>
        <v>0</v>
      </c>
    </row>
    <row r="42" spans="1:4">
      <c r="A42" s="15" t="str">
        <f>IF(ISNUMBER(VALUE(SUBSTITUTE('Quantities Report_Secondary'!$A40,"+",""))), VALUE(SUBSTITUTE('Quantities Report_Secondary'!$A40,"+","")),IF('Quantities Report_Secondary'!$A40="","End of Project",$A41))</f>
        <v>End of Project</v>
      </c>
      <c r="B42" s="30" t="str">
        <f>IF(ISNUMBER('Quantities Report_Secondary'!$A40), "", TRIM(CLEAN(SUBSTITUTE('Quantities Report_Secondary'!$A40, CHAR(160), " "))))</f>
        <v/>
      </c>
      <c r="C42" s="30">
        <f>'Quantities Report_Secondary'!F40</f>
        <v>0</v>
      </c>
      <c r="D42" s="32">
        <f>'Quantities Report_Secondary'!G40</f>
        <v>0</v>
      </c>
    </row>
    <row r="43" spans="1:4">
      <c r="A43" s="15" t="str">
        <f>IF(ISNUMBER(VALUE(SUBSTITUTE('Quantities Report_Secondary'!$A41,"+",""))), VALUE(SUBSTITUTE('Quantities Report_Secondary'!$A41,"+","")),IF('Quantities Report_Secondary'!$A41="","End of Project",$A42))</f>
        <v>End of Project</v>
      </c>
      <c r="B43" s="30" t="str">
        <f>IF(ISNUMBER('Quantities Report_Secondary'!$A41), "", TRIM(CLEAN(SUBSTITUTE('Quantities Report_Secondary'!$A41, CHAR(160), " "))))</f>
        <v/>
      </c>
      <c r="C43" s="30">
        <f>'Quantities Report_Secondary'!F41</f>
        <v>0</v>
      </c>
      <c r="D43" s="32">
        <f>'Quantities Report_Secondary'!G41</f>
        <v>0</v>
      </c>
    </row>
    <row r="44" spans="1:4">
      <c r="A44" s="15" t="str">
        <f>IF(ISNUMBER(VALUE(SUBSTITUTE('Quantities Report_Secondary'!$A42,"+",""))), VALUE(SUBSTITUTE('Quantities Report_Secondary'!$A42,"+","")),IF('Quantities Report_Secondary'!$A42="","End of Project",$A43))</f>
        <v>End of Project</v>
      </c>
      <c r="B44" s="30" t="str">
        <f>IF(ISNUMBER('Quantities Report_Secondary'!$A42), "", TRIM(CLEAN(SUBSTITUTE('Quantities Report_Secondary'!$A42, CHAR(160), " "))))</f>
        <v/>
      </c>
      <c r="C44" s="30">
        <f>'Quantities Report_Secondary'!F42</f>
        <v>0</v>
      </c>
      <c r="D44" s="32">
        <f>'Quantities Report_Secondary'!G42</f>
        <v>0</v>
      </c>
    </row>
    <row r="45" spans="1:4">
      <c r="A45" s="15" t="str">
        <f>IF(ISNUMBER(VALUE(SUBSTITUTE('Quantities Report_Secondary'!$A43,"+",""))), VALUE(SUBSTITUTE('Quantities Report_Secondary'!$A43,"+","")),IF('Quantities Report_Secondary'!$A43="","End of Project",$A44))</f>
        <v>End of Project</v>
      </c>
      <c r="B45" s="30" t="str">
        <f>IF(ISNUMBER('Quantities Report_Secondary'!$A43), "", TRIM(CLEAN(SUBSTITUTE('Quantities Report_Secondary'!$A43, CHAR(160), " "))))</f>
        <v/>
      </c>
      <c r="C45" s="30">
        <f>'Quantities Report_Secondary'!F43</f>
        <v>0</v>
      </c>
      <c r="D45" s="32">
        <f>'Quantities Report_Secondary'!G43</f>
        <v>0</v>
      </c>
    </row>
    <row r="46" spans="1:4">
      <c r="A46" s="15" t="str">
        <f>IF(ISNUMBER(VALUE(SUBSTITUTE('Quantities Report_Secondary'!$A44,"+",""))), VALUE(SUBSTITUTE('Quantities Report_Secondary'!$A44,"+","")),IF('Quantities Report_Secondary'!$A44="","End of Project",$A45))</f>
        <v>End of Project</v>
      </c>
      <c r="B46" s="30" t="str">
        <f>IF(ISNUMBER('Quantities Report_Secondary'!$A44), "", TRIM(CLEAN(SUBSTITUTE('Quantities Report_Secondary'!$A44, CHAR(160), " "))))</f>
        <v/>
      </c>
      <c r="C46" s="30">
        <f>'Quantities Report_Secondary'!F44</f>
        <v>0</v>
      </c>
      <c r="D46" s="32">
        <f>'Quantities Report_Secondary'!G44</f>
        <v>0</v>
      </c>
    </row>
    <row r="47" spans="1:4">
      <c r="A47" s="15" t="str">
        <f>IF(ISNUMBER(VALUE(SUBSTITUTE('Quantities Report_Secondary'!$A45,"+",""))), VALUE(SUBSTITUTE('Quantities Report_Secondary'!$A45,"+","")),IF('Quantities Report_Secondary'!$A45="","End of Project",$A46))</f>
        <v>End of Project</v>
      </c>
      <c r="B47" s="30" t="str">
        <f>IF(ISNUMBER('Quantities Report_Secondary'!$A45), "", TRIM(CLEAN(SUBSTITUTE('Quantities Report_Secondary'!$A45, CHAR(160), " "))))</f>
        <v/>
      </c>
      <c r="C47" s="30">
        <f>'Quantities Report_Secondary'!F45</f>
        <v>0</v>
      </c>
      <c r="D47" s="32">
        <f>'Quantities Report_Secondary'!G45</f>
        <v>0</v>
      </c>
    </row>
    <row r="48" spans="1:4">
      <c r="A48" s="15" t="str">
        <f>IF(ISNUMBER(VALUE(SUBSTITUTE('Quantities Report_Secondary'!$A46,"+",""))), VALUE(SUBSTITUTE('Quantities Report_Secondary'!$A46,"+","")),IF('Quantities Report_Secondary'!$A46="","End of Project",$A47))</f>
        <v>End of Project</v>
      </c>
      <c r="B48" s="30" t="str">
        <f>IF(ISNUMBER('Quantities Report_Secondary'!$A46), "", TRIM(CLEAN(SUBSTITUTE('Quantities Report_Secondary'!$A46, CHAR(160), " "))))</f>
        <v/>
      </c>
      <c r="C48" s="30">
        <f>'Quantities Report_Secondary'!F46</f>
        <v>0</v>
      </c>
      <c r="D48" s="32">
        <f>'Quantities Report_Secondary'!G46</f>
        <v>0</v>
      </c>
    </row>
    <row r="49" spans="1:4">
      <c r="A49" s="15" t="str">
        <f>IF(ISNUMBER(VALUE(SUBSTITUTE('Quantities Report_Secondary'!$A47,"+",""))), VALUE(SUBSTITUTE('Quantities Report_Secondary'!$A47,"+","")),IF('Quantities Report_Secondary'!$A47="","End of Project",$A48))</f>
        <v>End of Project</v>
      </c>
      <c r="B49" s="30" t="str">
        <f>IF(ISNUMBER('Quantities Report_Secondary'!$A47), "", TRIM(CLEAN(SUBSTITUTE('Quantities Report_Secondary'!$A47, CHAR(160), " "))))</f>
        <v/>
      </c>
      <c r="C49" s="30">
        <f>'Quantities Report_Secondary'!F47</f>
        <v>0</v>
      </c>
      <c r="D49" s="32">
        <f>'Quantities Report_Secondary'!G47</f>
        <v>0</v>
      </c>
    </row>
    <row r="50" spans="1:4">
      <c r="A50" s="15" t="str">
        <f>IF(ISNUMBER(VALUE(SUBSTITUTE('Quantities Report_Secondary'!$A48,"+",""))), VALUE(SUBSTITUTE('Quantities Report_Secondary'!$A48,"+","")),IF('Quantities Report_Secondary'!$A48="","End of Project",$A49))</f>
        <v>End of Project</v>
      </c>
      <c r="B50" s="30" t="str">
        <f>IF(ISNUMBER('Quantities Report_Secondary'!$A48), "", TRIM(CLEAN(SUBSTITUTE('Quantities Report_Secondary'!$A48, CHAR(160), " "))))</f>
        <v/>
      </c>
      <c r="C50" s="30">
        <f>'Quantities Report_Secondary'!F48</f>
        <v>0</v>
      </c>
      <c r="D50" s="32">
        <f>'Quantities Report_Secondary'!G48</f>
        <v>0</v>
      </c>
    </row>
    <row r="51" spans="1:4">
      <c r="A51" s="15" t="str">
        <f>IF(ISNUMBER(VALUE(SUBSTITUTE('Quantities Report_Secondary'!$A49,"+",""))), VALUE(SUBSTITUTE('Quantities Report_Secondary'!$A49,"+","")),IF('Quantities Report_Secondary'!$A49="","End of Project",$A50))</f>
        <v>End of Project</v>
      </c>
      <c r="B51" s="30" t="str">
        <f>IF(ISNUMBER('Quantities Report_Secondary'!$A49), "", TRIM(CLEAN(SUBSTITUTE('Quantities Report_Secondary'!$A49, CHAR(160), " "))))</f>
        <v/>
      </c>
      <c r="C51" s="30">
        <f>'Quantities Report_Secondary'!F49</f>
        <v>0</v>
      </c>
      <c r="D51" s="32">
        <f>'Quantities Report_Secondary'!G49</f>
        <v>0</v>
      </c>
    </row>
    <row r="52" spans="1:4">
      <c r="A52" s="15" t="str">
        <f>IF(ISNUMBER(VALUE(SUBSTITUTE('Quantities Report_Secondary'!$A50,"+",""))), VALUE(SUBSTITUTE('Quantities Report_Secondary'!$A50,"+","")),IF('Quantities Report_Secondary'!$A50="","End of Project",$A51))</f>
        <v>End of Project</v>
      </c>
      <c r="B52" s="30" t="str">
        <f>IF(ISNUMBER('Quantities Report_Secondary'!$A50), "", TRIM(CLEAN(SUBSTITUTE('Quantities Report_Secondary'!$A50, CHAR(160), " "))))</f>
        <v/>
      </c>
      <c r="C52" s="30">
        <f>'Quantities Report_Secondary'!F50</f>
        <v>0</v>
      </c>
      <c r="D52" s="32">
        <f>'Quantities Report_Secondary'!G50</f>
        <v>0</v>
      </c>
    </row>
    <row r="53" spans="1:4">
      <c r="A53" s="15" t="str">
        <f>IF(ISNUMBER(VALUE(SUBSTITUTE('Quantities Report_Secondary'!$A51,"+",""))), VALUE(SUBSTITUTE('Quantities Report_Secondary'!$A51,"+","")),IF('Quantities Report_Secondary'!$A51="","End of Project",$A52))</f>
        <v>End of Project</v>
      </c>
      <c r="B53" s="30" t="str">
        <f>IF(ISNUMBER('Quantities Report_Secondary'!$A51), "", TRIM(CLEAN(SUBSTITUTE('Quantities Report_Secondary'!$A51, CHAR(160), " "))))</f>
        <v/>
      </c>
      <c r="C53" s="30">
        <f>'Quantities Report_Secondary'!F51</f>
        <v>0</v>
      </c>
      <c r="D53" s="32">
        <f>'Quantities Report_Secondary'!G51</f>
        <v>0</v>
      </c>
    </row>
    <row r="54" spans="1:4">
      <c r="A54" s="15" t="str">
        <f>IF(ISNUMBER(VALUE(SUBSTITUTE('Quantities Report_Secondary'!$A52,"+",""))), VALUE(SUBSTITUTE('Quantities Report_Secondary'!$A52,"+","")),IF('Quantities Report_Secondary'!$A52="","End of Project",$A53))</f>
        <v>End of Project</v>
      </c>
      <c r="B54" s="30" t="str">
        <f>IF(ISNUMBER('Quantities Report_Secondary'!$A52), "", TRIM(CLEAN(SUBSTITUTE('Quantities Report_Secondary'!$A52, CHAR(160), " "))))</f>
        <v/>
      </c>
      <c r="C54" s="30">
        <f>'Quantities Report_Secondary'!F52</f>
        <v>0</v>
      </c>
      <c r="D54" s="32">
        <f>'Quantities Report_Secondary'!G52</f>
        <v>0</v>
      </c>
    </row>
    <row r="55" spans="1:4">
      <c r="A55" s="15" t="str">
        <f>IF(ISNUMBER(VALUE(SUBSTITUTE('Quantities Report_Secondary'!$A53,"+",""))), VALUE(SUBSTITUTE('Quantities Report_Secondary'!$A53,"+","")),IF('Quantities Report_Secondary'!$A53="","End of Project",$A54))</f>
        <v>End of Project</v>
      </c>
      <c r="B55" s="30" t="str">
        <f>IF(ISNUMBER('Quantities Report_Secondary'!$A53), "", TRIM(CLEAN(SUBSTITUTE('Quantities Report_Secondary'!$A53, CHAR(160), " "))))</f>
        <v/>
      </c>
      <c r="C55" s="30">
        <f>'Quantities Report_Secondary'!F53</f>
        <v>0</v>
      </c>
      <c r="D55" s="32">
        <f>'Quantities Report_Secondary'!G53</f>
        <v>0</v>
      </c>
    </row>
    <row r="56" spans="1:4">
      <c r="A56" s="15" t="str">
        <f>IF(ISNUMBER(VALUE(SUBSTITUTE('Quantities Report_Secondary'!$A54,"+",""))), VALUE(SUBSTITUTE('Quantities Report_Secondary'!$A54,"+","")),IF('Quantities Report_Secondary'!$A54="","End of Project",$A55))</f>
        <v>End of Project</v>
      </c>
      <c r="B56" s="30" t="str">
        <f>IF(ISNUMBER('Quantities Report_Secondary'!$A54), "", TRIM(CLEAN(SUBSTITUTE('Quantities Report_Secondary'!$A54, CHAR(160), " "))))</f>
        <v/>
      </c>
      <c r="C56" s="30">
        <f>'Quantities Report_Secondary'!F54</f>
        <v>0</v>
      </c>
      <c r="D56" s="32">
        <f>'Quantities Report_Secondary'!G54</f>
        <v>0</v>
      </c>
    </row>
    <row r="57" spans="1:4">
      <c r="A57" s="15" t="str">
        <f>IF(ISNUMBER(VALUE(SUBSTITUTE('Quantities Report_Secondary'!$A55,"+",""))), VALUE(SUBSTITUTE('Quantities Report_Secondary'!$A55,"+","")),IF('Quantities Report_Secondary'!$A55="","End of Project",$A56))</f>
        <v>End of Project</v>
      </c>
      <c r="B57" s="30" t="str">
        <f>IF(ISNUMBER('Quantities Report_Secondary'!$A55), "", TRIM(CLEAN(SUBSTITUTE('Quantities Report_Secondary'!$A55, CHAR(160), " "))))</f>
        <v/>
      </c>
      <c r="C57" s="30">
        <f>'Quantities Report_Secondary'!F55</f>
        <v>0</v>
      </c>
      <c r="D57" s="32">
        <f>'Quantities Report_Secondary'!G55</f>
        <v>0</v>
      </c>
    </row>
    <row r="58" spans="1:4">
      <c r="A58" s="15" t="str">
        <f>IF(ISNUMBER(VALUE(SUBSTITUTE('Quantities Report_Secondary'!$A56,"+",""))), VALUE(SUBSTITUTE('Quantities Report_Secondary'!$A56,"+","")),IF('Quantities Report_Secondary'!$A56="","End of Project",$A57))</f>
        <v>End of Project</v>
      </c>
      <c r="B58" s="30" t="str">
        <f>IF(ISNUMBER('Quantities Report_Secondary'!$A56), "", TRIM(CLEAN(SUBSTITUTE('Quantities Report_Secondary'!$A56, CHAR(160), " "))))</f>
        <v/>
      </c>
      <c r="C58" s="30">
        <f>'Quantities Report_Secondary'!F56</f>
        <v>0</v>
      </c>
      <c r="D58" s="32">
        <f>'Quantities Report_Secondary'!G56</f>
        <v>0</v>
      </c>
    </row>
    <row r="59" spans="1:4">
      <c r="A59" s="15" t="str">
        <f>IF(ISNUMBER(VALUE(SUBSTITUTE('Quantities Report_Secondary'!$A57,"+",""))), VALUE(SUBSTITUTE('Quantities Report_Secondary'!$A57,"+","")),IF('Quantities Report_Secondary'!$A57="","End of Project",$A58))</f>
        <v>End of Project</v>
      </c>
      <c r="B59" s="30" t="str">
        <f>IF(ISNUMBER('Quantities Report_Secondary'!$A57), "", TRIM(CLEAN(SUBSTITUTE('Quantities Report_Secondary'!$A57, CHAR(160), " "))))</f>
        <v/>
      </c>
      <c r="C59" s="30">
        <f>'Quantities Report_Secondary'!F57</f>
        <v>0</v>
      </c>
      <c r="D59" s="32">
        <f>'Quantities Report_Secondary'!G57</f>
        <v>0</v>
      </c>
    </row>
    <row r="60" spans="1:4">
      <c r="A60" s="15" t="str">
        <f>IF(ISNUMBER(VALUE(SUBSTITUTE('Quantities Report_Secondary'!$A58,"+",""))), VALUE(SUBSTITUTE('Quantities Report_Secondary'!$A58,"+","")),IF('Quantities Report_Secondary'!$A58="","End of Project",$A59))</f>
        <v>End of Project</v>
      </c>
      <c r="B60" s="30" t="str">
        <f>IF(ISNUMBER('Quantities Report_Secondary'!$A58), "", TRIM(CLEAN(SUBSTITUTE('Quantities Report_Secondary'!$A58, CHAR(160), " "))))</f>
        <v/>
      </c>
      <c r="C60" s="30">
        <f>'Quantities Report_Secondary'!F58</f>
        <v>0</v>
      </c>
      <c r="D60" s="32">
        <f>'Quantities Report_Secondary'!G58</f>
        <v>0</v>
      </c>
    </row>
    <row r="61" spans="1:4">
      <c r="A61" s="15" t="str">
        <f>IF(ISNUMBER(VALUE(SUBSTITUTE('Quantities Report_Secondary'!$A59,"+",""))), VALUE(SUBSTITUTE('Quantities Report_Secondary'!$A59,"+","")),IF('Quantities Report_Secondary'!$A59="","End of Project",$A60))</f>
        <v>End of Project</v>
      </c>
      <c r="B61" s="30" t="str">
        <f>IF(ISNUMBER('Quantities Report_Secondary'!$A59), "", TRIM(CLEAN(SUBSTITUTE('Quantities Report_Secondary'!$A59, CHAR(160), " "))))</f>
        <v/>
      </c>
      <c r="C61" s="30">
        <f>'Quantities Report_Secondary'!F59</f>
        <v>0</v>
      </c>
      <c r="D61" s="32">
        <f>'Quantities Report_Secondary'!G59</f>
        <v>0</v>
      </c>
    </row>
    <row r="62" spans="1:4">
      <c r="A62" s="15" t="str">
        <f>IF(ISNUMBER(VALUE(SUBSTITUTE('Quantities Report_Secondary'!$A60,"+",""))), VALUE(SUBSTITUTE('Quantities Report_Secondary'!$A60,"+","")),IF('Quantities Report_Secondary'!$A60="","End of Project",$A61))</f>
        <v>End of Project</v>
      </c>
      <c r="B62" s="30" t="str">
        <f>IF(ISNUMBER('Quantities Report_Secondary'!$A60), "", TRIM(CLEAN(SUBSTITUTE('Quantities Report_Secondary'!$A60, CHAR(160), " "))))</f>
        <v/>
      </c>
      <c r="C62" s="30">
        <f>'Quantities Report_Secondary'!F60</f>
        <v>0</v>
      </c>
      <c r="D62" s="32">
        <f>'Quantities Report_Secondary'!G60</f>
        <v>0</v>
      </c>
    </row>
    <row r="63" spans="1:4">
      <c r="A63" s="15" t="str">
        <f>IF(ISNUMBER(VALUE(SUBSTITUTE('Quantities Report_Secondary'!$A61,"+",""))), VALUE(SUBSTITUTE('Quantities Report_Secondary'!$A61,"+","")),IF('Quantities Report_Secondary'!$A61="","End of Project",$A62))</f>
        <v>End of Project</v>
      </c>
      <c r="B63" s="30" t="str">
        <f>IF(ISNUMBER('Quantities Report_Secondary'!$A61), "", TRIM(CLEAN(SUBSTITUTE('Quantities Report_Secondary'!$A61, CHAR(160), " "))))</f>
        <v/>
      </c>
      <c r="C63" s="30">
        <f>'Quantities Report_Secondary'!F61</f>
        <v>0</v>
      </c>
      <c r="D63" s="32">
        <f>'Quantities Report_Secondary'!G61</f>
        <v>0</v>
      </c>
    </row>
    <row r="64" spans="1:4">
      <c r="A64" s="15" t="str">
        <f>IF(ISNUMBER(VALUE(SUBSTITUTE('Quantities Report_Secondary'!$A62,"+",""))), VALUE(SUBSTITUTE('Quantities Report_Secondary'!$A62,"+","")),IF('Quantities Report_Secondary'!$A62="","End of Project",$A63))</f>
        <v>End of Project</v>
      </c>
      <c r="B64" s="30" t="str">
        <f>IF(ISNUMBER('Quantities Report_Secondary'!$A62), "", TRIM(CLEAN(SUBSTITUTE('Quantities Report_Secondary'!$A62, CHAR(160), " "))))</f>
        <v/>
      </c>
      <c r="C64" s="30">
        <f>'Quantities Report_Secondary'!F62</f>
        <v>0</v>
      </c>
      <c r="D64" s="32">
        <f>'Quantities Report_Secondary'!G62</f>
        <v>0</v>
      </c>
    </row>
    <row r="65" spans="1:4">
      <c r="A65" s="15" t="str">
        <f>IF(ISNUMBER(VALUE(SUBSTITUTE('Quantities Report_Secondary'!$A63,"+",""))), VALUE(SUBSTITUTE('Quantities Report_Secondary'!$A63,"+","")),IF('Quantities Report_Secondary'!$A63="","End of Project",$A64))</f>
        <v>End of Project</v>
      </c>
      <c r="B65" s="30" t="str">
        <f>IF(ISNUMBER('Quantities Report_Secondary'!$A63), "", TRIM(CLEAN(SUBSTITUTE('Quantities Report_Secondary'!$A63, CHAR(160), " "))))</f>
        <v/>
      </c>
      <c r="C65" s="30">
        <f>'Quantities Report_Secondary'!F63</f>
        <v>0</v>
      </c>
      <c r="D65" s="32">
        <f>'Quantities Report_Secondary'!G63</f>
        <v>0</v>
      </c>
    </row>
    <row r="66" spans="1:4">
      <c r="A66" s="15" t="str">
        <f>IF(ISNUMBER(VALUE(SUBSTITUTE('Quantities Report_Secondary'!$A64,"+",""))), VALUE(SUBSTITUTE('Quantities Report_Secondary'!$A64,"+","")),IF('Quantities Report_Secondary'!$A64="","End of Project",$A65))</f>
        <v>End of Project</v>
      </c>
      <c r="B66" s="30" t="str">
        <f>IF(ISNUMBER('Quantities Report_Secondary'!$A64), "", TRIM(CLEAN(SUBSTITUTE('Quantities Report_Secondary'!$A64, CHAR(160), " "))))</f>
        <v/>
      </c>
      <c r="C66" s="30">
        <f>'Quantities Report_Secondary'!F64</f>
        <v>0</v>
      </c>
      <c r="D66" s="32">
        <f>'Quantities Report_Secondary'!G64</f>
        <v>0</v>
      </c>
    </row>
    <row r="67" spans="1:4">
      <c r="A67" s="15" t="str">
        <f>IF(ISNUMBER(VALUE(SUBSTITUTE('Quantities Report_Secondary'!$A65,"+",""))), VALUE(SUBSTITUTE('Quantities Report_Secondary'!$A65,"+","")),IF('Quantities Report_Secondary'!$A65="","End of Project",$A66))</f>
        <v>End of Project</v>
      </c>
      <c r="B67" s="30" t="str">
        <f>IF(ISNUMBER('Quantities Report_Secondary'!$A65), "", TRIM(CLEAN(SUBSTITUTE('Quantities Report_Secondary'!$A65, CHAR(160), " "))))</f>
        <v/>
      </c>
      <c r="C67" s="30">
        <f>'Quantities Report_Secondary'!F65</f>
        <v>0</v>
      </c>
      <c r="D67" s="32">
        <f>'Quantities Report_Secondary'!G65</f>
        <v>0</v>
      </c>
    </row>
    <row r="68" spans="1:4">
      <c r="A68" s="15" t="str">
        <f>IF(ISNUMBER(VALUE(SUBSTITUTE('Quantities Report_Secondary'!$A66,"+",""))), VALUE(SUBSTITUTE('Quantities Report_Secondary'!$A66,"+","")),IF('Quantities Report_Secondary'!$A66="","End of Project",$A67))</f>
        <v>End of Project</v>
      </c>
      <c r="B68" s="30" t="str">
        <f>IF(ISNUMBER('Quantities Report_Secondary'!$A66), "", TRIM(CLEAN(SUBSTITUTE('Quantities Report_Secondary'!$A66, CHAR(160), " "))))</f>
        <v/>
      </c>
      <c r="C68" s="30">
        <f>'Quantities Report_Secondary'!F66</f>
        <v>0</v>
      </c>
      <c r="D68" s="32">
        <f>'Quantities Report_Secondary'!G66</f>
        <v>0</v>
      </c>
    </row>
    <row r="69" spans="1:4">
      <c r="A69" s="15" t="str">
        <f>IF(ISNUMBER(VALUE(SUBSTITUTE('Quantities Report_Secondary'!$A67,"+",""))), VALUE(SUBSTITUTE('Quantities Report_Secondary'!$A67,"+","")),IF('Quantities Report_Secondary'!$A67="","End of Project",$A68))</f>
        <v>End of Project</v>
      </c>
      <c r="B69" s="30" t="str">
        <f>IF(ISNUMBER('Quantities Report_Secondary'!$A67), "", TRIM(CLEAN(SUBSTITUTE('Quantities Report_Secondary'!$A67, CHAR(160), " "))))</f>
        <v/>
      </c>
      <c r="C69" s="30">
        <f>'Quantities Report_Secondary'!F67</f>
        <v>0</v>
      </c>
      <c r="D69" s="32">
        <f>'Quantities Report_Secondary'!G67</f>
        <v>0</v>
      </c>
    </row>
    <row r="70" spans="1:4">
      <c r="A70" s="15" t="str">
        <f>IF(ISNUMBER(VALUE(SUBSTITUTE('Quantities Report_Secondary'!$A68,"+",""))), VALUE(SUBSTITUTE('Quantities Report_Secondary'!$A68,"+","")),IF('Quantities Report_Secondary'!$A68="","End of Project",$A69))</f>
        <v>End of Project</v>
      </c>
      <c r="B70" s="30" t="str">
        <f>IF(ISNUMBER('Quantities Report_Secondary'!$A68), "", TRIM(CLEAN(SUBSTITUTE('Quantities Report_Secondary'!$A68, CHAR(160), " "))))</f>
        <v/>
      </c>
      <c r="C70" s="30">
        <f>'Quantities Report_Secondary'!F68</f>
        <v>0</v>
      </c>
      <c r="D70" s="32">
        <f>'Quantities Report_Secondary'!G68</f>
        <v>0</v>
      </c>
    </row>
    <row r="71" spans="1:4">
      <c r="A71" s="15" t="str">
        <f>IF(ISNUMBER(VALUE(SUBSTITUTE('Quantities Report_Secondary'!$A69,"+",""))), VALUE(SUBSTITUTE('Quantities Report_Secondary'!$A69,"+","")),IF('Quantities Report_Secondary'!$A69="","End of Project",$A70))</f>
        <v>End of Project</v>
      </c>
      <c r="B71" s="30" t="str">
        <f>IF(ISNUMBER('Quantities Report_Secondary'!$A69), "", TRIM(CLEAN(SUBSTITUTE('Quantities Report_Secondary'!$A69, CHAR(160), " "))))</f>
        <v/>
      </c>
      <c r="C71" s="30">
        <f>'Quantities Report_Secondary'!F69</f>
        <v>0</v>
      </c>
      <c r="D71" s="32">
        <f>'Quantities Report_Secondary'!G69</f>
        <v>0</v>
      </c>
    </row>
    <row r="72" spans="1:4">
      <c r="A72" s="15" t="str">
        <f>IF(ISNUMBER(VALUE(SUBSTITUTE('Quantities Report_Secondary'!$A70,"+",""))), VALUE(SUBSTITUTE('Quantities Report_Secondary'!$A70,"+","")),IF('Quantities Report_Secondary'!$A70="","End of Project",$A71))</f>
        <v>End of Project</v>
      </c>
      <c r="B72" s="30" t="str">
        <f>IF(ISNUMBER('Quantities Report_Secondary'!$A70), "", TRIM(CLEAN(SUBSTITUTE('Quantities Report_Secondary'!$A70, CHAR(160), " "))))</f>
        <v/>
      </c>
      <c r="C72" s="30">
        <f>'Quantities Report_Secondary'!F70</f>
        <v>0</v>
      </c>
      <c r="D72" s="32">
        <f>'Quantities Report_Secondary'!G70</f>
        <v>0</v>
      </c>
    </row>
    <row r="73" spans="1:4">
      <c r="A73" s="15" t="str">
        <f>IF(ISNUMBER(VALUE(SUBSTITUTE('Quantities Report_Secondary'!$A71,"+",""))), VALUE(SUBSTITUTE('Quantities Report_Secondary'!$A71,"+","")),IF('Quantities Report_Secondary'!$A71="","End of Project",$A72))</f>
        <v>End of Project</v>
      </c>
      <c r="B73" s="30" t="str">
        <f>IF(ISNUMBER('Quantities Report_Secondary'!$A71), "", TRIM(CLEAN(SUBSTITUTE('Quantities Report_Secondary'!$A71, CHAR(160), " "))))</f>
        <v/>
      </c>
      <c r="C73" s="30">
        <f>'Quantities Report_Secondary'!F71</f>
        <v>0</v>
      </c>
      <c r="D73" s="32">
        <f>'Quantities Report_Secondary'!G71</f>
        <v>0</v>
      </c>
    </row>
    <row r="74" spans="1:4">
      <c r="A74" s="15" t="str">
        <f>IF(ISNUMBER(VALUE(SUBSTITUTE('Quantities Report_Secondary'!$A72,"+",""))), VALUE(SUBSTITUTE('Quantities Report_Secondary'!$A72,"+","")),IF('Quantities Report_Secondary'!$A72="","End of Project",$A73))</f>
        <v>End of Project</v>
      </c>
      <c r="B74" s="30" t="str">
        <f>IF(ISNUMBER('Quantities Report_Secondary'!$A72), "", TRIM(CLEAN(SUBSTITUTE('Quantities Report_Secondary'!$A72, CHAR(160), " "))))</f>
        <v/>
      </c>
      <c r="C74" s="30">
        <f>'Quantities Report_Secondary'!F72</f>
        <v>0</v>
      </c>
      <c r="D74" s="32">
        <f>'Quantities Report_Secondary'!G72</f>
        <v>0</v>
      </c>
    </row>
    <row r="75" spans="1:4">
      <c r="A75" s="15" t="str">
        <f>IF(ISNUMBER(VALUE(SUBSTITUTE('Quantities Report_Secondary'!$A73,"+",""))), VALUE(SUBSTITUTE('Quantities Report_Secondary'!$A73,"+","")),IF('Quantities Report_Secondary'!$A73="","End of Project",$A74))</f>
        <v>End of Project</v>
      </c>
      <c r="B75" s="30" t="str">
        <f>IF(ISNUMBER('Quantities Report_Secondary'!$A73), "", TRIM(CLEAN(SUBSTITUTE('Quantities Report_Secondary'!$A73, CHAR(160), " "))))</f>
        <v/>
      </c>
      <c r="C75" s="30">
        <f>'Quantities Report_Secondary'!F73</f>
        <v>0</v>
      </c>
      <c r="D75" s="32">
        <f>'Quantities Report_Secondary'!G73</f>
        <v>0</v>
      </c>
    </row>
    <row r="76" spans="1:4">
      <c r="A76" s="15" t="str">
        <f>IF(ISNUMBER(VALUE(SUBSTITUTE('Quantities Report_Secondary'!$A74,"+",""))), VALUE(SUBSTITUTE('Quantities Report_Secondary'!$A74,"+","")),IF('Quantities Report_Secondary'!$A74="","End of Project",$A75))</f>
        <v>End of Project</v>
      </c>
      <c r="B76" s="30" t="str">
        <f>IF(ISNUMBER('Quantities Report_Secondary'!$A74), "", TRIM(CLEAN(SUBSTITUTE('Quantities Report_Secondary'!$A74, CHAR(160), " "))))</f>
        <v/>
      </c>
      <c r="C76" s="30">
        <f>'Quantities Report_Secondary'!F74</f>
        <v>0</v>
      </c>
      <c r="D76" s="32">
        <f>'Quantities Report_Secondary'!G74</f>
        <v>0</v>
      </c>
    </row>
    <row r="77" spans="1:4">
      <c r="A77" s="15" t="str">
        <f>IF(ISNUMBER(VALUE(SUBSTITUTE('Quantities Report_Secondary'!$A75,"+",""))), VALUE(SUBSTITUTE('Quantities Report_Secondary'!$A75,"+","")),IF('Quantities Report_Secondary'!$A75="","End of Project",$A76))</f>
        <v>End of Project</v>
      </c>
      <c r="B77" s="30" t="str">
        <f>IF(ISNUMBER('Quantities Report_Secondary'!$A75), "", TRIM(CLEAN(SUBSTITUTE('Quantities Report_Secondary'!$A75, CHAR(160), " "))))</f>
        <v/>
      </c>
      <c r="C77" s="30">
        <f>'Quantities Report_Secondary'!F75</f>
        <v>0</v>
      </c>
      <c r="D77" s="32">
        <f>'Quantities Report_Secondary'!G75</f>
        <v>0</v>
      </c>
    </row>
    <row r="78" spans="1:4">
      <c r="A78" s="15" t="str">
        <f>IF(ISNUMBER(VALUE(SUBSTITUTE('Quantities Report_Secondary'!$A76,"+",""))), VALUE(SUBSTITUTE('Quantities Report_Secondary'!$A76,"+","")),IF('Quantities Report_Secondary'!$A76="","End of Project",$A77))</f>
        <v>End of Project</v>
      </c>
      <c r="B78" s="30" t="str">
        <f>IF(ISNUMBER('Quantities Report_Secondary'!$A76), "", TRIM(CLEAN(SUBSTITUTE('Quantities Report_Secondary'!$A76, CHAR(160), " "))))</f>
        <v/>
      </c>
      <c r="C78" s="30">
        <f>'Quantities Report_Secondary'!F76</f>
        <v>0</v>
      </c>
      <c r="D78" s="32">
        <f>'Quantities Report_Secondary'!G76</f>
        <v>0</v>
      </c>
    </row>
    <row r="79" spans="1:4">
      <c r="A79" s="15" t="str">
        <f>IF(ISNUMBER(VALUE(SUBSTITUTE('Quantities Report_Secondary'!$A77,"+",""))), VALUE(SUBSTITUTE('Quantities Report_Secondary'!$A77,"+","")),IF('Quantities Report_Secondary'!$A77="","End of Project",$A78))</f>
        <v>End of Project</v>
      </c>
      <c r="B79" s="30" t="str">
        <f>IF(ISNUMBER('Quantities Report_Secondary'!$A77), "", TRIM(CLEAN(SUBSTITUTE('Quantities Report_Secondary'!$A77, CHAR(160), " "))))</f>
        <v/>
      </c>
      <c r="C79" s="30">
        <f>'Quantities Report_Secondary'!F77</f>
        <v>0</v>
      </c>
      <c r="D79" s="32">
        <f>'Quantities Report_Secondary'!G77</f>
        <v>0</v>
      </c>
    </row>
    <row r="80" spans="1:4">
      <c r="A80" s="15" t="str">
        <f>IF(ISNUMBER(VALUE(SUBSTITUTE('Quantities Report_Secondary'!$A78,"+",""))), VALUE(SUBSTITUTE('Quantities Report_Secondary'!$A78,"+","")),IF('Quantities Report_Secondary'!$A78="","End of Project",$A79))</f>
        <v>End of Project</v>
      </c>
      <c r="B80" s="30" t="str">
        <f>IF(ISNUMBER('Quantities Report_Secondary'!$A78), "", TRIM(CLEAN(SUBSTITUTE('Quantities Report_Secondary'!$A78, CHAR(160), " "))))</f>
        <v/>
      </c>
      <c r="C80" s="30">
        <f>'Quantities Report_Secondary'!F78</f>
        <v>0</v>
      </c>
      <c r="D80" s="32">
        <f>'Quantities Report_Secondary'!G78</f>
        <v>0</v>
      </c>
    </row>
    <row r="81" spans="1:4">
      <c r="A81" s="15" t="str">
        <f>IF(ISNUMBER(VALUE(SUBSTITUTE('Quantities Report_Secondary'!$A79,"+",""))), VALUE(SUBSTITUTE('Quantities Report_Secondary'!$A79,"+","")),IF('Quantities Report_Secondary'!$A79="","End of Project",$A80))</f>
        <v>End of Project</v>
      </c>
      <c r="B81" s="30" t="str">
        <f>IF(ISNUMBER('Quantities Report_Secondary'!$A79), "", TRIM(CLEAN(SUBSTITUTE('Quantities Report_Secondary'!$A79, CHAR(160), " "))))</f>
        <v/>
      </c>
      <c r="C81" s="30">
        <f>'Quantities Report_Secondary'!F79</f>
        <v>0</v>
      </c>
      <c r="D81" s="32">
        <f>'Quantities Report_Secondary'!G79</f>
        <v>0</v>
      </c>
    </row>
    <row r="82" spans="1:4">
      <c r="A82" s="15" t="str">
        <f>IF(ISNUMBER(VALUE(SUBSTITUTE('Quantities Report_Secondary'!$A80,"+",""))), VALUE(SUBSTITUTE('Quantities Report_Secondary'!$A80,"+","")),IF('Quantities Report_Secondary'!$A80="","End of Project",$A81))</f>
        <v>End of Project</v>
      </c>
      <c r="B82" s="30" t="str">
        <f>IF(ISNUMBER('Quantities Report_Secondary'!$A80), "", TRIM(CLEAN(SUBSTITUTE('Quantities Report_Secondary'!$A80, CHAR(160), " "))))</f>
        <v/>
      </c>
      <c r="C82" s="30">
        <f>'Quantities Report_Secondary'!F80</f>
        <v>0</v>
      </c>
      <c r="D82" s="32">
        <f>'Quantities Report_Secondary'!G80</f>
        <v>0</v>
      </c>
    </row>
    <row r="83" spans="1:4">
      <c r="A83" s="15" t="str">
        <f>IF(ISNUMBER(VALUE(SUBSTITUTE('Quantities Report_Secondary'!$A81,"+",""))), VALUE(SUBSTITUTE('Quantities Report_Secondary'!$A81,"+","")),IF('Quantities Report_Secondary'!$A81="","End of Project",$A82))</f>
        <v>End of Project</v>
      </c>
      <c r="B83" s="30" t="str">
        <f>IF(ISNUMBER('Quantities Report_Secondary'!$A81), "", TRIM(CLEAN(SUBSTITUTE('Quantities Report_Secondary'!$A81, CHAR(160), " "))))</f>
        <v/>
      </c>
      <c r="C83" s="30">
        <f>'Quantities Report_Secondary'!F81</f>
        <v>0</v>
      </c>
      <c r="D83" s="32">
        <f>'Quantities Report_Secondary'!G81</f>
        <v>0</v>
      </c>
    </row>
    <row r="84" spans="1:4">
      <c r="A84" s="15" t="str">
        <f>IF(ISNUMBER(VALUE(SUBSTITUTE('Quantities Report_Secondary'!$A82,"+",""))), VALUE(SUBSTITUTE('Quantities Report_Secondary'!$A82,"+","")),IF('Quantities Report_Secondary'!$A82="","End of Project",$A83))</f>
        <v>End of Project</v>
      </c>
      <c r="B84" s="30" t="str">
        <f>IF(ISNUMBER('Quantities Report_Secondary'!$A82), "", TRIM(CLEAN(SUBSTITUTE('Quantities Report_Secondary'!$A82, CHAR(160), " "))))</f>
        <v/>
      </c>
      <c r="C84" s="30">
        <f>'Quantities Report_Secondary'!F82</f>
        <v>0</v>
      </c>
      <c r="D84" s="32">
        <f>'Quantities Report_Secondary'!G82</f>
        <v>0</v>
      </c>
    </row>
    <row r="85" spans="1:4">
      <c r="A85" s="15" t="str">
        <f>IF(ISNUMBER(VALUE(SUBSTITUTE('Quantities Report_Secondary'!$A83,"+",""))), VALUE(SUBSTITUTE('Quantities Report_Secondary'!$A83,"+","")),IF('Quantities Report_Secondary'!$A83="","End of Project",$A84))</f>
        <v>End of Project</v>
      </c>
      <c r="B85" s="30" t="str">
        <f>IF(ISNUMBER('Quantities Report_Secondary'!$A83), "", TRIM(CLEAN(SUBSTITUTE('Quantities Report_Secondary'!$A83, CHAR(160), " "))))</f>
        <v/>
      </c>
      <c r="C85" s="30">
        <f>'Quantities Report_Secondary'!F83</f>
        <v>0</v>
      </c>
      <c r="D85" s="32">
        <f>'Quantities Report_Secondary'!G83</f>
        <v>0</v>
      </c>
    </row>
    <row r="86" spans="1:4">
      <c r="A86" s="15" t="str">
        <f>IF(ISNUMBER(VALUE(SUBSTITUTE('Quantities Report_Secondary'!$A84,"+",""))), VALUE(SUBSTITUTE('Quantities Report_Secondary'!$A84,"+","")),IF('Quantities Report_Secondary'!$A84="","End of Project",$A85))</f>
        <v>End of Project</v>
      </c>
      <c r="B86" s="30" t="str">
        <f>IF(ISNUMBER('Quantities Report_Secondary'!$A84), "", TRIM(CLEAN(SUBSTITUTE('Quantities Report_Secondary'!$A84, CHAR(160), " "))))</f>
        <v/>
      </c>
      <c r="C86" s="30">
        <f>'Quantities Report_Secondary'!F84</f>
        <v>0</v>
      </c>
      <c r="D86" s="32">
        <f>'Quantities Report_Secondary'!G84</f>
        <v>0</v>
      </c>
    </row>
    <row r="87" spans="1:4">
      <c r="A87" s="15" t="str">
        <f>IF(ISNUMBER(VALUE(SUBSTITUTE('Quantities Report_Secondary'!$A85,"+",""))), VALUE(SUBSTITUTE('Quantities Report_Secondary'!$A85,"+","")),IF('Quantities Report_Secondary'!$A85="","End of Project",$A86))</f>
        <v>End of Project</v>
      </c>
      <c r="B87" s="30" t="str">
        <f>IF(ISNUMBER('Quantities Report_Secondary'!$A85), "", TRIM(CLEAN(SUBSTITUTE('Quantities Report_Secondary'!$A85, CHAR(160), " "))))</f>
        <v/>
      </c>
      <c r="C87" s="30">
        <f>'Quantities Report_Secondary'!F85</f>
        <v>0</v>
      </c>
      <c r="D87" s="32">
        <f>'Quantities Report_Secondary'!G85</f>
        <v>0</v>
      </c>
    </row>
    <row r="88" spans="1:4">
      <c r="A88" s="15" t="str">
        <f>IF(ISNUMBER(VALUE(SUBSTITUTE('Quantities Report_Secondary'!$A86,"+",""))), VALUE(SUBSTITUTE('Quantities Report_Secondary'!$A86,"+","")),IF('Quantities Report_Secondary'!$A86="","End of Project",$A87))</f>
        <v>End of Project</v>
      </c>
      <c r="B88" s="30" t="str">
        <f>IF(ISNUMBER('Quantities Report_Secondary'!$A86), "", TRIM(CLEAN(SUBSTITUTE('Quantities Report_Secondary'!$A86, CHAR(160), " "))))</f>
        <v/>
      </c>
      <c r="C88" s="30">
        <f>'Quantities Report_Secondary'!F86</f>
        <v>0</v>
      </c>
      <c r="D88" s="32">
        <f>'Quantities Report_Secondary'!G86</f>
        <v>0</v>
      </c>
    </row>
    <row r="89" spans="1:4">
      <c r="A89" s="15" t="str">
        <f>IF(ISNUMBER(VALUE(SUBSTITUTE('Quantities Report_Secondary'!$A87,"+",""))), VALUE(SUBSTITUTE('Quantities Report_Secondary'!$A87,"+","")),IF('Quantities Report_Secondary'!$A87="","End of Project",$A88))</f>
        <v>End of Project</v>
      </c>
      <c r="B89" s="30" t="str">
        <f>IF(ISNUMBER('Quantities Report_Secondary'!$A87), "", TRIM(CLEAN(SUBSTITUTE('Quantities Report_Secondary'!$A87, CHAR(160), " "))))</f>
        <v/>
      </c>
      <c r="C89" s="30">
        <f>'Quantities Report_Secondary'!F87</f>
        <v>0</v>
      </c>
      <c r="D89" s="32">
        <f>'Quantities Report_Secondary'!G87</f>
        <v>0</v>
      </c>
    </row>
    <row r="90" spans="1:4">
      <c r="A90" s="15" t="str">
        <f>IF(ISNUMBER(VALUE(SUBSTITUTE('Quantities Report_Secondary'!$A88,"+",""))), VALUE(SUBSTITUTE('Quantities Report_Secondary'!$A88,"+","")),IF('Quantities Report_Secondary'!$A88="","End of Project",$A89))</f>
        <v>End of Project</v>
      </c>
      <c r="B90" s="30" t="str">
        <f>IF(ISNUMBER('Quantities Report_Secondary'!$A88), "", TRIM(CLEAN(SUBSTITUTE('Quantities Report_Secondary'!$A88, CHAR(160), " "))))</f>
        <v/>
      </c>
      <c r="C90" s="30">
        <f>'Quantities Report_Secondary'!F88</f>
        <v>0</v>
      </c>
      <c r="D90" s="32">
        <f>'Quantities Report_Secondary'!G88</f>
        <v>0</v>
      </c>
    </row>
    <row r="91" spans="1:4">
      <c r="A91" s="15" t="str">
        <f>IF(ISNUMBER(VALUE(SUBSTITUTE('Quantities Report_Secondary'!$A89,"+",""))), VALUE(SUBSTITUTE('Quantities Report_Secondary'!$A89,"+","")),IF('Quantities Report_Secondary'!$A89="","End of Project",$A90))</f>
        <v>End of Project</v>
      </c>
      <c r="B91" s="30" t="str">
        <f>IF(ISNUMBER('Quantities Report_Secondary'!$A89), "", TRIM(CLEAN(SUBSTITUTE('Quantities Report_Secondary'!$A89, CHAR(160), " "))))</f>
        <v/>
      </c>
      <c r="C91" s="30">
        <f>'Quantities Report_Secondary'!F89</f>
        <v>0</v>
      </c>
      <c r="D91" s="32">
        <f>'Quantities Report_Secondary'!G89</f>
        <v>0</v>
      </c>
    </row>
    <row r="92" spans="1:4">
      <c r="A92" s="15" t="str">
        <f>IF(ISNUMBER(VALUE(SUBSTITUTE('Quantities Report_Secondary'!$A90,"+",""))), VALUE(SUBSTITUTE('Quantities Report_Secondary'!$A90,"+","")),IF('Quantities Report_Secondary'!$A90="","End of Project",$A91))</f>
        <v>End of Project</v>
      </c>
      <c r="B92" s="30" t="str">
        <f>IF(ISNUMBER('Quantities Report_Secondary'!$A90), "", TRIM(CLEAN(SUBSTITUTE('Quantities Report_Secondary'!$A90, CHAR(160), " "))))</f>
        <v/>
      </c>
      <c r="C92" s="30">
        <f>'Quantities Report_Secondary'!F90</f>
        <v>0</v>
      </c>
      <c r="D92" s="32">
        <f>'Quantities Report_Secondary'!G90</f>
        <v>0</v>
      </c>
    </row>
    <row r="93" spans="1:4">
      <c r="A93" s="15" t="str">
        <f>IF(ISNUMBER(VALUE(SUBSTITUTE('Quantities Report_Secondary'!$A91,"+",""))), VALUE(SUBSTITUTE('Quantities Report_Secondary'!$A91,"+","")),IF('Quantities Report_Secondary'!$A91="","End of Project",$A92))</f>
        <v>End of Project</v>
      </c>
      <c r="B93" s="30" t="str">
        <f>IF(ISNUMBER('Quantities Report_Secondary'!$A91), "", TRIM(CLEAN(SUBSTITUTE('Quantities Report_Secondary'!$A91, CHAR(160), " "))))</f>
        <v/>
      </c>
      <c r="C93" s="30">
        <f>'Quantities Report_Secondary'!F91</f>
        <v>0</v>
      </c>
      <c r="D93" s="32">
        <f>'Quantities Report_Secondary'!G91</f>
        <v>0</v>
      </c>
    </row>
    <row r="94" spans="1:4">
      <c r="A94" s="15" t="str">
        <f>IF(ISNUMBER(VALUE(SUBSTITUTE('Quantities Report_Secondary'!$A92,"+",""))), VALUE(SUBSTITUTE('Quantities Report_Secondary'!$A92,"+","")),IF('Quantities Report_Secondary'!$A92="","End of Project",$A93))</f>
        <v>End of Project</v>
      </c>
      <c r="B94" s="30" t="str">
        <f>IF(ISNUMBER('Quantities Report_Secondary'!$A92), "", TRIM(CLEAN(SUBSTITUTE('Quantities Report_Secondary'!$A92, CHAR(160), " "))))</f>
        <v/>
      </c>
      <c r="C94" s="30">
        <f>'Quantities Report_Secondary'!F92</f>
        <v>0</v>
      </c>
      <c r="D94" s="32">
        <f>'Quantities Report_Secondary'!G92</f>
        <v>0</v>
      </c>
    </row>
    <row r="95" spans="1:4">
      <c r="A95" s="15" t="str">
        <f>IF(ISNUMBER(VALUE(SUBSTITUTE('Quantities Report_Secondary'!$A93,"+",""))), VALUE(SUBSTITUTE('Quantities Report_Secondary'!$A93,"+","")),IF('Quantities Report_Secondary'!$A93="","End of Project",$A94))</f>
        <v>End of Project</v>
      </c>
      <c r="B95" s="30" t="str">
        <f>IF(ISNUMBER('Quantities Report_Secondary'!$A93), "", TRIM(CLEAN(SUBSTITUTE('Quantities Report_Secondary'!$A93, CHAR(160), " "))))</f>
        <v/>
      </c>
      <c r="C95" s="30">
        <f>'Quantities Report_Secondary'!F93</f>
        <v>0</v>
      </c>
      <c r="D95" s="32">
        <f>'Quantities Report_Secondary'!G93</f>
        <v>0</v>
      </c>
    </row>
    <row r="96" spans="1:4">
      <c r="A96" s="15" t="str">
        <f>IF(ISNUMBER(VALUE(SUBSTITUTE('Quantities Report_Secondary'!$A94,"+",""))), VALUE(SUBSTITUTE('Quantities Report_Secondary'!$A94,"+","")),IF('Quantities Report_Secondary'!$A94="","End of Project",$A95))</f>
        <v>End of Project</v>
      </c>
      <c r="B96" s="30" t="str">
        <f>IF(ISNUMBER('Quantities Report_Secondary'!$A94), "", TRIM(CLEAN(SUBSTITUTE('Quantities Report_Secondary'!$A94, CHAR(160), " "))))</f>
        <v/>
      </c>
      <c r="C96" s="30">
        <f>'Quantities Report_Secondary'!F94</f>
        <v>0</v>
      </c>
      <c r="D96" s="32">
        <f>'Quantities Report_Secondary'!G94</f>
        <v>0</v>
      </c>
    </row>
    <row r="97" spans="1:4">
      <c r="A97" s="15" t="str">
        <f>IF(ISNUMBER(VALUE(SUBSTITUTE('Quantities Report_Secondary'!$A95,"+",""))), VALUE(SUBSTITUTE('Quantities Report_Secondary'!$A95,"+","")),IF('Quantities Report_Secondary'!$A95="","End of Project",$A96))</f>
        <v>End of Project</v>
      </c>
      <c r="B97" s="30" t="str">
        <f>IF(ISNUMBER('Quantities Report_Secondary'!$A95), "", TRIM(CLEAN(SUBSTITUTE('Quantities Report_Secondary'!$A95, CHAR(160), " "))))</f>
        <v/>
      </c>
      <c r="C97" s="30">
        <f>'Quantities Report_Secondary'!F95</f>
        <v>0</v>
      </c>
      <c r="D97" s="32">
        <f>'Quantities Report_Secondary'!G95</f>
        <v>0</v>
      </c>
    </row>
    <row r="98" spans="1:4">
      <c r="A98" s="15" t="str">
        <f>IF(ISNUMBER(VALUE(SUBSTITUTE('Quantities Report_Secondary'!$A96,"+",""))), VALUE(SUBSTITUTE('Quantities Report_Secondary'!$A96,"+","")),IF('Quantities Report_Secondary'!$A96="","End of Project",$A97))</f>
        <v>End of Project</v>
      </c>
      <c r="B98" s="30" t="str">
        <f>IF(ISNUMBER('Quantities Report_Secondary'!$A96), "", TRIM(CLEAN(SUBSTITUTE('Quantities Report_Secondary'!$A96, CHAR(160), " "))))</f>
        <v/>
      </c>
      <c r="C98" s="30">
        <f>'Quantities Report_Secondary'!F96</f>
        <v>0</v>
      </c>
      <c r="D98" s="32">
        <f>'Quantities Report_Secondary'!G96</f>
        <v>0</v>
      </c>
    </row>
    <row r="99" spans="1:4">
      <c r="A99" s="15" t="str">
        <f>IF(ISNUMBER(VALUE(SUBSTITUTE('Quantities Report_Secondary'!$A97,"+",""))), VALUE(SUBSTITUTE('Quantities Report_Secondary'!$A97,"+","")),IF('Quantities Report_Secondary'!$A97="","End of Project",$A98))</f>
        <v>End of Project</v>
      </c>
      <c r="B99" s="30" t="str">
        <f>IF(ISNUMBER('Quantities Report_Secondary'!$A97), "", TRIM(CLEAN(SUBSTITUTE('Quantities Report_Secondary'!$A97, CHAR(160), " "))))</f>
        <v/>
      </c>
      <c r="C99" s="30">
        <f>'Quantities Report_Secondary'!F97</f>
        <v>0</v>
      </c>
      <c r="D99" s="32">
        <f>'Quantities Report_Secondary'!G97</f>
        <v>0</v>
      </c>
    </row>
    <row r="100" spans="1:4">
      <c r="A100" s="15" t="str">
        <f>IF(ISNUMBER(VALUE(SUBSTITUTE('Quantities Report_Secondary'!$A98,"+",""))), VALUE(SUBSTITUTE('Quantities Report_Secondary'!$A98,"+","")),IF('Quantities Report_Secondary'!$A98="","End of Project",$A99))</f>
        <v>End of Project</v>
      </c>
      <c r="B100" s="30" t="str">
        <f>IF(ISNUMBER('Quantities Report_Secondary'!$A98), "", TRIM(CLEAN(SUBSTITUTE('Quantities Report_Secondary'!$A98, CHAR(160), " "))))</f>
        <v/>
      </c>
      <c r="C100" s="30">
        <f>'Quantities Report_Secondary'!F98</f>
        <v>0</v>
      </c>
      <c r="D100" s="32">
        <f>'Quantities Report_Secondary'!G98</f>
        <v>0</v>
      </c>
    </row>
    <row r="101" spans="1:4">
      <c r="A101" s="15" t="str">
        <f>IF(ISNUMBER(VALUE(SUBSTITUTE('Quantities Report_Secondary'!$A99,"+",""))), VALUE(SUBSTITUTE('Quantities Report_Secondary'!$A99,"+","")),IF('Quantities Report_Secondary'!$A99="","End of Project",$A100))</f>
        <v>End of Project</v>
      </c>
      <c r="B101" s="30" t="str">
        <f>IF(ISNUMBER('Quantities Report_Secondary'!$A99), "", TRIM(CLEAN(SUBSTITUTE('Quantities Report_Secondary'!$A99, CHAR(160), " "))))</f>
        <v/>
      </c>
      <c r="C101" s="30">
        <f>'Quantities Report_Secondary'!F99</f>
        <v>0</v>
      </c>
      <c r="D101" s="32">
        <f>'Quantities Report_Secondary'!G99</f>
        <v>0</v>
      </c>
    </row>
    <row r="102" spans="1:4">
      <c r="A102" s="15" t="str">
        <f>IF(ISNUMBER(VALUE(SUBSTITUTE('Quantities Report_Secondary'!$A100,"+",""))), VALUE(SUBSTITUTE('Quantities Report_Secondary'!$A100,"+","")),IF('Quantities Report_Secondary'!$A100="","End of Project",$A101))</f>
        <v>End of Project</v>
      </c>
      <c r="B102" s="30" t="str">
        <f>IF(ISNUMBER('Quantities Report_Secondary'!$A100), "", TRIM(CLEAN(SUBSTITUTE('Quantities Report_Secondary'!$A100, CHAR(160), " "))))</f>
        <v/>
      </c>
      <c r="C102" s="30">
        <f>'Quantities Report_Secondary'!F100</f>
        <v>0</v>
      </c>
      <c r="D102" s="32">
        <f>'Quantities Report_Secondary'!G100</f>
        <v>0</v>
      </c>
    </row>
    <row r="103" spans="1:4">
      <c r="A103" s="15" t="str">
        <f>IF(ISNUMBER(VALUE(SUBSTITUTE('Quantities Report_Secondary'!$A101,"+",""))), VALUE(SUBSTITUTE('Quantities Report_Secondary'!$A101,"+","")),IF('Quantities Report_Secondary'!$A101="","End of Project",$A102))</f>
        <v>End of Project</v>
      </c>
      <c r="B103" s="30" t="str">
        <f>IF(ISNUMBER('Quantities Report_Secondary'!$A101), "", TRIM(CLEAN(SUBSTITUTE('Quantities Report_Secondary'!$A101, CHAR(160), " "))))</f>
        <v/>
      </c>
      <c r="C103" s="30">
        <f>'Quantities Report_Secondary'!F101</f>
        <v>0</v>
      </c>
      <c r="D103" s="32">
        <f>'Quantities Report_Secondary'!G101</f>
        <v>0</v>
      </c>
    </row>
    <row r="104" spans="1:4">
      <c r="A104" s="15" t="str">
        <f>IF(ISNUMBER(VALUE(SUBSTITUTE('Quantities Report_Secondary'!$A102,"+",""))), VALUE(SUBSTITUTE('Quantities Report_Secondary'!$A102,"+","")),IF('Quantities Report_Secondary'!$A102="","End of Project",$A103))</f>
        <v>End of Project</v>
      </c>
      <c r="B104" s="30" t="str">
        <f>IF(ISNUMBER('Quantities Report_Secondary'!$A102), "", TRIM(CLEAN(SUBSTITUTE('Quantities Report_Secondary'!$A102, CHAR(160), " "))))</f>
        <v/>
      </c>
      <c r="C104" s="30">
        <f>'Quantities Report_Secondary'!F102</f>
        <v>0</v>
      </c>
      <c r="D104" s="32">
        <f>'Quantities Report_Secondary'!G102</f>
        <v>0</v>
      </c>
    </row>
    <row r="105" spans="1:4">
      <c r="A105" s="15" t="str">
        <f>IF(ISNUMBER(VALUE(SUBSTITUTE('Quantities Report_Secondary'!$A103,"+",""))), VALUE(SUBSTITUTE('Quantities Report_Secondary'!$A103,"+","")),IF('Quantities Report_Secondary'!$A103="","End of Project",$A104))</f>
        <v>End of Project</v>
      </c>
      <c r="B105" s="30" t="str">
        <f>IF(ISNUMBER('Quantities Report_Secondary'!$A103), "", TRIM(CLEAN(SUBSTITUTE('Quantities Report_Secondary'!$A103, CHAR(160), " "))))</f>
        <v/>
      </c>
      <c r="C105" s="30">
        <f>'Quantities Report_Secondary'!F103</f>
        <v>0</v>
      </c>
      <c r="D105" s="32">
        <f>'Quantities Report_Secondary'!G103</f>
        <v>0</v>
      </c>
    </row>
    <row r="106" spans="1:4">
      <c r="A106" s="15" t="str">
        <f>IF(ISNUMBER(VALUE(SUBSTITUTE('Quantities Report_Secondary'!$A104,"+",""))), VALUE(SUBSTITUTE('Quantities Report_Secondary'!$A104,"+","")),IF('Quantities Report_Secondary'!$A104="","End of Project",$A105))</f>
        <v>End of Project</v>
      </c>
      <c r="B106" s="30" t="str">
        <f>IF(ISNUMBER('Quantities Report_Secondary'!$A104), "", TRIM(CLEAN(SUBSTITUTE('Quantities Report_Secondary'!$A104, CHAR(160), " "))))</f>
        <v/>
      </c>
      <c r="C106" s="30">
        <f>'Quantities Report_Secondary'!F104</f>
        <v>0</v>
      </c>
      <c r="D106" s="32">
        <f>'Quantities Report_Secondary'!G104</f>
        <v>0</v>
      </c>
    </row>
    <row r="107" spans="1:4">
      <c r="A107" s="15" t="str">
        <f>IF(ISNUMBER(VALUE(SUBSTITUTE('Quantities Report_Secondary'!$A105,"+",""))), VALUE(SUBSTITUTE('Quantities Report_Secondary'!$A105,"+","")),IF('Quantities Report_Secondary'!$A105="","End of Project",$A106))</f>
        <v>End of Project</v>
      </c>
      <c r="B107" s="30" t="str">
        <f>IF(ISNUMBER('Quantities Report_Secondary'!$A105), "", TRIM(CLEAN(SUBSTITUTE('Quantities Report_Secondary'!$A105, CHAR(160), " "))))</f>
        <v/>
      </c>
      <c r="C107" s="30">
        <f>'Quantities Report_Secondary'!F105</f>
        <v>0</v>
      </c>
      <c r="D107" s="32">
        <f>'Quantities Report_Secondary'!G105</f>
        <v>0</v>
      </c>
    </row>
    <row r="108" spans="1:4">
      <c r="A108" s="15" t="str">
        <f>IF(ISNUMBER(VALUE(SUBSTITUTE('Quantities Report_Secondary'!$A106,"+",""))), VALUE(SUBSTITUTE('Quantities Report_Secondary'!$A106,"+","")),IF('Quantities Report_Secondary'!$A106="","End of Project",$A107))</f>
        <v>End of Project</v>
      </c>
      <c r="B108" s="30" t="str">
        <f>IF(ISNUMBER('Quantities Report_Secondary'!$A106), "", TRIM(CLEAN(SUBSTITUTE('Quantities Report_Secondary'!$A106, CHAR(160), " "))))</f>
        <v/>
      </c>
      <c r="C108" s="30">
        <f>'Quantities Report_Secondary'!F106</f>
        <v>0</v>
      </c>
      <c r="D108" s="32">
        <f>'Quantities Report_Secondary'!G106</f>
        <v>0</v>
      </c>
    </row>
    <row r="109" spans="1:4">
      <c r="A109" s="15" t="str">
        <f>IF(ISNUMBER(VALUE(SUBSTITUTE('Quantities Report_Secondary'!$A107,"+",""))), VALUE(SUBSTITUTE('Quantities Report_Secondary'!$A107,"+","")),IF('Quantities Report_Secondary'!$A107="","End of Project",$A108))</f>
        <v>End of Project</v>
      </c>
      <c r="B109" s="30" t="str">
        <f>IF(ISNUMBER('Quantities Report_Secondary'!$A107), "", TRIM(CLEAN(SUBSTITUTE('Quantities Report_Secondary'!$A107, CHAR(160), " "))))</f>
        <v/>
      </c>
      <c r="C109" s="30">
        <f>'Quantities Report_Secondary'!F107</f>
        <v>0</v>
      </c>
      <c r="D109" s="32">
        <f>'Quantities Report_Secondary'!G107</f>
        <v>0</v>
      </c>
    </row>
    <row r="110" spans="1:4">
      <c r="A110" s="15" t="str">
        <f>IF(ISNUMBER(VALUE(SUBSTITUTE('Quantities Report_Secondary'!$A108,"+",""))), VALUE(SUBSTITUTE('Quantities Report_Secondary'!$A108,"+","")),IF('Quantities Report_Secondary'!$A108="","End of Project",$A109))</f>
        <v>End of Project</v>
      </c>
      <c r="B110" s="30" t="str">
        <f>IF(ISNUMBER('Quantities Report_Secondary'!$A108), "", TRIM(CLEAN(SUBSTITUTE('Quantities Report_Secondary'!$A108, CHAR(160), " "))))</f>
        <v/>
      </c>
      <c r="C110" s="30">
        <f>'Quantities Report_Secondary'!F108</f>
        <v>0</v>
      </c>
      <c r="D110" s="32">
        <f>'Quantities Report_Secondary'!G108</f>
        <v>0</v>
      </c>
    </row>
    <row r="111" spans="1:4">
      <c r="A111" s="15" t="str">
        <f>IF(ISNUMBER(VALUE(SUBSTITUTE('Quantities Report_Secondary'!$A109,"+",""))), VALUE(SUBSTITUTE('Quantities Report_Secondary'!$A109,"+","")),IF('Quantities Report_Secondary'!$A109="","End of Project",$A110))</f>
        <v>End of Project</v>
      </c>
      <c r="B111" s="30" t="str">
        <f>IF(ISNUMBER('Quantities Report_Secondary'!$A109), "", TRIM(CLEAN(SUBSTITUTE('Quantities Report_Secondary'!$A109, CHAR(160), " "))))</f>
        <v/>
      </c>
      <c r="C111" s="30">
        <f>'Quantities Report_Secondary'!F109</f>
        <v>0</v>
      </c>
      <c r="D111" s="32">
        <f>'Quantities Report_Secondary'!G109</f>
        <v>0</v>
      </c>
    </row>
    <row r="112" spans="1:4">
      <c r="A112" s="15" t="str">
        <f>IF(ISNUMBER(VALUE(SUBSTITUTE('Quantities Report_Secondary'!$A110,"+",""))), VALUE(SUBSTITUTE('Quantities Report_Secondary'!$A110,"+","")),IF('Quantities Report_Secondary'!$A110="","End of Project",$A111))</f>
        <v>End of Project</v>
      </c>
      <c r="B112" s="30" t="str">
        <f>IF(ISNUMBER('Quantities Report_Secondary'!$A110), "", TRIM(CLEAN(SUBSTITUTE('Quantities Report_Secondary'!$A110, CHAR(160), " "))))</f>
        <v/>
      </c>
      <c r="C112" s="30">
        <f>'Quantities Report_Secondary'!F110</f>
        <v>0</v>
      </c>
      <c r="D112" s="32">
        <f>'Quantities Report_Secondary'!G110</f>
        <v>0</v>
      </c>
    </row>
    <row r="113" spans="1:4">
      <c r="A113" s="15" t="str">
        <f>IF(ISNUMBER(VALUE(SUBSTITUTE('Quantities Report_Secondary'!$A111,"+",""))), VALUE(SUBSTITUTE('Quantities Report_Secondary'!$A111,"+","")),IF('Quantities Report_Secondary'!$A111="","End of Project",$A112))</f>
        <v>End of Project</v>
      </c>
      <c r="B113" s="30" t="str">
        <f>IF(ISNUMBER('Quantities Report_Secondary'!$A111), "", TRIM(CLEAN(SUBSTITUTE('Quantities Report_Secondary'!$A111, CHAR(160), " "))))</f>
        <v/>
      </c>
      <c r="C113" s="30">
        <f>'Quantities Report_Secondary'!F111</f>
        <v>0</v>
      </c>
      <c r="D113" s="32">
        <f>'Quantities Report_Secondary'!G111</f>
        <v>0</v>
      </c>
    </row>
    <row r="114" spans="1:4">
      <c r="A114" s="15" t="str">
        <f>IF(ISNUMBER(VALUE(SUBSTITUTE('Quantities Report_Secondary'!$A112,"+",""))), VALUE(SUBSTITUTE('Quantities Report_Secondary'!$A112,"+","")),IF('Quantities Report_Secondary'!$A112="","End of Project",$A113))</f>
        <v>End of Project</v>
      </c>
      <c r="B114" s="30" t="str">
        <f>IF(ISNUMBER('Quantities Report_Secondary'!$A112), "", TRIM(CLEAN(SUBSTITUTE('Quantities Report_Secondary'!$A112, CHAR(160), " "))))</f>
        <v/>
      </c>
      <c r="C114" s="30">
        <f>'Quantities Report_Secondary'!F112</f>
        <v>0</v>
      </c>
      <c r="D114" s="32">
        <f>'Quantities Report_Secondary'!G112</f>
        <v>0</v>
      </c>
    </row>
    <row r="115" spans="1:4">
      <c r="A115" s="15" t="str">
        <f>IF(ISNUMBER(VALUE(SUBSTITUTE('Quantities Report_Secondary'!$A113,"+",""))), VALUE(SUBSTITUTE('Quantities Report_Secondary'!$A113,"+","")),IF('Quantities Report_Secondary'!$A113="","End of Project",$A114))</f>
        <v>End of Project</v>
      </c>
      <c r="B115" s="30" t="str">
        <f>IF(ISNUMBER('Quantities Report_Secondary'!$A113), "", TRIM(CLEAN(SUBSTITUTE('Quantities Report_Secondary'!$A113, CHAR(160), " "))))</f>
        <v/>
      </c>
      <c r="C115" s="30">
        <f>'Quantities Report_Secondary'!F113</f>
        <v>0</v>
      </c>
      <c r="D115" s="32">
        <f>'Quantities Report_Secondary'!G113</f>
        <v>0</v>
      </c>
    </row>
    <row r="116" spans="1:4">
      <c r="A116" s="15" t="str">
        <f>IF(ISNUMBER(VALUE(SUBSTITUTE('Quantities Report_Secondary'!$A114,"+",""))), VALUE(SUBSTITUTE('Quantities Report_Secondary'!$A114,"+","")),IF('Quantities Report_Secondary'!$A114="","End of Project",$A115))</f>
        <v>End of Project</v>
      </c>
      <c r="B116" s="30" t="str">
        <f>IF(ISNUMBER('Quantities Report_Secondary'!$A114), "", TRIM(CLEAN(SUBSTITUTE('Quantities Report_Secondary'!$A114, CHAR(160), " "))))</f>
        <v/>
      </c>
      <c r="C116" s="30">
        <f>'Quantities Report_Secondary'!F114</f>
        <v>0</v>
      </c>
      <c r="D116" s="32">
        <f>'Quantities Report_Secondary'!G114</f>
        <v>0</v>
      </c>
    </row>
    <row r="117" spans="1:4">
      <c r="A117" s="15" t="str">
        <f>IF(ISNUMBER(VALUE(SUBSTITUTE('Quantities Report_Secondary'!$A115,"+",""))), VALUE(SUBSTITUTE('Quantities Report_Secondary'!$A115,"+","")),IF('Quantities Report_Secondary'!$A115="","End of Project",$A116))</f>
        <v>End of Project</v>
      </c>
      <c r="B117" s="30" t="str">
        <f>IF(ISNUMBER('Quantities Report_Secondary'!$A115), "", TRIM(CLEAN(SUBSTITUTE('Quantities Report_Secondary'!$A115, CHAR(160), " "))))</f>
        <v/>
      </c>
      <c r="C117" s="30">
        <f>'Quantities Report_Secondary'!F115</f>
        <v>0</v>
      </c>
      <c r="D117" s="32">
        <f>'Quantities Report_Secondary'!G115</f>
        <v>0</v>
      </c>
    </row>
    <row r="118" spans="1:4">
      <c r="A118" s="15" t="str">
        <f>IF(ISNUMBER(VALUE(SUBSTITUTE('Quantities Report_Secondary'!$A116,"+",""))), VALUE(SUBSTITUTE('Quantities Report_Secondary'!$A116,"+","")),IF('Quantities Report_Secondary'!$A116="","End of Project",$A117))</f>
        <v>End of Project</v>
      </c>
      <c r="B118" s="30" t="str">
        <f>IF(ISNUMBER('Quantities Report_Secondary'!$A116), "", TRIM(CLEAN(SUBSTITUTE('Quantities Report_Secondary'!$A116, CHAR(160), " "))))</f>
        <v/>
      </c>
      <c r="C118" s="30">
        <f>'Quantities Report_Secondary'!F116</f>
        <v>0</v>
      </c>
      <c r="D118" s="32">
        <f>'Quantities Report_Secondary'!G116</f>
        <v>0</v>
      </c>
    </row>
    <row r="119" spans="1:4">
      <c r="A119" s="15" t="str">
        <f>IF(ISNUMBER(VALUE(SUBSTITUTE('Quantities Report_Secondary'!$A117,"+",""))), VALUE(SUBSTITUTE('Quantities Report_Secondary'!$A117,"+","")),IF('Quantities Report_Secondary'!$A117="","End of Project",$A118))</f>
        <v>End of Project</v>
      </c>
      <c r="B119" s="30" t="str">
        <f>IF(ISNUMBER('Quantities Report_Secondary'!$A117), "", TRIM(CLEAN(SUBSTITUTE('Quantities Report_Secondary'!$A117, CHAR(160), " "))))</f>
        <v/>
      </c>
      <c r="C119" s="30">
        <f>'Quantities Report_Secondary'!F117</f>
        <v>0</v>
      </c>
      <c r="D119" s="32">
        <f>'Quantities Report_Secondary'!G117</f>
        <v>0</v>
      </c>
    </row>
    <row r="120" spans="1:4">
      <c r="A120" s="15" t="str">
        <f>IF(ISNUMBER(VALUE(SUBSTITUTE('Quantities Report_Secondary'!$A118,"+",""))), VALUE(SUBSTITUTE('Quantities Report_Secondary'!$A118,"+","")),IF('Quantities Report_Secondary'!$A118="","End of Project",$A119))</f>
        <v>End of Project</v>
      </c>
      <c r="B120" s="30" t="str">
        <f>IF(ISNUMBER('Quantities Report_Secondary'!$A118), "", TRIM(CLEAN(SUBSTITUTE('Quantities Report_Secondary'!$A118, CHAR(160), " "))))</f>
        <v/>
      </c>
      <c r="C120" s="30">
        <f>'Quantities Report_Secondary'!F118</f>
        <v>0</v>
      </c>
      <c r="D120" s="32">
        <f>'Quantities Report_Secondary'!G118</f>
        <v>0</v>
      </c>
    </row>
    <row r="121" spans="1:4">
      <c r="A121" s="15" t="str">
        <f>IF(ISNUMBER(VALUE(SUBSTITUTE('Quantities Report_Secondary'!$A119,"+",""))), VALUE(SUBSTITUTE('Quantities Report_Secondary'!$A119,"+","")),IF('Quantities Report_Secondary'!$A119="","End of Project",$A120))</f>
        <v>End of Project</v>
      </c>
      <c r="B121" s="30" t="str">
        <f>IF(ISNUMBER('Quantities Report_Secondary'!$A119), "", TRIM(CLEAN(SUBSTITUTE('Quantities Report_Secondary'!$A119, CHAR(160), " "))))</f>
        <v/>
      </c>
      <c r="C121" s="30">
        <f>'Quantities Report_Secondary'!F119</f>
        <v>0</v>
      </c>
      <c r="D121" s="32">
        <f>'Quantities Report_Secondary'!G119</f>
        <v>0</v>
      </c>
    </row>
    <row r="122" spans="1:4">
      <c r="A122" s="15" t="str">
        <f>IF(ISNUMBER(VALUE(SUBSTITUTE('Quantities Report_Secondary'!$A120,"+",""))), VALUE(SUBSTITUTE('Quantities Report_Secondary'!$A120,"+","")),IF('Quantities Report_Secondary'!$A120="","End of Project",$A121))</f>
        <v>End of Project</v>
      </c>
      <c r="B122" s="30" t="str">
        <f>IF(ISNUMBER('Quantities Report_Secondary'!$A120), "", TRIM(CLEAN(SUBSTITUTE('Quantities Report_Secondary'!$A120, CHAR(160), " "))))</f>
        <v/>
      </c>
      <c r="C122" s="30">
        <f>'Quantities Report_Secondary'!F120</f>
        <v>0</v>
      </c>
      <c r="D122" s="32">
        <f>'Quantities Report_Secondary'!G120</f>
        <v>0</v>
      </c>
    </row>
    <row r="123" spans="1:4">
      <c r="A123" s="15" t="str">
        <f>IF(ISNUMBER(VALUE(SUBSTITUTE('Quantities Report_Secondary'!$A121,"+",""))), VALUE(SUBSTITUTE('Quantities Report_Secondary'!$A121,"+","")),IF('Quantities Report_Secondary'!$A121="","End of Project",$A122))</f>
        <v>End of Project</v>
      </c>
      <c r="B123" s="30" t="str">
        <f>IF(ISNUMBER('Quantities Report_Secondary'!$A121), "", TRIM(CLEAN(SUBSTITUTE('Quantities Report_Secondary'!$A121, CHAR(160), " "))))</f>
        <v/>
      </c>
      <c r="C123" s="30">
        <f>'Quantities Report_Secondary'!F121</f>
        <v>0</v>
      </c>
      <c r="D123" s="32">
        <f>'Quantities Report_Secondary'!G121</f>
        <v>0</v>
      </c>
    </row>
    <row r="124" spans="1:4">
      <c r="A124" s="15" t="str">
        <f>IF(ISNUMBER(VALUE(SUBSTITUTE('Quantities Report_Secondary'!$A122,"+",""))), VALUE(SUBSTITUTE('Quantities Report_Secondary'!$A122,"+","")),IF('Quantities Report_Secondary'!$A122="","End of Project",$A123))</f>
        <v>End of Project</v>
      </c>
      <c r="B124" s="30" t="str">
        <f>IF(ISNUMBER('Quantities Report_Secondary'!$A122), "", TRIM(CLEAN(SUBSTITUTE('Quantities Report_Secondary'!$A122, CHAR(160), " "))))</f>
        <v/>
      </c>
      <c r="C124" s="30">
        <f>'Quantities Report_Secondary'!F122</f>
        <v>0</v>
      </c>
      <c r="D124" s="32">
        <f>'Quantities Report_Secondary'!G122</f>
        <v>0</v>
      </c>
    </row>
    <row r="125" spans="1:4">
      <c r="A125" s="15" t="str">
        <f>IF(ISNUMBER(VALUE(SUBSTITUTE('Quantities Report_Secondary'!$A123,"+",""))), VALUE(SUBSTITUTE('Quantities Report_Secondary'!$A123,"+","")),IF('Quantities Report_Secondary'!$A123="","End of Project",$A124))</f>
        <v>End of Project</v>
      </c>
      <c r="B125" s="30" t="str">
        <f>IF(ISNUMBER('Quantities Report_Secondary'!$A123), "", TRIM(CLEAN(SUBSTITUTE('Quantities Report_Secondary'!$A123, CHAR(160), " "))))</f>
        <v/>
      </c>
      <c r="C125" s="30">
        <f>'Quantities Report_Secondary'!F123</f>
        <v>0</v>
      </c>
      <c r="D125" s="32">
        <f>'Quantities Report_Secondary'!G123</f>
        <v>0</v>
      </c>
    </row>
    <row r="126" spans="1:4">
      <c r="A126" s="15" t="str">
        <f>IF(ISNUMBER(VALUE(SUBSTITUTE('Quantities Report_Secondary'!$A124,"+",""))), VALUE(SUBSTITUTE('Quantities Report_Secondary'!$A124,"+","")),IF('Quantities Report_Secondary'!$A124="","End of Project",$A125))</f>
        <v>End of Project</v>
      </c>
      <c r="B126" s="30" t="str">
        <f>IF(ISNUMBER('Quantities Report_Secondary'!$A124), "", TRIM(CLEAN(SUBSTITUTE('Quantities Report_Secondary'!$A124, CHAR(160), " "))))</f>
        <v/>
      </c>
      <c r="C126" s="30">
        <f>'Quantities Report_Secondary'!F124</f>
        <v>0</v>
      </c>
      <c r="D126" s="32">
        <f>'Quantities Report_Secondary'!G124</f>
        <v>0</v>
      </c>
    </row>
    <row r="127" spans="1:4">
      <c r="A127" s="15" t="str">
        <f>IF(ISNUMBER(VALUE(SUBSTITUTE('Quantities Report_Secondary'!$A125,"+",""))), VALUE(SUBSTITUTE('Quantities Report_Secondary'!$A125,"+","")),IF('Quantities Report_Secondary'!$A125="","End of Project",$A126))</f>
        <v>End of Project</v>
      </c>
      <c r="B127" s="30" t="str">
        <f>IF(ISNUMBER('Quantities Report_Secondary'!$A125), "", TRIM(CLEAN(SUBSTITUTE('Quantities Report_Secondary'!$A125, CHAR(160), " "))))</f>
        <v/>
      </c>
      <c r="C127" s="30">
        <f>'Quantities Report_Secondary'!F125</f>
        <v>0</v>
      </c>
      <c r="D127" s="32">
        <f>'Quantities Report_Secondary'!G125</f>
        <v>0</v>
      </c>
    </row>
    <row r="128" spans="1:4">
      <c r="A128" s="15" t="str">
        <f>IF(ISNUMBER(VALUE(SUBSTITUTE('Quantities Report_Secondary'!$A126,"+",""))), VALUE(SUBSTITUTE('Quantities Report_Secondary'!$A126,"+","")),IF('Quantities Report_Secondary'!$A126="","End of Project",$A127))</f>
        <v>End of Project</v>
      </c>
      <c r="B128" s="30" t="str">
        <f>IF(ISNUMBER('Quantities Report_Secondary'!$A126), "", TRIM(CLEAN(SUBSTITUTE('Quantities Report_Secondary'!$A126, CHAR(160), " "))))</f>
        <v/>
      </c>
      <c r="C128" s="30">
        <f>'Quantities Report_Secondary'!F126</f>
        <v>0</v>
      </c>
      <c r="D128" s="32">
        <f>'Quantities Report_Secondary'!G126</f>
        <v>0</v>
      </c>
    </row>
    <row r="129" spans="1:4">
      <c r="A129" s="15" t="str">
        <f>IF(ISNUMBER(VALUE(SUBSTITUTE('Quantities Report_Secondary'!$A127,"+",""))), VALUE(SUBSTITUTE('Quantities Report_Secondary'!$A127,"+","")),IF('Quantities Report_Secondary'!$A127="","End of Project",$A128))</f>
        <v>End of Project</v>
      </c>
      <c r="B129" s="30" t="str">
        <f>IF(ISNUMBER('Quantities Report_Secondary'!$A127), "", TRIM(CLEAN(SUBSTITUTE('Quantities Report_Secondary'!$A127, CHAR(160), " "))))</f>
        <v/>
      </c>
      <c r="C129" s="30">
        <f>'Quantities Report_Secondary'!F127</f>
        <v>0</v>
      </c>
      <c r="D129" s="32">
        <f>'Quantities Report_Secondary'!G127</f>
        <v>0</v>
      </c>
    </row>
    <row r="130" spans="1:4">
      <c r="A130" s="15" t="str">
        <f>IF(ISNUMBER(VALUE(SUBSTITUTE('Quantities Report_Secondary'!$A128,"+",""))), VALUE(SUBSTITUTE('Quantities Report_Secondary'!$A128,"+","")),IF('Quantities Report_Secondary'!$A128="","End of Project",$A129))</f>
        <v>End of Project</v>
      </c>
      <c r="B130" s="30" t="str">
        <f>IF(ISNUMBER('Quantities Report_Secondary'!$A128), "", TRIM(CLEAN(SUBSTITUTE('Quantities Report_Secondary'!$A128, CHAR(160), " "))))</f>
        <v/>
      </c>
      <c r="C130" s="30">
        <f>'Quantities Report_Secondary'!F128</f>
        <v>0</v>
      </c>
      <c r="D130" s="32">
        <f>'Quantities Report_Secondary'!G128</f>
        <v>0</v>
      </c>
    </row>
    <row r="131" spans="1:4">
      <c r="A131" s="15" t="str">
        <f>IF(ISNUMBER(VALUE(SUBSTITUTE('Quantities Report_Secondary'!$A129,"+",""))), VALUE(SUBSTITUTE('Quantities Report_Secondary'!$A129,"+","")),IF('Quantities Report_Secondary'!$A129="","End of Project",$A130))</f>
        <v>End of Project</v>
      </c>
      <c r="B131" s="30" t="str">
        <f>IF(ISNUMBER('Quantities Report_Secondary'!$A129), "", TRIM(CLEAN(SUBSTITUTE('Quantities Report_Secondary'!$A129, CHAR(160), " "))))</f>
        <v/>
      </c>
      <c r="C131" s="30">
        <f>'Quantities Report_Secondary'!F129</f>
        <v>0</v>
      </c>
      <c r="D131" s="32">
        <f>'Quantities Report_Secondary'!G129</f>
        <v>0</v>
      </c>
    </row>
    <row r="132" spans="1:4">
      <c r="A132" s="15" t="str">
        <f>IF(ISNUMBER(VALUE(SUBSTITUTE('Quantities Report_Secondary'!$A130,"+",""))), VALUE(SUBSTITUTE('Quantities Report_Secondary'!$A130,"+","")),IF('Quantities Report_Secondary'!$A130="","End of Project",$A131))</f>
        <v>End of Project</v>
      </c>
      <c r="B132" s="30" t="str">
        <f>IF(ISNUMBER('Quantities Report_Secondary'!$A130), "", TRIM(CLEAN(SUBSTITUTE('Quantities Report_Secondary'!$A130, CHAR(160), " "))))</f>
        <v/>
      </c>
      <c r="C132" s="30">
        <f>'Quantities Report_Secondary'!F130</f>
        <v>0</v>
      </c>
      <c r="D132" s="32">
        <f>'Quantities Report_Secondary'!G130</f>
        <v>0</v>
      </c>
    </row>
    <row r="133" spans="1:4">
      <c r="A133" s="15" t="str">
        <f>IF(ISNUMBER(VALUE(SUBSTITUTE('Quantities Report_Secondary'!$A131,"+",""))), VALUE(SUBSTITUTE('Quantities Report_Secondary'!$A131,"+","")),IF('Quantities Report_Secondary'!$A131="","End of Project",$A132))</f>
        <v>End of Project</v>
      </c>
      <c r="B133" s="30" t="str">
        <f>IF(ISNUMBER('Quantities Report_Secondary'!$A131), "", TRIM(CLEAN(SUBSTITUTE('Quantities Report_Secondary'!$A131, CHAR(160), " "))))</f>
        <v/>
      </c>
      <c r="C133" s="30">
        <f>'Quantities Report_Secondary'!F131</f>
        <v>0</v>
      </c>
      <c r="D133" s="32">
        <f>'Quantities Report_Secondary'!G131</f>
        <v>0</v>
      </c>
    </row>
    <row r="134" spans="1:4">
      <c r="A134" s="15" t="str">
        <f>IF(ISNUMBER(VALUE(SUBSTITUTE('Quantities Report_Secondary'!$A132,"+",""))), VALUE(SUBSTITUTE('Quantities Report_Secondary'!$A132,"+","")),IF('Quantities Report_Secondary'!$A132="","End of Project",$A133))</f>
        <v>End of Project</v>
      </c>
      <c r="B134" s="30" t="str">
        <f>IF(ISNUMBER('Quantities Report_Secondary'!$A132), "", TRIM(CLEAN(SUBSTITUTE('Quantities Report_Secondary'!$A132, CHAR(160), " "))))</f>
        <v/>
      </c>
      <c r="C134" s="30">
        <f>'Quantities Report_Secondary'!F132</f>
        <v>0</v>
      </c>
      <c r="D134" s="32">
        <f>'Quantities Report_Secondary'!G132</f>
        <v>0</v>
      </c>
    </row>
    <row r="135" spans="1:4">
      <c r="A135" s="15" t="str">
        <f>IF(ISNUMBER(VALUE(SUBSTITUTE('Quantities Report_Secondary'!$A133,"+",""))), VALUE(SUBSTITUTE('Quantities Report_Secondary'!$A133,"+","")),IF('Quantities Report_Secondary'!$A133="","End of Project",$A134))</f>
        <v>End of Project</v>
      </c>
      <c r="B135" s="30" t="str">
        <f>IF(ISNUMBER('Quantities Report_Secondary'!$A133), "", TRIM(CLEAN(SUBSTITUTE('Quantities Report_Secondary'!$A133, CHAR(160), " "))))</f>
        <v/>
      </c>
      <c r="C135" s="30">
        <f>'Quantities Report_Secondary'!F133</f>
        <v>0</v>
      </c>
      <c r="D135" s="32">
        <f>'Quantities Report_Secondary'!G133</f>
        <v>0</v>
      </c>
    </row>
    <row r="136" spans="1:4">
      <c r="A136" s="15" t="str">
        <f>IF(ISNUMBER(VALUE(SUBSTITUTE('Quantities Report_Secondary'!$A134,"+",""))), VALUE(SUBSTITUTE('Quantities Report_Secondary'!$A134,"+","")),IF('Quantities Report_Secondary'!$A134="","End of Project",$A135))</f>
        <v>End of Project</v>
      </c>
      <c r="B136" s="30" t="str">
        <f>IF(ISNUMBER('Quantities Report_Secondary'!$A134), "", TRIM(CLEAN(SUBSTITUTE('Quantities Report_Secondary'!$A134, CHAR(160), " "))))</f>
        <v/>
      </c>
      <c r="C136" s="30">
        <f>'Quantities Report_Secondary'!F134</f>
        <v>0</v>
      </c>
      <c r="D136" s="32">
        <f>'Quantities Report_Secondary'!G134</f>
        <v>0</v>
      </c>
    </row>
    <row r="137" spans="1:4">
      <c r="A137" s="15" t="str">
        <f>IF(ISNUMBER(VALUE(SUBSTITUTE('Quantities Report_Secondary'!$A135,"+",""))), VALUE(SUBSTITUTE('Quantities Report_Secondary'!$A135,"+","")),IF('Quantities Report_Secondary'!$A135="","End of Project",$A136))</f>
        <v>End of Project</v>
      </c>
      <c r="B137" s="30" t="str">
        <f>IF(ISNUMBER('Quantities Report_Secondary'!$A135), "", TRIM(CLEAN(SUBSTITUTE('Quantities Report_Secondary'!$A135, CHAR(160), " "))))</f>
        <v/>
      </c>
      <c r="C137" s="30">
        <f>'Quantities Report_Secondary'!F135</f>
        <v>0</v>
      </c>
      <c r="D137" s="32">
        <f>'Quantities Report_Secondary'!G135</f>
        <v>0</v>
      </c>
    </row>
    <row r="138" spans="1:4">
      <c r="A138" s="15" t="str">
        <f>IF(ISNUMBER(VALUE(SUBSTITUTE('Quantities Report_Secondary'!$A136,"+",""))), VALUE(SUBSTITUTE('Quantities Report_Secondary'!$A136,"+","")),IF('Quantities Report_Secondary'!$A136="","End of Project",$A137))</f>
        <v>End of Project</v>
      </c>
      <c r="B138" s="30" t="str">
        <f>IF(ISNUMBER('Quantities Report_Secondary'!$A136), "", TRIM(CLEAN(SUBSTITUTE('Quantities Report_Secondary'!$A136, CHAR(160), " "))))</f>
        <v/>
      </c>
      <c r="C138" s="30">
        <f>'Quantities Report_Secondary'!F136</f>
        <v>0</v>
      </c>
      <c r="D138" s="32">
        <f>'Quantities Report_Secondary'!G136</f>
        <v>0</v>
      </c>
    </row>
    <row r="139" spans="1:4">
      <c r="A139" s="15" t="str">
        <f>IF(ISNUMBER(VALUE(SUBSTITUTE('Quantities Report_Secondary'!$A137,"+",""))), VALUE(SUBSTITUTE('Quantities Report_Secondary'!$A137,"+","")),IF('Quantities Report_Secondary'!$A137="","End of Project",$A138))</f>
        <v>End of Project</v>
      </c>
      <c r="B139" s="30" t="str">
        <f>IF(ISNUMBER('Quantities Report_Secondary'!$A137), "", TRIM(CLEAN(SUBSTITUTE('Quantities Report_Secondary'!$A137, CHAR(160), " "))))</f>
        <v/>
      </c>
      <c r="C139" s="30">
        <f>'Quantities Report_Secondary'!F137</f>
        <v>0</v>
      </c>
      <c r="D139" s="32">
        <f>'Quantities Report_Secondary'!G137</f>
        <v>0</v>
      </c>
    </row>
    <row r="140" spans="1:4">
      <c r="A140" s="15" t="str">
        <f>IF(ISNUMBER(VALUE(SUBSTITUTE('Quantities Report_Secondary'!$A138,"+",""))), VALUE(SUBSTITUTE('Quantities Report_Secondary'!$A138,"+","")),IF('Quantities Report_Secondary'!$A138="","End of Project",$A139))</f>
        <v>End of Project</v>
      </c>
      <c r="B140" s="30" t="str">
        <f>IF(ISNUMBER('Quantities Report_Secondary'!$A138), "", TRIM(CLEAN(SUBSTITUTE('Quantities Report_Secondary'!$A138, CHAR(160), " "))))</f>
        <v/>
      </c>
      <c r="C140" s="30">
        <f>'Quantities Report_Secondary'!F138</f>
        <v>0</v>
      </c>
      <c r="D140" s="32">
        <f>'Quantities Report_Secondary'!G138</f>
        <v>0</v>
      </c>
    </row>
    <row r="141" spans="1:4">
      <c r="A141" s="15" t="str">
        <f>IF(ISNUMBER(VALUE(SUBSTITUTE('Quantities Report_Secondary'!$A139,"+",""))), VALUE(SUBSTITUTE('Quantities Report_Secondary'!$A139,"+","")),IF('Quantities Report_Secondary'!$A139="","End of Project",$A140))</f>
        <v>End of Project</v>
      </c>
      <c r="B141" s="30" t="str">
        <f>IF(ISNUMBER('Quantities Report_Secondary'!$A139), "", TRIM(CLEAN(SUBSTITUTE('Quantities Report_Secondary'!$A139, CHAR(160), " "))))</f>
        <v/>
      </c>
      <c r="C141" s="30">
        <f>'Quantities Report_Secondary'!F139</f>
        <v>0</v>
      </c>
      <c r="D141" s="32">
        <f>'Quantities Report_Secondary'!G139</f>
        <v>0</v>
      </c>
    </row>
    <row r="142" spans="1:4">
      <c r="A142" s="15" t="str">
        <f>IF(ISNUMBER(VALUE(SUBSTITUTE('Quantities Report_Secondary'!$A140,"+",""))), VALUE(SUBSTITUTE('Quantities Report_Secondary'!$A140,"+","")),IF('Quantities Report_Secondary'!$A140="","End of Project",$A141))</f>
        <v>End of Project</v>
      </c>
      <c r="B142" s="30" t="str">
        <f>IF(ISNUMBER('Quantities Report_Secondary'!$A140), "", TRIM(CLEAN(SUBSTITUTE('Quantities Report_Secondary'!$A140, CHAR(160), " "))))</f>
        <v/>
      </c>
      <c r="C142" s="30">
        <f>'Quantities Report_Secondary'!F140</f>
        <v>0</v>
      </c>
      <c r="D142" s="32">
        <f>'Quantities Report_Secondary'!G140</f>
        <v>0</v>
      </c>
    </row>
    <row r="143" spans="1:4">
      <c r="A143" s="15" t="str">
        <f>IF(ISNUMBER(VALUE(SUBSTITUTE('Quantities Report_Secondary'!$A141,"+",""))), VALUE(SUBSTITUTE('Quantities Report_Secondary'!$A141,"+","")),IF('Quantities Report_Secondary'!$A141="","End of Project",$A142))</f>
        <v>End of Project</v>
      </c>
      <c r="B143" s="30" t="str">
        <f>IF(ISNUMBER('Quantities Report_Secondary'!$A141), "", TRIM(CLEAN(SUBSTITUTE('Quantities Report_Secondary'!$A141, CHAR(160), " "))))</f>
        <v/>
      </c>
      <c r="C143" s="30">
        <f>'Quantities Report_Secondary'!F141</f>
        <v>0</v>
      </c>
      <c r="D143" s="32">
        <f>'Quantities Report_Secondary'!G141</f>
        <v>0</v>
      </c>
    </row>
    <row r="144" spans="1:4">
      <c r="A144" s="15" t="str">
        <f>IF(ISNUMBER(VALUE(SUBSTITUTE('Quantities Report_Secondary'!$A142,"+",""))), VALUE(SUBSTITUTE('Quantities Report_Secondary'!$A142,"+","")),IF('Quantities Report_Secondary'!$A142="","End of Project",$A143))</f>
        <v>End of Project</v>
      </c>
      <c r="B144" s="30" t="str">
        <f>IF(ISNUMBER('Quantities Report_Secondary'!$A142), "", TRIM(CLEAN(SUBSTITUTE('Quantities Report_Secondary'!$A142, CHAR(160), " "))))</f>
        <v/>
      </c>
      <c r="C144" s="30">
        <f>'Quantities Report_Secondary'!F142</f>
        <v>0</v>
      </c>
      <c r="D144" s="32">
        <f>'Quantities Report_Secondary'!G142</f>
        <v>0</v>
      </c>
    </row>
    <row r="145" spans="1:4">
      <c r="A145" s="15" t="str">
        <f>IF(ISNUMBER(VALUE(SUBSTITUTE('Quantities Report_Secondary'!$A143,"+",""))), VALUE(SUBSTITUTE('Quantities Report_Secondary'!$A143,"+","")),IF('Quantities Report_Secondary'!$A143="","End of Project",$A144))</f>
        <v>End of Project</v>
      </c>
      <c r="B145" s="30" t="str">
        <f>IF(ISNUMBER('Quantities Report_Secondary'!$A143), "", TRIM(CLEAN(SUBSTITUTE('Quantities Report_Secondary'!$A143, CHAR(160), " "))))</f>
        <v/>
      </c>
      <c r="C145" s="30">
        <f>'Quantities Report_Secondary'!F143</f>
        <v>0</v>
      </c>
      <c r="D145" s="32">
        <f>'Quantities Report_Secondary'!G143</f>
        <v>0</v>
      </c>
    </row>
    <row r="146" spans="1:4">
      <c r="A146" s="15" t="str">
        <f>IF(ISNUMBER(VALUE(SUBSTITUTE('Quantities Report_Secondary'!$A144,"+",""))), VALUE(SUBSTITUTE('Quantities Report_Secondary'!$A144,"+","")),IF('Quantities Report_Secondary'!$A144="","End of Project",$A145))</f>
        <v>End of Project</v>
      </c>
      <c r="B146" s="30" t="str">
        <f>IF(ISNUMBER('Quantities Report_Secondary'!$A144), "", TRIM(CLEAN(SUBSTITUTE('Quantities Report_Secondary'!$A144, CHAR(160), " "))))</f>
        <v/>
      </c>
      <c r="C146" s="30">
        <f>'Quantities Report_Secondary'!F144</f>
        <v>0</v>
      </c>
      <c r="D146" s="32">
        <f>'Quantities Report_Secondary'!G144</f>
        <v>0</v>
      </c>
    </row>
    <row r="147" spans="1:4">
      <c r="A147" s="15" t="str">
        <f>IF(ISNUMBER(VALUE(SUBSTITUTE('Quantities Report_Secondary'!$A145,"+",""))), VALUE(SUBSTITUTE('Quantities Report_Secondary'!$A145,"+","")),IF('Quantities Report_Secondary'!$A145="","End of Project",$A146))</f>
        <v>End of Project</v>
      </c>
      <c r="B147" s="30" t="str">
        <f>IF(ISNUMBER('Quantities Report_Secondary'!$A145), "", TRIM(CLEAN(SUBSTITUTE('Quantities Report_Secondary'!$A145, CHAR(160), " "))))</f>
        <v/>
      </c>
      <c r="C147" s="30">
        <f>'Quantities Report_Secondary'!F145</f>
        <v>0</v>
      </c>
      <c r="D147" s="32">
        <f>'Quantities Report_Secondary'!G145</f>
        <v>0</v>
      </c>
    </row>
    <row r="148" spans="1:4">
      <c r="A148" s="15" t="str">
        <f>IF(ISNUMBER(VALUE(SUBSTITUTE('Quantities Report_Secondary'!$A146,"+",""))), VALUE(SUBSTITUTE('Quantities Report_Secondary'!$A146,"+","")),IF('Quantities Report_Secondary'!$A146="","End of Project",$A147))</f>
        <v>End of Project</v>
      </c>
      <c r="B148" s="30" t="str">
        <f>IF(ISNUMBER('Quantities Report_Secondary'!$A146), "", TRIM(CLEAN(SUBSTITUTE('Quantities Report_Secondary'!$A146, CHAR(160), " "))))</f>
        <v/>
      </c>
      <c r="C148" s="30">
        <f>'Quantities Report_Secondary'!F146</f>
        <v>0</v>
      </c>
      <c r="D148" s="32">
        <f>'Quantities Report_Secondary'!G146</f>
        <v>0</v>
      </c>
    </row>
    <row r="149" spans="1:4">
      <c r="A149" s="15" t="str">
        <f>IF(ISNUMBER(VALUE(SUBSTITUTE('Quantities Report_Secondary'!$A147,"+",""))), VALUE(SUBSTITUTE('Quantities Report_Secondary'!$A147,"+","")),IF('Quantities Report_Secondary'!$A147="","End of Project",$A148))</f>
        <v>End of Project</v>
      </c>
      <c r="B149" s="30" t="str">
        <f>IF(ISNUMBER('Quantities Report_Secondary'!$A147), "", TRIM(CLEAN(SUBSTITUTE('Quantities Report_Secondary'!$A147, CHAR(160), " "))))</f>
        <v/>
      </c>
      <c r="C149" s="30">
        <f>'Quantities Report_Secondary'!F147</f>
        <v>0</v>
      </c>
      <c r="D149" s="32">
        <f>'Quantities Report_Secondary'!G147</f>
        <v>0</v>
      </c>
    </row>
    <row r="150" spans="1:4">
      <c r="A150" s="15" t="str">
        <f>IF(ISNUMBER(VALUE(SUBSTITUTE('Quantities Report_Secondary'!$A148,"+",""))), VALUE(SUBSTITUTE('Quantities Report_Secondary'!$A148,"+","")),IF('Quantities Report_Secondary'!$A148="","End of Project",$A149))</f>
        <v>End of Project</v>
      </c>
      <c r="B150" s="30" t="str">
        <f>IF(ISNUMBER('Quantities Report_Secondary'!$A148), "", TRIM(CLEAN(SUBSTITUTE('Quantities Report_Secondary'!$A148, CHAR(160), " "))))</f>
        <v/>
      </c>
      <c r="C150" s="30">
        <f>'Quantities Report_Secondary'!F148</f>
        <v>0</v>
      </c>
      <c r="D150" s="32">
        <f>'Quantities Report_Secondary'!G148</f>
        <v>0</v>
      </c>
    </row>
    <row r="151" spans="1:4">
      <c r="A151" s="15" t="str">
        <f>IF(ISNUMBER(VALUE(SUBSTITUTE('Quantities Report_Secondary'!$A149,"+",""))), VALUE(SUBSTITUTE('Quantities Report_Secondary'!$A149,"+","")),IF('Quantities Report_Secondary'!$A149="","End of Project",$A150))</f>
        <v>End of Project</v>
      </c>
      <c r="B151" s="30" t="str">
        <f>IF(ISNUMBER('Quantities Report_Secondary'!$A149), "", TRIM(CLEAN(SUBSTITUTE('Quantities Report_Secondary'!$A149, CHAR(160), " "))))</f>
        <v/>
      </c>
      <c r="C151" s="30">
        <f>'Quantities Report_Secondary'!F149</f>
        <v>0</v>
      </c>
      <c r="D151" s="32">
        <f>'Quantities Report_Secondary'!G149</f>
        <v>0</v>
      </c>
    </row>
    <row r="152" spans="1:4">
      <c r="A152" s="15" t="str">
        <f>IF(ISNUMBER(VALUE(SUBSTITUTE('Quantities Report_Secondary'!$A150,"+",""))), VALUE(SUBSTITUTE('Quantities Report_Secondary'!$A150,"+","")),IF('Quantities Report_Secondary'!$A150="","End of Project",$A151))</f>
        <v>End of Project</v>
      </c>
      <c r="B152" s="30" t="str">
        <f>IF(ISNUMBER('Quantities Report_Secondary'!$A150), "", TRIM(CLEAN(SUBSTITUTE('Quantities Report_Secondary'!$A150, CHAR(160), " "))))</f>
        <v/>
      </c>
      <c r="C152" s="30">
        <f>'Quantities Report_Secondary'!F150</f>
        <v>0</v>
      </c>
      <c r="D152" s="32">
        <f>'Quantities Report_Secondary'!G150</f>
        <v>0</v>
      </c>
    </row>
    <row r="153" spans="1:4">
      <c r="A153" s="15" t="str">
        <f>IF(ISNUMBER(VALUE(SUBSTITUTE('Quantities Report_Secondary'!$A151,"+",""))), VALUE(SUBSTITUTE('Quantities Report_Secondary'!$A151,"+","")),IF('Quantities Report_Secondary'!$A151="","End of Project",$A152))</f>
        <v>End of Project</v>
      </c>
      <c r="B153" s="30" t="str">
        <f>IF(ISNUMBER('Quantities Report_Secondary'!$A151), "", TRIM(CLEAN(SUBSTITUTE('Quantities Report_Secondary'!$A151, CHAR(160), " "))))</f>
        <v/>
      </c>
      <c r="C153" s="30">
        <f>'Quantities Report_Secondary'!F151</f>
        <v>0</v>
      </c>
      <c r="D153" s="32">
        <f>'Quantities Report_Secondary'!G151</f>
        <v>0</v>
      </c>
    </row>
    <row r="154" spans="1:4">
      <c r="A154" s="15" t="str">
        <f>IF(ISNUMBER(VALUE(SUBSTITUTE('Quantities Report_Secondary'!$A152,"+",""))), VALUE(SUBSTITUTE('Quantities Report_Secondary'!$A152,"+","")),IF('Quantities Report_Secondary'!$A152="","End of Project",$A153))</f>
        <v>End of Project</v>
      </c>
      <c r="B154" s="30" t="str">
        <f>IF(ISNUMBER('Quantities Report_Secondary'!$A152), "", TRIM(CLEAN(SUBSTITUTE('Quantities Report_Secondary'!$A152, CHAR(160), " "))))</f>
        <v/>
      </c>
      <c r="C154" s="30">
        <f>'Quantities Report_Secondary'!F152</f>
        <v>0</v>
      </c>
      <c r="D154" s="32">
        <f>'Quantities Report_Secondary'!G152</f>
        <v>0</v>
      </c>
    </row>
    <row r="155" spans="1:4">
      <c r="A155" s="15" t="str">
        <f>IF(ISNUMBER(VALUE(SUBSTITUTE('Quantities Report_Secondary'!$A153,"+",""))), VALUE(SUBSTITUTE('Quantities Report_Secondary'!$A153,"+","")),IF('Quantities Report_Secondary'!$A153="","End of Project",$A154))</f>
        <v>End of Project</v>
      </c>
      <c r="B155" s="30" t="str">
        <f>IF(ISNUMBER('Quantities Report_Secondary'!$A153), "", TRIM(CLEAN(SUBSTITUTE('Quantities Report_Secondary'!$A153, CHAR(160), " "))))</f>
        <v/>
      </c>
      <c r="C155" s="30">
        <f>'Quantities Report_Secondary'!F153</f>
        <v>0</v>
      </c>
      <c r="D155" s="32">
        <f>'Quantities Report_Secondary'!G153</f>
        <v>0</v>
      </c>
    </row>
    <row r="156" spans="1:4">
      <c r="A156" s="15" t="str">
        <f>IF(ISNUMBER(VALUE(SUBSTITUTE('Quantities Report_Secondary'!$A154,"+",""))), VALUE(SUBSTITUTE('Quantities Report_Secondary'!$A154,"+","")),IF('Quantities Report_Secondary'!$A154="","End of Project",$A155))</f>
        <v>End of Project</v>
      </c>
      <c r="B156" s="30" t="str">
        <f>IF(ISNUMBER('Quantities Report_Secondary'!$A154), "", TRIM(CLEAN(SUBSTITUTE('Quantities Report_Secondary'!$A154, CHAR(160), " "))))</f>
        <v/>
      </c>
      <c r="C156" s="30">
        <f>'Quantities Report_Secondary'!F154</f>
        <v>0</v>
      </c>
      <c r="D156" s="32">
        <f>'Quantities Report_Secondary'!G154</f>
        <v>0</v>
      </c>
    </row>
    <row r="157" spans="1:4">
      <c r="A157" s="15" t="str">
        <f>IF(ISNUMBER(VALUE(SUBSTITUTE('Quantities Report_Secondary'!$A155,"+",""))), VALUE(SUBSTITUTE('Quantities Report_Secondary'!$A155,"+","")),IF('Quantities Report_Secondary'!$A155="","End of Project",$A156))</f>
        <v>End of Project</v>
      </c>
      <c r="B157" s="30" t="str">
        <f>IF(ISNUMBER('Quantities Report_Secondary'!$A155), "", TRIM(CLEAN(SUBSTITUTE('Quantities Report_Secondary'!$A155, CHAR(160), " "))))</f>
        <v/>
      </c>
      <c r="C157" s="30">
        <f>'Quantities Report_Secondary'!F155</f>
        <v>0</v>
      </c>
      <c r="D157" s="32">
        <f>'Quantities Report_Secondary'!G155</f>
        <v>0</v>
      </c>
    </row>
    <row r="158" spans="1:4">
      <c r="A158" s="15" t="str">
        <f>IF(ISNUMBER(VALUE(SUBSTITUTE('Quantities Report_Secondary'!$A156,"+",""))), VALUE(SUBSTITUTE('Quantities Report_Secondary'!$A156,"+","")),IF('Quantities Report_Secondary'!$A156="","End of Project",$A157))</f>
        <v>End of Project</v>
      </c>
      <c r="B158" s="30" t="str">
        <f>IF(ISNUMBER('Quantities Report_Secondary'!$A156), "", TRIM(CLEAN(SUBSTITUTE('Quantities Report_Secondary'!$A156, CHAR(160), " "))))</f>
        <v/>
      </c>
      <c r="C158" s="30">
        <f>'Quantities Report_Secondary'!F156</f>
        <v>0</v>
      </c>
      <c r="D158" s="32">
        <f>'Quantities Report_Secondary'!G156</f>
        <v>0</v>
      </c>
    </row>
    <row r="159" spans="1:4">
      <c r="A159" s="15" t="str">
        <f>IF(ISNUMBER(VALUE(SUBSTITUTE('Quantities Report_Secondary'!$A157,"+",""))), VALUE(SUBSTITUTE('Quantities Report_Secondary'!$A157,"+","")),IF('Quantities Report_Secondary'!$A157="","End of Project",$A158))</f>
        <v>End of Project</v>
      </c>
      <c r="B159" s="30" t="str">
        <f>IF(ISNUMBER('Quantities Report_Secondary'!$A157), "", TRIM(CLEAN(SUBSTITUTE('Quantities Report_Secondary'!$A157, CHAR(160), " "))))</f>
        <v/>
      </c>
      <c r="C159" s="30">
        <f>'Quantities Report_Secondary'!F157</f>
        <v>0</v>
      </c>
      <c r="D159" s="32">
        <f>'Quantities Report_Secondary'!G157</f>
        <v>0</v>
      </c>
    </row>
    <row r="160" spans="1:4">
      <c r="A160" s="15" t="str">
        <f>IF(ISNUMBER(VALUE(SUBSTITUTE('Quantities Report_Secondary'!$A158,"+",""))), VALUE(SUBSTITUTE('Quantities Report_Secondary'!$A158,"+","")),IF('Quantities Report_Secondary'!$A158="","End of Project",$A159))</f>
        <v>End of Project</v>
      </c>
      <c r="B160" s="30" t="str">
        <f>IF(ISNUMBER('Quantities Report_Secondary'!$A158), "", TRIM(CLEAN(SUBSTITUTE('Quantities Report_Secondary'!$A158, CHAR(160), " "))))</f>
        <v/>
      </c>
      <c r="C160" s="30">
        <f>'Quantities Report_Secondary'!F158</f>
        <v>0</v>
      </c>
      <c r="D160" s="32">
        <f>'Quantities Report_Secondary'!G158</f>
        <v>0</v>
      </c>
    </row>
    <row r="161" spans="1:4">
      <c r="A161" s="15" t="str">
        <f>IF(ISNUMBER(VALUE(SUBSTITUTE('Quantities Report_Secondary'!$A159,"+",""))), VALUE(SUBSTITUTE('Quantities Report_Secondary'!$A159,"+","")),IF('Quantities Report_Secondary'!$A159="","End of Project",$A160))</f>
        <v>End of Project</v>
      </c>
      <c r="B161" s="30" t="str">
        <f>IF(ISNUMBER('Quantities Report_Secondary'!$A159), "", TRIM(CLEAN(SUBSTITUTE('Quantities Report_Secondary'!$A159, CHAR(160), " "))))</f>
        <v/>
      </c>
      <c r="C161" s="30">
        <f>'Quantities Report_Secondary'!F159</f>
        <v>0</v>
      </c>
      <c r="D161" s="32">
        <f>'Quantities Report_Secondary'!G159</f>
        <v>0</v>
      </c>
    </row>
    <row r="162" spans="1:4">
      <c r="A162" s="15" t="str">
        <f>IF(ISNUMBER(VALUE(SUBSTITUTE('Quantities Report_Secondary'!$A160,"+",""))), VALUE(SUBSTITUTE('Quantities Report_Secondary'!$A160,"+","")),IF('Quantities Report_Secondary'!$A160="","End of Project",$A161))</f>
        <v>End of Project</v>
      </c>
      <c r="B162" s="30" t="str">
        <f>IF(ISNUMBER('Quantities Report_Secondary'!$A160), "", TRIM(CLEAN(SUBSTITUTE('Quantities Report_Secondary'!$A160, CHAR(160), " "))))</f>
        <v/>
      </c>
      <c r="C162" s="30">
        <f>'Quantities Report_Secondary'!F160</f>
        <v>0</v>
      </c>
      <c r="D162" s="32">
        <f>'Quantities Report_Secondary'!G160</f>
        <v>0</v>
      </c>
    </row>
    <row r="163" spans="1:4">
      <c r="A163" s="15" t="str">
        <f>IF(ISNUMBER(VALUE(SUBSTITUTE('Quantities Report_Secondary'!$A161,"+",""))), VALUE(SUBSTITUTE('Quantities Report_Secondary'!$A161,"+","")),IF('Quantities Report_Secondary'!$A161="","End of Project",$A162))</f>
        <v>End of Project</v>
      </c>
      <c r="B163" s="30" t="str">
        <f>IF(ISNUMBER('Quantities Report_Secondary'!$A161), "", TRIM(CLEAN(SUBSTITUTE('Quantities Report_Secondary'!$A161, CHAR(160), " "))))</f>
        <v/>
      </c>
      <c r="C163" s="30">
        <f>'Quantities Report_Secondary'!F161</f>
        <v>0</v>
      </c>
      <c r="D163" s="32">
        <f>'Quantities Report_Secondary'!G161</f>
        <v>0</v>
      </c>
    </row>
    <row r="164" spans="1:4">
      <c r="A164" s="15" t="str">
        <f>IF(ISNUMBER(VALUE(SUBSTITUTE('Quantities Report_Secondary'!$A162,"+",""))), VALUE(SUBSTITUTE('Quantities Report_Secondary'!$A162,"+","")),IF('Quantities Report_Secondary'!$A162="","End of Project",$A163))</f>
        <v>End of Project</v>
      </c>
      <c r="B164" s="30" t="str">
        <f>IF(ISNUMBER('Quantities Report_Secondary'!$A162), "", TRIM(CLEAN(SUBSTITUTE('Quantities Report_Secondary'!$A162, CHAR(160), " "))))</f>
        <v/>
      </c>
      <c r="C164" s="30">
        <f>'Quantities Report_Secondary'!F162</f>
        <v>0</v>
      </c>
      <c r="D164" s="32">
        <f>'Quantities Report_Secondary'!G162</f>
        <v>0</v>
      </c>
    </row>
    <row r="165" spans="1:4">
      <c r="A165" s="15" t="str">
        <f>IF(ISNUMBER(VALUE(SUBSTITUTE('Quantities Report_Secondary'!$A163,"+",""))), VALUE(SUBSTITUTE('Quantities Report_Secondary'!$A163,"+","")),IF('Quantities Report_Secondary'!$A163="","End of Project",$A164))</f>
        <v>End of Project</v>
      </c>
      <c r="B165" s="30" t="str">
        <f>IF(ISNUMBER('Quantities Report_Secondary'!$A163), "", TRIM(CLEAN(SUBSTITUTE('Quantities Report_Secondary'!$A163, CHAR(160), " "))))</f>
        <v/>
      </c>
      <c r="C165" s="30">
        <f>'Quantities Report_Secondary'!F163</f>
        <v>0</v>
      </c>
      <c r="D165" s="32">
        <f>'Quantities Report_Secondary'!G163</f>
        <v>0</v>
      </c>
    </row>
    <row r="166" spans="1:4">
      <c r="A166" s="15" t="str">
        <f>IF(ISNUMBER(VALUE(SUBSTITUTE('Quantities Report_Secondary'!$A164,"+",""))), VALUE(SUBSTITUTE('Quantities Report_Secondary'!$A164,"+","")),IF('Quantities Report_Secondary'!$A164="","End of Project",$A165))</f>
        <v>End of Project</v>
      </c>
      <c r="B166" s="30" t="str">
        <f>IF(ISNUMBER('Quantities Report_Secondary'!$A164), "", TRIM(CLEAN(SUBSTITUTE('Quantities Report_Secondary'!$A164, CHAR(160), " "))))</f>
        <v/>
      </c>
      <c r="C166" s="30">
        <f>'Quantities Report_Secondary'!F164</f>
        <v>0</v>
      </c>
      <c r="D166" s="32">
        <f>'Quantities Report_Secondary'!G164</f>
        <v>0</v>
      </c>
    </row>
    <row r="167" spans="1:4">
      <c r="A167" s="15" t="str">
        <f>IF(ISNUMBER(VALUE(SUBSTITUTE('Quantities Report_Secondary'!$A165,"+",""))), VALUE(SUBSTITUTE('Quantities Report_Secondary'!$A165,"+","")),IF('Quantities Report_Secondary'!$A165="","End of Project",$A166))</f>
        <v>End of Project</v>
      </c>
      <c r="B167" s="30" t="str">
        <f>IF(ISNUMBER('Quantities Report_Secondary'!$A165), "", TRIM(CLEAN(SUBSTITUTE('Quantities Report_Secondary'!$A165, CHAR(160), " "))))</f>
        <v/>
      </c>
      <c r="C167" s="30">
        <f>'Quantities Report_Secondary'!F165</f>
        <v>0</v>
      </c>
      <c r="D167" s="32">
        <f>'Quantities Report_Secondary'!G165</f>
        <v>0</v>
      </c>
    </row>
    <row r="168" spans="1:4">
      <c r="A168" s="15" t="str">
        <f>IF(ISNUMBER(VALUE(SUBSTITUTE('Quantities Report_Secondary'!$A166,"+",""))), VALUE(SUBSTITUTE('Quantities Report_Secondary'!$A166,"+","")),IF('Quantities Report_Secondary'!$A166="","End of Project",$A167))</f>
        <v>End of Project</v>
      </c>
      <c r="B168" s="30" t="str">
        <f>IF(ISNUMBER('Quantities Report_Secondary'!$A166), "", TRIM(CLEAN(SUBSTITUTE('Quantities Report_Secondary'!$A166, CHAR(160), " "))))</f>
        <v/>
      </c>
      <c r="C168" s="30">
        <f>'Quantities Report_Secondary'!F166</f>
        <v>0</v>
      </c>
      <c r="D168" s="32">
        <f>'Quantities Report_Secondary'!G166</f>
        <v>0</v>
      </c>
    </row>
    <row r="169" spans="1:4">
      <c r="A169" s="15" t="str">
        <f>IF(ISNUMBER(VALUE(SUBSTITUTE('Quantities Report_Secondary'!$A167,"+",""))), VALUE(SUBSTITUTE('Quantities Report_Secondary'!$A167,"+","")),IF('Quantities Report_Secondary'!$A167="","End of Project",$A168))</f>
        <v>End of Project</v>
      </c>
      <c r="B169" s="30" t="str">
        <f>IF(ISNUMBER('Quantities Report_Secondary'!$A167), "", TRIM(CLEAN(SUBSTITUTE('Quantities Report_Secondary'!$A167, CHAR(160), " "))))</f>
        <v/>
      </c>
      <c r="C169" s="30">
        <f>'Quantities Report_Secondary'!F167</f>
        <v>0</v>
      </c>
      <c r="D169" s="32">
        <f>'Quantities Report_Secondary'!G167</f>
        <v>0</v>
      </c>
    </row>
    <row r="170" spans="1:4">
      <c r="A170" s="15" t="str">
        <f>IF(ISNUMBER(VALUE(SUBSTITUTE('Quantities Report_Secondary'!$A168,"+",""))), VALUE(SUBSTITUTE('Quantities Report_Secondary'!$A168,"+","")),IF('Quantities Report_Secondary'!$A168="","End of Project",$A169))</f>
        <v>End of Project</v>
      </c>
      <c r="B170" s="30" t="str">
        <f>IF(ISNUMBER('Quantities Report_Secondary'!$A168), "", TRIM(CLEAN(SUBSTITUTE('Quantities Report_Secondary'!$A168, CHAR(160), " "))))</f>
        <v/>
      </c>
      <c r="C170" s="30">
        <f>'Quantities Report_Secondary'!F168</f>
        <v>0</v>
      </c>
      <c r="D170" s="32">
        <f>'Quantities Report_Secondary'!G168</f>
        <v>0</v>
      </c>
    </row>
    <row r="171" spans="1:4">
      <c r="A171" s="15" t="str">
        <f>IF(ISNUMBER(VALUE(SUBSTITUTE('Quantities Report_Secondary'!$A169,"+",""))), VALUE(SUBSTITUTE('Quantities Report_Secondary'!$A169,"+","")),IF('Quantities Report_Secondary'!$A169="","End of Project",$A170))</f>
        <v>End of Project</v>
      </c>
      <c r="B171" s="30" t="str">
        <f>IF(ISNUMBER('Quantities Report_Secondary'!$A169), "", TRIM(CLEAN(SUBSTITUTE('Quantities Report_Secondary'!$A169, CHAR(160), " "))))</f>
        <v/>
      </c>
      <c r="C171" s="30">
        <f>'Quantities Report_Secondary'!F169</f>
        <v>0</v>
      </c>
      <c r="D171" s="32">
        <f>'Quantities Report_Secondary'!G169</f>
        <v>0</v>
      </c>
    </row>
    <row r="172" spans="1:4">
      <c r="A172" s="15" t="str">
        <f>IF(ISNUMBER(VALUE(SUBSTITUTE('Quantities Report_Secondary'!$A170,"+",""))), VALUE(SUBSTITUTE('Quantities Report_Secondary'!$A170,"+","")),IF('Quantities Report_Secondary'!$A170="","End of Project",$A171))</f>
        <v>End of Project</v>
      </c>
      <c r="B172" s="30" t="str">
        <f>IF(ISNUMBER('Quantities Report_Secondary'!$A170), "", TRIM(CLEAN(SUBSTITUTE('Quantities Report_Secondary'!$A170, CHAR(160), " "))))</f>
        <v/>
      </c>
      <c r="C172" s="30">
        <f>'Quantities Report_Secondary'!F170</f>
        <v>0</v>
      </c>
      <c r="D172" s="32">
        <f>'Quantities Report_Secondary'!G170</f>
        <v>0</v>
      </c>
    </row>
    <row r="173" spans="1:4">
      <c r="A173" s="15" t="str">
        <f>IF(ISNUMBER(VALUE(SUBSTITUTE('Quantities Report_Secondary'!$A171,"+",""))), VALUE(SUBSTITUTE('Quantities Report_Secondary'!$A171,"+","")),IF('Quantities Report_Secondary'!$A171="","End of Project",$A172))</f>
        <v>End of Project</v>
      </c>
      <c r="B173" s="30" t="str">
        <f>IF(ISNUMBER('Quantities Report_Secondary'!$A171), "", TRIM(CLEAN(SUBSTITUTE('Quantities Report_Secondary'!$A171, CHAR(160), " "))))</f>
        <v/>
      </c>
      <c r="C173" s="30">
        <f>'Quantities Report_Secondary'!F171</f>
        <v>0</v>
      </c>
      <c r="D173" s="32">
        <f>'Quantities Report_Secondary'!G171</f>
        <v>0</v>
      </c>
    </row>
    <row r="174" spans="1:4">
      <c r="A174" s="15" t="str">
        <f>IF(ISNUMBER(VALUE(SUBSTITUTE('Quantities Report_Secondary'!$A172,"+",""))), VALUE(SUBSTITUTE('Quantities Report_Secondary'!$A172,"+","")),IF('Quantities Report_Secondary'!$A172="","End of Project",$A173))</f>
        <v>End of Project</v>
      </c>
      <c r="B174" s="30" t="str">
        <f>IF(ISNUMBER('Quantities Report_Secondary'!$A172), "", TRIM(CLEAN(SUBSTITUTE('Quantities Report_Secondary'!$A172, CHAR(160), " "))))</f>
        <v/>
      </c>
      <c r="C174" s="30">
        <f>'Quantities Report_Secondary'!F172</f>
        <v>0</v>
      </c>
      <c r="D174" s="32">
        <f>'Quantities Report_Secondary'!G172</f>
        <v>0</v>
      </c>
    </row>
    <row r="175" spans="1:4">
      <c r="A175" s="15" t="str">
        <f>IF(ISNUMBER(VALUE(SUBSTITUTE('Quantities Report_Secondary'!$A173,"+",""))), VALUE(SUBSTITUTE('Quantities Report_Secondary'!$A173,"+","")),IF('Quantities Report_Secondary'!$A173="","End of Project",$A174))</f>
        <v>End of Project</v>
      </c>
      <c r="B175" s="30" t="str">
        <f>IF(ISNUMBER('Quantities Report_Secondary'!$A173), "", TRIM(CLEAN(SUBSTITUTE('Quantities Report_Secondary'!$A173, CHAR(160), " "))))</f>
        <v/>
      </c>
      <c r="C175" s="30">
        <f>'Quantities Report_Secondary'!F173</f>
        <v>0</v>
      </c>
      <c r="D175" s="32">
        <f>'Quantities Report_Secondary'!G173</f>
        <v>0</v>
      </c>
    </row>
    <row r="176" spans="1:4">
      <c r="A176" s="15" t="str">
        <f>IF(ISNUMBER(VALUE(SUBSTITUTE('Quantities Report_Secondary'!$A174,"+",""))), VALUE(SUBSTITUTE('Quantities Report_Secondary'!$A174,"+","")),IF('Quantities Report_Secondary'!$A174="","End of Project",$A175))</f>
        <v>End of Project</v>
      </c>
      <c r="B176" s="30" t="str">
        <f>IF(ISNUMBER('Quantities Report_Secondary'!$A174), "", TRIM(CLEAN(SUBSTITUTE('Quantities Report_Secondary'!$A174, CHAR(160), " "))))</f>
        <v/>
      </c>
      <c r="C176" s="30">
        <f>'Quantities Report_Secondary'!F174</f>
        <v>0</v>
      </c>
      <c r="D176" s="32">
        <f>'Quantities Report_Secondary'!G174</f>
        <v>0</v>
      </c>
    </row>
    <row r="177" spans="1:4">
      <c r="A177" s="15" t="str">
        <f>IF(ISNUMBER(VALUE(SUBSTITUTE('Quantities Report_Secondary'!$A175,"+",""))), VALUE(SUBSTITUTE('Quantities Report_Secondary'!$A175,"+","")),IF('Quantities Report_Secondary'!$A175="","End of Project",$A176))</f>
        <v>End of Project</v>
      </c>
      <c r="B177" s="30" t="str">
        <f>IF(ISNUMBER('Quantities Report_Secondary'!$A175), "", TRIM(CLEAN(SUBSTITUTE('Quantities Report_Secondary'!$A175, CHAR(160), " "))))</f>
        <v/>
      </c>
      <c r="C177" s="30">
        <f>'Quantities Report_Secondary'!F175</f>
        <v>0</v>
      </c>
      <c r="D177" s="32">
        <f>'Quantities Report_Secondary'!G175</f>
        <v>0</v>
      </c>
    </row>
    <row r="178" spans="1:4">
      <c r="A178" s="15" t="str">
        <f>IF(ISNUMBER(VALUE(SUBSTITUTE('Quantities Report_Secondary'!$A176,"+",""))), VALUE(SUBSTITUTE('Quantities Report_Secondary'!$A176,"+","")),IF('Quantities Report_Secondary'!$A176="","End of Project",$A177))</f>
        <v>End of Project</v>
      </c>
      <c r="B178" s="30" t="str">
        <f>IF(ISNUMBER('Quantities Report_Secondary'!$A176), "", TRIM(CLEAN(SUBSTITUTE('Quantities Report_Secondary'!$A176, CHAR(160), " "))))</f>
        <v/>
      </c>
      <c r="C178" s="30">
        <f>'Quantities Report_Secondary'!F176</f>
        <v>0</v>
      </c>
      <c r="D178" s="32">
        <f>'Quantities Report_Secondary'!G176</f>
        <v>0</v>
      </c>
    </row>
    <row r="179" spans="1:4">
      <c r="A179" s="15" t="str">
        <f>IF(ISNUMBER(VALUE(SUBSTITUTE('Quantities Report_Secondary'!$A177,"+",""))), VALUE(SUBSTITUTE('Quantities Report_Secondary'!$A177,"+","")),IF('Quantities Report_Secondary'!$A177="","End of Project",$A178))</f>
        <v>End of Project</v>
      </c>
      <c r="B179" s="30" t="str">
        <f>IF(ISNUMBER('Quantities Report_Secondary'!$A177), "", TRIM(CLEAN(SUBSTITUTE('Quantities Report_Secondary'!$A177, CHAR(160), " "))))</f>
        <v/>
      </c>
      <c r="C179" s="30">
        <f>'Quantities Report_Secondary'!F177</f>
        <v>0</v>
      </c>
      <c r="D179" s="32">
        <f>'Quantities Report_Secondary'!G177</f>
        <v>0</v>
      </c>
    </row>
    <row r="180" spans="1:4">
      <c r="A180" s="15" t="str">
        <f>IF(ISNUMBER(VALUE(SUBSTITUTE('Quantities Report_Secondary'!$A178,"+",""))), VALUE(SUBSTITUTE('Quantities Report_Secondary'!$A178,"+","")),IF('Quantities Report_Secondary'!$A178="","End of Project",$A179))</f>
        <v>End of Project</v>
      </c>
      <c r="B180" s="30" t="str">
        <f>IF(ISNUMBER('Quantities Report_Secondary'!$A178), "", TRIM(CLEAN(SUBSTITUTE('Quantities Report_Secondary'!$A178, CHAR(160), " "))))</f>
        <v/>
      </c>
      <c r="C180" s="30">
        <f>'Quantities Report_Secondary'!F178</f>
        <v>0</v>
      </c>
      <c r="D180" s="32">
        <f>'Quantities Report_Secondary'!G178</f>
        <v>0</v>
      </c>
    </row>
    <row r="181" spans="1:4">
      <c r="A181" s="15" t="str">
        <f>IF(ISNUMBER(VALUE(SUBSTITUTE('Quantities Report_Secondary'!$A179,"+",""))), VALUE(SUBSTITUTE('Quantities Report_Secondary'!$A179,"+","")),IF('Quantities Report_Secondary'!$A179="","End of Project",$A180))</f>
        <v>End of Project</v>
      </c>
      <c r="B181" s="30" t="str">
        <f>IF(ISNUMBER('Quantities Report_Secondary'!$A179), "", TRIM(CLEAN(SUBSTITUTE('Quantities Report_Secondary'!$A179, CHAR(160), " "))))</f>
        <v/>
      </c>
      <c r="C181" s="30">
        <f>'Quantities Report_Secondary'!F179</f>
        <v>0</v>
      </c>
      <c r="D181" s="32">
        <f>'Quantities Report_Secondary'!G179</f>
        <v>0</v>
      </c>
    </row>
    <row r="182" spans="1:4">
      <c r="A182" s="15" t="str">
        <f>IF(ISNUMBER(VALUE(SUBSTITUTE('Quantities Report_Secondary'!$A180,"+",""))), VALUE(SUBSTITUTE('Quantities Report_Secondary'!$A180,"+","")),IF('Quantities Report_Secondary'!$A180="","End of Project",$A181))</f>
        <v>End of Project</v>
      </c>
      <c r="B182" s="30" t="str">
        <f>IF(ISNUMBER('Quantities Report_Secondary'!$A180), "", TRIM(CLEAN(SUBSTITUTE('Quantities Report_Secondary'!$A180, CHAR(160), " "))))</f>
        <v/>
      </c>
      <c r="C182" s="30">
        <f>'Quantities Report_Secondary'!F180</f>
        <v>0</v>
      </c>
      <c r="D182" s="32">
        <f>'Quantities Report_Secondary'!G180</f>
        <v>0</v>
      </c>
    </row>
    <row r="183" spans="1:4">
      <c r="A183" s="15" t="str">
        <f>IF(ISNUMBER(VALUE(SUBSTITUTE('Quantities Report_Secondary'!$A181,"+",""))), VALUE(SUBSTITUTE('Quantities Report_Secondary'!$A181,"+","")),IF('Quantities Report_Secondary'!$A181="","End of Project",$A182))</f>
        <v>End of Project</v>
      </c>
      <c r="B183" s="30" t="str">
        <f>IF(ISNUMBER('Quantities Report_Secondary'!$A181), "", TRIM(CLEAN(SUBSTITUTE('Quantities Report_Secondary'!$A181, CHAR(160), " "))))</f>
        <v/>
      </c>
      <c r="C183" s="30">
        <f>'Quantities Report_Secondary'!F181</f>
        <v>0</v>
      </c>
      <c r="D183" s="32">
        <f>'Quantities Report_Secondary'!G181</f>
        <v>0</v>
      </c>
    </row>
    <row r="184" spans="1:4">
      <c r="A184" s="15" t="str">
        <f>IF(ISNUMBER(VALUE(SUBSTITUTE('Quantities Report_Secondary'!$A182,"+",""))), VALUE(SUBSTITUTE('Quantities Report_Secondary'!$A182,"+","")),IF('Quantities Report_Secondary'!$A182="","End of Project",$A183))</f>
        <v>End of Project</v>
      </c>
      <c r="B184" s="30" t="str">
        <f>IF(ISNUMBER('Quantities Report_Secondary'!$A182), "", TRIM(CLEAN(SUBSTITUTE('Quantities Report_Secondary'!$A182, CHAR(160), " "))))</f>
        <v/>
      </c>
      <c r="C184" s="30">
        <f>'Quantities Report_Secondary'!F182</f>
        <v>0</v>
      </c>
      <c r="D184" s="32">
        <f>'Quantities Report_Secondary'!G182</f>
        <v>0</v>
      </c>
    </row>
    <row r="185" spans="1:4">
      <c r="A185" s="15" t="str">
        <f>IF(ISNUMBER(VALUE(SUBSTITUTE('Quantities Report_Secondary'!$A183,"+",""))), VALUE(SUBSTITUTE('Quantities Report_Secondary'!$A183,"+","")),IF('Quantities Report_Secondary'!$A183="","End of Project",$A184))</f>
        <v>End of Project</v>
      </c>
      <c r="B185" s="30" t="str">
        <f>IF(ISNUMBER('Quantities Report_Secondary'!$A183), "", TRIM(CLEAN(SUBSTITUTE('Quantities Report_Secondary'!$A183, CHAR(160), " "))))</f>
        <v/>
      </c>
      <c r="C185" s="30">
        <f>'Quantities Report_Secondary'!F183</f>
        <v>0</v>
      </c>
      <c r="D185" s="32">
        <f>'Quantities Report_Secondary'!G183</f>
        <v>0</v>
      </c>
    </row>
    <row r="186" spans="1:4">
      <c r="A186" s="15" t="str">
        <f>IF(ISNUMBER(VALUE(SUBSTITUTE('Quantities Report_Secondary'!$A184,"+",""))), VALUE(SUBSTITUTE('Quantities Report_Secondary'!$A184,"+","")),IF('Quantities Report_Secondary'!$A184="","End of Project",$A185))</f>
        <v>End of Project</v>
      </c>
      <c r="B186" s="30" t="str">
        <f>IF(ISNUMBER('Quantities Report_Secondary'!$A184), "", TRIM(CLEAN(SUBSTITUTE('Quantities Report_Secondary'!$A184, CHAR(160), " "))))</f>
        <v/>
      </c>
      <c r="C186" s="30">
        <f>'Quantities Report_Secondary'!F184</f>
        <v>0</v>
      </c>
      <c r="D186" s="32">
        <f>'Quantities Report_Secondary'!G184</f>
        <v>0</v>
      </c>
    </row>
    <row r="187" spans="1:4">
      <c r="A187" s="15" t="str">
        <f>IF(ISNUMBER(VALUE(SUBSTITUTE('Quantities Report_Secondary'!$A185,"+",""))), VALUE(SUBSTITUTE('Quantities Report_Secondary'!$A185,"+","")),IF('Quantities Report_Secondary'!$A185="","End of Project",$A186))</f>
        <v>End of Project</v>
      </c>
      <c r="B187" s="30" t="str">
        <f>IF(ISNUMBER('Quantities Report_Secondary'!$A185), "", TRIM(CLEAN(SUBSTITUTE('Quantities Report_Secondary'!$A185, CHAR(160), " "))))</f>
        <v/>
      </c>
      <c r="C187" s="30">
        <f>'Quantities Report_Secondary'!F185</f>
        <v>0</v>
      </c>
      <c r="D187" s="32">
        <f>'Quantities Report_Secondary'!G185</f>
        <v>0</v>
      </c>
    </row>
    <row r="188" spans="1:4">
      <c r="A188" s="15" t="str">
        <f>IF(ISNUMBER(VALUE(SUBSTITUTE('Quantities Report_Secondary'!$A186,"+",""))), VALUE(SUBSTITUTE('Quantities Report_Secondary'!$A186,"+","")),IF('Quantities Report_Secondary'!$A186="","End of Project",$A187))</f>
        <v>End of Project</v>
      </c>
      <c r="B188" s="30" t="str">
        <f>IF(ISNUMBER('Quantities Report_Secondary'!$A186), "", TRIM(CLEAN(SUBSTITUTE('Quantities Report_Secondary'!$A186, CHAR(160), " "))))</f>
        <v/>
      </c>
      <c r="C188" s="30">
        <f>'Quantities Report_Secondary'!F186</f>
        <v>0</v>
      </c>
      <c r="D188" s="32">
        <f>'Quantities Report_Secondary'!G186</f>
        <v>0</v>
      </c>
    </row>
    <row r="189" spans="1:4">
      <c r="A189" s="15" t="str">
        <f>IF(ISNUMBER(VALUE(SUBSTITUTE('Quantities Report_Secondary'!$A187,"+",""))), VALUE(SUBSTITUTE('Quantities Report_Secondary'!$A187,"+","")),IF('Quantities Report_Secondary'!$A187="","End of Project",$A188))</f>
        <v>End of Project</v>
      </c>
      <c r="B189" s="30" t="str">
        <f>IF(ISNUMBER('Quantities Report_Secondary'!$A187), "", TRIM(CLEAN(SUBSTITUTE('Quantities Report_Secondary'!$A187, CHAR(160), " "))))</f>
        <v/>
      </c>
      <c r="C189" s="30">
        <f>'Quantities Report_Secondary'!F187</f>
        <v>0</v>
      </c>
      <c r="D189" s="32">
        <f>'Quantities Report_Secondary'!G187</f>
        <v>0</v>
      </c>
    </row>
    <row r="190" spans="1:4">
      <c r="A190" s="15" t="str">
        <f>IF(ISNUMBER(VALUE(SUBSTITUTE('Quantities Report_Secondary'!$A188,"+",""))), VALUE(SUBSTITUTE('Quantities Report_Secondary'!$A188,"+","")),IF('Quantities Report_Secondary'!$A188="","End of Project",$A189))</f>
        <v>End of Project</v>
      </c>
      <c r="B190" s="30" t="str">
        <f>IF(ISNUMBER('Quantities Report_Secondary'!$A188), "", TRIM(CLEAN(SUBSTITUTE('Quantities Report_Secondary'!$A188, CHAR(160), " "))))</f>
        <v/>
      </c>
      <c r="C190" s="30">
        <f>'Quantities Report_Secondary'!F188</f>
        <v>0</v>
      </c>
      <c r="D190" s="32">
        <f>'Quantities Report_Secondary'!G188</f>
        <v>0</v>
      </c>
    </row>
    <row r="191" spans="1:4">
      <c r="A191" s="15" t="str">
        <f>IF(ISNUMBER(VALUE(SUBSTITUTE('Quantities Report_Secondary'!$A189,"+",""))), VALUE(SUBSTITUTE('Quantities Report_Secondary'!$A189,"+","")),IF('Quantities Report_Secondary'!$A189="","End of Project",$A190))</f>
        <v>End of Project</v>
      </c>
      <c r="B191" s="30" t="str">
        <f>IF(ISNUMBER('Quantities Report_Secondary'!$A189), "", TRIM(CLEAN(SUBSTITUTE('Quantities Report_Secondary'!$A189, CHAR(160), " "))))</f>
        <v/>
      </c>
      <c r="C191" s="30">
        <f>'Quantities Report_Secondary'!F189</f>
        <v>0</v>
      </c>
      <c r="D191" s="32">
        <f>'Quantities Report_Secondary'!G189</f>
        <v>0</v>
      </c>
    </row>
    <row r="192" spans="1:4">
      <c r="A192" s="15" t="str">
        <f>IF(ISNUMBER(VALUE(SUBSTITUTE('Quantities Report_Secondary'!$A190,"+",""))), VALUE(SUBSTITUTE('Quantities Report_Secondary'!$A190,"+","")),IF('Quantities Report_Secondary'!$A190="","End of Project",$A191))</f>
        <v>End of Project</v>
      </c>
      <c r="B192" s="30" t="str">
        <f>IF(ISNUMBER('Quantities Report_Secondary'!$A190), "", TRIM(CLEAN(SUBSTITUTE('Quantities Report_Secondary'!$A190, CHAR(160), " "))))</f>
        <v/>
      </c>
      <c r="C192" s="30">
        <f>'Quantities Report_Secondary'!F190</f>
        <v>0</v>
      </c>
      <c r="D192" s="32">
        <f>'Quantities Report_Secondary'!G190</f>
        <v>0</v>
      </c>
    </row>
    <row r="193" spans="1:4">
      <c r="A193" s="15" t="str">
        <f>IF(ISNUMBER(VALUE(SUBSTITUTE('Quantities Report_Secondary'!$A191,"+",""))), VALUE(SUBSTITUTE('Quantities Report_Secondary'!$A191,"+","")),IF('Quantities Report_Secondary'!$A191="","End of Project",$A192))</f>
        <v>End of Project</v>
      </c>
      <c r="B193" s="30" t="str">
        <f>IF(ISNUMBER('Quantities Report_Secondary'!$A191), "", TRIM(CLEAN(SUBSTITUTE('Quantities Report_Secondary'!$A191, CHAR(160), " "))))</f>
        <v/>
      </c>
      <c r="C193" s="30">
        <f>'Quantities Report_Secondary'!F191</f>
        <v>0</v>
      </c>
      <c r="D193" s="32">
        <f>'Quantities Report_Secondary'!G191</f>
        <v>0</v>
      </c>
    </row>
    <row r="194" spans="1:4">
      <c r="A194" s="15" t="str">
        <f>IF(ISNUMBER(VALUE(SUBSTITUTE('Quantities Report_Secondary'!$A192,"+",""))), VALUE(SUBSTITUTE('Quantities Report_Secondary'!$A192,"+","")),IF('Quantities Report_Secondary'!$A192="","End of Project",$A193))</f>
        <v>End of Project</v>
      </c>
      <c r="B194" s="30" t="str">
        <f>IF(ISNUMBER('Quantities Report_Secondary'!$A192), "", TRIM(CLEAN(SUBSTITUTE('Quantities Report_Secondary'!$A192, CHAR(160), " "))))</f>
        <v/>
      </c>
      <c r="C194" s="30">
        <f>'Quantities Report_Secondary'!F192</f>
        <v>0</v>
      </c>
      <c r="D194" s="32">
        <f>'Quantities Report_Secondary'!G192</f>
        <v>0</v>
      </c>
    </row>
    <row r="195" spans="1:4">
      <c r="A195" s="15" t="str">
        <f>IF(ISNUMBER(VALUE(SUBSTITUTE('Quantities Report_Secondary'!$A193,"+",""))), VALUE(SUBSTITUTE('Quantities Report_Secondary'!$A193,"+","")),IF('Quantities Report_Secondary'!$A193="","End of Project",$A194))</f>
        <v>End of Project</v>
      </c>
      <c r="B195" s="30" t="str">
        <f>IF(ISNUMBER('Quantities Report_Secondary'!$A193), "", TRIM(CLEAN(SUBSTITUTE('Quantities Report_Secondary'!$A193, CHAR(160), " "))))</f>
        <v/>
      </c>
      <c r="C195" s="30">
        <f>'Quantities Report_Secondary'!F193</f>
        <v>0</v>
      </c>
      <c r="D195" s="32">
        <f>'Quantities Report_Secondary'!G193</f>
        <v>0</v>
      </c>
    </row>
    <row r="196" spans="1:4">
      <c r="A196" s="15" t="str">
        <f>IF(ISNUMBER(VALUE(SUBSTITUTE('Quantities Report_Secondary'!$A194,"+",""))), VALUE(SUBSTITUTE('Quantities Report_Secondary'!$A194,"+","")),IF('Quantities Report_Secondary'!$A194="","End of Project",$A195))</f>
        <v>End of Project</v>
      </c>
      <c r="B196" s="30" t="str">
        <f>IF(ISNUMBER('Quantities Report_Secondary'!$A194), "", TRIM(CLEAN(SUBSTITUTE('Quantities Report_Secondary'!$A194, CHAR(160), " "))))</f>
        <v/>
      </c>
      <c r="C196" s="30">
        <f>'Quantities Report_Secondary'!F194</f>
        <v>0</v>
      </c>
      <c r="D196" s="32">
        <f>'Quantities Report_Secondary'!G194</f>
        <v>0</v>
      </c>
    </row>
    <row r="197" spans="1:4">
      <c r="A197" s="15" t="str">
        <f>IF(ISNUMBER(VALUE(SUBSTITUTE('Quantities Report_Secondary'!$A195,"+",""))), VALUE(SUBSTITUTE('Quantities Report_Secondary'!$A195,"+","")),IF('Quantities Report_Secondary'!$A195="","End of Project",$A196))</f>
        <v>End of Project</v>
      </c>
      <c r="B197" s="30" t="str">
        <f>IF(ISNUMBER('Quantities Report_Secondary'!$A195), "", TRIM(CLEAN(SUBSTITUTE('Quantities Report_Secondary'!$A195, CHAR(160), " "))))</f>
        <v/>
      </c>
      <c r="C197" s="30">
        <f>'Quantities Report_Secondary'!F195</f>
        <v>0</v>
      </c>
      <c r="D197" s="32">
        <f>'Quantities Report_Secondary'!G195</f>
        <v>0</v>
      </c>
    </row>
    <row r="198" spans="1:4">
      <c r="A198" s="15" t="str">
        <f>IF(ISNUMBER(VALUE(SUBSTITUTE('Quantities Report_Secondary'!$A196,"+",""))), VALUE(SUBSTITUTE('Quantities Report_Secondary'!$A196,"+","")),IF('Quantities Report_Secondary'!$A196="","End of Project",$A197))</f>
        <v>End of Project</v>
      </c>
      <c r="B198" s="30" t="str">
        <f>IF(ISNUMBER('Quantities Report_Secondary'!$A196), "", TRIM(CLEAN(SUBSTITUTE('Quantities Report_Secondary'!$A196, CHAR(160), " "))))</f>
        <v/>
      </c>
      <c r="C198" s="30">
        <f>'Quantities Report_Secondary'!F196</f>
        <v>0</v>
      </c>
      <c r="D198" s="32">
        <f>'Quantities Report_Secondary'!G196</f>
        <v>0</v>
      </c>
    </row>
    <row r="199" spans="1:4">
      <c r="A199" s="15" t="str">
        <f>IF(ISNUMBER(VALUE(SUBSTITUTE('Quantities Report_Secondary'!$A197,"+",""))), VALUE(SUBSTITUTE('Quantities Report_Secondary'!$A197,"+","")),IF('Quantities Report_Secondary'!$A197="","End of Project",$A198))</f>
        <v>End of Project</v>
      </c>
      <c r="B199" s="30" t="str">
        <f>IF(ISNUMBER('Quantities Report_Secondary'!$A197), "", TRIM(CLEAN(SUBSTITUTE('Quantities Report_Secondary'!$A197, CHAR(160), " "))))</f>
        <v/>
      </c>
      <c r="C199" s="30">
        <f>'Quantities Report_Secondary'!F197</f>
        <v>0</v>
      </c>
      <c r="D199" s="32">
        <f>'Quantities Report_Secondary'!G197</f>
        <v>0</v>
      </c>
    </row>
    <row r="200" spans="1:4">
      <c r="A200" s="15" t="str">
        <f>IF(ISNUMBER(VALUE(SUBSTITUTE('Quantities Report_Secondary'!$A198,"+",""))), VALUE(SUBSTITUTE('Quantities Report_Secondary'!$A198,"+","")),IF('Quantities Report_Secondary'!$A198="","End of Project",$A199))</f>
        <v>End of Project</v>
      </c>
      <c r="B200" s="30" t="str">
        <f>IF(ISNUMBER('Quantities Report_Secondary'!$A198), "", TRIM(CLEAN(SUBSTITUTE('Quantities Report_Secondary'!$A198, CHAR(160), " "))))</f>
        <v/>
      </c>
      <c r="C200" s="30">
        <f>'Quantities Report_Secondary'!F198</f>
        <v>0</v>
      </c>
      <c r="D200" s="32">
        <f>'Quantities Report_Secondary'!G198</f>
        <v>0</v>
      </c>
    </row>
    <row r="201" spans="1:4">
      <c r="A201" s="15" t="str">
        <f>IF(ISNUMBER(VALUE(SUBSTITUTE('Quantities Report_Secondary'!$A199,"+",""))), VALUE(SUBSTITUTE('Quantities Report_Secondary'!$A199,"+","")),IF('Quantities Report_Secondary'!$A199="","End of Project",$A200))</f>
        <v>End of Project</v>
      </c>
      <c r="B201" s="30" t="str">
        <f>IF(ISNUMBER('Quantities Report_Secondary'!$A199), "", TRIM(CLEAN(SUBSTITUTE('Quantities Report_Secondary'!$A199, CHAR(160), " "))))</f>
        <v/>
      </c>
      <c r="C201" s="30">
        <f>'Quantities Report_Secondary'!F199</f>
        <v>0</v>
      </c>
      <c r="D201" s="32">
        <f>'Quantities Report_Secondary'!G199</f>
        <v>0</v>
      </c>
    </row>
    <row r="202" spans="1:4">
      <c r="A202" s="15" t="str">
        <f>IF(ISNUMBER(VALUE(SUBSTITUTE('Quantities Report_Secondary'!$A200,"+",""))), VALUE(SUBSTITUTE('Quantities Report_Secondary'!$A200,"+","")),IF('Quantities Report_Secondary'!$A200="","End of Project",$A201))</f>
        <v>End of Project</v>
      </c>
      <c r="B202" s="30" t="str">
        <f>IF(ISNUMBER('Quantities Report_Secondary'!$A200), "", TRIM(CLEAN(SUBSTITUTE('Quantities Report_Secondary'!$A200, CHAR(160), " "))))</f>
        <v/>
      </c>
      <c r="C202" s="30">
        <f>'Quantities Report_Secondary'!F200</f>
        <v>0</v>
      </c>
      <c r="D202" s="32">
        <f>'Quantities Report_Secondary'!G200</f>
        <v>0</v>
      </c>
    </row>
    <row r="203" spans="1:4">
      <c r="A203" s="15" t="str">
        <f>IF(ISNUMBER(VALUE(SUBSTITUTE('Quantities Report_Secondary'!$A201,"+",""))), VALUE(SUBSTITUTE('Quantities Report_Secondary'!$A201,"+","")),IF('Quantities Report_Secondary'!$A201="","End of Project",$A202))</f>
        <v>End of Project</v>
      </c>
      <c r="B203" s="30" t="str">
        <f>IF(ISNUMBER('Quantities Report_Secondary'!$A201), "", TRIM(CLEAN(SUBSTITUTE('Quantities Report_Secondary'!$A201, CHAR(160), " "))))</f>
        <v/>
      </c>
      <c r="C203" s="30">
        <f>'Quantities Report_Secondary'!F201</f>
        <v>0</v>
      </c>
      <c r="D203" s="32">
        <f>'Quantities Report_Secondary'!G201</f>
        <v>0</v>
      </c>
    </row>
    <row r="204" spans="1:4">
      <c r="A204" s="15" t="str">
        <f>IF(ISNUMBER(VALUE(SUBSTITUTE('Quantities Report_Secondary'!$A202,"+",""))), VALUE(SUBSTITUTE('Quantities Report_Secondary'!$A202,"+","")),IF('Quantities Report_Secondary'!$A202="","End of Project",$A203))</f>
        <v>End of Project</v>
      </c>
      <c r="B204" s="30" t="str">
        <f>IF(ISNUMBER('Quantities Report_Secondary'!$A202), "", TRIM(CLEAN(SUBSTITUTE('Quantities Report_Secondary'!$A202, CHAR(160), " "))))</f>
        <v/>
      </c>
      <c r="C204" s="30">
        <f>'Quantities Report_Secondary'!F202</f>
        <v>0</v>
      </c>
      <c r="D204" s="32">
        <f>'Quantities Report_Secondary'!G202</f>
        <v>0</v>
      </c>
    </row>
    <row r="205" spans="1:4">
      <c r="A205" s="15" t="str">
        <f>IF(ISNUMBER(VALUE(SUBSTITUTE('Quantities Report_Secondary'!$A203,"+",""))), VALUE(SUBSTITUTE('Quantities Report_Secondary'!$A203,"+","")),IF('Quantities Report_Secondary'!$A203="","End of Project",$A204))</f>
        <v>End of Project</v>
      </c>
      <c r="B205" s="30" t="str">
        <f>IF(ISNUMBER('Quantities Report_Secondary'!$A203), "", TRIM(CLEAN(SUBSTITUTE('Quantities Report_Secondary'!$A203, CHAR(160), " "))))</f>
        <v/>
      </c>
      <c r="C205" s="30">
        <f>'Quantities Report_Secondary'!F203</f>
        <v>0</v>
      </c>
      <c r="D205" s="32">
        <f>'Quantities Report_Secondary'!G203</f>
        <v>0</v>
      </c>
    </row>
    <row r="206" spans="1:4">
      <c r="A206" s="15" t="str">
        <f>IF(ISNUMBER(VALUE(SUBSTITUTE('Quantities Report_Secondary'!$A204,"+",""))), VALUE(SUBSTITUTE('Quantities Report_Secondary'!$A204,"+","")),IF('Quantities Report_Secondary'!$A204="","End of Project",$A205))</f>
        <v>End of Project</v>
      </c>
      <c r="B206" s="30" t="str">
        <f>IF(ISNUMBER('Quantities Report_Secondary'!$A204), "", TRIM(CLEAN(SUBSTITUTE('Quantities Report_Secondary'!$A204, CHAR(160), " "))))</f>
        <v/>
      </c>
      <c r="C206" s="30">
        <f>'Quantities Report_Secondary'!F204</f>
        <v>0</v>
      </c>
      <c r="D206" s="32">
        <f>'Quantities Report_Secondary'!G204</f>
        <v>0</v>
      </c>
    </row>
    <row r="207" spans="1:4">
      <c r="A207" s="15" t="str">
        <f>IF(ISNUMBER(VALUE(SUBSTITUTE('Quantities Report_Secondary'!$A205,"+",""))), VALUE(SUBSTITUTE('Quantities Report_Secondary'!$A205,"+","")),IF('Quantities Report_Secondary'!$A205="","End of Project",$A206))</f>
        <v>End of Project</v>
      </c>
      <c r="B207" s="30" t="str">
        <f>IF(ISNUMBER('Quantities Report_Secondary'!$A205), "", TRIM(CLEAN(SUBSTITUTE('Quantities Report_Secondary'!$A205, CHAR(160), " "))))</f>
        <v/>
      </c>
      <c r="C207" s="30">
        <f>'Quantities Report_Secondary'!F205</f>
        <v>0</v>
      </c>
      <c r="D207" s="32">
        <f>'Quantities Report_Secondary'!G205</f>
        <v>0</v>
      </c>
    </row>
    <row r="208" spans="1:4">
      <c r="A208" s="15" t="str">
        <f>IF(ISNUMBER(VALUE(SUBSTITUTE('Quantities Report_Secondary'!$A206,"+",""))), VALUE(SUBSTITUTE('Quantities Report_Secondary'!$A206,"+","")),IF('Quantities Report_Secondary'!$A206="","End of Project",$A207))</f>
        <v>End of Project</v>
      </c>
      <c r="B208" s="30" t="str">
        <f>IF(ISNUMBER('Quantities Report_Secondary'!$A206), "", TRIM(CLEAN(SUBSTITUTE('Quantities Report_Secondary'!$A206, CHAR(160), " "))))</f>
        <v/>
      </c>
      <c r="C208" s="30">
        <f>'Quantities Report_Secondary'!F206</f>
        <v>0</v>
      </c>
      <c r="D208" s="32">
        <f>'Quantities Report_Secondary'!G206</f>
        <v>0</v>
      </c>
    </row>
    <row r="209" spans="1:4">
      <c r="A209" s="15" t="str">
        <f>IF(ISNUMBER(VALUE(SUBSTITUTE('Quantities Report_Secondary'!$A207,"+",""))), VALUE(SUBSTITUTE('Quantities Report_Secondary'!$A207,"+","")),IF('Quantities Report_Secondary'!$A207="","End of Project",$A208))</f>
        <v>End of Project</v>
      </c>
      <c r="B209" s="30" t="str">
        <f>IF(ISNUMBER('Quantities Report_Secondary'!$A207), "", TRIM(CLEAN(SUBSTITUTE('Quantities Report_Secondary'!$A207, CHAR(160), " "))))</f>
        <v/>
      </c>
      <c r="C209" s="30">
        <f>'Quantities Report_Secondary'!F207</f>
        <v>0</v>
      </c>
      <c r="D209" s="32">
        <f>'Quantities Report_Secondary'!G207</f>
        <v>0</v>
      </c>
    </row>
    <row r="210" spans="1:4">
      <c r="A210" s="15" t="str">
        <f>IF(ISNUMBER(VALUE(SUBSTITUTE('Quantities Report_Secondary'!$A208,"+",""))), VALUE(SUBSTITUTE('Quantities Report_Secondary'!$A208,"+","")),IF('Quantities Report_Secondary'!$A208="","End of Project",$A209))</f>
        <v>End of Project</v>
      </c>
      <c r="B210" s="30" t="str">
        <f>IF(ISNUMBER('Quantities Report_Secondary'!$A208), "", TRIM(CLEAN(SUBSTITUTE('Quantities Report_Secondary'!$A208, CHAR(160), " "))))</f>
        <v/>
      </c>
      <c r="C210" s="30">
        <f>'Quantities Report_Secondary'!F208</f>
        <v>0</v>
      </c>
      <c r="D210" s="32">
        <f>'Quantities Report_Secondary'!G208</f>
        <v>0</v>
      </c>
    </row>
    <row r="211" spans="1:4">
      <c r="A211" s="15" t="str">
        <f>IF(ISNUMBER(VALUE(SUBSTITUTE('Quantities Report_Secondary'!$A209,"+",""))), VALUE(SUBSTITUTE('Quantities Report_Secondary'!$A209,"+","")),IF('Quantities Report_Secondary'!$A209="","End of Project",$A210))</f>
        <v>End of Project</v>
      </c>
      <c r="B211" s="30" t="str">
        <f>IF(ISNUMBER('Quantities Report_Secondary'!$A209), "", TRIM(CLEAN(SUBSTITUTE('Quantities Report_Secondary'!$A209, CHAR(160), " "))))</f>
        <v/>
      </c>
      <c r="C211" s="30">
        <f>'Quantities Report_Secondary'!F209</f>
        <v>0</v>
      </c>
      <c r="D211" s="32">
        <f>'Quantities Report_Secondary'!G209</f>
        <v>0</v>
      </c>
    </row>
    <row r="212" spans="1:4">
      <c r="A212" s="15" t="str">
        <f>IF(ISNUMBER(VALUE(SUBSTITUTE('Quantities Report_Secondary'!$A210,"+",""))), VALUE(SUBSTITUTE('Quantities Report_Secondary'!$A210,"+","")),IF('Quantities Report_Secondary'!$A210="","End of Project",$A211))</f>
        <v>End of Project</v>
      </c>
      <c r="B212" s="30" t="str">
        <f>IF(ISNUMBER('Quantities Report_Secondary'!$A210), "", TRIM(CLEAN(SUBSTITUTE('Quantities Report_Secondary'!$A210, CHAR(160), " "))))</f>
        <v/>
      </c>
      <c r="C212" s="30">
        <f>'Quantities Report_Secondary'!F210</f>
        <v>0</v>
      </c>
      <c r="D212" s="32">
        <f>'Quantities Report_Secondary'!G210</f>
        <v>0</v>
      </c>
    </row>
    <row r="213" spans="1:4">
      <c r="A213" s="15" t="str">
        <f>IF(ISNUMBER(VALUE(SUBSTITUTE('Quantities Report_Secondary'!$A211,"+",""))), VALUE(SUBSTITUTE('Quantities Report_Secondary'!$A211,"+","")),IF('Quantities Report_Secondary'!$A211="","End of Project",$A212))</f>
        <v>End of Project</v>
      </c>
      <c r="B213" s="30" t="str">
        <f>IF(ISNUMBER('Quantities Report_Secondary'!$A211), "", TRIM(CLEAN(SUBSTITUTE('Quantities Report_Secondary'!$A211, CHAR(160), " "))))</f>
        <v/>
      </c>
      <c r="C213" s="30">
        <f>'Quantities Report_Secondary'!F211</f>
        <v>0</v>
      </c>
      <c r="D213" s="32">
        <f>'Quantities Report_Secondary'!G211</f>
        <v>0</v>
      </c>
    </row>
    <row r="214" spans="1:4">
      <c r="A214" s="15" t="str">
        <f>IF(ISNUMBER(VALUE(SUBSTITUTE('Quantities Report_Secondary'!$A212,"+",""))), VALUE(SUBSTITUTE('Quantities Report_Secondary'!$A212,"+","")),IF('Quantities Report_Secondary'!$A212="","End of Project",$A213))</f>
        <v>End of Project</v>
      </c>
      <c r="B214" s="30" t="str">
        <f>IF(ISNUMBER('Quantities Report_Secondary'!$A212), "", TRIM(CLEAN(SUBSTITUTE('Quantities Report_Secondary'!$A212, CHAR(160), " "))))</f>
        <v/>
      </c>
      <c r="C214" s="30">
        <f>'Quantities Report_Secondary'!F212</f>
        <v>0</v>
      </c>
      <c r="D214" s="32">
        <f>'Quantities Report_Secondary'!G212</f>
        <v>0</v>
      </c>
    </row>
    <row r="215" spans="1:4">
      <c r="A215" s="15" t="str">
        <f>IF(ISNUMBER(VALUE(SUBSTITUTE('Quantities Report_Secondary'!$A213,"+",""))), VALUE(SUBSTITUTE('Quantities Report_Secondary'!$A213,"+","")),IF('Quantities Report_Secondary'!$A213="","End of Project",$A214))</f>
        <v>End of Project</v>
      </c>
      <c r="B215" s="30" t="str">
        <f>IF(ISNUMBER('Quantities Report_Secondary'!$A213), "", TRIM(CLEAN(SUBSTITUTE('Quantities Report_Secondary'!$A213, CHAR(160), " "))))</f>
        <v/>
      </c>
      <c r="C215" s="30">
        <f>'Quantities Report_Secondary'!F213</f>
        <v>0</v>
      </c>
      <c r="D215" s="32">
        <f>'Quantities Report_Secondary'!G213</f>
        <v>0</v>
      </c>
    </row>
    <row r="216" spans="1:4">
      <c r="A216" s="15" t="str">
        <f>IF(ISNUMBER(VALUE(SUBSTITUTE('Quantities Report_Secondary'!$A214,"+",""))), VALUE(SUBSTITUTE('Quantities Report_Secondary'!$A214,"+","")),IF('Quantities Report_Secondary'!$A214="","End of Project",$A215))</f>
        <v>End of Project</v>
      </c>
      <c r="B216" s="30" t="str">
        <f>IF(ISNUMBER('Quantities Report_Secondary'!$A214), "", TRIM(CLEAN(SUBSTITUTE('Quantities Report_Secondary'!$A214, CHAR(160), " "))))</f>
        <v/>
      </c>
      <c r="C216" s="30">
        <f>'Quantities Report_Secondary'!F214</f>
        <v>0</v>
      </c>
      <c r="D216" s="32">
        <f>'Quantities Report_Secondary'!G214</f>
        <v>0</v>
      </c>
    </row>
    <row r="217" spans="1:4">
      <c r="A217" s="15" t="str">
        <f>IF(ISNUMBER(VALUE(SUBSTITUTE('Quantities Report_Secondary'!$A215,"+",""))), VALUE(SUBSTITUTE('Quantities Report_Secondary'!$A215,"+","")),IF('Quantities Report_Secondary'!$A215="","End of Project",$A216))</f>
        <v>End of Project</v>
      </c>
      <c r="B217" s="30" t="str">
        <f>IF(ISNUMBER('Quantities Report_Secondary'!$A215), "", TRIM(CLEAN(SUBSTITUTE('Quantities Report_Secondary'!$A215, CHAR(160), " "))))</f>
        <v/>
      </c>
      <c r="C217" s="30">
        <f>'Quantities Report_Secondary'!F215</f>
        <v>0</v>
      </c>
      <c r="D217" s="32">
        <f>'Quantities Report_Secondary'!G215</f>
        <v>0</v>
      </c>
    </row>
    <row r="218" spans="1:4">
      <c r="A218" s="15" t="str">
        <f>IF(ISNUMBER(VALUE(SUBSTITUTE('Quantities Report_Secondary'!$A216,"+",""))), VALUE(SUBSTITUTE('Quantities Report_Secondary'!$A216,"+","")),IF('Quantities Report_Secondary'!$A216="","End of Project",$A217))</f>
        <v>End of Project</v>
      </c>
      <c r="B218" s="30" t="str">
        <f>IF(ISNUMBER('Quantities Report_Secondary'!$A216), "", TRIM(CLEAN(SUBSTITUTE('Quantities Report_Secondary'!$A216, CHAR(160), " "))))</f>
        <v/>
      </c>
      <c r="C218" s="30">
        <f>'Quantities Report_Secondary'!F216</f>
        <v>0</v>
      </c>
      <c r="D218" s="32">
        <f>'Quantities Report_Secondary'!G216</f>
        <v>0</v>
      </c>
    </row>
    <row r="219" spans="1:4">
      <c r="A219" s="15" t="str">
        <f>IF(ISNUMBER(VALUE(SUBSTITUTE('Quantities Report_Secondary'!$A217,"+",""))), VALUE(SUBSTITUTE('Quantities Report_Secondary'!$A217,"+","")),IF('Quantities Report_Secondary'!$A217="","End of Project",$A218))</f>
        <v>End of Project</v>
      </c>
      <c r="B219" s="30" t="str">
        <f>IF(ISNUMBER('Quantities Report_Secondary'!$A217), "", TRIM(CLEAN(SUBSTITUTE('Quantities Report_Secondary'!$A217, CHAR(160), " "))))</f>
        <v/>
      </c>
      <c r="C219" s="30">
        <f>'Quantities Report_Secondary'!F217</f>
        <v>0</v>
      </c>
      <c r="D219" s="32">
        <f>'Quantities Report_Secondary'!G217</f>
        <v>0</v>
      </c>
    </row>
    <row r="220" spans="1:4">
      <c r="A220" s="15" t="str">
        <f>IF(ISNUMBER(VALUE(SUBSTITUTE('Quantities Report_Secondary'!$A218,"+",""))), VALUE(SUBSTITUTE('Quantities Report_Secondary'!$A218,"+","")),IF('Quantities Report_Secondary'!$A218="","End of Project",$A219))</f>
        <v>End of Project</v>
      </c>
      <c r="B220" s="30" t="str">
        <f>IF(ISNUMBER('Quantities Report_Secondary'!$A218), "", TRIM(CLEAN(SUBSTITUTE('Quantities Report_Secondary'!$A218, CHAR(160), " "))))</f>
        <v/>
      </c>
      <c r="C220" s="30">
        <f>'Quantities Report_Secondary'!F218</f>
        <v>0</v>
      </c>
      <c r="D220" s="32">
        <f>'Quantities Report_Secondary'!G218</f>
        <v>0</v>
      </c>
    </row>
    <row r="221" spans="1:4">
      <c r="A221" s="15" t="str">
        <f>IF(ISNUMBER(VALUE(SUBSTITUTE('Quantities Report_Secondary'!$A219,"+",""))), VALUE(SUBSTITUTE('Quantities Report_Secondary'!$A219,"+","")),IF('Quantities Report_Secondary'!$A219="","End of Project",$A220))</f>
        <v>End of Project</v>
      </c>
      <c r="B221" s="30" t="str">
        <f>IF(ISNUMBER('Quantities Report_Secondary'!$A219), "", TRIM(CLEAN(SUBSTITUTE('Quantities Report_Secondary'!$A219, CHAR(160), " "))))</f>
        <v/>
      </c>
      <c r="C221" s="30">
        <f>'Quantities Report_Secondary'!F219</f>
        <v>0</v>
      </c>
      <c r="D221" s="32">
        <f>'Quantities Report_Secondary'!G219</f>
        <v>0</v>
      </c>
    </row>
    <row r="222" spans="1:4">
      <c r="A222" s="15" t="str">
        <f>IF(ISNUMBER(VALUE(SUBSTITUTE('Quantities Report_Secondary'!$A220,"+",""))), VALUE(SUBSTITUTE('Quantities Report_Secondary'!$A220,"+","")),IF('Quantities Report_Secondary'!$A220="","End of Project",$A221))</f>
        <v>End of Project</v>
      </c>
      <c r="B222" s="30" t="str">
        <f>IF(ISNUMBER('Quantities Report_Secondary'!$A220), "", TRIM(CLEAN(SUBSTITUTE('Quantities Report_Secondary'!$A220, CHAR(160), " "))))</f>
        <v/>
      </c>
      <c r="C222" s="30">
        <f>'Quantities Report_Secondary'!F220</f>
        <v>0</v>
      </c>
      <c r="D222" s="32">
        <f>'Quantities Report_Secondary'!G220</f>
        <v>0</v>
      </c>
    </row>
    <row r="223" spans="1:4">
      <c r="A223" s="15" t="str">
        <f>IF(ISNUMBER(VALUE(SUBSTITUTE('Quantities Report_Secondary'!$A221,"+",""))), VALUE(SUBSTITUTE('Quantities Report_Secondary'!$A221,"+","")),IF('Quantities Report_Secondary'!$A221="","End of Project",$A222))</f>
        <v>End of Project</v>
      </c>
      <c r="B223" s="30" t="str">
        <f>IF(ISNUMBER('Quantities Report_Secondary'!$A221), "", TRIM(CLEAN(SUBSTITUTE('Quantities Report_Secondary'!$A221, CHAR(160), " "))))</f>
        <v/>
      </c>
      <c r="C223" s="30">
        <f>'Quantities Report_Secondary'!F221</f>
        <v>0</v>
      </c>
      <c r="D223" s="32">
        <f>'Quantities Report_Secondary'!G221</f>
        <v>0</v>
      </c>
    </row>
    <row r="224" spans="1:4">
      <c r="A224" s="15" t="str">
        <f>IF(ISNUMBER(VALUE(SUBSTITUTE('Quantities Report_Secondary'!$A222,"+",""))), VALUE(SUBSTITUTE('Quantities Report_Secondary'!$A222,"+","")),IF('Quantities Report_Secondary'!$A222="","End of Project",$A223))</f>
        <v>End of Project</v>
      </c>
      <c r="B224" s="30" t="str">
        <f>IF(ISNUMBER('Quantities Report_Secondary'!$A222), "", TRIM(CLEAN(SUBSTITUTE('Quantities Report_Secondary'!$A222, CHAR(160), " "))))</f>
        <v/>
      </c>
      <c r="C224" s="30">
        <f>'Quantities Report_Secondary'!F222</f>
        <v>0</v>
      </c>
      <c r="D224" s="32">
        <f>'Quantities Report_Secondary'!G222</f>
        <v>0</v>
      </c>
    </row>
    <row r="225" spans="1:4">
      <c r="A225" s="15" t="str">
        <f>IF(ISNUMBER(VALUE(SUBSTITUTE('Quantities Report_Secondary'!$A223,"+",""))), VALUE(SUBSTITUTE('Quantities Report_Secondary'!$A223,"+","")),IF('Quantities Report_Secondary'!$A223="","End of Project",$A224))</f>
        <v>End of Project</v>
      </c>
      <c r="B225" s="30" t="str">
        <f>IF(ISNUMBER('Quantities Report_Secondary'!$A223), "", TRIM(CLEAN(SUBSTITUTE('Quantities Report_Secondary'!$A223, CHAR(160), " "))))</f>
        <v/>
      </c>
      <c r="C225" s="30">
        <f>'Quantities Report_Secondary'!F223</f>
        <v>0</v>
      </c>
      <c r="D225" s="32">
        <f>'Quantities Report_Secondary'!G223</f>
        <v>0</v>
      </c>
    </row>
    <row r="226" spans="1:4">
      <c r="A226" s="15" t="str">
        <f>IF(ISNUMBER(VALUE(SUBSTITUTE('Quantities Report_Secondary'!$A224,"+",""))), VALUE(SUBSTITUTE('Quantities Report_Secondary'!$A224,"+","")),IF('Quantities Report_Secondary'!$A224="","End of Project",$A225))</f>
        <v>End of Project</v>
      </c>
      <c r="B226" s="30" t="str">
        <f>IF(ISNUMBER('Quantities Report_Secondary'!$A224), "", TRIM(CLEAN(SUBSTITUTE('Quantities Report_Secondary'!$A224, CHAR(160), " "))))</f>
        <v/>
      </c>
      <c r="C226" s="30">
        <f>'Quantities Report_Secondary'!F224</f>
        <v>0</v>
      </c>
      <c r="D226" s="32">
        <f>'Quantities Report_Secondary'!G224</f>
        <v>0</v>
      </c>
    </row>
    <row r="227" spans="1:4">
      <c r="A227" s="15" t="str">
        <f>IF(ISNUMBER(VALUE(SUBSTITUTE('Quantities Report_Secondary'!$A225,"+",""))), VALUE(SUBSTITUTE('Quantities Report_Secondary'!$A225,"+","")),IF('Quantities Report_Secondary'!$A225="","End of Project",$A226))</f>
        <v>End of Project</v>
      </c>
      <c r="B227" s="30" t="str">
        <f>IF(ISNUMBER('Quantities Report_Secondary'!$A225), "", TRIM(CLEAN(SUBSTITUTE('Quantities Report_Secondary'!$A225, CHAR(160), " "))))</f>
        <v/>
      </c>
      <c r="C227" s="30">
        <f>'Quantities Report_Secondary'!F225</f>
        <v>0</v>
      </c>
      <c r="D227" s="32">
        <f>'Quantities Report_Secondary'!G225</f>
        <v>0</v>
      </c>
    </row>
    <row r="228" spans="1:4">
      <c r="A228" s="15" t="str">
        <f>IF(ISNUMBER(VALUE(SUBSTITUTE('Quantities Report_Secondary'!$A226,"+",""))), VALUE(SUBSTITUTE('Quantities Report_Secondary'!$A226,"+","")),IF('Quantities Report_Secondary'!$A226="","End of Project",$A227))</f>
        <v>End of Project</v>
      </c>
      <c r="B228" s="30" t="str">
        <f>IF(ISNUMBER('Quantities Report_Secondary'!$A226), "", TRIM(CLEAN(SUBSTITUTE('Quantities Report_Secondary'!$A226, CHAR(160), " "))))</f>
        <v/>
      </c>
      <c r="C228" s="30">
        <f>'Quantities Report_Secondary'!F226</f>
        <v>0</v>
      </c>
      <c r="D228" s="32">
        <f>'Quantities Report_Secondary'!G226</f>
        <v>0</v>
      </c>
    </row>
    <row r="229" spans="1:4">
      <c r="A229" s="15" t="str">
        <f>IF(ISNUMBER(VALUE(SUBSTITUTE('Quantities Report_Secondary'!$A227,"+",""))), VALUE(SUBSTITUTE('Quantities Report_Secondary'!$A227,"+","")),IF('Quantities Report_Secondary'!$A227="","End of Project",$A228))</f>
        <v>End of Project</v>
      </c>
      <c r="B229" s="30" t="str">
        <f>IF(ISNUMBER('Quantities Report_Secondary'!$A227), "", TRIM(CLEAN(SUBSTITUTE('Quantities Report_Secondary'!$A227, CHAR(160), " "))))</f>
        <v/>
      </c>
      <c r="C229" s="30">
        <f>'Quantities Report_Secondary'!F227</f>
        <v>0</v>
      </c>
      <c r="D229" s="32">
        <f>'Quantities Report_Secondary'!G227</f>
        <v>0</v>
      </c>
    </row>
    <row r="230" spans="1:4">
      <c r="A230" s="15" t="str">
        <f>IF(ISNUMBER(VALUE(SUBSTITUTE('Quantities Report_Secondary'!$A228,"+",""))), VALUE(SUBSTITUTE('Quantities Report_Secondary'!$A228,"+","")),IF('Quantities Report_Secondary'!$A228="","End of Project",$A229))</f>
        <v>End of Project</v>
      </c>
      <c r="B230" s="30" t="str">
        <f>IF(ISNUMBER('Quantities Report_Secondary'!$A228), "", TRIM(CLEAN(SUBSTITUTE('Quantities Report_Secondary'!$A228, CHAR(160), " "))))</f>
        <v/>
      </c>
      <c r="C230" s="30">
        <f>'Quantities Report_Secondary'!F228</f>
        <v>0</v>
      </c>
      <c r="D230" s="32">
        <f>'Quantities Report_Secondary'!G228</f>
        <v>0</v>
      </c>
    </row>
    <row r="231" spans="1:4">
      <c r="A231" s="15" t="str">
        <f>IF(ISNUMBER(VALUE(SUBSTITUTE('Quantities Report_Secondary'!$A229,"+",""))), VALUE(SUBSTITUTE('Quantities Report_Secondary'!$A229,"+","")),IF('Quantities Report_Secondary'!$A229="","End of Project",$A230))</f>
        <v>End of Project</v>
      </c>
      <c r="B231" s="30" t="str">
        <f>IF(ISNUMBER('Quantities Report_Secondary'!$A229), "", TRIM(CLEAN(SUBSTITUTE('Quantities Report_Secondary'!$A229, CHAR(160), " "))))</f>
        <v/>
      </c>
      <c r="C231" s="30">
        <f>'Quantities Report_Secondary'!F229</f>
        <v>0</v>
      </c>
      <c r="D231" s="32">
        <f>'Quantities Report_Secondary'!G229</f>
        <v>0</v>
      </c>
    </row>
    <row r="232" spans="1:4">
      <c r="A232" s="15" t="str">
        <f>IF(ISNUMBER(VALUE(SUBSTITUTE('Quantities Report_Secondary'!$A230,"+",""))), VALUE(SUBSTITUTE('Quantities Report_Secondary'!$A230,"+","")),IF('Quantities Report_Secondary'!$A230="","End of Project",$A231))</f>
        <v>End of Project</v>
      </c>
      <c r="B232" s="30" t="str">
        <f>IF(ISNUMBER('Quantities Report_Secondary'!$A230), "", TRIM(CLEAN(SUBSTITUTE('Quantities Report_Secondary'!$A230, CHAR(160), " "))))</f>
        <v/>
      </c>
      <c r="C232" s="30">
        <f>'Quantities Report_Secondary'!F230</f>
        <v>0</v>
      </c>
      <c r="D232" s="32">
        <f>'Quantities Report_Secondary'!G230</f>
        <v>0</v>
      </c>
    </row>
    <row r="233" spans="1:4">
      <c r="A233" s="15" t="str">
        <f>IF(ISNUMBER(VALUE(SUBSTITUTE('Quantities Report_Secondary'!$A231,"+",""))), VALUE(SUBSTITUTE('Quantities Report_Secondary'!$A231,"+","")),IF('Quantities Report_Secondary'!$A231="","End of Project",$A232))</f>
        <v>End of Project</v>
      </c>
      <c r="B233" s="30" t="str">
        <f>IF(ISNUMBER('Quantities Report_Secondary'!$A231), "", TRIM(CLEAN(SUBSTITUTE('Quantities Report_Secondary'!$A231, CHAR(160), " "))))</f>
        <v/>
      </c>
      <c r="C233" s="30">
        <f>'Quantities Report_Secondary'!F231</f>
        <v>0</v>
      </c>
      <c r="D233" s="32">
        <f>'Quantities Report_Secondary'!G231</f>
        <v>0</v>
      </c>
    </row>
    <row r="234" spans="1:4">
      <c r="A234" s="15" t="str">
        <f>IF(ISNUMBER(VALUE(SUBSTITUTE('Quantities Report_Secondary'!$A232,"+",""))), VALUE(SUBSTITUTE('Quantities Report_Secondary'!$A232,"+","")),IF('Quantities Report_Secondary'!$A232="","End of Project",$A233))</f>
        <v>End of Project</v>
      </c>
      <c r="B234" s="30" t="str">
        <f>IF(ISNUMBER('Quantities Report_Secondary'!$A232), "", TRIM(CLEAN(SUBSTITUTE('Quantities Report_Secondary'!$A232, CHAR(160), " "))))</f>
        <v/>
      </c>
      <c r="C234" s="30">
        <f>'Quantities Report_Secondary'!F232</f>
        <v>0</v>
      </c>
      <c r="D234" s="32">
        <f>'Quantities Report_Secondary'!G232</f>
        <v>0</v>
      </c>
    </row>
    <row r="235" spans="1:4">
      <c r="A235" s="15" t="str">
        <f>IF(ISNUMBER(VALUE(SUBSTITUTE('Quantities Report_Secondary'!$A233,"+",""))), VALUE(SUBSTITUTE('Quantities Report_Secondary'!$A233,"+","")),IF('Quantities Report_Secondary'!$A233="","End of Project",$A234))</f>
        <v>End of Project</v>
      </c>
      <c r="B235" s="30" t="str">
        <f>IF(ISNUMBER('Quantities Report_Secondary'!$A233), "", TRIM(CLEAN(SUBSTITUTE('Quantities Report_Secondary'!$A233, CHAR(160), " "))))</f>
        <v/>
      </c>
      <c r="C235" s="30">
        <f>'Quantities Report_Secondary'!F233</f>
        <v>0</v>
      </c>
      <c r="D235" s="32">
        <f>'Quantities Report_Secondary'!G233</f>
        <v>0</v>
      </c>
    </row>
    <row r="236" spans="1:4">
      <c r="A236" s="15" t="str">
        <f>IF(ISNUMBER(VALUE(SUBSTITUTE('Quantities Report_Secondary'!$A234,"+",""))), VALUE(SUBSTITUTE('Quantities Report_Secondary'!$A234,"+","")),IF('Quantities Report_Secondary'!$A234="","End of Project",$A235))</f>
        <v>End of Project</v>
      </c>
      <c r="B236" s="30" t="str">
        <f>IF(ISNUMBER('Quantities Report_Secondary'!$A234), "", TRIM(CLEAN(SUBSTITUTE('Quantities Report_Secondary'!$A234, CHAR(160), " "))))</f>
        <v/>
      </c>
      <c r="C236" s="30">
        <f>'Quantities Report_Secondary'!F234</f>
        <v>0</v>
      </c>
      <c r="D236" s="32">
        <f>'Quantities Report_Secondary'!G234</f>
        <v>0</v>
      </c>
    </row>
    <row r="237" spans="1:4">
      <c r="A237" s="15" t="str">
        <f>IF(ISNUMBER(VALUE(SUBSTITUTE('Quantities Report_Secondary'!$A235,"+",""))), VALUE(SUBSTITUTE('Quantities Report_Secondary'!$A235,"+","")),IF('Quantities Report_Secondary'!$A235="","End of Project",$A236))</f>
        <v>End of Project</v>
      </c>
      <c r="B237" s="30" t="str">
        <f>IF(ISNUMBER('Quantities Report_Secondary'!$A235), "", TRIM(CLEAN(SUBSTITUTE('Quantities Report_Secondary'!$A235, CHAR(160), " "))))</f>
        <v/>
      </c>
      <c r="C237" s="30">
        <f>'Quantities Report_Secondary'!F235</f>
        <v>0</v>
      </c>
      <c r="D237" s="32">
        <f>'Quantities Report_Secondary'!G235</f>
        <v>0</v>
      </c>
    </row>
    <row r="238" spans="1:4">
      <c r="A238" s="15" t="str">
        <f>IF(ISNUMBER(VALUE(SUBSTITUTE('Quantities Report_Secondary'!$A236,"+",""))), VALUE(SUBSTITUTE('Quantities Report_Secondary'!$A236,"+","")),IF('Quantities Report_Secondary'!$A236="","End of Project",$A237))</f>
        <v>End of Project</v>
      </c>
      <c r="B238" s="30" t="str">
        <f>IF(ISNUMBER('Quantities Report_Secondary'!$A236), "", TRIM(CLEAN(SUBSTITUTE('Quantities Report_Secondary'!$A236, CHAR(160), " "))))</f>
        <v/>
      </c>
      <c r="C238" s="30">
        <f>'Quantities Report_Secondary'!F236</f>
        <v>0</v>
      </c>
      <c r="D238" s="32">
        <f>'Quantities Report_Secondary'!G236</f>
        <v>0</v>
      </c>
    </row>
    <row r="239" spans="1:4">
      <c r="A239" s="15" t="str">
        <f>IF(ISNUMBER(VALUE(SUBSTITUTE('Quantities Report_Secondary'!$A237,"+",""))), VALUE(SUBSTITUTE('Quantities Report_Secondary'!$A237,"+","")),IF('Quantities Report_Secondary'!$A237="","End of Project",$A238))</f>
        <v>End of Project</v>
      </c>
      <c r="B239" s="30" t="str">
        <f>IF(ISNUMBER('Quantities Report_Secondary'!$A237), "", TRIM(CLEAN(SUBSTITUTE('Quantities Report_Secondary'!$A237, CHAR(160), " "))))</f>
        <v/>
      </c>
      <c r="C239" s="30">
        <f>'Quantities Report_Secondary'!F237</f>
        <v>0</v>
      </c>
      <c r="D239" s="32">
        <f>'Quantities Report_Secondary'!G237</f>
        <v>0</v>
      </c>
    </row>
    <row r="240" spans="1:4">
      <c r="A240" s="15" t="str">
        <f>IF(ISNUMBER(VALUE(SUBSTITUTE('Quantities Report_Secondary'!$A238,"+",""))), VALUE(SUBSTITUTE('Quantities Report_Secondary'!$A238,"+","")),IF('Quantities Report_Secondary'!$A238="","End of Project",$A239))</f>
        <v>End of Project</v>
      </c>
      <c r="B240" s="30" t="str">
        <f>IF(ISNUMBER('Quantities Report_Secondary'!$A238), "", TRIM(CLEAN(SUBSTITUTE('Quantities Report_Secondary'!$A238, CHAR(160), " "))))</f>
        <v/>
      </c>
      <c r="C240" s="30">
        <f>'Quantities Report_Secondary'!F238</f>
        <v>0</v>
      </c>
      <c r="D240" s="32">
        <f>'Quantities Report_Secondary'!G238</f>
        <v>0</v>
      </c>
    </row>
    <row r="241" spans="1:4">
      <c r="A241" s="15" t="str">
        <f>IF(ISNUMBER(VALUE(SUBSTITUTE('Quantities Report_Secondary'!$A239,"+",""))), VALUE(SUBSTITUTE('Quantities Report_Secondary'!$A239,"+","")),IF('Quantities Report_Secondary'!$A239="","End of Project",$A240))</f>
        <v>End of Project</v>
      </c>
      <c r="B241" s="30" t="str">
        <f>IF(ISNUMBER('Quantities Report_Secondary'!$A239), "", TRIM(CLEAN(SUBSTITUTE('Quantities Report_Secondary'!$A239, CHAR(160), " "))))</f>
        <v/>
      </c>
      <c r="C241" s="30">
        <f>'Quantities Report_Secondary'!F239</f>
        <v>0</v>
      </c>
      <c r="D241" s="32">
        <f>'Quantities Report_Secondary'!G239</f>
        <v>0</v>
      </c>
    </row>
    <row r="242" spans="1:4">
      <c r="A242" s="15" t="str">
        <f>IF(ISNUMBER(VALUE(SUBSTITUTE('Quantities Report_Secondary'!$A240,"+",""))), VALUE(SUBSTITUTE('Quantities Report_Secondary'!$A240,"+","")),IF('Quantities Report_Secondary'!$A240="","End of Project",$A241))</f>
        <v>End of Project</v>
      </c>
      <c r="B242" s="30" t="str">
        <f>IF(ISNUMBER('Quantities Report_Secondary'!$A240), "", TRIM(CLEAN(SUBSTITUTE('Quantities Report_Secondary'!$A240, CHAR(160), " "))))</f>
        <v/>
      </c>
      <c r="C242" s="30">
        <f>'Quantities Report_Secondary'!F240</f>
        <v>0</v>
      </c>
      <c r="D242" s="32">
        <f>'Quantities Report_Secondary'!G240</f>
        <v>0</v>
      </c>
    </row>
    <row r="243" spans="1:4">
      <c r="A243" s="15" t="str">
        <f>IF(ISNUMBER(VALUE(SUBSTITUTE('Quantities Report_Secondary'!$A241,"+",""))), VALUE(SUBSTITUTE('Quantities Report_Secondary'!$A241,"+","")),IF('Quantities Report_Secondary'!$A241="","End of Project",$A242))</f>
        <v>End of Project</v>
      </c>
      <c r="B243" s="30" t="str">
        <f>IF(ISNUMBER('Quantities Report_Secondary'!$A241), "", TRIM(CLEAN(SUBSTITUTE('Quantities Report_Secondary'!$A241, CHAR(160), " "))))</f>
        <v/>
      </c>
      <c r="C243" s="30">
        <f>'Quantities Report_Secondary'!F241</f>
        <v>0</v>
      </c>
      <c r="D243" s="32">
        <f>'Quantities Report_Secondary'!G241</f>
        <v>0</v>
      </c>
    </row>
    <row r="244" spans="1:4">
      <c r="A244" s="15" t="str">
        <f>IF(ISNUMBER(VALUE(SUBSTITUTE('Quantities Report_Secondary'!$A242,"+",""))), VALUE(SUBSTITUTE('Quantities Report_Secondary'!$A242,"+","")),IF('Quantities Report_Secondary'!$A242="","End of Project",$A243))</f>
        <v>End of Project</v>
      </c>
      <c r="B244" s="30" t="str">
        <f>IF(ISNUMBER('Quantities Report_Secondary'!$A242), "", TRIM(CLEAN(SUBSTITUTE('Quantities Report_Secondary'!$A242, CHAR(160), " "))))</f>
        <v/>
      </c>
      <c r="C244" s="30">
        <f>'Quantities Report_Secondary'!F242</f>
        <v>0</v>
      </c>
      <c r="D244" s="32">
        <f>'Quantities Report_Secondary'!G242</f>
        <v>0</v>
      </c>
    </row>
    <row r="245" spans="1:4">
      <c r="A245" s="15" t="str">
        <f>IF(ISNUMBER(VALUE(SUBSTITUTE('Quantities Report_Secondary'!$A243,"+",""))), VALUE(SUBSTITUTE('Quantities Report_Secondary'!$A243,"+","")),IF('Quantities Report_Secondary'!$A243="","End of Project",$A244))</f>
        <v>End of Project</v>
      </c>
      <c r="B245" s="30" t="str">
        <f>IF(ISNUMBER('Quantities Report_Secondary'!$A243), "", TRIM(CLEAN(SUBSTITUTE('Quantities Report_Secondary'!$A243, CHAR(160), " "))))</f>
        <v/>
      </c>
      <c r="C245" s="30">
        <f>'Quantities Report_Secondary'!F243</f>
        <v>0</v>
      </c>
      <c r="D245" s="32">
        <f>'Quantities Report_Secondary'!G243</f>
        <v>0</v>
      </c>
    </row>
    <row r="246" spans="1:4">
      <c r="A246" s="15" t="str">
        <f>IF(ISNUMBER(VALUE(SUBSTITUTE('Quantities Report_Secondary'!$A244,"+",""))), VALUE(SUBSTITUTE('Quantities Report_Secondary'!$A244,"+","")),IF('Quantities Report_Secondary'!$A244="","End of Project",$A245))</f>
        <v>End of Project</v>
      </c>
      <c r="B246" s="30" t="str">
        <f>IF(ISNUMBER('Quantities Report_Secondary'!$A244), "", TRIM(CLEAN(SUBSTITUTE('Quantities Report_Secondary'!$A244, CHAR(160), " "))))</f>
        <v/>
      </c>
      <c r="C246" s="30">
        <f>'Quantities Report_Secondary'!F244</f>
        <v>0</v>
      </c>
      <c r="D246" s="32">
        <f>'Quantities Report_Secondary'!G244</f>
        <v>0</v>
      </c>
    </row>
    <row r="247" spans="1:4">
      <c r="A247" s="15" t="str">
        <f>IF(ISNUMBER(VALUE(SUBSTITUTE('Quantities Report_Secondary'!$A245,"+",""))), VALUE(SUBSTITUTE('Quantities Report_Secondary'!$A245,"+","")),IF('Quantities Report_Secondary'!$A245="","End of Project",$A246))</f>
        <v>End of Project</v>
      </c>
      <c r="B247" s="30" t="str">
        <f>IF(ISNUMBER('Quantities Report_Secondary'!$A245), "", TRIM(CLEAN(SUBSTITUTE('Quantities Report_Secondary'!$A245, CHAR(160), " "))))</f>
        <v/>
      </c>
      <c r="C247" s="30">
        <f>'Quantities Report_Secondary'!F245</f>
        <v>0</v>
      </c>
      <c r="D247" s="32">
        <f>'Quantities Report_Secondary'!G245</f>
        <v>0</v>
      </c>
    </row>
    <row r="248" spans="1:4">
      <c r="A248" s="15" t="str">
        <f>IF(ISNUMBER(VALUE(SUBSTITUTE('Quantities Report_Secondary'!$A246,"+",""))), VALUE(SUBSTITUTE('Quantities Report_Secondary'!$A246,"+","")),IF('Quantities Report_Secondary'!$A246="","End of Project",$A247))</f>
        <v>End of Project</v>
      </c>
      <c r="B248" s="30" t="str">
        <f>IF(ISNUMBER('Quantities Report_Secondary'!$A246), "", TRIM(CLEAN(SUBSTITUTE('Quantities Report_Secondary'!$A246, CHAR(160), " "))))</f>
        <v/>
      </c>
      <c r="C248" s="30">
        <f>'Quantities Report_Secondary'!F246</f>
        <v>0</v>
      </c>
      <c r="D248" s="32">
        <f>'Quantities Report_Secondary'!G246</f>
        <v>0</v>
      </c>
    </row>
    <row r="249" spans="1:4">
      <c r="A249" s="15" t="str">
        <f>IF(ISNUMBER(VALUE(SUBSTITUTE('Quantities Report_Secondary'!$A247,"+",""))), VALUE(SUBSTITUTE('Quantities Report_Secondary'!$A247,"+","")),IF('Quantities Report_Secondary'!$A247="","End of Project",$A248))</f>
        <v>End of Project</v>
      </c>
      <c r="B249" s="30" t="str">
        <f>IF(ISNUMBER('Quantities Report_Secondary'!$A247), "", TRIM(CLEAN(SUBSTITUTE('Quantities Report_Secondary'!$A247, CHAR(160), " "))))</f>
        <v/>
      </c>
      <c r="C249" s="30">
        <f>'Quantities Report_Secondary'!F247</f>
        <v>0</v>
      </c>
      <c r="D249" s="32">
        <f>'Quantities Report_Secondary'!G247</f>
        <v>0</v>
      </c>
    </row>
    <row r="250" spans="1:4">
      <c r="A250" s="15" t="str">
        <f>IF(ISNUMBER(VALUE(SUBSTITUTE('Quantities Report_Secondary'!$A248,"+",""))), VALUE(SUBSTITUTE('Quantities Report_Secondary'!$A248,"+","")),IF('Quantities Report_Secondary'!$A248="","End of Project",$A249))</f>
        <v>End of Project</v>
      </c>
      <c r="B250" s="30" t="str">
        <f>IF(ISNUMBER('Quantities Report_Secondary'!$A248), "", TRIM(CLEAN(SUBSTITUTE('Quantities Report_Secondary'!$A248, CHAR(160), " "))))</f>
        <v/>
      </c>
      <c r="C250" s="30">
        <f>'Quantities Report_Secondary'!F248</f>
        <v>0</v>
      </c>
      <c r="D250" s="32">
        <f>'Quantities Report_Secondary'!G248</f>
        <v>0</v>
      </c>
    </row>
    <row r="251" spans="1:4">
      <c r="A251" s="15" t="str">
        <f>IF(ISNUMBER(VALUE(SUBSTITUTE('Quantities Report_Secondary'!$A249,"+",""))), VALUE(SUBSTITUTE('Quantities Report_Secondary'!$A249,"+","")),IF('Quantities Report_Secondary'!$A249="","End of Project",$A250))</f>
        <v>End of Project</v>
      </c>
      <c r="B251" s="30" t="str">
        <f>IF(ISNUMBER('Quantities Report_Secondary'!$A249), "", TRIM(CLEAN(SUBSTITUTE('Quantities Report_Secondary'!$A249, CHAR(160), " "))))</f>
        <v/>
      </c>
      <c r="C251" s="30">
        <f>'Quantities Report_Secondary'!F249</f>
        <v>0</v>
      </c>
      <c r="D251" s="32">
        <f>'Quantities Report_Secondary'!G249</f>
        <v>0</v>
      </c>
    </row>
    <row r="252" spans="1:4">
      <c r="A252" s="15" t="str">
        <f>IF(ISNUMBER(VALUE(SUBSTITUTE('Quantities Report_Secondary'!$A250,"+",""))), VALUE(SUBSTITUTE('Quantities Report_Secondary'!$A250,"+","")),IF('Quantities Report_Secondary'!$A250="","End of Project",$A251))</f>
        <v>End of Project</v>
      </c>
      <c r="B252" s="30" t="str">
        <f>IF(ISNUMBER('Quantities Report_Secondary'!$A250), "", TRIM(CLEAN(SUBSTITUTE('Quantities Report_Secondary'!$A250, CHAR(160), " "))))</f>
        <v/>
      </c>
      <c r="C252" s="30">
        <f>'Quantities Report_Secondary'!F250</f>
        <v>0</v>
      </c>
      <c r="D252" s="32">
        <f>'Quantities Report_Secondary'!G250</f>
        <v>0</v>
      </c>
    </row>
    <row r="253" spans="1:4">
      <c r="A253" s="15" t="str">
        <f>IF(ISNUMBER(VALUE(SUBSTITUTE('Quantities Report_Secondary'!$A251,"+",""))), VALUE(SUBSTITUTE('Quantities Report_Secondary'!$A251,"+","")),IF('Quantities Report_Secondary'!$A251="","End of Project",$A252))</f>
        <v>End of Project</v>
      </c>
      <c r="B253" s="30" t="str">
        <f>IF(ISNUMBER('Quantities Report_Secondary'!$A251), "", TRIM(CLEAN(SUBSTITUTE('Quantities Report_Secondary'!$A251, CHAR(160), " "))))</f>
        <v/>
      </c>
      <c r="C253" s="30">
        <f>'Quantities Report_Secondary'!F251</f>
        <v>0</v>
      </c>
      <c r="D253" s="32">
        <f>'Quantities Report_Secondary'!G251</f>
        <v>0</v>
      </c>
    </row>
    <row r="254" spans="1:4">
      <c r="A254" s="15" t="str">
        <f>IF(ISNUMBER(VALUE(SUBSTITUTE('Quantities Report_Secondary'!$A252,"+",""))), VALUE(SUBSTITUTE('Quantities Report_Secondary'!$A252,"+","")),IF('Quantities Report_Secondary'!$A252="","End of Project",$A253))</f>
        <v>End of Project</v>
      </c>
      <c r="B254" s="30" t="str">
        <f>IF(ISNUMBER('Quantities Report_Secondary'!$A252), "", TRIM(CLEAN(SUBSTITUTE('Quantities Report_Secondary'!$A252, CHAR(160), " "))))</f>
        <v/>
      </c>
      <c r="C254" s="30">
        <f>'Quantities Report_Secondary'!F252</f>
        <v>0</v>
      </c>
      <c r="D254" s="32">
        <f>'Quantities Report_Secondary'!G252</f>
        <v>0</v>
      </c>
    </row>
    <row r="255" spans="1:4">
      <c r="A255" s="15" t="str">
        <f>IF(ISNUMBER(VALUE(SUBSTITUTE('Quantities Report_Secondary'!$A253,"+",""))), VALUE(SUBSTITUTE('Quantities Report_Secondary'!$A253,"+","")),IF('Quantities Report_Secondary'!$A253="","End of Project",$A254))</f>
        <v>End of Project</v>
      </c>
      <c r="B255" s="30" t="str">
        <f>IF(ISNUMBER('Quantities Report_Secondary'!$A253), "", TRIM(CLEAN(SUBSTITUTE('Quantities Report_Secondary'!$A253, CHAR(160), " "))))</f>
        <v/>
      </c>
      <c r="C255" s="30">
        <f>'Quantities Report_Secondary'!F253</f>
        <v>0</v>
      </c>
      <c r="D255" s="32">
        <f>'Quantities Report_Secondary'!G253</f>
        <v>0</v>
      </c>
    </row>
    <row r="256" spans="1:4">
      <c r="A256" s="15" t="str">
        <f>IF(ISNUMBER(VALUE(SUBSTITUTE('Quantities Report_Secondary'!$A254,"+",""))), VALUE(SUBSTITUTE('Quantities Report_Secondary'!$A254,"+","")),IF('Quantities Report_Secondary'!$A254="","End of Project",$A255))</f>
        <v>End of Project</v>
      </c>
      <c r="B256" s="30" t="str">
        <f>IF(ISNUMBER('Quantities Report_Secondary'!$A254), "", TRIM(CLEAN(SUBSTITUTE('Quantities Report_Secondary'!$A254, CHAR(160), " "))))</f>
        <v/>
      </c>
      <c r="C256" s="30">
        <f>'Quantities Report_Secondary'!F254</f>
        <v>0</v>
      </c>
      <c r="D256" s="32">
        <f>'Quantities Report_Secondary'!G254</f>
        <v>0</v>
      </c>
    </row>
    <row r="257" spans="1:4">
      <c r="A257" s="15" t="str">
        <f>IF(ISNUMBER(VALUE(SUBSTITUTE('Quantities Report_Secondary'!$A255,"+",""))), VALUE(SUBSTITUTE('Quantities Report_Secondary'!$A255,"+","")),IF('Quantities Report_Secondary'!$A255="","End of Project",$A256))</f>
        <v>End of Project</v>
      </c>
      <c r="B257" s="30" t="str">
        <f>IF(ISNUMBER('Quantities Report_Secondary'!$A255), "", TRIM(CLEAN(SUBSTITUTE('Quantities Report_Secondary'!$A255, CHAR(160), " "))))</f>
        <v/>
      </c>
      <c r="C257" s="30">
        <f>'Quantities Report_Secondary'!F255</f>
        <v>0</v>
      </c>
      <c r="D257" s="32">
        <f>'Quantities Report_Secondary'!G255</f>
        <v>0</v>
      </c>
    </row>
    <row r="258" spans="1:4">
      <c r="A258" s="15" t="str">
        <f>IF(ISNUMBER(VALUE(SUBSTITUTE('Quantities Report_Secondary'!$A256,"+",""))), VALUE(SUBSTITUTE('Quantities Report_Secondary'!$A256,"+","")),IF('Quantities Report_Secondary'!$A256="","End of Project",$A257))</f>
        <v>End of Project</v>
      </c>
      <c r="B258" s="30" t="str">
        <f>IF(ISNUMBER('Quantities Report_Secondary'!$A256), "", TRIM(CLEAN(SUBSTITUTE('Quantities Report_Secondary'!$A256, CHAR(160), " "))))</f>
        <v/>
      </c>
      <c r="C258" s="30">
        <f>'Quantities Report_Secondary'!F256</f>
        <v>0</v>
      </c>
      <c r="D258" s="32">
        <f>'Quantities Report_Secondary'!G256</f>
        <v>0</v>
      </c>
    </row>
    <row r="259" spans="1:4">
      <c r="A259" s="15" t="str">
        <f>IF(ISNUMBER(VALUE(SUBSTITUTE('Quantities Report_Secondary'!$A257,"+",""))), VALUE(SUBSTITUTE('Quantities Report_Secondary'!$A257,"+","")),IF('Quantities Report_Secondary'!$A257="","End of Project",$A258))</f>
        <v>End of Project</v>
      </c>
      <c r="B259" s="30" t="str">
        <f>IF(ISNUMBER('Quantities Report_Secondary'!$A257), "", TRIM(CLEAN(SUBSTITUTE('Quantities Report_Secondary'!$A257, CHAR(160), " "))))</f>
        <v/>
      </c>
      <c r="C259" s="30">
        <f>'Quantities Report_Secondary'!F257</f>
        <v>0</v>
      </c>
      <c r="D259" s="32">
        <f>'Quantities Report_Secondary'!G257</f>
        <v>0</v>
      </c>
    </row>
    <row r="260" spans="1:4">
      <c r="A260" s="15" t="str">
        <f>IF(ISNUMBER(VALUE(SUBSTITUTE('Quantities Report_Secondary'!$A258,"+",""))), VALUE(SUBSTITUTE('Quantities Report_Secondary'!$A258,"+","")),IF('Quantities Report_Secondary'!$A258="","End of Project",$A259))</f>
        <v>End of Project</v>
      </c>
      <c r="B260" s="30" t="str">
        <f>IF(ISNUMBER('Quantities Report_Secondary'!$A258), "", TRIM(CLEAN(SUBSTITUTE('Quantities Report_Secondary'!$A258, CHAR(160), " "))))</f>
        <v/>
      </c>
      <c r="C260" s="30">
        <f>'Quantities Report_Secondary'!F258</f>
        <v>0</v>
      </c>
      <c r="D260" s="32">
        <f>'Quantities Report_Secondary'!G258</f>
        <v>0</v>
      </c>
    </row>
    <row r="261" spans="1:4">
      <c r="A261" s="15" t="str">
        <f>IF(ISNUMBER(VALUE(SUBSTITUTE('Quantities Report_Secondary'!$A259,"+",""))), VALUE(SUBSTITUTE('Quantities Report_Secondary'!$A259,"+","")),IF('Quantities Report_Secondary'!$A259="","End of Project",$A260))</f>
        <v>End of Project</v>
      </c>
      <c r="B261" s="30" t="str">
        <f>IF(ISNUMBER('Quantities Report_Secondary'!$A259), "", TRIM(CLEAN(SUBSTITUTE('Quantities Report_Secondary'!$A259, CHAR(160), " "))))</f>
        <v/>
      </c>
      <c r="C261" s="30">
        <f>'Quantities Report_Secondary'!F259</f>
        <v>0</v>
      </c>
      <c r="D261" s="32">
        <f>'Quantities Report_Secondary'!G259</f>
        <v>0</v>
      </c>
    </row>
    <row r="262" spans="1:4">
      <c r="A262" s="15" t="str">
        <f>IF(ISNUMBER(VALUE(SUBSTITUTE('Quantities Report_Secondary'!$A260,"+",""))), VALUE(SUBSTITUTE('Quantities Report_Secondary'!$A260,"+","")),IF('Quantities Report_Secondary'!$A260="","End of Project",$A261))</f>
        <v>End of Project</v>
      </c>
      <c r="B262" s="30" t="str">
        <f>IF(ISNUMBER('Quantities Report_Secondary'!$A260), "", TRIM(CLEAN(SUBSTITUTE('Quantities Report_Secondary'!$A260, CHAR(160), " "))))</f>
        <v/>
      </c>
      <c r="C262" s="30">
        <f>'Quantities Report_Secondary'!F260</f>
        <v>0</v>
      </c>
      <c r="D262" s="32">
        <f>'Quantities Report_Secondary'!G260</f>
        <v>0</v>
      </c>
    </row>
    <row r="263" spans="1:4">
      <c r="A263" s="15" t="str">
        <f>IF(ISNUMBER(VALUE(SUBSTITUTE('Quantities Report_Secondary'!$A261,"+",""))), VALUE(SUBSTITUTE('Quantities Report_Secondary'!$A261,"+","")),IF('Quantities Report_Secondary'!$A261="","End of Project",$A262))</f>
        <v>End of Project</v>
      </c>
      <c r="B263" s="30" t="str">
        <f>IF(ISNUMBER('Quantities Report_Secondary'!$A261), "", TRIM(CLEAN(SUBSTITUTE('Quantities Report_Secondary'!$A261, CHAR(160), " "))))</f>
        <v/>
      </c>
      <c r="C263" s="30">
        <f>'Quantities Report_Secondary'!F261</f>
        <v>0</v>
      </c>
      <c r="D263" s="32">
        <f>'Quantities Report_Secondary'!G261</f>
        <v>0</v>
      </c>
    </row>
    <row r="264" spans="1:4">
      <c r="A264" s="15" t="str">
        <f>IF(ISNUMBER(VALUE(SUBSTITUTE('Quantities Report_Secondary'!$A262,"+",""))), VALUE(SUBSTITUTE('Quantities Report_Secondary'!$A262,"+","")),IF('Quantities Report_Secondary'!$A262="","End of Project",$A263))</f>
        <v>End of Project</v>
      </c>
      <c r="B264" s="30" t="str">
        <f>IF(ISNUMBER('Quantities Report_Secondary'!$A262), "", TRIM(CLEAN(SUBSTITUTE('Quantities Report_Secondary'!$A262, CHAR(160), " "))))</f>
        <v/>
      </c>
      <c r="C264" s="30">
        <f>'Quantities Report_Secondary'!F262</f>
        <v>0</v>
      </c>
      <c r="D264" s="32">
        <f>'Quantities Report_Secondary'!G262</f>
        <v>0</v>
      </c>
    </row>
    <row r="265" spans="1:4">
      <c r="A265" s="15" t="str">
        <f>IF(ISNUMBER(VALUE(SUBSTITUTE('Quantities Report_Secondary'!$A263,"+",""))), VALUE(SUBSTITUTE('Quantities Report_Secondary'!$A263,"+","")),IF('Quantities Report_Secondary'!$A263="","End of Project",$A264))</f>
        <v>End of Project</v>
      </c>
      <c r="B265" s="30" t="str">
        <f>IF(ISNUMBER('Quantities Report_Secondary'!$A263), "", TRIM(CLEAN(SUBSTITUTE('Quantities Report_Secondary'!$A263, CHAR(160), " "))))</f>
        <v/>
      </c>
      <c r="C265" s="30">
        <f>'Quantities Report_Secondary'!F263</f>
        <v>0</v>
      </c>
      <c r="D265" s="32">
        <f>'Quantities Report_Secondary'!G263</f>
        <v>0</v>
      </c>
    </row>
    <row r="266" spans="1:4">
      <c r="A266" s="15" t="str">
        <f>IF(ISNUMBER(VALUE(SUBSTITUTE('Quantities Report_Secondary'!$A264,"+",""))), VALUE(SUBSTITUTE('Quantities Report_Secondary'!$A264,"+","")),IF('Quantities Report_Secondary'!$A264="","End of Project",$A265))</f>
        <v>End of Project</v>
      </c>
      <c r="B266" s="30" t="str">
        <f>IF(ISNUMBER('Quantities Report_Secondary'!$A264), "", TRIM(CLEAN(SUBSTITUTE('Quantities Report_Secondary'!$A264, CHAR(160), " "))))</f>
        <v/>
      </c>
      <c r="C266" s="30">
        <f>'Quantities Report_Secondary'!F264</f>
        <v>0</v>
      </c>
      <c r="D266" s="32">
        <f>'Quantities Report_Secondary'!G264</f>
        <v>0</v>
      </c>
    </row>
    <row r="267" spans="1:4">
      <c r="A267" s="15" t="str">
        <f>IF(ISNUMBER(VALUE(SUBSTITUTE('Quantities Report_Secondary'!$A265,"+",""))), VALUE(SUBSTITUTE('Quantities Report_Secondary'!$A265,"+","")),IF('Quantities Report_Secondary'!$A265="","End of Project",$A266))</f>
        <v>End of Project</v>
      </c>
      <c r="B267" s="30" t="str">
        <f>IF(ISNUMBER('Quantities Report_Secondary'!$A265), "", TRIM(CLEAN(SUBSTITUTE('Quantities Report_Secondary'!$A265, CHAR(160), " "))))</f>
        <v/>
      </c>
      <c r="C267" s="30">
        <f>'Quantities Report_Secondary'!F265</f>
        <v>0</v>
      </c>
      <c r="D267" s="32">
        <f>'Quantities Report_Secondary'!G265</f>
        <v>0</v>
      </c>
    </row>
    <row r="268" spans="1:4">
      <c r="A268" s="15" t="str">
        <f>IF(ISNUMBER(VALUE(SUBSTITUTE('Quantities Report_Secondary'!$A266,"+",""))), VALUE(SUBSTITUTE('Quantities Report_Secondary'!$A266,"+","")),IF('Quantities Report_Secondary'!$A266="","End of Project",$A267))</f>
        <v>End of Project</v>
      </c>
      <c r="B268" s="30" t="str">
        <f>IF(ISNUMBER('Quantities Report_Secondary'!$A266), "", TRIM(CLEAN(SUBSTITUTE('Quantities Report_Secondary'!$A266, CHAR(160), " "))))</f>
        <v/>
      </c>
      <c r="C268" s="30">
        <f>'Quantities Report_Secondary'!F266</f>
        <v>0</v>
      </c>
      <c r="D268" s="32">
        <f>'Quantities Report_Secondary'!G266</f>
        <v>0</v>
      </c>
    </row>
    <row r="269" spans="1:4">
      <c r="A269" s="15" t="str">
        <f>IF(ISNUMBER(VALUE(SUBSTITUTE('Quantities Report_Secondary'!$A267,"+",""))), VALUE(SUBSTITUTE('Quantities Report_Secondary'!$A267,"+","")),IF('Quantities Report_Secondary'!$A267="","End of Project",$A268))</f>
        <v>End of Project</v>
      </c>
      <c r="B269" s="30" t="str">
        <f>IF(ISNUMBER('Quantities Report_Secondary'!$A267), "", TRIM(CLEAN(SUBSTITUTE('Quantities Report_Secondary'!$A267, CHAR(160), " "))))</f>
        <v/>
      </c>
      <c r="C269" s="30">
        <f>'Quantities Report_Secondary'!F267</f>
        <v>0</v>
      </c>
      <c r="D269" s="32">
        <f>'Quantities Report_Secondary'!G267</f>
        <v>0</v>
      </c>
    </row>
    <row r="270" spans="1:4">
      <c r="A270" s="15" t="str">
        <f>IF(ISNUMBER(VALUE(SUBSTITUTE('Quantities Report_Secondary'!$A268,"+",""))), VALUE(SUBSTITUTE('Quantities Report_Secondary'!$A268,"+","")),IF('Quantities Report_Secondary'!$A268="","End of Project",$A269))</f>
        <v>End of Project</v>
      </c>
      <c r="B270" s="30" t="str">
        <f>IF(ISNUMBER('Quantities Report_Secondary'!$A268), "", TRIM(CLEAN(SUBSTITUTE('Quantities Report_Secondary'!$A268, CHAR(160), " "))))</f>
        <v/>
      </c>
      <c r="C270" s="30">
        <f>'Quantities Report_Secondary'!F268</f>
        <v>0</v>
      </c>
      <c r="D270" s="32">
        <f>'Quantities Report_Secondary'!G268</f>
        <v>0</v>
      </c>
    </row>
    <row r="271" spans="1:4">
      <c r="A271" s="15" t="str">
        <f>IF(ISNUMBER(VALUE(SUBSTITUTE('Quantities Report_Secondary'!$A269,"+",""))), VALUE(SUBSTITUTE('Quantities Report_Secondary'!$A269,"+","")),IF('Quantities Report_Secondary'!$A269="","End of Project",$A270))</f>
        <v>End of Project</v>
      </c>
      <c r="B271" s="30" t="str">
        <f>IF(ISNUMBER('Quantities Report_Secondary'!$A269), "", TRIM(CLEAN(SUBSTITUTE('Quantities Report_Secondary'!$A269, CHAR(160), " "))))</f>
        <v/>
      </c>
      <c r="C271" s="30">
        <f>'Quantities Report_Secondary'!F269</f>
        <v>0</v>
      </c>
      <c r="D271" s="32">
        <f>'Quantities Report_Secondary'!G269</f>
        <v>0</v>
      </c>
    </row>
    <row r="272" spans="1:4">
      <c r="A272" s="15" t="str">
        <f>IF(ISNUMBER(VALUE(SUBSTITUTE('Quantities Report_Secondary'!$A270,"+",""))), VALUE(SUBSTITUTE('Quantities Report_Secondary'!$A270,"+","")),IF('Quantities Report_Secondary'!$A270="","End of Project",$A271))</f>
        <v>End of Project</v>
      </c>
      <c r="B272" s="30" t="str">
        <f>IF(ISNUMBER('Quantities Report_Secondary'!$A270), "", TRIM(CLEAN(SUBSTITUTE('Quantities Report_Secondary'!$A270, CHAR(160), " "))))</f>
        <v/>
      </c>
      <c r="C272" s="30">
        <f>'Quantities Report_Secondary'!F270</f>
        <v>0</v>
      </c>
      <c r="D272" s="32">
        <f>'Quantities Report_Secondary'!G270</f>
        <v>0</v>
      </c>
    </row>
    <row r="273" spans="1:4">
      <c r="A273" s="15" t="str">
        <f>IF(ISNUMBER(VALUE(SUBSTITUTE('Quantities Report_Secondary'!$A271,"+",""))), VALUE(SUBSTITUTE('Quantities Report_Secondary'!$A271,"+","")),IF('Quantities Report_Secondary'!$A271="","End of Project",$A272))</f>
        <v>End of Project</v>
      </c>
      <c r="B273" s="30" t="str">
        <f>IF(ISNUMBER('Quantities Report_Secondary'!$A271), "", TRIM(CLEAN(SUBSTITUTE('Quantities Report_Secondary'!$A271, CHAR(160), " "))))</f>
        <v/>
      </c>
      <c r="C273" s="30">
        <f>'Quantities Report_Secondary'!F271</f>
        <v>0</v>
      </c>
      <c r="D273" s="32">
        <f>'Quantities Report_Secondary'!G271</f>
        <v>0</v>
      </c>
    </row>
    <row r="274" spans="1:4">
      <c r="A274" s="15" t="str">
        <f>IF(ISNUMBER(VALUE(SUBSTITUTE('Quantities Report_Secondary'!$A272,"+",""))), VALUE(SUBSTITUTE('Quantities Report_Secondary'!$A272,"+","")),IF('Quantities Report_Secondary'!$A272="","End of Project",$A273))</f>
        <v>End of Project</v>
      </c>
      <c r="B274" s="30" t="str">
        <f>IF(ISNUMBER('Quantities Report_Secondary'!$A272), "", TRIM(CLEAN(SUBSTITUTE('Quantities Report_Secondary'!$A272, CHAR(160), " "))))</f>
        <v/>
      </c>
      <c r="C274" s="30">
        <f>'Quantities Report_Secondary'!F272</f>
        <v>0</v>
      </c>
      <c r="D274" s="32">
        <f>'Quantities Report_Secondary'!G272</f>
        <v>0</v>
      </c>
    </row>
    <row r="275" spans="1:4">
      <c r="A275" s="15" t="str">
        <f>IF(ISNUMBER(VALUE(SUBSTITUTE('Quantities Report_Secondary'!$A273,"+",""))), VALUE(SUBSTITUTE('Quantities Report_Secondary'!$A273,"+","")),IF('Quantities Report_Secondary'!$A273="","End of Project",$A274))</f>
        <v>End of Project</v>
      </c>
      <c r="B275" s="30" t="str">
        <f>IF(ISNUMBER('Quantities Report_Secondary'!$A273), "", TRIM(CLEAN(SUBSTITUTE('Quantities Report_Secondary'!$A273, CHAR(160), " "))))</f>
        <v/>
      </c>
      <c r="C275" s="30">
        <f>'Quantities Report_Secondary'!F273</f>
        <v>0</v>
      </c>
      <c r="D275" s="32">
        <f>'Quantities Report_Secondary'!G273</f>
        <v>0</v>
      </c>
    </row>
    <row r="276" spans="1:4">
      <c r="A276" s="15" t="str">
        <f>IF(ISNUMBER(VALUE(SUBSTITUTE('Quantities Report_Secondary'!$A274,"+",""))), VALUE(SUBSTITUTE('Quantities Report_Secondary'!$A274,"+","")),IF('Quantities Report_Secondary'!$A274="","End of Project",$A275))</f>
        <v>End of Project</v>
      </c>
      <c r="B276" s="30" t="str">
        <f>IF(ISNUMBER('Quantities Report_Secondary'!$A274), "", TRIM(CLEAN(SUBSTITUTE('Quantities Report_Secondary'!$A274, CHAR(160), " "))))</f>
        <v/>
      </c>
      <c r="C276" s="30">
        <f>'Quantities Report_Secondary'!F274</f>
        <v>0</v>
      </c>
      <c r="D276" s="32">
        <f>'Quantities Report_Secondary'!G274</f>
        <v>0</v>
      </c>
    </row>
    <row r="277" spans="1:4">
      <c r="A277" s="15" t="str">
        <f>IF(ISNUMBER(VALUE(SUBSTITUTE('Quantities Report_Secondary'!$A275,"+",""))), VALUE(SUBSTITUTE('Quantities Report_Secondary'!$A275,"+","")),IF('Quantities Report_Secondary'!$A275="","End of Project",$A276))</f>
        <v>End of Project</v>
      </c>
      <c r="B277" s="30" t="str">
        <f>IF(ISNUMBER('Quantities Report_Secondary'!$A275), "", TRIM(CLEAN(SUBSTITUTE('Quantities Report_Secondary'!$A275, CHAR(160), " "))))</f>
        <v/>
      </c>
      <c r="C277" s="30">
        <f>'Quantities Report_Secondary'!F275</f>
        <v>0</v>
      </c>
      <c r="D277" s="32">
        <f>'Quantities Report_Secondary'!G275</f>
        <v>0</v>
      </c>
    </row>
    <row r="278" spans="1:4">
      <c r="A278" s="15" t="str">
        <f>IF(ISNUMBER(VALUE(SUBSTITUTE('Quantities Report_Secondary'!$A276,"+",""))), VALUE(SUBSTITUTE('Quantities Report_Secondary'!$A276,"+","")),IF('Quantities Report_Secondary'!$A276="","End of Project",$A277))</f>
        <v>End of Project</v>
      </c>
      <c r="B278" s="30" t="str">
        <f>IF(ISNUMBER('Quantities Report_Secondary'!$A276), "", TRIM(CLEAN(SUBSTITUTE('Quantities Report_Secondary'!$A276, CHAR(160), " "))))</f>
        <v/>
      </c>
      <c r="C278" s="30">
        <f>'Quantities Report_Secondary'!F276</f>
        <v>0</v>
      </c>
      <c r="D278" s="32">
        <f>'Quantities Report_Secondary'!G276</f>
        <v>0</v>
      </c>
    </row>
    <row r="279" spans="1:4">
      <c r="A279" s="15" t="str">
        <f>IF(ISNUMBER(VALUE(SUBSTITUTE('Quantities Report_Secondary'!$A277,"+",""))), VALUE(SUBSTITUTE('Quantities Report_Secondary'!$A277,"+","")),IF('Quantities Report_Secondary'!$A277="","End of Project",$A278))</f>
        <v>End of Project</v>
      </c>
      <c r="B279" s="30" t="str">
        <f>IF(ISNUMBER('Quantities Report_Secondary'!$A277), "", TRIM(CLEAN(SUBSTITUTE('Quantities Report_Secondary'!$A277, CHAR(160), " "))))</f>
        <v/>
      </c>
      <c r="C279" s="30">
        <f>'Quantities Report_Secondary'!F277</f>
        <v>0</v>
      </c>
      <c r="D279" s="32">
        <f>'Quantities Report_Secondary'!G277</f>
        <v>0</v>
      </c>
    </row>
    <row r="280" spans="1:4">
      <c r="A280" s="15" t="str">
        <f>IF(ISNUMBER(VALUE(SUBSTITUTE('Quantities Report_Secondary'!$A278,"+",""))), VALUE(SUBSTITUTE('Quantities Report_Secondary'!$A278,"+","")),IF('Quantities Report_Secondary'!$A278="","End of Project",$A279))</f>
        <v>End of Project</v>
      </c>
      <c r="B280" s="30" t="str">
        <f>IF(ISNUMBER('Quantities Report_Secondary'!$A278), "", TRIM(CLEAN(SUBSTITUTE('Quantities Report_Secondary'!$A278, CHAR(160), " "))))</f>
        <v/>
      </c>
      <c r="C280" s="30">
        <f>'Quantities Report_Secondary'!F278</f>
        <v>0</v>
      </c>
      <c r="D280" s="32">
        <f>'Quantities Report_Secondary'!G278</f>
        <v>0</v>
      </c>
    </row>
    <row r="281" spans="1:4">
      <c r="A281" s="15" t="str">
        <f>IF(ISNUMBER(VALUE(SUBSTITUTE('Quantities Report_Secondary'!$A279,"+",""))), VALUE(SUBSTITUTE('Quantities Report_Secondary'!$A279,"+","")),IF('Quantities Report_Secondary'!$A279="","End of Project",$A280))</f>
        <v>End of Project</v>
      </c>
      <c r="B281" s="30" t="str">
        <f>IF(ISNUMBER('Quantities Report_Secondary'!$A279), "", TRIM(CLEAN(SUBSTITUTE('Quantities Report_Secondary'!$A279, CHAR(160), " "))))</f>
        <v/>
      </c>
      <c r="C281" s="30">
        <f>'Quantities Report_Secondary'!F279</f>
        <v>0</v>
      </c>
      <c r="D281" s="32">
        <f>'Quantities Report_Secondary'!G279</f>
        <v>0</v>
      </c>
    </row>
    <row r="282" spans="1:4">
      <c r="A282" s="15" t="str">
        <f>IF(ISNUMBER(VALUE(SUBSTITUTE('Quantities Report_Secondary'!$A280,"+",""))), VALUE(SUBSTITUTE('Quantities Report_Secondary'!$A280,"+","")),IF('Quantities Report_Secondary'!$A280="","End of Project",$A281))</f>
        <v>End of Project</v>
      </c>
      <c r="B282" s="30" t="str">
        <f>IF(ISNUMBER('Quantities Report_Secondary'!$A280), "", TRIM(CLEAN(SUBSTITUTE('Quantities Report_Secondary'!$A280, CHAR(160), " "))))</f>
        <v/>
      </c>
      <c r="C282" s="30">
        <f>'Quantities Report_Secondary'!F280</f>
        <v>0</v>
      </c>
      <c r="D282" s="32">
        <f>'Quantities Report_Secondary'!G280</f>
        <v>0</v>
      </c>
    </row>
    <row r="283" spans="1:4">
      <c r="A283" s="15" t="str">
        <f>IF(ISNUMBER(VALUE(SUBSTITUTE('Quantities Report_Secondary'!$A281,"+",""))), VALUE(SUBSTITUTE('Quantities Report_Secondary'!$A281,"+","")),IF('Quantities Report_Secondary'!$A281="","End of Project",$A282))</f>
        <v>End of Project</v>
      </c>
      <c r="B283" s="30" t="str">
        <f>IF(ISNUMBER('Quantities Report_Secondary'!$A281), "", TRIM(CLEAN(SUBSTITUTE('Quantities Report_Secondary'!$A281, CHAR(160), " "))))</f>
        <v/>
      </c>
      <c r="C283" s="30">
        <f>'Quantities Report_Secondary'!F281</f>
        <v>0</v>
      </c>
      <c r="D283" s="32">
        <f>'Quantities Report_Secondary'!G281</f>
        <v>0</v>
      </c>
    </row>
    <row r="284" spans="1:4">
      <c r="A284" s="15" t="str">
        <f>IF(ISNUMBER(VALUE(SUBSTITUTE('Quantities Report_Secondary'!$A282,"+",""))), VALUE(SUBSTITUTE('Quantities Report_Secondary'!$A282,"+","")),IF('Quantities Report_Secondary'!$A282="","End of Project",$A283))</f>
        <v>End of Project</v>
      </c>
      <c r="B284" s="30" t="str">
        <f>IF(ISNUMBER('Quantities Report_Secondary'!$A282), "", TRIM(CLEAN(SUBSTITUTE('Quantities Report_Secondary'!$A282, CHAR(160), " "))))</f>
        <v/>
      </c>
      <c r="C284" s="30">
        <f>'Quantities Report_Secondary'!F282</f>
        <v>0</v>
      </c>
      <c r="D284" s="32">
        <f>'Quantities Report_Secondary'!G282</f>
        <v>0</v>
      </c>
    </row>
    <row r="285" spans="1:4">
      <c r="A285" s="15" t="str">
        <f>IF(ISNUMBER(VALUE(SUBSTITUTE('Quantities Report_Secondary'!$A283,"+",""))), VALUE(SUBSTITUTE('Quantities Report_Secondary'!$A283,"+","")),IF('Quantities Report_Secondary'!$A283="","End of Project",$A284))</f>
        <v>End of Project</v>
      </c>
      <c r="B285" s="30" t="str">
        <f>IF(ISNUMBER('Quantities Report_Secondary'!$A283), "", TRIM(CLEAN(SUBSTITUTE('Quantities Report_Secondary'!$A283, CHAR(160), " "))))</f>
        <v/>
      </c>
      <c r="C285" s="30">
        <f>'Quantities Report_Secondary'!F283</f>
        <v>0</v>
      </c>
      <c r="D285" s="32">
        <f>'Quantities Report_Secondary'!G283</f>
        <v>0</v>
      </c>
    </row>
    <row r="286" spans="1:4">
      <c r="A286" s="15" t="str">
        <f>IF(ISNUMBER(VALUE(SUBSTITUTE('Quantities Report_Secondary'!$A284,"+",""))), VALUE(SUBSTITUTE('Quantities Report_Secondary'!$A284,"+","")),IF('Quantities Report_Secondary'!$A284="","End of Project",$A285))</f>
        <v>End of Project</v>
      </c>
      <c r="B286" s="30" t="str">
        <f>IF(ISNUMBER('Quantities Report_Secondary'!$A284), "", TRIM(CLEAN(SUBSTITUTE('Quantities Report_Secondary'!$A284, CHAR(160), " "))))</f>
        <v/>
      </c>
      <c r="C286" s="30">
        <f>'Quantities Report_Secondary'!F284</f>
        <v>0</v>
      </c>
      <c r="D286" s="32">
        <f>'Quantities Report_Secondary'!G284</f>
        <v>0</v>
      </c>
    </row>
    <row r="287" spans="1:4">
      <c r="A287" s="15" t="str">
        <f>IF(ISNUMBER(VALUE(SUBSTITUTE('Quantities Report_Secondary'!$A285,"+",""))), VALUE(SUBSTITUTE('Quantities Report_Secondary'!$A285,"+","")),IF('Quantities Report_Secondary'!$A285="","End of Project",$A286))</f>
        <v>End of Project</v>
      </c>
      <c r="B287" s="30" t="str">
        <f>IF(ISNUMBER('Quantities Report_Secondary'!$A285), "", TRIM(CLEAN(SUBSTITUTE('Quantities Report_Secondary'!$A285, CHAR(160), " "))))</f>
        <v/>
      </c>
      <c r="C287" s="30">
        <f>'Quantities Report_Secondary'!F285</f>
        <v>0</v>
      </c>
      <c r="D287" s="32">
        <f>'Quantities Report_Secondary'!G285</f>
        <v>0</v>
      </c>
    </row>
    <row r="288" spans="1:4">
      <c r="A288" s="15" t="str">
        <f>IF(ISNUMBER(VALUE(SUBSTITUTE('Quantities Report_Secondary'!$A286,"+",""))), VALUE(SUBSTITUTE('Quantities Report_Secondary'!$A286,"+","")),IF('Quantities Report_Secondary'!$A286="","End of Project",$A287))</f>
        <v>End of Project</v>
      </c>
      <c r="B288" s="30" t="str">
        <f>IF(ISNUMBER('Quantities Report_Secondary'!$A286), "", TRIM(CLEAN(SUBSTITUTE('Quantities Report_Secondary'!$A286, CHAR(160), " "))))</f>
        <v/>
      </c>
      <c r="C288" s="30">
        <f>'Quantities Report_Secondary'!F286</f>
        <v>0</v>
      </c>
      <c r="D288" s="32">
        <f>'Quantities Report_Secondary'!G286</f>
        <v>0</v>
      </c>
    </row>
    <row r="289" spans="1:4">
      <c r="A289" s="15" t="str">
        <f>IF(ISNUMBER(VALUE(SUBSTITUTE('Quantities Report_Secondary'!$A287,"+",""))), VALUE(SUBSTITUTE('Quantities Report_Secondary'!$A287,"+","")),IF('Quantities Report_Secondary'!$A287="","End of Project",$A288))</f>
        <v>End of Project</v>
      </c>
      <c r="B289" s="30" t="str">
        <f>IF(ISNUMBER('Quantities Report_Secondary'!$A287), "", TRIM(CLEAN(SUBSTITUTE('Quantities Report_Secondary'!$A287, CHAR(160), " "))))</f>
        <v/>
      </c>
      <c r="C289" s="30">
        <f>'Quantities Report_Secondary'!F287</f>
        <v>0</v>
      </c>
      <c r="D289" s="32">
        <f>'Quantities Report_Secondary'!G287</f>
        <v>0</v>
      </c>
    </row>
    <row r="290" spans="1:4">
      <c r="A290" s="15" t="str">
        <f>IF(ISNUMBER(VALUE(SUBSTITUTE('Quantities Report_Secondary'!$A288,"+",""))), VALUE(SUBSTITUTE('Quantities Report_Secondary'!$A288,"+","")),IF('Quantities Report_Secondary'!$A288="","End of Project",$A289))</f>
        <v>End of Project</v>
      </c>
      <c r="B290" s="30" t="str">
        <f>IF(ISNUMBER('Quantities Report_Secondary'!$A288), "", TRIM(CLEAN(SUBSTITUTE('Quantities Report_Secondary'!$A288, CHAR(160), " "))))</f>
        <v/>
      </c>
      <c r="C290" s="30">
        <f>'Quantities Report_Secondary'!F288</f>
        <v>0</v>
      </c>
      <c r="D290" s="32">
        <f>'Quantities Report_Secondary'!G288</f>
        <v>0</v>
      </c>
    </row>
    <row r="291" spans="1:4">
      <c r="A291" s="15" t="str">
        <f>IF(ISNUMBER(VALUE(SUBSTITUTE('Quantities Report_Secondary'!$A289,"+",""))), VALUE(SUBSTITUTE('Quantities Report_Secondary'!$A289,"+","")),IF('Quantities Report_Secondary'!$A289="","End of Project",$A290))</f>
        <v>End of Project</v>
      </c>
      <c r="B291" s="30" t="str">
        <f>IF(ISNUMBER('Quantities Report_Secondary'!$A289), "", TRIM(CLEAN(SUBSTITUTE('Quantities Report_Secondary'!$A289, CHAR(160), " "))))</f>
        <v/>
      </c>
      <c r="C291" s="30">
        <f>'Quantities Report_Secondary'!F289</f>
        <v>0</v>
      </c>
      <c r="D291" s="32">
        <f>'Quantities Report_Secondary'!G289</f>
        <v>0</v>
      </c>
    </row>
    <row r="292" spans="1:4">
      <c r="A292" s="15" t="str">
        <f>IF(ISNUMBER(VALUE(SUBSTITUTE('Quantities Report_Secondary'!$A290,"+",""))), VALUE(SUBSTITUTE('Quantities Report_Secondary'!$A290,"+","")),IF('Quantities Report_Secondary'!$A290="","End of Project",$A291))</f>
        <v>End of Project</v>
      </c>
      <c r="B292" s="30" t="str">
        <f>IF(ISNUMBER('Quantities Report_Secondary'!$A290), "", TRIM(CLEAN(SUBSTITUTE('Quantities Report_Secondary'!$A290, CHAR(160), " "))))</f>
        <v/>
      </c>
      <c r="C292" s="30">
        <f>'Quantities Report_Secondary'!F290</f>
        <v>0</v>
      </c>
      <c r="D292" s="32">
        <f>'Quantities Report_Secondary'!G290</f>
        <v>0</v>
      </c>
    </row>
    <row r="293" spans="1:4">
      <c r="A293" s="15" t="str">
        <f>IF(ISNUMBER(VALUE(SUBSTITUTE('Quantities Report_Secondary'!$A291,"+",""))), VALUE(SUBSTITUTE('Quantities Report_Secondary'!$A291,"+","")),IF('Quantities Report_Secondary'!$A291="","End of Project",$A292))</f>
        <v>End of Project</v>
      </c>
      <c r="B293" s="30" t="str">
        <f>IF(ISNUMBER('Quantities Report_Secondary'!$A291), "", TRIM(CLEAN(SUBSTITUTE('Quantities Report_Secondary'!$A291, CHAR(160), " "))))</f>
        <v/>
      </c>
      <c r="C293" s="30">
        <f>'Quantities Report_Secondary'!F291</f>
        <v>0</v>
      </c>
      <c r="D293" s="32">
        <f>'Quantities Report_Secondary'!G291</f>
        <v>0</v>
      </c>
    </row>
    <row r="294" spans="1:4">
      <c r="A294" s="15" t="str">
        <f>IF(ISNUMBER(VALUE(SUBSTITUTE('Quantities Report_Secondary'!$A292,"+",""))), VALUE(SUBSTITUTE('Quantities Report_Secondary'!$A292,"+","")),IF('Quantities Report_Secondary'!$A292="","End of Project",$A293))</f>
        <v>End of Project</v>
      </c>
      <c r="B294" s="30" t="str">
        <f>IF(ISNUMBER('Quantities Report_Secondary'!$A292), "", TRIM(CLEAN(SUBSTITUTE('Quantities Report_Secondary'!$A292, CHAR(160), " "))))</f>
        <v/>
      </c>
      <c r="C294" s="30">
        <f>'Quantities Report_Secondary'!F292</f>
        <v>0</v>
      </c>
      <c r="D294" s="32">
        <f>'Quantities Report_Secondary'!G292</f>
        <v>0</v>
      </c>
    </row>
    <row r="295" spans="1:4">
      <c r="A295" s="15" t="str">
        <f>IF(ISNUMBER(VALUE(SUBSTITUTE('Quantities Report_Secondary'!$A293,"+",""))), VALUE(SUBSTITUTE('Quantities Report_Secondary'!$A293,"+","")),IF('Quantities Report_Secondary'!$A293="","End of Project",$A294))</f>
        <v>End of Project</v>
      </c>
      <c r="B295" s="30" t="str">
        <f>IF(ISNUMBER('Quantities Report_Secondary'!$A293), "", TRIM(CLEAN(SUBSTITUTE('Quantities Report_Secondary'!$A293, CHAR(160), " "))))</f>
        <v/>
      </c>
      <c r="C295" s="30">
        <f>'Quantities Report_Secondary'!F293</f>
        <v>0</v>
      </c>
      <c r="D295" s="32">
        <f>'Quantities Report_Secondary'!G293</f>
        <v>0</v>
      </c>
    </row>
    <row r="296" spans="1:4">
      <c r="A296" s="15" t="str">
        <f>IF(ISNUMBER(VALUE(SUBSTITUTE('Quantities Report_Secondary'!$A294,"+",""))), VALUE(SUBSTITUTE('Quantities Report_Secondary'!$A294,"+","")),IF('Quantities Report_Secondary'!$A294="","End of Project",$A295))</f>
        <v>End of Project</v>
      </c>
      <c r="B296" s="30" t="str">
        <f>IF(ISNUMBER('Quantities Report_Secondary'!$A294), "", TRIM(CLEAN(SUBSTITUTE('Quantities Report_Secondary'!$A294, CHAR(160), " "))))</f>
        <v/>
      </c>
      <c r="C296" s="30">
        <f>'Quantities Report_Secondary'!F294</f>
        <v>0</v>
      </c>
      <c r="D296" s="32">
        <f>'Quantities Report_Secondary'!G294</f>
        <v>0</v>
      </c>
    </row>
    <row r="297" spans="1:4">
      <c r="A297" s="15" t="str">
        <f>IF(ISNUMBER(VALUE(SUBSTITUTE('Quantities Report_Secondary'!$A295,"+",""))), VALUE(SUBSTITUTE('Quantities Report_Secondary'!$A295,"+","")),IF('Quantities Report_Secondary'!$A295="","End of Project",$A296))</f>
        <v>End of Project</v>
      </c>
      <c r="B297" s="30" t="str">
        <f>IF(ISNUMBER('Quantities Report_Secondary'!$A295), "", TRIM(CLEAN(SUBSTITUTE('Quantities Report_Secondary'!$A295, CHAR(160), " "))))</f>
        <v/>
      </c>
      <c r="C297" s="30">
        <f>'Quantities Report_Secondary'!F295</f>
        <v>0</v>
      </c>
      <c r="D297" s="32">
        <f>'Quantities Report_Secondary'!G295</f>
        <v>0</v>
      </c>
    </row>
    <row r="298" spans="1:4">
      <c r="A298" s="15" t="str">
        <f>IF(ISNUMBER(VALUE(SUBSTITUTE('Quantities Report_Secondary'!$A296,"+",""))), VALUE(SUBSTITUTE('Quantities Report_Secondary'!$A296,"+","")),IF('Quantities Report_Secondary'!$A296="","End of Project",$A297))</f>
        <v>End of Project</v>
      </c>
      <c r="B298" s="30" t="str">
        <f>IF(ISNUMBER('Quantities Report_Secondary'!$A296), "", TRIM(CLEAN(SUBSTITUTE('Quantities Report_Secondary'!$A296, CHAR(160), " "))))</f>
        <v/>
      </c>
      <c r="C298" s="30">
        <f>'Quantities Report_Secondary'!F296</f>
        <v>0</v>
      </c>
      <c r="D298" s="32">
        <f>'Quantities Report_Secondary'!G296</f>
        <v>0</v>
      </c>
    </row>
    <row r="299" spans="1:4">
      <c r="A299" s="15" t="str">
        <f>IF(ISNUMBER(VALUE(SUBSTITUTE('Quantities Report_Secondary'!$A297,"+",""))), VALUE(SUBSTITUTE('Quantities Report_Secondary'!$A297,"+","")),IF('Quantities Report_Secondary'!$A297="","End of Project",$A298))</f>
        <v>End of Project</v>
      </c>
      <c r="B299" s="30" t="str">
        <f>IF(ISNUMBER('Quantities Report_Secondary'!$A297), "", TRIM(CLEAN(SUBSTITUTE('Quantities Report_Secondary'!$A297, CHAR(160), " "))))</f>
        <v/>
      </c>
      <c r="C299" s="30">
        <f>'Quantities Report_Secondary'!F297</f>
        <v>0</v>
      </c>
      <c r="D299" s="32">
        <f>'Quantities Report_Secondary'!G297</f>
        <v>0</v>
      </c>
    </row>
    <row r="300" spans="1:4">
      <c r="A300" s="15" t="str">
        <f>IF(ISNUMBER(VALUE(SUBSTITUTE('Quantities Report_Secondary'!$A298,"+",""))), VALUE(SUBSTITUTE('Quantities Report_Secondary'!$A298,"+","")),IF('Quantities Report_Secondary'!$A298="","End of Project",$A299))</f>
        <v>End of Project</v>
      </c>
      <c r="B300" s="30" t="str">
        <f>IF(ISNUMBER('Quantities Report_Secondary'!$A298), "", TRIM(CLEAN(SUBSTITUTE('Quantities Report_Secondary'!$A298, CHAR(160), " "))))</f>
        <v/>
      </c>
      <c r="C300" s="30">
        <f>'Quantities Report_Secondary'!F298</f>
        <v>0</v>
      </c>
      <c r="D300" s="32">
        <f>'Quantities Report_Secondary'!G298</f>
        <v>0</v>
      </c>
    </row>
    <row r="301" spans="1:4">
      <c r="A301" s="15" t="str">
        <f>IF(ISNUMBER(VALUE(SUBSTITUTE('Quantities Report_Secondary'!$A299,"+",""))), VALUE(SUBSTITUTE('Quantities Report_Secondary'!$A299,"+","")),IF('Quantities Report_Secondary'!$A299="","End of Project",$A300))</f>
        <v>End of Project</v>
      </c>
      <c r="B301" s="30" t="str">
        <f>IF(ISNUMBER('Quantities Report_Secondary'!$A299), "", TRIM(CLEAN(SUBSTITUTE('Quantities Report_Secondary'!$A299, CHAR(160), " "))))</f>
        <v/>
      </c>
      <c r="C301" s="30">
        <f>'Quantities Report_Secondary'!F299</f>
        <v>0</v>
      </c>
      <c r="D301" s="32">
        <f>'Quantities Report_Secondary'!G299</f>
        <v>0</v>
      </c>
    </row>
    <row r="302" spans="1:4">
      <c r="A302" s="15" t="str">
        <f>IF(ISNUMBER(VALUE(SUBSTITUTE('Quantities Report_Secondary'!$A300,"+",""))), VALUE(SUBSTITUTE('Quantities Report_Secondary'!$A300,"+","")),IF('Quantities Report_Secondary'!$A300="","End of Project",$A301))</f>
        <v>End of Project</v>
      </c>
      <c r="B302" s="30" t="str">
        <f>IF(ISNUMBER('Quantities Report_Secondary'!$A300), "", TRIM(CLEAN(SUBSTITUTE('Quantities Report_Secondary'!$A300, CHAR(160), " "))))</f>
        <v/>
      </c>
      <c r="C302" s="30">
        <f>'Quantities Report_Secondary'!F300</f>
        <v>0</v>
      </c>
      <c r="D302" s="32">
        <f>'Quantities Report_Secondary'!G300</f>
        <v>0</v>
      </c>
    </row>
    <row r="303" spans="1:4">
      <c r="A303" s="15" t="str">
        <f>IF(ISNUMBER(VALUE(SUBSTITUTE('Quantities Report_Secondary'!$A301,"+",""))), VALUE(SUBSTITUTE('Quantities Report_Secondary'!$A301,"+","")),IF('Quantities Report_Secondary'!$A301="","End of Project",$A302))</f>
        <v>End of Project</v>
      </c>
      <c r="B303" s="30" t="str">
        <f>IF(ISNUMBER('Quantities Report_Secondary'!$A301), "", TRIM(CLEAN(SUBSTITUTE('Quantities Report_Secondary'!$A301, CHAR(160), " "))))</f>
        <v/>
      </c>
      <c r="C303" s="30">
        <f>'Quantities Report_Secondary'!F301</f>
        <v>0</v>
      </c>
      <c r="D303" s="32">
        <f>'Quantities Report_Secondary'!G301</f>
        <v>0</v>
      </c>
    </row>
    <row r="304" spans="1:4">
      <c r="A304" s="15" t="str">
        <f>IF(ISNUMBER(VALUE(SUBSTITUTE('Quantities Report_Secondary'!$A302,"+",""))), VALUE(SUBSTITUTE('Quantities Report_Secondary'!$A302,"+","")),IF('Quantities Report_Secondary'!$A302="","End of Project",$A303))</f>
        <v>End of Project</v>
      </c>
      <c r="B304" s="30" t="str">
        <f>IF(ISNUMBER('Quantities Report_Secondary'!$A302), "", TRIM(CLEAN(SUBSTITUTE('Quantities Report_Secondary'!$A302, CHAR(160), " "))))</f>
        <v/>
      </c>
      <c r="C304" s="30">
        <f>'Quantities Report_Secondary'!F302</f>
        <v>0</v>
      </c>
      <c r="D304" s="32">
        <f>'Quantities Report_Secondary'!G302</f>
        <v>0</v>
      </c>
    </row>
    <row r="305" spans="1:4">
      <c r="A305" s="15" t="str">
        <f>IF(ISNUMBER(VALUE(SUBSTITUTE('Quantities Report_Secondary'!$A303,"+",""))), VALUE(SUBSTITUTE('Quantities Report_Secondary'!$A303,"+","")),IF('Quantities Report_Secondary'!$A303="","End of Project",$A304))</f>
        <v>End of Project</v>
      </c>
      <c r="B305" s="30" t="str">
        <f>IF(ISNUMBER('Quantities Report_Secondary'!$A303), "", TRIM(CLEAN(SUBSTITUTE('Quantities Report_Secondary'!$A303, CHAR(160), " "))))</f>
        <v/>
      </c>
      <c r="C305" s="30">
        <f>'Quantities Report_Secondary'!F303</f>
        <v>0</v>
      </c>
      <c r="D305" s="32">
        <f>'Quantities Report_Secondary'!G303</f>
        <v>0</v>
      </c>
    </row>
    <row r="306" spans="1:4">
      <c r="A306" s="15" t="str">
        <f>IF(ISNUMBER(VALUE(SUBSTITUTE('Quantities Report_Secondary'!$A304,"+",""))), VALUE(SUBSTITUTE('Quantities Report_Secondary'!$A304,"+","")),IF('Quantities Report_Secondary'!$A304="","End of Project",$A305))</f>
        <v>End of Project</v>
      </c>
      <c r="B306" s="30" t="str">
        <f>IF(ISNUMBER('Quantities Report_Secondary'!$A304), "", TRIM(CLEAN(SUBSTITUTE('Quantities Report_Secondary'!$A304, CHAR(160), " "))))</f>
        <v/>
      </c>
      <c r="C306" s="30">
        <f>'Quantities Report_Secondary'!F304</f>
        <v>0</v>
      </c>
      <c r="D306" s="32">
        <f>'Quantities Report_Secondary'!G304</f>
        <v>0</v>
      </c>
    </row>
    <row r="307" spans="1:4">
      <c r="A307" s="15" t="str">
        <f>IF(ISNUMBER(VALUE(SUBSTITUTE('Quantities Report_Secondary'!$A305,"+",""))), VALUE(SUBSTITUTE('Quantities Report_Secondary'!$A305,"+","")),IF('Quantities Report_Secondary'!$A305="","End of Project",$A306))</f>
        <v>End of Project</v>
      </c>
      <c r="B307" s="30" t="str">
        <f>IF(ISNUMBER('Quantities Report_Secondary'!$A305), "", TRIM(CLEAN(SUBSTITUTE('Quantities Report_Secondary'!$A305, CHAR(160), " "))))</f>
        <v/>
      </c>
      <c r="C307" s="30">
        <f>'Quantities Report_Secondary'!F305</f>
        <v>0</v>
      </c>
      <c r="D307" s="32">
        <f>'Quantities Report_Secondary'!G305</f>
        <v>0</v>
      </c>
    </row>
    <row r="308" spans="1:4">
      <c r="A308" s="15" t="str">
        <f>IF(ISNUMBER(VALUE(SUBSTITUTE('Quantities Report_Secondary'!$A306,"+",""))), VALUE(SUBSTITUTE('Quantities Report_Secondary'!$A306,"+","")),IF('Quantities Report_Secondary'!$A306="","End of Project",$A307))</f>
        <v>End of Project</v>
      </c>
      <c r="B308" s="30" t="str">
        <f>IF(ISNUMBER('Quantities Report_Secondary'!$A306), "", TRIM(CLEAN(SUBSTITUTE('Quantities Report_Secondary'!$A306, CHAR(160), " "))))</f>
        <v/>
      </c>
      <c r="C308" s="30">
        <f>'Quantities Report_Secondary'!F306</f>
        <v>0</v>
      </c>
      <c r="D308" s="32">
        <f>'Quantities Report_Secondary'!G306</f>
        <v>0</v>
      </c>
    </row>
    <row r="309" spans="1:4">
      <c r="A309" s="15" t="str">
        <f>IF(ISNUMBER(VALUE(SUBSTITUTE('Quantities Report_Secondary'!$A307,"+",""))), VALUE(SUBSTITUTE('Quantities Report_Secondary'!$A307,"+","")),IF('Quantities Report_Secondary'!$A307="","End of Project",$A308))</f>
        <v>End of Project</v>
      </c>
      <c r="B309" s="30" t="str">
        <f>IF(ISNUMBER('Quantities Report_Secondary'!$A307), "", TRIM(CLEAN(SUBSTITUTE('Quantities Report_Secondary'!$A307, CHAR(160), " "))))</f>
        <v/>
      </c>
      <c r="C309" s="30">
        <f>'Quantities Report_Secondary'!F307</f>
        <v>0</v>
      </c>
      <c r="D309" s="32">
        <f>'Quantities Report_Secondary'!G307</f>
        <v>0</v>
      </c>
    </row>
    <row r="310" spans="1:4">
      <c r="A310" s="15" t="str">
        <f>IF(ISNUMBER(VALUE(SUBSTITUTE('Quantities Report_Secondary'!$A308,"+",""))), VALUE(SUBSTITUTE('Quantities Report_Secondary'!$A308,"+","")),IF('Quantities Report_Secondary'!$A308="","End of Project",$A309))</f>
        <v>End of Project</v>
      </c>
      <c r="B310" s="30" t="str">
        <f>IF(ISNUMBER('Quantities Report_Secondary'!$A308), "", TRIM(CLEAN(SUBSTITUTE('Quantities Report_Secondary'!$A308, CHAR(160), " "))))</f>
        <v/>
      </c>
      <c r="C310" s="30">
        <f>'Quantities Report_Secondary'!F308</f>
        <v>0</v>
      </c>
      <c r="D310" s="32">
        <f>'Quantities Report_Secondary'!G308</f>
        <v>0</v>
      </c>
    </row>
    <row r="311" spans="1:4">
      <c r="A311" s="15" t="str">
        <f>IF(ISNUMBER(VALUE(SUBSTITUTE('Quantities Report_Secondary'!$A309,"+",""))), VALUE(SUBSTITUTE('Quantities Report_Secondary'!$A309,"+","")),IF('Quantities Report_Secondary'!$A309="","End of Project",$A310))</f>
        <v>End of Project</v>
      </c>
      <c r="B311" s="30" t="str">
        <f>IF(ISNUMBER('Quantities Report_Secondary'!$A309), "", TRIM(CLEAN(SUBSTITUTE('Quantities Report_Secondary'!$A309, CHAR(160), " "))))</f>
        <v/>
      </c>
      <c r="C311" s="30">
        <f>'Quantities Report_Secondary'!F309</f>
        <v>0</v>
      </c>
      <c r="D311" s="32">
        <f>'Quantities Report_Secondary'!G309</f>
        <v>0</v>
      </c>
    </row>
    <row r="312" spans="1:4">
      <c r="A312" s="15" t="str">
        <f>IF(ISNUMBER(VALUE(SUBSTITUTE('Quantities Report_Secondary'!$A310,"+",""))), VALUE(SUBSTITUTE('Quantities Report_Secondary'!$A310,"+","")),IF('Quantities Report_Secondary'!$A310="","End of Project",$A311))</f>
        <v>End of Project</v>
      </c>
      <c r="B312" s="30" t="str">
        <f>IF(ISNUMBER('Quantities Report_Secondary'!$A310), "", TRIM(CLEAN(SUBSTITUTE('Quantities Report_Secondary'!$A310, CHAR(160), " "))))</f>
        <v/>
      </c>
      <c r="C312" s="30">
        <f>'Quantities Report_Secondary'!F310</f>
        <v>0</v>
      </c>
      <c r="D312" s="32">
        <f>'Quantities Report_Secondary'!G310</f>
        <v>0</v>
      </c>
    </row>
    <row r="313" spans="1:4">
      <c r="A313" s="15" t="str">
        <f>IF(ISNUMBER(VALUE(SUBSTITUTE('Quantities Report_Secondary'!$A311,"+",""))), VALUE(SUBSTITUTE('Quantities Report_Secondary'!$A311,"+","")),IF('Quantities Report_Secondary'!$A311="","End of Project",$A312))</f>
        <v>End of Project</v>
      </c>
      <c r="B313" s="30" t="str">
        <f>IF(ISNUMBER('Quantities Report_Secondary'!$A311), "", TRIM(CLEAN(SUBSTITUTE('Quantities Report_Secondary'!$A311, CHAR(160), " "))))</f>
        <v/>
      </c>
      <c r="C313" s="30">
        <f>'Quantities Report_Secondary'!F311</f>
        <v>0</v>
      </c>
      <c r="D313" s="32">
        <f>'Quantities Report_Secondary'!G311</f>
        <v>0</v>
      </c>
    </row>
    <row r="314" spans="1:4">
      <c r="A314" s="15" t="str">
        <f>IF(ISNUMBER(VALUE(SUBSTITUTE('Quantities Report_Secondary'!$A312,"+",""))), VALUE(SUBSTITUTE('Quantities Report_Secondary'!$A312,"+","")),IF('Quantities Report_Secondary'!$A312="","End of Project",$A313))</f>
        <v>End of Project</v>
      </c>
      <c r="B314" s="30" t="str">
        <f>IF(ISNUMBER('Quantities Report_Secondary'!$A312), "", TRIM(CLEAN(SUBSTITUTE('Quantities Report_Secondary'!$A312, CHAR(160), " "))))</f>
        <v/>
      </c>
      <c r="C314" s="30">
        <f>'Quantities Report_Secondary'!F312</f>
        <v>0</v>
      </c>
      <c r="D314" s="32">
        <f>'Quantities Report_Secondary'!G312</f>
        <v>0</v>
      </c>
    </row>
    <row r="315" spans="1:4">
      <c r="A315" s="15" t="str">
        <f>IF(ISNUMBER(VALUE(SUBSTITUTE('Quantities Report_Secondary'!$A313,"+",""))), VALUE(SUBSTITUTE('Quantities Report_Secondary'!$A313,"+","")),IF('Quantities Report_Secondary'!$A313="","End of Project",$A314))</f>
        <v>End of Project</v>
      </c>
      <c r="B315" s="30" t="str">
        <f>IF(ISNUMBER('Quantities Report_Secondary'!$A313), "", TRIM(CLEAN(SUBSTITUTE('Quantities Report_Secondary'!$A313, CHAR(160), " "))))</f>
        <v/>
      </c>
      <c r="C315" s="30">
        <f>'Quantities Report_Secondary'!F313</f>
        <v>0</v>
      </c>
      <c r="D315" s="32">
        <f>'Quantities Report_Secondary'!G313</f>
        <v>0</v>
      </c>
    </row>
    <row r="316" spans="1:4">
      <c r="A316" s="15" t="str">
        <f>IF(ISNUMBER(VALUE(SUBSTITUTE('Quantities Report_Secondary'!$A314,"+",""))), VALUE(SUBSTITUTE('Quantities Report_Secondary'!$A314,"+","")),IF('Quantities Report_Secondary'!$A314="","End of Project",$A315))</f>
        <v>End of Project</v>
      </c>
      <c r="B316" s="30" t="str">
        <f>IF(ISNUMBER('Quantities Report_Secondary'!$A314), "", TRIM(CLEAN(SUBSTITUTE('Quantities Report_Secondary'!$A314, CHAR(160), " "))))</f>
        <v/>
      </c>
      <c r="C316" s="30">
        <f>'Quantities Report_Secondary'!F314</f>
        <v>0</v>
      </c>
      <c r="D316" s="32">
        <f>'Quantities Report_Secondary'!G314</f>
        <v>0</v>
      </c>
    </row>
    <row r="317" spans="1:4">
      <c r="A317" s="15" t="str">
        <f>IF(ISNUMBER(VALUE(SUBSTITUTE('Quantities Report_Secondary'!$A315,"+",""))), VALUE(SUBSTITUTE('Quantities Report_Secondary'!$A315,"+","")),IF('Quantities Report_Secondary'!$A315="","End of Project",$A316))</f>
        <v>End of Project</v>
      </c>
      <c r="B317" s="30" t="str">
        <f>IF(ISNUMBER('Quantities Report_Secondary'!$A315), "", TRIM(CLEAN(SUBSTITUTE('Quantities Report_Secondary'!$A315, CHAR(160), " "))))</f>
        <v/>
      </c>
      <c r="C317" s="30">
        <f>'Quantities Report_Secondary'!F315</f>
        <v>0</v>
      </c>
      <c r="D317" s="32">
        <f>'Quantities Report_Secondary'!G315</f>
        <v>0</v>
      </c>
    </row>
    <row r="318" spans="1:4">
      <c r="A318" s="15" t="str">
        <f>IF(ISNUMBER(VALUE(SUBSTITUTE('Quantities Report_Secondary'!$A316,"+",""))), VALUE(SUBSTITUTE('Quantities Report_Secondary'!$A316,"+","")),IF('Quantities Report_Secondary'!$A316="","End of Project",$A317))</f>
        <v>End of Project</v>
      </c>
      <c r="B318" s="30" t="str">
        <f>IF(ISNUMBER('Quantities Report_Secondary'!$A316), "", TRIM(CLEAN(SUBSTITUTE('Quantities Report_Secondary'!$A316, CHAR(160), " "))))</f>
        <v/>
      </c>
      <c r="C318" s="30">
        <f>'Quantities Report_Secondary'!F316</f>
        <v>0</v>
      </c>
      <c r="D318" s="32">
        <f>'Quantities Report_Secondary'!G316</f>
        <v>0</v>
      </c>
    </row>
    <row r="319" spans="1:4">
      <c r="A319" s="15" t="str">
        <f>IF(ISNUMBER(VALUE(SUBSTITUTE('Quantities Report_Secondary'!$A317,"+",""))), VALUE(SUBSTITUTE('Quantities Report_Secondary'!$A317,"+","")),IF('Quantities Report_Secondary'!$A317="","End of Project",$A318))</f>
        <v>End of Project</v>
      </c>
      <c r="B319" s="30" t="str">
        <f>IF(ISNUMBER('Quantities Report_Secondary'!$A317), "", TRIM(CLEAN(SUBSTITUTE('Quantities Report_Secondary'!$A317, CHAR(160), " "))))</f>
        <v/>
      </c>
      <c r="C319" s="30">
        <f>'Quantities Report_Secondary'!F317</f>
        <v>0</v>
      </c>
      <c r="D319" s="32">
        <f>'Quantities Report_Secondary'!G317</f>
        <v>0</v>
      </c>
    </row>
    <row r="320" spans="1:4">
      <c r="A320" s="15" t="str">
        <f>IF(ISNUMBER(VALUE(SUBSTITUTE('Quantities Report_Secondary'!$A318,"+",""))), VALUE(SUBSTITUTE('Quantities Report_Secondary'!$A318,"+","")),IF('Quantities Report_Secondary'!$A318="","End of Project",$A319))</f>
        <v>End of Project</v>
      </c>
      <c r="B320" s="30" t="str">
        <f>IF(ISNUMBER('Quantities Report_Secondary'!$A318), "", TRIM(CLEAN(SUBSTITUTE('Quantities Report_Secondary'!$A318, CHAR(160), " "))))</f>
        <v/>
      </c>
      <c r="C320" s="30">
        <f>'Quantities Report_Secondary'!F318</f>
        <v>0</v>
      </c>
      <c r="D320" s="32">
        <f>'Quantities Report_Secondary'!G318</f>
        <v>0</v>
      </c>
    </row>
    <row r="321" spans="1:4">
      <c r="A321" s="15" t="str">
        <f>IF(ISNUMBER(VALUE(SUBSTITUTE('Quantities Report_Secondary'!$A319,"+",""))), VALUE(SUBSTITUTE('Quantities Report_Secondary'!$A319,"+","")),IF('Quantities Report_Secondary'!$A319="","End of Project",$A320))</f>
        <v>End of Project</v>
      </c>
      <c r="B321" s="30" t="str">
        <f>IF(ISNUMBER('Quantities Report_Secondary'!$A319), "", TRIM(CLEAN(SUBSTITUTE('Quantities Report_Secondary'!$A319, CHAR(160), " "))))</f>
        <v/>
      </c>
      <c r="C321" s="30">
        <f>'Quantities Report_Secondary'!F319</f>
        <v>0</v>
      </c>
      <c r="D321" s="32">
        <f>'Quantities Report_Secondary'!G319</f>
        <v>0</v>
      </c>
    </row>
    <row r="322" spans="1:4">
      <c r="A322" s="15" t="str">
        <f>IF(ISNUMBER(VALUE(SUBSTITUTE('Quantities Report_Secondary'!$A320,"+",""))), VALUE(SUBSTITUTE('Quantities Report_Secondary'!$A320,"+","")),IF('Quantities Report_Secondary'!$A320="","End of Project",$A321))</f>
        <v>End of Project</v>
      </c>
      <c r="B322" s="30" t="str">
        <f>IF(ISNUMBER('Quantities Report_Secondary'!$A320), "", TRIM(CLEAN(SUBSTITUTE('Quantities Report_Secondary'!$A320, CHAR(160), " "))))</f>
        <v/>
      </c>
      <c r="C322" s="30">
        <f>'Quantities Report_Secondary'!F320</f>
        <v>0</v>
      </c>
      <c r="D322" s="32">
        <f>'Quantities Report_Secondary'!G320</f>
        <v>0</v>
      </c>
    </row>
    <row r="323" spans="1:4">
      <c r="A323" s="15" t="str">
        <f>IF(ISNUMBER(VALUE(SUBSTITUTE('Quantities Report_Secondary'!$A321,"+",""))), VALUE(SUBSTITUTE('Quantities Report_Secondary'!$A321,"+","")),IF('Quantities Report_Secondary'!$A321="","End of Project",$A322))</f>
        <v>End of Project</v>
      </c>
      <c r="B323" s="30" t="str">
        <f>IF(ISNUMBER('Quantities Report_Secondary'!$A321), "", TRIM(CLEAN(SUBSTITUTE('Quantities Report_Secondary'!$A321, CHAR(160), " "))))</f>
        <v/>
      </c>
      <c r="C323" s="30">
        <f>'Quantities Report_Secondary'!F321</f>
        <v>0</v>
      </c>
      <c r="D323" s="32">
        <f>'Quantities Report_Secondary'!G321</f>
        <v>0</v>
      </c>
    </row>
    <row r="324" spans="1:4">
      <c r="A324" s="15" t="str">
        <f>IF(ISNUMBER(VALUE(SUBSTITUTE('Quantities Report_Secondary'!$A322,"+",""))), VALUE(SUBSTITUTE('Quantities Report_Secondary'!$A322,"+","")),IF('Quantities Report_Secondary'!$A322="","End of Project",$A323))</f>
        <v>End of Project</v>
      </c>
      <c r="B324" s="30" t="str">
        <f>IF(ISNUMBER('Quantities Report_Secondary'!$A322), "", TRIM(CLEAN(SUBSTITUTE('Quantities Report_Secondary'!$A322, CHAR(160), " "))))</f>
        <v/>
      </c>
      <c r="C324" s="30">
        <f>'Quantities Report_Secondary'!F322</f>
        <v>0</v>
      </c>
      <c r="D324" s="32">
        <f>'Quantities Report_Secondary'!G322</f>
        <v>0</v>
      </c>
    </row>
    <row r="325" spans="1:4">
      <c r="A325" s="15" t="str">
        <f>IF(ISNUMBER(VALUE(SUBSTITUTE('Quantities Report_Secondary'!$A323,"+",""))), VALUE(SUBSTITUTE('Quantities Report_Secondary'!$A323,"+","")),IF('Quantities Report_Secondary'!$A323="","End of Project",$A324))</f>
        <v>End of Project</v>
      </c>
      <c r="B325" s="30" t="str">
        <f>IF(ISNUMBER('Quantities Report_Secondary'!$A323), "", TRIM(CLEAN(SUBSTITUTE('Quantities Report_Secondary'!$A323, CHAR(160), " "))))</f>
        <v/>
      </c>
      <c r="C325" s="30">
        <f>'Quantities Report_Secondary'!F323</f>
        <v>0</v>
      </c>
      <c r="D325" s="32">
        <f>'Quantities Report_Secondary'!G323</f>
        <v>0</v>
      </c>
    </row>
    <row r="326" spans="1:4">
      <c r="A326" s="15" t="str">
        <f>IF(ISNUMBER(VALUE(SUBSTITUTE('Quantities Report_Secondary'!$A324,"+",""))), VALUE(SUBSTITUTE('Quantities Report_Secondary'!$A324,"+","")),IF('Quantities Report_Secondary'!$A324="","End of Project",$A325))</f>
        <v>End of Project</v>
      </c>
      <c r="B326" s="30" t="str">
        <f>IF(ISNUMBER('Quantities Report_Secondary'!$A324), "", TRIM(CLEAN(SUBSTITUTE('Quantities Report_Secondary'!$A324, CHAR(160), " "))))</f>
        <v/>
      </c>
      <c r="C326" s="30">
        <f>'Quantities Report_Secondary'!F324</f>
        <v>0</v>
      </c>
      <c r="D326" s="32">
        <f>'Quantities Report_Secondary'!G324</f>
        <v>0</v>
      </c>
    </row>
    <row r="327" spans="1:4">
      <c r="A327" s="15" t="str">
        <f>IF(ISNUMBER(VALUE(SUBSTITUTE('Quantities Report_Secondary'!$A325,"+",""))), VALUE(SUBSTITUTE('Quantities Report_Secondary'!$A325,"+","")),IF('Quantities Report_Secondary'!$A325="","End of Project",$A326))</f>
        <v>End of Project</v>
      </c>
      <c r="B327" s="30" t="str">
        <f>IF(ISNUMBER('Quantities Report_Secondary'!$A325), "", TRIM(CLEAN(SUBSTITUTE('Quantities Report_Secondary'!$A325, CHAR(160), " "))))</f>
        <v/>
      </c>
      <c r="C327" s="30">
        <f>'Quantities Report_Secondary'!F325</f>
        <v>0</v>
      </c>
      <c r="D327" s="32">
        <f>'Quantities Report_Secondary'!G325</f>
        <v>0</v>
      </c>
    </row>
    <row r="328" spans="1:4">
      <c r="A328" s="15" t="str">
        <f>IF(ISNUMBER(VALUE(SUBSTITUTE('Quantities Report_Secondary'!$A326,"+",""))), VALUE(SUBSTITUTE('Quantities Report_Secondary'!$A326,"+","")),IF('Quantities Report_Secondary'!$A326="","End of Project",$A327))</f>
        <v>End of Project</v>
      </c>
      <c r="B328" s="30" t="str">
        <f>IF(ISNUMBER('Quantities Report_Secondary'!$A326), "", TRIM(CLEAN(SUBSTITUTE('Quantities Report_Secondary'!$A326, CHAR(160), " "))))</f>
        <v/>
      </c>
      <c r="C328" s="30">
        <f>'Quantities Report_Secondary'!F326</f>
        <v>0</v>
      </c>
      <c r="D328" s="32">
        <f>'Quantities Report_Secondary'!G326</f>
        <v>0</v>
      </c>
    </row>
    <row r="329" spans="1:4">
      <c r="A329" s="15" t="str">
        <f>IF(ISNUMBER(VALUE(SUBSTITUTE('Quantities Report_Secondary'!$A327,"+",""))), VALUE(SUBSTITUTE('Quantities Report_Secondary'!$A327,"+","")),IF('Quantities Report_Secondary'!$A327="","End of Project",$A328))</f>
        <v>End of Project</v>
      </c>
      <c r="B329" s="30" t="str">
        <f>IF(ISNUMBER('Quantities Report_Secondary'!$A327), "", TRIM(CLEAN(SUBSTITUTE('Quantities Report_Secondary'!$A327, CHAR(160), " "))))</f>
        <v/>
      </c>
      <c r="C329" s="30">
        <f>'Quantities Report_Secondary'!F327</f>
        <v>0</v>
      </c>
      <c r="D329" s="32">
        <f>'Quantities Report_Secondary'!G327</f>
        <v>0</v>
      </c>
    </row>
    <row r="330" spans="1:4">
      <c r="A330" s="15" t="str">
        <f>IF(ISNUMBER(VALUE(SUBSTITUTE('Quantities Report_Secondary'!$A328,"+",""))), VALUE(SUBSTITUTE('Quantities Report_Secondary'!$A328,"+","")),IF('Quantities Report_Secondary'!$A328="","End of Project",$A329))</f>
        <v>End of Project</v>
      </c>
      <c r="B330" s="30" t="str">
        <f>IF(ISNUMBER('Quantities Report_Secondary'!$A328), "", TRIM(CLEAN(SUBSTITUTE('Quantities Report_Secondary'!$A328, CHAR(160), " "))))</f>
        <v/>
      </c>
      <c r="C330" s="30">
        <f>'Quantities Report_Secondary'!F328</f>
        <v>0</v>
      </c>
      <c r="D330" s="32">
        <f>'Quantities Report_Secondary'!G328</f>
        <v>0</v>
      </c>
    </row>
    <row r="331" spans="1:4">
      <c r="A331" s="15" t="str">
        <f>IF(ISNUMBER(VALUE(SUBSTITUTE('Quantities Report_Secondary'!$A329,"+",""))), VALUE(SUBSTITUTE('Quantities Report_Secondary'!$A329,"+","")),IF('Quantities Report_Secondary'!$A329="","End of Project",$A330))</f>
        <v>End of Project</v>
      </c>
      <c r="B331" s="30" t="str">
        <f>IF(ISNUMBER('Quantities Report_Secondary'!$A329), "", TRIM(CLEAN(SUBSTITUTE('Quantities Report_Secondary'!$A329, CHAR(160), " "))))</f>
        <v/>
      </c>
      <c r="C331" s="30">
        <f>'Quantities Report_Secondary'!F329</f>
        <v>0</v>
      </c>
      <c r="D331" s="32">
        <f>'Quantities Report_Secondary'!G329</f>
        <v>0</v>
      </c>
    </row>
    <row r="332" spans="1:4">
      <c r="A332" s="15" t="str">
        <f>IF(ISNUMBER(VALUE(SUBSTITUTE('Quantities Report_Secondary'!$A330,"+",""))), VALUE(SUBSTITUTE('Quantities Report_Secondary'!$A330,"+","")),IF('Quantities Report_Secondary'!$A330="","End of Project",$A331))</f>
        <v>End of Project</v>
      </c>
      <c r="B332" s="30" t="str">
        <f>IF(ISNUMBER('Quantities Report_Secondary'!$A330), "", TRIM(CLEAN(SUBSTITUTE('Quantities Report_Secondary'!$A330, CHAR(160), " "))))</f>
        <v/>
      </c>
      <c r="C332" s="30">
        <f>'Quantities Report_Secondary'!F330</f>
        <v>0</v>
      </c>
      <c r="D332" s="32">
        <f>'Quantities Report_Secondary'!G330</f>
        <v>0</v>
      </c>
    </row>
    <row r="333" spans="1:4">
      <c r="A333" s="15" t="str">
        <f>IF(ISNUMBER(VALUE(SUBSTITUTE('Quantities Report_Secondary'!$A331,"+",""))), VALUE(SUBSTITUTE('Quantities Report_Secondary'!$A331,"+","")),IF('Quantities Report_Secondary'!$A331="","End of Project",$A332))</f>
        <v>End of Project</v>
      </c>
      <c r="B333" s="30" t="str">
        <f>IF(ISNUMBER('Quantities Report_Secondary'!$A331), "", TRIM(CLEAN(SUBSTITUTE('Quantities Report_Secondary'!$A331, CHAR(160), " "))))</f>
        <v/>
      </c>
      <c r="C333" s="30">
        <f>'Quantities Report_Secondary'!F331</f>
        <v>0</v>
      </c>
      <c r="D333" s="32">
        <f>'Quantities Report_Secondary'!G331</f>
        <v>0</v>
      </c>
    </row>
    <row r="334" spans="1:4">
      <c r="A334" s="15" t="str">
        <f>IF(ISNUMBER(VALUE(SUBSTITUTE('Quantities Report_Secondary'!$A332,"+",""))), VALUE(SUBSTITUTE('Quantities Report_Secondary'!$A332,"+","")),IF('Quantities Report_Secondary'!$A332="","End of Project",$A333))</f>
        <v>End of Project</v>
      </c>
      <c r="B334" s="30" t="str">
        <f>IF(ISNUMBER('Quantities Report_Secondary'!$A332), "", TRIM(CLEAN(SUBSTITUTE('Quantities Report_Secondary'!$A332, CHAR(160), " "))))</f>
        <v/>
      </c>
      <c r="C334" s="30">
        <f>'Quantities Report_Secondary'!F332</f>
        <v>0</v>
      </c>
      <c r="D334" s="32">
        <f>'Quantities Report_Secondary'!G332</f>
        <v>0</v>
      </c>
    </row>
    <row r="335" spans="1:4">
      <c r="A335" s="15" t="str">
        <f>IF(ISNUMBER(VALUE(SUBSTITUTE('Quantities Report_Secondary'!$A333,"+",""))), VALUE(SUBSTITUTE('Quantities Report_Secondary'!$A333,"+","")),IF('Quantities Report_Secondary'!$A333="","End of Project",$A334))</f>
        <v>End of Project</v>
      </c>
      <c r="B335" s="30" t="str">
        <f>IF(ISNUMBER('Quantities Report_Secondary'!$A333), "", TRIM(CLEAN(SUBSTITUTE('Quantities Report_Secondary'!$A333, CHAR(160), " "))))</f>
        <v/>
      </c>
      <c r="C335" s="30">
        <f>'Quantities Report_Secondary'!F333</f>
        <v>0</v>
      </c>
      <c r="D335" s="32">
        <f>'Quantities Report_Secondary'!G333</f>
        <v>0</v>
      </c>
    </row>
    <row r="336" spans="1:4">
      <c r="A336" s="15" t="str">
        <f>IF(ISNUMBER(VALUE(SUBSTITUTE('Quantities Report_Secondary'!$A334,"+",""))), VALUE(SUBSTITUTE('Quantities Report_Secondary'!$A334,"+","")),IF('Quantities Report_Secondary'!$A334="","End of Project",$A335))</f>
        <v>End of Project</v>
      </c>
      <c r="B336" s="30" t="str">
        <f>IF(ISNUMBER('Quantities Report_Secondary'!$A334), "", TRIM(CLEAN(SUBSTITUTE('Quantities Report_Secondary'!$A334, CHAR(160), " "))))</f>
        <v/>
      </c>
      <c r="C336" s="30">
        <f>'Quantities Report_Secondary'!F334</f>
        <v>0</v>
      </c>
      <c r="D336" s="32">
        <f>'Quantities Report_Secondary'!G334</f>
        <v>0</v>
      </c>
    </row>
    <row r="337" spans="1:4">
      <c r="A337" s="15" t="str">
        <f>IF(ISNUMBER(VALUE(SUBSTITUTE('Quantities Report_Secondary'!$A335,"+",""))), VALUE(SUBSTITUTE('Quantities Report_Secondary'!$A335,"+","")),IF('Quantities Report_Secondary'!$A335="","End of Project",$A336))</f>
        <v>End of Project</v>
      </c>
      <c r="B337" s="30" t="str">
        <f>IF(ISNUMBER('Quantities Report_Secondary'!$A335), "", TRIM(CLEAN(SUBSTITUTE('Quantities Report_Secondary'!$A335, CHAR(160), " "))))</f>
        <v/>
      </c>
      <c r="C337" s="30">
        <f>'Quantities Report_Secondary'!F335</f>
        <v>0</v>
      </c>
      <c r="D337" s="32">
        <f>'Quantities Report_Secondary'!G335</f>
        <v>0</v>
      </c>
    </row>
    <row r="338" spans="1:4">
      <c r="A338" s="15" t="str">
        <f>IF(ISNUMBER(VALUE(SUBSTITUTE('Quantities Report_Secondary'!$A336,"+",""))), VALUE(SUBSTITUTE('Quantities Report_Secondary'!$A336,"+","")),IF('Quantities Report_Secondary'!$A336="","End of Project",$A337))</f>
        <v>End of Project</v>
      </c>
      <c r="B338" s="30" t="str">
        <f>IF(ISNUMBER('Quantities Report_Secondary'!$A336), "", TRIM(CLEAN(SUBSTITUTE('Quantities Report_Secondary'!$A336, CHAR(160), " "))))</f>
        <v/>
      </c>
      <c r="C338" s="30">
        <f>'Quantities Report_Secondary'!F336</f>
        <v>0</v>
      </c>
      <c r="D338" s="32">
        <f>'Quantities Report_Secondary'!G336</f>
        <v>0</v>
      </c>
    </row>
    <row r="339" spans="1:4">
      <c r="A339" s="15" t="str">
        <f>IF(ISNUMBER(VALUE(SUBSTITUTE('Quantities Report_Secondary'!$A337,"+",""))), VALUE(SUBSTITUTE('Quantities Report_Secondary'!$A337,"+","")),IF('Quantities Report_Secondary'!$A337="","End of Project",$A338))</f>
        <v>End of Project</v>
      </c>
      <c r="B339" s="30" t="str">
        <f>IF(ISNUMBER('Quantities Report_Secondary'!$A337), "", TRIM(CLEAN(SUBSTITUTE('Quantities Report_Secondary'!$A337, CHAR(160), " "))))</f>
        <v/>
      </c>
      <c r="C339" s="30">
        <f>'Quantities Report_Secondary'!F337</f>
        <v>0</v>
      </c>
      <c r="D339" s="32">
        <f>'Quantities Report_Secondary'!G337</f>
        <v>0</v>
      </c>
    </row>
    <row r="340" spans="1:4">
      <c r="A340" s="15" t="str">
        <f>IF(ISNUMBER(VALUE(SUBSTITUTE('Quantities Report_Secondary'!$A338,"+",""))), VALUE(SUBSTITUTE('Quantities Report_Secondary'!$A338,"+","")),IF('Quantities Report_Secondary'!$A338="","End of Project",$A339))</f>
        <v>End of Project</v>
      </c>
      <c r="B340" s="30" t="str">
        <f>IF(ISNUMBER('Quantities Report_Secondary'!$A338), "", TRIM(CLEAN(SUBSTITUTE('Quantities Report_Secondary'!$A338, CHAR(160), " "))))</f>
        <v/>
      </c>
      <c r="C340" s="30">
        <f>'Quantities Report_Secondary'!F338</f>
        <v>0</v>
      </c>
      <c r="D340" s="32">
        <f>'Quantities Report_Secondary'!G338</f>
        <v>0</v>
      </c>
    </row>
    <row r="341" spans="1:4">
      <c r="A341" s="15" t="str">
        <f>IF(ISNUMBER(VALUE(SUBSTITUTE('Quantities Report_Secondary'!$A339,"+",""))), VALUE(SUBSTITUTE('Quantities Report_Secondary'!$A339,"+","")),IF('Quantities Report_Secondary'!$A339="","End of Project",$A340))</f>
        <v>End of Project</v>
      </c>
      <c r="B341" s="30" t="str">
        <f>IF(ISNUMBER('Quantities Report_Secondary'!$A339), "", TRIM(CLEAN(SUBSTITUTE('Quantities Report_Secondary'!$A339, CHAR(160), " "))))</f>
        <v/>
      </c>
      <c r="C341" s="30">
        <f>'Quantities Report_Secondary'!F339</f>
        <v>0</v>
      </c>
      <c r="D341" s="32">
        <f>'Quantities Report_Secondary'!G339</f>
        <v>0</v>
      </c>
    </row>
    <row r="342" spans="1:4">
      <c r="A342" s="15" t="str">
        <f>IF(ISNUMBER(VALUE(SUBSTITUTE('Quantities Report_Secondary'!$A340,"+",""))), VALUE(SUBSTITUTE('Quantities Report_Secondary'!$A340,"+","")),IF('Quantities Report_Secondary'!$A340="","End of Project",$A341))</f>
        <v>End of Project</v>
      </c>
      <c r="B342" s="30" t="str">
        <f>IF(ISNUMBER('Quantities Report_Secondary'!$A340), "", TRIM(CLEAN(SUBSTITUTE('Quantities Report_Secondary'!$A340, CHAR(160), " "))))</f>
        <v/>
      </c>
      <c r="C342" s="30">
        <f>'Quantities Report_Secondary'!F340</f>
        <v>0</v>
      </c>
      <c r="D342" s="32">
        <f>'Quantities Report_Secondary'!G340</f>
        <v>0</v>
      </c>
    </row>
    <row r="343" spans="1:4">
      <c r="A343" s="15" t="str">
        <f>IF(ISNUMBER(VALUE(SUBSTITUTE('Quantities Report_Secondary'!$A341,"+",""))), VALUE(SUBSTITUTE('Quantities Report_Secondary'!$A341,"+","")),IF('Quantities Report_Secondary'!$A341="","End of Project",$A342))</f>
        <v>End of Project</v>
      </c>
      <c r="B343" s="30" t="str">
        <f>IF(ISNUMBER('Quantities Report_Secondary'!$A341), "", TRIM(CLEAN(SUBSTITUTE('Quantities Report_Secondary'!$A341, CHAR(160), " "))))</f>
        <v/>
      </c>
      <c r="C343" s="30">
        <f>'Quantities Report_Secondary'!F341</f>
        <v>0</v>
      </c>
      <c r="D343" s="32">
        <f>'Quantities Report_Secondary'!G341</f>
        <v>0</v>
      </c>
    </row>
    <row r="344" spans="1:4">
      <c r="A344" s="15" t="str">
        <f>IF(ISNUMBER(VALUE(SUBSTITUTE('Quantities Report_Secondary'!$A342,"+",""))), VALUE(SUBSTITUTE('Quantities Report_Secondary'!$A342,"+","")),IF('Quantities Report_Secondary'!$A342="","End of Project",$A343))</f>
        <v>End of Project</v>
      </c>
      <c r="B344" s="30" t="str">
        <f>IF(ISNUMBER('Quantities Report_Secondary'!$A342), "", TRIM(CLEAN(SUBSTITUTE('Quantities Report_Secondary'!$A342, CHAR(160), " "))))</f>
        <v/>
      </c>
      <c r="C344" s="30">
        <f>'Quantities Report_Secondary'!F342</f>
        <v>0</v>
      </c>
      <c r="D344" s="32">
        <f>'Quantities Report_Secondary'!G342</f>
        <v>0</v>
      </c>
    </row>
    <row r="345" spans="1:4">
      <c r="A345" s="15" t="str">
        <f>IF(ISNUMBER(VALUE(SUBSTITUTE('Quantities Report_Secondary'!$A343,"+",""))), VALUE(SUBSTITUTE('Quantities Report_Secondary'!$A343,"+","")),IF('Quantities Report_Secondary'!$A343="","End of Project",$A344))</f>
        <v>End of Project</v>
      </c>
      <c r="B345" s="30" t="str">
        <f>IF(ISNUMBER('Quantities Report_Secondary'!$A343), "", TRIM(CLEAN(SUBSTITUTE('Quantities Report_Secondary'!$A343, CHAR(160), " "))))</f>
        <v/>
      </c>
      <c r="C345" s="30">
        <f>'Quantities Report_Secondary'!F343</f>
        <v>0</v>
      </c>
      <c r="D345" s="32">
        <f>'Quantities Report_Secondary'!G343</f>
        <v>0</v>
      </c>
    </row>
    <row r="346" spans="1:4">
      <c r="A346" s="15" t="str">
        <f>IF(ISNUMBER(VALUE(SUBSTITUTE('Quantities Report_Secondary'!$A344,"+",""))), VALUE(SUBSTITUTE('Quantities Report_Secondary'!$A344,"+","")),IF('Quantities Report_Secondary'!$A344="","End of Project",$A345))</f>
        <v>End of Project</v>
      </c>
      <c r="B346" s="30" t="str">
        <f>IF(ISNUMBER('Quantities Report_Secondary'!$A344), "", TRIM(CLEAN(SUBSTITUTE('Quantities Report_Secondary'!$A344, CHAR(160), " "))))</f>
        <v/>
      </c>
      <c r="C346" s="30">
        <f>'Quantities Report_Secondary'!F344</f>
        <v>0</v>
      </c>
      <c r="D346" s="32">
        <f>'Quantities Report_Secondary'!G344</f>
        <v>0</v>
      </c>
    </row>
    <row r="347" spans="1:4">
      <c r="A347" s="15" t="str">
        <f>IF(ISNUMBER(VALUE(SUBSTITUTE('Quantities Report_Secondary'!$A345,"+",""))), VALUE(SUBSTITUTE('Quantities Report_Secondary'!$A345,"+","")),IF('Quantities Report_Secondary'!$A345="","End of Project",$A346))</f>
        <v>End of Project</v>
      </c>
      <c r="B347" s="30" t="str">
        <f>IF(ISNUMBER('Quantities Report_Secondary'!$A345), "", TRIM(CLEAN(SUBSTITUTE('Quantities Report_Secondary'!$A345, CHAR(160), " "))))</f>
        <v/>
      </c>
      <c r="C347" s="30">
        <f>'Quantities Report_Secondary'!F345</f>
        <v>0</v>
      </c>
      <c r="D347" s="32">
        <f>'Quantities Report_Secondary'!G345</f>
        <v>0</v>
      </c>
    </row>
    <row r="348" spans="1:4">
      <c r="A348" s="15" t="str">
        <f>IF(ISNUMBER(VALUE(SUBSTITUTE('Quantities Report_Secondary'!$A346,"+",""))), VALUE(SUBSTITUTE('Quantities Report_Secondary'!$A346,"+","")),IF('Quantities Report_Secondary'!$A346="","End of Project",$A347))</f>
        <v>End of Project</v>
      </c>
      <c r="B348" s="30" t="str">
        <f>IF(ISNUMBER('Quantities Report_Secondary'!$A346), "", TRIM(CLEAN(SUBSTITUTE('Quantities Report_Secondary'!$A346, CHAR(160), " "))))</f>
        <v/>
      </c>
      <c r="C348" s="30">
        <f>'Quantities Report_Secondary'!F346</f>
        <v>0</v>
      </c>
      <c r="D348" s="32">
        <f>'Quantities Report_Secondary'!G346</f>
        <v>0</v>
      </c>
    </row>
    <row r="349" spans="1:4">
      <c r="A349" s="15" t="str">
        <f>IF(ISNUMBER(VALUE(SUBSTITUTE('Quantities Report_Secondary'!$A347,"+",""))), VALUE(SUBSTITUTE('Quantities Report_Secondary'!$A347,"+","")),IF('Quantities Report_Secondary'!$A347="","End of Project",$A348))</f>
        <v>End of Project</v>
      </c>
      <c r="B349" s="30" t="str">
        <f>IF(ISNUMBER('Quantities Report_Secondary'!$A347), "", TRIM(CLEAN(SUBSTITUTE('Quantities Report_Secondary'!$A347, CHAR(160), " "))))</f>
        <v/>
      </c>
      <c r="C349" s="30">
        <f>'Quantities Report_Secondary'!F347</f>
        <v>0</v>
      </c>
      <c r="D349" s="32">
        <f>'Quantities Report_Secondary'!G347</f>
        <v>0</v>
      </c>
    </row>
    <row r="350" spans="1:4">
      <c r="A350" s="15" t="str">
        <f>IF(ISNUMBER(VALUE(SUBSTITUTE('Quantities Report_Secondary'!$A348,"+",""))), VALUE(SUBSTITUTE('Quantities Report_Secondary'!$A348,"+","")),IF('Quantities Report_Secondary'!$A348="","End of Project",$A349))</f>
        <v>End of Project</v>
      </c>
      <c r="B350" s="30" t="str">
        <f>IF(ISNUMBER('Quantities Report_Secondary'!$A348), "", TRIM(CLEAN(SUBSTITUTE('Quantities Report_Secondary'!$A348, CHAR(160), " "))))</f>
        <v/>
      </c>
      <c r="C350" s="30">
        <f>'Quantities Report_Secondary'!F348</f>
        <v>0</v>
      </c>
      <c r="D350" s="32">
        <f>'Quantities Report_Secondary'!G348</f>
        <v>0</v>
      </c>
    </row>
    <row r="351" spans="1:4">
      <c r="A351" s="15" t="str">
        <f>IF(ISNUMBER(VALUE(SUBSTITUTE('Quantities Report_Secondary'!$A349,"+",""))), VALUE(SUBSTITUTE('Quantities Report_Secondary'!$A349,"+","")),IF('Quantities Report_Secondary'!$A349="","End of Project",$A350))</f>
        <v>End of Project</v>
      </c>
      <c r="B351" s="30" t="str">
        <f>IF(ISNUMBER('Quantities Report_Secondary'!$A349), "", TRIM(CLEAN(SUBSTITUTE('Quantities Report_Secondary'!$A349, CHAR(160), " "))))</f>
        <v/>
      </c>
      <c r="C351" s="30">
        <f>'Quantities Report_Secondary'!F349</f>
        <v>0</v>
      </c>
      <c r="D351" s="32">
        <f>'Quantities Report_Secondary'!G349</f>
        <v>0</v>
      </c>
    </row>
    <row r="352" spans="1:4">
      <c r="A352" s="15" t="str">
        <f>IF(ISNUMBER(VALUE(SUBSTITUTE('Quantities Report_Secondary'!$A350,"+",""))), VALUE(SUBSTITUTE('Quantities Report_Secondary'!$A350,"+","")),IF('Quantities Report_Secondary'!$A350="","End of Project",$A351))</f>
        <v>End of Project</v>
      </c>
      <c r="B352" s="30" t="str">
        <f>IF(ISNUMBER('Quantities Report_Secondary'!$A350), "", TRIM(CLEAN(SUBSTITUTE('Quantities Report_Secondary'!$A350, CHAR(160), " "))))</f>
        <v/>
      </c>
      <c r="C352" s="30">
        <f>'Quantities Report_Secondary'!F350</f>
        <v>0</v>
      </c>
      <c r="D352" s="32">
        <f>'Quantities Report_Secondary'!G350</f>
        <v>0</v>
      </c>
    </row>
    <row r="353" spans="1:4">
      <c r="A353" s="15" t="str">
        <f>IF(ISNUMBER(VALUE(SUBSTITUTE('Quantities Report_Secondary'!$A351,"+",""))), VALUE(SUBSTITUTE('Quantities Report_Secondary'!$A351,"+","")),IF('Quantities Report_Secondary'!$A351="","End of Project",$A352))</f>
        <v>End of Project</v>
      </c>
      <c r="B353" s="30" t="str">
        <f>IF(ISNUMBER('Quantities Report_Secondary'!$A351), "", TRIM(CLEAN(SUBSTITUTE('Quantities Report_Secondary'!$A351, CHAR(160), " "))))</f>
        <v/>
      </c>
      <c r="C353" s="30">
        <f>'Quantities Report_Secondary'!F351</f>
        <v>0</v>
      </c>
      <c r="D353" s="32">
        <f>'Quantities Report_Secondary'!G351</f>
        <v>0</v>
      </c>
    </row>
    <row r="354" spans="1:4">
      <c r="A354" s="15" t="str">
        <f>IF(ISNUMBER(VALUE(SUBSTITUTE('Quantities Report_Secondary'!$A352,"+",""))), VALUE(SUBSTITUTE('Quantities Report_Secondary'!$A352,"+","")),IF('Quantities Report_Secondary'!$A352="","End of Project",$A353))</f>
        <v>End of Project</v>
      </c>
      <c r="B354" s="30" t="str">
        <f>IF(ISNUMBER('Quantities Report_Secondary'!$A352), "", TRIM(CLEAN(SUBSTITUTE('Quantities Report_Secondary'!$A352, CHAR(160), " "))))</f>
        <v/>
      </c>
      <c r="C354" s="30">
        <f>'Quantities Report_Secondary'!F352</f>
        <v>0</v>
      </c>
      <c r="D354" s="32">
        <f>'Quantities Report_Secondary'!G352</f>
        <v>0</v>
      </c>
    </row>
    <row r="355" spans="1:4">
      <c r="A355" s="15" t="str">
        <f>IF(ISNUMBER(VALUE(SUBSTITUTE('Quantities Report_Secondary'!$A353,"+",""))), VALUE(SUBSTITUTE('Quantities Report_Secondary'!$A353,"+","")),IF('Quantities Report_Secondary'!$A353="","End of Project",$A354))</f>
        <v>End of Project</v>
      </c>
      <c r="B355" s="30" t="str">
        <f>IF(ISNUMBER('Quantities Report_Secondary'!$A353), "", TRIM(CLEAN(SUBSTITUTE('Quantities Report_Secondary'!$A353, CHAR(160), " "))))</f>
        <v/>
      </c>
      <c r="C355" s="30">
        <f>'Quantities Report_Secondary'!F353</f>
        <v>0</v>
      </c>
      <c r="D355" s="32">
        <f>'Quantities Report_Secondary'!G353</f>
        <v>0</v>
      </c>
    </row>
    <row r="356" spans="1:4">
      <c r="A356" s="15" t="str">
        <f>IF(ISNUMBER(VALUE(SUBSTITUTE('Quantities Report_Secondary'!$A354,"+",""))), VALUE(SUBSTITUTE('Quantities Report_Secondary'!$A354,"+","")),IF('Quantities Report_Secondary'!$A354="","End of Project",$A355))</f>
        <v>End of Project</v>
      </c>
      <c r="B356" s="30" t="str">
        <f>IF(ISNUMBER('Quantities Report_Secondary'!$A354), "", TRIM(CLEAN(SUBSTITUTE('Quantities Report_Secondary'!$A354, CHAR(160), " "))))</f>
        <v/>
      </c>
      <c r="C356" s="30">
        <f>'Quantities Report_Secondary'!F354</f>
        <v>0</v>
      </c>
      <c r="D356" s="32">
        <f>'Quantities Report_Secondary'!G354</f>
        <v>0</v>
      </c>
    </row>
    <row r="357" spans="1:4">
      <c r="A357" s="15" t="str">
        <f>IF(ISNUMBER(VALUE(SUBSTITUTE('Quantities Report_Secondary'!$A355,"+",""))), VALUE(SUBSTITUTE('Quantities Report_Secondary'!$A355,"+","")),IF('Quantities Report_Secondary'!$A355="","End of Project",$A356))</f>
        <v>End of Project</v>
      </c>
      <c r="B357" s="30" t="str">
        <f>IF(ISNUMBER('Quantities Report_Secondary'!$A355), "", TRIM(CLEAN(SUBSTITUTE('Quantities Report_Secondary'!$A355, CHAR(160), " "))))</f>
        <v/>
      </c>
      <c r="C357" s="30">
        <f>'Quantities Report_Secondary'!F355</f>
        <v>0</v>
      </c>
      <c r="D357" s="32">
        <f>'Quantities Report_Secondary'!G355</f>
        <v>0</v>
      </c>
    </row>
    <row r="358" spans="1:4">
      <c r="A358" s="15" t="str">
        <f>IF(ISNUMBER(VALUE(SUBSTITUTE('Quantities Report_Secondary'!$A356,"+",""))), VALUE(SUBSTITUTE('Quantities Report_Secondary'!$A356,"+","")),IF('Quantities Report_Secondary'!$A356="","End of Project",$A357))</f>
        <v>End of Project</v>
      </c>
      <c r="B358" s="30" t="str">
        <f>IF(ISNUMBER('Quantities Report_Secondary'!$A356), "", TRIM(CLEAN(SUBSTITUTE('Quantities Report_Secondary'!$A356, CHAR(160), " "))))</f>
        <v/>
      </c>
      <c r="C358" s="30">
        <f>'Quantities Report_Secondary'!F356</f>
        <v>0</v>
      </c>
      <c r="D358" s="32">
        <f>'Quantities Report_Secondary'!G356</f>
        <v>0</v>
      </c>
    </row>
    <row r="359" spans="1:4">
      <c r="A359" s="15" t="str">
        <f>IF(ISNUMBER(VALUE(SUBSTITUTE('Quantities Report_Secondary'!$A357,"+",""))), VALUE(SUBSTITUTE('Quantities Report_Secondary'!$A357,"+","")),IF('Quantities Report_Secondary'!$A357="","End of Project",$A358))</f>
        <v>End of Project</v>
      </c>
      <c r="B359" s="30" t="str">
        <f>IF(ISNUMBER('Quantities Report_Secondary'!$A357), "", TRIM(CLEAN(SUBSTITUTE('Quantities Report_Secondary'!$A357, CHAR(160), " "))))</f>
        <v/>
      </c>
      <c r="C359" s="30">
        <f>'Quantities Report_Secondary'!F357</f>
        <v>0</v>
      </c>
      <c r="D359" s="32">
        <f>'Quantities Report_Secondary'!G357</f>
        <v>0</v>
      </c>
    </row>
    <row r="360" spans="1:4">
      <c r="A360" s="15" t="str">
        <f>IF(ISNUMBER(VALUE(SUBSTITUTE('Quantities Report_Secondary'!$A358,"+",""))), VALUE(SUBSTITUTE('Quantities Report_Secondary'!$A358,"+","")),IF('Quantities Report_Secondary'!$A358="","End of Project",$A359))</f>
        <v>End of Project</v>
      </c>
      <c r="B360" s="30" t="str">
        <f>IF(ISNUMBER('Quantities Report_Secondary'!$A358), "", TRIM(CLEAN(SUBSTITUTE('Quantities Report_Secondary'!$A358, CHAR(160), " "))))</f>
        <v/>
      </c>
      <c r="C360" s="30">
        <f>'Quantities Report_Secondary'!F358</f>
        <v>0</v>
      </c>
      <c r="D360" s="32">
        <f>'Quantities Report_Secondary'!G358</f>
        <v>0</v>
      </c>
    </row>
    <row r="361" spans="1:4">
      <c r="A361" s="15" t="str">
        <f>IF(ISNUMBER(VALUE(SUBSTITUTE('Quantities Report_Secondary'!$A359,"+",""))), VALUE(SUBSTITUTE('Quantities Report_Secondary'!$A359,"+","")),IF('Quantities Report_Secondary'!$A359="","End of Project",$A360))</f>
        <v>End of Project</v>
      </c>
      <c r="B361" s="30" t="str">
        <f>IF(ISNUMBER('Quantities Report_Secondary'!$A359), "", TRIM(CLEAN(SUBSTITUTE('Quantities Report_Secondary'!$A359, CHAR(160), " "))))</f>
        <v/>
      </c>
      <c r="C361" s="30">
        <f>'Quantities Report_Secondary'!F359</f>
        <v>0</v>
      </c>
      <c r="D361" s="32">
        <f>'Quantities Report_Secondary'!G359</f>
        <v>0</v>
      </c>
    </row>
    <row r="362" spans="1:4">
      <c r="A362" s="15" t="str">
        <f>IF(ISNUMBER(VALUE(SUBSTITUTE('Quantities Report_Secondary'!$A360,"+",""))), VALUE(SUBSTITUTE('Quantities Report_Secondary'!$A360,"+","")),IF('Quantities Report_Secondary'!$A360="","End of Project",$A361))</f>
        <v>End of Project</v>
      </c>
      <c r="B362" s="30" t="str">
        <f>IF(ISNUMBER('Quantities Report_Secondary'!$A360), "", TRIM(CLEAN(SUBSTITUTE('Quantities Report_Secondary'!$A360, CHAR(160), " "))))</f>
        <v/>
      </c>
      <c r="C362" s="30">
        <f>'Quantities Report_Secondary'!F360</f>
        <v>0</v>
      </c>
      <c r="D362" s="32">
        <f>'Quantities Report_Secondary'!G360</f>
        <v>0</v>
      </c>
    </row>
    <row r="363" spans="1:4">
      <c r="A363" s="15" t="str">
        <f>IF(ISNUMBER(VALUE(SUBSTITUTE('Quantities Report_Secondary'!$A361,"+",""))), VALUE(SUBSTITUTE('Quantities Report_Secondary'!$A361,"+","")),IF('Quantities Report_Secondary'!$A361="","End of Project",$A362))</f>
        <v>End of Project</v>
      </c>
      <c r="B363" s="30" t="str">
        <f>IF(ISNUMBER('Quantities Report_Secondary'!$A361), "", TRIM(CLEAN(SUBSTITUTE('Quantities Report_Secondary'!$A361, CHAR(160), " "))))</f>
        <v/>
      </c>
      <c r="C363" s="30">
        <f>'Quantities Report_Secondary'!F361</f>
        <v>0</v>
      </c>
      <c r="D363" s="32">
        <f>'Quantities Report_Secondary'!G361</f>
        <v>0</v>
      </c>
    </row>
    <row r="364" spans="1:4">
      <c r="A364" s="15" t="str">
        <f>IF(ISNUMBER(VALUE(SUBSTITUTE('Quantities Report_Secondary'!$A362,"+",""))), VALUE(SUBSTITUTE('Quantities Report_Secondary'!$A362,"+","")),IF('Quantities Report_Secondary'!$A362="","End of Project",$A363))</f>
        <v>End of Project</v>
      </c>
      <c r="B364" s="30" t="str">
        <f>IF(ISNUMBER('Quantities Report_Secondary'!$A362), "", TRIM(CLEAN(SUBSTITUTE('Quantities Report_Secondary'!$A362, CHAR(160), " "))))</f>
        <v/>
      </c>
      <c r="C364" s="30">
        <f>'Quantities Report_Secondary'!F362</f>
        <v>0</v>
      </c>
      <c r="D364" s="32">
        <f>'Quantities Report_Secondary'!G362</f>
        <v>0</v>
      </c>
    </row>
    <row r="365" spans="1:4">
      <c r="A365" s="15" t="str">
        <f>IF(ISNUMBER(VALUE(SUBSTITUTE('Quantities Report_Secondary'!$A363,"+",""))), VALUE(SUBSTITUTE('Quantities Report_Secondary'!$A363,"+","")),IF('Quantities Report_Secondary'!$A363="","End of Project",$A364))</f>
        <v>End of Project</v>
      </c>
      <c r="B365" s="30" t="str">
        <f>IF(ISNUMBER('Quantities Report_Secondary'!$A363), "", TRIM(CLEAN(SUBSTITUTE('Quantities Report_Secondary'!$A363, CHAR(160), " "))))</f>
        <v/>
      </c>
      <c r="C365" s="30">
        <f>'Quantities Report_Secondary'!F363</f>
        <v>0</v>
      </c>
      <c r="D365" s="32">
        <f>'Quantities Report_Secondary'!G363</f>
        <v>0</v>
      </c>
    </row>
    <row r="366" spans="1:4">
      <c r="A366" s="15" t="str">
        <f>IF(ISNUMBER(VALUE(SUBSTITUTE('Quantities Report_Secondary'!$A364,"+",""))), VALUE(SUBSTITUTE('Quantities Report_Secondary'!$A364,"+","")),IF('Quantities Report_Secondary'!$A364="","End of Project",$A365))</f>
        <v>End of Project</v>
      </c>
      <c r="B366" s="30" t="str">
        <f>IF(ISNUMBER('Quantities Report_Secondary'!$A364), "", TRIM(CLEAN(SUBSTITUTE('Quantities Report_Secondary'!$A364, CHAR(160), " "))))</f>
        <v/>
      </c>
      <c r="C366" s="30">
        <f>'Quantities Report_Secondary'!F364</f>
        <v>0</v>
      </c>
      <c r="D366" s="32">
        <f>'Quantities Report_Secondary'!G364</f>
        <v>0</v>
      </c>
    </row>
    <row r="367" spans="1:4">
      <c r="A367" s="15" t="str">
        <f>IF(ISNUMBER(VALUE(SUBSTITUTE('Quantities Report_Secondary'!$A365,"+",""))), VALUE(SUBSTITUTE('Quantities Report_Secondary'!$A365,"+","")),IF('Quantities Report_Secondary'!$A365="","End of Project",$A366))</f>
        <v>End of Project</v>
      </c>
      <c r="B367" s="30" t="str">
        <f>IF(ISNUMBER('Quantities Report_Secondary'!$A365), "", TRIM(CLEAN(SUBSTITUTE('Quantities Report_Secondary'!$A365, CHAR(160), " "))))</f>
        <v/>
      </c>
      <c r="C367" s="30">
        <f>'Quantities Report_Secondary'!F365</f>
        <v>0</v>
      </c>
      <c r="D367" s="32">
        <f>'Quantities Report_Secondary'!G365</f>
        <v>0</v>
      </c>
    </row>
    <row r="368" spans="1:4">
      <c r="A368" s="15" t="str">
        <f>IF(ISNUMBER(VALUE(SUBSTITUTE('Quantities Report_Secondary'!$A366,"+",""))), VALUE(SUBSTITUTE('Quantities Report_Secondary'!$A366,"+","")),IF('Quantities Report_Secondary'!$A366="","End of Project",$A367))</f>
        <v>End of Project</v>
      </c>
      <c r="B368" s="30" t="str">
        <f>IF(ISNUMBER('Quantities Report_Secondary'!$A366), "", TRIM(CLEAN(SUBSTITUTE('Quantities Report_Secondary'!$A366, CHAR(160), " "))))</f>
        <v/>
      </c>
      <c r="C368" s="30">
        <f>'Quantities Report_Secondary'!F366</f>
        <v>0</v>
      </c>
      <c r="D368" s="32">
        <f>'Quantities Report_Secondary'!G366</f>
        <v>0</v>
      </c>
    </row>
    <row r="369" spans="1:4">
      <c r="A369" s="15" t="str">
        <f>IF(ISNUMBER(VALUE(SUBSTITUTE('Quantities Report_Secondary'!$A367,"+",""))), VALUE(SUBSTITUTE('Quantities Report_Secondary'!$A367,"+","")),IF('Quantities Report_Secondary'!$A367="","End of Project",$A368))</f>
        <v>End of Project</v>
      </c>
      <c r="B369" s="30" t="str">
        <f>IF(ISNUMBER('Quantities Report_Secondary'!$A367), "", TRIM(CLEAN(SUBSTITUTE('Quantities Report_Secondary'!$A367, CHAR(160), " "))))</f>
        <v/>
      </c>
      <c r="C369" s="30">
        <f>'Quantities Report_Secondary'!F367</f>
        <v>0</v>
      </c>
      <c r="D369" s="32">
        <f>'Quantities Report_Secondary'!G367</f>
        <v>0</v>
      </c>
    </row>
    <row r="370" spans="1:4">
      <c r="A370" s="15" t="str">
        <f>IF(ISNUMBER(VALUE(SUBSTITUTE('Quantities Report_Secondary'!$A368,"+",""))), VALUE(SUBSTITUTE('Quantities Report_Secondary'!$A368,"+","")),IF('Quantities Report_Secondary'!$A368="","End of Project",$A369))</f>
        <v>End of Project</v>
      </c>
      <c r="B370" s="30" t="str">
        <f>IF(ISNUMBER('Quantities Report_Secondary'!$A368), "", TRIM(CLEAN(SUBSTITUTE('Quantities Report_Secondary'!$A368, CHAR(160), " "))))</f>
        <v/>
      </c>
      <c r="C370" s="30">
        <f>'Quantities Report_Secondary'!F368</f>
        <v>0</v>
      </c>
      <c r="D370" s="32">
        <f>'Quantities Report_Secondary'!G368</f>
        <v>0</v>
      </c>
    </row>
    <row r="371" spans="1:4">
      <c r="A371" s="15" t="str">
        <f>IF(ISNUMBER(VALUE(SUBSTITUTE('Quantities Report_Secondary'!$A369,"+",""))), VALUE(SUBSTITUTE('Quantities Report_Secondary'!$A369,"+","")),IF('Quantities Report_Secondary'!$A369="","End of Project",$A370))</f>
        <v>End of Project</v>
      </c>
      <c r="B371" s="30" t="str">
        <f>IF(ISNUMBER('Quantities Report_Secondary'!$A369), "", TRIM(CLEAN(SUBSTITUTE('Quantities Report_Secondary'!$A369, CHAR(160), " "))))</f>
        <v/>
      </c>
      <c r="C371" s="30">
        <f>'Quantities Report_Secondary'!F369</f>
        <v>0</v>
      </c>
      <c r="D371" s="32">
        <f>'Quantities Report_Secondary'!G369</f>
        <v>0</v>
      </c>
    </row>
    <row r="372" spans="1:4">
      <c r="A372" s="15" t="str">
        <f>IF(ISNUMBER(VALUE(SUBSTITUTE('Quantities Report_Secondary'!$A370,"+",""))), VALUE(SUBSTITUTE('Quantities Report_Secondary'!$A370,"+","")),IF('Quantities Report_Secondary'!$A370="","End of Project",$A371))</f>
        <v>End of Project</v>
      </c>
      <c r="B372" s="30" t="str">
        <f>IF(ISNUMBER('Quantities Report_Secondary'!$A370), "", TRIM(CLEAN(SUBSTITUTE('Quantities Report_Secondary'!$A370, CHAR(160), " "))))</f>
        <v/>
      </c>
      <c r="C372" s="30">
        <f>'Quantities Report_Secondary'!F370</f>
        <v>0</v>
      </c>
      <c r="D372" s="32">
        <f>'Quantities Report_Secondary'!G370</f>
        <v>0</v>
      </c>
    </row>
    <row r="373" spans="1:4">
      <c r="A373" s="15" t="str">
        <f>IF(ISNUMBER(VALUE(SUBSTITUTE('Quantities Report_Secondary'!$A371,"+",""))), VALUE(SUBSTITUTE('Quantities Report_Secondary'!$A371,"+","")),IF('Quantities Report_Secondary'!$A371="","End of Project",$A372))</f>
        <v>End of Project</v>
      </c>
      <c r="B373" s="30" t="str">
        <f>IF(ISNUMBER('Quantities Report_Secondary'!$A371), "", TRIM(CLEAN(SUBSTITUTE('Quantities Report_Secondary'!$A371, CHAR(160), " "))))</f>
        <v/>
      </c>
      <c r="C373" s="30">
        <f>'Quantities Report_Secondary'!F371</f>
        <v>0</v>
      </c>
      <c r="D373" s="32">
        <f>'Quantities Report_Secondary'!G371</f>
        <v>0</v>
      </c>
    </row>
    <row r="374" spans="1:4">
      <c r="A374" s="15" t="str">
        <f>IF(ISNUMBER(VALUE(SUBSTITUTE('Quantities Report_Secondary'!$A372,"+",""))), VALUE(SUBSTITUTE('Quantities Report_Secondary'!$A372,"+","")),IF('Quantities Report_Secondary'!$A372="","End of Project",$A373))</f>
        <v>End of Project</v>
      </c>
      <c r="B374" s="30" t="str">
        <f>IF(ISNUMBER('Quantities Report_Secondary'!$A372), "", TRIM(CLEAN(SUBSTITUTE('Quantities Report_Secondary'!$A372, CHAR(160), " "))))</f>
        <v/>
      </c>
      <c r="C374" s="30">
        <f>'Quantities Report_Secondary'!F372</f>
        <v>0</v>
      </c>
      <c r="D374" s="32">
        <f>'Quantities Report_Secondary'!G372</f>
        <v>0</v>
      </c>
    </row>
    <row r="375" spans="1:4">
      <c r="A375" s="15" t="str">
        <f>IF(ISNUMBER(VALUE(SUBSTITUTE('Quantities Report_Secondary'!$A373,"+",""))), VALUE(SUBSTITUTE('Quantities Report_Secondary'!$A373,"+","")),IF('Quantities Report_Secondary'!$A373="","End of Project",$A374))</f>
        <v>End of Project</v>
      </c>
      <c r="B375" s="30" t="str">
        <f>IF(ISNUMBER('Quantities Report_Secondary'!$A373), "", TRIM(CLEAN(SUBSTITUTE('Quantities Report_Secondary'!$A373, CHAR(160), " "))))</f>
        <v/>
      </c>
      <c r="C375" s="30">
        <f>'Quantities Report_Secondary'!F373</f>
        <v>0</v>
      </c>
      <c r="D375" s="32">
        <f>'Quantities Report_Secondary'!G373</f>
        <v>0</v>
      </c>
    </row>
    <row r="376" spans="1:4">
      <c r="A376" s="15" t="str">
        <f>IF(ISNUMBER(VALUE(SUBSTITUTE('Quantities Report_Secondary'!$A374,"+",""))), VALUE(SUBSTITUTE('Quantities Report_Secondary'!$A374,"+","")),IF('Quantities Report_Secondary'!$A374="","End of Project",$A375))</f>
        <v>End of Project</v>
      </c>
      <c r="B376" s="30" t="str">
        <f>IF(ISNUMBER('Quantities Report_Secondary'!$A374), "", TRIM(CLEAN(SUBSTITUTE('Quantities Report_Secondary'!$A374, CHAR(160), " "))))</f>
        <v/>
      </c>
      <c r="C376" s="30">
        <f>'Quantities Report_Secondary'!F374</f>
        <v>0</v>
      </c>
      <c r="D376" s="32">
        <f>'Quantities Report_Secondary'!G374</f>
        <v>0</v>
      </c>
    </row>
    <row r="377" spans="1:4">
      <c r="A377" s="15" t="str">
        <f>IF(ISNUMBER(VALUE(SUBSTITUTE('Quantities Report_Secondary'!$A375,"+",""))), VALUE(SUBSTITUTE('Quantities Report_Secondary'!$A375,"+","")),IF('Quantities Report_Secondary'!$A375="","End of Project",$A376))</f>
        <v>End of Project</v>
      </c>
      <c r="B377" s="30" t="str">
        <f>IF(ISNUMBER('Quantities Report_Secondary'!$A375), "", TRIM(CLEAN(SUBSTITUTE('Quantities Report_Secondary'!$A375, CHAR(160), " "))))</f>
        <v/>
      </c>
      <c r="C377" s="30">
        <f>'Quantities Report_Secondary'!F375</f>
        <v>0</v>
      </c>
      <c r="D377" s="32">
        <f>'Quantities Report_Secondary'!G375</f>
        <v>0</v>
      </c>
    </row>
    <row r="378" spans="1:4">
      <c r="A378" s="15" t="str">
        <f>IF(ISNUMBER(VALUE(SUBSTITUTE('Quantities Report_Secondary'!$A376,"+",""))), VALUE(SUBSTITUTE('Quantities Report_Secondary'!$A376,"+","")),IF('Quantities Report_Secondary'!$A376="","End of Project",$A377))</f>
        <v>End of Project</v>
      </c>
      <c r="B378" s="30" t="str">
        <f>IF(ISNUMBER('Quantities Report_Secondary'!$A376), "", TRIM(CLEAN(SUBSTITUTE('Quantities Report_Secondary'!$A376, CHAR(160), " "))))</f>
        <v/>
      </c>
      <c r="C378" s="30">
        <f>'Quantities Report_Secondary'!F376</f>
        <v>0</v>
      </c>
      <c r="D378" s="32">
        <f>'Quantities Report_Secondary'!G376</f>
        <v>0</v>
      </c>
    </row>
    <row r="379" spans="1:4">
      <c r="A379" s="15" t="str">
        <f>IF(ISNUMBER(VALUE(SUBSTITUTE('Quantities Report_Secondary'!$A377,"+",""))), VALUE(SUBSTITUTE('Quantities Report_Secondary'!$A377,"+","")),IF('Quantities Report_Secondary'!$A377="","End of Project",$A378))</f>
        <v>End of Project</v>
      </c>
      <c r="B379" s="30" t="str">
        <f>IF(ISNUMBER('Quantities Report_Secondary'!$A377), "", TRIM(CLEAN(SUBSTITUTE('Quantities Report_Secondary'!$A377, CHAR(160), " "))))</f>
        <v/>
      </c>
      <c r="C379" s="30">
        <f>'Quantities Report_Secondary'!F377</f>
        <v>0</v>
      </c>
      <c r="D379" s="32">
        <f>'Quantities Report_Secondary'!G377</f>
        <v>0</v>
      </c>
    </row>
    <row r="380" spans="1:4">
      <c r="A380" s="15" t="str">
        <f>IF(ISNUMBER(VALUE(SUBSTITUTE('Quantities Report_Secondary'!$A378,"+",""))), VALUE(SUBSTITUTE('Quantities Report_Secondary'!$A378,"+","")),IF('Quantities Report_Secondary'!$A378="","End of Project",$A379))</f>
        <v>End of Project</v>
      </c>
      <c r="B380" s="30" t="str">
        <f>IF(ISNUMBER('Quantities Report_Secondary'!$A378), "", TRIM(CLEAN(SUBSTITUTE('Quantities Report_Secondary'!$A378, CHAR(160), " "))))</f>
        <v/>
      </c>
      <c r="C380" s="30">
        <f>'Quantities Report_Secondary'!F378</f>
        <v>0</v>
      </c>
      <c r="D380" s="32">
        <f>'Quantities Report_Secondary'!G378</f>
        <v>0</v>
      </c>
    </row>
    <row r="381" spans="1:4">
      <c r="A381" s="15" t="str">
        <f>IF(ISNUMBER(VALUE(SUBSTITUTE('Quantities Report_Secondary'!$A379,"+",""))), VALUE(SUBSTITUTE('Quantities Report_Secondary'!$A379,"+","")),IF('Quantities Report_Secondary'!$A379="","End of Project",$A380))</f>
        <v>End of Project</v>
      </c>
      <c r="B381" s="30" t="str">
        <f>IF(ISNUMBER('Quantities Report_Secondary'!$A379), "", TRIM(CLEAN(SUBSTITUTE('Quantities Report_Secondary'!$A379, CHAR(160), " "))))</f>
        <v/>
      </c>
      <c r="C381" s="30">
        <f>'Quantities Report_Secondary'!F379</f>
        <v>0</v>
      </c>
      <c r="D381" s="32">
        <f>'Quantities Report_Secondary'!G379</f>
        <v>0</v>
      </c>
    </row>
    <row r="382" spans="1:4">
      <c r="A382" s="15" t="str">
        <f>IF(ISNUMBER(VALUE(SUBSTITUTE('Quantities Report_Secondary'!$A380,"+",""))), VALUE(SUBSTITUTE('Quantities Report_Secondary'!$A380,"+","")),IF('Quantities Report_Secondary'!$A380="","End of Project",$A381))</f>
        <v>End of Project</v>
      </c>
      <c r="B382" s="30" t="str">
        <f>IF(ISNUMBER('Quantities Report_Secondary'!$A380), "", TRIM(CLEAN(SUBSTITUTE('Quantities Report_Secondary'!$A380, CHAR(160), " "))))</f>
        <v/>
      </c>
      <c r="C382" s="30">
        <f>'Quantities Report_Secondary'!F380</f>
        <v>0</v>
      </c>
      <c r="D382" s="32">
        <f>'Quantities Report_Secondary'!G380</f>
        <v>0</v>
      </c>
    </row>
    <row r="383" spans="1:4">
      <c r="A383" s="15" t="str">
        <f>IF(ISNUMBER(VALUE(SUBSTITUTE('Quantities Report_Secondary'!$A381,"+",""))), VALUE(SUBSTITUTE('Quantities Report_Secondary'!$A381,"+","")),IF('Quantities Report_Secondary'!$A381="","End of Project",$A382))</f>
        <v>End of Project</v>
      </c>
      <c r="B383" s="30" t="str">
        <f>IF(ISNUMBER('Quantities Report_Secondary'!$A381), "", TRIM(CLEAN(SUBSTITUTE('Quantities Report_Secondary'!$A381, CHAR(160), " "))))</f>
        <v/>
      </c>
      <c r="C383" s="30">
        <f>'Quantities Report_Secondary'!F381</f>
        <v>0</v>
      </c>
      <c r="D383" s="32">
        <f>'Quantities Report_Secondary'!G381</f>
        <v>0</v>
      </c>
    </row>
    <row r="384" spans="1:4">
      <c r="A384" s="15" t="str">
        <f>IF(ISNUMBER(VALUE(SUBSTITUTE('Quantities Report_Secondary'!$A382,"+",""))), VALUE(SUBSTITUTE('Quantities Report_Secondary'!$A382,"+","")),IF('Quantities Report_Secondary'!$A382="","End of Project",$A383))</f>
        <v>End of Project</v>
      </c>
      <c r="B384" s="30" t="str">
        <f>IF(ISNUMBER('Quantities Report_Secondary'!$A382), "", TRIM(CLEAN(SUBSTITUTE('Quantities Report_Secondary'!$A382, CHAR(160), " "))))</f>
        <v/>
      </c>
      <c r="C384" s="30">
        <f>'Quantities Report_Secondary'!F382</f>
        <v>0</v>
      </c>
      <c r="D384" s="32">
        <f>'Quantities Report_Secondary'!G382</f>
        <v>0</v>
      </c>
    </row>
    <row r="385" spans="1:4">
      <c r="A385" s="15" t="str">
        <f>IF(ISNUMBER(VALUE(SUBSTITUTE('Quantities Report_Secondary'!$A383,"+",""))), VALUE(SUBSTITUTE('Quantities Report_Secondary'!$A383,"+","")),IF('Quantities Report_Secondary'!$A383="","End of Project",$A384))</f>
        <v>End of Project</v>
      </c>
      <c r="B385" s="30" t="str">
        <f>IF(ISNUMBER('Quantities Report_Secondary'!$A383), "", TRIM(CLEAN(SUBSTITUTE('Quantities Report_Secondary'!$A383, CHAR(160), " "))))</f>
        <v/>
      </c>
      <c r="C385" s="30">
        <f>'Quantities Report_Secondary'!F383</f>
        <v>0</v>
      </c>
      <c r="D385" s="32">
        <f>'Quantities Report_Secondary'!G383</f>
        <v>0</v>
      </c>
    </row>
    <row r="386" spans="1:4">
      <c r="A386" s="15" t="str">
        <f>IF(ISNUMBER(VALUE(SUBSTITUTE('Quantities Report_Secondary'!$A384,"+",""))), VALUE(SUBSTITUTE('Quantities Report_Secondary'!$A384,"+","")),IF('Quantities Report_Secondary'!$A384="","End of Project",$A385))</f>
        <v>End of Project</v>
      </c>
      <c r="B386" s="30" t="str">
        <f>IF(ISNUMBER('Quantities Report_Secondary'!$A384), "", TRIM(CLEAN(SUBSTITUTE('Quantities Report_Secondary'!$A384, CHAR(160), " "))))</f>
        <v/>
      </c>
      <c r="C386" s="30">
        <f>'Quantities Report_Secondary'!F384</f>
        <v>0</v>
      </c>
      <c r="D386" s="32">
        <f>'Quantities Report_Secondary'!G384</f>
        <v>0</v>
      </c>
    </row>
    <row r="387" spans="1:4">
      <c r="A387" s="15" t="str">
        <f>IF(ISNUMBER(VALUE(SUBSTITUTE('Quantities Report_Secondary'!$A385,"+",""))), VALUE(SUBSTITUTE('Quantities Report_Secondary'!$A385,"+","")),IF('Quantities Report_Secondary'!$A385="","End of Project",$A386))</f>
        <v>End of Project</v>
      </c>
      <c r="B387" s="30" t="str">
        <f>IF(ISNUMBER('Quantities Report_Secondary'!$A385), "", TRIM(CLEAN(SUBSTITUTE('Quantities Report_Secondary'!$A385, CHAR(160), " "))))</f>
        <v/>
      </c>
      <c r="C387" s="30">
        <f>'Quantities Report_Secondary'!F385</f>
        <v>0</v>
      </c>
      <c r="D387" s="32">
        <f>'Quantities Report_Secondary'!G385</f>
        <v>0</v>
      </c>
    </row>
    <row r="388" spans="1:4">
      <c r="A388" s="15" t="str">
        <f>IF(ISNUMBER(VALUE(SUBSTITUTE('Quantities Report_Secondary'!$A386,"+",""))), VALUE(SUBSTITUTE('Quantities Report_Secondary'!$A386,"+","")),IF('Quantities Report_Secondary'!$A386="","End of Project",$A387))</f>
        <v>End of Project</v>
      </c>
      <c r="B388" s="30" t="str">
        <f>IF(ISNUMBER('Quantities Report_Secondary'!$A386), "", TRIM(CLEAN(SUBSTITUTE('Quantities Report_Secondary'!$A386, CHAR(160), " "))))</f>
        <v/>
      </c>
      <c r="C388" s="30">
        <f>'Quantities Report_Secondary'!F386</f>
        <v>0</v>
      </c>
      <c r="D388" s="32">
        <f>'Quantities Report_Secondary'!G386</f>
        <v>0</v>
      </c>
    </row>
    <row r="389" spans="1:4">
      <c r="A389" s="15" t="str">
        <f>IF(ISNUMBER(VALUE(SUBSTITUTE('Quantities Report_Secondary'!$A387,"+",""))), VALUE(SUBSTITUTE('Quantities Report_Secondary'!$A387,"+","")),IF('Quantities Report_Secondary'!$A387="","End of Project",$A388))</f>
        <v>End of Project</v>
      </c>
      <c r="B389" s="30" t="str">
        <f>IF(ISNUMBER('Quantities Report_Secondary'!$A387), "", TRIM(CLEAN(SUBSTITUTE('Quantities Report_Secondary'!$A387, CHAR(160), " "))))</f>
        <v/>
      </c>
      <c r="C389" s="30">
        <f>'Quantities Report_Secondary'!F387</f>
        <v>0</v>
      </c>
      <c r="D389" s="32">
        <f>'Quantities Report_Secondary'!G387</f>
        <v>0</v>
      </c>
    </row>
    <row r="390" spans="1:4">
      <c r="A390" s="15" t="str">
        <f>IF(ISNUMBER(VALUE(SUBSTITUTE('Quantities Report_Secondary'!$A388,"+",""))), VALUE(SUBSTITUTE('Quantities Report_Secondary'!$A388,"+","")),IF('Quantities Report_Secondary'!$A388="","End of Project",$A389))</f>
        <v>End of Project</v>
      </c>
      <c r="B390" s="30" t="str">
        <f>IF(ISNUMBER('Quantities Report_Secondary'!$A388), "", TRIM(CLEAN(SUBSTITUTE('Quantities Report_Secondary'!$A388, CHAR(160), " "))))</f>
        <v/>
      </c>
      <c r="C390" s="30">
        <f>'Quantities Report_Secondary'!F388</f>
        <v>0</v>
      </c>
      <c r="D390" s="32">
        <f>'Quantities Report_Secondary'!G388</f>
        <v>0</v>
      </c>
    </row>
    <row r="391" spans="1:4">
      <c r="A391" s="15" t="str">
        <f>IF(ISNUMBER(VALUE(SUBSTITUTE('Quantities Report_Secondary'!$A389,"+",""))), VALUE(SUBSTITUTE('Quantities Report_Secondary'!$A389,"+","")),IF('Quantities Report_Secondary'!$A389="","End of Project",$A390))</f>
        <v>End of Project</v>
      </c>
      <c r="B391" s="30" t="str">
        <f>IF(ISNUMBER('Quantities Report_Secondary'!$A389), "", TRIM(CLEAN(SUBSTITUTE('Quantities Report_Secondary'!$A389, CHAR(160), " "))))</f>
        <v/>
      </c>
      <c r="C391" s="30">
        <f>'Quantities Report_Secondary'!F389</f>
        <v>0</v>
      </c>
      <c r="D391" s="32">
        <f>'Quantities Report_Secondary'!G389</f>
        <v>0</v>
      </c>
    </row>
    <row r="392" spans="1:4">
      <c r="A392" s="15" t="str">
        <f>IF(ISNUMBER(VALUE(SUBSTITUTE('Quantities Report_Secondary'!$A390,"+",""))), VALUE(SUBSTITUTE('Quantities Report_Secondary'!$A390,"+","")),IF('Quantities Report_Secondary'!$A390="","End of Project",$A391))</f>
        <v>End of Project</v>
      </c>
      <c r="B392" s="30" t="str">
        <f>IF(ISNUMBER('Quantities Report_Secondary'!$A390), "", TRIM(CLEAN(SUBSTITUTE('Quantities Report_Secondary'!$A390, CHAR(160), " "))))</f>
        <v/>
      </c>
      <c r="C392" s="30">
        <f>'Quantities Report_Secondary'!F390</f>
        <v>0</v>
      </c>
      <c r="D392" s="32">
        <f>'Quantities Report_Secondary'!G390</f>
        <v>0</v>
      </c>
    </row>
    <row r="393" spans="1:4">
      <c r="A393" s="15" t="str">
        <f>IF(ISNUMBER(VALUE(SUBSTITUTE('Quantities Report_Secondary'!$A391,"+",""))), VALUE(SUBSTITUTE('Quantities Report_Secondary'!$A391,"+","")),IF('Quantities Report_Secondary'!$A391="","End of Project",$A392))</f>
        <v>End of Project</v>
      </c>
      <c r="B393" s="30" t="str">
        <f>IF(ISNUMBER('Quantities Report_Secondary'!$A391), "", TRIM(CLEAN(SUBSTITUTE('Quantities Report_Secondary'!$A391, CHAR(160), " "))))</f>
        <v/>
      </c>
      <c r="C393" s="30">
        <f>'Quantities Report_Secondary'!F391</f>
        <v>0</v>
      </c>
      <c r="D393" s="32">
        <f>'Quantities Report_Secondary'!G391</f>
        <v>0</v>
      </c>
    </row>
    <row r="394" spans="1:4">
      <c r="A394" s="15" t="str">
        <f>IF(ISNUMBER(VALUE(SUBSTITUTE('Quantities Report_Secondary'!$A392,"+",""))), VALUE(SUBSTITUTE('Quantities Report_Secondary'!$A392,"+","")),IF('Quantities Report_Secondary'!$A392="","End of Project",$A393))</f>
        <v>End of Project</v>
      </c>
      <c r="B394" s="30" t="str">
        <f>IF(ISNUMBER('Quantities Report_Secondary'!$A392), "", TRIM(CLEAN(SUBSTITUTE('Quantities Report_Secondary'!$A392, CHAR(160), " "))))</f>
        <v/>
      </c>
      <c r="C394" s="30">
        <f>'Quantities Report_Secondary'!F392</f>
        <v>0</v>
      </c>
      <c r="D394" s="32">
        <f>'Quantities Report_Secondary'!G392</f>
        <v>0</v>
      </c>
    </row>
    <row r="395" spans="1:4">
      <c r="A395" s="15" t="str">
        <f>IF(ISNUMBER(VALUE(SUBSTITUTE('Quantities Report_Secondary'!$A393,"+",""))), VALUE(SUBSTITUTE('Quantities Report_Secondary'!$A393,"+","")),IF('Quantities Report_Secondary'!$A393="","End of Project",$A394))</f>
        <v>End of Project</v>
      </c>
      <c r="B395" s="30" t="str">
        <f>IF(ISNUMBER('Quantities Report_Secondary'!$A393), "", TRIM(CLEAN(SUBSTITUTE('Quantities Report_Secondary'!$A393, CHAR(160), " "))))</f>
        <v/>
      </c>
      <c r="C395" s="30">
        <f>'Quantities Report_Secondary'!F393</f>
        <v>0</v>
      </c>
      <c r="D395" s="32">
        <f>'Quantities Report_Secondary'!G393</f>
        <v>0</v>
      </c>
    </row>
    <row r="396" spans="1:4">
      <c r="A396" s="15" t="str">
        <f>IF(ISNUMBER(VALUE(SUBSTITUTE('Quantities Report_Secondary'!$A394,"+",""))), VALUE(SUBSTITUTE('Quantities Report_Secondary'!$A394,"+","")),IF('Quantities Report_Secondary'!$A394="","End of Project",$A395))</f>
        <v>End of Project</v>
      </c>
      <c r="B396" s="30" t="str">
        <f>IF(ISNUMBER('Quantities Report_Secondary'!$A394), "", TRIM(CLEAN(SUBSTITUTE('Quantities Report_Secondary'!$A394, CHAR(160), " "))))</f>
        <v/>
      </c>
      <c r="C396" s="30">
        <f>'Quantities Report_Secondary'!F394</f>
        <v>0</v>
      </c>
      <c r="D396" s="32">
        <f>'Quantities Report_Secondary'!G394</f>
        <v>0</v>
      </c>
    </row>
    <row r="397" spans="1:4">
      <c r="A397" s="15" t="str">
        <f>IF(ISNUMBER(VALUE(SUBSTITUTE('Quantities Report_Secondary'!$A395,"+",""))), VALUE(SUBSTITUTE('Quantities Report_Secondary'!$A395,"+","")),IF('Quantities Report_Secondary'!$A395="","End of Project",$A396))</f>
        <v>End of Project</v>
      </c>
      <c r="B397" s="30" t="str">
        <f>IF(ISNUMBER('Quantities Report_Secondary'!$A395), "", TRIM(CLEAN(SUBSTITUTE('Quantities Report_Secondary'!$A395, CHAR(160), " "))))</f>
        <v/>
      </c>
      <c r="C397" s="30">
        <f>'Quantities Report_Secondary'!F395</f>
        <v>0</v>
      </c>
      <c r="D397" s="32">
        <f>'Quantities Report_Secondary'!G395</f>
        <v>0</v>
      </c>
    </row>
    <row r="398" spans="1:4">
      <c r="A398" s="15" t="str">
        <f>IF(ISNUMBER(VALUE(SUBSTITUTE('Quantities Report_Secondary'!$A396,"+",""))), VALUE(SUBSTITUTE('Quantities Report_Secondary'!$A396,"+","")),IF('Quantities Report_Secondary'!$A396="","End of Project",$A397))</f>
        <v>End of Project</v>
      </c>
      <c r="B398" s="30" t="str">
        <f>IF(ISNUMBER('Quantities Report_Secondary'!$A396), "", TRIM(CLEAN(SUBSTITUTE('Quantities Report_Secondary'!$A396, CHAR(160), " "))))</f>
        <v/>
      </c>
      <c r="C398" s="30">
        <f>'Quantities Report_Secondary'!F396</f>
        <v>0</v>
      </c>
      <c r="D398" s="32">
        <f>'Quantities Report_Secondary'!G396</f>
        <v>0</v>
      </c>
    </row>
    <row r="399" spans="1:4">
      <c r="A399" s="15" t="str">
        <f>IF(ISNUMBER(VALUE(SUBSTITUTE('Quantities Report_Secondary'!$A397,"+",""))), VALUE(SUBSTITUTE('Quantities Report_Secondary'!$A397,"+","")),IF('Quantities Report_Secondary'!$A397="","End of Project",$A398))</f>
        <v>End of Project</v>
      </c>
      <c r="B399" s="30" t="str">
        <f>IF(ISNUMBER('Quantities Report_Secondary'!$A397), "", TRIM(CLEAN(SUBSTITUTE('Quantities Report_Secondary'!$A397, CHAR(160), " "))))</f>
        <v/>
      </c>
      <c r="C399" s="30">
        <f>'Quantities Report_Secondary'!F397</f>
        <v>0</v>
      </c>
      <c r="D399" s="32">
        <f>'Quantities Report_Secondary'!G397</f>
        <v>0</v>
      </c>
    </row>
    <row r="400" spans="1:4">
      <c r="A400" s="15" t="str">
        <f>IF(ISNUMBER(VALUE(SUBSTITUTE('Quantities Report_Secondary'!$A398,"+",""))), VALUE(SUBSTITUTE('Quantities Report_Secondary'!$A398,"+","")),IF('Quantities Report_Secondary'!$A398="","End of Project",$A399))</f>
        <v>End of Project</v>
      </c>
      <c r="B400" s="30" t="str">
        <f>IF(ISNUMBER('Quantities Report_Secondary'!$A398), "", TRIM(CLEAN(SUBSTITUTE('Quantities Report_Secondary'!$A398, CHAR(160), " "))))</f>
        <v/>
      </c>
      <c r="C400" s="30">
        <f>'Quantities Report_Secondary'!F398</f>
        <v>0</v>
      </c>
      <c r="D400" s="32">
        <f>'Quantities Report_Secondary'!G398</f>
        <v>0</v>
      </c>
    </row>
    <row r="401" spans="1:4">
      <c r="A401" s="15" t="str">
        <f>IF(ISNUMBER(VALUE(SUBSTITUTE('Quantities Report_Secondary'!$A399,"+",""))), VALUE(SUBSTITUTE('Quantities Report_Secondary'!$A399,"+","")),IF('Quantities Report_Secondary'!$A399="","End of Project",$A400))</f>
        <v>End of Project</v>
      </c>
      <c r="B401" s="30" t="str">
        <f>IF(ISNUMBER('Quantities Report_Secondary'!$A399), "", TRIM(CLEAN(SUBSTITUTE('Quantities Report_Secondary'!$A399, CHAR(160), " "))))</f>
        <v/>
      </c>
      <c r="C401" s="30">
        <f>'Quantities Report_Secondary'!F399</f>
        <v>0</v>
      </c>
      <c r="D401" s="32">
        <f>'Quantities Report_Secondary'!G399</f>
        <v>0</v>
      </c>
    </row>
    <row r="402" spans="1:4">
      <c r="A402" s="15" t="str">
        <f>IF(ISNUMBER(VALUE(SUBSTITUTE('Quantities Report_Secondary'!$A400,"+",""))), VALUE(SUBSTITUTE('Quantities Report_Secondary'!$A400,"+","")),IF('Quantities Report_Secondary'!$A400="","End of Project",$A401))</f>
        <v>End of Project</v>
      </c>
      <c r="B402" s="30" t="str">
        <f>IF(ISNUMBER('Quantities Report_Secondary'!$A400), "", TRIM(CLEAN(SUBSTITUTE('Quantities Report_Secondary'!$A400, CHAR(160), " "))))</f>
        <v/>
      </c>
      <c r="C402" s="30">
        <f>'Quantities Report_Secondary'!F400</f>
        <v>0</v>
      </c>
      <c r="D402" s="32">
        <f>'Quantities Report_Secondary'!G400</f>
        <v>0</v>
      </c>
    </row>
    <row r="403" spans="1:4">
      <c r="A403" s="15" t="str">
        <f>IF(ISNUMBER(VALUE(SUBSTITUTE('Quantities Report_Secondary'!$A401,"+",""))), VALUE(SUBSTITUTE('Quantities Report_Secondary'!$A401,"+","")),IF('Quantities Report_Secondary'!$A401="","End of Project",$A402))</f>
        <v>End of Project</v>
      </c>
      <c r="B403" s="30" t="str">
        <f>IF(ISNUMBER('Quantities Report_Secondary'!$A401), "", TRIM(CLEAN(SUBSTITUTE('Quantities Report_Secondary'!$A401, CHAR(160), " "))))</f>
        <v/>
      </c>
      <c r="C403" s="30">
        <f>'Quantities Report_Secondary'!F401</f>
        <v>0</v>
      </c>
      <c r="D403" s="32">
        <f>'Quantities Report_Secondary'!G401</f>
        <v>0</v>
      </c>
    </row>
    <row r="404" spans="1:4">
      <c r="A404" s="15" t="str">
        <f>IF(ISNUMBER(VALUE(SUBSTITUTE('Quantities Report_Secondary'!$A402,"+",""))), VALUE(SUBSTITUTE('Quantities Report_Secondary'!$A402,"+","")),IF('Quantities Report_Secondary'!$A402="","End of Project",$A403))</f>
        <v>End of Project</v>
      </c>
      <c r="B404" s="30" t="str">
        <f>IF(ISNUMBER('Quantities Report_Secondary'!$A402), "", TRIM(CLEAN(SUBSTITUTE('Quantities Report_Secondary'!$A402, CHAR(160), " "))))</f>
        <v/>
      </c>
      <c r="C404" s="30">
        <f>'Quantities Report_Secondary'!F402</f>
        <v>0</v>
      </c>
      <c r="D404" s="32">
        <f>'Quantities Report_Secondary'!G402</f>
        <v>0</v>
      </c>
    </row>
    <row r="405" spans="1:4">
      <c r="A405" s="15" t="str">
        <f>IF(ISNUMBER(VALUE(SUBSTITUTE('Quantities Report_Secondary'!$A403,"+",""))), VALUE(SUBSTITUTE('Quantities Report_Secondary'!$A403,"+","")),IF('Quantities Report_Secondary'!$A403="","End of Project",$A404))</f>
        <v>End of Project</v>
      </c>
      <c r="B405" s="30" t="str">
        <f>IF(ISNUMBER('Quantities Report_Secondary'!$A403), "", TRIM(CLEAN(SUBSTITUTE('Quantities Report_Secondary'!$A403, CHAR(160), " "))))</f>
        <v/>
      </c>
      <c r="C405" s="30">
        <f>'Quantities Report_Secondary'!F403</f>
        <v>0</v>
      </c>
      <c r="D405" s="32">
        <f>'Quantities Report_Secondary'!G403</f>
        <v>0</v>
      </c>
    </row>
    <row r="406" spans="1:4">
      <c r="A406" s="15" t="str">
        <f>IF(ISNUMBER(VALUE(SUBSTITUTE('Quantities Report_Secondary'!$A404,"+",""))), VALUE(SUBSTITUTE('Quantities Report_Secondary'!$A404,"+","")),IF('Quantities Report_Secondary'!$A404="","End of Project",$A405))</f>
        <v>End of Project</v>
      </c>
      <c r="B406" s="30" t="str">
        <f>IF(ISNUMBER('Quantities Report_Secondary'!$A404), "", TRIM(CLEAN(SUBSTITUTE('Quantities Report_Secondary'!$A404, CHAR(160), " "))))</f>
        <v/>
      </c>
      <c r="C406" s="30">
        <f>'Quantities Report_Secondary'!F404</f>
        <v>0</v>
      </c>
      <c r="D406" s="32">
        <f>'Quantities Report_Secondary'!G404</f>
        <v>0</v>
      </c>
    </row>
    <row r="407" spans="1:4">
      <c r="A407" s="15" t="str">
        <f>IF(ISNUMBER(VALUE(SUBSTITUTE('Quantities Report_Secondary'!$A405,"+",""))), VALUE(SUBSTITUTE('Quantities Report_Secondary'!$A405,"+","")),IF('Quantities Report_Secondary'!$A405="","End of Project",$A406))</f>
        <v>End of Project</v>
      </c>
      <c r="B407" s="30" t="str">
        <f>IF(ISNUMBER('Quantities Report_Secondary'!$A405), "", TRIM(CLEAN(SUBSTITUTE('Quantities Report_Secondary'!$A405, CHAR(160), " "))))</f>
        <v/>
      </c>
      <c r="C407" s="30">
        <f>'Quantities Report_Secondary'!F405</f>
        <v>0</v>
      </c>
      <c r="D407" s="32">
        <f>'Quantities Report_Secondary'!G405</f>
        <v>0</v>
      </c>
    </row>
    <row r="408" spans="1:4">
      <c r="A408" s="15" t="str">
        <f>IF(ISNUMBER(VALUE(SUBSTITUTE('Quantities Report_Secondary'!$A406,"+",""))), VALUE(SUBSTITUTE('Quantities Report_Secondary'!$A406,"+","")),IF('Quantities Report_Secondary'!$A406="","End of Project",$A407))</f>
        <v>End of Project</v>
      </c>
      <c r="B408" s="30" t="str">
        <f>IF(ISNUMBER('Quantities Report_Secondary'!$A406), "", TRIM(CLEAN(SUBSTITUTE('Quantities Report_Secondary'!$A406, CHAR(160), " "))))</f>
        <v/>
      </c>
      <c r="C408" s="30">
        <f>'Quantities Report_Secondary'!F406</f>
        <v>0</v>
      </c>
      <c r="D408" s="32">
        <f>'Quantities Report_Secondary'!G406</f>
        <v>0</v>
      </c>
    </row>
    <row r="409" spans="1:4">
      <c r="A409" s="15" t="str">
        <f>IF(ISNUMBER(VALUE(SUBSTITUTE('Quantities Report_Secondary'!$A407,"+",""))), VALUE(SUBSTITUTE('Quantities Report_Secondary'!$A407,"+","")),IF('Quantities Report_Secondary'!$A407="","End of Project",$A408))</f>
        <v>End of Project</v>
      </c>
      <c r="B409" s="30" t="str">
        <f>IF(ISNUMBER('Quantities Report_Secondary'!$A407), "", TRIM(CLEAN(SUBSTITUTE('Quantities Report_Secondary'!$A407, CHAR(160), " "))))</f>
        <v/>
      </c>
      <c r="C409" s="30">
        <f>'Quantities Report_Secondary'!F407</f>
        <v>0</v>
      </c>
      <c r="D409" s="32">
        <f>'Quantities Report_Secondary'!G407</f>
        <v>0</v>
      </c>
    </row>
    <row r="410" spans="1:4">
      <c r="A410" s="15" t="str">
        <f>IF(ISNUMBER(VALUE(SUBSTITUTE('Quantities Report_Secondary'!$A408,"+",""))), VALUE(SUBSTITUTE('Quantities Report_Secondary'!$A408,"+","")),IF('Quantities Report_Secondary'!$A408="","End of Project",$A409))</f>
        <v>End of Project</v>
      </c>
      <c r="B410" s="30" t="str">
        <f>IF(ISNUMBER('Quantities Report_Secondary'!$A408), "", TRIM(CLEAN(SUBSTITUTE('Quantities Report_Secondary'!$A408, CHAR(160), " "))))</f>
        <v/>
      </c>
      <c r="C410" s="30">
        <f>'Quantities Report_Secondary'!F408</f>
        <v>0</v>
      </c>
      <c r="D410" s="32">
        <f>'Quantities Report_Secondary'!G408</f>
        <v>0</v>
      </c>
    </row>
    <row r="411" spans="1:4">
      <c r="A411" s="15" t="str">
        <f>IF(ISNUMBER(VALUE(SUBSTITUTE('Quantities Report_Secondary'!$A409,"+",""))), VALUE(SUBSTITUTE('Quantities Report_Secondary'!$A409,"+","")),IF('Quantities Report_Secondary'!$A409="","End of Project",$A410))</f>
        <v>End of Project</v>
      </c>
      <c r="B411" s="30" t="str">
        <f>IF(ISNUMBER('Quantities Report_Secondary'!$A409), "", TRIM(CLEAN(SUBSTITUTE('Quantities Report_Secondary'!$A409, CHAR(160), " "))))</f>
        <v/>
      </c>
      <c r="C411" s="30">
        <f>'Quantities Report_Secondary'!F409</f>
        <v>0</v>
      </c>
      <c r="D411" s="32">
        <f>'Quantities Report_Secondary'!G409</f>
        <v>0</v>
      </c>
    </row>
    <row r="412" spans="1:4">
      <c r="A412" s="15" t="str">
        <f>IF(ISNUMBER(VALUE(SUBSTITUTE('Quantities Report_Secondary'!$A410,"+",""))), VALUE(SUBSTITUTE('Quantities Report_Secondary'!$A410,"+","")),IF('Quantities Report_Secondary'!$A410="","End of Project",$A411))</f>
        <v>End of Project</v>
      </c>
      <c r="B412" s="30" t="str">
        <f>IF(ISNUMBER('Quantities Report_Secondary'!$A410), "", TRIM(CLEAN(SUBSTITUTE('Quantities Report_Secondary'!$A410, CHAR(160), " "))))</f>
        <v/>
      </c>
      <c r="C412" s="30">
        <f>'Quantities Report_Secondary'!F410</f>
        <v>0</v>
      </c>
      <c r="D412" s="32">
        <f>'Quantities Report_Secondary'!G410</f>
        <v>0</v>
      </c>
    </row>
    <row r="413" spans="1:4">
      <c r="A413" s="15" t="str">
        <f>IF(ISNUMBER(VALUE(SUBSTITUTE('Quantities Report_Secondary'!$A411,"+",""))), VALUE(SUBSTITUTE('Quantities Report_Secondary'!$A411,"+","")),IF('Quantities Report_Secondary'!$A411="","End of Project",$A412))</f>
        <v>End of Project</v>
      </c>
      <c r="B413" s="30" t="str">
        <f>IF(ISNUMBER('Quantities Report_Secondary'!$A411), "", TRIM(CLEAN(SUBSTITUTE('Quantities Report_Secondary'!$A411, CHAR(160), " "))))</f>
        <v/>
      </c>
      <c r="C413" s="30">
        <f>'Quantities Report_Secondary'!F411</f>
        <v>0</v>
      </c>
      <c r="D413" s="32">
        <f>'Quantities Report_Secondary'!G411</f>
        <v>0</v>
      </c>
    </row>
    <row r="414" spans="1:4">
      <c r="A414" s="15" t="str">
        <f>IF(ISNUMBER(VALUE(SUBSTITUTE('Quantities Report_Secondary'!$A412,"+",""))), VALUE(SUBSTITUTE('Quantities Report_Secondary'!$A412,"+","")),IF('Quantities Report_Secondary'!$A412="","End of Project",$A413))</f>
        <v>End of Project</v>
      </c>
      <c r="B414" s="30" t="str">
        <f>IF(ISNUMBER('Quantities Report_Secondary'!$A412), "", TRIM(CLEAN(SUBSTITUTE('Quantities Report_Secondary'!$A412, CHAR(160), " "))))</f>
        <v/>
      </c>
      <c r="C414" s="30">
        <f>'Quantities Report_Secondary'!F412</f>
        <v>0</v>
      </c>
      <c r="D414" s="32">
        <f>'Quantities Report_Secondary'!G412</f>
        <v>0</v>
      </c>
    </row>
    <row r="415" spans="1:4">
      <c r="A415" s="15" t="str">
        <f>IF(ISNUMBER(VALUE(SUBSTITUTE('Quantities Report_Secondary'!$A413,"+",""))), VALUE(SUBSTITUTE('Quantities Report_Secondary'!$A413,"+","")),IF('Quantities Report_Secondary'!$A413="","End of Project",$A414))</f>
        <v>End of Project</v>
      </c>
      <c r="B415" s="30" t="str">
        <f>IF(ISNUMBER('Quantities Report_Secondary'!$A413), "", TRIM(CLEAN(SUBSTITUTE('Quantities Report_Secondary'!$A413, CHAR(160), " "))))</f>
        <v/>
      </c>
      <c r="C415" s="30">
        <f>'Quantities Report_Secondary'!F413</f>
        <v>0</v>
      </c>
      <c r="D415" s="32">
        <f>'Quantities Report_Secondary'!G413</f>
        <v>0</v>
      </c>
    </row>
    <row r="416" spans="1:4">
      <c r="A416" s="15" t="str">
        <f>IF(ISNUMBER(VALUE(SUBSTITUTE('Quantities Report_Secondary'!$A414,"+",""))), VALUE(SUBSTITUTE('Quantities Report_Secondary'!$A414,"+","")),IF('Quantities Report_Secondary'!$A414="","End of Project",$A415))</f>
        <v>End of Project</v>
      </c>
      <c r="B416" s="30" t="str">
        <f>IF(ISNUMBER('Quantities Report_Secondary'!$A414), "", TRIM(CLEAN(SUBSTITUTE('Quantities Report_Secondary'!$A414, CHAR(160), " "))))</f>
        <v/>
      </c>
      <c r="C416" s="30">
        <f>'Quantities Report_Secondary'!F414</f>
        <v>0</v>
      </c>
      <c r="D416" s="32">
        <f>'Quantities Report_Secondary'!G414</f>
        <v>0</v>
      </c>
    </row>
    <row r="417" spans="1:4">
      <c r="A417" s="15" t="str">
        <f>IF(ISNUMBER(VALUE(SUBSTITUTE('Quantities Report_Secondary'!$A415,"+",""))), VALUE(SUBSTITUTE('Quantities Report_Secondary'!$A415,"+","")),IF('Quantities Report_Secondary'!$A415="","End of Project",$A416))</f>
        <v>End of Project</v>
      </c>
      <c r="B417" s="30" t="str">
        <f>IF(ISNUMBER('Quantities Report_Secondary'!$A415), "", TRIM(CLEAN(SUBSTITUTE('Quantities Report_Secondary'!$A415, CHAR(160), " "))))</f>
        <v/>
      </c>
      <c r="C417" s="30">
        <f>'Quantities Report_Secondary'!F415</f>
        <v>0</v>
      </c>
      <c r="D417" s="32">
        <f>'Quantities Report_Secondary'!G415</f>
        <v>0</v>
      </c>
    </row>
    <row r="418" spans="1:4">
      <c r="A418" s="15" t="str">
        <f>IF(ISNUMBER(VALUE(SUBSTITUTE('Quantities Report_Secondary'!$A416,"+",""))), VALUE(SUBSTITUTE('Quantities Report_Secondary'!$A416,"+","")),IF('Quantities Report_Secondary'!$A416="","End of Project",$A417))</f>
        <v>End of Project</v>
      </c>
      <c r="B418" s="30" t="str">
        <f>IF(ISNUMBER('Quantities Report_Secondary'!$A416), "", TRIM(CLEAN(SUBSTITUTE('Quantities Report_Secondary'!$A416, CHAR(160), " "))))</f>
        <v/>
      </c>
      <c r="C418" s="30">
        <f>'Quantities Report_Secondary'!F416</f>
        <v>0</v>
      </c>
      <c r="D418" s="32">
        <f>'Quantities Report_Secondary'!G416</f>
        <v>0</v>
      </c>
    </row>
    <row r="419" spans="1:4">
      <c r="A419" s="15" t="str">
        <f>IF(ISNUMBER(VALUE(SUBSTITUTE('Quantities Report_Secondary'!$A417,"+",""))), VALUE(SUBSTITUTE('Quantities Report_Secondary'!$A417,"+","")),IF('Quantities Report_Secondary'!$A417="","End of Project",$A418))</f>
        <v>End of Project</v>
      </c>
      <c r="B419" s="30" t="str">
        <f>IF(ISNUMBER('Quantities Report_Secondary'!$A417), "", TRIM(CLEAN(SUBSTITUTE('Quantities Report_Secondary'!$A417, CHAR(160), " "))))</f>
        <v/>
      </c>
      <c r="C419" s="30">
        <f>'Quantities Report_Secondary'!F417</f>
        <v>0</v>
      </c>
      <c r="D419" s="32">
        <f>'Quantities Report_Secondary'!G417</f>
        <v>0</v>
      </c>
    </row>
    <row r="420" spans="1:4">
      <c r="A420" s="15" t="str">
        <f>IF(ISNUMBER(VALUE(SUBSTITUTE('Quantities Report_Secondary'!$A418,"+",""))), VALUE(SUBSTITUTE('Quantities Report_Secondary'!$A418,"+","")),IF('Quantities Report_Secondary'!$A418="","End of Project",$A419))</f>
        <v>End of Project</v>
      </c>
      <c r="B420" s="30" t="str">
        <f>IF(ISNUMBER('Quantities Report_Secondary'!$A418), "", TRIM(CLEAN(SUBSTITUTE('Quantities Report_Secondary'!$A418, CHAR(160), " "))))</f>
        <v/>
      </c>
      <c r="C420" s="30">
        <f>'Quantities Report_Secondary'!F418</f>
        <v>0</v>
      </c>
      <c r="D420" s="32">
        <f>'Quantities Report_Secondary'!G418</f>
        <v>0</v>
      </c>
    </row>
    <row r="421" spans="1:4">
      <c r="A421" s="15" t="str">
        <f>IF(ISNUMBER(VALUE(SUBSTITUTE('Quantities Report_Secondary'!$A419,"+",""))), VALUE(SUBSTITUTE('Quantities Report_Secondary'!$A419,"+","")),IF('Quantities Report_Secondary'!$A419="","End of Project",$A420))</f>
        <v>End of Project</v>
      </c>
      <c r="B421" s="30" t="str">
        <f>IF(ISNUMBER('Quantities Report_Secondary'!$A419), "", TRIM(CLEAN(SUBSTITUTE('Quantities Report_Secondary'!$A419, CHAR(160), " "))))</f>
        <v/>
      </c>
      <c r="C421" s="30">
        <f>'Quantities Report_Secondary'!F419</f>
        <v>0</v>
      </c>
      <c r="D421" s="32">
        <f>'Quantities Report_Secondary'!G419</f>
        <v>0</v>
      </c>
    </row>
    <row r="422" spans="1:4">
      <c r="A422" s="15" t="str">
        <f>IF(ISNUMBER(VALUE(SUBSTITUTE('Quantities Report_Secondary'!$A420,"+",""))), VALUE(SUBSTITUTE('Quantities Report_Secondary'!$A420,"+","")),IF('Quantities Report_Secondary'!$A420="","End of Project",$A421))</f>
        <v>End of Project</v>
      </c>
      <c r="B422" s="30" t="str">
        <f>IF(ISNUMBER('Quantities Report_Secondary'!$A420), "", TRIM(CLEAN(SUBSTITUTE('Quantities Report_Secondary'!$A420, CHAR(160), " "))))</f>
        <v/>
      </c>
      <c r="C422" s="30">
        <f>'Quantities Report_Secondary'!F420</f>
        <v>0</v>
      </c>
      <c r="D422" s="32">
        <f>'Quantities Report_Secondary'!G420</f>
        <v>0</v>
      </c>
    </row>
    <row r="423" spans="1:4">
      <c r="A423" s="15" t="str">
        <f>IF(ISNUMBER(VALUE(SUBSTITUTE('Quantities Report_Secondary'!$A421,"+",""))), VALUE(SUBSTITUTE('Quantities Report_Secondary'!$A421,"+","")),IF('Quantities Report_Secondary'!$A421="","End of Project",$A422))</f>
        <v>End of Project</v>
      </c>
      <c r="B423" s="30" t="str">
        <f>IF(ISNUMBER('Quantities Report_Secondary'!$A421), "", TRIM(CLEAN(SUBSTITUTE('Quantities Report_Secondary'!$A421, CHAR(160), " "))))</f>
        <v/>
      </c>
      <c r="C423" s="30">
        <f>'Quantities Report_Secondary'!F421</f>
        <v>0</v>
      </c>
      <c r="D423" s="32">
        <f>'Quantities Report_Secondary'!G421</f>
        <v>0</v>
      </c>
    </row>
    <row r="424" spans="1:4">
      <c r="A424" s="15" t="str">
        <f>IF(ISNUMBER(VALUE(SUBSTITUTE('Quantities Report_Secondary'!$A422,"+",""))), VALUE(SUBSTITUTE('Quantities Report_Secondary'!$A422,"+","")),IF('Quantities Report_Secondary'!$A422="","End of Project",$A423))</f>
        <v>End of Project</v>
      </c>
      <c r="B424" s="30" t="str">
        <f>IF(ISNUMBER('Quantities Report_Secondary'!$A422), "", TRIM(CLEAN(SUBSTITUTE('Quantities Report_Secondary'!$A422, CHAR(160), " "))))</f>
        <v/>
      </c>
      <c r="C424" s="30">
        <f>'Quantities Report_Secondary'!F422</f>
        <v>0</v>
      </c>
      <c r="D424" s="32">
        <f>'Quantities Report_Secondary'!G422</f>
        <v>0</v>
      </c>
    </row>
    <row r="425" spans="1:4">
      <c r="A425" s="15" t="str">
        <f>IF(ISNUMBER(VALUE(SUBSTITUTE('Quantities Report_Secondary'!$A423,"+",""))), VALUE(SUBSTITUTE('Quantities Report_Secondary'!$A423,"+","")),IF('Quantities Report_Secondary'!$A423="","End of Project",$A424))</f>
        <v>End of Project</v>
      </c>
      <c r="B425" s="30" t="str">
        <f>IF(ISNUMBER('Quantities Report_Secondary'!$A423), "", TRIM(CLEAN(SUBSTITUTE('Quantities Report_Secondary'!$A423, CHAR(160), " "))))</f>
        <v/>
      </c>
      <c r="C425" s="30">
        <f>'Quantities Report_Secondary'!F423</f>
        <v>0</v>
      </c>
      <c r="D425" s="32">
        <f>'Quantities Report_Secondary'!G423</f>
        <v>0</v>
      </c>
    </row>
    <row r="426" spans="1:4">
      <c r="A426" s="15" t="str">
        <f>IF(ISNUMBER(VALUE(SUBSTITUTE('Quantities Report_Secondary'!$A424,"+",""))), VALUE(SUBSTITUTE('Quantities Report_Secondary'!$A424,"+","")),IF('Quantities Report_Secondary'!$A424="","End of Project",$A425))</f>
        <v>End of Project</v>
      </c>
      <c r="B426" s="30" t="str">
        <f>IF(ISNUMBER('Quantities Report_Secondary'!$A424), "", TRIM(CLEAN(SUBSTITUTE('Quantities Report_Secondary'!$A424, CHAR(160), " "))))</f>
        <v/>
      </c>
      <c r="C426" s="30">
        <f>'Quantities Report_Secondary'!F424</f>
        <v>0</v>
      </c>
      <c r="D426" s="32">
        <f>'Quantities Report_Secondary'!G424</f>
        <v>0</v>
      </c>
    </row>
    <row r="427" spans="1:4">
      <c r="A427" s="15" t="str">
        <f>IF(ISNUMBER(VALUE(SUBSTITUTE('Quantities Report_Secondary'!$A425,"+",""))), VALUE(SUBSTITUTE('Quantities Report_Secondary'!$A425,"+","")),IF('Quantities Report_Secondary'!$A425="","End of Project",$A426))</f>
        <v>End of Project</v>
      </c>
      <c r="B427" s="30" t="str">
        <f>IF(ISNUMBER('Quantities Report_Secondary'!$A425), "", TRIM(CLEAN(SUBSTITUTE('Quantities Report_Secondary'!$A425, CHAR(160), " "))))</f>
        <v/>
      </c>
      <c r="C427" s="30">
        <f>'Quantities Report_Secondary'!F425</f>
        <v>0</v>
      </c>
      <c r="D427" s="32">
        <f>'Quantities Report_Secondary'!G425</f>
        <v>0</v>
      </c>
    </row>
    <row r="428" spans="1:4">
      <c r="A428" s="15" t="str">
        <f>IF(ISNUMBER(VALUE(SUBSTITUTE('Quantities Report_Secondary'!$A426,"+",""))), VALUE(SUBSTITUTE('Quantities Report_Secondary'!$A426,"+","")),IF('Quantities Report_Secondary'!$A426="","End of Project",$A427))</f>
        <v>End of Project</v>
      </c>
      <c r="B428" s="30" t="str">
        <f>IF(ISNUMBER('Quantities Report_Secondary'!$A426), "", TRIM(CLEAN(SUBSTITUTE('Quantities Report_Secondary'!$A426, CHAR(160), " "))))</f>
        <v/>
      </c>
      <c r="C428" s="30">
        <f>'Quantities Report_Secondary'!F426</f>
        <v>0</v>
      </c>
      <c r="D428" s="32">
        <f>'Quantities Report_Secondary'!G426</f>
        <v>0</v>
      </c>
    </row>
    <row r="429" spans="1:4">
      <c r="A429" s="15" t="str">
        <f>IF(ISNUMBER(VALUE(SUBSTITUTE('Quantities Report_Secondary'!$A427,"+",""))), VALUE(SUBSTITUTE('Quantities Report_Secondary'!$A427,"+","")),IF('Quantities Report_Secondary'!$A427="","End of Project",$A428))</f>
        <v>End of Project</v>
      </c>
      <c r="B429" s="30" t="str">
        <f>IF(ISNUMBER('Quantities Report_Secondary'!$A427), "", TRIM(CLEAN(SUBSTITUTE('Quantities Report_Secondary'!$A427, CHAR(160), " "))))</f>
        <v/>
      </c>
      <c r="C429" s="30">
        <f>'Quantities Report_Secondary'!F427</f>
        <v>0</v>
      </c>
      <c r="D429" s="32">
        <f>'Quantities Report_Secondary'!G427</f>
        <v>0</v>
      </c>
    </row>
    <row r="430" spans="1:4">
      <c r="A430" s="15" t="str">
        <f>IF(ISNUMBER(VALUE(SUBSTITUTE('Quantities Report_Secondary'!$A428,"+",""))), VALUE(SUBSTITUTE('Quantities Report_Secondary'!$A428,"+","")),IF('Quantities Report_Secondary'!$A428="","End of Project",$A429))</f>
        <v>End of Project</v>
      </c>
      <c r="B430" s="30" t="str">
        <f>IF(ISNUMBER('Quantities Report_Secondary'!$A428), "", TRIM(CLEAN(SUBSTITUTE('Quantities Report_Secondary'!$A428, CHAR(160), " "))))</f>
        <v/>
      </c>
      <c r="C430" s="30">
        <f>'Quantities Report_Secondary'!F428</f>
        <v>0</v>
      </c>
      <c r="D430" s="32">
        <f>'Quantities Report_Secondary'!G428</f>
        <v>0</v>
      </c>
    </row>
    <row r="431" spans="1:4">
      <c r="A431" s="15" t="str">
        <f>IF(ISNUMBER(VALUE(SUBSTITUTE('Quantities Report_Secondary'!$A429,"+",""))), VALUE(SUBSTITUTE('Quantities Report_Secondary'!$A429,"+","")),IF('Quantities Report_Secondary'!$A429="","End of Project",$A430))</f>
        <v>End of Project</v>
      </c>
      <c r="B431" s="30" t="str">
        <f>IF(ISNUMBER('Quantities Report_Secondary'!$A429), "", TRIM(CLEAN(SUBSTITUTE('Quantities Report_Secondary'!$A429, CHAR(160), " "))))</f>
        <v/>
      </c>
      <c r="C431" s="30">
        <f>'Quantities Report_Secondary'!F429</f>
        <v>0</v>
      </c>
      <c r="D431" s="32">
        <f>'Quantities Report_Secondary'!G429</f>
        <v>0</v>
      </c>
    </row>
    <row r="432" spans="1:4">
      <c r="A432" s="15" t="str">
        <f>IF(ISNUMBER(VALUE(SUBSTITUTE('Quantities Report_Secondary'!$A430,"+",""))), VALUE(SUBSTITUTE('Quantities Report_Secondary'!$A430,"+","")),IF('Quantities Report_Secondary'!$A430="","End of Project",$A431))</f>
        <v>End of Project</v>
      </c>
      <c r="B432" s="30" t="str">
        <f>IF(ISNUMBER('Quantities Report_Secondary'!$A430), "", TRIM(CLEAN(SUBSTITUTE('Quantities Report_Secondary'!$A430, CHAR(160), " "))))</f>
        <v/>
      </c>
      <c r="C432" s="30">
        <f>'Quantities Report_Secondary'!F430</f>
        <v>0</v>
      </c>
      <c r="D432" s="32">
        <f>'Quantities Report_Secondary'!G430</f>
        <v>0</v>
      </c>
    </row>
    <row r="433" spans="1:4">
      <c r="A433" s="15" t="str">
        <f>IF(ISNUMBER(VALUE(SUBSTITUTE('Quantities Report_Secondary'!$A431,"+",""))), VALUE(SUBSTITUTE('Quantities Report_Secondary'!$A431,"+","")),IF('Quantities Report_Secondary'!$A431="","End of Project",$A432))</f>
        <v>End of Project</v>
      </c>
      <c r="B433" s="30" t="str">
        <f>IF(ISNUMBER('Quantities Report_Secondary'!$A431), "", TRIM(CLEAN(SUBSTITUTE('Quantities Report_Secondary'!$A431, CHAR(160), " "))))</f>
        <v/>
      </c>
      <c r="C433" s="30">
        <f>'Quantities Report_Secondary'!F431</f>
        <v>0</v>
      </c>
      <c r="D433" s="32">
        <f>'Quantities Report_Secondary'!G431</f>
        <v>0</v>
      </c>
    </row>
    <row r="434" spans="1:4">
      <c r="A434" s="15" t="str">
        <f>IF(ISNUMBER(VALUE(SUBSTITUTE('Quantities Report_Secondary'!$A432,"+",""))), VALUE(SUBSTITUTE('Quantities Report_Secondary'!$A432,"+","")),IF('Quantities Report_Secondary'!$A432="","End of Project",$A433))</f>
        <v>End of Project</v>
      </c>
      <c r="B434" s="30" t="str">
        <f>IF(ISNUMBER('Quantities Report_Secondary'!$A432), "", TRIM(CLEAN(SUBSTITUTE('Quantities Report_Secondary'!$A432, CHAR(160), " "))))</f>
        <v/>
      </c>
      <c r="C434" s="30">
        <f>'Quantities Report_Secondary'!F432</f>
        <v>0</v>
      </c>
      <c r="D434" s="32">
        <f>'Quantities Report_Secondary'!G432</f>
        <v>0</v>
      </c>
    </row>
    <row r="435" spans="1:4">
      <c r="A435" s="15" t="str">
        <f>IF(ISNUMBER(VALUE(SUBSTITUTE('Quantities Report_Secondary'!$A433,"+",""))), VALUE(SUBSTITUTE('Quantities Report_Secondary'!$A433,"+","")),IF('Quantities Report_Secondary'!$A433="","End of Project",$A434))</f>
        <v>End of Project</v>
      </c>
      <c r="B435" s="30" t="str">
        <f>IF(ISNUMBER('Quantities Report_Secondary'!$A433), "", TRIM(CLEAN(SUBSTITUTE('Quantities Report_Secondary'!$A433, CHAR(160), " "))))</f>
        <v/>
      </c>
      <c r="C435" s="30">
        <f>'Quantities Report_Secondary'!F433</f>
        <v>0</v>
      </c>
      <c r="D435" s="32">
        <f>'Quantities Report_Secondary'!G433</f>
        <v>0</v>
      </c>
    </row>
    <row r="436" spans="1:4">
      <c r="A436" s="15" t="str">
        <f>IF(ISNUMBER(VALUE(SUBSTITUTE('Quantities Report_Secondary'!$A434,"+",""))), VALUE(SUBSTITUTE('Quantities Report_Secondary'!$A434,"+","")),IF('Quantities Report_Secondary'!$A434="","End of Project",$A435))</f>
        <v>End of Project</v>
      </c>
      <c r="B436" s="30" t="str">
        <f>IF(ISNUMBER('Quantities Report_Secondary'!$A434), "", TRIM(CLEAN(SUBSTITUTE('Quantities Report_Secondary'!$A434, CHAR(160), " "))))</f>
        <v/>
      </c>
      <c r="C436" s="30">
        <f>'Quantities Report_Secondary'!F434</f>
        <v>0</v>
      </c>
      <c r="D436" s="32">
        <f>'Quantities Report_Secondary'!G434</f>
        <v>0</v>
      </c>
    </row>
    <row r="437" spans="1:4">
      <c r="A437" s="15" t="str">
        <f>IF(ISNUMBER(VALUE(SUBSTITUTE('Quantities Report_Secondary'!$A435,"+",""))), VALUE(SUBSTITUTE('Quantities Report_Secondary'!$A435,"+","")),IF('Quantities Report_Secondary'!$A435="","End of Project",$A436))</f>
        <v>End of Project</v>
      </c>
      <c r="B437" s="30" t="str">
        <f>IF(ISNUMBER('Quantities Report_Secondary'!$A435), "", TRIM(CLEAN(SUBSTITUTE('Quantities Report_Secondary'!$A435, CHAR(160), " "))))</f>
        <v/>
      </c>
      <c r="C437" s="30">
        <f>'Quantities Report_Secondary'!F435</f>
        <v>0</v>
      </c>
      <c r="D437" s="32">
        <f>'Quantities Report_Secondary'!G435</f>
        <v>0</v>
      </c>
    </row>
    <row r="438" spans="1:4">
      <c r="A438" s="15" t="str">
        <f>IF(ISNUMBER(VALUE(SUBSTITUTE('Quantities Report_Secondary'!$A436,"+",""))), VALUE(SUBSTITUTE('Quantities Report_Secondary'!$A436,"+","")),IF('Quantities Report_Secondary'!$A436="","End of Project",$A437))</f>
        <v>End of Project</v>
      </c>
      <c r="B438" s="30" t="str">
        <f>IF(ISNUMBER('Quantities Report_Secondary'!$A436), "", TRIM(CLEAN(SUBSTITUTE('Quantities Report_Secondary'!$A436, CHAR(160), " "))))</f>
        <v/>
      </c>
      <c r="C438" s="30">
        <f>'Quantities Report_Secondary'!F436</f>
        <v>0</v>
      </c>
      <c r="D438" s="32">
        <f>'Quantities Report_Secondary'!G436</f>
        <v>0</v>
      </c>
    </row>
    <row r="439" spans="1:4">
      <c r="A439" s="15" t="str">
        <f>IF(ISNUMBER(VALUE(SUBSTITUTE('Quantities Report_Secondary'!$A437,"+",""))), VALUE(SUBSTITUTE('Quantities Report_Secondary'!$A437,"+","")),IF('Quantities Report_Secondary'!$A437="","End of Project",$A438))</f>
        <v>End of Project</v>
      </c>
      <c r="B439" s="30" t="str">
        <f>IF(ISNUMBER('Quantities Report_Secondary'!$A437), "", TRIM(CLEAN(SUBSTITUTE('Quantities Report_Secondary'!$A437, CHAR(160), " "))))</f>
        <v/>
      </c>
      <c r="C439" s="30">
        <f>'Quantities Report_Secondary'!F437</f>
        <v>0</v>
      </c>
      <c r="D439" s="32">
        <f>'Quantities Report_Secondary'!G437</f>
        <v>0</v>
      </c>
    </row>
    <row r="440" spans="1:4">
      <c r="A440" s="15" t="str">
        <f>IF(ISNUMBER(VALUE(SUBSTITUTE('Quantities Report_Secondary'!$A438,"+",""))), VALUE(SUBSTITUTE('Quantities Report_Secondary'!$A438,"+","")),IF('Quantities Report_Secondary'!$A438="","End of Project",$A439))</f>
        <v>End of Project</v>
      </c>
      <c r="B440" s="30" t="str">
        <f>IF(ISNUMBER('Quantities Report_Secondary'!$A438), "", TRIM(CLEAN(SUBSTITUTE('Quantities Report_Secondary'!$A438, CHAR(160), " "))))</f>
        <v/>
      </c>
      <c r="C440" s="30">
        <f>'Quantities Report_Secondary'!F438</f>
        <v>0</v>
      </c>
      <c r="D440" s="32">
        <f>'Quantities Report_Secondary'!G438</f>
        <v>0</v>
      </c>
    </row>
    <row r="441" spans="1:4">
      <c r="A441" s="15" t="str">
        <f>IF(ISNUMBER(VALUE(SUBSTITUTE('Quantities Report_Secondary'!$A439,"+",""))), VALUE(SUBSTITUTE('Quantities Report_Secondary'!$A439,"+","")),IF('Quantities Report_Secondary'!$A439="","End of Project",$A440))</f>
        <v>End of Project</v>
      </c>
      <c r="B441" s="30" t="str">
        <f>IF(ISNUMBER('Quantities Report_Secondary'!$A439), "", TRIM(CLEAN(SUBSTITUTE('Quantities Report_Secondary'!$A439, CHAR(160), " "))))</f>
        <v/>
      </c>
      <c r="C441" s="30">
        <f>'Quantities Report_Secondary'!F439</f>
        <v>0</v>
      </c>
      <c r="D441" s="32">
        <f>'Quantities Report_Secondary'!G439</f>
        <v>0</v>
      </c>
    </row>
    <row r="442" spans="1:4">
      <c r="A442" s="15" t="str">
        <f>IF(ISNUMBER(VALUE(SUBSTITUTE('Quantities Report_Secondary'!$A440,"+",""))), VALUE(SUBSTITUTE('Quantities Report_Secondary'!$A440,"+","")),IF('Quantities Report_Secondary'!$A440="","End of Project",$A441))</f>
        <v>End of Project</v>
      </c>
      <c r="B442" s="30" t="str">
        <f>IF(ISNUMBER('Quantities Report_Secondary'!$A440), "", TRIM(CLEAN(SUBSTITUTE('Quantities Report_Secondary'!$A440, CHAR(160), " "))))</f>
        <v/>
      </c>
      <c r="C442" s="30">
        <f>'Quantities Report_Secondary'!F440</f>
        <v>0</v>
      </c>
      <c r="D442" s="32">
        <f>'Quantities Report_Secondary'!G440</f>
        <v>0</v>
      </c>
    </row>
    <row r="443" spans="1:4">
      <c r="A443" s="15" t="str">
        <f>IF(ISNUMBER(VALUE(SUBSTITUTE('Quantities Report_Secondary'!$A441,"+",""))), VALUE(SUBSTITUTE('Quantities Report_Secondary'!$A441,"+","")),IF('Quantities Report_Secondary'!$A441="","End of Project",$A442))</f>
        <v>End of Project</v>
      </c>
      <c r="B443" s="30" t="str">
        <f>IF(ISNUMBER('Quantities Report_Secondary'!$A441), "", TRIM(CLEAN(SUBSTITUTE('Quantities Report_Secondary'!$A441, CHAR(160), " "))))</f>
        <v/>
      </c>
      <c r="C443" s="30">
        <f>'Quantities Report_Secondary'!F441</f>
        <v>0</v>
      </c>
      <c r="D443" s="32">
        <f>'Quantities Report_Secondary'!G441</f>
        <v>0</v>
      </c>
    </row>
    <row r="444" spans="1:4">
      <c r="A444" s="15" t="str">
        <f>IF(ISNUMBER(VALUE(SUBSTITUTE('Quantities Report_Secondary'!$A442,"+",""))), VALUE(SUBSTITUTE('Quantities Report_Secondary'!$A442,"+","")),IF('Quantities Report_Secondary'!$A442="","End of Project",$A443))</f>
        <v>End of Project</v>
      </c>
      <c r="B444" s="30" t="str">
        <f>IF(ISNUMBER('Quantities Report_Secondary'!$A442), "", TRIM(CLEAN(SUBSTITUTE('Quantities Report_Secondary'!$A442, CHAR(160), " "))))</f>
        <v/>
      </c>
      <c r="C444" s="30">
        <f>'Quantities Report_Secondary'!F442</f>
        <v>0</v>
      </c>
      <c r="D444" s="32">
        <f>'Quantities Report_Secondary'!G442</f>
        <v>0</v>
      </c>
    </row>
    <row r="445" spans="1:4">
      <c r="A445" s="15" t="str">
        <f>IF(ISNUMBER(VALUE(SUBSTITUTE('Quantities Report_Secondary'!$A443,"+",""))), VALUE(SUBSTITUTE('Quantities Report_Secondary'!$A443,"+","")),IF('Quantities Report_Secondary'!$A443="","End of Project",$A444))</f>
        <v>End of Project</v>
      </c>
      <c r="B445" s="30" t="str">
        <f>IF(ISNUMBER('Quantities Report_Secondary'!$A443), "", TRIM(CLEAN(SUBSTITUTE('Quantities Report_Secondary'!$A443, CHAR(160), " "))))</f>
        <v/>
      </c>
      <c r="C445" s="30">
        <f>'Quantities Report_Secondary'!F443</f>
        <v>0</v>
      </c>
      <c r="D445" s="32">
        <f>'Quantities Report_Secondary'!G443</f>
        <v>0</v>
      </c>
    </row>
    <row r="446" spans="1:4">
      <c r="A446" s="15" t="str">
        <f>IF(ISNUMBER(VALUE(SUBSTITUTE('Quantities Report_Secondary'!$A444,"+",""))), VALUE(SUBSTITUTE('Quantities Report_Secondary'!$A444,"+","")),IF('Quantities Report_Secondary'!$A444="","End of Project",$A445))</f>
        <v>End of Project</v>
      </c>
      <c r="B446" s="30" t="str">
        <f>IF(ISNUMBER('Quantities Report_Secondary'!$A444), "", TRIM(CLEAN(SUBSTITUTE('Quantities Report_Secondary'!$A444, CHAR(160), " "))))</f>
        <v/>
      </c>
      <c r="C446" s="30">
        <f>'Quantities Report_Secondary'!F444</f>
        <v>0</v>
      </c>
      <c r="D446" s="32">
        <f>'Quantities Report_Secondary'!G444</f>
        <v>0</v>
      </c>
    </row>
    <row r="447" spans="1:4">
      <c r="A447" s="15" t="str">
        <f>IF(ISNUMBER(VALUE(SUBSTITUTE('Quantities Report_Secondary'!$A445,"+",""))), VALUE(SUBSTITUTE('Quantities Report_Secondary'!$A445,"+","")),IF('Quantities Report_Secondary'!$A445="","End of Project",$A446))</f>
        <v>End of Project</v>
      </c>
      <c r="B447" s="30" t="str">
        <f>IF(ISNUMBER('Quantities Report_Secondary'!$A445), "", TRIM(CLEAN(SUBSTITUTE('Quantities Report_Secondary'!$A445, CHAR(160), " "))))</f>
        <v/>
      </c>
      <c r="C447" s="30">
        <f>'Quantities Report_Secondary'!F445</f>
        <v>0</v>
      </c>
      <c r="D447" s="32">
        <f>'Quantities Report_Secondary'!G445</f>
        <v>0</v>
      </c>
    </row>
    <row r="448" spans="1:4">
      <c r="A448" s="15" t="str">
        <f>IF(ISNUMBER(VALUE(SUBSTITUTE('Quantities Report_Secondary'!$A446,"+",""))), VALUE(SUBSTITUTE('Quantities Report_Secondary'!$A446,"+","")),IF('Quantities Report_Secondary'!$A446="","End of Project",$A447))</f>
        <v>End of Project</v>
      </c>
      <c r="B448" s="30" t="str">
        <f>IF(ISNUMBER('Quantities Report_Secondary'!$A446), "", TRIM(CLEAN(SUBSTITUTE('Quantities Report_Secondary'!$A446, CHAR(160), " "))))</f>
        <v/>
      </c>
      <c r="C448" s="30">
        <f>'Quantities Report_Secondary'!F446</f>
        <v>0</v>
      </c>
      <c r="D448" s="32">
        <f>'Quantities Report_Secondary'!G446</f>
        <v>0</v>
      </c>
    </row>
    <row r="449" spans="1:4">
      <c r="A449" s="15" t="str">
        <f>IF(ISNUMBER(VALUE(SUBSTITUTE('Quantities Report_Secondary'!$A447,"+",""))), VALUE(SUBSTITUTE('Quantities Report_Secondary'!$A447,"+","")),IF('Quantities Report_Secondary'!$A447="","End of Project",$A448))</f>
        <v>End of Project</v>
      </c>
      <c r="B449" s="30" t="str">
        <f>IF(ISNUMBER('Quantities Report_Secondary'!$A447), "", TRIM(CLEAN(SUBSTITUTE('Quantities Report_Secondary'!$A447, CHAR(160), " "))))</f>
        <v/>
      </c>
      <c r="C449" s="30">
        <f>'Quantities Report_Secondary'!F447</f>
        <v>0</v>
      </c>
      <c r="D449" s="32">
        <f>'Quantities Report_Secondary'!G447</f>
        <v>0</v>
      </c>
    </row>
    <row r="450" spans="1:4">
      <c r="A450" s="15" t="str">
        <f>IF(ISNUMBER(VALUE(SUBSTITUTE('Quantities Report_Secondary'!$A448,"+",""))), VALUE(SUBSTITUTE('Quantities Report_Secondary'!$A448,"+","")),IF('Quantities Report_Secondary'!$A448="","End of Project",$A449))</f>
        <v>End of Project</v>
      </c>
      <c r="B450" s="30" t="str">
        <f>IF(ISNUMBER('Quantities Report_Secondary'!$A448), "", TRIM(CLEAN(SUBSTITUTE('Quantities Report_Secondary'!$A448, CHAR(160), " "))))</f>
        <v/>
      </c>
      <c r="C450" s="30">
        <f>'Quantities Report_Secondary'!F448</f>
        <v>0</v>
      </c>
      <c r="D450" s="32">
        <f>'Quantities Report_Secondary'!G448</f>
        <v>0</v>
      </c>
    </row>
    <row r="451" spans="1:4">
      <c r="A451" s="15" t="str">
        <f>IF(ISNUMBER(VALUE(SUBSTITUTE('Quantities Report_Secondary'!$A449,"+",""))), VALUE(SUBSTITUTE('Quantities Report_Secondary'!$A449,"+","")),IF('Quantities Report_Secondary'!$A449="","End of Project",$A450))</f>
        <v>End of Project</v>
      </c>
      <c r="B451" s="30" t="str">
        <f>IF(ISNUMBER('Quantities Report_Secondary'!$A449), "", TRIM(CLEAN(SUBSTITUTE('Quantities Report_Secondary'!$A449, CHAR(160), " "))))</f>
        <v/>
      </c>
      <c r="C451" s="30">
        <f>'Quantities Report_Secondary'!F449</f>
        <v>0</v>
      </c>
      <c r="D451" s="32">
        <f>'Quantities Report_Secondary'!G449</f>
        <v>0</v>
      </c>
    </row>
    <row r="452" spans="1:4">
      <c r="A452" s="15" t="str">
        <f>IF(ISNUMBER(VALUE(SUBSTITUTE('Quantities Report_Secondary'!$A450,"+",""))), VALUE(SUBSTITUTE('Quantities Report_Secondary'!$A450,"+","")),IF('Quantities Report_Secondary'!$A450="","End of Project",$A451))</f>
        <v>End of Project</v>
      </c>
      <c r="B452" s="30" t="str">
        <f>IF(ISNUMBER('Quantities Report_Secondary'!$A450), "", TRIM(CLEAN(SUBSTITUTE('Quantities Report_Secondary'!$A450, CHAR(160), " "))))</f>
        <v/>
      </c>
      <c r="C452" s="30">
        <f>'Quantities Report_Secondary'!F450</f>
        <v>0</v>
      </c>
      <c r="D452" s="32">
        <f>'Quantities Report_Secondary'!G450</f>
        <v>0</v>
      </c>
    </row>
    <row r="453" spans="1:4">
      <c r="A453" s="15" t="str">
        <f>IF(ISNUMBER(VALUE(SUBSTITUTE('Quantities Report_Secondary'!$A451,"+",""))), VALUE(SUBSTITUTE('Quantities Report_Secondary'!$A451,"+","")),IF('Quantities Report_Secondary'!$A451="","End of Project",$A452))</f>
        <v>End of Project</v>
      </c>
      <c r="B453" s="30" t="str">
        <f>IF(ISNUMBER('Quantities Report_Secondary'!$A451), "", TRIM(CLEAN(SUBSTITUTE('Quantities Report_Secondary'!$A451, CHAR(160), " "))))</f>
        <v/>
      </c>
      <c r="C453" s="30">
        <f>'Quantities Report_Secondary'!F451</f>
        <v>0</v>
      </c>
      <c r="D453" s="32">
        <f>'Quantities Report_Secondary'!G451</f>
        <v>0</v>
      </c>
    </row>
    <row r="454" spans="1:4">
      <c r="A454" s="15" t="str">
        <f>IF(ISNUMBER(VALUE(SUBSTITUTE('Quantities Report_Secondary'!$A452,"+",""))), VALUE(SUBSTITUTE('Quantities Report_Secondary'!$A452,"+","")),IF('Quantities Report_Secondary'!$A452="","End of Project",$A453))</f>
        <v>End of Project</v>
      </c>
      <c r="B454" s="30" t="str">
        <f>IF(ISNUMBER('Quantities Report_Secondary'!$A452), "", TRIM(CLEAN(SUBSTITUTE('Quantities Report_Secondary'!$A452, CHAR(160), " "))))</f>
        <v/>
      </c>
      <c r="C454" s="30">
        <f>'Quantities Report_Secondary'!F452</f>
        <v>0</v>
      </c>
      <c r="D454" s="32">
        <f>'Quantities Report_Secondary'!G452</f>
        <v>0</v>
      </c>
    </row>
    <row r="455" spans="1:4">
      <c r="A455" s="15" t="str">
        <f>IF(ISNUMBER(VALUE(SUBSTITUTE('Quantities Report_Secondary'!$A453,"+",""))), VALUE(SUBSTITUTE('Quantities Report_Secondary'!$A453,"+","")),IF('Quantities Report_Secondary'!$A453="","End of Project",$A454))</f>
        <v>End of Project</v>
      </c>
      <c r="B455" s="30" t="str">
        <f>IF(ISNUMBER('Quantities Report_Secondary'!$A453), "", TRIM(CLEAN(SUBSTITUTE('Quantities Report_Secondary'!$A453, CHAR(160), " "))))</f>
        <v/>
      </c>
      <c r="C455" s="30">
        <f>'Quantities Report_Secondary'!F453</f>
        <v>0</v>
      </c>
      <c r="D455" s="32">
        <f>'Quantities Report_Secondary'!G453</f>
        <v>0</v>
      </c>
    </row>
    <row r="456" spans="1:4">
      <c r="A456" s="15" t="str">
        <f>IF(ISNUMBER(VALUE(SUBSTITUTE('Quantities Report_Secondary'!$A454,"+",""))), VALUE(SUBSTITUTE('Quantities Report_Secondary'!$A454,"+","")),IF('Quantities Report_Secondary'!$A454="","End of Project",$A455))</f>
        <v>End of Project</v>
      </c>
      <c r="B456" s="30" t="str">
        <f>IF(ISNUMBER('Quantities Report_Secondary'!$A454), "", TRIM(CLEAN(SUBSTITUTE('Quantities Report_Secondary'!$A454, CHAR(160), " "))))</f>
        <v/>
      </c>
      <c r="C456" s="30">
        <f>'Quantities Report_Secondary'!F454</f>
        <v>0</v>
      </c>
      <c r="D456" s="32">
        <f>'Quantities Report_Secondary'!G454</f>
        <v>0</v>
      </c>
    </row>
    <row r="457" spans="1:4">
      <c r="A457" s="15" t="str">
        <f>IF(ISNUMBER(VALUE(SUBSTITUTE('Quantities Report_Secondary'!$A455,"+",""))), VALUE(SUBSTITUTE('Quantities Report_Secondary'!$A455,"+","")),IF('Quantities Report_Secondary'!$A455="","End of Project",$A456))</f>
        <v>End of Project</v>
      </c>
      <c r="B457" s="30" t="str">
        <f>IF(ISNUMBER('Quantities Report_Secondary'!$A455), "", TRIM(CLEAN(SUBSTITUTE('Quantities Report_Secondary'!$A455, CHAR(160), " "))))</f>
        <v/>
      </c>
      <c r="C457" s="30">
        <f>'Quantities Report_Secondary'!F455</f>
        <v>0</v>
      </c>
      <c r="D457" s="32">
        <f>'Quantities Report_Secondary'!G455</f>
        <v>0</v>
      </c>
    </row>
    <row r="458" spans="1:4">
      <c r="A458" s="15" t="str">
        <f>IF(ISNUMBER(VALUE(SUBSTITUTE('Quantities Report_Secondary'!$A456,"+",""))), VALUE(SUBSTITUTE('Quantities Report_Secondary'!$A456,"+","")),IF('Quantities Report_Secondary'!$A456="","End of Project",$A457))</f>
        <v>End of Project</v>
      </c>
      <c r="B458" s="30" t="str">
        <f>IF(ISNUMBER('Quantities Report_Secondary'!$A456), "", TRIM(CLEAN(SUBSTITUTE('Quantities Report_Secondary'!$A456, CHAR(160), " "))))</f>
        <v/>
      </c>
      <c r="C458" s="30">
        <f>'Quantities Report_Secondary'!F456</f>
        <v>0</v>
      </c>
      <c r="D458" s="32">
        <f>'Quantities Report_Secondary'!G456</f>
        <v>0</v>
      </c>
    </row>
    <row r="459" spans="1:4">
      <c r="A459" s="15" t="str">
        <f>IF(ISNUMBER(VALUE(SUBSTITUTE('Quantities Report_Secondary'!$A457,"+",""))), VALUE(SUBSTITUTE('Quantities Report_Secondary'!$A457,"+","")),IF('Quantities Report_Secondary'!$A457="","End of Project",$A458))</f>
        <v>End of Project</v>
      </c>
      <c r="B459" s="30" t="str">
        <f>IF(ISNUMBER('Quantities Report_Secondary'!$A457), "", TRIM(CLEAN(SUBSTITUTE('Quantities Report_Secondary'!$A457, CHAR(160), " "))))</f>
        <v/>
      </c>
      <c r="C459" s="30">
        <f>'Quantities Report_Secondary'!F457</f>
        <v>0</v>
      </c>
      <c r="D459" s="32">
        <f>'Quantities Report_Secondary'!G457</f>
        <v>0</v>
      </c>
    </row>
    <row r="460" spans="1:4">
      <c r="A460" s="15" t="str">
        <f>IF(ISNUMBER(VALUE(SUBSTITUTE('Quantities Report_Secondary'!$A458,"+",""))), VALUE(SUBSTITUTE('Quantities Report_Secondary'!$A458,"+","")),IF('Quantities Report_Secondary'!$A458="","End of Project",$A459))</f>
        <v>End of Project</v>
      </c>
      <c r="B460" s="30" t="str">
        <f>IF(ISNUMBER('Quantities Report_Secondary'!$A458), "", TRIM(CLEAN(SUBSTITUTE('Quantities Report_Secondary'!$A458, CHAR(160), " "))))</f>
        <v/>
      </c>
      <c r="C460" s="30">
        <f>'Quantities Report_Secondary'!F458</f>
        <v>0</v>
      </c>
      <c r="D460" s="32">
        <f>'Quantities Report_Secondary'!G458</f>
        <v>0</v>
      </c>
    </row>
    <row r="461" spans="1:4">
      <c r="A461" s="15" t="str">
        <f>IF(ISNUMBER(VALUE(SUBSTITUTE('Quantities Report_Secondary'!$A459,"+",""))), VALUE(SUBSTITUTE('Quantities Report_Secondary'!$A459,"+","")),IF('Quantities Report_Secondary'!$A459="","End of Project",$A460))</f>
        <v>End of Project</v>
      </c>
      <c r="B461" s="30" t="str">
        <f>IF(ISNUMBER('Quantities Report_Secondary'!$A459), "", TRIM(CLEAN(SUBSTITUTE('Quantities Report_Secondary'!$A459, CHAR(160), " "))))</f>
        <v/>
      </c>
      <c r="C461" s="30">
        <f>'Quantities Report_Secondary'!F459</f>
        <v>0</v>
      </c>
      <c r="D461" s="32">
        <f>'Quantities Report_Secondary'!G459</f>
        <v>0</v>
      </c>
    </row>
    <row r="462" spans="1:4">
      <c r="A462" s="15" t="str">
        <f>IF(ISNUMBER(VALUE(SUBSTITUTE('Quantities Report_Secondary'!$A460,"+",""))), VALUE(SUBSTITUTE('Quantities Report_Secondary'!$A460,"+","")),IF('Quantities Report_Secondary'!$A460="","End of Project",$A461))</f>
        <v>End of Project</v>
      </c>
      <c r="B462" s="30" t="str">
        <f>IF(ISNUMBER('Quantities Report_Secondary'!$A460), "", TRIM(CLEAN(SUBSTITUTE('Quantities Report_Secondary'!$A460, CHAR(160), " "))))</f>
        <v/>
      </c>
      <c r="C462" s="30">
        <f>'Quantities Report_Secondary'!F460</f>
        <v>0</v>
      </c>
      <c r="D462" s="32">
        <f>'Quantities Report_Secondary'!G460</f>
        <v>0</v>
      </c>
    </row>
    <row r="463" spans="1:4">
      <c r="A463" s="15" t="str">
        <f>IF(ISNUMBER(VALUE(SUBSTITUTE('Quantities Report_Secondary'!$A461,"+",""))), VALUE(SUBSTITUTE('Quantities Report_Secondary'!$A461,"+","")),IF('Quantities Report_Secondary'!$A461="","End of Project",$A462))</f>
        <v>End of Project</v>
      </c>
      <c r="B463" s="30" t="str">
        <f>IF(ISNUMBER('Quantities Report_Secondary'!$A461), "", TRIM(CLEAN(SUBSTITUTE('Quantities Report_Secondary'!$A461, CHAR(160), " "))))</f>
        <v/>
      </c>
      <c r="C463" s="30">
        <f>'Quantities Report_Secondary'!F461</f>
        <v>0</v>
      </c>
      <c r="D463" s="32">
        <f>'Quantities Report_Secondary'!G461</f>
        <v>0</v>
      </c>
    </row>
    <row r="464" spans="1:4">
      <c r="A464" s="15" t="str">
        <f>IF(ISNUMBER(VALUE(SUBSTITUTE('Quantities Report_Secondary'!$A462,"+",""))), VALUE(SUBSTITUTE('Quantities Report_Secondary'!$A462,"+","")),IF('Quantities Report_Secondary'!$A462="","End of Project",$A463))</f>
        <v>End of Project</v>
      </c>
      <c r="B464" s="30" t="str">
        <f>IF(ISNUMBER('Quantities Report_Secondary'!$A462), "", TRIM(CLEAN(SUBSTITUTE('Quantities Report_Secondary'!$A462, CHAR(160), " "))))</f>
        <v/>
      </c>
      <c r="C464" s="30">
        <f>'Quantities Report_Secondary'!F462</f>
        <v>0</v>
      </c>
      <c r="D464" s="32">
        <f>'Quantities Report_Secondary'!G462</f>
        <v>0</v>
      </c>
    </row>
    <row r="465" spans="1:4">
      <c r="A465" s="15" t="str">
        <f>IF(ISNUMBER(VALUE(SUBSTITUTE('Quantities Report_Secondary'!$A463,"+",""))), VALUE(SUBSTITUTE('Quantities Report_Secondary'!$A463,"+","")),IF('Quantities Report_Secondary'!$A463="","End of Project",$A464))</f>
        <v>End of Project</v>
      </c>
      <c r="B465" s="30" t="str">
        <f>IF(ISNUMBER('Quantities Report_Secondary'!$A463), "", TRIM(CLEAN(SUBSTITUTE('Quantities Report_Secondary'!$A463, CHAR(160), " "))))</f>
        <v/>
      </c>
      <c r="C465" s="30">
        <f>'Quantities Report_Secondary'!F463</f>
        <v>0</v>
      </c>
      <c r="D465" s="32">
        <f>'Quantities Report_Secondary'!G463</f>
        <v>0</v>
      </c>
    </row>
    <row r="466" spans="1:4">
      <c r="A466" s="15" t="str">
        <f>IF(ISNUMBER(VALUE(SUBSTITUTE('Quantities Report_Secondary'!$A464,"+",""))), VALUE(SUBSTITUTE('Quantities Report_Secondary'!$A464,"+","")),IF('Quantities Report_Secondary'!$A464="","End of Project",$A465))</f>
        <v>End of Project</v>
      </c>
      <c r="B466" s="30" t="str">
        <f>IF(ISNUMBER('Quantities Report_Secondary'!$A464), "", TRIM(CLEAN(SUBSTITUTE('Quantities Report_Secondary'!$A464, CHAR(160), " "))))</f>
        <v/>
      </c>
      <c r="C466" s="30">
        <f>'Quantities Report_Secondary'!F464</f>
        <v>0</v>
      </c>
      <c r="D466" s="32">
        <f>'Quantities Report_Secondary'!G464</f>
        <v>0</v>
      </c>
    </row>
    <row r="467" spans="1:4">
      <c r="A467" s="15" t="str">
        <f>IF(ISNUMBER(VALUE(SUBSTITUTE('Quantities Report_Secondary'!$A465,"+",""))), VALUE(SUBSTITUTE('Quantities Report_Secondary'!$A465,"+","")),IF('Quantities Report_Secondary'!$A465="","End of Project",$A466))</f>
        <v>End of Project</v>
      </c>
      <c r="B467" s="30" t="str">
        <f>IF(ISNUMBER('Quantities Report_Secondary'!$A465), "", TRIM(CLEAN(SUBSTITUTE('Quantities Report_Secondary'!$A465, CHAR(160), " "))))</f>
        <v/>
      </c>
      <c r="C467" s="30">
        <f>'Quantities Report_Secondary'!F465</f>
        <v>0</v>
      </c>
      <c r="D467" s="32">
        <f>'Quantities Report_Secondary'!G465</f>
        <v>0</v>
      </c>
    </row>
    <row r="468" spans="1:4">
      <c r="A468" s="15" t="str">
        <f>IF(ISNUMBER(VALUE(SUBSTITUTE('Quantities Report_Secondary'!$A466,"+",""))), VALUE(SUBSTITUTE('Quantities Report_Secondary'!$A466,"+","")),IF('Quantities Report_Secondary'!$A466="","End of Project",$A467))</f>
        <v>End of Project</v>
      </c>
      <c r="B468" s="30" t="str">
        <f>IF(ISNUMBER('Quantities Report_Secondary'!$A466), "", TRIM(CLEAN(SUBSTITUTE('Quantities Report_Secondary'!$A466, CHAR(160), " "))))</f>
        <v/>
      </c>
      <c r="C468" s="30">
        <f>'Quantities Report_Secondary'!F466</f>
        <v>0</v>
      </c>
      <c r="D468" s="32">
        <f>'Quantities Report_Secondary'!G466</f>
        <v>0</v>
      </c>
    </row>
    <row r="469" spans="1:4">
      <c r="A469" s="15" t="str">
        <f>IF(ISNUMBER(VALUE(SUBSTITUTE('Quantities Report_Secondary'!$A467,"+",""))), VALUE(SUBSTITUTE('Quantities Report_Secondary'!$A467,"+","")),IF('Quantities Report_Secondary'!$A467="","End of Project",$A468))</f>
        <v>End of Project</v>
      </c>
      <c r="B469" s="30" t="str">
        <f>IF(ISNUMBER('Quantities Report_Secondary'!$A467), "", TRIM(CLEAN(SUBSTITUTE('Quantities Report_Secondary'!$A467, CHAR(160), " "))))</f>
        <v/>
      </c>
      <c r="C469" s="30">
        <f>'Quantities Report_Secondary'!F467</f>
        <v>0</v>
      </c>
      <c r="D469" s="32">
        <f>'Quantities Report_Secondary'!G467</f>
        <v>0</v>
      </c>
    </row>
    <row r="470" spans="1:4">
      <c r="A470" s="15" t="str">
        <f>IF(ISNUMBER(VALUE(SUBSTITUTE('Quantities Report_Secondary'!$A468,"+",""))), VALUE(SUBSTITUTE('Quantities Report_Secondary'!$A468,"+","")),IF('Quantities Report_Secondary'!$A468="","End of Project",$A469))</f>
        <v>End of Project</v>
      </c>
      <c r="B470" s="30" t="str">
        <f>IF(ISNUMBER('Quantities Report_Secondary'!$A468), "", TRIM(CLEAN(SUBSTITUTE('Quantities Report_Secondary'!$A468, CHAR(160), " "))))</f>
        <v/>
      </c>
      <c r="C470" s="30">
        <f>'Quantities Report_Secondary'!F468</f>
        <v>0</v>
      </c>
      <c r="D470" s="32">
        <f>'Quantities Report_Secondary'!G468</f>
        <v>0</v>
      </c>
    </row>
    <row r="471" spans="1:4">
      <c r="A471" s="15" t="str">
        <f>IF(ISNUMBER(VALUE(SUBSTITUTE('Quantities Report_Secondary'!$A469,"+",""))), VALUE(SUBSTITUTE('Quantities Report_Secondary'!$A469,"+","")),IF('Quantities Report_Secondary'!$A469="","End of Project",$A470))</f>
        <v>End of Project</v>
      </c>
      <c r="B471" s="30" t="str">
        <f>IF(ISNUMBER('Quantities Report_Secondary'!$A469), "", TRIM(CLEAN(SUBSTITUTE('Quantities Report_Secondary'!$A469, CHAR(160), " "))))</f>
        <v/>
      </c>
      <c r="C471" s="30">
        <f>'Quantities Report_Secondary'!F469</f>
        <v>0</v>
      </c>
      <c r="D471" s="32">
        <f>'Quantities Report_Secondary'!G469</f>
        <v>0</v>
      </c>
    </row>
    <row r="472" spans="1:4">
      <c r="A472" s="15" t="str">
        <f>IF(ISNUMBER(VALUE(SUBSTITUTE('Quantities Report_Secondary'!$A470,"+",""))), VALUE(SUBSTITUTE('Quantities Report_Secondary'!$A470,"+","")),IF('Quantities Report_Secondary'!$A470="","End of Project",$A471))</f>
        <v>End of Project</v>
      </c>
      <c r="B472" s="30" t="str">
        <f>IF(ISNUMBER('Quantities Report_Secondary'!$A470), "", TRIM(CLEAN(SUBSTITUTE('Quantities Report_Secondary'!$A470, CHAR(160), " "))))</f>
        <v/>
      </c>
      <c r="C472" s="30">
        <f>'Quantities Report_Secondary'!F470</f>
        <v>0</v>
      </c>
      <c r="D472" s="32">
        <f>'Quantities Report_Secondary'!G470</f>
        <v>0</v>
      </c>
    </row>
    <row r="473" spans="1:4">
      <c r="A473" s="15" t="str">
        <f>IF(ISNUMBER(VALUE(SUBSTITUTE('Quantities Report_Secondary'!$A471,"+",""))), VALUE(SUBSTITUTE('Quantities Report_Secondary'!$A471,"+","")),IF('Quantities Report_Secondary'!$A471="","End of Project",$A472))</f>
        <v>End of Project</v>
      </c>
      <c r="B473" s="30" t="str">
        <f>IF(ISNUMBER('Quantities Report_Secondary'!$A471), "", TRIM(CLEAN(SUBSTITUTE('Quantities Report_Secondary'!$A471, CHAR(160), " "))))</f>
        <v/>
      </c>
      <c r="C473" s="30">
        <f>'Quantities Report_Secondary'!F471</f>
        <v>0</v>
      </c>
      <c r="D473" s="32">
        <f>'Quantities Report_Secondary'!G471</f>
        <v>0</v>
      </c>
    </row>
    <row r="474" spans="1:4">
      <c r="A474" s="15" t="str">
        <f>IF(ISNUMBER(VALUE(SUBSTITUTE('Quantities Report_Secondary'!$A472,"+",""))), VALUE(SUBSTITUTE('Quantities Report_Secondary'!$A472,"+","")),IF('Quantities Report_Secondary'!$A472="","End of Project",$A473))</f>
        <v>End of Project</v>
      </c>
      <c r="B474" s="30" t="str">
        <f>IF(ISNUMBER('Quantities Report_Secondary'!$A472), "", TRIM(CLEAN(SUBSTITUTE('Quantities Report_Secondary'!$A472, CHAR(160), " "))))</f>
        <v/>
      </c>
      <c r="C474" s="30">
        <f>'Quantities Report_Secondary'!F472</f>
        <v>0</v>
      </c>
      <c r="D474" s="32">
        <f>'Quantities Report_Secondary'!G472</f>
        <v>0</v>
      </c>
    </row>
    <row r="475" spans="1:4">
      <c r="A475" s="15" t="str">
        <f>IF(ISNUMBER(VALUE(SUBSTITUTE('Quantities Report_Secondary'!$A473,"+",""))), VALUE(SUBSTITUTE('Quantities Report_Secondary'!$A473,"+","")),IF('Quantities Report_Secondary'!$A473="","End of Project",$A474))</f>
        <v>End of Project</v>
      </c>
      <c r="B475" s="30" t="str">
        <f>IF(ISNUMBER('Quantities Report_Secondary'!$A473), "", TRIM(CLEAN(SUBSTITUTE('Quantities Report_Secondary'!$A473, CHAR(160), " "))))</f>
        <v/>
      </c>
      <c r="C475" s="30">
        <f>'Quantities Report_Secondary'!F473</f>
        <v>0</v>
      </c>
      <c r="D475" s="32">
        <f>'Quantities Report_Secondary'!G473</f>
        <v>0</v>
      </c>
    </row>
    <row r="476" spans="1:4">
      <c r="A476" s="15" t="str">
        <f>IF(ISNUMBER(VALUE(SUBSTITUTE('Quantities Report_Secondary'!$A474,"+",""))), VALUE(SUBSTITUTE('Quantities Report_Secondary'!$A474,"+","")),IF('Quantities Report_Secondary'!$A474="","End of Project",$A475))</f>
        <v>End of Project</v>
      </c>
      <c r="B476" s="30" t="str">
        <f>IF(ISNUMBER('Quantities Report_Secondary'!$A474), "", TRIM(CLEAN(SUBSTITUTE('Quantities Report_Secondary'!$A474, CHAR(160), " "))))</f>
        <v/>
      </c>
      <c r="C476" s="30">
        <f>'Quantities Report_Secondary'!F474</f>
        <v>0</v>
      </c>
      <c r="D476" s="32">
        <f>'Quantities Report_Secondary'!G474</f>
        <v>0</v>
      </c>
    </row>
    <row r="477" spans="1:4">
      <c r="A477" s="15" t="str">
        <f>IF(ISNUMBER(VALUE(SUBSTITUTE('Quantities Report_Secondary'!$A475,"+",""))), VALUE(SUBSTITUTE('Quantities Report_Secondary'!$A475,"+","")),IF('Quantities Report_Secondary'!$A475="","End of Project",$A476))</f>
        <v>End of Project</v>
      </c>
      <c r="B477" s="30" t="str">
        <f>IF(ISNUMBER('Quantities Report_Secondary'!$A475), "", TRIM(CLEAN(SUBSTITUTE('Quantities Report_Secondary'!$A475, CHAR(160), " "))))</f>
        <v/>
      </c>
      <c r="C477" s="30">
        <f>'Quantities Report_Secondary'!F475</f>
        <v>0</v>
      </c>
      <c r="D477" s="32">
        <f>'Quantities Report_Secondary'!G475</f>
        <v>0</v>
      </c>
    </row>
    <row r="478" spans="1:4">
      <c r="A478" s="15" t="str">
        <f>IF(ISNUMBER(VALUE(SUBSTITUTE('Quantities Report_Secondary'!$A476,"+",""))), VALUE(SUBSTITUTE('Quantities Report_Secondary'!$A476,"+","")),IF('Quantities Report_Secondary'!$A476="","End of Project",$A477))</f>
        <v>End of Project</v>
      </c>
      <c r="B478" s="30" t="str">
        <f>IF(ISNUMBER('Quantities Report_Secondary'!$A476), "", TRIM(CLEAN(SUBSTITUTE('Quantities Report_Secondary'!$A476, CHAR(160), " "))))</f>
        <v/>
      </c>
      <c r="C478" s="30">
        <f>'Quantities Report_Secondary'!F476</f>
        <v>0</v>
      </c>
      <c r="D478" s="32">
        <f>'Quantities Report_Secondary'!G476</f>
        <v>0</v>
      </c>
    </row>
    <row r="479" spans="1:4">
      <c r="A479" s="15" t="str">
        <f>IF(ISNUMBER(VALUE(SUBSTITUTE('Quantities Report_Secondary'!$A477,"+",""))), VALUE(SUBSTITUTE('Quantities Report_Secondary'!$A477,"+","")),IF('Quantities Report_Secondary'!$A477="","End of Project",$A478))</f>
        <v>End of Project</v>
      </c>
      <c r="B479" s="30" t="str">
        <f>IF(ISNUMBER('Quantities Report_Secondary'!$A477), "", TRIM(CLEAN(SUBSTITUTE('Quantities Report_Secondary'!$A477, CHAR(160), " "))))</f>
        <v/>
      </c>
      <c r="C479" s="30">
        <f>'Quantities Report_Secondary'!F477</f>
        <v>0</v>
      </c>
      <c r="D479" s="32">
        <f>'Quantities Report_Secondary'!G477</f>
        <v>0</v>
      </c>
    </row>
    <row r="480" spans="1:4">
      <c r="A480" s="15" t="str">
        <f>IF(ISNUMBER(VALUE(SUBSTITUTE('Quantities Report_Secondary'!$A478,"+",""))), VALUE(SUBSTITUTE('Quantities Report_Secondary'!$A478,"+","")),IF('Quantities Report_Secondary'!$A478="","End of Project",$A479))</f>
        <v>End of Project</v>
      </c>
      <c r="B480" s="30" t="str">
        <f>IF(ISNUMBER('Quantities Report_Secondary'!$A478), "", TRIM(CLEAN(SUBSTITUTE('Quantities Report_Secondary'!$A478, CHAR(160), " "))))</f>
        <v/>
      </c>
      <c r="C480" s="30">
        <f>'Quantities Report_Secondary'!F478</f>
        <v>0</v>
      </c>
      <c r="D480" s="32">
        <f>'Quantities Report_Secondary'!G478</f>
        <v>0</v>
      </c>
    </row>
    <row r="481" spans="1:4">
      <c r="A481" s="15" t="str">
        <f>IF(ISNUMBER(VALUE(SUBSTITUTE('Quantities Report_Secondary'!$A479,"+",""))), VALUE(SUBSTITUTE('Quantities Report_Secondary'!$A479,"+","")),IF('Quantities Report_Secondary'!$A479="","End of Project",$A480))</f>
        <v>End of Project</v>
      </c>
      <c r="B481" s="30" t="str">
        <f>IF(ISNUMBER('Quantities Report_Secondary'!$A479), "", TRIM(CLEAN(SUBSTITUTE('Quantities Report_Secondary'!$A479, CHAR(160), " "))))</f>
        <v/>
      </c>
      <c r="C481" s="30">
        <f>'Quantities Report_Secondary'!F479</f>
        <v>0</v>
      </c>
      <c r="D481" s="32">
        <f>'Quantities Report_Secondary'!G479</f>
        <v>0</v>
      </c>
    </row>
    <row r="482" spans="1:4">
      <c r="A482" s="15" t="str">
        <f>IF(ISNUMBER(VALUE(SUBSTITUTE('Quantities Report_Secondary'!$A480,"+",""))), VALUE(SUBSTITUTE('Quantities Report_Secondary'!$A480,"+","")),IF('Quantities Report_Secondary'!$A480="","End of Project",$A481))</f>
        <v>End of Project</v>
      </c>
      <c r="B482" s="30" t="str">
        <f>IF(ISNUMBER('Quantities Report_Secondary'!$A480), "", TRIM(CLEAN(SUBSTITUTE('Quantities Report_Secondary'!$A480, CHAR(160), " "))))</f>
        <v/>
      </c>
      <c r="C482" s="30">
        <f>'Quantities Report_Secondary'!F480</f>
        <v>0</v>
      </c>
      <c r="D482" s="32">
        <f>'Quantities Report_Secondary'!G480</f>
        <v>0</v>
      </c>
    </row>
    <row r="483" spans="1:4">
      <c r="A483" s="15" t="str">
        <f>IF(ISNUMBER(VALUE(SUBSTITUTE('Quantities Report_Secondary'!$A481,"+",""))), VALUE(SUBSTITUTE('Quantities Report_Secondary'!$A481,"+","")),IF('Quantities Report_Secondary'!$A481="","End of Project",$A482))</f>
        <v>End of Project</v>
      </c>
      <c r="B483" s="30" t="str">
        <f>IF(ISNUMBER('Quantities Report_Secondary'!$A481), "", TRIM(CLEAN(SUBSTITUTE('Quantities Report_Secondary'!$A481, CHAR(160), " "))))</f>
        <v/>
      </c>
      <c r="C483" s="30">
        <f>'Quantities Report_Secondary'!F481</f>
        <v>0</v>
      </c>
      <c r="D483" s="32">
        <f>'Quantities Report_Secondary'!G481</f>
        <v>0</v>
      </c>
    </row>
    <row r="484" spans="1:4">
      <c r="A484" s="15" t="str">
        <f>IF(ISNUMBER(VALUE(SUBSTITUTE('Quantities Report_Secondary'!$A482,"+",""))), VALUE(SUBSTITUTE('Quantities Report_Secondary'!$A482,"+","")),IF('Quantities Report_Secondary'!$A482="","End of Project",$A483))</f>
        <v>End of Project</v>
      </c>
      <c r="B484" s="30" t="str">
        <f>IF(ISNUMBER('Quantities Report_Secondary'!$A482), "", TRIM(CLEAN(SUBSTITUTE('Quantities Report_Secondary'!$A482, CHAR(160), " "))))</f>
        <v/>
      </c>
      <c r="C484" s="30">
        <f>'Quantities Report_Secondary'!F482</f>
        <v>0</v>
      </c>
      <c r="D484" s="32">
        <f>'Quantities Report_Secondary'!G482</f>
        <v>0</v>
      </c>
    </row>
    <row r="485" spans="1:4">
      <c r="A485" s="15" t="str">
        <f>IF(ISNUMBER(VALUE(SUBSTITUTE('Quantities Report_Secondary'!$A483,"+",""))), VALUE(SUBSTITUTE('Quantities Report_Secondary'!$A483,"+","")),IF('Quantities Report_Secondary'!$A483="","End of Project",$A484))</f>
        <v>End of Project</v>
      </c>
      <c r="B485" s="30" t="str">
        <f>IF(ISNUMBER('Quantities Report_Secondary'!$A483), "", TRIM(CLEAN(SUBSTITUTE('Quantities Report_Secondary'!$A483, CHAR(160), " "))))</f>
        <v/>
      </c>
      <c r="C485" s="30">
        <f>'Quantities Report_Secondary'!F483</f>
        <v>0</v>
      </c>
      <c r="D485" s="32">
        <f>'Quantities Report_Secondary'!G483</f>
        <v>0</v>
      </c>
    </row>
    <row r="486" spans="1:4">
      <c r="A486" s="15" t="str">
        <f>IF(ISNUMBER(VALUE(SUBSTITUTE('Quantities Report_Secondary'!$A484,"+",""))), VALUE(SUBSTITUTE('Quantities Report_Secondary'!$A484,"+","")),IF('Quantities Report_Secondary'!$A484="","End of Project",$A485))</f>
        <v>End of Project</v>
      </c>
      <c r="B486" s="30" t="str">
        <f>IF(ISNUMBER('Quantities Report_Secondary'!$A484), "", TRIM(CLEAN(SUBSTITUTE('Quantities Report_Secondary'!$A484, CHAR(160), " "))))</f>
        <v/>
      </c>
      <c r="C486" s="30">
        <f>'Quantities Report_Secondary'!F484</f>
        <v>0</v>
      </c>
      <c r="D486" s="32">
        <f>'Quantities Report_Secondary'!G484</f>
        <v>0</v>
      </c>
    </row>
    <row r="487" spans="1:4">
      <c r="A487" s="15" t="str">
        <f>IF(ISNUMBER(VALUE(SUBSTITUTE('Quantities Report_Secondary'!$A485,"+",""))), VALUE(SUBSTITUTE('Quantities Report_Secondary'!$A485,"+","")),IF('Quantities Report_Secondary'!$A485="","End of Project",$A486))</f>
        <v>End of Project</v>
      </c>
      <c r="B487" s="30" t="str">
        <f>IF(ISNUMBER('Quantities Report_Secondary'!$A485), "", TRIM(CLEAN(SUBSTITUTE('Quantities Report_Secondary'!$A485, CHAR(160), " "))))</f>
        <v/>
      </c>
      <c r="C487" s="30">
        <f>'Quantities Report_Secondary'!F485</f>
        <v>0</v>
      </c>
      <c r="D487" s="32">
        <f>'Quantities Report_Secondary'!G485</f>
        <v>0</v>
      </c>
    </row>
    <row r="488" spans="1:4">
      <c r="A488" s="15" t="str">
        <f>IF(ISNUMBER(VALUE(SUBSTITUTE('Quantities Report_Secondary'!$A486,"+",""))), VALUE(SUBSTITUTE('Quantities Report_Secondary'!$A486,"+","")),IF('Quantities Report_Secondary'!$A486="","End of Project",$A487))</f>
        <v>End of Project</v>
      </c>
      <c r="B488" s="30" t="str">
        <f>IF(ISNUMBER('Quantities Report_Secondary'!$A486), "", TRIM(CLEAN(SUBSTITUTE('Quantities Report_Secondary'!$A486, CHAR(160), " "))))</f>
        <v/>
      </c>
      <c r="C488" s="30">
        <f>'Quantities Report_Secondary'!F486</f>
        <v>0</v>
      </c>
      <c r="D488" s="32">
        <f>'Quantities Report_Secondary'!G486</f>
        <v>0</v>
      </c>
    </row>
    <row r="489" spans="1:4">
      <c r="A489" s="15" t="str">
        <f>IF(ISNUMBER(VALUE(SUBSTITUTE('Quantities Report_Secondary'!$A487,"+",""))), VALUE(SUBSTITUTE('Quantities Report_Secondary'!$A487,"+","")),IF('Quantities Report_Secondary'!$A487="","End of Project",$A488))</f>
        <v>End of Project</v>
      </c>
      <c r="B489" s="30" t="str">
        <f>IF(ISNUMBER('Quantities Report_Secondary'!$A487), "", TRIM(CLEAN(SUBSTITUTE('Quantities Report_Secondary'!$A487, CHAR(160), " "))))</f>
        <v/>
      </c>
      <c r="C489" s="30">
        <f>'Quantities Report_Secondary'!F487</f>
        <v>0</v>
      </c>
      <c r="D489" s="32">
        <f>'Quantities Report_Secondary'!G487</f>
        <v>0</v>
      </c>
    </row>
    <row r="490" spans="1:4">
      <c r="A490" s="15" t="str">
        <f>IF(ISNUMBER(VALUE(SUBSTITUTE('Quantities Report_Secondary'!$A488,"+",""))), VALUE(SUBSTITUTE('Quantities Report_Secondary'!$A488,"+","")),IF('Quantities Report_Secondary'!$A488="","End of Project",$A489))</f>
        <v>End of Project</v>
      </c>
      <c r="B490" s="30" t="str">
        <f>IF(ISNUMBER('Quantities Report_Secondary'!$A488), "", TRIM(CLEAN(SUBSTITUTE('Quantities Report_Secondary'!$A488, CHAR(160), " "))))</f>
        <v/>
      </c>
      <c r="C490" s="30">
        <f>'Quantities Report_Secondary'!F488</f>
        <v>0</v>
      </c>
      <c r="D490" s="32">
        <f>'Quantities Report_Secondary'!G488</f>
        <v>0</v>
      </c>
    </row>
    <row r="491" spans="1:4">
      <c r="A491" s="15" t="str">
        <f>IF(ISNUMBER(VALUE(SUBSTITUTE('Quantities Report_Secondary'!$A489,"+",""))), VALUE(SUBSTITUTE('Quantities Report_Secondary'!$A489,"+","")),IF('Quantities Report_Secondary'!$A489="","End of Project",$A490))</f>
        <v>End of Project</v>
      </c>
      <c r="B491" s="30" t="str">
        <f>IF(ISNUMBER('Quantities Report_Secondary'!$A489), "", TRIM(CLEAN(SUBSTITUTE('Quantities Report_Secondary'!$A489, CHAR(160), " "))))</f>
        <v/>
      </c>
      <c r="C491" s="30">
        <f>'Quantities Report_Secondary'!F489</f>
        <v>0</v>
      </c>
      <c r="D491" s="32">
        <f>'Quantities Report_Secondary'!G489</f>
        <v>0</v>
      </c>
    </row>
    <row r="492" spans="1:4">
      <c r="A492" s="15" t="str">
        <f>IF(ISNUMBER(VALUE(SUBSTITUTE('Quantities Report_Secondary'!$A490,"+",""))), VALUE(SUBSTITUTE('Quantities Report_Secondary'!$A490,"+","")),IF('Quantities Report_Secondary'!$A490="","End of Project",$A491))</f>
        <v>End of Project</v>
      </c>
      <c r="B492" s="30" t="str">
        <f>IF(ISNUMBER('Quantities Report_Secondary'!$A490), "", TRIM(CLEAN(SUBSTITUTE('Quantities Report_Secondary'!$A490, CHAR(160), " "))))</f>
        <v/>
      </c>
      <c r="C492" s="30">
        <f>'Quantities Report_Secondary'!F490</f>
        <v>0</v>
      </c>
      <c r="D492" s="32">
        <f>'Quantities Report_Secondary'!G490</f>
        <v>0</v>
      </c>
    </row>
    <row r="493" spans="1:4">
      <c r="A493" s="15" t="str">
        <f>IF(ISNUMBER(VALUE(SUBSTITUTE('Quantities Report_Secondary'!$A491,"+",""))), VALUE(SUBSTITUTE('Quantities Report_Secondary'!$A491,"+","")),IF('Quantities Report_Secondary'!$A491="","End of Project",$A492))</f>
        <v>End of Project</v>
      </c>
      <c r="B493" s="30" t="str">
        <f>IF(ISNUMBER('Quantities Report_Secondary'!$A491), "", TRIM(CLEAN(SUBSTITUTE('Quantities Report_Secondary'!$A491, CHAR(160), " "))))</f>
        <v/>
      </c>
      <c r="C493" s="30">
        <f>'Quantities Report_Secondary'!F491</f>
        <v>0</v>
      </c>
      <c r="D493" s="32">
        <f>'Quantities Report_Secondary'!G491</f>
        <v>0</v>
      </c>
    </row>
    <row r="494" spans="1:4">
      <c r="A494" s="15" t="str">
        <f>IF(ISNUMBER(VALUE(SUBSTITUTE('Quantities Report_Secondary'!$A492,"+",""))), VALUE(SUBSTITUTE('Quantities Report_Secondary'!$A492,"+","")),IF('Quantities Report_Secondary'!$A492="","End of Project",$A493))</f>
        <v>End of Project</v>
      </c>
      <c r="B494" s="30" t="str">
        <f>IF(ISNUMBER('Quantities Report_Secondary'!$A492), "", TRIM(CLEAN(SUBSTITUTE('Quantities Report_Secondary'!$A492, CHAR(160), " "))))</f>
        <v/>
      </c>
      <c r="C494" s="30">
        <f>'Quantities Report_Secondary'!F492</f>
        <v>0</v>
      </c>
      <c r="D494" s="32">
        <f>'Quantities Report_Secondary'!G492</f>
        <v>0</v>
      </c>
    </row>
    <row r="495" spans="1:4">
      <c r="A495" s="15" t="str">
        <f>IF(ISNUMBER(VALUE(SUBSTITUTE('Quantities Report_Secondary'!$A493,"+",""))), VALUE(SUBSTITUTE('Quantities Report_Secondary'!$A493,"+","")),IF('Quantities Report_Secondary'!$A493="","End of Project",$A494))</f>
        <v>End of Project</v>
      </c>
      <c r="B495" s="30" t="str">
        <f>IF(ISNUMBER('Quantities Report_Secondary'!$A493), "", TRIM(CLEAN(SUBSTITUTE('Quantities Report_Secondary'!$A493, CHAR(160), " "))))</f>
        <v/>
      </c>
      <c r="C495" s="30">
        <f>'Quantities Report_Secondary'!F493</f>
        <v>0</v>
      </c>
      <c r="D495" s="32">
        <f>'Quantities Report_Secondary'!G493</f>
        <v>0</v>
      </c>
    </row>
    <row r="496" spans="1:4">
      <c r="A496" s="15" t="str">
        <f>IF(ISNUMBER(VALUE(SUBSTITUTE('Quantities Report_Secondary'!$A494,"+",""))), VALUE(SUBSTITUTE('Quantities Report_Secondary'!$A494,"+","")),IF('Quantities Report_Secondary'!$A494="","End of Project",$A495))</f>
        <v>End of Project</v>
      </c>
      <c r="B496" s="30" t="str">
        <f>IF(ISNUMBER('Quantities Report_Secondary'!$A494), "", TRIM(CLEAN(SUBSTITUTE('Quantities Report_Secondary'!$A494, CHAR(160), " "))))</f>
        <v/>
      </c>
      <c r="C496" s="30">
        <f>'Quantities Report_Secondary'!F494</f>
        <v>0</v>
      </c>
      <c r="D496" s="32">
        <f>'Quantities Report_Secondary'!G494</f>
        <v>0</v>
      </c>
    </row>
    <row r="497" spans="1:4">
      <c r="A497" s="15" t="str">
        <f>IF(ISNUMBER(VALUE(SUBSTITUTE('Quantities Report_Secondary'!$A495,"+",""))), VALUE(SUBSTITUTE('Quantities Report_Secondary'!$A495,"+","")),IF('Quantities Report_Secondary'!$A495="","End of Project",$A496))</f>
        <v>End of Project</v>
      </c>
      <c r="B497" s="30" t="str">
        <f>IF(ISNUMBER('Quantities Report_Secondary'!$A495), "", TRIM(CLEAN(SUBSTITUTE('Quantities Report_Secondary'!$A495, CHAR(160), " "))))</f>
        <v/>
      </c>
      <c r="C497" s="30">
        <f>'Quantities Report_Secondary'!F495</f>
        <v>0</v>
      </c>
      <c r="D497" s="32">
        <f>'Quantities Report_Secondary'!G495</f>
        <v>0</v>
      </c>
    </row>
    <row r="498" spans="1:4">
      <c r="A498" s="15" t="str">
        <f>IF(ISNUMBER(VALUE(SUBSTITUTE('Quantities Report_Secondary'!$A496,"+",""))), VALUE(SUBSTITUTE('Quantities Report_Secondary'!$A496,"+","")),IF('Quantities Report_Secondary'!$A496="","End of Project",$A497))</f>
        <v>End of Project</v>
      </c>
      <c r="B498" s="30" t="str">
        <f>IF(ISNUMBER('Quantities Report_Secondary'!$A496), "", TRIM(CLEAN(SUBSTITUTE('Quantities Report_Secondary'!$A496, CHAR(160), " "))))</f>
        <v/>
      </c>
      <c r="C498" s="30">
        <f>'Quantities Report_Secondary'!F496</f>
        <v>0</v>
      </c>
      <c r="D498" s="32">
        <f>'Quantities Report_Secondary'!G496</f>
        <v>0</v>
      </c>
    </row>
    <row r="499" spans="1:4">
      <c r="A499" s="15" t="str">
        <f>IF(ISNUMBER(VALUE(SUBSTITUTE('Quantities Report_Secondary'!$A497,"+",""))), VALUE(SUBSTITUTE('Quantities Report_Secondary'!$A497,"+","")),IF('Quantities Report_Secondary'!$A497="","End of Project",$A498))</f>
        <v>End of Project</v>
      </c>
      <c r="B499" s="30" t="str">
        <f>IF(ISNUMBER('Quantities Report_Secondary'!$A497), "", TRIM(CLEAN(SUBSTITUTE('Quantities Report_Secondary'!$A497, CHAR(160), " "))))</f>
        <v/>
      </c>
      <c r="C499" s="30">
        <f>'Quantities Report_Secondary'!F497</f>
        <v>0</v>
      </c>
      <c r="D499" s="32">
        <f>'Quantities Report_Secondary'!G497</f>
        <v>0</v>
      </c>
    </row>
    <row r="500" spans="1:4">
      <c r="A500" s="15" t="str">
        <f>IF(ISNUMBER(VALUE(SUBSTITUTE('Quantities Report_Secondary'!$A498,"+",""))), VALUE(SUBSTITUTE('Quantities Report_Secondary'!$A498,"+","")),IF('Quantities Report_Secondary'!$A498="","End of Project",$A499))</f>
        <v>End of Project</v>
      </c>
      <c r="B500" s="30" t="str">
        <f>IF(ISNUMBER('Quantities Report_Secondary'!$A498), "", TRIM(CLEAN(SUBSTITUTE('Quantities Report_Secondary'!$A498, CHAR(160), " "))))</f>
        <v/>
      </c>
      <c r="C500" s="30">
        <f>'Quantities Report_Secondary'!F498</f>
        <v>0</v>
      </c>
      <c r="D500" s="32">
        <f>'Quantities Report_Secondary'!G498</f>
        <v>0</v>
      </c>
    </row>
    <row r="501" spans="1:4">
      <c r="A501" s="15" t="str">
        <f>IF(ISNUMBER(VALUE(SUBSTITUTE('Quantities Report_Secondary'!$A499,"+",""))), VALUE(SUBSTITUTE('Quantities Report_Secondary'!$A499,"+","")),IF('Quantities Report_Secondary'!$A499="","End of Project",$A500))</f>
        <v>End of Project</v>
      </c>
      <c r="B501" s="30" t="str">
        <f>IF(ISNUMBER('Quantities Report_Secondary'!$A499), "", TRIM(CLEAN(SUBSTITUTE('Quantities Report_Secondary'!$A499, CHAR(160), " "))))</f>
        <v/>
      </c>
      <c r="C501" s="30">
        <f>'Quantities Report_Secondary'!F499</f>
        <v>0</v>
      </c>
      <c r="D501" s="32">
        <f>'Quantities Report_Secondary'!G499</f>
        <v>0</v>
      </c>
    </row>
    <row r="502" spans="1:4">
      <c r="A502" s="15" t="str">
        <f>IF(ISNUMBER(VALUE(SUBSTITUTE('Quantities Report_Secondary'!$A500,"+",""))), VALUE(SUBSTITUTE('Quantities Report_Secondary'!$A500,"+","")),IF('Quantities Report_Secondary'!$A500="","End of Project",$A501))</f>
        <v>End of Project</v>
      </c>
      <c r="B502" s="30" t="str">
        <f>IF(ISNUMBER('Quantities Report_Secondary'!$A500), "", TRIM(CLEAN(SUBSTITUTE('Quantities Report_Secondary'!$A500, CHAR(160), " "))))</f>
        <v/>
      </c>
      <c r="C502" s="30">
        <f>'Quantities Report_Secondary'!F500</f>
        <v>0</v>
      </c>
      <c r="D502" s="32">
        <f>'Quantities Report_Secondary'!G500</f>
        <v>0</v>
      </c>
    </row>
    <row r="503" spans="1:4">
      <c r="A503" s="15" t="str">
        <f>IF(ISNUMBER(VALUE(SUBSTITUTE('Quantities Report_Secondary'!$A501,"+",""))), VALUE(SUBSTITUTE('Quantities Report_Secondary'!$A501,"+","")),IF('Quantities Report_Secondary'!$A501="","End of Project",$A502))</f>
        <v>End of Project</v>
      </c>
      <c r="B503" s="30" t="str">
        <f>IF(ISNUMBER('Quantities Report_Secondary'!$A501), "", TRIM(CLEAN(SUBSTITUTE('Quantities Report_Secondary'!$A501, CHAR(160), " "))))</f>
        <v/>
      </c>
      <c r="C503" s="30">
        <f>'Quantities Report_Secondary'!F501</f>
        <v>0</v>
      </c>
      <c r="D503" s="32">
        <f>'Quantities Report_Secondary'!G501</f>
        <v>0</v>
      </c>
    </row>
    <row r="504" spans="1:4">
      <c r="A504" s="15" t="str">
        <f>IF(ISNUMBER(VALUE(SUBSTITUTE('Quantities Report_Secondary'!$A502,"+",""))), VALUE(SUBSTITUTE('Quantities Report_Secondary'!$A502,"+","")),IF('Quantities Report_Secondary'!$A502="","End of Project",$A503))</f>
        <v>End of Project</v>
      </c>
      <c r="B504" s="30" t="str">
        <f>IF(ISNUMBER('Quantities Report_Secondary'!$A502), "", TRIM(CLEAN(SUBSTITUTE('Quantities Report_Secondary'!$A502, CHAR(160), " "))))</f>
        <v/>
      </c>
      <c r="C504" s="30">
        <f>'Quantities Report_Secondary'!F502</f>
        <v>0</v>
      </c>
      <c r="D504" s="32">
        <f>'Quantities Report_Secondary'!G502</f>
        <v>0</v>
      </c>
    </row>
    <row r="505" spans="1:4">
      <c r="A505" s="15" t="str">
        <f>IF(ISNUMBER(VALUE(SUBSTITUTE('Quantities Report_Secondary'!$A503,"+",""))), VALUE(SUBSTITUTE('Quantities Report_Secondary'!$A503,"+","")),IF('Quantities Report_Secondary'!$A503="","End of Project",$A504))</f>
        <v>End of Project</v>
      </c>
      <c r="B505" s="30" t="str">
        <f>IF(ISNUMBER('Quantities Report_Secondary'!$A503), "", TRIM(CLEAN(SUBSTITUTE('Quantities Report_Secondary'!$A503, CHAR(160), " "))))</f>
        <v/>
      </c>
      <c r="C505" s="30">
        <f>'Quantities Report_Secondary'!F503</f>
        <v>0</v>
      </c>
      <c r="D505" s="32">
        <f>'Quantities Report_Secondary'!G503</f>
        <v>0</v>
      </c>
    </row>
    <row r="506" spans="1:4">
      <c r="A506" s="15" t="str">
        <f>IF(ISNUMBER(VALUE(SUBSTITUTE('Quantities Report_Secondary'!$A504,"+",""))), VALUE(SUBSTITUTE('Quantities Report_Secondary'!$A504,"+","")),IF('Quantities Report_Secondary'!$A504="","End of Project",$A505))</f>
        <v>End of Project</v>
      </c>
      <c r="B506" s="30" t="str">
        <f>IF(ISNUMBER('Quantities Report_Secondary'!$A504), "", TRIM(CLEAN(SUBSTITUTE('Quantities Report_Secondary'!$A504, CHAR(160), " "))))</f>
        <v/>
      </c>
      <c r="C506" s="30">
        <f>'Quantities Report_Secondary'!F504</f>
        <v>0</v>
      </c>
      <c r="D506" s="32">
        <f>'Quantities Report_Secondary'!G504</f>
        <v>0</v>
      </c>
    </row>
    <row r="507" spans="1:4">
      <c r="A507" s="15" t="str">
        <f>IF(ISNUMBER(VALUE(SUBSTITUTE('Quantities Report_Secondary'!$A505,"+",""))), VALUE(SUBSTITUTE('Quantities Report_Secondary'!$A505,"+","")),IF('Quantities Report_Secondary'!$A505="","End of Project",$A506))</f>
        <v>End of Project</v>
      </c>
      <c r="B507" s="30" t="str">
        <f>IF(ISNUMBER('Quantities Report_Secondary'!$A505), "", TRIM(CLEAN(SUBSTITUTE('Quantities Report_Secondary'!$A505, CHAR(160), " "))))</f>
        <v/>
      </c>
      <c r="C507" s="30">
        <f>'Quantities Report_Secondary'!F505</f>
        <v>0</v>
      </c>
      <c r="D507" s="32">
        <f>'Quantities Report_Secondary'!G505</f>
        <v>0</v>
      </c>
    </row>
    <row r="508" spans="1:4">
      <c r="A508" s="15" t="str">
        <f>IF(ISNUMBER(VALUE(SUBSTITUTE('Quantities Report_Secondary'!$A506,"+",""))), VALUE(SUBSTITUTE('Quantities Report_Secondary'!$A506,"+","")),IF('Quantities Report_Secondary'!$A506="","End of Project",$A507))</f>
        <v>End of Project</v>
      </c>
      <c r="B508" s="30" t="str">
        <f>IF(ISNUMBER('Quantities Report_Secondary'!$A506), "", TRIM(CLEAN(SUBSTITUTE('Quantities Report_Secondary'!$A506, CHAR(160), " "))))</f>
        <v/>
      </c>
      <c r="C508" s="30">
        <f>'Quantities Report_Secondary'!F506</f>
        <v>0</v>
      </c>
      <c r="D508" s="32">
        <f>'Quantities Report_Secondary'!G506</f>
        <v>0</v>
      </c>
    </row>
    <row r="509" spans="1:4">
      <c r="A509" s="15" t="str">
        <f>IF(ISNUMBER(VALUE(SUBSTITUTE('Quantities Report_Secondary'!$A507,"+",""))), VALUE(SUBSTITUTE('Quantities Report_Secondary'!$A507,"+","")),IF('Quantities Report_Secondary'!$A507="","End of Project",$A508))</f>
        <v>End of Project</v>
      </c>
      <c r="B509" s="30" t="str">
        <f>IF(ISNUMBER('Quantities Report_Secondary'!$A507), "", TRIM(CLEAN(SUBSTITUTE('Quantities Report_Secondary'!$A507, CHAR(160), " "))))</f>
        <v/>
      </c>
      <c r="C509" s="30">
        <f>'Quantities Report_Secondary'!F507</f>
        <v>0</v>
      </c>
      <c r="D509" s="32">
        <f>'Quantities Report_Secondary'!G507</f>
        <v>0</v>
      </c>
    </row>
    <row r="510" spans="1:4">
      <c r="A510" s="15" t="str">
        <f>IF(ISNUMBER(VALUE(SUBSTITUTE('Quantities Report_Secondary'!$A508,"+",""))), VALUE(SUBSTITUTE('Quantities Report_Secondary'!$A508,"+","")),IF('Quantities Report_Secondary'!$A508="","End of Project",$A509))</f>
        <v>End of Project</v>
      </c>
      <c r="B510" s="30" t="str">
        <f>IF(ISNUMBER('Quantities Report_Secondary'!$A508), "", TRIM(CLEAN(SUBSTITUTE('Quantities Report_Secondary'!$A508, CHAR(160), " "))))</f>
        <v/>
      </c>
      <c r="C510" s="30">
        <f>'Quantities Report_Secondary'!F508</f>
        <v>0</v>
      </c>
      <c r="D510" s="32">
        <f>'Quantities Report_Secondary'!G508</f>
        <v>0</v>
      </c>
    </row>
    <row r="511" spans="1:4">
      <c r="A511" s="15" t="str">
        <f>IF(ISNUMBER(VALUE(SUBSTITUTE('Quantities Report_Secondary'!$A509,"+",""))), VALUE(SUBSTITUTE('Quantities Report_Secondary'!$A509,"+","")),IF('Quantities Report_Secondary'!$A509="","End of Project",$A510))</f>
        <v>End of Project</v>
      </c>
      <c r="B511" s="30" t="str">
        <f>IF(ISNUMBER('Quantities Report_Secondary'!$A509), "", TRIM(CLEAN(SUBSTITUTE('Quantities Report_Secondary'!$A509, CHAR(160), " "))))</f>
        <v/>
      </c>
      <c r="C511" s="30">
        <f>'Quantities Report_Secondary'!F509</f>
        <v>0</v>
      </c>
      <c r="D511" s="32">
        <f>'Quantities Report_Secondary'!G509</f>
        <v>0</v>
      </c>
    </row>
    <row r="512" spans="1:4">
      <c r="A512" s="15" t="str">
        <f>IF(ISNUMBER(VALUE(SUBSTITUTE('Quantities Report_Secondary'!$A510,"+",""))), VALUE(SUBSTITUTE('Quantities Report_Secondary'!$A510,"+","")),IF('Quantities Report_Secondary'!$A510="","End of Project",$A511))</f>
        <v>End of Project</v>
      </c>
      <c r="B512" s="30" t="str">
        <f>IF(ISNUMBER('Quantities Report_Secondary'!$A510), "", TRIM(CLEAN(SUBSTITUTE('Quantities Report_Secondary'!$A510, CHAR(160), " "))))</f>
        <v/>
      </c>
      <c r="C512" s="30">
        <f>'Quantities Report_Secondary'!F510</f>
        <v>0</v>
      </c>
      <c r="D512" s="32">
        <f>'Quantities Report_Secondary'!G510</f>
        <v>0</v>
      </c>
    </row>
    <row r="513" spans="1:4">
      <c r="A513" s="15" t="str">
        <f>IF(ISNUMBER(VALUE(SUBSTITUTE('Quantities Report_Secondary'!$A511,"+",""))), VALUE(SUBSTITUTE('Quantities Report_Secondary'!$A511,"+","")),IF('Quantities Report_Secondary'!$A511="","End of Project",$A512))</f>
        <v>End of Project</v>
      </c>
      <c r="B513" s="30" t="str">
        <f>IF(ISNUMBER('Quantities Report_Secondary'!$A511), "", TRIM(CLEAN(SUBSTITUTE('Quantities Report_Secondary'!$A511, CHAR(160), " "))))</f>
        <v/>
      </c>
      <c r="C513" s="30">
        <f>'Quantities Report_Secondary'!F511</f>
        <v>0</v>
      </c>
      <c r="D513" s="32">
        <f>'Quantities Report_Secondary'!G511</f>
        <v>0</v>
      </c>
    </row>
    <row r="514" spans="1:4">
      <c r="A514" s="15" t="str">
        <f>IF(ISNUMBER(VALUE(SUBSTITUTE('Quantities Report_Secondary'!$A512,"+",""))), VALUE(SUBSTITUTE('Quantities Report_Secondary'!$A512,"+","")),IF('Quantities Report_Secondary'!$A512="","End of Project",$A513))</f>
        <v>End of Project</v>
      </c>
      <c r="B514" s="30" t="str">
        <f>IF(ISNUMBER('Quantities Report_Secondary'!$A512), "", TRIM(CLEAN(SUBSTITUTE('Quantities Report_Secondary'!$A512, CHAR(160), " "))))</f>
        <v/>
      </c>
      <c r="C514" s="30">
        <f>'Quantities Report_Secondary'!F512</f>
        <v>0</v>
      </c>
      <c r="D514" s="32">
        <f>'Quantities Report_Secondary'!G512</f>
        <v>0</v>
      </c>
    </row>
    <row r="515" spans="1:4">
      <c r="A515" s="15" t="str">
        <f>IF(ISNUMBER(VALUE(SUBSTITUTE('Quantities Report_Secondary'!$A513,"+",""))), VALUE(SUBSTITUTE('Quantities Report_Secondary'!$A513,"+","")),IF('Quantities Report_Secondary'!$A513="","End of Project",$A514))</f>
        <v>End of Project</v>
      </c>
      <c r="B515" s="30" t="str">
        <f>IF(ISNUMBER('Quantities Report_Secondary'!$A513), "", TRIM(CLEAN(SUBSTITUTE('Quantities Report_Secondary'!$A513, CHAR(160), " "))))</f>
        <v/>
      </c>
      <c r="C515" s="30">
        <f>'Quantities Report_Secondary'!F513</f>
        <v>0</v>
      </c>
      <c r="D515" s="32">
        <f>'Quantities Report_Secondary'!G513</f>
        <v>0</v>
      </c>
    </row>
    <row r="516" spans="1:4">
      <c r="A516" s="15" t="str">
        <f>IF(ISNUMBER(VALUE(SUBSTITUTE('Quantities Report_Secondary'!$A514,"+",""))), VALUE(SUBSTITUTE('Quantities Report_Secondary'!$A514,"+","")),IF('Quantities Report_Secondary'!$A514="","End of Project",$A515))</f>
        <v>End of Project</v>
      </c>
      <c r="B516" s="30" t="str">
        <f>IF(ISNUMBER('Quantities Report_Secondary'!$A514), "", TRIM(CLEAN(SUBSTITUTE('Quantities Report_Secondary'!$A514, CHAR(160), " "))))</f>
        <v/>
      </c>
      <c r="C516" s="30">
        <f>'Quantities Report_Secondary'!F514</f>
        <v>0</v>
      </c>
      <c r="D516" s="32">
        <f>'Quantities Report_Secondary'!G514</f>
        <v>0</v>
      </c>
    </row>
    <row r="517" spans="1:4">
      <c r="A517" s="15" t="str">
        <f>IF(ISNUMBER(VALUE(SUBSTITUTE('Quantities Report_Secondary'!$A515,"+",""))), VALUE(SUBSTITUTE('Quantities Report_Secondary'!$A515,"+","")),IF('Quantities Report_Secondary'!$A515="","End of Project",$A516))</f>
        <v>End of Project</v>
      </c>
      <c r="B517" s="30" t="str">
        <f>IF(ISNUMBER('Quantities Report_Secondary'!$A515), "", TRIM(CLEAN(SUBSTITUTE('Quantities Report_Secondary'!$A515, CHAR(160), " "))))</f>
        <v/>
      </c>
      <c r="C517" s="30">
        <f>'Quantities Report_Secondary'!F515</f>
        <v>0</v>
      </c>
      <c r="D517" s="32">
        <f>'Quantities Report_Secondary'!G515</f>
        <v>0</v>
      </c>
    </row>
    <row r="518" spans="1:4">
      <c r="A518" s="15" t="str">
        <f>IF(ISNUMBER(VALUE(SUBSTITUTE('Quantities Report_Secondary'!$A516,"+",""))), VALUE(SUBSTITUTE('Quantities Report_Secondary'!$A516,"+","")),IF('Quantities Report_Secondary'!$A516="","End of Project",$A517))</f>
        <v>End of Project</v>
      </c>
      <c r="B518" s="30" t="str">
        <f>IF(ISNUMBER('Quantities Report_Secondary'!$A516), "", TRIM(CLEAN(SUBSTITUTE('Quantities Report_Secondary'!$A516, CHAR(160), " "))))</f>
        <v/>
      </c>
      <c r="C518" s="30">
        <f>'Quantities Report_Secondary'!F516</f>
        <v>0</v>
      </c>
      <c r="D518" s="32">
        <f>'Quantities Report_Secondary'!G516</f>
        <v>0</v>
      </c>
    </row>
    <row r="519" spans="1:4">
      <c r="A519" s="15" t="str">
        <f>IF(ISNUMBER(VALUE(SUBSTITUTE('Quantities Report_Secondary'!$A517,"+",""))), VALUE(SUBSTITUTE('Quantities Report_Secondary'!$A517,"+","")),IF('Quantities Report_Secondary'!$A517="","End of Project",$A518))</f>
        <v>End of Project</v>
      </c>
      <c r="B519" s="30" t="str">
        <f>IF(ISNUMBER('Quantities Report_Secondary'!$A517), "", TRIM(CLEAN(SUBSTITUTE('Quantities Report_Secondary'!$A517, CHAR(160), " "))))</f>
        <v/>
      </c>
      <c r="C519" s="30">
        <f>'Quantities Report_Secondary'!F517</f>
        <v>0</v>
      </c>
      <c r="D519" s="32">
        <f>'Quantities Report_Secondary'!G517</f>
        <v>0</v>
      </c>
    </row>
    <row r="520" spans="1:4">
      <c r="A520" s="15" t="str">
        <f>IF(ISNUMBER(VALUE(SUBSTITUTE('Quantities Report_Secondary'!$A518,"+",""))), VALUE(SUBSTITUTE('Quantities Report_Secondary'!$A518,"+","")),IF('Quantities Report_Secondary'!$A518="","End of Project",$A519))</f>
        <v>End of Project</v>
      </c>
      <c r="B520" s="30" t="str">
        <f>IF(ISNUMBER('Quantities Report_Secondary'!$A518), "", TRIM(CLEAN(SUBSTITUTE('Quantities Report_Secondary'!$A518, CHAR(160), " "))))</f>
        <v/>
      </c>
      <c r="C520" s="30">
        <f>'Quantities Report_Secondary'!F518</f>
        <v>0</v>
      </c>
      <c r="D520" s="32">
        <f>'Quantities Report_Secondary'!G518</f>
        <v>0</v>
      </c>
    </row>
    <row r="521" spans="1:4">
      <c r="A521" s="15" t="str">
        <f>IF(ISNUMBER(VALUE(SUBSTITUTE('Quantities Report_Secondary'!$A519,"+",""))), VALUE(SUBSTITUTE('Quantities Report_Secondary'!$A519,"+","")),IF('Quantities Report_Secondary'!$A519="","End of Project",$A520))</f>
        <v>End of Project</v>
      </c>
      <c r="B521" s="30" t="str">
        <f>IF(ISNUMBER('Quantities Report_Secondary'!$A519), "", TRIM(CLEAN(SUBSTITUTE('Quantities Report_Secondary'!$A519, CHAR(160), " "))))</f>
        <v/>
      </c>
      <c r="C521" s="30">
        <f>'Quantities Report_Secondary'!F519</f>
        <v>0</v>
      </c>
      <c r="D521" s="32">
        <f>'Quantities Report_Secondary'!G519</f>
        <v>0</v>
      </c>
    </row>
    <row r="522" spans="1:4">
      <c r="A522" s="15" t="str">
        <f>IF(ISNUMBER(VALUE(SUBSTITUTE('Quantities Report_Secondary'!$A520,"+",""))), VALUE(SUBSTITUTE('Quantities Report_Secondary'!$A520,"+","")),IF('Quantities Report_Secondary'!$A520="","End of Project",$A521))</f>
        <v>End of Project</v>
      </c>
      <c r="B522" s="30" t="str">
        <f>IF(ISNUMBER('Quantities Report_Secondary'!$A520), "", TRIM(CLEAN(SUBSTITUTE('Quantities Report_Secondary'!$A520, CHAR(160), " "))))</f>
        <v/>
      </c>
      <c r="C522" s="30">
        <f>'Quantities Report_Secondary'!F520</f>
        <v>0</v>
      </c>
      <c r="D522" s="32">
        <f>'Quantities Report_Secondary'!G520</f>
        <v>0</v>
      </c>
    </row>
    <row r="523" spans="1:4">
      <c r="A523" s="15" t="str">
        <f>IF(ISNUMBER(VALUE(SUBSTITUTE('Quantities Report_Secondary'!$A521,"+",""))), VALUE(SUBSTITUTE('Quantities Report_Secondary'!$A521,"+","")),IF('Quantities Report_Secondary'!$A521="","End of Project",$A522))</f>
        <v>End of Project</v>
      </c>
      <c r="B523" s="30" t="str">
        <f>IF(ISNUMBER('Quantities Report_Secondary'!$A521), "", TRIM(CLEAN(SUBSTITUTE('Quantities Report_Secondary'!$A521, CHAR(160), " "))))</f>
        <v/>
      </c>
      <c r="C523" s="30">
        <f>'Quantities Report_Secondary'!F521</f>
        <v>0</v>
      </c>
      <c r="D523" s="32">
        <f>'Quantities Report_Secondary'!G521</f>
        <v>0</v>
      </c>
    </row>
    <row r="524" spans="1:4">
      <c r="A524" s="15" t="str">
        <f>IF(ISNUMBER(VALUE(SUBSTITUTE('Quantities Report_Secondary'!$A522,"+",""))), VALUE(SUBSTITUTE('Quantities Report_Secondary'!$A522,"+","")),IF('Quantities Report_Secondary'!$A522="","End of Project",$A523))</f>
        <v>End of Project</v>
      </c>
      <c r="B524" s="30" t="str">
        <f>IF(ISNUMBER('Quantities Report_Secondary'!$A522), "", TRIM(CLEAN(SUBSTITUTE('Quantities Report_Secondary'!$A522, CHAR(160), " "))))</f>
        <v/>
      </c>
      <c r="C524" s="30">
        <f>'Quantities Report_Secondary'!F522</f>
        <v>0</v>
      </c>
      <c r="D524" s="32">
        <f>'Quantities Report_Secondary'!G522</f>
        <v>0</v>
      </c>
    </row>
    <row r="525" spans="1:4">
      <c r="A525" s="15" t="str">
        <f>IF(ISNUMBER(VALUE(SUBSTITUTE('Quantities Report_Secondary'!$A523,"+",""))), VALUE(SUBSTITUTE('Quantities Report_Secondary'!$A523,"+","")),IF('Quantities Report_Secondary'!$A523="","End of Project",$A524))</f>
        <v>End of Project</v>
      </c>
      <c r="B525" s="30" t="str">
        <f>IF(ISNUMBER('Quantities Report_Secondary'!$A523), "", TRIM(CLEAN(SUBSTITUTE('Quantities Report_Secondary'!$A523, CHAR(160), " "))))</f>
        <v/>
      </c>
      <c r="C525" s="30">
        <f>'Quantities Report_Secondary'!F523</f>
        <v>0</v>
      </c>
      <c r="D525" s="32">
        <f>'Quantities Report_Secondary'!G523</f>
        <v>0</v>
      </c>
    </row>
    <row r="526" spans="1:4">
      <c r="A526" s="15" t="str">
        <f>IF(ISNUMBER(VALUE(SUBSTITUTE('Quantities Report_Secondary'!$A524,"+",""))), VALUE(SUBSTITUTE('Quantities Report_Secondary'!$A524,"+","")),IF('Quantities Report_Secondary'!$A524="","End of Project",$A525))</f>
        <v>End of Project</v>
      </c>
      <c r="B526" s="30" t="str">
        <f>IF(ISNUMBER('Quantities Report_Secondary'!$A524), "", TRIM(CLEAN(SUBSTITUTE('Quantities Report_Secondary'!$A524, CHAR(160), " "))))</f>
        <v/>
      </c>
      <c r="C526" s="30">
        <f>'Quantities Report_Secondary'!F524</f>
        <v>0</v>
      </c>
      <c r="D526" s="32">
        <f>'Quantities Report_Secondary'!G524</f>
        <v>0</v>
      </c>
    </row>
    <row r="527" spans="1:4">
      <c r="A527" s="15" t="str">
        <f>IF(ISNUMBER(VALUE(SUBSTITUTE('Quantities Report_Secondary'!$A525,"+",""))), VALUE(SUBSTITUTE('Quantities Report_Secondary'!$A525,"+","")),IF('Quantities Report_Secondary'!$A525="","End of Project",$A526))</f>
        <v>End of Project</v>
      </c>
      <c r="B527" s="30" t="str">
        <f>IF(ISNUMBER('Quantities Report_Secondary'!$A525), "", TRIM(CLEAN(SUBSTITUTE('Quantities Report_Secondary'!$A525, CHAR(160), " "))))</f>
        <v/>
      </c>
      <c r="C527" s="30">
        <f>'Quantities Report_Secondary'!F525</f>
        <v>0</v>
      </c>
      <c r="D527" s="32">
        <f>'Quantities Report_Secondary'!G525</f>
        <v>0</v>
      </c>
    </row>
    <row r="528" spans="1:4">
      <c r="A528" s="15" t="str">
        <f>IF(ISNUMBER(VALUE(SUBSTITUTE('Quantities Report_Secondary'!$A526,"+",""))), VALUE(SUBSTITUTE('Quantities Report_Secondary'!$A526,"+","")),IF('Quantities Report_Secondary'!$A526="","End of Project",$A527))</f>
        <v>End of Project</v>
      </c>
      <c r="B528" s="30" t="str">
        <f>IF(ISNUMBER('Quantities Report_Secondary'!$A526), "", TRIM(CLEAN(SUBSTITUTE('Quantities Report_Secondary'!$A526, CHAR(160), " "))))</f>
        <v/>
      </c>
      <c r="C528" s="30">
        <f>'Quantities Report_Secondary'!F526</f>
        <v>0</v>
      </c>
      <c r="D528" s="32">
        <f>'Quantities Report_Secondary'!G526</f>
        <v>0</v>
      </c>
    </row>
    <row r="529" spans="1:4">
      <c r="A529" s="15" t="str">
        <f>IF(ISNUMBER(VALUE(SUBSTITUTE('Quantities Report_Secondary'!$A527,"+",""))), VALUE(SUBSTITUTE('Quantities Report_Secondary'!$A527,"+","")),IF('Quantities Report_Secondary'!$A527="","End of Project",$A528))</f>
        <v>End of Project</v>
      </c>
      <c r="B529" s="30" t="str">
        <f>IF(ISNUMBER('Quantities Report_Secondary'!$A527), "", TRIM(CLEAN(SUBSTITUTE('Quantities Report_Secondary'!$A527, CHAR(160), " "))))</f>
        <v/>
      </c>
      <c r="C529" s="30">
        <f>'Quantities Report_Secondary'!F527</f>
        <v>0</v>
      </c>
      <c r="D529" s="32">
        <f>'Quantities Report_Secondary'!G527</f>
        <v>0</v>
      </c>
    </row>
    <row r="530" spans="1:4">
      <c r="A530" s="15" t="str">
        <f>IF(ISNUMBER(VALUE(SUBSTITUTE('Quantities Report_Secondary'!$A528,"+",""))), VALUE(SUBSTITUTE('Quantities Report_Secondary'!$A528,"+","")),IF('Quantities Report_Secondary'!$A528="","End of Project",$A529))</f>
        <v>End of Project</v>
      </c>
      <c r="B530" s="30" t="str">
        <f>IF(ISNUMBER('Quantities Report_Secondary'!$A528), "", TRIM(CLEAN(SUBSTITUTE('Quantities Report_Secondary'!$A528, CHAR(160), " "))))</f>
        <v/>
      </c>
      <c r="C530" s="30">
        <f>'Quantities Report_Secondary'!F528</f>
        <v>0</v>
      </c>
      <c r="D530" s="32">
        <f>'Quantities Report_Secondary'!G528</f>
        <v>0</v>
      </c>
    </row>
    <row r="531" spans="1:4">
      <c r="A531" s="15" t="str">
        <f>IF(ISNUMBER(VALUE(SUBSTITUTE('Quantities Report_Secondary'!$A529,"+",""))), VALUE(SUBSTITUTE('Quantities Report_Secondary'!$A529,"+","")),IF('Quantities Report_Secondary'!$A529="","End of Project",$A530))</f>
        <v>End of Project</v>
      </c>
      <c r="B531" s="30" t="str">
        <f>IF(ISNUMBER('Quantities Report_Secondary'!$A529), "", TRIM(CLEAN(SUBSTITUTE('Quantities Report_Secondary'!$A529, CHAR(160), " "))))</f>
        <v/>
      </c>
      <c r="C531" s="30">
        <f>'Quantities Report_Secondary'!F529</f>
        <v>0</v>
      </c>
      <c r="D531" s="32">
        <f>'Quantities Report_Secondary'!G529</f>
        <v>0</v>
      </c>
    </row>
    <row r="532" spans="1:4">
      <c r="A532" s="15" t="str">
        <f>IF(ISNUMBER(VALUE(SUBSTITUTE('Quantities Report_Secondary'!$A530,"+",""))), VALUE(SUBSTITUTE('Quantities Report_Secondary'!$A530,"+","")),IF('Quantities Report_Secondary'!$A530="","End of Project",$A531))</f>
        <v>End of Project</v>
      </c>
      <c r="B532" s="30" t="str">
        <f>IF(ISNUMBER('Quantities Report_Secondary'!$A530), "", TRIM(CLEAN(SUBSTITUTE('Quantities Report_Secondary'!$A530, CHAR(160), " "))))</f>
        <v/>
      </c>
      <c r="C532" s="30">
        <f>'Quantities Report_Secondary'!F530</f>
        <v>0</v>
      </c>
      <c r="D532" s="32">
        <f>'Quantities Report_Secondary'!G530</f>
        <v>0</v>
      </c>
    </row>
    <row r="533" spans="1:4">
      <c r="A533" s="15" t="str">
        <f>IF(ISNUMBER(VALUE(SUBSTITUTE('Quantities Report_Secondary'!$A531,"+",""))), VALUE(SUBSTITUTE('Quantities Report_Secondary'!$A531,"+","")),IF('Quantities Report_Secondary'!$A531="","End of Project",$A532))</f>
        <v>End of Project</v>
      </c>
      <c r="B533" s="30" t="str">
        <f>IF(ISNUMBER('Quantities Report_Secondary'!$A531), "", TRIM(CLEAN(SUBSTITUTE('Quantities Report_Secondary'!$A531, CHAR(160), " "))))</f>
        <v/>
      </c>
      <c r="C533" s="30">
        <f>'Quantities Report_Secondary'!F531</f>
        <v>0</v>
      </c>
      <c r="D533" s="32">
        <f>'Quantities Report_Secondary'!G531</f>
        <v>0</v>
      </c>
    </row>
    <row r="534" spans="1:4">
      <c r="A534" s="15" t="str">
        <f>IF(ISNUMBER(VALUE(SUBSTITUTE('Quantities Report_Secondary'!$A532,"+",""))), VALUE(SUBSTITUTE('Quantities Report_Secondary'!$A532,"+","")),IF('Quantities Report_Secondary'!$A532="","End of Project",$A533))</f>
        <v>End of Project</v>
      </c>
      <c r="B534" s="30" t="str">
        <f>IF(ISNUMBER('Quantities Report_Secondary'!$A532), "", TRIM(CLEAN(SUBSTITUTE('Quantities Report_Secondary'!$A532, CHAR(160), " "))))</f>
        <v/>
      </c>
      <c r="C534" s="30">
        <f>'Quantities Report_Secondary'!F532</f>
        <v>0</v>
      </c>
      <c r="D534" s="32">
        <f>'Quantities Report_Secondary'!G532</f>
        <v>0</v>
      </c>
    </row>
    <row r="535" spans="1:4">
      <c r="A535" s="15" t="str">
        <f>IF(ISNUMBER(VALUE(SUBSTITUTE('Quantities Report_Secondary'!$A533,"+",""))), VALUE(SUBSTITUTE('Quantities Report_Secondary'!$A533,"+","")),IF('Quantities Report_Secondary'!$A533="","End of Project",$A534))</f>
        <v>End of Project</v>
      </c>
      <c r="B535" s="30" t="str">
        <f>IF(ISNUMBER('Quantities Report_Secondary'!$A533), "", TRIM(CLEAN(SUBSTITUTE('Quantities Report_Secondary'!$A533, CHAR(160), " "))))</f>
        <v/>
      </c>
      <c r="C535" s="30">
        <f>'Quantities Report_Secondary'!F533</f>
        <v>0</v>
      </c>
      <c r="D535" s="32">
        <f>'Quantities Report_Secondary'!G533</f>
        <v>0</v>
      </c>
    </row>
    <row r="536" spans="1:4">
      <c r="A536" s="15" t="str">
        <f>IF(ISNUMBER(VALUE(SUBSTITUTE('Quantities Report_Secondary'!$A534,"+",""))), VALUE(SUBSTITUTE('Quantities Report_Secondary'!$A534,"+","")),IF('Quantities Report_Secondary'!$A534="","End of Project",$A535))</f>
        <v>End of Project</v>
      </c>
      <c r="B536" s="30" t="str">
        <f>IF(ISNUMBER('Quantities Report_Secondary'!$A534), "", TRIM(CLEAN(SUBSTITUTE('Quantities Report_Secondary'!$A534, CHAR(160), " "))))</f>
        <v/>
      </c>
      <c r="C536" s="30">
        <f>'Quantities Report_Secondary'!F534</f>
        <v>0</v>
      </c>
      <c r="D536" s="32">
        <f>'Quantities Report_Secondary'!G534</f>
        <v>0</v>
      </c>
    </row>
    <row r="537" spans="1:4">
      <c r="A537" s="15" t="str">
        <f>IF(ISNUMBER(VALUE(SUBSTITUTE('Quantities Report_Secondary'!$A535,"+",""))), VALUE(SUBSTITUTE('Quantities Report_Secondary'!$A535,"+","")),IF('Quantities Report_Secondary'!$A535="","End of Project",$A536))</f>
        <v>End of Project</v>
      </c>
      <c r="B537" s="30" t="str">
        <f>IF(ISNUMBER('Quantities Report_Secondary'!$A535), "", TRIM(CLEAN(SUBSTITUTE('Quantities Report_Secondary'!$A535, CHAR(160), " "))))</f>
        <v/>
      </c>
      <c r="C537" s="30">
        <f>'Quantities Report_Secondary'!F535</f>
        <v>0</v>
      </c>
      <c r="D537" s="32">
        <f>'Quantities Report_Secondary'!G535</f>
        <v>0</v>
      </c>
    </row>
    <row r="538" spans="1:4">
      <c r="A538" s="15" t="str">
        <f>IF(ISNUMBER(VALUE(SUBSTITUTE('Quantities Report_Secondary'!$A536,"+",""))), VALUE(SUBSTITUTE('Quantities Report_Secondary'!$A536,"+","")),IF('Quantities Report_Secondary'!$A536="","End of Project",$A537))</f>
        <v>End of Project</v>
      </c>
      <c r="B538" s="30" t="str">
        <f>IF(ISNUMBER('Quantities Report_Secondary'!$A536), "", TRIM(CLEAN(SUBSTITUTE('Quantities Report_Secondary'!$A536, CHAR(160), " "))))</f>
        <v/>
      </c>
      <c r="C538" s="30">
        <f>'Quantities Report_Secondary'!F536</f>
        <v>0</v>
      </c>
      <c r="D538" s="32">
        <f>'Quantities Report_Secondary'!G536</f>
        <v>0</v>
      </c>
    </row>
    <row r="539" spans="1:4">
      <c r="A539" s="15" t="str">
        <f>IF(ISNUMBER(VALUE(SUBSTITUTE('Quantities Report_Secondary'!$A537,"+",""))), VALUE(SUBSTITUTE('Quantities Report_Secondary'!$A537,"+","")),IF('Quantities Report_Secondary'!$A537="","End of Project",$A538))</f>
        <v>End of Project</v>
      </c>
      <c r="B539" s="30" t="str">
        <f>IF(ISNUMBER('Quantities Report_Secondary'!$A537), "", TRIM(CLEAN(SUBSTITUTE('Quantities Report_Secondary'!$A537, CHAR(160), " "))))</f>
        <v/>
      </c>
      <c r="C539" s="30">
        <f>'Quantities Report_Secondary'!F537</f>
        <v>0</v>
      </c>
      <c r="D539" s="32">
        <f>'Quantities Report_Secondary'!G537</f>
        <v>0</v>
      </c>
    </row>
    <row r="540" spans="1:4">
      <c r="A540" s="15" t="str">
        <f>IF(ISNUMBER(VALUE(SUBSTITUTE('Quantities Report_Secondary'!$A538,"+",""))), VALUE(SUBSTITUTE('Quantities Report_Secondary'!$A538,"+","")),IF('Quantities Report_Secondary'!$A538="","End of Project",$A539))</f>
        <v>End of Project</v>
      </c>
      <c r="B540" s="30" t="str">
        <f>IF(ISNUMBER('Quantities Report_Secondary'!$A538), "", TRIM(CLEAN(SUBSTITUTE('Quantities Report_Secondary'!$A538, CHAR(160), " "))))</f>
        <v/>
      </c>
      <c r="C540" s="30">
        <f>'Quantities Report_Secondary'!F538</f>
        <v>0</v>
      </c>
      <c r="D540" s="32">
        <f>'Quantities Report_Secondary'!G538</f>
        <v>0</v>
      </c>
    </row>
    <row r="541" spans="1:4">
      <c r="A541" s="15" t="str">
        <f>IF(ISNUMBER(VALUE(SUBSTITUTE('Quantities Report_Secondary'!$A539,"+",""))), VALUE(SUBSTITUTE('Quantities Report_Secondary'!$A539,"+","")),IF('Quantities Report_Secondary'!$A539="","End of Project",$A540))</f>
        <v>End of Project</v>
      </c>
      <c r="B541" s="30" t="str">
        <f>IF(ISNUMBER('Quantities Report_Secondary'!$A539), "", TRIM(CLEAN(SUBSTITUTE('Quantities Report_Secondary'!$A539, CHAR(160), " "))))</f>
        <v/>
      </c>
      <c r="C541" s="30">
        <f>'Quantities Report_Secondary'!F539</f>
        <v>0</v>
      </c>
      <c r="D541" s="32">
        <f>'Quantities Report_Secondary'!G539</f>
        <v>0</v>
      </c>
    </row>
    <row r="542" spans="1:4">
      <c r="A542" s="15" t="str">
        <f>IF(ISNUMBER(VALUE(SUBSTITUTE('Quantities Report_Secondary'!$A540,"+",""))), VALUE(SUBSTITUTE('Quantities Report_Secondary'!$A540,"+","")),IF('Quantities Report_Secondary'!$A540="","End of Project",$A541))</f>
        <v>End of Project</v>
      </c>
      <c r="B542" s="30" t="str">
        <f>IF(ISNUMBER('Quantities Report_Secondary'!$A540), "", TRIM(CLEAN(SUBSTITUTE('Quantities Report_Secondary'!$A540, CHAR(160), " "))))</f>
        <v/>
      </c>
      <c r="C542" s="30">
        <f>'Quantities Report_Secondary'!F540</f>
        <v>0</v>
      </c>
      <c r="D542" s="32">
        <f>'Quantities Report_Secondary'!G540</f>
        <v>0</v>
      </c>
    </row>
    <row r="543" spans="1:4">
      <c r="A543" s="15" t="str">
        <f>IF(ISNUMBER(VALUE(SUBSTITUTE('Quantities Report_Secondary'!$A541,"+",""))), VALUE(SUBSTITUTE('Quantities Report_Secondary'!$A541,"+","")),IF('Quantities Report_Secondary'!$A541="","End of Project",$A542))</f>
        <v>End of Project</v>
      </c>
      <c r="B543" s="30" t="str">
        <f>IF(ISNUMBER('Quantities Report_Secondary'!$A541), "", TRIM(CLEAN(SUBSTITUTE('Quantities Report_Secondary'!$A541, CHAR(160), " "))))</f>
        <v/>
      </c>
      <c r="C543" s="30">
        <f>'Quantities Report_Secondary'!F541</f>
        <v>0</v>
      </c>
      <c r="D543" s="32">
        <f>'Quantities Report_Secondary'!G541</f>
        <v>0</v>
      </c>
    </row>
    <row r="544" spans="1:4">
      <c r="A544" s="15" t="str">
        <f>IF(ISNUMBER(VALUE(SUBSTITUTE('Quantities Report_Secondary'!$A542,"+",""))), VALUE(SUBSTITUTE('Quantities Report_Secondary'!$A542,"+","")),IF('Quantities Report_Secondary'!$A542="","End of Project",$A543))</f>
        <v>End of Project</v>
      </c>
      <c r="B544" s="30" t="str">
        <f>IF(ISNUMBER('Quantities Report_Secondary'!$A542), "", TRIM(CLEAN(SUBSTITUTE('Quantities Report_Secondary'!$A542, CHAR(160), " "))))</f>
        <v/>
      </c>
      <c r="C544" s="30">
        <f>'Quantities Report_Secondary'!F542</f>
        <v>0</v>
      </c>
      <c r="D544" s="32">
        <f>'Quantities Report_Secondary'!G542</f>
        <v>0</v>
      </c>
    </row>
    <row r="545" spans="1:4">
      <c r="A545" s="15" t="str">
        <f>IF(ISNUMBER(VALUE(SUBSTITUTE('Quantities Report_Secondary'!$A543,"+",""))), VALUE(SUBSTITUTE('Quantities Report_Secondary'!$A543,"+","")),IF('Quantities Report_Secondary'!$A543="","End of Project",$A544))</f>
        <v>End of Project</v>
      </c>
      <c r="B545" s="30" t="str">
        <f>IF(ISNUMBER('Quantities Report_Secondary'!$A543), "", TRIM(CLEAN(SUBSTITUTE('Quantities Report_Secondary'!$A543, CHAR(160), " "))))</f>
        <v/>
      </c>
      <c r="C545" s="30">
        <f>'Quantities Report_Secondary'!F543</f>
        <v>0</v>
      </c>
      <c r="D545" s="32">
        <f>'Quantities Report_Secondary'!G543</f>
        <v>0</v>
      </c>
    </row>
    <row r="546" spans="1:4">
      <c r="A546" s="15" t="str">
        <f>IF(ISNUMBER(VALUE(SUBSTITUTE('Quantities Report_Secondary'!$A544,"+",""))), VALUE(SUBSTITUTE('Quantities Report_Secondary'!$A544,"+","")),IF('Quantities Report_Secondary'!$A544="","End of Project",$A545))</f>
        <v>End of Project</v>
      </c>
      <c r="B546" s="30" t="str">
        <f>IF(ISNUMBER('Quantities Report_Secondary'!$A544), "", TRIM(CLEAN(SUBSTITUTE('Quantities Report_Secondary'!$A544, CHAR(160), " "))))</f>
        <v/>
      </c>
      <c r="C546" s="30">
        <f>'Quantities Report_Secondary'!F544</f>
        <v>0</v>
      </c>
      <c r="D546" s="32">
        <f>'Quantities Report_Secondary'!G544</f>
        <v>0</v>
      </c>
    </row>
    <row r="547" spans="1:4">
      <c r="A547" s="15" t="str">
        <f>IF(ISNUMBER(VALUE(SUBSTITUTE('Quantities Report_Secondary'!$A545,"+",""))), VALUE(SUBSTITUTE('Quantities Report_Secondary'!$A545,"+","")),IF('Quantities Report_Secondary'!$A545="","End of Project",$A546))</f>
        <v>End of Project</v>
      </c>
      <c r="B547" s="30" t="str">
        <f>IF(ISNUMBER('Quantities Report_Secondary'!$A545), "", TRIM(CLEAN(SUBSTITUTE('Quantities Report_Secondary'!$A545, CHAR(160), " "))))</f>
        <v/>
      </c>
      <c r="C547" s="30">
        <f>'Quantities Report_Secondary'!F545</f>
        <v>0</v>
      </c>
      <c r="D547" s="32">
        <f>'Quantities Report_Secondary'!G545</f>
        <v>0</v>
      </c>
    </row>
    <row r="548" spans="1:4">
      <c r="A548" s="15" t="str">
        <f>IF(ISNUMBER(VALUE(SUBSTITUTE('Quantities Report_Secondary'!$A546,"+",""))), VALUE(SUBSTITUTE('Quantities Report_Secondary'!$A546,"+","")),IF('Quantities Report_Secondary'!$A546="","End of Project",$A547))</f>
        <v>End of Project</v>
      </c>
      <c r="B548" s="30" t="str">
        <f>IF(ISNUMBER('Quantities Report_Secondary'!$A546), "", TRIM(CLEAN(SUBSTITUTE('Quantities Report_Secondary'!$A546, CHAR(160), " "))))</f>
        <v/>
      </c>
      <c r="C548" s="30">
        <f>'Quantities Report_Secondary'!F546</f>
        <v>0</v>
      </c>
      <c r="D548" s="32">
        <f>'Quantities Report_Secondary'!G546</f>
        <v>0</v>
      </c>
    </row>
    <row r="549" spans="1:4">
      <c r="A549" s="15" t="str">
        <f>IF(ISNUMBER(VALUE(SUBSTITUTE('Quantities Report_Secondary'!$A547,"+",""))), VALUE(SUBSTITUTE('Quantities Report_Secondary'!$A547,"+","")),IF('Quantities Report_Secondary'!$A547="","End of Project",$A548))</f>
        <v>End of Project</v>
      </c>
      <c r="B549" s="30" t="str">
        <f>IF(ISNUMBER('Quantities Report_Secondary'!$A547), "", TRIM(CLEAN(SUBSTITUTE('Quantities Report_Secondary'!$A547, CHAR(160), " "))))</f>
        <v/>
      </c>
      <c r="C549" s="30">
        <f>'Quantities Report_Secondary'!F547</f>
        <v>0</v>
      </c>
      <c r="D549" s="32">
        <f>'Quantities Report_Secondary'!G547</f>
        <v>0</v>
      </c>
    </row>
    <row r="550" spans="1:4">
      <c r="A550" s="15" t="str">
        <f>IF(ISNUMBER(VALUE(SUBSTITUTE('Quantities Report_Secondary'!$A548,"+",""))), VALUE(SUBSTITUTE('Quantities Report_Secondary'!$A548,"+","")),IF('Quantities Report_Secondary'!$A548="","End of Project",$A549))</f>
        <v>End of Project</v>
      </c>
      <c r="B550" s="30" t="str">
        <f>IF(ISNUMBER('Quantities Report_Secondary'!$A548), "", TRIM(CLEAN(SUBSTITUTE('Quantities Report_Secondary'!$A548, CHAR(160), " "))))</f>
        <v/>
      </c>
      <c r="C550" s="30">
        <f>'Quantities Report_Secondary'!F548</f>
        <v>0</v>
      </c>
      <c r="D550" s="32">
        <f>'Quantities Report_Secondary'!G548</f>
        <v>0</v>
      </c>
    </row>
    <row r="551" spans="1:4">
      <c r="A551" s="15" t="str">
        <f>IF(ISNUMBER(VALUE(SUBSTITUTE('Quantities Report_Secondary'!$A549,"+",""))), VALUE(SUBSTITUTE('Quantities Report_Secondary'!$A549,"+","")),IF('Quantities Report_Secondary'!$A549="","End of Project",$A550))</f>
        <v>End of Project</v>
      </c>
      <c r="B551" s="30" t="str">
        <f>IF(ISNUMBER('Quantities Report_Secondary'!$A549), "", TRIM(CLEAN(SUBSTITUTE('Quantities Report_Secondary'!$A549, CHAR(160), " "))))</f>
        <v/>
      </c>
      <c r="C551" s="30">
        <f>'Quantities Report_Secondary'!F549</f>
        <v>0</v>
      </c>
      <c r="D551" s="32">
        <f>'Quantities Report_Secondary'!G549</f>
        <v>0</v>
      </c>
    </row>
    <row r="552" spans="1:4">
      <c r="A552" s="15" t="str">
        <f>IF(ISNUMBER(VALUE(SUBSTITUTE('Quantities Report_Secondary'!$A550,"+",""))), VALUE(SUBSTITUTE('Quantities Report_Secondary'!$A550,"+","")),IF('Quantities Report_Secondary'!$A550="","End of Project",$A551))</f>
        <v>End of Project</v>
      </c>
      <c r="B552" s="30" t="str">
        <f>IF(ISNUMBER('Quantities Report_Secondary'!$A550), "", TRIM(CLEAN(SUBSTITUTE('Quantities Report_Secondary'!$A550, CHAR(160), " "))))</f>
        <v/>
      </c>
      <c r="C552" s="30">
        <f>'Quantities Report_Secondary'!F550</f>
        <v>0</v>
      </c>
      <c r="D552" s="32">
        <f>'Quantities Report_Secondary'!G550</f>
        <v>0</v>
      </c>
    </row>
    <row r="553" spans="1:4">
      <c r="A553" s="15" t="str">
        <f>IF(ISNUMBER(VALUE(SUBSTITUTE('Quantities Report_Secondary'!$A551,"+",""))), VALUE(SUBSTITUTE('Quantities Report_Secondary'!$A551,"+","")),IF('Quantities Report_Secondary'!$A551="","End of Project",$A552))</f>
        <v>End of Project</v>
      </c>
      <c r="B553" s="30" t="str">
        <f>IF(ISNUMBER('Quantities Report_Secondary'!$A551), "", TRIM(CLEAN(SUBSTITUTE('Quantities Report_Secondary'!$A551, CHAR(160), " "))))</f>
        <v/>
      </c>
      <c r="C553" s="30">
        <f>'Quantities Report_Secondary'!F551</f>
        <v>0</v>
      </c>
      <c r="D553" s="32">
        <f>'Quantities Report_Secondary'!G551</f>
        <v>0</v>
      </c>
    </row>
    <row r="554" spans="1:4">
      <c r="A554" s="15" t="str">
        <f>IF(ISNUMBER(VALUE(SUBSTITUTE('Quantities Report_Secondary'!$A552,"+",""))), VALUE(SUBSTITUTE('Quantities Report_Secondary'!$A552,"+","")),IF('Quantities Report_Secondary'!$A552="","End of Project",$A553))</f>
        <v>End of Project</v>
      </c>
      <c r="B554" s="30" t="str">
        <f>IF(ISNUMBER('Quantities Report_Secondary'!$A552), "", TRIM(CLEAN(SUBSTITUTE('Quantities Report_Secondary'!$A552, CHAR(160), " "))))</f>
        <v/>
      </c>
      <c r="C554" s="30">
        <f>'Quantities Report_Secondary'!F552</f>
        <v>0</v>
      </c>
      <c r="D554" s="32">
        <f>'Quantities Report_Secondary'!G552</f>
        <v>0</v>
      </c>
    </row>
    <row r="555" spans="1:4">
      <c r="A555" s="15" t="str">
        <f>IF(ISNUMBER(VALUE(SUBSTITUTE('Quantities Report_Secondary'!$A553,"+",""))), VALUE(SUBSTITUTE('Quantities Report_Secondary'!$A553,"+","")),IF('Quantities Report_Secondary'!$A553="","End of Project",$A554))</f>
        <v>End of Project</v>
      </c>
      <c r="B555" s="30" t="str">
        <f>IF(ISNUMBER('Quantities Report_Secondary'!$A553), "", TRIM(CLEAN(SUBSTITUTE('Quantities Report_Secondary'!$A553, CHAR(160), " "))))</f>
        <v/>
      </c>
      <c r="C555" s="30">
        <f>'Quantities Report_Secondary'!F553</f>
        <v>0</v>
      </c>
      <c r="D555" s="32">
        <f>'Quantities Report_Secondary'!G553</f>
        <v>0</v>
      </c>
    </row>
    <row r="556" spans="1:4">
      <c r="A556" s="15" t="str">
        <f>IF(ISNUMBER(VALUE(SUBSTITUTE('Quantities Report_Secondary'!$A554,"+",""))), VALUE(SUBSTITUTE('Quantities Report_Secondary'!$A554,"+","")),IF('Quantities Report_Secondary'!$A554="","End of Project",$A555))</f>
        <v>End of Project</v>
      </c>
      <c r="B556" s="30" t="str">
        <f>IF(ISNUMBER('Quantities Report_Secondary'!$A554), "", TRIM(CLEAN(SUBSTITUTE('Quantities Report_Secondary'!$A554, CHAR(160), " "))))</f>
        <v/>
      </c>
      <c r="C556" s="30">
        <f>'Quantities Report_Secondary'!F554</f>
        <v>0</v>
      </c>
      <c r="D556" s="32">
        <f>'Quantities Report_Secondary'!G554</f>
        <v>0</v>
      </c>
    </row>
    <row r="557" spans="1:4">
      <c r="A557" s="15" t="str">
        <f>IF(ISNUMBER(VALUE(SUBSTITUTE('Quantities Report_Secondary'!$A555,"+",""))), VALUE(SUBSTITUTE('Quantities Report_Secondary'!$A555,"+","")),IF('Quantities Report_Secondary'!$A555="","End of Project",$A556))</f>
        <v>End of Project</v>
      </c>
      <c r="B557" s="30" t="str">
        <f>IF(ISNUMBER('Quantities Report_Secondary'!$A555), "", TRIM(CLEAN(SUBSTITUTE('Quantities Report_Secondary'!$A555, CHAR(160), " "))))</f>
        <v/>
      </c>
      <c r="C557" s="30">
        <f>'Quantities Report_Secondary'!F555</f>
        <v>0</v>
      </c>
      <c r="D557" s="32">
        <f>'Quantities Report_Secondary'!G555</f>
        <v>0</v>
      </c>
    </row>
    <row r="558" spans="1:4">
      <c r="A558" s="15" t="str">
        <f>IF(ISNUMBER(VALUE(SUBSTITUTE('Quantities Report_Secondary'!$A556,"+",""))), VALUE(SUBSTITUTE('Quantities Report_Secondary'!$A556,"+","")),IF('Quantities Report_Secondary'!$A556="","End of Project",$A557))</f>
        <v>End of Project</v>
      </c>
      <c r="B558" s="30" t="str">
        <f>IF(ISNUMBER('Quantities Report_Secondary'!$A556), "", TRIM(CLEAN(SUBSTITUTE('Quantities Report_Secondary'!$A556, CHAR(160), " "))))</f>
        <v/>
      </c>
      <c r="C558" s="30">
        <f>'Quantities Report_Secondary'!F556</f>
        <v>0</v>
      </c>
      <c r="D558" s="32">
        <f>'Quantities Report_Secondary'!G556</f>
        <v>0</v>
      </c>
    </row>
    <row r="559" spans="1:4">
      <c r="A559" s="15" t="str">
        <f>IF(ISNUMBER(VALUE(SUBSTITUTE('Quantities Report_Secondary'!$A557,"+",""))), VALUE(SUBSTITUTE('Quantities Report_Secondary'!$A557,"+","")),IF('Quantities Report_Secondary'!$A557="","End of Project",$A558))</f>
        <v>End of Project</v>
      </c>
      <c r="B559" s="30" t="str">
        <f>IF(ISNUMBER('Quantities Report_Secondary'!$A557), "", TRIM(CLEAN(SUBSTITUTE('Quantities Report_Secondary'!$A557, CHAR(160), " "))))</f>
        <v/>
      </c>
      <c r="C559" s="30">
        <f>'Quantities Report_Secondary'!F557</f>
        <v>0</v>
      </c>
      <c r="D559" s="32">
        <f>'Quantities Report_Secondary'!G557</f>
        <v>0</v>
      </c>
    </row>
    <row r="560" spans="1:4">
      <c r="A560" s="15" t="str">
        <f>IF(ISNUMBER(VALUE(SUBSTITUTE('Quantities Report_Secondary'!$A558,"+",""))), VALUE(SUBSTITUTE('Quantities Report_Secondary'!$A558,"+","")),IF('Quantities Report_Secondary'!$A558="","End of Project",$A559))</f>
        <v>End of Project</v>
      </c>
      <c r="B560" s="30" t="str">
        <f>IF(ISNUMBER('Quantities Report_Secondary'!$A558), "", TRIM(CLEAN(SUBSTITUTE('Quantities Report_Secondary'!$A558, CHAR(160), " "))))</f>
        <v/>
      </c>
      <c r="C560" s="30">
        <f>'Quantities Report_Secondary'!F558</f>
        <v>0</v>
      </c>
      <c r="D560" s="32">
        <f>'Quantities Report_Secondary'!G558</f>
        <v>0</v>
      </c>
    </row>
    <row r="561" spans="1:4">
      <c r="A561" s="15" t="str">
        <f>IF(ISNUMBER(VALUE(SUBSTITUTE('Quantities Report_Secondary'!$A559,"+",""))), VALUE(SUBSTITUTE('Quantities Report_Secondary'!$A559,"+","")),IF('Quantities Report_Secondary'!$A559="","End of Project",$A560))</f>
        <v>End of Project</v>
      </c>
      <c r="B561" s="30" t="str">
        <f>IF(ISNUMBER('Quantities Report_Secondary'!$A559), "", TRIM(CLEAN(SUBSTITUTE('Quantities Report_Secondary'!$A559, CHAR(160), " "))))</f>
        <v/>
      </c>
      <c r="C561" s="30">
        <f>'Quantities Report_Secondary'!F559</f>
        <v>0</v>
      </c>
      <c r="D561" s="32">
        <f>'Quantities Report_Secondary'!G559</f>
        <v>0</v>
      </c>
    </row>
    <row r="562" spans="1:4">
      <c r="A562" s="15" t="str">
        <f>IF(ISNUMBER(VALUE(SUBSTITUTE('Quantities Report_Secondary'!$A560,"+",""))), VALUE(SUBSTITUTE('Quantities Report_Secondary'!$A560,"+","")),IF('Quantities Report_Secondary'!$A560="","End of Project",$A561))</f>
        <v>End of Project</v>
      </c>
      <c r="B562" s="30" t="str">
        <f>IF(ISNUMBER('Quantities Report_Secondary'!$A560), "", TRIM(CLEAN(SUBSTITUTE('Quantities Report_Secondary'!$A560, CHAR(160), " "))))</f>
        <v/>
      </c>
      <c r="C562" s="30">
        <f>'Quantities Report_Secondary'!F560</f>
        <v>0</v>
      </c>
      <c r="D562" s="32">
        <f>'Quantities Report_Secondary'!G560</f>
        <v>0</v>
      </c>
    </row>
    <row r="563" spans="1:4">
      <c r="A563" s="15" t="str">
        <f>IF(ISNUMBER(VALUE(SUBSTITUTE('Quantities Report_Secondary'!$A561,"+",""))), VALUE(SUBSTITUTE('Quantities Report_Secondary'!$A561,"+","")),IF('Quantities Report_Secondary'!$A561="","End of Project",$A562))</f>
        <v>End of Project</v>
      </c>
      <c r="B563" s="30" t="str">
        <f>IF(ISNUMBER('Quantities Report_Secondary'!$A561), "", TRIM(CLEAN(SUBSTITUTE('Quantities Report_Secondary'!$A561, CHAR(160), " "))))</f>
        <v/>
      </c>
      <c r="C563" s="30">
        <f>'Quantities Report_Secondary'!F561</f>
        <v>0</v>
      </c>
      <c r="D563" s="32">
        <f>'Quantities Report_Secondary'!G561</f>
        <v>0</v>
      </c>
    </row>
    <row r="564" spans="1:4">
      <c r="A564" s="15" t="str">
        <f>IF(ISNUMBER(VALUE(SUBSTITUTE('Quantities Report_Secondary'!$A562,"+",""))), VALUE(SUBSTITUTE('Quantities Report_Secondary'!$A562,"+","")),IF('Quantities Report_Secondary'!$A562="","End of Project",$A563))</f>
        <v>End of Project</v>
      </c>
      <c r="B564" s="30" t="str">
        <f>IF(ISNUMBER('Quantities Report_Secondary'!$A562), "", TRIM(CLEAN(SUBSTITUTE('Quantities Report_Secondary'!$A562, CHAR(160), " "))))</f>
        <v/>
      </c>
      <c r="C564" s="30">
        <f>'Quantities Report_Secondary'!F562</f>
        <v>0</v>
      </c>
      <c r="D564" s="32">
        <f>'Quantities Report_Secondary'!G562</f>
        <v>0</v>
      </c>
    </row>
    <row r="565" spans="1:4">
      <c r="A565" s="15" t="str">
        <f>IF(ISNUMBER(VALUE(SUBSTITUTE('Quantities Report_Secondary'!$A563,"+",""))), VALUE(SUBSTITUTE('Quantities Report_Secondary'!$A563,"+","")),IF('Quantities Report_Secondary'!$A563="","End of Project",$A564))</f>
        <v>End of Project</v>
      </c>
      <c r="B565" s="30" t="str">
        <f>IF(ISNUMBER('Quantities Report_Secondary'!$A563), "", TRIM(CLEAN(SUBSTITUTE('Quantities Report_Secondary'!$A563, CHAR(160), " "))))</f>
        <v/>
      </c>
      <c r="C565" s="30">
        <f>'Quantities Report_Secondary'!F563</f>
        <v>0</v>
      </c>
      <c r="D565" s="32">
        <f>'Quantities Report_Secondary'!G563</f>
        <v>0</v>
      </c>
    </row>
    <row r="566" spans="1:4">
      <c r="A566" s="15" t="str">
        <f>IF(ISNUMBER(VALUE(SUBSTITUTE('Quantities Report_Secondary'!$A564,"+",""))), VALUE(SUBSTITUTE('Quantities Report_Secondary'!$A564,"+","")),IF('Quantities Report_Secondary'!$A564="","End of Project",$A565))</f>
        <v>End of Project</v>
      </c>
      <c r="B566" s="30" t="str">
        <f>IF(ISNUMBER('Quantities Report_Secondary'!$A564), "", TRIM(CLEAN(SUBSTITUTE('Quantities Report_Secondary'!$A564, CHAR(160), " "))))</f>
        <v/>
      </c>
      <c r="C566" s="30">
        <f>'Quantities Report_Secondary'!F564</f>
        <v>0</v>
      </c>
      <c r="D566" s="32">
        <f>'Quantities Report_Secondary'!G564</f>
        <v>0</v>
      </c>
    </row>
    <row r="567" spans="1:4">
      <c r="A567" s="15" t="str">
        <f>IF(ISNUMBER(VALUE(SUBSTITUTE('Quantities Report_Secondary'!$A565,"+",""))), VALUE(SUBSTITUTE('Quantities Report_Secondary'!$A565,"+","")),IF('Quantities Report_Secondary'!$A565="","End of Project",$A566))</f>
        <v>End of Project</v>
      </c>
      <c r="B567" s="30" t="str">
        <f>IF(ISNUMBER('Quantities Report_Secondary'!$A565), "", TRIM(CLEAN(SUBSTITUTE('Quantities Report_Secondary'!$A565, CHAR(160), " "))))</f>
        <v/>
      </c>
      <c r="C567" s="30">
        <f>'Quantities Report_Secondary'!F565</f>
        <v>0</v>
      </c>
      <c r="D567" s="32">
        <f>'Quantities Report_Secondary'!G565</f>
        <v>0</v>
      </c>
    </row>
    <row r="568" spans="1:4">
      <c r="A568" s="15" t="str">
        <f>IF(ISNUMBER(VALUE(SUBSTITUTE('Quantities Report_Secondary'!$A566,"+",""))), VALUE(SUBSTITUTE('Quantities Report_Secondary'!$A566,"+","")),IF('Quantities Report_Secondary'!$A566="","End of Project",$A567))</f>
        <v>End of Project</v>
      </c>
      <c r="B568" s="30" t="str">
        <f>IF(ISNUMBER('Quantities Report_Secondary'!$A566), "", TRIM(CLEAN(SUBSTITUTE('Quantities Report_Secondary'!$A566, CHAR(160), " "))))</f>
        <v/>
      </c>
      <c r="C568" s="30">
        <f>'Quantities Report_Secondary'!F566</f>
        <v>0</v>
      </c>
      <c r="D568" s="32">
        <f>'Quantities Report_Secondary'!G566</f>
        <v>0</v>
      </c>
    </row>
    <row r="569" spans="1:4">
      <c r="A569" s="15" t="str">
        <f>IF(ISNUMBER(VALUE(SUBSTITUTE('Quantities Report_Secondary'!$A567,"+",""))), VALUE(SUBSTITUTE('Quantities Report_Secondary'!$A567,"+","")),IF('Quantities Report_Secondary'!$A567="","End of Project",$A568))</f>
        <v>End of Project</v>
      </c>
      <c r="B569" s="30" t="str">
        <f>IF(ISNUMBER('Quantities Report_Secondary'!$A567), "", TRIM(CLEAN(SUBSTITUTE('Quantities Report_Secondary'!$A567, CHAR(160), " "))))</f>
        <v/>
      </c>
      <c r="C569" s="30">
        <f>'Quantities Report_Secondary'!F567</f>
        <v>0</v>
      </c>
      <c r="D569" s="32">
        <f>'Quantities Report_Secondary'!G567</f>
        <v>0</v>
      </c>
    </row>
    <row r="570" spans="1:4">
      <c r="A570" s="15" t="str">
        <f>IF(ISNUMBER(VALUE(SUBSTITUTE('Quantities Report_Secondary'!$A568,"+",""))), VALUE(SUBSTITUTE('Quantities Report_Secondary'!$A568,"+","")),IF('Quantities Report_Secondary'!$A568="","End of Project",$A569))</f>
        <v>End of Project</v>
      </c>
      <c r="B570" s="30" t="str">
        <f>IF(ISNUMBER('Quantities Report_Secondary'!$A568), "", TRIM(CLEAN(SUBSTITUTE('Quantities Report_Secondary'!$A568, CHAR(160), " "))))</f>
        <v/>
      </c>
      <c r="C570" s="30">
        <f>'Quantities Report_Secondary'!F568</f>
        <v>0</v>
      </c>
      <c r="D570" s="32">
        <f>'Quantities Report_Secondary'!G568</f>
        <v>0</v>
      </c>
    </row>
    <row r="571" spans="1:4">
      <c r="A571" s="15" t="str">
        <f>IF(ISNUMBER(VALUE(SUBSTITUTE('Quantities Report_Secondary'!$A569,"+",""))), VALUE(SUBSTITUTE('Quantities Report_Secondary'!$A569,"+","")),IF('Quantities Report_Secondary'!$A569="","End of Project",$A570))</f>
        <v>End of Project</v>
      </c>
      <c r="B571" s="30" t="str">
        <f>IF(ISNUMBER('Quantities Report_Secondary'!$A569), "", TRIM(CLEAN(SUBSTITUTE('Quantities Report_Secondary'!$A569, CHAR(160), " "))))</f>
        <v/>
      </c>
      <c r="C571" s="30">
        <f>'Quantities Report_Secondary'!F569</f>
        <v>0</v>
      </c>
      <c r="D571" s="32">
        <f>'Quantities Report_Secondary'!G569</f>
        <v>0</v>
      </c>
    </row>
    <row r="572" spans="1:4">
      <c r="A572" s="15" t="str">
        <f>IF(ISNUMBER(VALUE(SUBSTITUTE('Quantities Report_Secondary'!$A570,"+",""))), VALUE(SUBSTITUTE('Quantities Report_Secondary'!$A570,"+","")),IF('Quantities Report_Secondary'!$A570="","End of Project",$A571))</f>
        <v>End of Project</v>
      </c>
      <c r="B572" s="30" t="str">
        <f>IF(ISNUMBER('Quantities Report_Secondary'!$A570), "", TRIM(CLEAN(SUBSTITUTE('Quantities Report_Secondary'!$A570, CHAR(160), " "))))</f>
        <v/>
      </c>
      <c r="C572" s="30">
        <f>'Quantities Report_Secondary'!F570</f>
        <v>0</v>
      </c>
      <c r="D572" s="32">
        <f>'Quantities Report_Secondary'!G570</f>
        <v>0</v>
      </c>
    </row>
    <row r="573" spans="1:4">
      <c r="A573" s="15" t="str">
        <f>IF(ISNUMBER(VALUE(SUBSTITUTE('Quantities Report_Secondary'!$A571,"+",""))), VALUE(SUBSTITUTE('Quantities Report_Secondary'!$A571,"+","")),IF('Quantities Report_Secondary'!$A571="","End of Project",$A572))</f>
        <v>End of Project</v>
      </c>
      <c r="B573" s="30" t="str">
        <f>IF(ISNUMBER('Quantities Report_Secondary'!$A571), "", TRIM(CLEAN(SUBSTITUTE('Quantities Report_Secondary'!$A571, CHAR(160), " "))))</f>
        <v/>
      </c>
      <c r="C573" s="30">
        <f>'Quantities Report_Secondary'!F571</f>
        <v>0</v>
      </c>
      <c r="D573" s="32">
        <f>'Quantities Report_Secondary'!G571</f>
        <v>0</v>
      </c>
    </row>
    <row r="574" spans="1:4">
      <c r="A574" s="15" t="str">
        <f>IF(ISNUMBER(VALUE(SUBSTITUTE('Quantities Report_Secondary'!$A572,"+",""))), VALUE(SUBSTITUTE('Quantities Report_Secondary'!$A572,"+","")),IF('Quantities Report_Secondary'!$A572="","End of Project",$A573))</f>
        <v>End of Project</v>
      </c>
      <c r="B574" s="30" t="str">
        <f>IF(ISNUMBER('Quantities Report_Secondary'!$A572), "", TRIM(CLEAN(SUBSTITUTE('Quantities Report_Secondary'!$A572, CHAR(160), " "))))</f>
        <v/>
      </c>
      <c r="C574" s="30">
        <f>'Quantities Report_Secondary'!F572</f>
        <v>0</v>
      </c>
      <c r="D574" s="32">
        <f>'Quantities Report_Secondary'!G572</f>
        <v>0</v>
      </c>
    </row>
    <row r="575" spans="1:4">
      <c r="A575" s="15" t="str">
        <f>IF(ISNUMBER(VALUE(SUBSTITUTE('Quantities Report_Secondary'!$A573,"+",""))), VALUE(SUBSTITUTE('Quantities Report_Secondary'!$A573,"+","")),IF('Quantities Report_Secondary'!$A573="","End of Project",$A574))</f>
        <v>End of Project</v>
      </c>
      <c r="B575" s="30" t="str">
        <f>IF(ISNUMBER('Quantities Report_Secondary'!$A573), "", TRIM(CLEAN(SUBSTITUTE('Quantities Report_Secondary'!$A573, CHAR(160), " "))))</f>
        <v/>
      </c>
      <c r="C575" s="30">
        <f>'Quantities Report_Secondary'!F573</f>
        <v>0</v>
      </c>
      <c r="D575" s="32">
        <f>'Quantities Report_Secondary'!G573</f>
        <v>0</v>
      </c>
    </row>
    <row r="576" spans="1:4">
      <c r="A576" s="15" t="str">
        <f>IF(ISNUMBER(VALUE(SUBSTITUTE('Quantities Report_Secondary'!$A574,"+",""))), VALUE(SUBSTITUTE('Quantities Report_Secondary'!$A574,"+","")),IF('Quantities Report_Secondary'!$A574="","End of Project",$A575))</f>
        <v>End of Project</v>
      </c>
      <c r="B576" s="30" t="str">
        <f>IF(ISNUMBER('Quantities Report_Secondary'!$A574), "", TRIM(CLEAN(SUBSTITUTE('Quantities Report_Secondary'!$A574, CHAR(160), " "))))</f>
        <v/>
      </c>
      <c r="C576" s="30">
        <f>'Quantities Report_Secondary'!F574</f>
        <v>0</v>
      </c>
      <c r="D576" s="32">
        <f>'Quantities Report_Secondary'!G574</f>
        <v>0</v>
      </c>
    </row>
    <row r="577" spans="1:4">
      <c r="A577" s="15" t="str">
        <f>IF(ISNUMBER(VALUE(SUBSTITUTE('Quantities Report_Secondary'!$A575,"+",""))), VALUE(SUBSTITUTE('Quantities Report_Secondary'!$A575,"+","")),IF('Quantities Report_Secondary'!$A575="","End of Project",$A576))</f>
        <v>End of Project</v>
      </c>
      <c r="B577" s="30" t="str">
        <f>IF(ISNUMBER('Quantities Report_Secondary'!$A575), "", TRIM(CLEAN(SUBSTITUTE('Quantities Report_Secondary'!$A575, CHAR(160), " "))))</f>
        <v/>
      </c>
      <c r="C577" s="30">
        <f>'Quantities Report_Secondary'!F575</f>
        <v>0</v>
      </c>
      <c r="D577" s="32">
        <f>'Quantities Report_Secondary'!G575</f>
        <v>0</v>
      </c>
    </row>
    <row r="578" spans="1:4">
      <c r="A578" s="15" t="str">
        <f>IF(ISNUMBER(VALUE(SUBSTITUTE('Quantities Report_Secondary'!$A576,"+",""))), VALUE(SUBSTITUTE('Quantities Report_Secondary'!$A576,"+","")),IF('Quantities Report_Secondary'!$A576="","End of Project",$A577))</f>
        <v>End of Project</v>
      </c>
      <c r="B578" s="30" t="str">
        <f>IF(ISNUMBER('Quantities Report_Secondary'!$A576), "", TRIM(CLEAN(SUBSTITUTE('Quantities Report_Secondary'!$A576, CHAR(160), " "))))</f>
        <v/>
      </c>
      <c r="C578" s="30">
        <f>'Quantities Report_Secondary'!F576</f>
        <v>0</v>
      </c>
      <c r="D578" s="32">
        <f>'Quantities Report_Secondary'!G576</f>
        <v>0</v>
      </c>
    </row>
    <row r="579" spans="1:4">
      <c r="A579" s="15" t="str">
        <f>IF(ISNUMBER(VALUE(SUBSTITUTE('Quantities Report_Secondary'!$A577,"+",""))), VALUE(SUBSTITUTE('Quantities Report_Secondary'!$A577,"+","")),IF('Quantities Report_Secondary'!$A577="","End of Project",$A578))</f>
        <v>End of Project</v>
      </c>
      <c r="B579" s="30" t="str">
        <f>IF(ISNUMBER('Quantities Report_Secondary'!$A577), "", TRIM(CLEAN(SUBSTITUTE('Quantities Report_Secondary'!$A577, CHAR(160), " "))))</f>
        <v/>
      </c>
      <c r="C579" s="30">
        <f>'Quantities Report_Secondary'!F577</f>
        <v>0</v>
      </c>
      <c r="D579" s="32">
        <f>'Quantities Report_Secondary'!G577</f>
        <v>0</v>
      </c>
    </row>
    <row r="580" spans="1:4">
      <c r="A580" s="15" t="str">
        <f>IF(ISNUMBER(VALUE(SUBSTITUTE('Quantities Report_Secondary'!$A578,"+",""))), VALUE(SUBSTITUTE('Quantities Report_Secondary'!$A578,"+","")),IF('Quantities Report_Secondary'!$A578="","End of Project",$A579))</f>
        <v>End of Project</v>
      </c>
      <c r="B580" s="30" t="str">
        <f>IF(ISNUMBER('Quantities Report_Secondary'!$A578), "", TRIM(CLEAN(SUBSTITUTE('Quantities Report_Secondary'!$A578, CHAR(160), " "))))</f>
        <v/>
      </c>
      <c r="C580" s="30">
        <f>'Quantities Report_Secondary'!F578</f>
        <v>0</v>
      </c>
      <c r="D580" s="32">
        <f>'Quantities Report_Secondary'!G578</f>
        <v>0</v>
      </c>
    </row>
    <row r="581" spans="1:4">
      <c r="A581" s="15" t="str">
        <f>IF(ISNUMBER(VALUE(SUBSTITUTE('Quantities Report_Secondary'!$A579,"+",""))), VALUE(SUBSTITUTE('Quantities Report_Secondary'!$A579,"+","")),IF('Quantities Report_Secondary'!$A579="","End of Project",$A580))</f>
        <v>End of Project</v>
      </c>
      <c r="B581" s="30" t="str">
        <f>IF(ISNUMBER('Quantities Report_Secondary'!$A579), "", TRIM(CLEAN(SUBSTITUTE('Quantities Report_Secondary'!$A579, CHAR(160), " "))))</f>
        <v/>
      </c>
      <c r="C581" s="30">
        <f>'Quantities Report_Secondary'!F579</f>
        <v>0</v>
      </c>
      <c r="D581" s="32">
        <f>'Quantities Report_Secondary'!G579</f>
        <v>0</v>
      </c>
    </row>
    <row r="582" spans="1:4">
      <c r="A582" s="15" t="str">
        <f>IF(ISNUMBER(VALUE(SUBSTITUTE('Quantities Report_Secondary'!$A580,"+",""))), VALUE(SUBSTITUTE('Quantities Report_Secondary'!$A580,"+","")),IF('Quantities Report_Secondary'!$A580="","End of Project",$A581))</f>
        <v>End of Project</v>
      </c>
      <c r="B582" s="30" t="str">
        <f>IF(ISNUMBER('Quantities Report_Secondary'!$A580), "", TRIM(CLEAN(SUBSTITUTE('Quantities Report_Secondary'!$A580, CHAR(160), " "))))</f>
        <v/>
      </c>
      <c r="C582" s="30">
        <f>'Quantities Report_Secondary'!F580</f>
        <v>0</v>
      </c>
      <c r="D582" s="32">
        <f>'Quantities Report_Secondary'!G580</f>
        <v>0</v>
      </c>
    </row>
    <row r="583" spans="1:4">
      <c r="A583" s="15" t="str">
        <f>IF(ISNUMBER(VALUE(SUBSTITUTE('Quantities Report_Secondary'!$A581,"+",""))), VALUE(SUBSTITUTE('Quantities Report_Secondary'!$A581,"+","")),IF('Quantities Report_Secondary'!$A581="","End of Project",$A582))</f>
        <v>End of Project</v>
      </c>
      <c r="B583" s="30" t="str">
        <f>IF(ISNUMBER('Quantities Report_Secondary'!$A581), "", TRIM(CLEAN(SUBSTITUTE('Quantities Report_Secondary'!$A581, CHAR(160), " "))))</f>
        <v/>
      </c>
      <c r="C583" s="30">
        <f>'Quantities Report_Secondary'!F581</f>
        <v>0</v>
      </c>
      <c r="D583" s="32">
        <f>'Quantities Report_Secondary'!G581</f>
        <v>0</v>
      </c>
    </row>
    <row r="584" spans="1:4">
      <c r="A584" s="15" t="str">
        <f>IF(ISNUMBER(VALUE(SUBSTITUTE('Quantities Report_Secondary'!$A582,"+",""))), VALUE(SUBSTITUTE('Quantities Report_Secondary'!$A582,"+","")),IF('Quantities Report_Secondary'!$A582="","End of Project",$A583))</f>
        <v>End of Project</v>
      </c>
      <c r="B584" s="30" t="str">
        <f>IF(ISNUMBER('Quantities Report_Secondary'!$A582), "", TRIM(CLEAN(SUBSTITUTE('Quantities Report_Secondary'!$A582, CHAR(160), " "))))</f>
        <v/>
      </c>
      <c r="C584" s="30">
        <f>'Quantities Report_Secondary'!F582</f>
        <v>0</v>
      </c>
      <c r="D584" s="32">
        <f>'Quantities Report_Secondary'!G582</f>
        <v>0</v>
      </c>
    </row>
    <row r="585" spans="1:4">
      <c r="A585" s="15" t="str">
        <f>IF(ISNUMBER(VALUE(SUBSTITUTE('Quantities Report_Secondary'!$A583,"+",""))), VALUE(SUBSTITUTE('Quantities Report_Secondary'!$A583,"+","")),IF('Quantities Report_Secondary'!$A583="","End of Project",$A584))</f>
        <v>End of Project</v>
      </c>
      <c r="B585" s="30" t="str">
        <f>IF(ISNUMBER('Quantities Report_Secondary'!$A583), "", TRIM(CLEAN(SUBSTITUTE('Quantities Report_Secondary'!$A583, CHAR(160), " "))))</f>
        <v/>
      </c>
      <c r="C585" s="30">
        <f>'Quantities Report_Secondary'!F583</f>
        <v>0</v>
      </c>
      <c r="D585" s="32">
        <f>'Quantities Report_Secondary'!G583</f>
        <v>0</v>
      </c>
    </row>
    <row r="586" spans="1:4">
      <c r="A586" s="15" t="str">
        <f>IF(ISNUMBER(VALUE(SUBSTITUTE('Quantities Report_Secondary'!$A584,"+",""))), VALUE(SUBSTITUTE('Quantities Report_Secondary'!$A584,"+","")),IF('Quantities Report_Secondary'!$A584="","End of Project",$A585))</f>
        <v>End of Project</v>
      </c>
      <c r="B586" s="30" t="str">
        <f>IF(ISNUMBER('Quantities Report_Secondary'!$A584), "", TRIM(CLEAN(SUBSTITUTE('Quantities Report_Secondary'!$A584, CHAR(160), " "))))</f>
        <v/>
      </c>
      <c r="C586" s="30">
        <f>'Quantities Report_Secondary'!F584</f>
        <v>0</v>
      </c>
      <c r="D586" s="32">
        <f>'Quantities Report_Secondary'!G584</f>
        <v>0</v>
      </c>
    </row>
    <row r="587" spans="1:4">
      <c r="A587" s="15" t="str">
        <f>IF(ISNUMBER(VALUE(SUBSTITUTE('Quantities Report_Secondary'!$A585,"+",""))), VALUE(SUBSTITUTE('Quantities Report_Secondary'!$A585,"+","")),IF('Quantities Report_Secondary'!$A585="","End of Project",$A586))</f>
        <v>End of Project</v>
      </c>
      <c r="B587" s="30" t="str">
        <f>IF(ISNUMBER('Quantities Report_Secondary'!$A585), "", TRIM(CLEAN(SUBSTITUTE('Quantities Report_Secondary'!$A585, CHAR(160), " "))))</f>
        <v/>
      </c>
      <c r="C587" s="30">
        <f>'Quantities Report_Secondary'!F585</f>
        <v>0</v>
      </c>
      <c r="D587" s="32">
        <f>'Quantities Report_Secondary'!G585</f>
        <v>0</v>
      </c>
    </row>
    <row r="588" spans="1:4">
      <c r="A588" s="15" t="str">
        <f>IF(ISNUMBER(VALUE(SUBSTITUTE('Quantities Report_Secondary'!$A586,"+",""))), VALUE(SUBSTITUTE('Quantities Report_Secondary'!$A586,"+","")),IF('Quantities Report_Secondary'!$A586="","End of Project",$A587))</f>
        <v>End of Project</v>
      </c>
      <c r="B588" s="30" t="str">
        <f>IF(ISNUMBER('Quantities Report_Secondary'!$A586), "", TRIM(CLEAN(SUBSTITUTE('Quantities Report_Secondary'!$A586, CHAR(160), " "))))</f>
        <v/>
      </c>
      <c r="C588" s="30">
        <f>'Quantities Report_Secondary'!F586</f>
        <v>0</v>
      </c>
      <c r="D588" s="32">
        <f>'Quantities Report_Secondary'!G586</f>
        <v>0</v>
      </c>
    </row>
    <row r="589" spans="1:4">
      <c r="A589" s="15" t="str">
        <f>IF(ISNUMBER(VALUE(SUBSTITUTE('Quantities Report_Secondary'!$A587,"+",""))), VALUE(SUBSTITUTE('Quantities Report_Secondary'!$A587,"+","")),IF('Quantities Report_Secondary'!$A587="","End of Project",$A588))</f>
        <v>End of Project</v>
      </c>
      <c r="B589" s="30" t="str">
        <f>IF(ISNUMBER('Quantities Report_Secondary'!$A587), "", TRIM(CLEAN(SUBSTITUTE('Quantities Report_Secondary'!$A587, CHAR(160), " "))))</f>
        <v/>
      </c>
      <c r="C589" s="30">
        <f>'Quantities Report_Secondary'!F587</f>
        <v>0</v>
      </c>
      <c r="D589" s="32">
        <f>'Quantities Report_Secondary'!G587</f>
        <v>0</v>
      </c>
    </row>
    <row r="590" spans="1:4">
      <c r="A590" s="15" t="str">
        <f>IF(ISNUMBER(VALUE(SUBSTITUTE('Quantities Report_Secondary'!$A588,"+",""))), VALUE(SUBSTITUTE('Quantities Report_Secondary'!$A588,"+","")),IF('Quantities Report_Secondary'!$A588="","End of Project",$A589))</f>
        <v>End of Project</v>
      </c>
      <c r="B590" s="30" t="str">
        <f>IF(ISNUMBER('Quantities Report_Secondary'!$A588), "", TRIM(CLEAN(SUBSTITUTE('Quantities Report_Secondary'!$A588, CHAR(160), " "))))</f>
        <v/>
      </c>
      <c r="C590" s="30">
        <f>'Quantities Report_Secondary'!F588</f>
        <v>0</v>
      </c>
      <c r="D590" s="32">
        <f>'Quantities Report_Secondary'!G588</f>
        <v>0</v>
      </c>
    </row>
    <row r="591" spans="1:4">
      <c r="A591" s="15" t="str">
        <f>IF(ISNUMBER(VALUE(SUBSTITUTE('Quantities Report_Secondary'!$A589,"+",""))), VALUE(SUBSTITUTE('Quantities Report_Secondary'!$A589,"+","")),IF('Quantities Report_Secondary'!$A589="","End of Project",$A590))</f>
        <v>End of Project</v>
      </c>
      <c r="B591" s="30" t="str">
        <f>IF(ISNUMBER('Quantities Report_Secondary'!$A589), "", TRIM(CLEAN(SUBSTITUTE('Quantities Report_Secondary'!$A589, CHAR(160), " "))))</f>
        <v/>
      </c>
      <c r="C591" s="30">
        <f>'Quantities Report_Secondary'!F589</f>
        <v>0</v>
      </c>
      <c r="D591" s="32">
        <f>'Quantities Report_Secondary'!G589</f>
        <v>0</v>
      </c>
    </row>
    <row r="592" spans="1:4">
      <c r="A592" s="15" t="str">
        <f>IF(ISNUMBER(VALUE(SUBSTITUTE('Quantities Report_Secondary'!$A590,"+",""))), VALUE(SUBSTITUTE('Quantities Report_Secondary'!$A590,"+","")),IF('Quantities Report_Secondary'!$A590="","End of Project",$A591))</f>
        <v>End of Project</v>
      </c>
      <c r="B592" s="30" t="str">
        <f>IF(ISNUMBER('Quantities Report_Secondary'!$A590), "", TRIM(CLEAN(SUBSTITUTE('Quantities Report_Secondary'!$A590, CHAR(160), " "))))</f>
        <v/>
      </c>
      <c r="C592" s="30">
        <f>'Quantities Report_Secondary'!F590</f>
        <v>0</v>
      </c>
      <c r="D592" s="32">
        <f>'Quantities Report_Secondary'!G590</f>
        <v>0</v>
      </c>
    </row>
    <row r="593" spans="1:4">
      <c r="A593" s="15" t="str">
        <f>IF(ISNUMBER(VALUE(SUBSTITUTE('Quantities Report_Secondary'!$A591,"+",""))), VALUE(SUBSTITUTE('Quantities Report_Secondary'!$A591,"+","")),IF('Quantities Report_Secondary'!$A591="","End of Project",$A592))</f>
        <v>End of Project</v>
      </c>
      <c r="B593" s="30" t="str">
        <f>IF(ISNUMBER('Quantities Report_Secondary'!$A591), "", TRIM(CLEAN(SUBSTITUTE('Quantities Report_Secondary'!$A591, CHAR(160), " "))))</f>
        <v/>
      </c>
      <c r="C593" s="30">
        <f>'Quantities Report_Secondary'!F591</f>
        <v>0</v>
      </c>
      <c r="D593" s="32">
        <f>'Quantities Report_Secondary'!G591</f>
        <v>0</v>
      </c>
    </row>
    <row r="594" spans="1:4">
      <c r="A594" s="15" t="str">
        <f>IF(ISNUMBER(VALUE(SUBSTITUTE('Quantities Report_Secondary'!$A592,"+",""))), VALUE(SUBSTITUTE('Quantities Report_Secondary'!$A592,"+","")),IF('Quantities Report_Secondary'!$A592="","End of Project",$A593))</f>
        <v>End of Project</v>
      </c>
      <c r="B594" s="30" t="str">
        <f>IF(ISNUMBER('Quantities Report_Secondary'!$A592), "", TRIM(CLEAN(SUBSTITUTE('Quantities Report_Secondary'!$A592, CHAR(160), " "))))</f>
        <v/>
      </c>
      <c r="C594" s="30">
        <f>'Quantities Report_Secondary'!F592</f>
        <v>0</v>
      </c>
      <c r="D594" s="32">
        <f>'Quantities Report_Secondary'!G592</f>
        <v>0</v>
      </c>
    </row>
    <row r="595" spans="1:4">
      <c r="A595" s="15" t="str">
        <f>IF(ISNUMBER(VALUE(SUBSTITUTE('Quantities Report_Secondary'!$A593,"+",""))), VALUE(SUBSTITUTE('Quantities Report_Secondary'!$A593,"+","")),IF('Quantities Report_Secondary'!$A593="","End of Project",$A594))</f>
        <v>End of Project</v>
      </c>
      <c r="B595" s="30" t="str">
        <f>IF(ISNUMBER('Quantities Report_Secondary'!$A593), "", TRIM(CLEAN(SUBSTITUTE('Quantities Report_Secondary'!$A593, CHAR(160), " "))))</f>
        <v/>
      </c>
      <c r="C595" s="30">
        <f>'Quantities Report_Secondary'!F593</f>
        <v>0</v>
      </c>
      <c r="D595" s="32">
        <f>'Quantities Report_Secondary'!G593</f>
        <v>0</v>
      </c>
    </row>
    <row r="596" spans="1:4">
      <c r="A596" s="15" t="str">
        <f>IF(ISNUMBER(VALUE(SUBSTITUTE('Quantities Report_Secondary'!$A594,"+",""))), VALUE(SUBSTITUTE('Quantities Report_Secondary'!$A594,"+","")),IF('Quantities Report_Secondary'!$A594="","End of Project",$A595))</f>
        <v>End of Project</v>
      </c>
      <c r="B596" s="30" t="str">
        <f>IF(ISNUMBER('Quantities Report_Secondary'!$A594), "", TRIM(CLEAN(SUBSTITUTE('Quantities Report_Secondary'!$A594, CHAR(160), " "))))</f>
        <v/>
      </c>
      <c r="C596" s="30">
        <f>'Quantities Report_Secondary'!F594</f>
        <v>0</v>
      </c>
      <c r="D596" s="32">
        <f>'Quantities Report_Secondary'!G594</f>
        <v>0</v>
      </c>
    </row>
    <row r="597" spans="1:4">
      <c r="A597" s="15" t="str">
        <f>IF(ISNUMBER(VALUE(SUBSTITUTE('Quantities Report_Secondary'!$A595,"+",""))), VALUE(SUBSTITUTE('Quantities Report_Secondary'!$A595,"+","")),IF('Quantities Report_Secondary'!$A595="","End of Project",$A596))</f>
        <v>End of Project</v>
      </c>
      <c r="B597" s="30" t="str">
        <f>IF(ISNUMBER('Quantities Report_Secondary'!$A595), "", TRIM(CLEAN(SUBSTITUTE('Quantities Report_Secondary'!$A595, CHAR(160), " "))))</f>
        <v/>
      </c>
      <c r="C597" s="30">
        <f>'Quantities Report_Secondary'!F595</f>
        <v>0</v>
      </c>
      <c r="D597" s="32">
        <f>'Quantities Report_Secondary'!G595</f>
        <v>0</v>
      </c>
    </row>
    <row r="598" spans="1:4">
      <c r="A598" s="15" t="str">
        <f>IF(ISNUMBER(VALUE(SUBSTITUTE('Quantities Report_Secondary'!$A596,"+",""))), VALUE(SUBSTITUTE('Quantities Report_Secondary'!$A596,"+","")),IF('Quantities Report_Secondary'!$A596="","End of Project",$A597))</f>
        <v>End of Project</v>
      </c>
      <c r="B598" s="30" t="str">
        <f>IF(ISNUMBER('Quantities Report_Secondary'!$A596), "", TRIM(CLEAN(SUBSTITUTE('Quantities Report_Secondary'!$A596, CHAR(160), " "))))</f>
        <v/>
      </c>
      <c r="C598" s="30">
        <f>'Quantities Report_Secondary'!F596</f>
        <v>0</v>
      </c>
      <c r="D598" s="32">
        <f>'Quantities Report_Secondary'!G596</f>
        <v>0</v>
      </c>
    </row>
    <row r="599" spans="1:4">
      <c r="A599" s="15" t="str">
        <f>IF(ISNUMBER(VALUE(SUBSTITUTE('Quantities Report_Secondary'!$A597,"+",""))), VALUE(SUBSTITUTE('Quantities Report_Secondary'!$A597,"+","")),IF('Quantities Report_Secondary'!$A597="","End of Project",$A598))</f>
        <v>End of Project</v>
      </c>
      <c r="B599" s="30" t="str">
        <f>IF(ISNUMBER('Quantities Report_Secondary'!$A597), "", TRIM(CLEAN(SUBSTITUTE('Quantities Report_Secondary'!$A597, CHAR(160), " "))))</f>
        <v/>
      </c>
      <c r="C599" s="30">
        <f>'Quantities Report_Secondary'!F597</f>
        <v>0</v>
      </c>
      <c r="D599" s="32">
        <f>'Quantities Report_Secondary'!G597</f>
        <v>0</v>
      </c>
    </row>
    <row r="600" spans="1:4">
      <c r="A600" s="15" t="str">
        <f>IF(ISNUMBER(VALUE(SUBSTITUTE('Quantities Report_Secondary'!$A598,"+",""))), VALUE(SUBSTITUTE('Quantities Report_Secondary'!$A598,"+","")),IF('Quantities Report_Secondary'!$A598="","End of Project",$A599))</f>
        <v>End of Project</v>
      </c>
      <c r="B600" s="30" t="str">
        <f>IF(ISNUMBER('Quantities Report_Secondary'!$A598), "", TRIM(CLEAN(SUBSTITUTE('Quantities Report_Secondary'!$A598, CHAR(160), " "))))</f>
        <v/>
      </c>
      <c r="C600" s="30">
        <f>'Quantities Report_Secondary'!F598</f>
        <v>0</v>
      </c>
      <c r="D600" s="32">
        <f>'Quantities Report_Secondary'!G598</f>
        <v>0</v>
      </c>
    </row>
    <row r="601" spans="1:4">
      <c r="A601" s="15" t="str">
        <f>IF(ISNUMBER(VALUE(SUBSTITUTE('Quantities Report_Secondary'!$A599,"+",""))), VALUE(SUBSTITUTE('Quantities Report_Secondary'!$A599,"+","")),IF('Quantities Report_Secondary'!$A599="","End of Project",$A600))</f>
        <v>End of Project</v>
      </c>
      <c r="B601" s="30" t="str">
        <f>IF(ISNUMBER('Quantities Report_Secondary'!$A599), "", TRIM(CLEAN(SUBSTITUTE('Quantities Report_Secondary'!$A599, CHAR(160), " "))))</f>
        <v/>
      </c>
      <c r="C601" s="30">
        <f>'Quantities Report_Secondary'!F599</f>
        <v>0</v>
      </c>
      <c r="D601" s="32">
        <f>'Quantities Report_Secondary'!G599</f>
        <v>0</v>
      </c>
    </row>
    <row r="602" spans="1:4">
      <c r="A602" s="15" t="str">
        <f>IF(ISNUMBER(VALUE(SUBSTITUTE('Quantities Report_Secondary'!$A600,"+",""))), VALUE(SUBSTITUTE('Quantities Report_Secondary'!$A600,"+","")),IF('Quantities Report_Secondary'!$A600="","End of Project",$A601))</f>
        <v>End of Project</v>
      </c>
      <c r="B602" s="30" t="str">
        <f>IF(ISNUMBER('Quantities Report_Secondary'!$A600), "", TRIM(CLEAN(SUBSTITUTE('Quantities Report_Secondary'!$A600, CHAR(160), " "))))</f>
        <v/>
      </c>
      <c r="C602" s="30">
        <f>'Quantities Report_Secondary'!F600</f>
        <v>0</v>
      </c>
      <c r="D602" s="32">
        <f>'Quantities Report_Secondary'!G600</f>
        <v>0</v>
      </c>
    </row>
    <row r="603" spans="1:4">
      <c r="A603" s="15" t="str">
        <f>IF(ISNUMBER(VALUE(SUBSTITUTE('Quantities Report_Secondary'!$A601,"+",""))), VALUE(SUBSTITUTE('Quantities Report_Secondary'!$A601,"+","")),IF('Quantities Report_Secondary'!$A601="","End of Project",$A602))</f>
        <v>End of Project</v>
      </c>
      <c r="B603" s="30" t="str">
        <f>IF(ISNUMBER('Quantities Report_Secondary'!$A601), "", TRIM(CLEAN(SUBSTITUTE('Quantities Report_Secondary'!$A601, CHAR(160), " "))))</f>
        <v/>
      </c>
      <c r="C603" s="30">
        <f>'Quantities Report_Secondary'!F601</f>
        <v>0</v>
      </c>
      <c r="D603" s="32">
        <f>'Quantities Report_Secondary'!G601</f>
        <v>0</v>
      </c>
    </row>
    <row r="604" spans="1:4">
      <c r="A604" s="15" t="str">
        <f>IF(ISNUMBER(VALUE(SUBSTITUTE('Quantities Report_Secondary'!$A602,"+",""))), VALUE(SUBSTITUTE('Quantities Report_Secondary'!$A602,"+","")),IF('Quantities Report_Secondary'!$A602="","End of Project",$A603))</f>
        <v>End of Project</v>
      </c>
      <c r="B604" s="30" t="str">
        <f>IF(ISNUMBER('Quantities Report_Secondary'!$A602), "", TRIM(CLEAN(SUBSTITUTE('Quantities Report_Secondary'!$A602, CHAR(160), " "))))</f>
        <v/>
      </c>
      <c r="C604" s="30">
        <f>'Quantities Report_Secondary'!F602</f>
        <v>0</v>
      </c>
      <c r="D604" s="32">
        <f>'Quantities Report_Secondary'!G602</f>
        <v>0</v>
      </c>
    </row>
    <row r="605" spans="1:4">
      <c r="A605" s="15" t="str">
        <f>IF(ISNUMBER(VALUE(SUBSTITUTE('Quantities Report_Secondary'!$A603,"+",""))), VALUE(SUBSTITUTE('Quantities Report_Secondary'!$A603,"+","")),IF('Quantities Report_Secondary'!$A603="","End of Project",$A604))</f>
        <v>End of Project</v>
      </c>
      <c r="B605" s="30" t="str">
        <f>IF(ISNUMBER('Quantities Report_Secondary'!$A603), "", TRIM(CLEAN(SUBSTITUTE('Quantities Report_Secondary'!$A603, CHAR(160), " "))))</f>
        <v/>
      </c>
      <c r="C605" s="30">
        <f>'Quantities Report_Secondary'!F603</f>
        <v>0</v>
      </c>
      <c r="D605" s="32">
        <f>'Quantities Report_Secondary'!G603</f>
        <v>0</v>
      </c>
    </row>
    <row r="606" spans="1:4">
      <c r="A606" s="15" t="str">
        <f>IF(ISNUMBER(VALUE(SUBSTITUTE('Quantities Report_Secondary'!$A604,"+",""))), VALUE(SUBSTITUTE('Quantities Report_Secondary'!$A604,"+","")),IF('Quantities Report_Secondary'!$A604="","End of Project",$A605))</f>
        <v>End of Project</v>
      </c>
      <c r="B606" s="30" t="str">
        <f>IF(ISNUMBER('Quantities Report_Secondary'!$A604), "", TRIM(CLEAN(SUBSTITUTE('Quantities Report_Secondary'!$A604, CHAR(160), " "))))</f>
        <v/>
      </c>
      <c r="C606" s="30">
        <f>'Quantities Report_Secondary'!F604</f>
        <v>0</v>
      </c>
      <c r="D606" s="32">
        <f>'Quantities Report_Secondary'!G604</f>
        <v>0</v>
      </c>
    </row>
    <row r="607" spans="1:4">
      <c r="A607" s="15" t="str">
        <f>IF(ISNUMBER(VALUE(SUBSTITUTE('Quantities Report_Secondary'!$A605,"+",""))), VALUE(SUBSTITUTE('Quantities Report_Secondary'!$A605,"+","")),IF('Quantities Report_Secondary'!$A605="","End of Project",$A606))</f>
        <v>End of Project</v>
      </c>
      <c r="B607" s="30" t="str">
        <f>IF(ISNUMBER('Quantities Report_Secondary'!$A605), "", TRIM(CLEAN(SUBSTITUTE('Quantities Report_Secondary'!$A605, CHAR(160), " "))))</f>
        <v/>
      </c>
      <c r="C607" s="30">
        <f>'Quantities Report_Secondary'!F605</f>
        <v>0</v>
      </c>
      <c r="D607" s="32">
        <f>'Quantities Report_Secondary'!G605</f>
        <v>0</v>
      </c>
    </row>
    <row r="608" spans="1:4">
      <c r="A608" s="15" t="str">
        <f>IF(ISNUMBER(VALUE(SUBSTITUTE('Quantities Report_Secondary'!$A606,"+",""))), VALUE(SUBSTITUTE('Quantities Report_Secondary'!$A606,"+","")),IF('Quantities Report_Secondary'!$A606="","End of Project",$A607))</f>
        <v>End of Project</v>
      </c>
      <c r="B608" s="30" t="str">
        <f>IF(ISNUMBER('Quantities Report_Secondary'!$A606), "", TRIM(CLEAN(SUBSTITUTE('Quantities Report_Secondary'!$A606, CHAR(160), " "))))</f>
        <v/>
      </c>
      <c r="C608" s="30">
        <f>'Quantities Report_Secondary'!F606</f>
        <v>0</v>
      </c>
      <c r="D608" s="32">
        <f>'Quantities Report_Secondary'!G606</f>
        <v>0</v>
      </c>
    </row>
    <row r="609" spans="1:4">
      <c r="A609" s="15" t="str">
        <f>IF(ISNUMBER(VALUE(SUBSTITUTE('Quantities Report_Secondary'!$A607,"+",""))), VALUE(SUBSTITUTE('Quantities Report_Secondary'!$A607,"+","")),IF('Quantities Report_Secondary'!$A607="","End of Project",$A608))</f>
        <v>End of Project</v>
      </c>
      <c r="B609" s="30" t="str">
        <f>IF(ISNUMBER('Quantities Report_Secondary'!$A607), "", TRIM(CLEAN(SUBSTITUTE('Quantities Report_Secondary'!$A607, CHAR(160), " "))))</f>
        <v/>
      </c>
      <c r="C609" s="30">
        <f>'Quantities Report_Secondary'!F607</f>
        <v>0</v>
      </c>
      <c r="D609" s="32">
        <f>'Quantities Report_Secondary'!G607</f>
        <v>0</v>
      </c>
    </row>
    <row r="610" spans="1:4">
      <c r="A610" s="15" t="str">
        <f>IF(ISNUMBER(VALUE(SUBSTITUTE('Quantities Report_Secondary'!$A608,"+",""))), VALUE(SUBSTITUTE('Quantities Report_Secondary'!$A608,"+","")),IF('Quantities Report_Secondary'!$A608="","End of Project",$A609))</f>
        <v>End of Project</v>
      </c>
      <c r="B610" s="30" t="str">
        <f>IF(ISNUMBER('Quantities Report_Secondary'!$A608), "", TRIM(CLEAN(SUBSTITUTE('Quantities Report_Secondary'!$A608, CHAR(160), " "))))</f>
        <v/>
      </c>
      <c r="C610" s="30">
        <f>'Quantities Report_Secondary'!F608</f>
        <v>0</v>
      </c>
      <c r="D610" s="32">
        <f>'Quantities Report_Secondary'!G608</f>
        <v>0</v>
      </c>
    </row>
    <row r="611" spans="1:4">
      <c r="A611" s="15" t="str">
        <f>IF(ISNUMBER(VALUE(SUBSTITUTE('Quantities Report_Secondary'!$A609,"+",""))), VALUE(SUBSTITUTE('Quantities Report_Secondary'!$A609,"+","")),IF('Quantities Report_Secondary'!$A609="","End of Project",$A610))</f>
        <v>End of Project</v>
      </c>
      <c r="B611" s="30" t="str">
        <f>IF(ISNUMBER('Quantities Report_Secondary'!$A609), "", TRIM(CLEAN(SUBSTITUTE('Quantities Report_Secondary'!$A609, CHAR(160), " "))))</f>
        <v/>
      </c>
      <c r="C611" s="30">
        <f>'Quantities Report_Secondary'!F609</f>
        <v>0</v>
      </c>
      <c r="D611" s="32">
        <f>'Quantities Report_Secondary'!G609</f>
        <v>0</v>
      </c>
    </row>
    <row r="612" spans="1:4">
      <c r="A612" s="15" t="str">
        <f>IF(ISNUMBER(VALUE(SUBSTITUTE('Quantities Report_Secondary'!$A610,"+",""))), VALUE(SUBSTITUTE('Quantities Report_Secondary'!$A610,"+","")),IF('Quantities Report_Secondary'!$A610="","End of Project",$A611))</f>
        <v>End of Project</v>
      </c>
      <c r="B612" s="30" t="str">
        <f>IF(ISNUMBER('Quantities Report_Secondary'!$A610), "", TRIM(CLEAN(SUBSTITUTE('Quantities Report_Secondary'!$A610, CHAR(160), " "))))</f>
        <v/>
      </c>
      <c r="C612" s="30">
        <f>'Quantities Report_Secondary'!F610</f>
        <v>0</v>
      </c>
      <c r="D612" s="32">
        <f>'Quantities Report_Secondary'!G610</f>
        <v>0</v>
      </c>
    </row>
    <row r="613" spans="1:4">
      <c r="A613" s="15" t="str">
        <f>IF(ISNUMBER(VALUE(SUBSTITUTE('Quantities Report_Secondary'!$A611,"+",""))), VALUE(SUBSTITUTE('Quantities Report_Secondary'!$A611,"+","")),IF('Quantities Report_Secondary'!$A611="","End of Project",$A612))</f>
        <v>End of Project</v>
      </c>
      <c r="B613" s="30" t="str">
        <f>IF(ISNUMBER('Quantities Report_Secondary'!$A611), "", TRIM(CLEAN(SUBSTITUTE('Quantities Report_Secondary'!$A611, CHAR(160), " "))))</f>
        <v/>
      </c>
      <c r="C613" s="30">
        <f>'Quantities Report_Secondary'!F611</f>
        <v>0</v>
      </c>
      <c r="D613" s="32">
        <f>'Quantities Report_Secondary'!G611</f>
        <v>0</v>
      </c>
    </row>
    <row r="614" spans="1:4">
      <c r="A614" s="15" t="str">
        <f>IF(ISNUMBER(VALUE(SUBSTITUTE('Quantities Report_Secondary'!$A612,"+",""))), VALUE(SUBSTITUTE('Quantities Report_Secondary'!$A612,"+","")),IF('Quantities Report_Secondary'!$A612="","End of Project",$A613))</f>
        <v>End of Project</v>
      </c>
      <c r="B614" s="30" t="str">
        <f>IF(ISNUMBER('Quantities Report_Secondary'!$A612), "", TRIM(CLEAN(SUBSTITUTE('Quantities Report_Secondary'!$A612, CHAR(160), " "))))</f>
        <v/>
      </c>
      <c r="C614" s="30">
        <f>'Quantities Report_Secondary'!F612</f>
        <v>0</v>
      </c>
      <c r="D614" s="32">
        <f>'Quantities Report_Secondary'!G612</f>
        <v>0</v>
      </c>
    </row>
    <row r="615" spans="1:4">
      <c r="A615" s="15" t="str">
        <f>IF(ISNUMBER(VALUE(SUBSTITUTE('Quantities Report_Secondary'!$A613,"+",""))), VALUE(SUBSTITUTE('Quantities Report_Secondary'!$A613,"+","")),IF('Quantities Report_Secondary'!$A613="","End of Project",$A614))</f>
        <v>End of Project</v>
      </c>
      <c r="B615" s="30" t="str">
        <f>IF(ISNUMBER('Quantities Report_Secondary'!$A613), "", TRIM(CLEAN(SUBSTITUTE('Quantities Report_Secondary'!$A613, CHAR(160), " "))))</f>
        <v/>
      </c>
      <c r="C615" s="30">
        <f>'Quantities Report_Secondary'!F613</f>
        <v>0</v>
      </c>
      <c r="D615" s="32">
        <f>'Quantities Report_Secondary'!G613</f>
        <v>0</v>
      </c>
    </row>
    <row r="616" spans="1:4">
      <c r="A616" s="15" t="str">
        <f>IF(ISNUMBER(VALUE(SUBSTITUTE('Quantities Report_Secondary'!$A614,"+",""))), VALUE(SUBSTITUTE('Quantities Report_Secondary'!$A614,"+","")),IF('Quantities Report_Secondary'!$A614="","End of Project",$A615))</f>
        <v>End of Project</v>
      </c>
      <c r="B616" s="30" t="str">
        <f>IF(ISNUMBER('Quantities Report_Secondary'!$A614), "", TRIM(CLEAN(SUBSTITUTE('Quantities Report_Secondary'!$A614, CHAR(160), " "))))</f>
        <v/>
      </c>
      <c r="C616" s="30">
        <f>'Quantities Report_Secondary'!F614</f>
        <v>0</v>
      </c>
      <c r="D616" s="32">
        <f>'Quantities Report_Secondary'!G614</f>
        <v>0</v>
      </c>
    </row>
    <row r="617" spans="1:4">
      <c r="A617" s="15" t="str">
        <f>IF(ISNUMBER(VALUE(SUBSTITUTE('Quantities Report_Secondary'!$A615,"+",""))), VALUE(SUBSTITUTE('Quantities Report_Secondary'!$A615,"+","")),IF('Quantities Report_Secondary'!$A615="","End of Project",$A616))</f>
        <v>End of Project</v>
      </c>
      <c r="B617" s="30" t="str">
        <f>IF(ISNUMBER('Quantities Report_Secondary'!$A615), "", TRIM(CLEAN(SUBSTITUTE('Quantities Report_Secondary'!$A615, CHAR(160), " "))))</f>
        <v/>
      </c>
      <c r="C617" s="30">
        <f>'Quantities Report_Secondary'!F615</f>
        <v>0</v>
      </c>
      <c r="D617" s="32">
        <f>'Quantities Report_Secondary'!G615</f>
        <v>0</v>
      </c>
    </row>
    <row r="618" spans="1:4">
      <c r="A618" s="15" t="str">
        <f>IF(ISNUMBER(VALUE(SUBSTITUTE('Quantities Report_Secondary'!$A616,"+",""))), VALUE(SUBSTITUTE('Quantities Report_Secondary'!$A616,"+","")),IF('Quantities Report_Secondary'!$A616="","End of Project",$A617))</f>
        <v>End of Project</v>
      </c>
      <c r="B618" s="30" t="str">
        <f>IF(ISNUMBER('Quantities Report_Secondary'!$A616), "", TRIM(CLEAN(SUBSTITUTE('Quantities Report_Secondary'!$A616, CHAR(160), " "))))</f>
        <v/>
      </c>
      <c r="C618" s="30">
        <f>'Quantities Report_Secondary'!F616</f>
        <v>0</v>
      </c>
      <c r="D618" s="32">
        <f>'Quantities Report_Secondary'!G616</f>
        <v>0</v>
      </c>
    </row>
    <row r="619" spans="1:4">
      <c r="A619" s="15" t="str">
        <f>IF(ISNUMBER(VALUE(SUBSTITUTE('Quantities Report_Secondary'!$A617,"+",""))), VALUE(SUBSTITUTE('Quantities Report_Secondary'!$A617,"+","")),IF('Quantities Report_Secondary'!$A617="","End of Project",$A618))</f>
        <v>End of Project</v>
      </c>
      <c r="B619" s="30" t="str">
        <f>IF(ISNUMBER('Quantities Report_Secondary'!$A617), "", TRIM(CLEAN(SUBSTITUTE('Quantities Report_Secondary'!$A617, CHAR(160), " "))))</f>
        <v/>
      </c>
      <c r="C619" s="30">
        <f>'Quantities Report_Secondary'!F617</f>
        <v>0</v>
      </c>
      <c r="D619" s="32">
        <f>'Quantities Report_Secondary'!G617</f>
        <v>0</v>
      </c>
    </row>
    <row r="620" spans="1:4">
      <c r="A620" s="15" t="str">
        <f>IF(ISNUMBER(VALUE(SUBSTITUTE('Quantities Report_Secondary'!$A618,"+",""))), VALUE(SUBSTITUTE('Quantities Report_Secondary'!$A618,"+","")),IF('Quantities Report_Secondary'!$A618="","End of Project",$A619))</f>
        <v>End of Project</v>
      </c>
      <c r="B620" s="30" t="str">
        <f>IF(ISNUMBER('Quantities Report_Secondary'!$A618), "", TRIM(CLEAN(SUBSTITUTE('Quantities Report_Secondary'!$A618, CHAR(160), " "))))</f>
        <v/>
      </c>
      <c r="C620" s="30">
        <f>'Quantities Report_Secondary'!F618</f>
        <v>0</v>
      </c>
      <c r="D620" s="32">
        <f>'Quantities Report_Secondary'!G618</f>
        <v>0</v>
      </c>
    </row>
    <row r="621" spans="1:4">
      <c r="A621" s="15" t="str">
        <f>IF(ISNUMBER(VALUE(SUBSTITUTE('Quantities Report_Secondary'!$A619,"+",""))), VALUE(SUBSTITUTE('Quantities Report_Secondary'!$A619,"+","")),IF('Quantities Report_Secondary'!$A619="","End of Project",$A620))</f>
        <v>End of Project</v>
      </c>
      <c r="B621" s="30" t="str">
        <f>IF(ISNUMBER('Quantities Report_Secondary'!$A619), "", TRIM(CLEAN(SUBSTITUTE('Quantities Report_Secondary'!$A619, CHAR(160), " "))))</f>
        <v/>
      </c>
      <c r="C621" s="30">
        <f>'Quantities Report_Secondary'!F619</f>
        <v>0</v>
      </c>
      <c r="D621" s="32">
        <f>'Quantities Report_Secondary'!G619</f>
        <v>0</v>
      </c>
    </row>
    <row r="622" spans="1:4">
      <c r="A622" s="15" t="str">
        <f>IF(ISNUMBER(VALUE(SUBSTITUTE('Quantities Report_Secondary'!$A620,"+",""))), VALUE(SUBSTITUTE('Quantities Report_Secondary'!$A620,"+","")),IF('Quantities Report_Secondary'!$A620="","End of Project",$A621))</f>
        <v>End of Project</v>
      </c>
      <c r="B622" s="30" t="str">
        <f>IF(ISNUMBER('Quantities Report_Secondary'!$A620), "", TRIM(CLEAN(SUBSTITUTE('Quantities Report_Secondary'!$A620, CHAR(160), " "))))</f>
        <v/>
      </c>
      <c r="C622" s="30">
        <f>'Quantities Report_Secondary'!F620</f>
        <v>0</v>
      </c>
      <c r="D622" s="32">
        <f>'Quantities Report_Secondary'!G620</f>
        <v>0</v>
      </c>
    </row>
    <row r="623" spans="1:4">
      <c r="A623" s="15" t="str">
        <f>IF(ISNUMBER(VALUE(SUBSTITUTE('Quantities Report_Secondary'!$A621,"+",""))), VALUE(SUBSTITUTE('Quantities Report_Secondary'!$A621,"+","")),IF('Quantities Report_Secondary'!$A621="","End of Project",$A622))</f>
        <v>End of Project</v>
      </c>
      <c r="B623" s="30" t="str">
        <f>IF(ISNUMBER('Quantities Report_Secondary'!$A621), "", TRIM(CLEAN(SUBSTITUTE('Quantities Report_Secondary'!$A621, CHAR(160), " "))))</f>
        <v/>
      </c>
      <c r="C623" s="30">
        <f>'Quantities Report_Secondary'!F621</f>
        <v>0</v>
      </c>
      <c r="D623" s="32">
        <f>'Quantities Report_Secondary'!G621</f>
        <v>0</v>
      </c>
    </row>
    <row r="624" spans="1:4">
      <c r="A624" s="15" t="str">
        <f>IF(ISNUMBER(VALUE(SUBSTITUTE('Quantities Report_Secondary'!$A622,"+",""))), VALUE(SUBSTITUTE('Quantities Report_Secondary'!$A622,"+","")),IF('Quantities Report_Secondary'!$A622="","End of Project",$A623))</f>
        <v>End of Project</v>
      </c>
      <c r="B624" s="30" t="str">
        <f>IF(ISNUMBER('Quantities Report_Secondary'!$A622), "", TRIM(CLEAN(SUBSTITUTE('Quantities Report_Secondary'!$A622, CHAR(160), " "))))</f>
        <v/>
      </c>
      <c r="C624" s="30">
        <f>'Quantities Report_Secondary'!F622</f>
        <v>0</v>
      </c>
      <c r="D624" s="32">
        <f>'Quantities Report_Secondary'!G622</f>
        <v>0</v>
      </c>
    </row>
    <row r="625" spans="1:4">
      <c r="A625" s="15" t="str">
        <f>IF(ISNUMBER(VALUE(SUBSTITUTE('Quantities Report_Secondary'!$A623,"+",""))), VALUE(SUBSTITUTE('Quantities Report_Secondary'!$A623,"+","")),IF('Quantities Report_Secondary'!$A623="","End of Project",$A624))</f>
        <v>End of Project</v>
      </c>
      <c r="B625" s="30" t="str">
        <f>IF(ISNUMBER('Quantities Report_Secondary'!$A623), "", TRIM(CLEAN(SUBSTITUTE('Quantities Report_Secondary'!$A623, CHAR(160), " "))))</f>
        <v/>
      </c>
      <c r="C625" s="30">
        <f>'Quantities Report_Secondary'!F623</f>
        <v>0</v>
      </c>
      <c r="D625" s="32">
        <f>'Quantities Report_Secondary'!G623</f>
        <v>0</v>
      </c>
    </row>
    <row r="626" spans="1:4">
      <c r="A626" s="15" t="str">
        <f>IF(ISNUMBER(VALUE(SUBSTITUTE('Quantities Report_Secondary'!$A624,"+",""))), VALUE(SUBSTITUTE('Quantities Report_Secondary'!$A624,"+","")),IF('Quantities Report_Secondary'!$A624="","End of Project",$A625))</f>
        <v>End of Project</v>
      </c>
      <c r="B626" s="30" t="str">
        <f>IF(ISNUMBER('Quantities Report_Secondary'!$A624), "", TRIM(CLEAN(SUBSTITUTE('Quantities Report_Secondary'!$A624, CHAR(160), " "))))</f>
        <v/>
      </c>
      <c r="C626" s="30">
        <f>'Quantities Report_Secondary'!F624</f>
        <v>0</v>
      </c>
      <c r="D626" s="32">
        <f>'Quantities Report_Secondary'!G624</f>
        <v>0</v>
      </c>
    </row>
    <row r="627" spans="1:4">
      <c r="A627" s="15" t="str">
        <f>IF(ISNUMBER(VALUE(SUBSTITUTE('Quantities Report_Secondary'!$A625,"+",""))), VALUE(SUBSTITUTE('Quantities Report_Secondary'!$A625,"+","")),IF('Quantities Report_Secondary'!$A625="","End of Project",$A626))</f>
        <v>End of Project</v>
      </c>
      <c r="B627" s="30" t="str">
        <f>IF(ISNUMBER('Quantities Report_Secondary'!$A625), "", TRIM(CLEAN(SUBSTITUTE('Quantities Report_Secondary'!$A625, CHAR(160), " "))))</f>
        <v/>
      </c>
      <c r="C627" s="30">
        <f>'Quantities Report_Secondary'!F625</f>
        <v>0</v>
      </c>
      <c r="D627" s="32">
        <f>'Quantities Report_Secondary'!G625</f>
        <v>0</v>
      </c>
    </row>
    <row r="628" spans="1:4">
      <c r="A628" s="15" t="str">
        <f>IF(ISNUMBER(VALUE(SUBSTITUTE('Quantities Report_Secondary'!$A626,"+",""))), VALUE(SUBSTITUTE('Quantities Report_Secondary'!$A626,"+","")),IF('Quantities Report_Secondary'!$A626="","End of Project",$A627))</f>
        <v>End of Project</v>
      </c>
      <c r="B628" s="30" t="str">
        <f>IF(ISNUMBER('Quantities Report_Secondary'!$A626), "", TRIM(CLEAN(SUBSTITUTE('Quantities Report_Secondary'!$A626, CHAR(160), " "))))</f>
        <v/>
      </c>
      <c r="C628" s="30">
        <f>'Quantities Report_Secondary'!F626</f>
        <v>0</v>
      </c>
      <c r="D628" s="32">
        <f>'Quantities Report_Secondary'!G626</f>
        <v>0</v>
      </c>
    </row>
    <row r="629" spans="1:4">
      <c r="A629" s="15" t="str">
        <f>IF(ISNUMBER(VALUE(SUBSTITUTE('Quantities Report_Secondary'!$A627,"+",""))), VALUE(SUBSTITUTE('Quantities Report_Secondary'!$A627,"+","")),IF('Quantities Report_Secondary'!$A627="","End of Project",$A628))</f>
        <v>End of Project</v>
      </c>
      <c r="B629" s="30" t="str">
        <f>IF(ISNUMBER('Quantities Report_Secondary'!$A627), "", TRIM(CLEAN(SUBSTITUTE('Quantities Report_Secondary'!$A627, CHAR(160), " "))))</f>
        <v/>
      </c>
      <c r="C629" s="30">
        <f>'Quantities Report_Secondary'!F627</f>
        <v>0</v>
      </c>
      <c r="D629" s="32">
        <f>'Quantities Report_Secondary'!G627</f>
        <v>0</v>
      </c>
    </row>
    <row r="630" spans="1:4">
      <c r="A630" s="15" t="str">
        <f>IF(ISNUMBER(VALUE(SUBSTITUTE('Quantities Report_Secondary'!$A628,"+",""))), VALUE(SUBSTITUTE('Quantities Report_Secondary'!$A628,"+","")),IF('Quantities Report_Secondary'!$A628="","End of Project",$A629))</f>
        <v>End of Project</v>
      </c>
      <c r="B630" s="30" t="str">
        <f>IF(ISNUMBER('Quantities Report_Secondary'!$A628), "", TRIM(CLEAN(SUBSTITUTE('Quantities Report_Secondary'!$A628, CHAR(160), " "))))</f>
        <v/>
      </c>
      <c r="C630" s="30">
        <f>'Quantities Report_Secondary'!F628</f>
        <v>0</v>
      </c>
      <c r="D630" s="32">
        <f>'Quantities Report_Secondary'!G628</f>
        <v>0</v>
      </c>
    </row>
    <row r="631" spans="1:4">
      <c r="A631" s="15" t="str">
        <f>IF(ISNUMBER(VALUE(SUBSTITUTE('Quantities Report_Secondary'!$A629,"+",""))), VALUE(SUBSTITUTE('Quantities Report_Secondary'!$A629,"+","")),IF('Quantities Report_Secondary'!$A629="","End of Project",$A630))</f>
        <v>End of Project</v>
      </c>
      <c r="B631" s="30" t="str">
        <f>IF(ISNUMBER('Quantities Report_Secondary'!$A629), "", TRIM(CLEAN(SUBSTITUTE('Quantities Report_Secondary'!$A629, CHAR(160), " "))))</f>
        <v/>
      </c>
      <c r="C631" s="30">
        <f>'Quantities Report_Secondary'!F629</f>
        <v>0</v>
      </c>
      <c r="D631" s="32">
        <f>'Quantities Report_Secondary'!G629</f>
        <v>0</v>
      </c>
    </row>
    <row r="632" spans="1:4">
      <c r="A632" s="15" t="str">
        <f>IF(ISNUMBER(VALUE(SUBSTITUTE('Quantities Report_Secondary'!$A630,"+",""))), VALUE(SUBSTITUTE('Quantities Report_Secondary'!$A630,"+","")),IF('Quantities Report_Secondary'!$A630="","End of Project",$A631))</f>
        <v>End of Project</v>
      </c>
      <c r="B632" s="30" t="str">
        <f>IF(ISNUMBER('Quantities Report_Secondary'!$A630), "", TRIM(CLEAN(SUBSTITUTE('Quantities Report_Secondary'!$A630, CHAR(160), " "))))</f>
        <v/>
      </c>
      <c r="C632" s="30">
        <f>'Quantities Report_Secondary'!F630</f>
        <v>0</v>
      </c>
      <c r="D632" s="32">
        <f>'Quantities Report_Secondary'!G630</f>
        <v>0</v>
      </c>
    </row>
    <row r="633" spans="1:4">
      <c r="A633" s="15" t="str">
        <f>IF(ISNUMBER(VALUE(SUBSTITUTE('Quantities Report_Secondary'!$A631,"+",""))), VALUE(SUBSTITUTE('Quantities Report_Secondary'!$A631,"+","")),IF('Quantities Report_Secondary'!$A631="","End of Project",$A632))</f>
        <v>End of Project</v>
      </c>
      <c r="B633" s="30" t="str">
        <f>IF(ISNUMBER('Quantities Report_Secondary'!$A631), "", TRIM(CLEAN(SUBSTITUTE('Quantities Report_Secondary'!$A631, CHAR(160), " "))))</f>
        <v/>
      </c>
      <c r="C633" s="30">
        <f>'Quantities Report_Secondary'!F631</f>
        <v>0</v>
      </c>
      <c r="D633" s="32">
        <f>'Quantities Report_Secondary'!G631</f>
        <v>0</v>
      </c>
    </row>
    <row r="634" spans="1:4">
      <c r="A634" s="15" t="str">
        <f>IF(ISNUMBER(VALUE(SUBSTITUTE('Quantities Report_Secondary'!$A632,"+",""))), VALUE(SUBSTITUTE('Quantities Report_Secondary'!$A632,"+","")),IF('Quantities Report_Secondary'!$A632="","End of Project",$A633))</f>
        <v>End of Project</v>
      </c>
      <c r="B634" s="30" t="str">
        <f>IF(ISNUMBER('Quantities Report_Secondary'!$A632), "", TRIM(CLEAN(SUBSTITUTE('Quantities Report_Secondary'!$A632, CHAR(160), " "))))</f>
        <v/>
      </c>
      <c r="C634" s="30">
        <f>'Quantities Report_Secondary'!F632</f>
        <v>0</v>
      </c>
      <c r="D634" s="32">
        <f>'Quantities Report_Secondary'!G632</f>
        <v>0</v>
      </c>
    </row>
    <row r="635" spans="1:4">
      <c r="A635" s="15" t="str">
        <f>IF(ISNUMBER(VALUE(SUBSTITUTE('Quantities Report_Secondary'!$A633,"+",""))), VALUE(SUBSTITUTE('Quantities Report_Secondary'!$A633,"+","")),IF('Quantities Report_Secondary'!$A633="","End of Project",$A634))</f>
        <v>End of Project</v>
      </c>
      <c r="B635" s="30" t="str">
        <f>IF(ISNUMBER('Quantities Report_Secondary'!$A633), "", TRIM(CLEAN(SUBSTITUTE('Quantities Report_Secondary'!$A633, CHAR(160), " "))))</f>
        <v/>
      </c>
      <c r="C635" s="30">
        <f>'Quantities Report_Secondary'!F633</f>
        <v>0</v>
      </c>
      <c r="D635" s="32">
        <f>'Quantities Report_Secondary'!G633</f>
        <v>0</v>
      </c>
    </row>
    <row r="636" spans="1:4">
      <c r="A636" s="15" t="str">
        <f>IF(ISNUMBER(VALUE(SUBSTITUTE('Quantities Report_Secondary'!$A634,"+",""))), VALUE(SUBSTITUTE('Quantities Report_Secondary'!$A634,"+","")),IF('Quantities Report_Secondary'!$A634="","End of Project",$A635))</f>
        <v>End of Project</v>
      </c>
      <c r="B636" s="30" t="str">
        <f>IF(ISNUMBER('Quantities Report_Secondary'!$A634), "", TRIM(CLEAN(SUBSTITUTE('Quantities Report_Secondary'!$A634, CHAR(160), " "))))</f>
        <v/>
      </c>
      <c r="C636" s="30">
        <f>'Quantities Report_Secondary'!F634</f>
        <v>0</v>
      </c>
      <c r="D636" s="32">
        <f>'Quantities Report_Secondary'!G634</f>
        <v>0</v>
      </c>
    </row>
    <row r="637" spans="1:4">
      <c r="A637" s="15" t="str">
        <f>IF(ISNUMBER(VALUE(SUBSTITUTE('Quantities Report_Secondary'!$A635,"+",""))), VALUE(SUBSTITUTE('Quantities Report_Secondary'!$A635,"+","")),IF('Quantities Report_Secondary'!$A635="","End of Project",$A636))</f>
        <v>End of Project</v>
      </c>
      <c r="B637" s="30" t="str">
        <f>IF(ISNUMBER('Quantities Report_Secondary'!$A635), "", TRIM(CLEAN(SUBSTITUTE('Quantities Report_Secondary'!$A635, CHAR(160), " "))))</f>
        <v/>
      </c>
      <c r="C637" s="30">
        <f>'Quantities Report_Secondary'!F635</f>
        <v>0</v>
      </c>
      <c r="D637" s="32">
        <f>'Quantities Report_Secondary'!G635</f>
        <v>0</v>
      </c>
    </row>
    <row r="638" spans="1:4">
      <c r="A638" s="15" t="str">
        <f>IF(ISNUMBER(VALUE(SUBSTITUTE('Quantities Report_Secondary'!$A636,"+",""))), VALUE(SUBSTITUTE('Quantities Report_Secondary'!$A636,"+","")),IF('Quantities Report_Secondary'!$A636="","End of Project",$A637))</f>
        <v>End of Project</v>
      </c>
      <c r="B638" s="30" t="str">
        <f>IF(ISNUMBER('Quantities Report_Secondary'!$A636), "", TRIM(CLEAN(SUBSTITUTE('Quantities Report_Secondary'!$A636, CHAR(160), " "))))</f>
        <v/>
      </c>
      <c r="C638" s="30">
        <f>'Quantities Report_Secondary'!F636</f>
        <v>0</v>
      </c>
      <c r="D638" s="32">
        <f>'Quantities Report_Secondary'!G636</f>
        <v>0</v>
      </c>
    </row>
    <row r="639" spans="1:4">
      <c r="A639" s="15" t="str">
        <f>IF(ISNUMBER(VALUE(SUBSTITUTE('Quantities Report_Secondary'!$A637,"+",""))), VALUE(SUBSTITUTE('Quantities Report_Secondary'!$A637,"+","")),IF('Quantities Report_Secondary'!$A637="","End of Project",$A638))</f>
        <v>End of Project</v>
      </c>
      <c r="B639" s="30" t="str">
        <f>IF(ISNUMBER('Quantities Report_Secondary'!$A637), "", TRIM(CLEAN(SUBSTITUTE('Quantities Report_Secondary'!$A637, CHAR(160), " "))))</f>
        <v/>
      </c>
      <c r="C639" s="30">
        <f>'Quantities Report_Secondary'!F637</f>
        <v>0</v>
      </c>
      <c r="D639" s="32">
        <f>'Quantities Report_Secondary'!G637</f>
        <v>0</v>
      </c>
    </row>
    <row r="640" spans="1:4">
      <c r="A640" s="15" t="str">
        <f>IF(ISNUMBER(VALUE(SUBSTITUTE('Quantities Report_Secondary'!$A638,"+",""))), VALUE(SUBSTITUTE('Quantities Report_Secondary'!$A638,"+","")),IF('Quantities Report_Secondary'!$A638="","End of Project",$A639))</f>
        <v>End of Project</v>
      </c>
      <c r="B640" s="30" t="str">
        <f>IF(ISNUMBER('Quantities Report_Secondary'!$A638), "", TRIM(CLEAN(SUBSTITUTE('Quantities Report_Secondary'!$A638, CHAR(160), " "))))</f>
        <v/>
      </c>
      <c r="C640" s="30">
        <f>'Quantities Report_Secondary'!F638</f>
        <v>0</v>
      </c>
      <c r="D640" s="32">
        <f>'Quantities Report_Secondary'!G638</f>
        <v>0</v>
      </c>
    </row>
    <row r="641" spans="1:4">
      <c r="A641" s="15" t="str">
        <f>IF(ISNUMBER(VALUE(SUBSTITUTE('Quantities Report_Secondary'!$A639,"+",""))), VALUE(SUBSTITUTE('Quantities Report_Secondary'!$A639,"+","")),IF('Quantities Report_Secondary'!$A639="","End of Project",$A640))</f>
        <v>End of Project</v>
      </c>
      <c r="B641" s="30" t="str">
        <f>IF(ISNUMBER('Quantities Report_Secondary'!$A639), "", TRIM(CLEAN(SUBSTITUTE('Quantities Report_Secondary'!$A639, CHAR(160), " "))))</f>
        <v/>
      </c>
      <c r="C641" s="30">
        <f>'Quantities Report_Secondary'!F639</f>
        <v>0</v>
      </c>
      <c r="D641" s="32">
        <f>'Quantities Report_Secondary'!G639</f>
        <v>0</v>
      </c>
    </row>
    <row r="642" spans="1:4">
      <c r="A642" s="15" t="str">
        <f>IF(ISNUMBER(VALUE(SUBSTITUTE('Quantities Report_Secondary'!$A640,"+",""))), VALUE(SUBSTITUTE('Quantities Report_Secondary'!$A640,"+","")),IF('Quantities Report_Secondary'!$A640="","End of Project",$A641))</f>
        <v>End of Project</v>
      </c>
      <c r="B642" s="30" t="str">
        <f>IF(ISNUMBER('Quantities Report_Secondary'!$A640), "", TRIM(CLEAN(SUBSTITUTE('Quantities Report_Secondary'!$A640, CHAR(160), " "))))</f>
        <v/>
      </c>
      <c r="C642" s="30">
        <f>'Quantities Report_Secondary'!F640</f>
        <v>0</v>
      </c>
      <c r="D642" s="32">
        <f>'Quantities Report_Secondary'!G640</f>
        <v>0</v>
      </c>
    </row>
    <row r="643" spans="1:4">
      <c r="A643" s="15" t="str">
        <f>IF(ISNUMBER(VALUE(SUBSTITUTE('Quantities Report_Secondary'!$A641,"+",""))), VALUE(SUBSTITUTE('Quantities Report_Secondary'!$A641,"+","")),IF('Quantities Report_Secondary'!$A641="","End of Project",$A642))</f>
        <v>End of Project</v>
      </c>
      <c r="B643" s="30" t="str">
        <f>IF(ISNUMBER('Quantities Report_Secondary'!$A641), "", TRIM(CLEAN(SUBSTITUTE('Quantities Report_Secondary'!$A641, CHAR(160), " "))))</f>
        <v/>
      </c>
      <c r="C643" s="30">
        <f>'Quantities Report_Secondary'!F641</f>
        <v>0</v>
      </c>
      <c r="D643" s="32">
        <f>'Quantities Report_Secondary'!G641</f>
        <v>0</v>
      </c>
    </row>
    <row r="644" spans="1:4">
      <c r="A644" s="15" t="str">
        <f>IF(ISNUMBER(VALUE(SUBSTITUTE('Quantities Report_Secondary'!$A642,"+",""))), VALUE(SUBSTITUTE('Quantities Report_Secondary'!$A642,"+","")),IF('Quantities Report_Secondary'!$A642="","End of Project",$A643))</f>
        <v>End of Project</v>
      </c>
      <c r="B644" s="30" t="str">
        <f>IF(ISNUMBER('Quantities Report_Secondary'!$A642), "", TRIM(CLEAN(SUBSTITUTE('Quantities Report_Secondary'!$A642, CHAR(160), " "))))</f>
        <v/>
      </c>
      <c r="C644" s="30">
        <f>'Quantities Report_Secondary'!F642</f>
        <v>0</v>
      </c>
      <c r="D644" s="32">
        <f>'Quantities Report_Secondary'!G642</f>
        <v>0</v>
      </c>
    </row>
    <row r="645" spans="1:4">
      <c r="A645" s="15" t="str">
        <f>IF(ISNUMBER(VALUE(SUBSTITUTE('Quantities Report_Secondary'!$A643,"+",""))), VALUE(SUBSTITUTE('Quantities Report_Secondary'!$A643,"+","")),IF('Quantities Report_Secondary'!$A643="","End of Project",$A644))</f>
        <v>End of Project</v>
      </c>
      <c r="B645" s="30" t="str">
        <f>IF(ISNUMBER('Quantities Report_Secondary'!$A643), "", TRIM(CLEAN(SUBSTITUTE('Quantities Report_Secondary'!$A643, CHAR(160), " "))))</f>
        <v/>
      </c>
      <c r="C645" s="30">
        <f>'Quantities Report_Secondary'!F643</f>
        <v>0</v>
      </c>
      <c r="D645" s="32">
        <f>'Quantities Report_Secondary'!G643</f>
        <v>0</v>
      </c>
    </row>
    <row r="646" spans="1:4">
      <c r="A646" s="15" t="str">
        <f>IF(ISNUMBER(VALUE(SUBSTITUTE('Quantities Report_Secondary'!$A644,"+",""))), VALUE(SUBSTITUTE('Quantities Report_Secondary'!$A644,"+","")),IF('Quantities Report_Secondary'!$A644="","End of Project",$A645))</f>
        <v>End of Project</v>
      </c>
      <c r="B646" s="30" t="str">
        <f>IF(ISNUMBER('Quantities Report_Secondary'!$A644), "", TRIM(CLEAN(SUBSTITUTE('Quantities Report_Secondary'!$A644, CHAR(160), " "))))</f>
        <v/>
      </c>
      <c r="C646" s="30">
        <f>'Quantities Report_Secondary'!F644</f>
        <v>0</v>
      </c>
      <c r="D646" s="32">
        <f>'Quantities Report_Secondary'!G644</f>
        <v>0</v>
      </c>
    </row>
    <row r="647" spans="1:4">
      <c r="A647" s="15" t="str">
        <f>IF(ISNUMBER(VALUE(SUBSTITUTE('Quantities Report_Secondary'!$A645,"+",""))), VALUE(SUBSTITUTE('Quantities Report_Secondary'!$A645,"+","")),IF('Quantities Report_Secondary'!$A645="","End of Project",$A646))</f>
        <v>End of Project</v>
      </c>
      <c r="B647" s="30" t="str">
        <f>IF(ISNUMBER('Quantities Report_Secondary'!$A645), "", TRIM(CLEAN(SUBSTITUTE('Quantities Report_Secondary'!$A645, CHAR(160), " "))))</f>
        <v/>
      </c>
      <c r="C647" s="30">
        <f>'Quantities Report_Secondary'!F645</f>
        <v>0</v>
      </c>
      <c r="D647" s="32">
        <f>'Quantities Report_Secondary'!G645</f>
        <v>0</v>
      </c>
    </row>
    <row r="648" spans="1:4">
      <c r="A648" s="15" t="str">
        <f>IF(ISNUMBER(VALUE(SUBSTITUTE('Quantities Report_Secondary'!$A646,"+",""))), VALUE(SUBSTITUTE('Quantities Report_Secondary'!$A646,"+","")),IF('Quantities Report_Secondary'!$A646="","End of Project",$A647))</f>
        <v>End of Project</v>
      </c>
      <c r="B648" s="30" t="str">
        <f>IF(ISNUMBER('Quantities Report_Secondary'!$A646), "", TRIM(CLEAN(SUBSTITUTE('Quantities Report_Secondary'!$A646, CHAR(160), " "))))</f>
        <v/>
      </c>
      <c r="C648" s="30">
        <f>'Quantities Report_Secondary'!F646</f>
        <v>0</v>
      </c>
      <c r="D648" s="32">
        <f>'Quantities Report_Secondary'!G646</f>
        <v>0</v>
      </c>
    </row>
    <row r="649" spans="1:4">
      <c r="A649" s="15" t="str">
        <f>IF(ISNUMBER(VALUE(SUBSTITUTE('Quantities Report_Secondary'!$A647,"+",""))), VALUE(SUBSTITUTE('Quantities Report_Secondary'!$A647,"+","")),IF('Quantities Report_Secondary'!$A647="","End of Project",$A648))</f>
        <v>End of Project</v>
      </c>
      <c r="B649" s="30" t="str">
        <f>IF(ISNUMBER('Quantities Report_Secondary'!$A647), "", TRIM(CLEAN(SUBSTITUTE('Quantities Report_Secondary'!$A647, CHAR(160), " "))))</f>
        <v/>
      </c>
      <c r="C649" s="30">
        <f>'Quantities Report_Secondary'!F647</f>
        <v>0</v>
      </c>
      <c r="D649" s="32">
        <f>'Quantities Report_Secondary'!G647</f>
        <v>0</v>
      </c>
    </row>
    <row r="650" spans="1:4">
      <c r="A650" s="15" t="str">
        <f>IF(ISNUMBER(VALUE(SUBSTITUTE('Quantities Report_Secondary'!$A648,"+",""))), VALUE(SUBSTITUTE('Quantities Report_Secondary'!$A648,"+","")),IF('Quantities Report_Secondary'!$A648="","End of Project",$A649))</f>
        <v>End of Project</v>
      </c>
      <c r="B650" s="30" t="str">
        <f>IF(ISNUMBER('Quantities Report_Secondary'!$A648), "", TRIM(CLEAN(SUBSTITUTE('Quantities Report_Secondary'!$A648, CHAR(160), " "))))</f>
        <v/>
      </c>
      <c r="C650" s="30">
        <f>'Quantities Report_Secondary'!F648</f>
        <v>0</v>
      </c>
      <c r="D650" s="32">
        <f>'Quantities Report_Secondary'!G648</f>
        <v>0</v>
      </c>
    </row>
    <row r="651" spans="1:4">
      <c r="A651" s="15" t="str">
        <f>IF(ISNUMBER(VALUE(SUBSTITUTE('Quantities Report_Secondary'!$A649,"+",""))), VALUE(SUBSTITUTE('Quantities Report_Secondary'!$A649,"+","")),IF('Quantities Report_Secondary'!$A649="","End of Project",$A650))</f>
        <v>End of Project</v>
      </c>
      <c r="B651" s="30" t="str">
        <f>IF(ISNUMBER('Quantities Report_Secondary'!$A649), "", TRIM(CLEAN(SUBSTITUTE('Quantities Report_Secondary'!$A649, CHAR(160), " "))))</f>
        <v/>
      </c>
      <c r="C651" s="30">
        <f>'Quantities Report_Secondary'!F649</f>
        <v>0</v>
      </c>
      <c r="D651" s="32">
        <f>'Quantities Report_Secondary'!G649</f>
        <v>0</v>
      </c>
    </row>
    <row r="652" spans="1:4">
      <c r="A652" s="15" t="str">
        <f>IF(ISNUMBER(VALUE(SUBSTITUTE('Quantities Report_Secondary'!$A650,"+",""))), VALUE(SUBSTITUTE('Quantities Report_Secondary'!$A650,"+","")),IF('Quantities Report_Secondary'!$A650="","End of Project",$A651))</f>
        <v>End of Project</v>
      </c>
      <c r="B652" s="30" t="str">
        <f>IF(ISNUMBER('Quantities Report_Secondary'!$A650), "", TRIM(CLEAN(SUBSTITUTE('Quantities Report_Secondary'!$A650, CHAR(160), " "))))</f>
        <v/>
      </c>
      <c r="C652" s="30">
        <f>'Quantities Report_Secondary'!F650</f>
        <v>0</v>
      </c>
      <c r="D652" s="32">
        <f>'Quantities Report_Secondary'!G650</f>
        <v>0</v>
      </c>
    </row>
    <row r="653" spans="1:4">
      <c r="A653" s="15" t="str">
        <f>IF(ISNUMBER(VALUE(SUBSTITUTE('Quantities Report_Secondary'!$A651,"+",""))), VALUE(SUBSTITUTE('Quantities Report_Secondary'!$A651,"+","")),IF('Quantities Report_Secondary'!$A651="","End of Project",$A652))</f>
        <v>End of Project</v>
      </c>
      <c r="B653" s="30" t="str">
        <f>IF(ISNUMBER('Quantities Report_Secondary'!$A651), "", TRIM(CLEAN(SUBSTITUTE('Quantities Report_Secondary'!$A651, CHAR(160), " "))))</f>
        <v/>
      </c>
      <c r="C653" s="30">
        <f>'Quantities Report_Secondary'!F651</f>
        <v>0</v>
      </c>
      <c r="D653" s="32">
        <f>'Quantities Report_Secondary'!G651</f>
        <v>0</v>
      </c>
    </row>
    <row r="654" spans="1:4">
      <c r="A654" s="15" t="str">
        <f>IF(ISNUMBER(VALUE(SUBSTITUTE('Quantities Report_Secondary'!$A652,"+",""))), VALUE(SUBSTITUTE('Quantities Report_Secondary'!$A652,"+","")),IF('Quantities Report_Secondary'!$A652="","End of Project",$A653))</f>
        <v>End of Project</v>
      </c>
      <c r="B654" s="30" t="str">
        <f>IF(ISNUMBER('Quantities Report_Secondary'!$A652), "", TRIM(CLEAN(SUBSTITUTE('Quantities Report_Secondary'!$A652, CHAR(160), " "))))</f>
        <v/>
      </c>
      <c r="C654" s="30">
        <f>'Quantities Report_Secondary'!F652</f>
        <v>0</v>
      </c>
      <c r="D654" s="32">
        <f>'Quantities Report_Secondary'!G652</f>
        <v>0</v>
      </c>
    </row>
    <row r="655" spans="1:4">
      <c r="A655" s="15" t="str">
        <f>IF(ISNUMBER(VALUE(SUBSTITUTE('Quantities Report_Secondary'!$A653,"+",""))), VALUE(SUBSTITUTE('Quantities Report_Secondary'!$A653,"+","")),IF('Quantities Report_Secondary'!$A653="","End of Project",$A654))</f>
        <v>End of Project</v>
      </c>
      <c r="B655" s="30" t="str">
        <f>IF(ISNUMBER('Quantities Report_Secondary'!$A653), "", TRIM(CLEAN(SUBSTITUTE('Quantities Report_Secondary'!$A653, CHAR(160), " "))))</f>
        <v/>
      </c>
      <c r="C655" s="30">
        <f>'Quantities Report_Secondary'!F653</f>
        <v>0</v>
      </c>
      <c r="D655" s="32">
        <f>'Quantities Report_Secondary'!G653</f>
        <v>0</v>
      </c>
    </row>
    <row r="656" spans="1:4">
      <c r="A656" s="15" t="str">
        <f>IF(ISNUMBER(VALUE(SUBSTITUTE('Quantities Report_Secondary'!$A654,"+",""))), VALUE(SUBSTITUTE('Quantities Report_Secondary'!$A654,"+","")),IF('Quantities Report_Secondary'!$A654="","End of Project",$A655))</f>
        <v>End of Project</v>
      </c>
      <c r="B656" s="30" t="str">
        <f>IF(ISNUMBER('Quantities Report_Secondary'!$A654), "", TRIM(CLEAN(SUBSTITUTE('Quantities Report_Secondary'!$A654, CHAR(160), " "))))</f>
        <v/>
      </c>
      <c r="C656" s="30">
        <f>'Quantities Report_Secondary'!F654</f>
        <v>0</v>
      </c>
      <c r="D656" s="32">
        <f>'Quantities Report_Secondary'!G654</f>
        <v>0</v>
      </c>
    </row>
    <row r="657" spans="1:4">
      <c r="A657" s="15" t="str">
        <f>IF(ISNUMBER(VALUE(SUBSTITUTE('Quantities Report_Secondary'!$A655,"+",""))), VALUE(SUBSTITUTE('Quantities Report_Secondary'!$A655,"+","")),IF('Quantities Report_Secondary'!$A655="","End of Project",$A656))</f>
        <v>End of Project</v>
      </c>
      <c r="B657" s="30" t="str">
        <f>IF(ISNUMBER('Quantities Report_Secondary'!$A655), "", TRIM(CLEAN(SUBSTITUTE('Quantities Report_Secondary'!$A655, CHAR(160), " "))))</f>
        <v/>
      </c>
      <c r="C657" s="30">
        <f>'Quantities Report_Secondary'!F655</f>
        <v>0</v>
      </c>
      <c r="D657" s="32">
        <f>'Quantities Report_Secondary'!G655</f>
        <v>0</v>
      </c>
    </row>
    <row r="658" spans="1:4">
      <c r="A658" s="15" t="str">
        <f>IF(ISNUMBER(VALUE(SUBSTITUTE('Quantities Report_Secondary'!$A656,"+",""))), VALUE(SUBSTITUTE('Quantities Report_Secondary'!$A656,"+","")),IF('Quantities Report_Secondary'!$A656="","End of Project",$A657))</f>
        <v>End of Project</v>
      </c>
      <c r="B658" s="30" t="str">
        <f>IF(ISNUMBER('Quantities Report_Secondary'!$A656), "", TRIM(CLEAN(SUBSTITUTE('Quantities Report_Secondary'!$A656, CHAR(160), " "))))</f>
        <v/>
      </c>
      <c r="C658" s="30">
        <f>'Quantities Report_Secondary'!F656</f>
        <v>0</v>
      </c>
      <c r="D658" s="32">
        <f>'Quantities Report_Secondary'!G656</f>
        <v>0</v>
      </c>
    </row>
    <row r="659" spans="1:4">
      <c r="A659" s="15" t="str">
        <f>IF(ISNUMBER(VALUE(SUBSTITUTE('Quantities Report_Secondary'!$A657,"+",""))), VALUE(SUBSTITUTE('Quantities Report_Secondary'!$A657,"+","")),IF('Quantities Report_Secondary'!$A657="","End of Project",$A658))</f>
        <v>End of Project</v>
      </c>
      <c r="B659" s="30" t="str">
        <f>IF(ISNUMBER('Quantities Report_Secondary'!$A657), "", TRIM(CLEAN(SUBSTITUTE('Quantities Report_Secondary'!$A657, CHAR(160), " "))))</f>
        <v/>
      </c>
      <c r="C659" s="30">
        <f>'Quantities Report_Secondary'!F657</f>
        <v>0</v>
      </c>
      <c r="D659" s="32">
        <f>'Quantities Report_Secondary'!G657</f>
        <v>0</v>
      </c>
    </row>
    <row r="660" spans="1:4">
      <c r="A660" s="15" t="str">
        <f>IF(ISNUMBER(VALUE(SUBSTITUTE('Quantities Report_Secondary'!$A658,"+",""))), VALUE(SUBSTITUTE('Quantities Report_Secondary'!$A658,"+","")),IF('Quantities Report_Secondary'!$A658="","End of Project",$A659))</f>
        <v>End of Project</v>
      </c>
      <c r="B660" s="30" t="str">
        <f>IF(ISNUMBER('Quantities Report_Secondary'!$A658), "", TRIM(CLEAN(SUBSTITUTE('Quantities Report_Secondary'!$A658, CHAR(160), " "))))</f>
        <v/>
      </c>
      <c r="C660" s="30">
        <f>'Quantities Report_Secondary'!F658</f>
        <v>0</v>
      </c>
      <c r="D660" s="32">
        <f>'Quantities Report_Secondary'!G658</f>
        <v>0</v>
      </c>
    </row>
    <row r="661" spans="1:4">
      <c r="A661" s="15" t="str">
        <f>IF(ISNUMBER(VALUE(SUBSTITUTE('Quantities Report_Secondary'!$A659,"+",""))), VALUE(SUBSTITUTE('Quantities Report_Secondary'!$A659,"+","")),IF('Quantities Report_Secondary'!$A659="","End of Project",$A660))</f>
        <v>End of Project</v>
      </c>
      <c r="B661" s="30" t="str">
        <f>IF(ISNUMBER('Quantities Report_Secondary'!$A659), "", TRIM(CLEAN(SUBSTITUTE('Quantities Report_Secondary'!$A659, CHAR(160), " "))))</f>
        <v/>
      </c>
      <c r="C661" s="30">
        <f>'Quantities Report_Secondary'!F659</f>
        <v>0</v>
      </c>
      <c r="D661" s="32">
        <f>'Quantities Report_Secondary'!G659</f>
        <v>0</v>
      </c>
    </row>
    <row r="662" spans="1:4">
      <c r="A662" s="15" t="str">
        <f>IF(ISNUMBER(VALUE(SUBSTITUTE('Quantities Report_Secondary'!$A660,"+",""))), VALUE(SUBSTITUTE('Quantities Report_Secondary'!$A660,"+","")),IF('Quantities Report_Secondary'!$A660="","End of Project",$A661))</f>
        <v>End of Project</v>
      </c>
      <c r="B662" s="30" t="str">
        <f>IF(ISNUMBER('Quantities Report_Secondary'!$A660), "", TRIM(CLEAN(SUBSTITUTE('Quantities Report_Secondary'!$A660, CHAR(160), " "))))</f>
        <v/>
      </c>
      <c r="C662" s="30">
        <f>'Quantities Report_Secondary'!F660</f>
        <v>0</v>
      </c>
      <c r="D662" s="32">
        <f>'Quantities Report_Secondary'!G660</f>
        <v>0</v>
      </c>
    </row>
    <row r="663" spans="1:4">
      <c r="A663" s="15" t="str">
        <f>IF(ISNUMBER(VALUE(SUBSTITUTE('Quantities Report_Secondary'!$A661,"+",""))), VALUE(SUBSTITUTE('Quantities Report_Secondary'!$A661,"+","")),IF('Quantities Report_Secondary'!$A661="","End of Project",$A662))</f>
        <v>End of Project</v>
      </c>
      <c r="B663" s="30" t="str">
        <f>IF(ISNUMBER('Quantities Report_Secondary'!$A661), "", TRIM(CLEAN(SUBSTITUTE('Quantities Report_Secondary'!$A661, CHAR(160), " "))))</f>
        <v/>
      </c>
      <c r="C663" s="30">
        <f>'Quantities Report_Secondary'!F661</f>
        <v>0</v>
      </c>
      <c r="D663" s="32">
        <f>'Quantities Report_Secondary'!G661</f>
        <v>0</v>
      </c>
    </row>
    <row r="664" spans="1:4">
      <c r="A664" s="15" t="str">
        <f>IF(ISNUMBER(VALUE(SUBSTITUTE('Quantities Report_Secondary'!$A662,"+",""))), VALUE(SUBSTITUTE('Quantities Report_Secondary'!$A662,"+","")),IF('Quantities Report_Secondary'!$A662="","End of Project",$A663))</f>
        <v>End of Project</v>
      </c>
      <c r="B664" s="30" t="str">
        <f>IF(ISNUMBER('Quantities Report_Secondary'!$A662), "", TRIM(CLEAN(SUBSTITUTE('Quantities Report_Secondary'!$A662, CHAR(160), " "))))</f>
        <v/>
      </c>
      <c r="C664" s="30">
        <f>'Quantities Report_Secondary'!F662</f>
        <v>0</v>
      </c>
      <c r="D664" s="32">
        <f>'Quantities Report_Secondary'!G662</f>
        <v>0</v>
      </c>
    </row>
    <row r="665" spans="1:4">
      <c r="A665" s="15" t="str">
        <f>IF(ISNUMBER(VALUE(SUBSTITUTE('Quantities Report_Secondary'!$A663,"+",""))), VALUE(SUBSTITUTE('Quantities Report_Secondary'!$A663,"+","")),IF('Quantities Report_Secondary'!$A663="","End of Project",$A664))</f>
        <v>End of Project</v>
      </c>
      <c r="B665" s="30" t="str">
        <f>IF(ISNUMBER('Quantities Report_Secondary'!$A663), "", TRIM(CLEAN(SUBSTITUTE('Quantities Report_Secondary'!$A663, CHAR(160), " "))))</f>
        <v/>
      </c>
      <c r="C665" s="30">
        <f>'Quantities Report_Secondary'!F663</f>
        <v>0</v>
      </c>
      <c r="D665" s="32">
        <f>'Quantities Report_Secondary'!G663</f>
        <v>0</v>
      </c>
    </row>
    <row r="666" spans="1:4">
      <c r="A666" s="15" t="str">
        <f>IF(ISNUMBER(VALUE(SUBSTITUTE('Quantities Report_Secondary'!$A664,"+",""))), VALUE(SUBSTITUTE('Quantities Report_Secondary'!$A664,"+","")),IF('Quantities Report_Secondary'!$A664="","End of Project",$A665))</f>
        <v>End of Project</v>
      </c>
      <c r="B666" s="30" t="str">
        <f>IF(ISNUMBER('Quantities Report_Secondary'!$A664), "", TRIM(CLEAN(SUBSTITUTE('Quantities Report_Secondary'!$A664, CHAR(160), " "))))</f>
        <v/>
      </c>
      <c r="C666" s="30">
        <f>'Quantities Report_Secondary'!F664</f>
        <v>0</v>
      </c>
      <c r="D666" s="32">
        <f>'Quantities Report_Secondary'!G664</f>
        <v>0</v>
      </c>
    </row>
    <row r="667" spans="1:4">
      <c r="A667" s="15" t="str">
        <f>IF(ISNUMBER(VALUE(SUBSTITUTE('Quantities Report_Secondary'!$A665,"+",""))), VALUE(SUBSTITUTE('Quantities Report_Secondary'!$A665,"+","")),IF('Quantities Report_Secondary'!$A665="","End of Project",$A666))</f>
        <v>End of Project</v>
      </c>
      <c r="B667" s="30" t="str">
        <f>IF(ISNUMBER('Quantities Report_Secondary'!$A665), "", TRIM(CLEAN(SUBSTITUTE('Quantities Report_Secondary'!$A665, CHAR(160), " "))))</f>
        <v/>
      </c>
      <c r="C667" s="30">
        <f>'Quantities Report_Secondary'!F665</f>
        <v>0</v>
      </c>
      <c r="D667" s="32">
        <f>'Quantities Report_Secondary'!G665</f>
        <v>0</v>
      </c>
    </row>
    <row r="668" spans="1:4">
      <c r="A668" s="15" t="str">
        <f>IF(ISNUMBER(VALUE(SUBSTITUTE('Quantities Report_Secondary'!$A666,"+",""))), VALUE(SUBSTITUTE('Quantities Report_Secondary'!$A666,"+","")),IF('Quantities Report_Secondary'!$A666="","End of Project",$A667))</f>
        <v>End of Project</v>
      </c>
      <c r="B668" s="30" t="str">
        <f>IF(ISNUMBER('Quantities Report_Secondary'!$A666), "", TRIM(CLEAN(SUBSTITUTE('Quantities Report_Secondary'!$A666, CHAR(160), " "))))</f>
        <v/>
      </c>
      <c r="C668" s="30">
        <f>'Quantities Report_Secondary'!F666</f>
        <v>0</v>
      </c>
      <c r="D668" s="32">
        <f>'Quantities Report_Secondary'!G666</f>
        <v>0</v>
      </c>
    </row>
    <row r="669" spans="1:4">
      <c r="A669" s="15" t="str">
        <f>IF(ISNUMBER(VALUE(SUBSTITUTE('Quantities Report_Secondary'!$A667,"+",""))), VALUE(SUBSTITUTE('Quantities Report_Secondary'!$A667,"+","")),IF('Quantities Report_Secondary'!$A667="","End of Project",$A668))</f>
        <v>End of Project</v>
      </c>
      <c r="B669" s="30" t="str">
        <f>IF(ISNUMBER('Quantities Report_Secondary'!$A667), "", TRIM(CLEAN(SUBSTITUTE('Quantities Report_Secondary'!$A667, CHAR(160), " "))))</f>
        <v/>
      </c>
      <c r="C669" s="30">
        <f>'Quantities Report_Secondary'!F667</f>
        <v>0</v>
      </c>
      <c r="D669" s="32">
        <f>'Quantities Report_Secondary'!G667</f>
        <v>0</v>
      </c>
    </row>
    <row r="670" spans="1:4">
      <c r="A670" s="15" t="str">
        <f>IF(ISNUMBER(VALUE(SUBSTITUTE('Quantities Report_Secondary'!$A668,"+",""))), VALUE(SUBSTITUTE('Quantities Report_Secondary'!$A668,"+","")),IF('Quantities Report_Secondary'!$A668="","End of Project",$A669))</f>
        <v>End of Project</v>
      </c>
      <c r="B670" s="30" t="str">
        <f>IF(ISNUMBER('Quantities Report_Secondary'!$A668), "", TRIM(CLEAN(SUBSTITUTE('Quantities Report_Secondary'!$A668, CHAR(160), " "))))</f>
        <v/>
      </c>
      <c r="C670" s="30">
        <f>'Quantities Report_Secondary'!F668</f>
        <v>0</v>
      </c>
      <c r="D670" s="32">
        <f>'Quantities Report_Secondary'!G668</f>
        <v>0</v>
      </c>
    </row>
    <row r="671" spans="1:4">
      <c r="A671" s="15" t="str">
        <f>IF(ISNUMBER(VALUE(SUBSTITUTE('Quantities Report_Secondary'!$A669,"+",""))), VALUE(SUBSTITUTE('Quantities Report_Secondary'!$A669,"+","")),IF('Quantities Report_Secondary'!$A669="","End of Project",$A670))</f>
        <v>End of Project</v>
      </c>
      <c r="B671" s="30" t="str">
        <f>IF(ISNUMBER('Quantities Report_Secondary'!$A669), "", TRIM(CLEAN(SUBSTITUTE('Quantities Report_Secondary'!$A669, CHAR(160), " "))))</f>
        <v/>
      </c>
      <c r="C671" s="30">
        <f>'Quantities Report_Secondary'!F669</f>
        <v>0</v>
      </c>
      <c r="D671" s="32">
        <f>'Quantities Report_Secondary'!G669</f>
        <v>0</v>
      </c>
    </row>
    <row r="672" spans="1:4">
      <c r="A672" s="15" t="str">
        <f>IF(ISNUMBER(VALUE(SUBSTITUTE('Quantities Report_Secondary'!$A670,"+",""))), VALUE(SUBSTITUTE('Quantities Report_Secondary'!$A670,"+","")),IF('Quantities Report_Secondary'!$A670="","End of Project",$A671))</f>
        <v>End of Project</v>
      </c>
      <c r="B672" s="30" t="str">
        <f>IF(ISNUMBER('Quantities Report_Secondary'!$A670), "", TRIM(CLEAN(SUBSTITUTE('Quantities Report_Secondary'!$A670, CHAR(160), " "))))</f>
        <v/>
      </c>
      <c r="C672" s="30">
        <f>'Quantities Report_Secondary'!F670</f>
        <v>0</v>
      </c>
      <c r="D672" s="32">
        <f>'Quantities Report_Secondary'!G670</f>
        <v>0</v>
      </c>
    </row>
    <row r="673" spans="1:4">
      <c r="A673" s="15" t="str">
        <f>IF(ISNUMBER(VALUE(SUBSTITUTE('Quantities Report_Secondary'!$A671,"+",""))), VALUE(SUBSTITUTE('Quantities Report_Secondary'!$A671,"+","")),IF('Quantities Report_Secondary'!$A671="","End of Project",$A672))</f>
        <v>End of Project</v>
      </c>
      <c r="B673" s="30" t="str">
        <f>IF(ISNUMBER('Quantities Report_Secondary'!$A671), "", TRIM(CLEAN(SUBSTITUTE('Quantities Report_Secondary'!$A671, CHAR(160), " "))))</f>
        <v/>
      </c>
      <c r="C673" s="30">
        <f>'Quantities Report_Secondary'!F671</f>
        <v>0</v>
      </c>
      <c r="D673" s="32">
        <f>'Quantities Report_Secondary'!G671</f>
        <v>0</v>
      </c>
    </row>
    <row r="674" spans="1:4">
      <c r="A674" s="15" t="str">
        <f>IF(ISNUMBER(VALUE(SUBSTITUTE('Quantities Report_Secondary'!$A672,"+",""))), VALUE(SUBSTITUTE('Quantities Report_Secondary'!$A672,"+","")),IF('Quantities Report_Secondary'!$A672="","End of Project",$A673))</f>
        <v>End of Project</v>
      </c>
      <c r="B674" s="30" t="str">
        <f>IF(ISNUMBER('Quantities Report_Secondary'!$A672), "", TRIM(CLEAN(SUBSTITUTE('Quantities Report_Secondary'!$A672, CHAR(160), " "))))</f>
        <v/>
      </c>
      <c r="C674" s="30">
        <f>'Quantities Report_Secondary'!F672</f>
        <v>0</v>
      </c>
      <c r="D674" s="32">
        <f>'Quantities Report_Secondary'!G672</f>
        <v>0</v>
      </c>
    </row>
    <row r="675" spans="1:4">
      <c r="A675" s="15" t="str">
        <f>IF(ISNUMBER(VALUE(SUBSTITUTE('Quantities Report_Secondary'!$A673,"+",""))), VALUE(SUBSTITUTE('Quantities Report_Secondary'!$A673,"+","")),IF('Quantities Report_Secondary'!$A673="","End of Project",$A674))</f>
        <v>End of Project</v>
      </c>
      <c r="B675" s="30" t="str">
        <f>IF(ISNUMBER('Quantities Report_Secondary'!$A673), "", TRIM(CLEAN(SUBSTITUTE('Quantities Report_Secondary'!$A673, CHAR(160), " "))))</f>
        <v/>
      </c>
      <c r="C675" s="30">
        <f>'Quantities Report_Secondary'!F673</f>
        <v>0</v>
      </c>
      <c r="D675" s="32">
        <f>'Quantities Report_Secondary'!G673</f>
        <v>0</v>
      </c>
    </row>
    <row r="676" spans="1:4">
      <c r="A676" s="15" t="str">
        <f>IF(ISNUMBER(VALUE(SUBSTITUTE('Quantities Report_Secondary'!$A674,"+",""))), VALUE(SUBSTITUTE('Quantities Report_Secondary'!$A674,"+","")),IF('Quantities Report_Secondary'!$A674="","End of Project",$A675))</f>
        <v>End of Project</v>
      </c>
      <c r="B676" s="30" t="str">
        <f>IF(ISNUMBER('Quantities Report_Secondary'!$A674), "", TRIM(CLEAN(SUBSTITUTE('Quantities Report_Secondary'!$A674, CHAR(160), " "))))</f>
        <v/>
      </c>
      <c r="C676" s="30">
        <f>'Quantities Report_Secondary'!F674</f>
        <v>0</v>
      </c>
      <c r="D676" s="32">
        <f>'Quantities Report_Secondary'!G674</f>
        <v>0</v>
      </c>
    </row>
    <row r="677" spans="1:4">
      <c r="A677" s="15" t="str">
        <f>IF(ISNUMBER(VALUE(SUBSTITUTE('Quantities Report_Secondary'!$A675,"+",""))), VALUE(SUBSTITUTE('Quantities Report_Secondary'!$A675,"+","")),IF('Quantities Report_Secondary'!$A675="","End of Project",$A676))</f>
        <v>End of Project</v>
      </c>
      <c r="B677" s="30" t="str">
        <f>IF(ISNUMBER('Quantities Report_Secondary'!$A675), "", TRIM(CLEAN(SUBSTITUTE('Quantities Report_Secondary'!$A675, CHAR(160), " "))))</f>
        <v/>
      </c>
      <c r="C677" s="30">
        <f>'Quantities Report_Secondary'!F675</f>
        <v>0</v>
      </c>
      <c r="D677" s="32">
        <f>'Quantities Report_Secondary'!G675</f>
        <v>0</v>
      </c>
    </row>
    <row r="678" spans="1:4">
      <c r="A678" s="15" t="str">
        <f>IF(ISNUMBER(VALUE(SUBSTITUTE('Quantities Report_Secondary'!$A676,"+",""))), VALUE(SUBSTITUTE('Quantities Report_Secondary'!$A676,"+","")),IF('Quantities Report_Secondary'!$A676="","End of Project",$A677))</f>
        <v>End of Project</v>
      </c>
      <c r="B678" s="30" t="str">
        <f>IF(ISNUMBER('Quantities Report_Secondary'!$A676), "", TRIM(CLEAN(SUBSTITUTE('Quantities Report_Secondary'!$A676, CHAR(160), " "))))</f>
        <v/>
      </c>
      <c r="C678" s="30">
        <f>'Quantities Report_Secondary'!F676</f>
        <v>0</v>
      </c>
      <c r="D678" s="32">
        <f>'Quantities Report_Secondary'!G676</f>
        <v>0</v>
      </c>
    </row>
    <row r="679" spans="1:4">
      <c r="A679" s="15" t="str">
        <f>IF(ISNUMBER(VALUE(SUBSTITUTE('Quantities Report_Secondary'!$A677,"+",""))), VALUE(SUBSTITUTE('Quantities Report_Secondary'!$A677,"+","")),IF('Quantities Report_Secondary'!$A677="","End of Project",$A678))</f>
        <v>End of Project</v>
      </c>
      <c r="B679" s="30" t="str">
        <f>IF(ISNUMBER('Quantities Report_Secondary'!$A677), "", TRIM(CLEAN(SUBSTITUTE('Quantities Report_Secondary'!$A677, CHAR(160), " "))))</f>
        <v/>
      </c>
      <c r="C679" s="30">
        <f>'Quantities Report_Secondary'!F677</f>
        <v>0</v>
      </c>
      <c r="D679" s="32">
        <f>'Quantities Report_Secondary'!G677</f>
        <v>0</v>
      </c>
    </row>
    <row r="680" spans="1:4">
      <c r="A680" s="15" t="str">
        <f>IF(ISNUMBER(VALUE(SUBSTITUTE('Quantities Report_Secondary'!$A678,"+",""))), VALUE(SUBSTITUTE('Quantities Report_Secondary'!$A678,"+","")),IF('Quantities Report_Secondary'!$A678="","End of Project",$A679))</f>
        <v>End of Project</v>
      </c>
      <c r="B680" s="30" t="str">
        <f>IF(ISNUMBER('Quantities Report_Secondary'!$A678), "", TRIM(CLEAN(SUBSTITUTE('Quantities Report_Secondary'!$A678, CHAR(160), " "))))</f>
        <v/>
      </c>
      <c r="C680" s="30">
        <f>'Quantities Report_Secondary'!F678</f>
        <v>0</v>
      </c>
      <c r="D680" s="32">
        <f>'Quantities Report_Secondary'!G678</f>
        <v>0</v>
      </c>
    </row>
    <row r="681" spans="1:4">
      <c r="A681" s="15" t="str">
        <f>IF(ISNUMBER(VALUE(SUBSTITUTE('Quantities Report_Secondary'!$A679,"+",""))), VALUE(SUBSTITUTE('Quantities Report_Secondary'!$A679,"+","")),IF('Quantities Report_Secondary'!$A679="","End of Project",$A680))</f>
        <v>End of Project</v>
      </c>
      <c r="B681" s="30" t="str">
        <f>IF(ISNUMBER('Quantities Report_Secondary'!$A679), "", TRIM(CLEAN(SUBSTITUTE('Quantities Report_Secondary'!$A679, CHAR(160), " "))))</f>
        <v/>
      </c>
      <c r="C681" s="30">
        <f>'Quantities Report_Secondary'!F679</f>
        <v>0</v>
      </c>
      <c r="D681" s="32">
        <f>'Quantities Report_Secondary'!G679</f>
        <v>0</v>
      </c>
    </row>
    <row r="682" spans="1:4">
      <c r="A682" s="15" t="str">
        <f>IF(ISNUMBER(VALUE(SUBSTITUTE('Quantities Report_Secondary'!$A680,"+",""))), VALUE(SUBSTITUTE('Quantities Report_Secondary'!$A680,"+","")),IF('Quantities Report_Secondary'!$A680="","End of Project",$A681))</f>
        <v>End of Project</v>
      </c>
      <c r="B682" s="30" t="str">
        <f>IF(ISNUMBER('Quantities Report_Secondary'!$A680), "", TRIM(CLEAN(SUBSTITUTE('Quantities Report_Secondary'!$A680, CHAR(160), " "))))</f>
        <v/>
      </c>
      <c r="C682" s="30">
        <f>'Quantities Report_Secondary'!F680</f>
        <v>0</v>
      </c>
      <c r="D682" s="32">
        <f>'Quantities Report_Secondary'!G680</f>
        <v>0</v>
      </c>
    </row>
    <row r="683" spans="1:4">
      <c r="A683" s="15" t="str">
        <f>IF(ISNUMBER(VALUE(SUBSTITUTE('Quantities Report_Secondary'!$A681,"+",""))), VALUE(SUBSTITUTE('Quantities Report_Secondary'!$A681,"+","")),IF('Quantities Report_Secondary'!$A681="","End of Project",$A682))</f>
        <v>End of Project</v>
      </c>
      <c r="B683" s="30" t="str">
        <f>IF(ISNUMBER('Quantities Report_Secondary'!$A681), "", TRIM(CLEAN(SUBSTITUTE('Quantities Report_Secondary'!$A681, CHAR(160), " "))))</f>
        <v/>
      </c>
      <c r="C683" s="30">
        <f>'Quantities Report_Secondary'!F681</f>
        <v>0</v>
      </c>
      <c r="D683" s="32">
        <f>'Quantities Report_Secondary'!G681</f>
        <v>0</v>
      </c>
    </row>
    <row r="684" spans="1:4">
      <c r="A684" s="15" t="str">
        <f>IF(ISNUMBER(VALUE(SUBSTITUTE('Quantities Report_Secondary'!$A682,"+",""))), VALUE(SUBSTITUTE('Quantities Report_Secondary'!$A682,"+","")),IF('Quantities Report_Secondary'!$A682="","End of Project",$A683))</f>
        <v>End of Project</v>
      </c>
      <c r="B684" s="30" t="str">
        <f>IF(ISNUMBER('Quantities Report_Secondary'!$A682), "", TRIM(CLEAN(SUBSTITUTE('Quantities Report_Secondary'!$A682, CHAR(160), " "))))</f>
        <v/>
      </c>
      <c r="C684" s="30">
        <f>'Quantities Report_Secondary'!F682</f>
        <v>0</v>
      </c>
      <c r="D684" s="32">
        <f>'Quantities Report_Secondary'!G682</f>
        <v>0</v>
      </c>
    </row>
    <row r="685" spans="1:4">
      <c r="A685" s="15" t="str">
        <f>IF(ISNUMBER(VALUE(SUBSTITUTE('Quantities Report_Secondary'!$A683,"+",""))), VALUE(SUBSTITUTE('Quantities Report_Secondary'!$A683,"+","")),IF('Quantities Report_Secondary'!$A683="","End of Project",$A684))</f>
        <v>End of Project</v>
      </c>
      <c r="B685" s="30" t="str">
        <f>IF(ISNUMBER('Quantities Report_Secondary'!$A683), "", TRIM(CLEAN(SUBSTITUTE('Quantities Report_Secondary'!$A683, CHAR(160), " "))))</f>
        <v/>
      </c>
      <c r="C685" s="30">
        <f>'Quantities Report_Secondary'!F683</f>
        <v>0</v>
      </c>
      <c r="D685" s="32">
        <f>'Quantities Report_Secondary'!G683</f>
        <v>0</v>
      </c>
    </row>
    <row r="686" spans="1:4">
      <c r="A686" s="15" t="str">
        <f>IF(ISNUMBER(VALUE(SUBSTITUTE('Quantities Report_Secondary'!$A684,"+",""))), VALUE(SUBSTITUTE('Quantities Report_Secondary'!$A684,"+","")),IF('Quantities Report_Secondary'!$A684="","End of Project",$A685))</f>
        <v>End of Project</v>
      </c>
      <c r="B686" s="30" t="str">
        <f>IF(ISNUMBER('Quantities Report_Secondary'!$A684), "", TRIM(CLEAN(SUBSTITUTE('Quantities Report_Secondary'!$A684, CHAR(160), " "))))</f>
        <v/>
      </c>
      <c r="C686" s="30">
        <f>'Quantities Report_Secondary'!F684</f>
        <v>0</v>
      </c>
      <c r="D686" s="32">
        <f>'Quantities Report_Secondary'!G684</f>
        <v>0</v>
      </c>
    </row>
    <row r="687" spans="1:4">
      <c r="A687" s="15" t="str">
        <f>IF(ISNUMBER(VALUE(SUBSTITUTE('Quantities Report_Secondary'!$A685,"+",""))), VALUE(SUBSTITUTE('Quantities Report_Secondary'!$A685,"+","")),IF('Quantities Report_Secondary'!$A685="","End of Project",$A686))</f>
        <v>End of Project</v>
      </c>
      <c r="B687" s="30" t="str">
        <f>IF(ISNUMBER('Quantities Report_Secondary'!$A685), "", TRIM(CLEAN(SUBSTITUTE('Quantities Report_Secondary'!$A685, CHAR(160), " "))))</f>
        <v/>
      </c>
      <c r="C687" s="30">
        <f>'Quantities Report_Secondary'!F685</f>
        <v>0</v>
      </c>
      <c r="D687" s="32">
        <f>'Quantities Report_Secondary'!G685</f>
        <v>0</v>
      </c>
    </row>
    <row r="688" spans="1:4">
      <c r="A688" s="15" t="str">
        <f>IF(ISNUMBER(VALUE(SUBSTITUTE('Quantities Report_Secondary'!$A686,"+",""))), VALUE(SUBSTITUTE('Quantities Report_Secondary'!$A686,"+","")),IF('Quantities Report_Secondary'!$A686="","End of Project",$A687))</f>
        <v>End of Project</v>
      </c>
      <c r="B688" s="30" t="str">
        <f>IF(ISNUMBER('Quantities Report_Secondary'!$A686), "", TRIM(CLEAN(SUBSTITUTE('Quantities Report_Secondary'!$A686, CHAR(160), " "))))</f>
        <v/>
      </c>
      <c r="C688" s="30">
        <f>'Quantities Report_Secondary'!F686</f>
        <v>0</v>
      </c>
      <c r="D688" s="32">
        <f>'Quantities Report_Secondary'!G686</f>
        <v>0</v>
      </c>
    </row>
    <row r="689" spans="1:4">
      <c r="A689" s="15" t="str">
        <f>IF(ISNUMBER(VALUE(SUBSTITUTE('Quantities Report_Secondary'!$A687,"+",""))), VALUE(SUBSTITUTE('Quantities Report_Secondary'!$A687,"+","")),IF('Quantities Report_Secondary'!$A687="","End of Project",$A688))</f>
        <v>End of Project</v>
      </c>
      <c r="B689" s="30" t="str">
        <f>IF(ISNUMBER('Quantities Report_Secondary'!$A687), "", TRIM(CLEAN(SUBSTITUTE('Quantities Report_Secondary'!$A687, CHAR(160), " "))))</f>
        <v/>
      </c>
      <c r="C689" s="30">
        <f>'Quantities Report_Secondary'!F687</f>
        <v>0</v>
      </c>
      <c r="D689" s="32">
        <f>'Quantities Report_Secondary'!G687</f>
        <v>0</v>
      </c>
    </row>
    <row r="690" spans="1:4">
      <c r="A690" s="15" t="str">
        <f>IF(ISNUMBER(VALUE(SUBSTITUTE('Quantities Report_Secondary'!$A688,"+",""))), VALUE(SUBSTITUTE('Quantities Report_Secondary'!$A688,"+","")),IF('Quantities Report_Secondary'!$A688="","End of Project",$A689))</f>
        <v>End of Project</v>
      </c>
      <c r="B690" s="30" t="str">
        <f>IF(ISNUMBER('Quantities Report_Secondary'!$A688), "", TRIM(CLEAN(SUBSTITUTE('Quantities Report_Secondary'!$A688, CHAR(160), " "))))</f>
        <v/>
      </c>
      <c r="C690" s="30">
        <f>'Quantities Report_Secondary'!F688</f>
        <v>0</v>
      </c>
      <c r="D690" s="32">
        <f>'Quantities Report_Secondary'!G688</f>
        <v>0</v>
      </c>
    </row>
    <row r="691" spans="1:4">
      <c r="A691" s="15" t="str">
        <f>IF(ISNUMBER(VALUE(SUBSTITUTE('Quantities Report_Secondary'!$A689,"+",""))), VALUE(SUBSTITUTE('Quantities Report_Secondary'!$A689,"+","")),IF('Quantities Report_Secondary'!$A689="","End of Project",$A690))</f>
        <v>End of Project</v>
      </c>
      <c r="B691" s="30" t="str">
        <f>IF(ISNUMBER('Quantities Report_Secondary'!$A689), "", TRIM(CLEAN(SUBSTITUTE('Quantities Report_Secondary'!$A689, CHAR(160), " "))))</f>
        <v/>
      </c>
      <c r="C691" s="30">
        <f>'Quantities Report_Secondary'!F689</f>
        <v>0</v>
      </c>
      <c r="D691" s="32">
        <f>'Quantities Report_Secondary'!G689</f>
        <v>0</v>
      </c>
    </row>
    <row r="692" spans="1:4">
      <c r="A692" s="15" t="str">
        <f>IF(ISNUMBER(VALUE(SUBSTITUTE('Quantities Report_Secondary'!$A690,"+",""))), VALUE(SUBSTITUTE('Quantities Report_Secondary'!$A690,"+","")),IF('Quantities Report_Secondary'!$A690="","End of Project",$A691))</f>
        <v>End of Project</v>
      </c>
      <c r="B692" s="30" t="str">
        <f>IF(ISNUMBER('Quantities Report_Secondary'!$A690), "", TRIM(CLEAN(SUBSTITUTE('Quantities Report_Secondary'!$A690, CHAR(160), " "))))</f>
        <v/>
      </c>
      <c r="C692" s="30">
        <f>'Quantities Report_Secondary'!F690</f>
        <v>0</v>
      </c>
      <c r="D692" s="32">
        <f>'Quantities Report_Secondary'!G690</f>
        <v>0</v>
      </c>
    </row>
    <row r="693" spans="1:4">
      <c r="A693" s="15" t="str">
        <f>IF(ISNUMBER(VALUE(SUBSTITUTE('Quantities Report_Secondary'!$A691,"+",""))), VALUE(SUBSTITUTE('Quantities Report_Secondary'!$A691,"+","")),IF('Quantities Report_Secondary'!$A691="","End of Project",$A692))</f>
        <v>End of Project</v>
      </c>
      <c r="B693" s="30" t="str">
        <f>IF(ISNUMBER('Quantities Report_Secondary'!$A691), "", TRIM(CLEAN(SUBSTITUTE('Quantities Report_Secondary'!$A691, CHAR(160), " "))))</f>
        <v/>
      </c>
      <c r="C693" s="30">
        <f>'Quantities Report_Secondary'!F691</f>
        <v>0</v>
      </c>
      <c r="D693" s="32">
        <f>'Quantities Report_Secondary'!G691</f>
        <v>0</v>
      </c>
    </row>
    <row r="694" spans="1:4">
      <c r="A694" s="15" t="str">
        <f>IF(ISNUMBER(VALUE(SUBSTITUTE('Quantities Report_Secondary'!$A692,"+",""))), VALUE(SUBSTITUTE('Quantities Report_Secondary'!$A692,"+","")),IF('Quantities Report_Secondary'!$A692="","End of Project",$A693))</f>
        <v>End of Project</v>
      </c>
      <c r="B694" s="30" t="str">
        <f>IF(ISNUMBER('Quantities Report_Secondary'!$A692), "", TRIM(CLEAN(SUBSTITUTE('Quantities Report_Secondary'!$A692, CHAR(160), " "))))</f>
        <v/>
      </c>
      <c r="C694" s="30">
        <f>'Quantities Report_Secondary'!F692</f>
        <v>0</v>
      </c>
      <c r="D694" s="32">
        <f>'Quantities Report_Secondary'!G692</f>
        <v>0</v>
      </c>
    </row>
    <row r="695" spans="1:4">
      <c r="A695" s="15" t="str">
        <f>IF(ISNUMBER(VALUE(SUBSTITUTE('Quantities Report_Secondary'!$A693,"+",""))), VALUE(SUBSTITUTE('Quantities Report_Secondary'!$A693,"+","")),IF('Quantities Report_Secondary'!$A693="","End of Project",$A694))</f>
        <v>End of Project</v>
      </c>
      <c r="B695" s="30" t="str">
        <f>IF(ISNUMBER('Quantities Report_Secondary'!$A693), "", TRIM(CLEAN(SUBSTITUTE('Quantities Report_Secondary'!$A693, CHAR(160), " "))))</f>
        <v/>
      </c>
      <c r="C695" s="30">
        <f>'Quantities Report_Secondary'!F693</f>
        <v>0</v>
      </c>
      <c r="D695" s="32">
        <f>'Quantities Report_Secondary'!G693</f>
        <v>0</v>
      </c>
    </row>
    <row r="696" spans="1:4">
      <c r="A696" s="15" t="str">
        <f>IF(ISNUMBER(VALUE(SUBSTITUTE('Quantities Report_Secondary'!$A694,"+",""))), VALUE(SUBSTITUTE('Quantities Report_Secondary'!$A694,"+","")),IF('Quantities Report_Secondary'!$A694="","End of Project",$A695))</f>
        <v>End of Project</v>
      </c>
      <c r="B696" s="30" t="str">
        <f>IF(ISNUMBER('Quantities Report_Secondary'!$A694), "", TRIM(CLEAN(SUBSTITUTE('Quantities Report_Secondary'!$A694, CHAR(160), " "))))</f>
        <v/>
      </c>
      <c r="C696" s="30">
        <f>'Quantities Report_Secondary'!F694</f>
        <v>0</v>
      </c>
      <c r="D696" s="32">
        <f>'Quantities Report_Secondary'!G694</f>
        <v>0</v>
      </c>
    </row>
    <row r="697" spans="1:4">
      <c r="A697" s="15" t="str">
        <f>IF(ISNUMBER(VALUE(SUBSTITUTE('Quantities Report_Secondary'!$A695,"+",""))), VALUE(SUBSTITUTE('Quantities Report_Secondary'!$A695,"+","")),IF('Quantities Report_Secondary'!$A695="","End of Project",$A696))</f>
        <v>End of Project</v>
      </c>
      <c r="B697" s="30" t="str">
        <f>IF(ISNUMBER('Quantities Report_Secondary'!$A695), "", TRIM(CLEAN(SUBSTITUTE('Quantities Report_Secondary'!$A695, CHAR(160), " "))))</f>
        <v/>
      </c>
      <c r="C697" s="30">
        <f>'Quantities Report_Secondary'!F695</f>
        <v>0</v>
      </c>
      <c r="D697" s="32">
        <f>'Quantities Report_Secondary'!G695</f>
        <v>0</v>
      </c>
    </row>
    <row r="698" spans="1:4">
      <c r="A698" s="15" t="str">
        <f>IF(ISNUMBER(VALUE(SUBSTITUTE('Quantities Report_Secondary'!$A696,"+",""))), VALUE(SUBSTITUTE('Quantities Report_Secondary'!$A696,"+","")),IF('Quantities Report_Secondary'!$A696="","End of Project",$A697))</f>
        <v>End of Project</v>
      </c>
      <c r="B698" s="30" t="str">
        <f>IF(ISNUMBER('Quantities Report_Secondary'!$A696), "", TRIM(CLEAN(SUBSTITUTE('Quantities Report_Secondary'!$A696, CHAR(160), " "))))</f>
        <v/>
      </c>
      <c r="C698" s="30">
        <f>'Quantities Report_Secondary'!F696</f>
        <v>0</v>
      </c>
      <c r="D698" s="32">
        <f>'Quantities Report_Secondary'!G696</f>
        <v>0</v>
      </c>
    </row>
    <row r="699" spans="1:4">
      <c r="A699" s="15" t="str">
        <f>IF(ISNUMBER(VALUE(SUBSTITUTE('Quantities Report_Secondary'!$A697,"+",""))), VALUE(SUBSTITUTE('Quantities Report_Secondary'!$A697,"+","")),IF('Quantities Report_Secondary'!$A697="","End of Project",$A698))</f>
        <v>End of Project</v>
      </c>
      <c r="B699" s="30" t="str">
        <f>IF(ISNUMBER('Quantities Report_Secondary'!$A697), "", TRIM(CLEAN(SUBSTITUTE('Quantities Report_Secondary'!$A697, CHAR(160), " "))))</f>
        <v/>
      </c>
      <c r="C699" s="30">
        <f>'Quantities Report_Secondary'!F697</f>
        <v>0</v>
      </c>
      <c r="D699" s="32">
        <f>'Quantities Report_Secondary'!G697</f>
        <v>0</v>
      </c>
    </row>
    <row r="700" spans="1:4">
      <c r="A700" s="15" t="str">
        <f>IF(ISNUMBER(VALUE(SUBSTITUTE('Quantities Report_Secondary'!$A698,"+",""))), VALUE(SUBSTITUTE('Quantities Report_Secondary'!$A698,"+","")),IF('Quantities Report_Secondary'!$A698="","End of Project",$A699))</f>
        <v>End of Project</v>
      </c>
      <c r="B700" s="30" t="str">
        <f>IF(ISNUMBER('Quantities Report_Secondary'!$A698), "", TRIM(CLEAN(SUBSTITUTE('Quantities Report_Secondary'!$A698, CHAR(160), " "))))</f>
        <v/>
      </c>
      <c r="C700" s="30">
        <f>'Quantities Report_Secondary'!F698</f>
        <v>0</v>
      </c>
      <c r="D700" s="32">
        <f>'Quantities Report_Secondary'!G698</f>
        <v>0</v>
      </c>
    </row>
    <row r="701" spans="1:4">
      <c r="A701" s="15" t="str">
        <f>IF(ISNUMBER(VALUE(SUBSTITUTE('Quantities Report_Secondary'!$A699,"+",""))), VALUE(SUBSTITUTE('Quantities Report_Secondary'!$A699,"+","")),IF('Quantities Report_Secondary'!$A699="","End of Project",$A700))</f>
        <v>End of Project</v>
      </c>
      <c r="B701" s="30" t="str">
        <f>IF(ISNUMBER('Quantities Report_Secondary'!$A699), "", TRIM(CLEAN(SUBSTITUTE('Quantities Report_Secondary'!$A699, CHAR(160), " "))))</f>
        <v/>
      </c>
      <c r="C701" s="30">
        <f>'Quantities Report_Secondary'!F699</f>
        <v>0</v>
      </c>
      <c r="D701" s="32">
        <f>'Quantities Report_Secondary'!G699</f>
        <v>0</v>
      </c>
    </row>
    <row r="702" spans="1:4">
      <c r="A702" s="15" t="str">
        <f>IF(ISNUMBER(VALUE(SUBSTITUTE('Quantities Report_Secondary'!$A700,"+",""))), VALUE(SUBSTITUTE('Quantities Report_Secondary'!$A700,"+","")),IF('Quantities Report_Secondary'!$A700="","End of Project",$A701))</f>
        <v>End of Project</v>
      </c>
      <c r="B702" s="30" t="str">
        <f>IF(ISNUMBER('Quantities Report_Secondary'!$A700), "", TRIM(CLEAN(SUBSTITUTE('Quantities Report_Secondary'!$A700, CHAR(160), " "))))</f>
        <v/>
      </c>
      <c r="C702" s="30">
        <f>'Quantities Report_Secondary'!F700</f>
        <v>0</v>
      </c>
      <c r="D702" s="32">
        <f>'Quantities Report_Secondary'!G700</f>
        <v>0</v>
      </c>
    </row>
    <row r="703" spans="1:4">
      <c r="A703" s="15" t="str">
        <f>IF(ISNUMBER(VALUE(SUBSTITUTE('Quantities Report_Secondary'!$A701,"+",""))), VALUE(SUBSTITUTE('Quantities Report_Secondary'!$A701,"+","")),IF('Quantities Report_Secondary'!$A701="","End of Project",$A702))</f>
        <v>End of Project</v>
      </c>
      <c r="B703" s="30" t="str">
        <f>IF(ISNUMBER('Quantities Report_Secondary'!$A701), "", TRIM(CLEAN(SUBSTITUTE('Quantities Report_Secondary'!$A701, CHAR(160), " "))))</f>
        <v/>
      </c>
      <c r="C703" s="30">
        <f>'Quantities Report_Secondary'!F701</f>
        <v>0</v>
      </c>
      <c r="D703" s="32">
        <f>'Quantities Report_Secondary'!G701</f>
        <v>0</v>
      </c>
    </row>
    <row r="704" spans="1:4">
      <c r="A704" s="15" t="str">
        <f>IF(ISNUMBER(VALUE(SUBSTITUTE('Quantities Report_Secondary'!$A702,"+",""))), VALUE(SUBSTITUTE('Quantities Report_Secondary'!$A702,"+","")),IF('Quantities Report_Secondary'!$A702="","End of Project",$A703))</f>
        <v>End of Project</v>
      </c>
      <c r="B704" s="30" t="str">
        <f>IF(ISNUMBER('Quantities Report_Secondary'!$A702), "", TRIM(CLEAN(SUBSTITUTE('Quantities Report_Secondary'!$A702, CHAR(160), " "))))</f>
        <v/>
      </c>
      <c r="C704" s="30">
        <f>'Quantities Report_Secondary'!F702</f>
        <v>0</v>
      </c>
      <c r="D704" s="32">
        <f>'Quantities Report_Secondary'!G702</f>
        <v>0</v>
      </c>
    </row>
    <row r="705" spans="1:4">
      <c r="A705" s="15" t="str">
        <f>IF(ISNUMBER(VALUE(SUBSTITUTE('Quantities Report_Secondary'!$A703,"+",""))), VALUE(SUBSTITUTE('Quantities Report_Secondary'!$A703,"+","")),IF('Quantities Report_Secondary'!$A703="","End of Project",$A704))</f>
        <v>End of Project</v>
      </c>
      <c r="B705" s="30" t="str">
        <f>IF(ISNUMBER('Quantities Report_Secondary'!$A703), "", TRIM(CLEAN(SUBSTITUTE('Quantities Report_Secondary'!$A703, CHAR(160), " "))))</f>
        <v/>
      </c>
      <c r="C705" s="30">
        <f>'Quantities Report_Secondary'!F703</f>
        <v>0</v>
      </c>
      <c r="D705" s="32">
        <f>'Quantities Report_Secondary'!G703</f>
        <v>0</v>
      </c>
    </row>
    <row r="706" spans="1:4">
      <c r="A706" s="15" t="str">
        <f>IF(ISNUMBER(VALUE(SUBSTITUTE('Quantities Report_Secondary'!$A704,"+",""))), VALUE(SUBSTITUTE('Quantities Report_Secondary'!$A704,"+","")),IF('Quantities Report_Secondary'!$A704="","End of Project",$A705))</f>
        <v>End of Project</v>
      </c>
      <c r="B706" s="30" t="str">
        <f>IF(ISNUMBER('Quantities Report_Secondary'!$A704), "", TRIM(CLEAN(SUBSTITUTE('Quantities Report_Secondary'!$A704, CHAR(160), " "))))</f>
        <v/>
      </c>
      <c r="C706" s="30">
        <f>'Quantities Report_Secondary'!F704</f>
        <v>0</v>
      </c>
      <c r="D706" s="32">
        <f>'Quantities Report_Secondary'!G704</f>
        <v>0</v>
      </c>
    </row>
    <row r="707" spans="1:4">
      <c r="A707" s="15" t="str">
        <f>IF(ISNUMBER(VALUE(SUBSTITUTE('Quantities Report_Secondary'!$A705,"+",""))), VALUE(SUBSTITUTE('Quantities Report_Secondary'!$A705,"+","")),IF('Quantities Report_Secondary'!$A705="","End of Project",$A706))</f>
        <v>End of Project</v>
      </c>
      <c r="B707" s="30" t="str">
        <f>IF(ISNUMBER('Quantities Report_Secondary'!$A705), "", TRIM(CLEAN(SUBSTITUTE('Quantities Report_Secondary'!$A705, CHAR(160), " "))))</f>
        <v/>
      </c>
      <c r="C707" s="30">
        <f>'Quantities Report_Secondary'!F705</f>
        <v>0</v>
      </c>
      <c r="D707" s="32">
        <f>'Quantities Report_Secondary'!G705</f>
        <v>0</v>
      </c>
    </row>
    <row r="708" spans="1:4">
      <c r="A708" s="15" t="str">
        <f>IF(ISNUMBER(VALUE(SUBSTITUTE('Quantities Report_Secondary'!$A706,"+",""))), VALUE(SUBSTITUTE('Quantities Report_Secondary'!$A706,"+","")),IF('Quantities Report_Secondary'!$A706="","End of Project",$A707))</f>
        <v>End of Project</v>
      </c>
      <c r="B708" s="30" t="str">
        <f>IF(ISNUMBER('Quantities Report_Secondary'!$A706), "", TRIM(CLEAN(SUBSTITUTE('Quantities Report_Secondary'!$A706, CHAR(160), " "))))</f>
        <v/>
      </c>
      <c r="C708" s="30">
        <f>'Quantities Report_Secondary'!F706</f>
        <v>0</v>
      </c>
      <c r="D708" s="32">
        <f>'Quantities Report_Secondary'!G706</f>
        <v>0</v>
      </c>
    </row>
    <row r="709" spans="1:4">
      <c r="A709" s="15" t="str">
        <f>IF(ISNUMBER(VALUE(SUBSTITUTE('Quantities Report_Secondary'!$A707,"+",""))), VALUE(SUBSTITUTE('Quantities Report_Secondary'!$A707,"+","")),IF('Quantities Report_Secondary'!$A707="","End of Project",$A708))</f>
        <v>End of Project</v>
      </c>
      <c r="B709" s="30" t="str">
        <f>IF(ISNUMBER('Quantities Report_Secondary'!$A707), "", TRIM(CLEAN(SUBSTITUTE('Quantities Report_Secondary'!$A707, CHAR(160), " "))))</f>
        <v/>
      </c>
      <c r="C709" s="30">
        <f>'Quantities Report_Secondary'!F707</f>
        <v>0</v>
      </c>
      <c r="D709" s="32">
        <f>'Quantities Report_Secondary'!G707</f>
        <v>0</v>
      </c>
    </row>
    <row r="710" spans="1:4">
      <c r="A710" s="15" t="str">
        <f>IF(ISNUMBER(VALUE(SUBSTITUTE('Quantities Report_Secondary'!$A708,"+",""))), VALUE(SUBSTITUTE('Quantities Report_Secondary'!$A708,"+","")),IF('Quantities Report_Secondary'!$A708="","End of Project",$A709))</f>
        <v>End of Project</v>
      </c>
      <c r="B710" s="30" t="str">
        <f>IF(ISNUMBER('Quantities Report_Secondary'!$A708), "", TRIM(CLEAN(SUBSTITUTE('Quantities Report_Secondary'!$A708, CHAR(160), " "))))</f>
        <v/>
      </c>
      <c r="C710" s="30">
        <f>'Quantities Report_Secondary'!F708</f>
        <v>0</v>
      </c>
      <c r="D710" s="32">
        <f>'Quantities Report_Secondary'!G708</f>
        <v>0</v>
      </c>
    </row>
    <row r="711" spans="1:4">
      <c r="A711" s="15" t="str">
        <f>IF(ISNUMBER(VALUE(SUBSTITUTE('Quantities Report_Secondary'!$A709,"+",""))), VALUE(SUBSTITUTE('Quantities Report_Secondary'!$A709,"+","")),IF('Quantities Report_Secondary'!$A709="","End of Project",$A710))</f>
        <v>End of Project</v>
      </c>
      <c r="B711" s="30" t="str">
        <f>IF(ISNUMBER('Quantities Report_Secondary'!$A709), "", TRIM(CLEAN(SUBSTITUTE('Quantities Report_Secondary'!$A709, CHAR(160), " "))))</f>
        <v/>
      </c>
      <c r="C711" s="30">
        <f>'Quantities Report_Secondary'!F709</f>
        <v>0</v>
      </c>
      <c r="D711" s="32">
        <f>'Quantities Report_Secondary'!G709</f>
        <v>0</v>
      </c>
    </row>
    <row r="712" spans="1:4">
      <c r="A712" s="15" t="str">
        <f>IF(ISNUMBER(VALUE(SUBSTITUTE('Quantities Report_Secondary'!$A710,"+",""))), VALUE(SUBSTITUTE('Quantities Report_Secondary'!$A710,"+","")),IF('Quantities Report_Secondary'!$A710="","End of Project",$A711))</f>
        <v>End of Project</v>
      </c>
      <c r="B712" s="30" t="str">
        <f>IF(ISNUMBER('Quantities Report_Secondary'!$A710), "", TRIM(CLEAN(SUBSTITUTE('Quantities Report_Secondary'!$A710, CHAR(160), " "))))</f>
        <v/>
      </c>
      <c r="C712" s="30">
        <f>'Quantities Report_Secondary'!F710</f>
        <v>0</v>
      </c>
      <c r="D712" s="32">
        <f>'Quantities Report_Secondary'!G710</f>
        <v>0</v>
      </c>
    </row>
    <row r="713" spans="1:4">
      <c r="A713" s="15" t="str">
        <f>IF(ISNUMBER(VALUE(SUBSTITUTE('Quantities Report_Secondary'!$A711,"+",""))), VALUE(SUBSTITUTE('Quantities Report_Secondary'!$A711,"+","")),IF('Quantities Report_Secondary'!$A711="","End of Project",$A712))</f>
        <v>End of Project</v>
      </c>
      <c r="B713" s="30" t="str">
        <f>IF(ISNUMBER('Quantities Report_Secondary'!$A711), "", TRIM(CLEAN(SUBSTITUTE('Quantities Report_Secondary'!$A711, CHAR(160), " "))))</f>
        <v/>
      </c>
      <c r="C713" s="30">
        <f>'Quantities Report_Secondary'!F711</f>
        <v>0</v>
      </c>
      <c r="D713" s="32">
        <f>'Quantities Report_Secondary'!G711</f>
        <v>0</v>
      </c>
    </row>
    <row r="714" spans="1:4">
      <c r="A714" s="15" t="str">
        <f>IF(ISNUMBER(VALUE(SUBSTITUTE('Quantities Report_Secondary'!$A712,"+",""))), VALUE(SUBSTITUTE('Quantities Report_Secondary'!$A712,"+","")),IF('Quantities Report_Secondary'!$A712="","End of Project",$A713))</f>
        <v>End of Project</v>
      </c>
      <c r="B714" s="30" t="str">
        <f>IF(ISNUMBER('Quantities Report_Secondary'!$A712), "", TRIM(CLEAN(SUBSTITUTE('Quantities Report_Secondary'!$A712, CHAR(160), " "))))</f>
        <v/>
      </c>
      <c r="C714" s="30">
        <f>'Quantities Report_Secondary'!F712</f>
        <v>0</v>
      </c>
      <c r="D714" s="32">
        <f>'Quantities Report_Secondary'!G712</f>
        <v>0</v>
      </c>
    </row>
    <row r="715" spans="1:4">
      <c r="A715" s="15" t="str">
        <f>IF(ISNUMBER(VALUE(SUBSTITUTE('Quantities Report_Secondary'!$A713,"+",""))), VALUE(SUBSTITUTE('Quantities Report_Secondary'!$A713,"+","")),IF('Quantities Report_Secondary'!$A713="","End of Project",$A714))</f>
        <v>End of Project</v>
      </c>
      <c r="B715" s="30" t="str">
        <f>IF(ISNUMBER('Quantities Report_Secondary'!$A713), "", TRIM(CLEAN(SUBSTITUTE('Quantities Report_Secondary'!$A713, CHAR(160), " "))))</f>
        <v/>
      </c>
      <c r="C715" s="30">
        <f>'Quantities Report_Secondary'!F713</f>
        <v>0</v>
      </c>
      <c r="D715" s="32">
        <f>'Quantities Report_Secondary'!G713</f>
        <v>0</v>
      </c>
    </row>
    <row r="716" spans="1:4">
      <c r="A716" s="15" t="str">
        <f>IF(ISNUMBER(VALUE(SUBSTITUTE('Quantities Report_Secondary'!$A714,"+",""))), VALUE(SUBSTITUTE('Quantities Report_Secondary'!$A714,"+","")),IF('Quantities Report_Secondary'!$A714="","End of Project",$A715))</f>
        <v>End of Project</v>
      </c>
      <c r="B716" s="30" t="str">
        <f>IF(ISNUMBER('Quantities Report_Secondary'!$A714), "", TRIM(CLEAN(SUBSTITUTE('Quantities Report_Secondary'!$A714, CHAR(160), " "))))</f>
        <v/>
      </c>
      <c r="C716" s="30">
        <f>'Quantities Report_Secondary'!F714</f>
        <v>0</v>
      </c>
      <c r="D716" s="32">
        <f>'Quantities Report_Secondary'!G714</f>
        <v>0</v>
      </c>
    </row>
    <row r="717" spans="1:4">
      <c r="A717" s="15" t="str">
        <f>IF(ISNUMBER(VALUE(SUBSTITUTE('Quantities Report_Secondary'!$A715,"+",""))), VALUE(SUBSTITUTE('Quantities Report_Secondary'!$A715,"+","")),IF('Quantities Report_Secondary'!$A715="","End of Project",$A716))</f>
        <v>End of Project</v>
      </c>
      <c r="B717" s="30" t="str">
        <f>IF(ISNUMBER('Quantities Report_Secondary'!$A715), "", TRIM(CLEAN(SUBSTITUTE('Quantities Report_Secondary'!$A715, CHAR(160), " "))))</f>
        <v/>
      </c>
      <c r="C717" s="30">
        <f>'Quantities Report_Secondary'!F715</f>
        <v>0</v>
      </c>
      <c r="D717" s="32">
        <f>'Quantities Report_Secondary'!G715</f>
        <v>0</v>
      </c>
    </row>
    <row r="718" spans="1:4">
      <c r="A718" s="15" t="str">
        <f>IF(ISNUMBER(VALUE(SUBSTITUTE('Quantities Report_Secondary'!$A716,"+",""))), VALUE(SUBSTITUTE('Quantities Report_Secondary'!$A716,"+","")),IF('Quantities Report_Secondary'!$A716="","End of Project",$A717))</f>
        <v>End of Project</v>
      </c>
      <c r="B718" s="30" t="str">
        <f>IF(ISNUMBER('Quantities Report_Secondary'!$A716), "", TRIM(CLEAN(SUBSTITUTE('Quantities Report_Secondary'!$A716, CHAR(160), " "))))</f>
        <v/>
      </c>
      <c r="C718" s="30">
        <f>'Quantities Report_Secondary'!F716</f>
        <v>0</v>
      </c>
      <c r="D718" s="32">
        <f>'Quantities Report_Secondary'!G716</f>
        <v>0</v>
      </c>
    </row>
    <row r="719" spans="1:4">
      <c r="A719" s="15" t="str">
        <f>IF(ISNUMBER(VALUE(SUBSTITUTE('Quantities Report_Secondary'!$A717,"+",""))), VALUE(SUBSTITUTE('Quantities Report_Secondary'!$A717,"+","")),IF('Quantities Report_Secondary'!$A717="","End of Project",$A718))</f>
        <v>End of Project</v>
      </c>
      <c r="B719" s="30" t="str">
        <f>IF(ISNUMBER('Quantities Report_Secondary'!$A717), "", TRIM(CLEAN(SUBSTITUTE('Quantities Report_Secondary'!$A717, CHAR(160), " "))))</f>
        <v/>
      </c>
      <c r="C719" s="30">
        <f>'Quantities Report_Secondary'!F717</f>
        <v>0</v>
      </c>
      <c r="D719" s="32">
        <f>'Quantities Report_Secondary'!G717</f>
        <v>0</v>
      </c>
    </row>
    <row r="720" spans="1:4">
      <c r="A720" s="15" t="str">
        <f>IF(ISNUMBER(VALUE(SUBSTITUTE('Quantities Report_Secondary'!$A718,"+",""))), VALUE(SUBSTITUTE('Quantities Report_Secondary'!$A718,"+","")),IF('Quantities Report_Secondary'!$A718="","End of Project",$A719))</f>
        <v>End of Project</v>
      </c>
      <c r="B720" s="30" t="str">
        <f>IF(ISNUMBER('Quantities Report_Secondary'!$A718), "", TRIM(CLEAN(SUBSTITUTE('Quantities Report_Secondary'!$A718, CHAR(160), " "))))</f>
        <v/>
      </c>
      <c r="C720" s="30">
        <f>'Quantities Report_Secondary'!F718</f>
        <v>0</v>
      </c>
      <c r="D720" s="32">
        <f>'Quantities Report_Secondary'!G718</f>
        <v>0</v>
      </c>
    </row>
    <row r="721" spans="1:4">
      <c r="A721" s="15" t="str">
        <f>IF(ISNUMBER(VALUE(SUBSTITUTE('Quantities Report_Secondary'!$A719,"+",""))), VALUE(SUBSTITUTE('Quantities Report_Secondary'!$A719,"+","")),IF('Quantities Report_Secondary'!$A719="","End of Project",$A720))</f>
        <v>End of Project</v>
      </c>
      <c r="B721" s="30" t="str">
        <f>IF(ISNUMBER('Quantities Report_Secondary'!$A719), "", TRIM(CLEAN(SUBSTITUTE('Quantities Report_Secondary'!$A719, CHAR(160), " "))))</f>
        <v/>
      </c>
      <c r="C721" s="30">
        <f>'Quantities Report_Secondary'!F719</f>
        <v>0</v>
      </c>
      <c r="D721" s="32">
        <f>'Quantities Report_Secondary'!G719</f>
        <v>0</v>
      </c>
    </row>
    <row r="722" spans="1:4">
      <c r="A722" s="15" t="str">
        <f>IF(ISNUMBER(VALUE(SUBSTITUTE('Quantities Report_Secondary'!$A720,"+",""))), VALUE(SUBSTITUTE('Quantities Report_Secondary'!$A720,"+","")),IF('Quantities Report_Secondary'!$A720="","End of Project",$A721))</f>
        <v>End of Project</v>
      </c>
      <c r="B722" s="30" t="str">
        <f>IF(ISNUMBER('Quantities Report_Secondary'!$A720), "", TRIM(CLEAN(SUBSTITUTE('Quantities Report_Secondary'!$A720, CHAR(160), " "))))</f>
        <v/>
      </c>
      <c r="C722" s="30">
        <f>'Quantities Report_Secondary'!F720</f>
        <v>0</v>
      </c>
      <c r="D722" s="32">
        <f>'Quantities Report_Secondary'!G720</f>
        <v>0</v>
      </c>
    </row>
    <row r="723" spans="1:4">
      <c r="A723" s="15" t="str">
        <f>IF(ISNUMBER(VALUE(SUBSTITUTE('Quantities Report_Secondary'!$A721,"+",""))), VALUE(SUBSTITUTE('Quantities Report_Secondary'!$A721,"+","")),IF('Quantities Report_Secondary'!$A721="","End of Project",$A722))</f>
        <v>End of Project</v>
      </c>
      <c r="B723" s="30" t="str">
        <f>IF(ISNUMBER('Quantities Report_Secondary'!$A721), "", TRIM(CLEAN(SUBSTITUTE('Quantities Report_Secondary'!$A721, CHAR(160), " "))))</f>
        <v/>
      </c>
      <c r="C723" s="30">
        <f>'Quantities Report_Secondary'!F721</f>
        <v>0</v>
      </c>
      <c r="D723" s="32">
        <f>'Quantities Report_Secondary'!G721</f>
        <v>0</v>
      </c>
    </row>
    <row r="724" spans="1:4">
      <c r="A724" s="15" t="str">
        <f>IF(ISNUMBER(VALUE(SUBSTITUTE('Quantities Report_Secondary'!$A722,"+",""))), VALUE(SUBSTITUTE('Quantities Report_Secondary'!$A722,"+","")),IF('Quantities Report_Secondary'!$A722="","End of Project",$A723))</f>
        <v>End of Project</v>
      </c>
      <c r="B724" s="30" t="str">
        <f>IF(ISNUMBER('Quantities Report_Secondary'!$A722), "", TRIM(CLEAN(SUBSTITUTE('Quantities Report_Secondary'!$A722, CHAR(160), " "))))</f>
        <v/>
      </c>
      <c r="C724" s="30">
        <f>'Quantities Report_Secondary'!F722</f>
        <v>0</v>
      </c>
      <c r="D724" s="32">
        <f>'Quantities Report_Secondary'!G722</f>
        <v>0</v>
      </c>
    </row>
    <row r="725" spans="1:4">
      <c r="A725" s="15" t="str">
        <f>IF(ISNUMBER(VALUE(SUBSTITUTE('Quantities Report_Secondary'!$A723,"+",""))), VALUE(SUBSTITUTE('Quantities Report_Secondary'!$A723,"+","")),IF('Quantities Report_Secondary'!$A723="","End of Project",$A724))</f>
        <v>End of Project</v>
      </c>
      <c r="B725" s="30" t="str">
        <f>IF(ISNUMBER('Quantities Report_Secondary'!$A723), "", TRIM(CLEAN(SUBSTITUTE('Quantities Report_Secondary'!$A723, CHAR(160), " "))))</f>
        <v/>
      </c>
      <c r="C725" s="30">
        <f>'Quantities Report_Secondary'!F723</f>
        <v>0</v>
      </c>
      <c r="D725" s="32">
        <f>'Quantities Report_Secondary'!G723</f>
        <v>0</v>
      </c>
    </row>
    <row r="726" spans="1:4">
      <c r="A726" s="15" t="str">
        <f>IF(ISNUMBER(VALUE(SUBSTITUTE('Quantities Report_Secondary'!$A724,"+",""))), VALUE(SUBSTITUTE('Quantities Report_Secondary'!$A724,"+","")),IF('Quantities Report_Secondary'!$A724="","End of Project",$A725))</f>
        <v>End of Project</v>
      </c>
      <c r="B726" s="30" t="str">
        <f>IF(ISNUMBER('Quantities Report_Secondary'!$A724), "", TRIM(CLEAN(SUBSTITUTE('Quantities Report_Secondary'!$A724, CHAR(160), " "))))</f>
        <v/>
      </c>
      <c r="C726" s="30">
        <f>'Quantities Report_Secondary'!F724</f>
        <v>0</v>
      </c>
      <c r="D726" s="32">
        <f>'Quantities Report_Secondary'!G724</f>
        <v>0</v>
      </c>
    </row>
    <row r="727" spans="1:4">
      <c r="A727" s="15" t="str">
        <f>IF(ISNUMBER(VALUE(SUBSTITUTE('Quantities Report_Secondary'!$A725,"+",""))), VALUE(SUBSTITUTE('Quantities Report_Secondary'!$A725,"+","")),IF('Quantities Report_Secondary'!$A725="","End of Project",$A726))</f>
        <v>End of Project</v>
      </c>
      <c r="B727" s="30" t="str">
        <f>IF(ISNUMBER('Quantities Report_Secondary'!$A725), "", TRIM(CLEAN(SUBSTITUTE('Quantities Report_Secondary'!$A725, CHAR(160), " "))))</f>
        <v/>
      </c>
      <c r="C727" s="30">
        <f>'Quantities Report_Secondary'!F725</f>
        <v>0</v>
      </c>
      <c r="D727" s="32">
        <f>'Quantities Report_Secondary'!G725</f>
        <v>0</v>
      </c>
    </row>
    <row r="728" spans="1:4">
      <c r="A728" s="15" t="str">
        <f>IF(ISNUMBER(VALUE(SUBSTITUTE('Quantities Report_Secondary'!$A726,"+",""))), VALUE(SUBSTITUTE('Quantities Report_Secondary'!$A726,"+","")),IF('Quantities Report_Secondary'!$A726="","End of Project",$A727))</f>
        <v>End of Project</v>
      </c>
      <c r="B728" s="30" t="str">
        <f>IF(ISNUMBER('Quantities Report_Secondary'!$A726), "", TRIM(CLEAN(SUBSTITUTE('Quantities Report_Secondary'!$A726, CHAR(160), " "))))</f>
        <v/>
      </c>
      <c r="C728" s="30">
        <f>'Quantities Report_Secondary'!F726</f>
        <v>0</v>
      </c>
      <c r="D728" s="32">
        <f>'Quantities Report_Secondary'!G726</f>
        <v>0</v>
      </c>
    </row>
    <row r="729" spans="1:4">
      <c r="A729" s="15" t="str">
        <f>IF(ISNUMBER(VALUE(SUBSTITUTE('Quantities Report_Secondary'!$A727,"+",""))), VALUE(SUBSTITUTE('Quantities Report_Secondary'!$A727,"+","")),IF('Quantities Report_Secondary'!$A727="","End of Project",$A728))</f>
        <v>End of Project</v>
      </c>
      <c r="B729" s="30" t="str">
        <f>IF(ISNUMBER('Quantities Report_Secondary'!$A727), "", TRIM(CLEAN(SUBSTITUTE('Quantities Report_Secondary'!$A727, CHAR(160), " "))))</f>
        <v/>
      </c>
      <c r="C729" s="30">
        <f>'Quantities Report_Secondary'!F727</f>
        <v>0</v>
      </c>
      <c r="D729" s="32">
        <f>'Quantities Report_Secondary'!G727</f>
        <v>0</v>
      </c>
    </row>
    <row r="730" spans="1:4">
      <c r="A730" s="15" t="str">
        <f>IF(ISNUMBER(VALUE(SUBSTITUTE('Quantities Report_Secondary'!$A728,"+",""))), VALUE(SUBSTITUTE('Quantities Report_Secondary'!$A728,"+","")),IF('Quantities Report_Secondary'!$A728="","End of Project",$A729))</f>
        <v>End of Project</v>
      </c>
      <c r="B730" s="30" t="str">
        <f>IF(ISNUMBER('Quantities Report_Secondary'!$A728), "", TRIM(CLEAN(SUBSTITUTE('Quantities Report_Secondary'!$A728, CHAR(160), " "))))</f>
        <v/>
      </c>
      <c r="C730" s="30">
        <f>'Quantities Report_Secondary'!F728</f>
        <v>0</v>
      </c>
      <c r="D730" s="32">
        <f>'Quantities Report_Secondary'!G728</f>
        <v>0</v>
      </c>
    </row>
    <row r="731" spans="1:4">
      <c r="A731" s="15" t="str">
        <f>IF(ISNUMBER(VALUE(SUBSTITUTE('Quantities Report_Secondary'!$A729,"+",""))), VALUE(SUBSTITUTE('Quantities Report_Secondary'!$A729,"+","")),IF('Quantities Report_Secondary'!$A729="","End of Project",$A730))</f>
        <v>End of Project</v>
      </c>
      <c r="B731" s="30" t="str">
        <f>IF(ISNUMBER('Quantities Report_Secondary'!$A729), "", TRIM(CLEAN(SUBSTITUTE('Quantities Report_Secondary'!$A729, CHAR(160), " "))))</f>
        <v/>
      </c>
      <c r="C731" s="30">
        <f>'Quantities Report_Secondary'!F729</f>
        <v>0</v>
      </c>
      <c r="D731" s="32">
        <f>'Quantities Report_Secondary'!G729</f>
        <v>0</v>
      </c>
    </row>
    <row r="732" spans="1:4">
      <c r="A732" s="15" t="str">
        <f>IF(ISNUMBER(VALUE(SUBSTITUTE('Quantities Report_Secondary'!$A730,"+",""))), VALUE(SUBSTITUTE('Quantities Report_Secondary'!$A730,"+","")),IF('Quantities Report_Secondary'!$A730="","End of Project",$A731))</f>
        <v>End of Project</v>
      </c>
      <c r="B732" s="30" t="str">
        <f>IF(ISNUMBER('Quantities Report_Secondary'!$A730), "", TRIM(CLEAN(SUBSTITUTE('Quantities Report_Secondary'!$A730, CHAR(160), " "))))</f>
        <v/>
      </c>
      <c r="C732" s="30">
        <f>'Quantities Report_Secondary'!F730</f>
        <v>0</v>
      </c>
      <c r="D732" s="32">
        <f>'Quantities Report_Secondary'!G730</f>
        <v>0</v>
      </c>
    </row>
    <row r="733" spans="1:4">
      <c r="A733" s="15" t="str">
        <f>IF(ISNUMBER(VALUE(SUBSTITUTE('Quantities Report_Secondary'!$A731,"+",""))), VALUE(SUBSTITUTE('Quantities Report_Secondary'!$A731,"+","")),IF('Quantities Report_Secondary'!$A731="","End of Project",$A732))</f>
        <v>End of Project</v>
      </c>
      <c r="B733" s="30" t="str">
        <f>IF(ISNUMBER('Quantities Report_Secondary'!$A731), "", TRIM(CLEAN(SUBSTITUTE('Quantities Report_Secondary'!$A731, CHAR(160), " "))))</f>
        <v/>
      </c>
      <c r="C733" s="30">
        <f>'Quantities Report_Secondary'!F731</f>
        <v>0</v>
      </c>
      <c r="D733" s="32">
        <f>'Quantities Report_Secondary'!G731</f>
        <v>0</v>
      </c>
    </row>
    <row r="734" spans="1:4">
      <c r="A734" s="15" t="str">
        <f>IF(ISNUMBER(VALUE(SUBSTITUTE('Quantities Report_Secondary'!$A732,"+",""))), VALUE(SUBSTITUTE('Quantities Report_Secondary'!$A732,"+","")),IF('Quantities Report_Secondary'!$A732="","End of Project",$A733))</f>
        <v>End of Project</v>
      </c>
      <c r="B734" s="30" t="str">
        <f>IF(ISNUMBER('Quantities Report_Secondary'!$A732), "", TRIM(CLEAN(SUBSTITUTE('Quantities Report_Secondary'!$A732, CHAR(160), " "))))</f>
        <v/>
      </c>
      <c r="C734" s="30">
        <f>'Quantities Report_Secondary'!F732</f>
        <v>0</v>
      </c>
      <c r="D734" s="32">
        <f>'Quantities Report_Secondary'!G732</f>
        <v>0</v>
      </c>
    </row>
    <row r="735" spans="1:4">
      <c r="A735" s="15" t="str">
        <f>IF(ISNUMBER(VALUE(SUBSTITUTE('Quantities Report_Secondary'!$A733,"+",""))), VALUE(SUBSTITUTE('Quantities Report_Secondary'!$A733,"+","")),IF('Quantities Report_Secondary'!$A733="","End of Project",$A734))</f>
        <v>End of Project</v>
      </c>
      <c r="B735" s="30" t="str">
        <f>IF(ISNUMBER('Quantities Report_Secondary'!$A733), "", TRIM(CLEAN(SUBSTITUTE('Quantities Report_Secondary'!$A733, CHAR(160), " "))))</f>
        <v/>
      </c>
      <c r="C735" s="30">
        <f>'Quantities Report_Secondary'!F733</f>
        <v>0</v>
      </c>
      <c r="D735" s="32">
        <f>'Quantities Report_Secondary'!G733</f>
        <v>0</v>
      </c>
    </row>
    <row r="736" spans="1:4">
      <c r="A736" s="15" t="str">
        <f>IF(ISNUMBER(VALUE(SUBSTITUTE('Quantities Report_Secondary'!$A734,"+",""))), VALUE(SUBSTITUTE('Quantities Report_Secondary'!$A734,"+","")),IF('Quantities Report_Secondary'!$A734="","End of Project",$A735))</f>
        <v>End of Project</v>
      </c>
      <c r="B736" s="30" t="str">
        <f>IF(ISNUMBER('Quantities Report_Secondary'!$A734), "", TRIM(CLEAN(SUBSTITUTE('Quantities Report_Secondary'!$A734, CHAR(160), " "))))</f>
        <v/>
      </c>
      <c r="C736" s="30">
        <f>'Quantities Report_Secondary'!F734</f>
        <v>0</v>
      </c>
      <c r="D736" s="32">
        <f>'Quantities Report_Secondary'!G734</f>
        <v>0</v>
      </c>
    </row>
    <row r="737" spans="1:4">
      <c r="A737" s="15" t="str">
        <f>IF(ISNUMBER(VALUE(SUBSTITUTE('Quantities Report_Secondary'!$A735,"+",""))), VALUE(SUBSTITUTE('Quantities Report_Secondary'!$A735,"+","")),IF('Quantities Report_Secondary'!$A735="","End of Project",$A736))</f>
        <v>End of Project</v>
      </c>
      <c r="B737" s="30" t="str">
        <f>IF(ISNUMBER('Quantities Report_Secondary'!$A735), "", TRIM(CLEAN(SUBSTITUTE('Quantities Report_Secondary'!$A735, CHAR(160), " "))))</f>
        <v/>
      </c>
      <c r="C737" s="30">
        <f>'Quantities Report_Secondary'!F735</f>
        <v>0</v>
      </c>
      <c r="D737" s="32">
        <f>'Quantities Report_Secondary'!G735</f>
        <v>0</v>
      </c>
    </row>
    <row r="738" spans="1:4">
      <c r="A738" s="15" t="str">
        <f>IF(ISNUMBER(VALUE(SUBSTITUTE('Quantities Report_Secondary'!$A736,"+",""))), VALUE(SUBSTITUTE('Quantities Report_Secondary'!$A736,"+","")),IF('Quantities Report_Secondary'!$A736="","End of Project",$A737))</f>
        <v>End of Project</v>
      </c>
      <c r="B738" s="30" t="str">
        <f>IF(ISNUMBER('Quantities Report_Secondary'!$A736), "", TRIM(CLEAN(SUBSTITUTE('Quantities Report_Secondary'!$A736, CHAR(160), " "))))</f>
        <v/>
      </c>
      <c r="C738" s="30">
        <f>'Quantities Report_Secondary'!F736</f>
        <v>0</v>
      </c>
      <c r="D738" s="32">
        <f>'Quantities Report_Secondary'!G736</f>
        <v>0</v>
      </c>
    </row>
    <row r="739" spans="1:4">
      <c r="A739" s="15" t="str">
        <f>IF(ISNUMBER(VALUE(SUBSTITUTE('Quantities Report_Secondary'!$A737,"+",""))), VALUE(SUBSTITUTE('Quantities Report_Secondary'!$A737,"+","")),IF('Quantities Report_Secondary'!$A737="","End of Project",$A738))</f>
        <v>End of Project</v>
      </c>
      <c r="B739" s="30" t="str">
        <f>IF(ISNUMBER('Quantities Report_Secondary'!$A737), "", TRIM(CLEAN(SUBSTITUTE('Quantities Report_Secondary'!$A737, CHAR(160), " "))))</f>
        <v/>
      </c>
      <c r="C739" s="30">
        <f>'Quantities Report_Secondary'!F737</f>
        <v>0</v>
      </c>
      <c r="D739" s="32">
        <f>'Quantities Report_Secondary'!G737</f>
        <v>0</v>
      </c>
    </row>
    <row r="740" spans="1:4">
      <c r="A740" s="15" t="str">
        <f>IF(ISNUMBER(VALUE(SUBSTITUTE('Quantities Report_Secondary'!$A738,"+",""))), VALUE(SUBSTITUTE('Quantities Report_Secondary'!$A738,"+","")),IF('Quantities Report_Secondary'!$A738="","End of Project",$A739))</f>
        <v>End of Project</v>
      </c>
      <c r="B740" s="30" t="str">
        <f>IF(ISNUMBER('Quantities Report_Secondary'!$A738), "", TRIM(CLEAN(SUBSTITUTE('Quantities Report_Secondary'!$A738, CHAR(160), " "))))</f>
        <v/>
      </c>
      <c r="C740" s="30">
        <f>'Quantities Report_Secondary'!F738</f>
        <v>0</v>
      </c>
      <c r="D740" s="32">
        <f>'Quantities Report_Secondary'!G738</f>
        <v>0</v>
      </c>
    </row>
    <row r="741" spans="1:4">
      <c r="A741" s="15" t="str">
        <f>IF(ISNUMBER(VALUE(SUBSTITUTE('Quantities Report_Secondary'!$A739,"+",""))), VALUE(SUBSTITUTE('Quantities Report_Secondary'!$A739,"+","")),IF('Quantities Report_Secondary'!$A739="","End of Project",$A740))</f>
        <v>End of Project</v>
      </c>
      <c r="B741" s="30" t="str">
        <f>IF(ISNUMBER('Quantities Report_Secondary'!$A739), "", TRIM(CLEAN(SUBSTITUTE('Quantities Report_Secondary'!$A739, CHAR(160), " "))))</f>
        <v/>
      </c>
      <c r="C741" s="30">
        <f>'Quantities Report_Secondary'!F739</f>
        <v>0</v>
      </c>
      <c r="D741" s="32">
        <f>'Quantities Report_Secondary'!G739</f>
        <v>0</v>
      </c>
    </row>
    <row r="742" spans="1:4">
      <c r="A742" s="15" t="str">
        <f>IF(ISNUMBER(VALUE(SUBSTITUTE('Quantities Report_Secondary'!$A740,"+",""))), VALUE(SUBSTITUTE('Quantities Report_Secondary'!$A740,"+","")),IF('Quantities Report_Secondary'!$A740="","End of Project",$A741))</f>
        <v>End of Project</v>
      </c>
      <c r="B742" s="30" t="str">
        <f>IF(ISNUMBER('Quantities Report_Secondary'!$A740), "", TRIM(CLEAN(SUBSTITUTE('Quantities Report_Secondary'!$A740, CHAR(160), " "))))</f>
        <v/>
      </c>
      <c r="C742" s="30">
        <f>'Quantities Report_Secondary'!F740</f>
        <v>0</v>
      </c>
      <c r="D742" s="32">
        <f>'Quantities Report_Secondary'!G740</f>
        <v>0</v>
      </c>
    </row>
    <row r="743" spans="1:4">
      <c r="A743" s="15" t="str">
        <f>IF(ISNUMBER(VALUE(SUBSTITUTE('Quantities Report_Secondary'!$A741,"+",""))), VALUE(SUBSTITUTE('Quantities Report_Secondary'!$A741,"+","")),IF('Quantities Report_Secondary'!$A741="","End of Project",$A742))</f>
        <v>End of Project</v>
      </c>
      <c r="B743" s="30" t="str">
        <f>IF(ISNUMBER('Quantities Report_Secondary'!$A741), "", TRIM(CLEAN(SUBSTITUTE('Quantities Report_Secondary'!$A741, CHAR(160), " "))))</f>
        <v/>
      </c>
      <c r="C743" s="30">
        <f>'Quantities Report_Secondary'!F741</f>
        <v>0</v>
      </c>
      <c r="D743" s="32">
        <f>'Quantities Report_Secondary'!G741</f>
        <v>0</v>
      </c>
    </row>
    <row r="744" spans="1:4">
      <c r="A744" s="15" t="str">
        <f>IF(ISNUMBER(VALUE(SUBSTITUTE('Quantities Report_Secondary'!$A742,"+",""))), VALUE(SUBSTITUTE('Quantities Report_Secondary'!$A742,"+","")),IF('Quantities Report_Secondary'!$A742="","End of Project",$A743))</f>
        <v>End of Project</v>
      </c>
      <c r="B744" s="30" t="str">
        <f>IF(ISNUMBER('Quantities Report_Secondary'!$A742), "", TRIM(CLEAN(SUBSTITUTE('Quantities Report_Secondary'!$A742, CHAR(160), " "))))</f>
        <v/>
      </c>
      <c r="C744" s="30">
        <f>'Quantities Report_Secondary'!F742</f>
        <v>0</v>
      </c>
      <c r="D744" s="32">
        <f>'Quantities Report_Secondary'!G742</f>
        <v>0</v>
      </c>
    </row>
    <row r="745" spans="1:4">
      <c r="A745" s="15" t="str">
        <f>IF(ISNUMBER(VALUE(SUBSTITUTE('Quantities Report_Secondary'!$A743,"+",""))), VALUE(SUBSTITUTE('Quantities Report_Secondary'!$A743,"+","")),IF('Quantities Report_Secondary'!$A743="","End of Project",$A744))</f>
        <v>End of Project</v>
      </c>
      <c r="B745" s="30" t="str">
        <f>IF(ISNUMBER('Quantities Report_Secondary'!$A743), "", TRIM(CLEAN(SUBSTITUTE('Quantities Report_Secondary'!$A743, CHAR(160), " "))))</f>
        <v/>
      </c>
      <c r="C745" s="30">
        <f>'Quantities Report_Secondary'!F743</f>
        <v>0</v>
      </c>
      <c r="D745" s="32">
        <f>'Quantities Report_Secondary'!G743</f>
        <v>0</v>
      </c>
    </row>
    <row r="746" spans="1:4">
      <c r="A746" s="15" t="str">
        <f>IF(ISNUMBER(VALUE(SUBSTITUTE('Quantities Report_Secondary'!$A744,"+",""))), VALUE(SUBSTITUTE('Quantities Report_Secondary'!$A744,"+","")),IF('Quantities Report_Secondary'!$A744="","End of Project",$A745))</f>
        <v>End of Project</v>
      </c>
      <c r="B746" s="30" t="str">
        <f>IF(ISNUMBER('Quantities Report_Secondary'!$A744), "", TRIM(CLEAN(SUBSTITUTE('Quantities Report_Secondary'!$A744, CHAR(160), " "))))</f>
        <v/>
      </c>
      <c r="C746" s="30">
        <f>'Quantities Report_Secondary'!F744</f>
        <v>0</v>
      </c>
      <c r="D746" s="32">
        <f>'Quantities Report_Secondary'!G744</f>
        <v>0</v>
      </c>
    </row>
    <row r="747" spans="1:4">
      <c r="A747" s="15" t="str">
        <f>IF(ISNUMBER(VALUE(SUBSTITUTE('Quantities Report_Secondary'!$A745,"+",""))), VALUE(SUBSTITUTE('Quantities Report_Secondary'!$A745,"+","")),IF('Quantities Report_Secondary'!$A745="","End of Project",$A746))</f>
        <v>End of Project</v>
      </c>
      <c r="B747" s="30" t="str">
        <f>IF(ISNUMBER('Quantities Report_Secondary'!$A745), "", TRIM(CLEAN(SUBSTITUTE('Quantities Report_Secondary'!$A745, CHAR(160), " "))))</f>
        <v/>
      </c>
      <c r="C747" s="30">
        <f>'Quantities Report_Secondary'!F745</f>
        <v>0</v>
      </c>
      <c r="D747" s="32">
        <f>'Quantities Report_Secondary'!G745</f>
        <v>0</v>
      </c>
    </row>
    <row r="748" spans="1:4">
      <c r="A748" s="15" t="str">
        <f>IF(ISNUMBER(VALUE(SUBSTITUTE('Quantities Report_Secondary'!$A746,"+",""))), VALUE(SUBSTITUTE('Quantities Report_Secondary'!$A746,"+","")),IF('Quantities Report_Secondary'!$A746="","End of Project",$A747))</f>
        <v>End of Project</v>
      </c>
      <c r="B748" s="30" t="str">
        <f>IF(ISNUMBER('Quantities Report_Secondary'!$A746), "", TRIM(CLEAN(SUBSTITUTE('Quantities Report_Secondary'!$A746, CHAR(160), " "))))</f>
        <v/>
      </c>
      <c r="C748" s="30">
        <f>'Quantities Report_Secondary'!F746</f>
        <v>0</v>
      </c>
      <c r="D748" s="32">
        <f>'Quantities Report_Secondary'!G746</f>
        <v>0</v>
      </c>
    </row>
    <row r="749" spans="1:4">
      <c r="A749" s="15" t="str">
        <f>IF(ISNUMBER(VALUE(SUBSTITUTE('Quantities Report_Secondary'!$A747,"+",""))), VALUE(SUBSTITUTE('Quantities Report_Secondary'!$A747,"+","")),IF('Quantities Report_Secondary'!$A747="","End of Project",$A748))</f>
        <v>End of Project</v>
      </c>
      <c r="B749" s="30" t="str">
        <f>IF(ISNUMBER('Quantities Report_Secondary'!$A747), "", TRIM(CLEAN(SUBSTITUTE('Quantities Report_Secondary'!$A747, CHAR(160), " "))))</f>
        <v/>
      </c>
      <c r="C749" s="30">
        <f>'Quantities Report_Secondary'!F747</f>
        <v>0</v>
      </c>
      <c r="D749" s="32">
        <f>'Quantities Report_Secondary'!G747</f>
        <v>0</v>
      </c>
    </row>
    <row r="750" spans="1:4">
      <c r="A750" s="15" t="str">
        <f>IF(ISNUMBER(VALUE(SUBSTITUTE('Quantities Report_Secondary'!$A748,"+",""))), VALUE(SUBSTITUTE('Quantities Report_Secondary'!$A748,"+","")),IF('Quantities Report_Secondary'!$A748="","End of Project",$A749))</f>
        <v>End of Project</v>
      </c>
      <c r="B750" s="30" t="str">
        <f>IF(ISNUMBER('Quantities Report_Secondary'!$A748), "", TRIM(CLEAN(SUBSTITUTE('Quantities Report_Secondary'!$A748, CHAR(160), " "))))</f>
        <v/>
      </c>
      <c r="C750" s="30">
        <f>'Quantities Report_Secondary'!F748</f>
        <v>0</v>
      </c>
      <c r="D750" s="32">
        <f>'Quantities Report_Secondary'!G748</f>
        <v>0</v>
      </c>
    </row>
    <row r="751" spans="1:4">
      <c r="A751" s="15" t="str">
        <f>IF(ISNUMBER(VALUE(SUBSTITUTE('Quantities Report_Secondary'!$A749,"+",""))), VALUE(SUBSTITUTE('Quantities Report_Secondary'!$A749,"+","")),IF('Quantities Report_Secondary'!$A749="","End of Project",$A750))</f>
        <v>End of Project</v>
      </c>
      <c r="B751" s="30" t="str">
        <f>IF(ISNUMBER('Quantities Report_Secondary'!$A749), "", TRIM(CLEAN(SUBSTITUTE('Quantities Report_Secondary'!$A749, CHAR(160), " "))))</f>
        <v/>
      </c>
      <c r="C751" s="30">
        <f>'Quantities Report_Secondary'!F749</f>
        <v>0</v>
      </c>
      <c r="D751" s="32">
        <f>'Quantities Report_Secondary'!G749</f>
        <v>0</v>
      </c>
    </row>
    <row r="752" spans="1:4">
      <c r="A752" s="15" t="str">
        <f>IF(ISNUMBER(VALUE(SUBSTITUTE('Quantities Report_Secondary'!$A750,"+",""))), VALUE(SUBSTITUTE('Quantities Report_Secondary'!$A750,"+","")),IF('Quantities Report_Secondary'!$A750="","End of Project",$A751))</f>
        <v>End of Project</v>
      </c>
      <c r="B752" s="30" t="str">
        <f>IF(ISNUMBER('Quantities Report_Secondary'!$A750), "", TRIM(CLEAN(SUBSTITUTE('Quantities Report_Secondary'!$A750, CHAR(160), " "))))</f>
        <v/>
      </c>
      <c r="C752" s="30">
        <f>'Quantities Report_Secondary'!F750</f>
        <v>0</v>
      </c>
      <c r="D752" s="32">
        <f>'Quantities Report_Secondary'!G750</f>
        <v>0</v>
      </c>
    </row>
    <row r="753" spans="1:4">
      <c r="A753" s="15" t="str">
        <f>IF(ISNUMBER(VALUE(SUBSTITUTE('Quantities Report_Secondary'!$A751,"+",""))), VALUE(SUBSTITUTE('Quantities Report_Secondary'!$A751,"+","")),IF('Quantities Report_Secondary'!$A751="","End of Project",$A752))</f>
        <v>End of Project</v>
      </c>
      <c r="B753" s="30" t="str">
        <f>IF(ISNUMBER('Quantities Report_Secondary'!$A751), "", TRIM(CLEAN(SUBSTITUTE('Quantities Report_Secondary'!$A751, CHAR(160), " "))))</f>
        <v/>
      </c>
      <c r="C753" s="30">
        <f>'Quantities Report_Secondary'!F751</f>
        <v>0</v>
      </c>
      <c r="D753" s="32">
        <f>'Quantities Report_Secondary'!G751</f>
        <v>0</v>
      </c>
    </row>
    <row r="754" spans="1:4">
      <c r="A754" s="15" t="str">
        <f>IF(ISNUMBER(VALUE(SUBSTITUTE('Quantities Report_Secondary'!$A752,"+",""))), VALUE(SUBSTITUTE('Quantities Report_Secondary'!$A752,"+","")),IF('Quantities Report_Secondary'!$A752="","End of Project",$A753))</f>
        <v>End of Project</v>
      </c>
      <c r="B754" s="30" t="str">
        <f>IF(ISNUMBER('Quantities Report_Secondary'!$A752), "", TRIM(CLEAN(SUBSTITUTE('Quantities Report_Secondary'!$A752, CHAR(160), " "))))</f>
        <v/>
      </c>
      <c r="C754" s="30">
        <f>'Quantities Report_Secondary'!F752</f>
        <v>0</v>
      </c>
      <c r="D754" s="32">
        <f>'Quantities Report_Secondary'!G752</f>
        <v>0</v>
      </c>
    </row>
    <row r="755" spans="1:4">
      <c r="A755" s="15" t="str">
        <f>IF(ISNUMBER(VALUE(SUBSTITUTE('Quantities Report_Secondary'!$A753,"+",""))), VALUE(SUBSTITUTE('Quantities Report_Secondary'!$A753,"+","")),IF('Quantities Report_Secondary'!$A753="","End of Project",$A754))</f>
        <v>End of Project</v>
      </c>
      <c r="B755" s="30" t="str">
        <f>IF(ISNUMBER('Quantities Report_Secondary'!$A753), "", TRIM(CLEAN(SUBSTITUTE('Quantities Report_Secondary'!$A753, CHAR(160), " "))))</f>
        <v/>
      </c>
      <c r="C755" s="30">
        <f>'Quantities Report_Secondary'!F753</f>
        <v>0</v>
      </c>
      <c r="D755" s="32">
        <f>'Quantities Report_Secondary'!G753</f>
        <v>0</v>
      </c>
    </row>
    <row r="756" spans="1:4">
      <c r="A756" s="15" t="str">
        <f>IF(ISNUMBER(VALUE(SUBSTITUTE('Quantities Report_Secondary'!$A754,"+",""))), VALUE(SUBSTITUTE('Quantities Report_Secondary'!$A754,"+","")),IF('Quantities Report_Secondary'!$A754="","End of Project",$A755))</f>
        <v>End of Project</v>
      </c>
      <c r="B756" s="30" t="str">
        <f>IF(ISNUMBER('Quantities Report_Secondary'!$A754), "", TRIM(CLEAN(SUBSTITUTE('Quantities Report_Secondary'!$A754, CHAR(160), " "))))</f>
        <v/>
      </c>
      <c r="C756" s="30">
        <f>'Quantities Report_Secondary'!F754</f>
        <v>0</v>
      </c>
      <c r="D756" s="32">
        <f>'Quantities Report_Secondary'!G754</f>
        <v>0</v>
      </c>
    </row>
    <row r="757" spans="1:4">
      <c r="A757" s="15" t="str">
        <f>IF(ISNUMBER(VALUE(SUBSTITUTE('Quantities Report_Secondary'!$A755,"+",""))), VALUE(SUBSTITUTE('Quantities Report_Secondary'!$A755,"+","")),IF('Quantities Report_Secondary'!$A755="","End of Project",$A756))</f>
        <v>End of Project</v>
      </c>
      <c r="B757" s="30" t="str">
        <f>IF(ISNUMBER('Quantities Report_Secondary'!$A755), "", TRIM(CLEAN(SUBSTITUTE('Quantities Report_Secondary'!$A755, CHAR(160), " "))))</f>
        <v/>
      </c>
      <c r="C757" s="30">
        <f>'Quantities Report_Secondary'!F755</f>
        <v>0</v>
      </c>
      <c r="D757" s="32">
        <f>'Quantities Report_Secondary'!G755</f>
        <v>0</v>
      </c>
    </row>
    <row r="758" spans="1:4">
      <c r="A758" s="15" t="str">
        <f>IF(ISNUMBER(VALUE(SUBSTITUTE('Quantities Report_Secondary'!$A756,"+",""))), VALUE(SUBSTITUTE('Quantities Report_Secondary'!$A756,"+","")),IF('Quantities Report_Secondary'!$A756="","End of Project",$A757))</f>
        <v>End of Project</v>
      </c>
      <c r="B758" s="30" t="str">
        <f>IF(ISNUMBER('Quantities Report_Secondary'!$A756), "", TRIM(CLEAN(SUBSTITUTE('Quantities Report_Secondary'!$A756, CHAR(160), " "))))</f>
        <v/>
      </c>
      <c r="C758" s="30">
        <f>'Quantities Report_Secondary'!F756</f>
        <v>0</v>
      </c>
      <c r="D758" s="32">
        <f>'Quantities Report_Secondary'!G756</f>
        <v>0</v>
      </c>
    </row>
    <row r="759" spans="1:4">
      <c r="A759" s="15" t="str">
        <f>IF(ISNUMBER(VALUE(SUBSTITUTE('Quantities Report_Secondary'!$A757,"+",""))), VALUE(SUBSTITUTE('Quantities Report_Secondary'!$A757,"+","")),IF('Quantities Report_Secondary'!$A757="","End of Project",$A758))</f>
        <v>End of Project</v>
      </c>
      <c r="B759" s="30" t="str">
        <f>IF(ISNUMBER('Quantities Report_Secondary'!$A757), "", TRIM(CLEAN(SUBSTITUTE('Quantities Report_Secondary'!$A757, CHAR(160), " "))))</f>
        <v/>
      </c>
      <c r="C759" s="30">
        <f>'Quantities Report_Secondary'!F757</f>
        <v>0</v>
      </c>
      <c r="D759" s="32">
        <f>'Quantities Report_Secondary'!G757</f>
        <v>0</v>
      </c>
    </row>
    <row r="760" spans="1:4">
      <c r="A760" s="15" t="str">
        <f>IF(ISNUMBER(VALUE(SUBSTITUTE('Quantities Report_Secondary'!$A758,"+",""))), VALUE(SUBSTITUTE('Quantities Report_Secondary'!$A758,"+","")),IF('Quantities Report_Secondary'!$A758="","End of Project",$A759))</f>
        <v>End of Project</v>
      </c>
      <c r="B760" s="30" t="str">
        <f>IF(ISNUMBER('Quantities Report_Secondary'!$A758), "", TRIM(CLEAN(SUBSTITUTE('Quantities Report_Secondary'!$A758, CHAR(160), " "))))</f>
        <v/>
      </c>
      <c r="C760" s="30">
        <f>'Quantities Report_Secondary'!F758</f>
        <v>0</v>
      </c>
      <c r="D760" s="32">
        <f>'Quantities Report_Secondary'!G758</f>
        <v>0</v>
      </c>
    </row>
    <row r="761" spans="1:4">
      <c r="A761" s="15" t="str">
        <f>IF(ISNUMBER(VALUE(SUBSTITUTE('Quantities Report_Secondary'!$A759,"+",""))), VALUE(SUBSTITUTE('Quantities Report_Secondary'!$A759,"+","")),IF('Quantities Report_Secondary'!$A759="","End of Project",$A760))</f>
        <v>End of Project</v>
      </c>
      <c r="B761" s="30" t="str">
        <f>IF(ISNUMBER('Quantities Report_Secondary'!$A759), "", TRIM(CLEAN(SUBSTITUTE('Quantities Report_Secondary'!$A759, CHAR(160), " "))))</f>
        <v/>
      </c>
      <c r="C761" s="30">
        <f>'Quantities Report_Secondary'!F759</f>
        <v>0</v>
      </c>
      <c r="D761" s="32">
        <f>'Quantities Report_Secondary'!G759</f>
        <v>0</v>
      </c>
    </row>
    <row r="762" spans="1:4">
      <c r="A762" s="15" t="str">
        <f>IF(ISNUMBER(VALUE(SUBSTITUTE('Quantities Report_Secondary'!$A760,"+",""))), VALUE(SUBSTITUTE('Quantities Report_Secondary'!$A760,"+","")),IF('Quantities Report_Secondary'!$A760="","End of Project",$A761))</f>
        <v>End of Project</v>
      </c>
      <c r="B762" s="30" t="str">
        <f>IF(ISNUMBER('Quantities Report_Secondary'!$A760), "", TRIM(CLEAN(SUBSTITUTE('Quantities Report_Secondary'!$A760, CHAR(160), " "))))</f>
        <v/>
      </c>
      <c r="C762" s="30">
        <f>'Quantities Report_Secondary'!F760</f>
        <v>0</v>
      </c>
      <c r="D762" s="32">
        <f>'Quantities Report_Secondary'!G760</f>
        <v>0</v>
      </c>
    </row>
    <row r="763" spans="1:4">
      <c r="A763" s="15" t="str">
        <f>IF(ISNUMBER(VALUE(SUBSTITUTE('Quantities Report_Secondary'!$A761,"+",""))), VALUE(SUBSTITUTE('Quantities Report_Secondary'!$A761,"+","")),IF('Quantities Report_Secondary'!$A761="","End of Project",$A762))</f>
        <v>End of Project</v>
      </c>
      <c r="B763" s="30" t="str">
        <f>IF(ISNUMBER('Quantities Report_Secondary'!$A761), "", TRIM(CLEAN(SUBSTITUTE('Quantities Report_Secondary'!$A761, CHAR(160), " "))))</f>
        <v/>
      </c>
      <c r="C763" s="30">
        <f>'Quantities Report_Secondary'!F761</f>
        <v>0</v>
      </c>
      <c r="D763" s="32">
        <f>'Quantities Report_Secondary'!G761</f>
        <v>0</v>
      </c>
    </row>
    <row r="764" spans="1:4">
      <c r="A764" s="15" t="str">
        <f>IF(ISNUMBER(VALUE(SUBSTITUTE('Quantities Report_Secondary'!$A762,"+",""))), VALUE(SUBSTITUTE('Quantities Report_Secondary'!$A762,"+","")),IF('Quantities Report_Secondary'!$A762="","End of Project",$A763))</f>
        <v>End of Project</v>
      </c>
      <c r="B764" s="30" t="str">
        <f>IF(ISNUMBER('Quantities Report_Secondary'!$A762), "", TRIM(CLEAN(SUBSTITUTE('Quantities Report_Secondary'!$A762, CHAR(160), " "))))</f>
        <v/>
      </c>
      <c r="C764" s="30">
        <f>'Quantities Report_Secondary'!F762</f>
        <v>0</v>
      </c>
      <c r="D764" s="32">
        <f>'Quantities Report_Secondary'!G762</f>
        <v>0</v>
      </c>
    </row>
    <row r="765" spans="1:4">
      <c r="A765" s="15" t="str">
        <f>IF(ISNUMBER(VALUE(SUBSTITUTE('Quantities Report_Secondary'!$A763,"+",""))), VALUE(SUBSTITUTE('Quantities Report_Secondary'!$A763,"+","")),IF('Quantities Report_Secondary'!$A763="","End of Project",$A764))</f>
        <v>End of Project</v>
      </c>
      <c r="B765" s="30" t="str">
        <f>IF(ISNUMBER('Quantities Report_Secondary'!$A763), "", TRIM(CLEAN(SUBSTITUTE('Quantities Report_Secondary'!$A763, CHAR(160), " "))))</f>
        <v/>
      </c>
      <c r="C765" s="30">
        <f>'Quantities Report_Secondary'!F763</f>
        <v>0</v>
      </c>
      <c r="D765" s="32">
        <f>'Quantities Report_Secondary'!G763</f>
        <v>0</v>
      </c>
    </row>
    <row r="766" spans="1:4">
      <c r="A766" s="15" t="str">
        <f>IF(ISNUMBER(VALUE(SUBSTITUTE('Quantities Report_Secondary'!$A764,"+",""))), VALUE(SUBSTITUTE('Quantities Report_Secondary'!$A764,"+","")),IF('Quantities Report_Secondary'!$A764="","End of Project",$A765))</f>
        <v>End of Project</v>
      </c>
      <c r="B766" s="30" t="str">
        <f>IF(ISNUMBER('Quantities Report_Secondary'!$A764), "", TRIM(CLEAN(SUBSTITUTE('Quantities Report_Secondary'!$A764, CHAR(160), " "))))</f>
        <v/>
      </c>
      <c r="C766" s="30">
        <f>'Quantities Report_Secondary'!F764</f>
        <v>0</v>
      </c>
      <c r="D766" s="32">
        <f>'Quantities Report_Secondary'!G764</f>
        <v>0</v>
      </c>
    </row>
    <row r="767" spans="1:4">
      <c r="A767" s="15" t="str">
        <f>IF(ISNUMBER(VALUE(SUBSTITUTE('Quantities Report_Secondary'!$A765,"+",""))), VALUE(SUBSTITUTE('Quantities Report_Secondary'!$A765,"+","")),IF('Quantities Report_Secondary'!$A765="","End of Project",$A766))</f>
        <v>End of Project</v>
      </c>
      <c r="B767" s="30" t="str">
        <f>IF(ISNUMBER('Quantities Report_Secondary'!$A765), "", TRIM(CLEAN(SUBSTITUTE('Quantities Report_Secondary'!$A765, CHAR(160), " "))))</f>
        <v/>
      </c>
      <c r="C767" s="30">
        <f>'Quantities Report_Secondary'!F765</f>
        <v>0</v>
      </c>
      <c r="D767" s="32">
        <f>'Quantities Report_Secondary'!G765</f>
        <v>0</v>
      </c>
    </row>
    <row r="768" spans="1:4">
      <c r="A768" s="15" t="str">
        <f>IF(ISNUMBER(VALUE(SUBSTITUTE('Quantities Report_Secondary'!$A766,"+",""))), VALUE(SUBSTITUTE('Quantities Report_Secondary'!$A766,"+","")),IF('Quantities Report_Secondary'!$A766="","End of Project",$A767))</f>
        <v>End of Project</v>
      </c>
      <c r="B768" s="30" t="str">
        <f>IF(ISNUMBER('Quantities Report_Secondary'!$A766), "", TRIM(CLEAN(SUBSTITUTE('Quantities Report_Secondary'!$A766, CHAR(160), " "))))</f>
        <v/>
      </c>
      <c r="C768" s="30">
        <f>'Quantities Report_Secondary'!F766</f>
        <v>0</v>
      </c>
      <c r="D768" s="32">
        <f>'Quantities Report_Secondary'!G766</f>
        <v>0</v>
      </c>
    </row>
    <row r="769" spans="1:4">
      <c r="A769" s="15" t="str">
        <f>IF(ISNUMBER(VALUE(SUBSTITUTE('Quantities Report_Secondary'!$A767,"+",""))), VALUE(SUBSTITUTE('Quantities Report_Secondary'!$A767,"+","")),IF('Quantities Report_Secondary'!$A767="","End of Project",$A768))</f>
        <v>End of Project</v>
      </c>
      <c r="B769" s="30" t="str">
        <f>IF(ISNUMBER('Quantities Report_Secondary'!$A767), "", TRIM(CLEAN(SUBSTITUTE('Quantities Report_Secondary'!$A767, CHAR(160), " "))))</f>
        <v/>
      </c>
      <c r="C769" s="30">
        <f>'Quantities Report_Secondary'!F767</f>
        <v>0</v>
      </c>
      <c r="D769" s="32">
        <f>'Quantities Report_Secondary'!G767</f>
        <v>0</v>
      </c>
    </row>
    <row r="770" spans="1:4">
      <c r="A770" s="15" t="str">
        <f>IF(ISNUMBER(VALUE(SUBSTITUTE('Quantities Report_Secondary'!$A768,"+",""))), VALUE(SUBSTITUTE('Quantities Report_Secondary'!$A768,"+","")),IF('Quantities Report_Secondary'!$A768="","End of Project",$A769))</f>
        <v>End of Project</v>
      </c>
      <c r="B770" s="30" t="str">
        <f>IF(ISNUMBER('Quantities Report_Secondary'!$A768), "", TRIM(CLEAN(SUBSTITUTE('Quantities Report_Secondary'!$A768, CHAR(160), " "))))</f>
        <v/>
      </c>
      <c r="C770" s="30">
        <f>'Quantities Report_Secondary'!F768</f>
        <v>0</v>
      </c>
      <c r="D770" s="32">
        <f>'Quantities Report_Secondary'!G768</f>
        <v>0</v>
      </c>
    </row>
    <row r="771" spans="1:4">
      <c r="A771" s="15" t="str">
        <f>IF(ISNUMBER(VALUE(SUBSTITUTE('Quantities Report_Secondary'!$A769,"+",""))), VALUE(SUBSTITUTE('Quantities Report_Secondary'!$A769,"+","")),IF('Quantities Report_Secondary'!$A769="","End of Project",$A770))</f>
        <v>End of Project</v>
      </c>
      <c r="B771" s="30" t="str">
        <f>IF(ISNUMBER('Quantities Report_Secondary'!$A769), "", TRIM(CLEAN(SUBSTITUTE('Quantities Report_Secondary'!$A769, CHAR(160), " "))))</f>
        <v/>
      </c>
      <c r="C771" s="30">
        <f>'Quantities Report_Secondary'!F769</f>
        <v>0</v>
      </c>
      <c r="D771" s="32">
        <f>'Quantities Report_Secondary'!G769</f>
        <v>0</v>
      </c>
    </row>
    <row r="772" spans="1:4">
      <c r="A772" s="15" t="str">
        <f>IF(ISNUMBER(VALUE(SUBSTITUTE('Quantities Report_Secondary'!$A770,"+",""))), VALUE(SUBSTITUTE('Quantities Report_Secondary'!$A770,"+","")),IF('Quantities Report_Secondary'!$A770="","End of Project",$A771))</f>
        <v>End of Project</v>
      </c>
      <c r="B772" s="30" t="str">
        <f>IF(ISNUMBER('Quantities Report_Secondary'!$A770), "", TRIM(CLEAN(SUBSTITUTE('Quantities Report_Secondary'!$A770, CHAR(160), " "))))</f>
        <v/>
      </c>
      <c r="C772" s="30">
        <f>'Quantities Report_Secondary'!F770</f>
        <v>0</v>
      </c>
      <c r="D772" s="32">
        <f>'Quantities Report_Secondary'!G770</f>
        <v>0</v>
      </c>
    </row>
    <row r="773" spans="1:4">
      <c r="A773" s="15" t="str">
        <f>IF(ISNUMBER(VALUE(SUBSTITUTE('Quantities Report_Secondary'!$A771,"+",""))), VALUE(SUBSTITUTE('Quantities Report_Secondary'!$A771,"+","")),IF('Quantities Report_Secondary'!$A771="","End of Project",$A772))</f>
        <v>End of Project</v>
      </c>
      <c r="B773" s="30" t="str">
        <f>IF(ISNUMBER('Quantities Report_Secondary'!$A771), "", TRIM(CLEAN(SUBSTITUTE('Quantities Report_Secondary'!$A771, CHAR(160), " "))))</f>
        <v/>
      </c>
      <c r="C773" s="30">
        <f>'Quantities Report_Secondary'!F771</f>
        <v>0</v>
      </c>
      <c r="D773" s="32">
        <f>'Quantities Report_Secondary'!G771</f>
        <v>0</v>
      </c>
    </row>
    <row r="774" spans="1:4">
      <c r="A774" s="15" t="str">
        <f>IF(ISNUMBER(VALUE(SUBSTITUTE('Quantities Report_Secondary'!$A772,"+",""))), VALUE(SUBSTITUTE('Quantities Report_Secondary'!$A772,"+","")),IF('Quantities Report_Secondary'!$A772="","End of Project",$A773))</f>
        <v>End of Project</v>
      </c>
      <c r="B774" s="30" t="str">
        <f>IF(ISNUMBER('Quantities Report_Secondary'!$A772), "", TRIM(CLEAN(SUBSTITUTE('Quantities Report_Secondary'!$A772, CHAR(160), " "))))</f>
        <v/>
      </c>
      <c r="C774" s="30">
        <f>'Quantities Report_Secondary'!F772</f>
        <v>0</v>
      </c>
      <c r="D774" s="32">
        <f>'Quantities Report_Secondary'!G772</f>
        <v>0</v>
      </c>
    </row>
    <row r="775" spans="1:4">
      <c r="A775" s="15" t="str">
        <f>IF(ISNUMBER(VALUE(SUBSTITUTE('Quantities Report_Secondary'!$A773,"+",""))), VALUE(SUBSTITUTE('Quantities Report_Secondary'!$A773,"+","")),IF('Quantities Report_Secondary'!$A773="","End of Project",$A774))</f>
        <v>End of Project</v>
      </c>
      <c r="B775" s="30" t="str">
        <f>IF(ISNUMBER('Quantities Report_Secondary'!$A773), "", TRIM(CLEAN(SUBSTITUTE('Quantities Report_Secondary'!$A773, CHAR(160), " "))))</f>
        <v/>
      </c>
      <c r="C775" s="30">
        <f>'Quantities Report_Secondary'!F773</f>
        <v>0</v>
      </c>
      <c r="D775" s="32">
        <f>'Quantities Report_Secondary'!G773</f>
        <v>0</v>
      </c>
    </row>
    <row r="776" spans="1:4">
      <c r="A776" s="15" t="str">
        <f>IF(ISNUMBER(VALUE(SUBSTITUTE('Quantities Report_Secondary'!$A774,"+",""))), VALUE(SUBSTITUTE('Quantities Report_Secondary'!$A774,"+","")),IF('Quantities Report_Secondary'!$A774="","End of Project",$A775))</f>
        <v>End of Project</v>
      </c>
      <c r="B776" s="30" t="str">
        <f>IF(ISNUMBER('Quantities Report_Secondary'!$A774), "", TRIM(CLEAN(SUBSTITUTE('Quantities Report_Secondary'!$A774, CHAR(160), " "))))</f>
        <v/>
      </c>
      <c r="C776" s="30">
        <f>'Quantities Report_Secondary'!F774</f>
        <v>0</v>
      </c>
      <c r="D776" s="32">
        <f>'Quantities Report_Secondary'!G774</f>
        <v>0</v>
      </c>
    </row>
    <row r="777" spans="1:4">
      <c r="A777" s="15" t="str">
        <f>IF(ISNUMBER(VALUE(SUBSTITUTE('Quantities Report_Secondary'!$A775,"+",""))), VALUE(SUBSTITUTE('Quantities Report_Secondary'!$A775,"+","")),IF('Quantities Report_Secondary'!$A775="","End of Project",$A776))</f>
        <v>End of Project</v>
      </c>
      <c r="B777" s="30" t="str">
        <f>IF(ISNUMBER('Quantities Report_Secondary'!$A775), "", TRIM(CLEAN(SUBSTITUTE('Quantities Report_Secondary'!$A775, CHAR(160), " "))))</f>
        <v/>
      </c>
      <c r="C777" s="30">
        <f>'Quantities Report_Secondary'!F775</f>
        <v>0</v>
      </c>
      <c r="D777" s="32">
        <f>'Quantities Report_Secondary'!G775</f>
        <v>0</v>
      </c>
    </row>
    <row r="778" spans="1:4">
      <c r="A778" s="15" t="str">
        <f>IF(ISNUMBER(VALUE(SUBSTITUTE('Quantities Report_Secondary'!$A776,"+",""))), VALUE(SUBSTITUTE('Quantities Report_Secondary'!$A776,"+","")),IF('Quantities Report_Secondary'!$A776="","End of Project",$A777))</f>
        <v>End of Project</v>
      </c>
      <c r="B778" s="30" t="str">
        <f>IF(ISNUMBER('Quantities Report_Secondary'!$A776), "", TRIM(CLEAN(SUBSTITUTE('Quantities Report_Secondary'!$A776, CHAR(160), " "))))</f>
        <v/>
      </c>
      <c r="C778" s="30">
        <f>'Quantities Report_Secondary'!F776</f>
        <v>0</v>
      </c>
      <c r="D778" s="32">
        <f>'Quantities Report_Secondary'!G776</f>
        <v>0</v>
      </c>
    </row>
    <row r="779" spans="1:4">
      <c r="A779" s="15" t="str">
        <f>IF(ISNUMBER(VALUE(SUBSTITUTE('Quantities Report_Secondary'!$A777,"+",""))), VALUE(SUBSTITUTE('Quantities Report_Secondary'!$A777,"+","")),IF('Quantities Report_Secondary'!$A777="","End of Project",$A778))</f>
        <v>End of Project</v>
      </c>
      <c r="B779" s="30" t="str">
        <f>IF(ISNUMBER('Quantities Report_Secondary'!$A777), "", TRIM(CLEAN(SUBSTITUTE('Quantities Report_Secondary'!$A777, CHAR(160), " "))))</f>
        <v/>
      </c>
      <c r="C779" s="30">
        <f>'Quantities Report_Secondary'!F777</f>
        <v>0</v>
      </c>
      <c r="D779" s="32">
        <f>'Quantities Report_Secondary'!G777</f>
        <v>0</v>
      </c>
    </row>
    <row r="780" spans="1:4">
      <c r="A780" s="15" t="str">
        <f>IF(ISNUMBER(VALUE(SUBSTITUTE('Quantities Report_Secondary'!$A778,"+",""))), VALUE(SUBSTITUTE('Quantities Report_Secondary'!$A778,"+","")),IF('Quantities Report_Secondary'!$A778="","End of Project",$A779))</f>
        <v>End of Project</v>
      </c>
      <c r="B780" s="30" t="str">
        <f>IF(ISNUMBER('Quantities Report_Secondary'!$A778), "", TRIM(CLEAN(SUBSTITUTE('Quantities Report_Secondary'!$A778, CHAR(160), " "))))</f>
        <v/>
      </c>
      <c r="C780" s="30">
        <f>'Quantities Report_Secondary'!F778</f>
        <v>0</v>
      </c>
      <c r="D780" s="32">
        <f>'Quantities Report_Secondary'!G778</f>
        <v>0</v>
      </c>
    </row>
    <row r="781" spans="1:4">
      <c r="A781" s="15" t="str">
        <f>IF(ISNUMBER(VALUE(SUBSTITUTE('Quantities Report_Secondary'!$A779,"+",""))), VALUE(SUBSTITUTE('Quantities Report_Secondary'!$A779,"+","")),IF('Quantities Report_Secondary'!$A779="","End of Project",$A780))</f>
        <v>End of Project</v>
      </c>
      <c r="B781" s="30" t="str">
        <f>IF(ISNUMBER('Quantities Report_Secondary'!$A779), "", TRIM(CLEAN(SUBSTITUTE('Quantities Report_Secondary'!$A779, CHAR(160), " "))))</f>
        <v/>
      </c>
      <c r="C781" s="30">
        <f>'Quantities Report_Secondary'!F779</f>
        <v>0</v>
      </c>
      <c r="D781" s="32">
        <f>'Quantities Report_Secondary'!G779</f>
        <v>0</v>
      </c>
    </row>
    <row r="782" spans="1:4">
      <c r="A782" s="15" t="str">
        <f>IF(ISNUMBER(VALUE(SUBSTITUTE('Quantities Report_Secondary'!$A780,"+",""))), VALUE(SUBSTITUTE('Quantities Report_Secondary'!$A780,"+","")),IF('Quantities Report_Secondary'!$A780="","End of Project",$A781))</f>
        <v>End of Project</v>
      </c>
      <c r="B782" s="30" t="str">
        <f>IF(ISNUMBER('Quantities Report_Secondary'!$A780), "", TRIM(CLEAN(SUBSTITUTE('Quantities Report_Secondary'!$A780, CHAR(160), " "))))</f>
        <v/>
      </c>
      <c r="C782" s="30">
        <f>'Quantities Report_Secondary'!F780</f>
        <v>0</v>
      </c>
      <c r="D782" s="32">
        <f>'Quantities Report_Secondary'!G780</f>
        <v>0</v>
      </c>
    </row>
    <row r="783" spans="1:4">
      <c r="A783" s="15" t="str">
        <f>IF(ISNUMBER(VALUE(SUBSTITUTE('Quantities Report_Secondary'!$A781,"+",""))), VALUE(SUBSTITUTE('Quantities Report_Secondary'!$A781,"+","")),IF('Quantities Report_Secondary'!$A781="","End of Project",$A782))</f>
        <v>End of Project</v>
      </c>
      <c r="B783" s="30" t="str">
        <f>IF(ISNUMBER('Quantities Report_Secondary'!$A781), "", TRIM(CLEAN(SUBSTITUTE('Quantities Report_Secondary'!$A781, CHAR(160), " "))))</f>
        <v/>
      </c>
      <c r="C783" s="30">
        <f>'Quantities Report_Secondary'!F781</f>
        <v>0</v>
      </c>
      <c r="D783" s="32">
        <f>'Quantities Report_Secondary'!G781</f>
        <v>0</v>
      </c>
    </row>
    <row r="784" spans="1:4">
      <c r="A784" s="15" t="str">
        <f>IF(ISNUMBER(VALUE(SUBSTITUTE('Quantities Report_Secondary'!$A782,"+",""))), VALUE(SUBSTITUTE('Quantities Report_Secondary'!$A782,"+","")),IF('Quantities Report_Secondary'!$A782="","End of Project",$A783))</f>
        <v>End of Project</v>
      </c>
      <c r="B784" s="30" t="str">
        <f>IF(ISNUMBER('Quantities Report_Secondary'!$A782), "", TRIM(CLEAN(SUBSTITUTE('Quantities Report_Secondary'!$A782, CHAR(160), " "))))</f>
        <v/>
      </c>
      <c r="C784" s="30">
        <f>'Quantities Report_Secondary'!F782</f>
        <v>0</v>
      </c>
      <c r="D784" s="32">
        <f>'Quantities Report_Secondary'!G782</f>
        <v>0</v>
      </c>
    </row>
    <row r="785" spans="1:4">
      <c r="A785" s="15" t="str">
        <f>IF(ISNUMBER(VALUE(SUBSTITUTE('Quantities Report_Secondary'!$A783,"+",""))), VALUE(SUBSTITUTE('Quantities Report_Secondary'!$A783,"+","")),IF('Quantities Report_Secondary'!$A783="","End of Project",$A784))</f>
        <v>End of Project</v>
      </c>
      <c r="B785" s="30" t="str">
        <f>IF(ISNUMBER('Quantities Report_Secondary'!$A783), "", TRIM(CLEAN(SUBSTITUTE('Quantities Report_Secondary'!$A783, CHAR(160), " "))))</f>
        <v/>
      </c>
      <c r="C785" s="30">
        <f>'Quantities Report_Secondary'!F783</f>
        <v>0</v>
      </c>
      <c r="D785" s="32">
        <f>'Quantities Report_Secondary'!G783</f>
        <v>0</v>
      </c>
    </row>
    <row r="786" spans="1:4">
      <c r="A786" s="15" t="str">
        <f>IF(ISNUMBER(VALUE(SUBSTITUTE('Quantities Report_Secondary'!$A784,"+",""))), VALUE(SUBSTITUTE('Quantities Report_Secondary'!$A784,"+","")),IF('Quantities Report_Secondary'!$A784="","End of Project",$A785))</f>
        <v>End of Project</v>
      </c>
      <c r="B786" s="30" t="str">
        <f>IF(ISNUMBER('Quantities Report_Secondary'!$A784), "", TRIM(CLEAN(SUBSTITUTE('Quantities Report_Secondary'!$A784, CHAR(160), " "))))</f>
        <v/>
      </c>
      <c r="C786" s="30">
        <f>'Quantities Report_Secondary'!F784</f>
        <v>0</v>
      </c>
      <c r="D786" s="32">
        <f>'Quantities Report_Secondary'!G784</f>
        <v>0</v>
      </c>
    </row>
    <row r="787" spans="1:4">
      <c r="A787" s="15" t="str">
        <f>IF(ISNUMBER(VALUE(SUBSTITUTE('Quantities Report_Secondary'!$A785,"+",""))), VALUE(SUBSTITUTE('Quantities Report_Secondary'!$A785,"+","")),IF('Quantities Report_Secondary'!$A785="","End of Project",$A786))</f>
        <v>End of Project</v>
      </c>
      <c r="B787" s="30" t="str">
        <f>IF(ISNUMBER('Quantities Report_Secondary'!$A785), "", TRIM(CLEAN(SUBSTITUTE('Quantities Report_Secondary'!$A785, CHAR(160), " "))))</f>
        <v/>
      </c>
      <c r="C787" s="30">
        <f>'Quantities Report_Secondary'!F785</f>
        <v>0</v>
      </c>
      <c r="D787" s="32">
        <f>'Quantities Report_Secondary'!G785</f>
        <v>0</v>
      </c>
    </row>
    <row r="788" spans="1:4">
      <c r="A788" s="15" t="str">
        <f>IF(ISNUMBER(VALUE(SUBSTITUTE('Quantities Report_Secondary'!$A786,"+",""))), VALUE(SUBSTITUTE('Quantities Report_Secondary'!$A786,"+","")),IF('Quantities Report_Secondary'!$A786="","End of Project",$A787))</f>
        <v>End of Project</v>
      </c>
      <c r="B788" s="30" t="str">
        <f>IF(ISNUMBER('Quantities Report_Secondary'!$A786), "", TRIM(CLEAN(SUBSTITUTE('Quantities Report_Secondary'!$A786, CHAR(160), " "))))</f>
        <v/>
      </c>
      <c r="C788" s="30">
        <f>'Quantities Report_Secondary'!F786</f>
        <v>0</v>
      </c>
      <c r="D788" s="32">
        <f>'Quantities Report_Secondary'!G786</f>
        <v>0</v>
      </c>
    </row>
    <row r="789" spans="1:4">
      <c r="A789" s="15" t="str">
        <f>IF(ISNUMBER(VALUE(SUBSTITUTE('Quantities Report_Secondary'!$A787,"+",""))), VALUE(SUBSTITUTE('Quantities Report_Secondary'!$A787,"+","")),IF('Quantities Report_Secondary'!$A787="","End of Project",$A788))</f>
        <v>End of Project</v>
      </c>
      <c r="B789" s="30" t="str">
        <f>IF(ISNUMBER('Quantities Report_Secondary'!$A787), "", TRIM(CLEAN(SUBSTITUTE('Quantities Report_Secondary'!$A787, CHAR(160), " "))))</f>
        <v/>
      </c>
      <c r="C789" s="30">
        <f>'Quantities Report_Secondary'!F787</f>
        <v>0</v>
      </c>
      <c r="D789" s="32">
        <f>'Quantities Report_Secondary'!G787</f>
        <v>0</v>
      </c>
    </row>
    <row r="790" spans="1:4">
      <c r="A790" s="15" t="str">
        <f>IF(ISNUMBER(VALUE(SUBSTITUTE('Quantities Report_Secondary'!$A788,"+",""))), VALUE(SUBSTITUTE('Quantities Report_Secondary'!$A788,"+","")),IF('Quantities Report_Secondary'!$A788="","End of Project",$A789))</f>
        <v>End of Project</v>
      </c>
      <c r="B790" s="30" t="str">
        <f>IF(ISNUMBER('Quantities Report_Secondary'!$A788), "", TRIM(CLEAN(SUBSTITUTE('Quantities Report_Secondary'!$A788, CHAR(160), " "))))</f>
        <v/>
      </c>
      <c r="C790" s="30">
        <f>'Quantities Report_Secondary'!F788</f>
        <v>0</v>
      </c>
      <c r="D790" s="32">
        <f>'Quantities Report_Secondary'!G788</f>
        <v>0</v>
      </c>
    </row>
    <row r="791" spans="1:4">
      <c r="A791" s="15" t="str">
        <f>IF(ISNUMBER(VALUE(SUBSTITUTE('Quantities Report_Secondary'!$A789,"+",""))), VALUE(SUBSTITUTE('Quantities Report_Secondary'!$A789,"+","")),IF('Quantities Report_Secondary'!$A789="","End of Project",$A790))</f>
        <v>End of Project</v>
      </c>
      <c r="B791" s="30" t="str">
        <f>IF(ISNUMBER('Quantities Report_Secondary'!$A789), "", TRIM(CLEAN(SUBSTITUTE('Quantities Report_Secondary'!$A789, CHAR(160), " "))))</f>
        <v/>
      </c>
      <c r="C791" s="30">
        <f>'Quantities Report_Secondary'!F789</f>
        <v>0</v>
      </c>
      <c r="D791" s="32">
        <f>'Quantities Report_Secondary'!G789</f>
        <v>0</v>
      </c>
    </row>
    <row r="792" spans="1:4">
      <c r="A792" s="15" t="str">
        <f>IF(ISNUMBER(VALUE(SUBSTITUTE('Quantities Report_Secondary'!$A790,"+",""))), VALUE(SUBSTITUTE('Quantities Report_Secondary'!$A790,"+","")),IF('Quantities Report_Secondary'!$A790="","End of Project",$A791))</f>
        <v>End of Project</v>
      </c>
      <c r="B792" s="30" t="str">
        <f>IF(ISNUMBER('Quantities Report_Secondary'!$A790), "", TRIM(CLEAN(SUBSTITUTE('Quantities Report_Secondary'!$A790, CHAR(160), " "))))</f>
        <v/>
      </c>
      <c r="C792" s="30">
        <f>'Quantities Report_Secondary'!F790</f>
        <v>0</v>
      </c>
      <c r="D792" s="32">
        <f>'Quantities Report_Secondary'!G790</f>
        <v>0</v>
      </c>
    </row>
    <row r="793" spans="1:4">
      <c r="A793" s="15" t="str">
        <f>IF(ISNUMBER(VALUE(SUBSTITUTE('Quantities Report_Secondary'!$A791,"+",""))), VALUE(SUBSTITUTE('Quantities Report_Secondary'!$A791,"+","")),IF('Quantities Report_Secondary'!$A791="","End of Project",$A792))</f>
        <v>End of Project</v>
      </c>
      <c r="B793" s="30" t="str">
        <f>IF(ISNUMBER('Quantities Report_Secondary'!$A791), "", TRIM(CLEAN(SUBSTITUTE('Quantities Report_Secondary'!$A791, CHAR(160), " "))))</f>
        <v/>
      </c>
      <c r="C793" s="30">
        <f>'Quantities Report_Secondary'!F791</f>
        <v>0</v>
      </c>
      <c r="D793" s="32">
        <f>'Quantities Report_Secondary'!G791</f>
        <v>0</v>
      </c>
    </row>
    <row r="794" spans="1:4">
      <c r="A794" s="15" t="str">
        <f>IF(ISNUMBER(VALUE(SUBSTITUTE('Quantities Report_Secondary'!$A792,"+",""))), VALUE(SUBSTITUTE('Quantities Report_Secondary'!$A792,"+","")),IF('Quantities Report_Secondary'!$A792="","End of Project",$A793))</f>
        <v>End of Project</v>
      </c>
      <c r="B794" s="30" t="str">
        <f>IF(ISNUMBER('Quantities Report_Secondary'!$A792), "", TRIM(CLEAN(SUBSTITUTE('Quantities Report_Secondary'!$A792, CHAR(160), " "))))</f>
        <v/>
      </c>
      <c r="C794" s="30">
        <f>'Quantities Report_Secondary'!F792</f>
        <v>0</v>
      </c>
      <c r="D794" s="32">
        <f>'Quantities Report_Secondary'!G792</f>
        <v>0</v>
      </c>
    </row>
    <row r="795" spans="1:4">
      <c r="A795" s="15" t="str">
        <f>IF(ISNUMBER(VALUE(SUBSTITUTE('Quantities Report_Secondary'!$A793,"+",""))), VALUE(SUBSTITUTE('Quantities Report_Secondary'!$A793,"+","")),IF('Quantities Report_Secondary'!$A793="","End of Project",$A794))</f>
        <v>End of Project</v>
      </c>
      <c r="B795" s="30" t="str">
        <f>IF(ISNUMBER('Quantities Report_Secondary'!$A793), "", TRIM(CLEAN(SUBSTITUTE('Quantities Report_Secondary'!$A793, CHAR(160), " "))))</f>
        <v/>
      </c>
      <c r="C795" s="30">
        <f>'Quantities Report_Secondary'!F793</f>
        <v>0</v>
      </c>
      <c r="D795" s="32">
        <f>'Quantities Report_Secondary'!G793</f>
        <v>0</v>
      </c>
    </row>
    <row r="796" spans="1:4">
      <c r="A796" s="15" t="str">
        <f>IF(ISNUMBER(VALUE(SUBSTITUTE('Quantities Report_Secondary'!$A794,"+",""))), VALUE(SUBSTITUTE('Quantities Report_Secondary'!$A794,"+","")),IF('Quantities Report_Secondary'!$A794="","End of Project",$A795))</f>
        <v>End of Project</v>
      </c>
      <c r="B796" s="30" t="str">
        <f>IF(ISNUMBER('Quantities Report_Secondary'!$A794), "", TRIM(CLEAN(SUBSTITUTE('Quantities Report_Secondary'!$A794, CHAR(160), " "))))</f>
        <v/>
      </c>
      <c r="C796" s="30">
        <f>'Quantities Report_Secondary'!F794</f>
        <v>0</v>
      </c>
      <c r="D796" s="32">
        <f>'Quantities Report_Secondary'!G794</f>
        <v>0</v>
      </c>
    </row>
    <row r="797" spans="1:4">
      <c r="A797" s="15" t="str">
        <f>IF(ISNUMBER(VALUE(SUBSTITUTE('Quantities Report_Secondary'!$A795,"+",""))), VALUE(SUBSTITUTE('Quantities Report_Secondary'!$A795,"+","")),IF('Quantities Report_Secondary'!$A795="","End of Project",$A796))</f>
        <v>End of Project</v>
      </c>
      <c r="B797" s="30" t="str">
        <f>IF(ISNUMBER('Quantities Report_Secondary'!$A795), "", TRIM(CLEAN(SUBSTITUTE('Quantities Report_Secondary'!$A795, CHAR(160), " "))))</f>
        <v/>
      </c>
      <c r="C797" s="30">
        <f>'Quantities Report_Secondary'!F795</f>
        <v>0</v>
      </c>
      <c r="D797" s="32">
        <f>'Quantities Report_Secondary'!G795</f>
        <v>0</v>
      </c>
    </row>
    <row r="798" spans="1:4">
      <c r="A798" s="15" t="str">
        <f>IF(ISNUMBER(VALUE(SUBSTITUTE('Quantities Report_Secondary'!$A796,"+",""))), VALUE(SUBSTITUTE('Quantities Report_Secondary'!$A796,"+","")),IF('Quantities Report_Secondary'!$A796="","End of Project",$A797))</f>
        <v>End of Project</v>
      </c>
      <c r="B798" s="30" t="str">
        <f>IF(ISNUMBER('Quantities Report_Secondary'!$A796), "", TRIM(CLEAN(SUBSTITUTE('Quantities Report_Secondary'!$A796, CHAR(160), " "))))</f>
        <v/>
      </c>
      <c r="C798" s="30">
        <f>'Quantities Report_Secondary'!F796</f>
        <v>0</v>
      </c>
      <c r="D798" s="32">
        <f>'Quantities Report_Secondary'!G796</f>
        <v>0</v>
      </c>
    </row>
    <row r="799" spans="1:4">
      <c r="A799" s="15" t="str">
        <f>IF(ISNUMBER(VALUE(SUBSTITUTE('Quantities Report_Secondary'!$A797,"+",""))), VALUE(SUBSTITUTE('Quantities Report_Secondary'!$A797,"+","")),IF('Quantities Report_Secondary'!$A797="","End of Project",$A798))</f>
        <v>End of Project</v>
      </c>
      <c r="B799" s="30" t="str">
        <f>IF(ISNUMBER('Quantities Report_Secondary'!$A797), "", TRIM(CLEAN(SUBSTITUTE('Quantities Report_Secondary'!$A797, CHAR(160), " "))))</f>
        <v/>
      </c>
      <c r="C799" s="30">
        <f>'Quantities Report_Secondary'!F797</f>
        <v>0</v>
      </c>
      <c r="D799" s="32">
        <f>'Quantities Report_Secondary'!G797</f>
        <v>0</v>
      </c>
    </row>
    <row r="800" spans="1:4">
      <c r="A800" s="15" t="str">
        <f>IF(ISNUMBER(VALUE(SUBSTITUTE('Quantities Report_Secondary'!$A798,"+",""))), VALUE(SUBSTITUTE('Quantities Report_Secondary'!$A798,"+","")),IF('Quantities Report_Secondary'!$A798="","End of Project",$A799))</f>
        <v>End of Project</v>
      </c>
      <c r="B800" s="30" t="str">
        <f>IF(ISNUMBER('Quantities Report_Secondary'!$A798), "", TRIM(CLEAN(SUBSTITUTE('Quantities Report_Secondary'!$A798, CHAR(160), " "))))</f>
        <v/>
      </c>
      <c r="C800" s="30">
        <f>'Quantities Report_Secondary'!F798</f>
        <v>0</v>
      </c>
      <c r="D800" s="32">
        <f>'Quantities Report_Secondary'!G798</f>
        <v>0</v>
      </c>
    </row>
    <row r="801" spans="1:4">
      <c r="A801" s="15" t="str">
        <f>IF(ISNUMBER(VALUE(SUBSTITUTE('Quantities Report_Secondary'!$A799,"+",""))), VALUE(SUBSTITUTE('Quantities Report_Secondary'!$A799,"+","")),IF('Quantities Report_Secondary'!$A799="","End of Project",$A800))</f>
        <v>End of Project</v>
      </c>
      <c r="B801" s="30" t="str">
        <f>IF(ISNUMBER('Quantities Report_Secondary'!$A799), "", TRIM(CLEAN(SUBSTITUTE('Quantities Report_Secondary'!$A799, CHAR(160), " "))))</f>
        <v/>
      </c>
      <c r="C801" s="30">
        <f>'Quantities Report_Secondary'!F799</f>
        <v>0</v>
      </c>
      <c r="D801" s="32">
        <f>'Quantities Report_Secondary'!G799</f>
        <v>0</v>
      </c>
    </row>
    <row r="802" spans="1:4">
      <c r="A802" s="15" t="str">
        <f>IF(ISNUMBER(VALUE(SUBSTITUTE('Quantities Report_Secondary'!$A800,"+",""))), VALUE(SUBSTITUTE('Quantities Report_Secondary'!$A800,"+","")),IF('Quantities Report_Secondary'!$A800="","End of Project",$A801))</f>
        <v>End of Project</v>
      </c>
      <c r="B802" s="30" t="str">
        <f>IF(ISNUMBER('Quantities Report_Secondary'!$A800), "", TRIM(CLEAN(SUBSTITUTE('Quantities Report_Secondary'!$A800, CHAR(160), " "))))</f>
        <v/>
      </c>
      <c r="C802" s="30">
        <f>'Quantities Report_Secondary'!F800</f>
        <v>0</v>
      </c>
      <c r="D802" s="32">
        <f>'Quantities Report_Secondary'!G800</f>
        <v>0</v>
      </c>
    </row>
    <row r="803" spans="1:4">
      <c r="A803" s="15" t="str">
        <f>IF(ISNUMBER(VALUE(SUBSTITUTE('Quantities Report_Secondary'!$A801,"+",""))), VALUE(SUBSTITUTE('Quantities Report_Secondary'!$A801,"+","")),IF('Quantities Report_Secondary'!$A801="","End of Project",$A802))</f>
        <v>End of Project</v>
      </c>
      <c r="B803" s="30" t="str">
        <f>IF(ISNUMBER('Quantities Report_Secondary'!$A801), "", TRIM(CLEAN(SUBSTITUTE('Quantities Report_Secondary'!$A801, CHAR(160), " "))))</f>
        <v/>
      </c>
      <c r="C803" s="30">
        <f>'Quantities Report_Secondary'!F801</f>
        <v>0</v>
      </c>
      <c r="D803" s="32">
        <f>'Quantities Report_Secondary'!G801</f>
        <v>0</v>
      </c>
    </row>
    <row r="804" spans="1:4">
      <c r="A804" s="15" t="str">
        <f>IF(ISNUMBER(VALUE(SUBSTITUTE('Quantities Report_Secondary'!$A802,"+",""))), VALUE(SUBSTITUTE('Quantities Report_Secondary'!$A802,"+","")),IF('Quantities Report_Secondary'!$A802="","End of Project",$A803))</f>
        <v>End of Project</v>
      </c>
      <c r="B804" s="30" t="str">
        <f>IF(ISNUMBER('Quantities Report_Secondary'!$A802), "", TRIM(CLEAN(SUBSTITUTE('Quantities Report_Secondary'!$A802, CHAR(160), " "))))</f>
        <v/>
      </c>
      <c r="C804" s="30">
        <f>'Quantities Report_Secondary'!F802</f>
        <v>0</v>
      </c>
      <c r="D804" s="32">
        <f>'Quantities Report_Secondary'!G802</f>
        <v>0</v>
      </c>
    </row>
    <row r="805" spans="1:4">
      <c r="A805" s="15" t="str">
        <f>IF(ISNUMBER(VALUE(SUBSTITUTE('Quantities Report_Secondary'!$A803,"+",""))), VALUE(SUBSTITUTE('Quantities Report_Secondary'!$A803,"+","")),IF('Quantities Report_Secondary'!$A803="","End of Project",$A804))</f>
        <v>End of Project</v>
      </c>
      <c r="B805" s="30" t="str">
        <f>IF(ISNUMBER('Quantities Report_Secondary'!$A803), "", TRIM(CLEAN(SUBSTITUTE('Quantities Report_Secondary'!$A803, CHAR(160), " "))))</f>
        <v/>
      </c>
      <c r="C805" s="30">
        <f>'Quantities Report_Secondary'!F803</f>
        <v>0</v>
      </c>
      <c r="D805" s="32">
        <f>'Quantities Report_Secondary'!G803</f>
        <v>0</v>
      </c>
    </row>
    <row r="806" spans="1:4">
      <c r="A806" s="15" t="str">
        <f>IF(ISNUMBER(VALUE(SUBSTITUTE('Quantities Report_Secondary'!$A804,"+",""))), VALUE(SUBSTITUTE('Quantities Report_Secondary'!$A804,"+","")),IF('Quantities Report_Secondary'!$A804="","End of Project",$A805))</f>
        <v>End of Project</v>
      </c>
      <c r="B806" s="30" t="str">
        <f>IF(ISNUMBER('Quantities Report_Secondary'!$A804), "", TRIM(CLEAN(SUBSTITUTE('Quantities Report_Secondary'!$A804, CHAR(160), " "))))</f>
        <v/>
      </c>
      <c r="C806" s="30">
        <f>'Quantities Report_Secondary'!F804</f>
        <v>0</v>
      </c>
      <c r="D806" s="32">
        <f>'Quantities Report_Secondary'!G804</f>
        <v>0</v>
      </c>
    </row>
    <row r="807" spans="1:4">
      <c r="A807" s="15" t="str">
        <f>IF(ISNUMBER(VALUE(SUBSTITUTE('Quantities Report_Secondary'!$A805,"+",""))), VALUE(SUBSTITUTE('Quantities Report_Secondary'!$A805,"+","")),IF('Quantities Report_Secondary'!$A805="","End of Project",$A806))</f>
        <v>End of Project</v>
      </c>
      <c r="B807" s="30" t="str">
        <f>IF(ISNUMBER('Quantities Report_Secondary'!$A805), "", TRIM(CLEAN(SUBSTITUTE('Quantities Report_Secondary'!$A805, CHAR(160), " "))))</f>
        <v/>
      </c>
      <c r="C807" s="30">
        <f>'Quantities Report_Secondary'!F805</f>
        <v>0</v>
      </c>
      <c r="D807" s="32">
        <f>'Quantities Report_Secondary'!G805</f>
        <v>0</v>
      </c>
    </row>
    <row r="808" spans="1:4">
      <c r="A808" s="15" t="str">
        <f>IF(ISNUMBER(VALUE(SUBSTITUTE('Quantities Report_Secondary'!$A806,"+",""))), VALUE(SUBSTITUTE('Quantities Report_Secondary'!$A806,"+","")),IF('Quantities Report_Secondary'!$A806="","End of Project",$A807))</f>
        <v>End of Project</v>
      </c>
      <c r="B808" s="30" t="str">
        <f>IF(ISNUMBER('Quantities Report_Secondary'!$A806), "", TRIM(CLEAN(SUBSTITUTE('Quantities Report_Secondary'!$A806, CHAR(160), " "))))</f>
        <v/>
      </c>
      <c r="C808" s="30">
        <f>'Quantities Report_Secondary'!F806</f>
        <v>0</v>
      </c>
      <c r="D808" s="32">
        <f>'Quantities Report_Secondary'!G806</f>
        <v>0</v>
      </c>
    </row>
    <row r="809" spans="1:4">
      <c r="A809" s="15" t="str">
        <f>IF(ISNUMBER(VALUE(SUBSTITUTE('Quantities Report_Secondary'!$A807,"+",""))), VALUE(SUBSTITUTE('Quantities Report_Secondary'!$A807,"+","")),IF('Quantities Report_Secondary'!$A807="","End of Project",$A808))</f>
        <v>End of Project</v>
      </c>
      <c r="B809" s="30" t="str">
        <f>IF(ISNUMBER('Quantities Report_Secondary'!$A807), "", TRIM(CLEAN(SUBSTITUTE('Quantities Report_Secondary'!$A807, CHAR(160), " "))))</f>
        <v/>
      </c>
      <c r="C809" s="30">
        <f>'Quantities Report_Secondary'!F807</f>
        <v>0</v>
      </c>
      <c r="D809" s="32">
        <f>'Quantities Report_Secondary'!G807</f>
        <v>0</v>
      </c>
    </row>
    <row r="810" spans="1:4">
      <c r="A810" s="15" t="str">
        <f>IF(ISNUMBER(VALUE(SUBSTITUTE('Quantities Report_Secondary'!$A808,"+",""))), VALUE(SUBSTITUTE('Quantities Report_Secondary'!$A808,"+","")),IF('Quantities Report_Secondary'!$A808="","End of Project",$A809))</f>
        <v>End of Project</v>
      </c>
      <c r="B810" s="30" t="str">
        <f>IF(ISNUMBER('Quantities Report_Secondary'!$A808), "", TRIM(CLEAN(SUBSTITUTE('Quantities Report_Secondary'!$A808, CHAR(160), " "))))</f>
        <v/>
      </c>
      <c r="C810" s="30">
        <f>'Quantities Report_Secondary'!F808</f>
        <v>0</v>
      </c>
      <c r="D810" s="32">
        <f>'Quantities Report_Secondary'!G808</f>
        <v>0</v>
      </c>
    </row>
    <row r="811" spans="1:4">
      <c r="A811" s="15" t="str">
        <f>IF(ISNUMBER(VALUE(SUBSTITUTE('Quantities Report_Secondary'!$A809,"+",""))), VALUE(SUBSTITUTE('Quantities Report_Secondary'!$A809,"+","")),IF('Quantities Report_Secondary'!$A809="","End of Project",$A810))</f>
        <v>End of Project</v>
      </c>
      <c r="B811" s="30" t="str">
        <f>IF(ISNUMBER('Quantities Report_Secondary'!$A809), "", TRIM(CLEAN(SUBSTITUTE('Quantities Report_Secondary'!$A809, CHAR(160), " "))))</f>
        <v/>
      </c>
      <c r="C811" s="30">
        <f>'Quantities Report_Secondary'!F809</f>
        <v>0</v>
      </c>
      <c r="D811" s="32">
        <f>'Quantities Report_Secondary'!G809</f>
        <v>0</v>
      </c>
    </row>
    <row r="812" spans="1:4">
      <c r="A812" s="15" t="str">
        <f>IF(ISNUMBER(VALUE(SUBSTITUTE('Quantities Report_Secondary'!$A810,"+",""))), VALUE(SUBSTITUTE('Quantities Report_Secondary'!$A810,"+","")),IF('Quantities Report_Secondary'!$A810="","End of Project",$A811))</f>
        <v>End of Project</v>
      </c>
      <c r="B812" s="30" t="str">
        <f>IF(ISNUMBER('Quantities Report_Secondary'!$A810), "", TRIM(CLEAN(SUBSTITUTE('Quantities Report_Secondary'!$A810, CHAR(160), " "))))</f>
        <v/>
      </c>
      <c r="C812" s="30">
        <f>'Quantities Report_Secondary'!F810</f>
        <v>0</v>
      </c>
      <c r="D812" s="32">
        <f>'Quantities Report_Secondary'!G810</f>
        <v>0</v>
      </c>
    </row>
    <row r="813" spans="1:4">
      <c r="A813" s="15" t="str">
        <f>IF(ISNUMBER(VALUE(SUBSTITUTE('Quantities Report_Secondary'!$A811,"+",""))), VALUE(SUBSTITUTE('Quantities Report_Secondary'!$A811,"+","")),IF('Quantities Report_Secondary'!$A811="","End of Project",$A812))</f>
        <v>End of Project</v>
      </c>
      <c r="B813" s="30" t="str">
        <f>IF(ISNUMBER('Quantities Report_Secondary'!$A811), "", TRIM(CLEAN(SUBSTITUTE('Quantities Report_Secondary'!$A811, CHAR(160), " "))))</f>
        <v/>
      </c>
      <c r="C813" s="30">
        <f>'Quantities Report_Secondary'!F811</f>
        <v>0</v>
      </c>
      <c r="D813" s="32">
        <f>'Quantities Report_Secondary'!G811</f>
        <v>0</v>
      </c>
    </row>
    <row r="814" spans="1:4">
      <c r="A814" s="15" t="str">
        <f>IF(ISNUMBER(VALUE(SUBSTITUTE('Quantities Report_Secondary'!$A812,"+",""))), VALUE(SUBSTITUTE('Quantities Report_Secondary'!$A812,"+","")),IF('Quantities Report_Secondary'!$A812="","End of Project",$A813))</f>
        <v>End of Project</v>
      </c>
      <c r="B814" s="30" t="str">
        <f>IF(ISNUMBER('Quantities Report_Secondary'!$A812), "", TRIM(CLEAN(SUBSTITUTE('Quantities Report_Secondary'!$A812, CHAR(160), " "))))</f>
        <v/>
      </c>
      <c r="C814" s="30">
        <f>'Quantities Report_Secondary'!F812</f>
        <v>0</v>
      </c>
      <c r="D814" s="32">
        <f>'Quantities Report_Secondary'!G812</f>
        <v>0</v>
      </c>
    </row>
    <row r="815" spans="1:4">
      <c r="A815" s="15" t="str">
        <f>IF(ISNUMBER(VALUE(SUBSTITUTE('Quantities Report_Secondary'!$A813,"+",""))), VALUE(SUBSTITUTE('Quantities Report_Secondary'!$A813,"+","")),IF('Quantities Report_Secondary'!$A813="","End of Project",$A814))</f>
        <v>End of Project</v>
      </c>
      <c r="B815" s="30" t="str">
        <f>IF(ISNUMBER('Quantities Report_Secondary'!$A813), "", TRIM(CLEAN(SUBSTITUTE('Quantities Report_Secondary'!$A813, CHAR(160), " "))))</f>
        <v/>
      </c>
      <c r="C815" s="30">
        <f>'Quantities Report_Secondary'!F813</f>
        <v>0</v>
      </c>
      <c r="D815" s="32">
        <f>'Quantities Report_Secondary'!G813</f>
        <v>0</v>
      </c>
    </row>
    <row r="816" spans="1:4">
      <c r="A816" s="15" t="str">
        <f>IF(ISNUMBER(VALUE(SUBSTITUTE('Quantities Report_Secondary'!$A814,"+",""))), VALUE(SUBSTITUTE('Quantities Report_Secondary'!$A814,"+","")),IF('Quantities Report_Secondary'!$A814="","End of Project",$A815))</f>
        <v>End of Project</v>
      </c>
      <c r="B816" s="30" t="str">
        <f>IF(ISNUMBER('Quantities Report_Secondary'!$A814), "", TRIM(CLEAN(SUBSTITUTE('Quantities Report_Secondary'!$A814, CHAR(160), " "))))</f>
        <v/>
      </c>
      <c r="C816" s="30">
        <f>'Quantities Report_Secondary'!F814</f>
        <v>0</v>
      </c>
      <c r="D816" s="32">
        <f>'Quantities Report_Secondary'!G814</f>
        <v>0</v>
      </c>
    </row>
    <row r="817" spans="1:4">
      <c r="A817" s="15" t="str">
        <f>IF(ISNUMBER(VALUE(SUBSTITUTE('Quantities Report_Secondary'!$A815,"+",""))), VALUE(SUBSTITUTE('Quantities Report_Secondary'!$A815,"+","")),IF('Quantities Report_Secondary'!$A815="","End of Project",$A816))</f>
        <v>End of Project</v>
      </c>
      <c r="B817" s="30" t="str">
        <f>IF(ISNUMBER('Quantities Report_Secondary'!$A815), "", TRIM(CLEAN(SUBSTITUTE('Quantities Report_Secondary'!$A815, CHAR(160), " "))))</f>
        <v/>
      </c>
      <c r="C817" s="30">
        <f>'Quantities Report_Secondary'!F815</f>
        <v>0</v>
      </c>
      <c r="D817" s="32">
        <f>'Quantities Report_Secondary'!G815</f>
        <v>0</v>
      </c>
    </row>
    <row r="818" spans="1:4">
      <c r="A818" s="15" t="str">
        <f>IF(ISNUMBER(VALUE(SUBSTITUTE('Quantities Report_Secondary'!$A816,"+",""))), VALUE(SUBSTITUTE('Quantities Report_Secondary'!$A816,"+","")),IF('Quantities Report_Secondary'!$A816="","End of Project",$A817))</f>
        <v>End of Project</v>
      </c>
      <c r="B818" s="30" t="str">
        <f>IF(ISNUMBER('Quantities Report_Secondary'!$A816), "", TRIM(CLEAN(SUBSTITUTE('Quantities Report_Secondary'!$A816, CHAR(160), " "))))</f>
        <v/>
      </c>
      <c r="C818" s="30">
        <f>'Quantities Report_Secondary'!F816</f>
        <v>0</v>
      </c>
      <c r="D818" s="32">
        <f>'Quantities Report_Secondary'!G816</f>
        <v>0</v>
      </c>
    </row>
    <row r="819" spans="1:4">
      <c r="A819" s="15" t="str">
        <f>IF(ISNUMBER(VALUE(SUBSTITUTE('Quantities Report_Secondary'!$A817,"+",""))), VALUE(SUBSTITUTE('Quantities Report_Secondary'!$A817,"+","")),IF('Quantities Report_Secondary'!$A817="","End of Project",$A818))</f>
        <v>End of Project</v>
      </c>
      <c r="B819" s="30" t="str">
        <f>IF(ISNUMBER('Quantities Report_Secondary'!$A817), "", TRIM(CLEAN(SUBSTITUTE('Quantities Report_Secondary'!$A817, CHAR(160), " "))))</f>
        <v/>
      </c>
      <c r="C819" s="30">
        <f>'Quantities Report_Secondary'!F817</f>
        <v>0</v>
      </c>
      <c r="D819" s="32">
        <f>'Quantities Report_Secondary'!G817</f>
        <v>0</v>
      </c>
    </row>
    <row r="820" spans="1:4">
      <c r="A820" s="15" t="str">
        <f>IF(ISNUMBER(VALUE(SUBSTITUTE('Quantities Report_Secondary'!$A818,"+",""))), VALUE(SUBSTITUTE('Quantities Report_Secondary'!$A818,"+","")),IF('Quantities Report_Secondary'!$A818="","End of Project",$A819))</f>
        <v>End of Project</v>
      </c>
      <c r="B820" s="30" t="str">
        <f>IF(ISNUMBER('Quantities Report_Secondary'!$A818), "", TRIM(CLEAN(SUBSTITUTE('Quantities Report_Secondary'!$A818, CHAR(160), " "))))</f>
        <v/>
      </c>
      <c r="C820" s="30">
        <f>'Quantities Report_Secondary'!F818</f>
        <v>0</v>
      </c>
      <c r="D820" s="32">
        <f>'Quantities Report_Secondary'!G818</f>
        <v>0</v>
      </c>
    </row>
    <row r="821" spans="1:4">
      <c r="A821" s="15" t="str">
        <f>IF(ISNUMBER(VALUE(SUBSTITUTE('Quantities Report_Secondary'!$A819,"+",""))), VALUE(SUBSTITUTE('Quantities Report_Secondary'!$A819,"+","")),IF('Quantities Report_Secondary'!$A819="","End of Project",$A820))</f>
        <v>End of Project</v>
      </c>
      <c r="B821" s="30" t="str">
        <f>IF(ISNUMBER('Quantities Report_Secondary'!$A819), "", TRIM(CLEAN(SUBSTITUTE('Quantities Report_Secondary'!$A819, CHAR(160), " "))))</f>
        <v/>
      </c>
      <c r="C821" s="30">
        <f>'Quantities Report_Secondary'!F819</f>
        <v>0</v>
      </c>
      <c r="D821" s="32">
        <f>'Quantities Report_Secondary'!G819</f>
        <v>0</v>
      </c>
    </row>
    <row r="822" spans="1:4">
      <c r="A822" s="15" t="str">
        <f>IF(ISNUMBER(VALUE(SUBSTITUTE('Quantities Report_Secondary'!$A820,"+",""))), VALUE(SUBSTITUTE('Quantities Report_Secondary'!$A820,"+","")),IF('Quantities Report_Secondary'!$A820="","End of Project",$A821))</f>
        <v>End of Project</v>
      </c>
      <c r="B822" s="30" t="str">
        <f>IF(ISNUMBER('Quantities Report_Secondary'!$A820), "", TRIM(CLEAN(SUBSTITUTE('Quantities Report_Secondary'!$A820, CHAR(160), " "))))</f>
        <v/>
      </c>
      <c r="C822" s="30">
        <f>'Quantities Report_Secondary'!F820</f>
        <v>0</v>
      </c>
      <c r="D822" s="32">
        <f>'Quantities Report_Secondary'!G820</f>
        <v>0</v>
      </c>
    </row>
    <row r="823" spans="1:4">
      <c r="A823" s="15" t="str">
        <f>IF(ISNUMBER(VALUE(SUBSTITUTE('Quantities Report_Secondary'!$A821,"+",""))), VALUE(SUBSTITUTE('Quantities Report_Secondary'!$A821,"+","")),IF('Quantities Report_Secondary'!$A821="","End of Project",$A822))</f>
        <v>End of Project</v>
      </c>
      <c r="B823" s="30" t="str">
        <f>IF(ISNUMBER('Quantities Report_Secondary'!$A821), "", TRIM(CLEAN(SUBSTITUTE('Quantities Report_Secondary'!$A821, CHAR(160), " "))))</f>
        <v/>
      </c>
      <c r="C823" s="30">
        <f>'Quantities Report_Secondary'!F821</f>
        <v>0</v>
      </c>
      <c r="D823" s="32">
        <f>'Quantities Report_Secondary'!G821</f>
        <v>0</v>
      </c>
    </row>
    <row r="824" spans="1:4">
      <c r="A824" s="15" t="str">
        <f>IF(ISNUMBER(VALUE(SUBSTITUTE('Quantities Report_Secondary'!$A822,"+",""))), VALUE(SUBSTITUTE('Quantities Report_Secondary'!$A822,"+","")),IF('Quantities Report_Secondary'!$A822="","End of Project",$A823))</f>
        <v>End of Project</v>
      </c>
      <c r="B824" s="30" t="str">
        <f>IF(ISNUMBER('Quantities Report_Secondary'!$A822), "", TRIM(CLEAN(SUBSTITUTE('Quantities Report_Secondary'!$A822, CHAR(160), " "))))</f>
        <v/>
      </c>
      <c r="C824" s="30">
        <f>'Quantities Report_Secondary'!F822</f>
        <v>0</v>
      </c>
      <c r="D824" s="32">
        <f>'Quantities Report_Secondary'!G822</f>
        <v>0</v>
      </c>
    </row>
    <row r="825" spans="1:4">
      <c r="A825" s="15" t="str">
        <f>IF(ISNUMBER(VALUE(SUBSTITUTE('Quantities Report_Secondary'!$A823,"+",""))), VALUE(SUBSTITUTE('Quantities Report_Secondary'!$A823,"+","")),IF('Quantities Report_Secondary'!$A823="","End of Project",$A824))</f>
        <v>End of Project</v>
      </c>
      <c r="B825" s="30" t="str">
        <f>IF(ISNUMBER('Quantities Report_Secondary'!$A823), "", TRIM(CLEAN(SUBSTITUTE('Quantities Report_Secondary'!$A823, CHAR(160), " "))))</f>
        <v/>
      </c>
      <c r="C825" s="30">
        <f>'Quantities Report_Secondary'!F823</f>
        <v>0</v>
      </c>
      <c r="D825" s="32">
        <f>'Quantities Report_Secondary'!G823</f>
        <v>0</v>
      </c>
    </row>
    <row r="826" spans="1:4">
      <c r="A826" s="15" t="str">
        <f>IF(ISNUMBER(VALUE(SUBSTITUTE('Quantities Report_Secondary'!$A824,"+",""))), VALUE(SUBSTITUTE('Quantities Report_Secondary'!$A824,"+","")),IF('Quantities Report_Secondary'!$A824="","End of Project",$A825))</f>
        <v>End of Project</v>
      </c>
      <c r="B826" s="30" t="str">
        <f>IF(ISNUMBER('Quantities Report_Secondary'!$A824), "", TRIM(CLEAN(SUBSTITUTE('Quantities Report_Secondary'!$A824, CHAR(160), " "))))</f>
        <v/>
      </c>
      <c r="C826" s="30">
        <f>'Quantities Report_Secondary'!F824</f>
        <v>0</v>
      </c>
      <c r="D826" s="32">
        <f>'Quantities Report_Secondary'!G824</f>
        <v>0</v>
      </c>
    </row>
    <row r="827" spans="1:4">
      <c r="A827" s="15" t="str">
        <f>IF(ISNUMBER(VALUE(SUBSTITUTE('Quantities Report_Secondary'!$A825,"+",""))), VALUE(SUBSTITUTE('Quantities Report_Secondary'!$A825,"+","")),IF('Quantities Report_Secondary'!$A825="","End of Project",$A826))</f>
        <v>End of Project</v>
      </c>
      <c r="B827" s="30" t="str">
        <f>IF(ISNUMBER('Quantities Report_Secondary'!$A825), "", TRIM(CLEAN(SUBSTITUTE('Quantities Report_Secondary'!$A825, CHAR(160), " "))))</f>
        <v/>
      </c>
      <c r="C827" s="30">
        <f>'Quantities Report_Secondary'!F825</f>
        <v>0</v>
      </c>
      <c r="D827" s="32">
        <f>'Quantities Report_Secondary'!G825</f>
        <v>0</v>
      </c>
    </row>
    <row r="828" spans="1:4">
      <c r="A828" s="15" t="str">
        <f>IF(ISNUMBER(VALUE(SUBSTITUTE('Quantities Report_Secondary'!$A826,"+",""))), VALUE(SUBSTITUTE('Quantities Report_Secondary'!$A826,"+","")),IF('Quantities Report_Secondary'!$A826="","End of Project",$A827))</f>
        <v>End of Project</v>
      </c>
      <c r="B828" s="30" t="str">
        <f>IF(ISNUMBER('Quantities Report_Secondary'!$A826), "", TRIM(CLEAN(SUBSTITUTE('Quantities Report_Secondary'!$A826, CHAR(160), " "))))</f>
        <v/>
      </c>
      <c r="C828" s="30">
        <f>'Quantities Report_Secondary'!F826</f>
        <v>0</v>
      </c>
      <c r="D828" s="32">
        <f>'Quantities Report_Secondary'!G826</f>
        <v>0</v>
      </c>
    </row>
    <row r="829" spans="1:4">
      <c r="A829" s="15" t="str">
        <f>IF(ISNUMBER(VALUE(SUBSTITUTE('Quantities Report_Secondary'!$A827,"+",""))), VALUE(SUBSTITUTE('Quantities Report_Secondary'!$A827,"+","")),IF('Quantities Report_Secondary'!$A827="","End of Project",$A828))</f>
        <v>End of Project</v>
      </c>
      <c r="B829" s="30" t="str">
        <f>IF(ISNUMBER('Quantities Report_Secondary'!$A827), "", TRIM(CLEAN(SUBSTITUTE('Quantities Report_Secondary'!$A827, CHAR(160), " "))))</f>
        <v/>
      </c>
      <c r="C829" s="30">
        <f>'Quantities Report_Secondary'!F827</f>
        <v>0</v>
      </c>
      <c r="D829" s="32">
        <f>'Quantities Report_Secondary'!G827</f>
        <v>0</v>
      </c>
    </row>
    <row r="830" spans="1:4">
      <c r="A830" s="15" t="str">
        <f>IF(ISNUMBER(VALUE(SUBSTITUTE('Quantities Report_Secondary'!$A828,"+",""))), VALUE(SUBSTITUTE('Quantities Report_Secondary'!$A828,"+","")),IF('Quantities Report_Secondary'!$A828="","End of Project",$A829))</f>
        <v>End of Project</v>
      </c>
      <c r="B830" s="30" t="str">
        <f>IF(ISNUMBER('Quantities Report_Secondary'!$A828), "", TRIM(CLEAN(SUBSTITUTE('Quantities Report_Secondary'!$A828, CHAR(160), " "))))</f>
        <v/>
      </c>
      <c r="C830" s="30">
        <f>'Quantities Report_Secondary'!F828</f>
        <v>0</v>
      </c>
      <c r="D830" s="32">
        <f>'Quantities Report_Secondary'!G828</f>
        <v>0</v>
      </c>
    </row>
    <row r="831" spans="1:4">
      <c r="A831" s="15" t="str">
        <f>IF(ISNUMBER(VALUE(SUBSTITUTE('Quantities Report_Secondary'!$A829,"+",""))), VALUE(SUBSTITUTE('Quantities Report_Secondary'!$A829,"+","")),IF('Quantities Report_Secondary'!$A829="","End of Project",$A830))</f>
        <v>End of Project</v>
      </c>
      <c r="B831" s="30" t="str">
        <f>IF(ISNUMBER('Quantities Report_Secondary'!$A829), "", TRIM(CLEAN(SUBSTITUTE('Quantities Report_Secondary'!$A829, CHAR(160), " "))))</f>
        <v/>
      </c>
      <c r="C831" s="30">
        <f>'Quantities Report_Secondary'!F829</f>
        <v>0</v>
      </c>
      <c r="D831" s="32">
        <f>'Quantities Report_Secondary'!G829</f>
        <v>0</v>
      </c>
    </row>
    <row r="832" spans="1:4">
      <c r="A832" s="15" t="str">
        <f>IF(ISNUMBER(VALUE(SUBSTITUTE('Quantities Report_Secondary'!$A830,"+",""))), VALUE(SUBSTITUTE('Quantities Report_Secondary'!$A830,"+","")),IF('Quantities Report_Secondary'!$A830="","End of Project",$A831))</f>
        <v>End of Project</v>
      </c>
      <c r="B832" s="30" t="str">
        <f>IF(ISNUMBER('Quantities Report_Secondary'!$A830), "", TRIM(CLEAN(SUBSTITUTE('Quantities Report_Secondary'!$A830, CHAR(160), " "))))</f>
        <v/>
      </c>
      <c r="C832" s="30">
        <f>'Quantities Report_Secondary'!F830</f>
        <v>0</v>
      </c>
      <c r="D832" s="32">
        <f>'Quantities Report_Secondary'!G830</f>
        <v>0</v>
      </c>
    </row>
    <row r="833" spans="1:4">
      <c r="A833" s="15" t="str">
        <f>IF(ISNUMBER(VALUE(SUBSTITUTE('Quantities Report_Secondary'!$A831,"+",""))), VALUE(SUBSTITUTE('Quantities Report_Secondary'!$A831,"+","")),IF('Quantities Report_Secondary'!$A831="","End of Project",$A832))</f>
        <v>End of Project</v>
      </c>
      <c r="B833" s="30" t="str">
        <f>IF(ISNUMBER('Quantities Report_Secondary'!$A831), "", TRIM(CLEAN(SUBSTITUTE('Quantities Report_Secondary'!$A831, CHAR(160), " "))))</f>
        <v/>
      </c>
      <c r="C833" s="30">
        <f>'Quantities Report_Secondary'!F831</f>
        <v>0</v>
      </c>
      <c r="D833" s="32">
        <f>'Quantities Report_Secondary'!G831</f>
        <v>0</v>
      </c>
    </row>
    <row r="834" spans="1:4">
      <c r="A834" s="15" t="str">
        <f>IF(ISNUMBER(VALUE(SUBSTITUTE('Quantities Report_Secondary'!$A832,"+",""))), VALUE(SUBSTITUTE('Quantities Report_Secondary'!$A832,"+","")),IF('Quantities Report_Secondary'!$A832="","End of Project",$A833))</f>
        <v>End of Project</v>
      </c>
      <c r="B834" s="30" t="str">
        <f>IF(ISNUMBER('Quantities Report_Secondary'!$A832), "", TRIM(CLEAN(SUBSTITUTE('Quantities Report_Secondary'!$A832, CHAR(160), " "))))</f>
        <v/>
      </c>
      <c r="C834" s="30">
        <f>'Quantities Report_Secondary'!F832</f>
        <v>0</v>
      </c>
      <c r="D834" s="32">
        <f>'Quantities Report_Secondary'!G832</f>
        <v>0</v>
      </c>
    </row>
    <row r="835" spans="1:4">
      <c r="A835" s="15" t="str">
        <f>IF(ISNUMBER(VALUE(SUBSTITUTE('Quantities Report_Secondary'!$A833,"+",""))), VALUE(SUBSTITUTE('Quantities Report_Secondary'!$A833,"+","")),IF('Quantities Report_Secondary'!$A833="","End of Project",$A834))</f>
        <v>End of Project</v>
      </c>
      <c r="B835" s="30" t="str">
        <f>IF(ISNUMBER('Quantities Report_Secondary'!$A833), "", TRIM(CLEAN(SUBSTITUTE('Quantities Report_Secondary'!$A833, CHAR(160), " "))))</f>
        <v/>
      </c>
      <c r="C835" s="30">
        <f>'Quantities Report_Secondary'!F833</f>
        <v>0</v>
      </c>
      <c r="D835" s="32">
        <f>'Quantities Report_Secondary'!G833</f>
        <v>0</v>
      </c>
    </row>
    <row r="836" spans="1:4">
      <c r="A836" s="15" t="str">
        <f>IF(ISNUMBER(VALUE(SUBSTITUTE('Quantities Report_Secondary'!$A834,"+",""))), VALUE(SUBSTITUTE('Quantities Report_Secondary'!$A834,"+","")),IF('Quantities Report_Secondary'!$A834="","End of Project",$A835))</f>
        <v>End of Project</v>
      </c>
      <c r="B836" s="30" t="str">
        <f>IF(ISNUMBER('Quantities Report_Secondary'!$A834), "", TRIM(CLEAN(SUBSTITUTE('Quantities Report_Secondary'!$A834, CHAR(160), " "))))</f>
        <v/>
      </c>
      <c r="C836" s="30">
        <f>'Quantities Report_Secondary'!F834</f>
        <v>0</v>
      </c>
      <c r="D836" s="32">
        <f>'Quantities Report_Secondary'!G834</f>
        <v>0</v>
      </c>
    </row>
    <row r="837" spans="1:4">
      <c r="A837" s="15" t="str">
        <f>IF(ISNUMBER(VALUE(SUBSTITUTE('Quantities Report_Secondary'!$A835,"+",""))), VALUE(SUBSTITUTE('Quantities Report_Secondary'!$A835,"+","")),IF('Quantities Report_Secondary'!$A835="","End of Project",$A836))</f>
        <v>End of Project</v>
      </c>
      <c r="B837" s="30" t="str">
        <f>IF(ISNUMBER('Quantities Report_Secondary'!$A835), "", TRIM(CLEAN(SUBSTITUTE('Quantities Report_Secondary'!$A835, CHAR(160), " "))))</f>
        <v/>
      </c>
      <c r="C837" s="30">
        <f>'Quantities Report_Secondary'!F835</f>
        <v>0</v>
      </c>
      <c r="D837" s="32">
        <f>'Quantities Report_Secondary'!G835</f>
        <v>0</v>
      </c>
    </row>
    <row r="838" spans="1:4">
      <c r="A838" s="15" t="str">
        <f>IF(ISNUMBER(VALUE(SUBSTITUTE('Quantities Report_Secondary'!$A836,"+",""))), VALUE(SUBSTITUTE('Quantities Report_Secondary'!$A836,"+","")),IF('Quantities Report_Secondary'!$A836="","End of Project",$A837))</f>
        <v>End of Project</v>
      </c>
      <c r="B838" s="30" t="str">
        <f>IF(ISNUMBER('Quantities Report_Secondary'!$A836), "", TRIM(CLEAN(SUBSTITUTE('Quantities Report_Secondary'!$A836, CHAR(160), " "))))</f>
        <v/>
      </c>
      <c r="C838" s="30">
        <f>'Quantities Report_Secondary'!F836</f>
        <v>0</v>
      </c>
      <c r="D838" s="32">
        <f>'Quantities Report_Secondary'!G836</f>
        <v>0</v>
      </c>
    </row>
    <row r="839" spans="1:4">
      <c r="A839" s="15" t="str">
        <f>IF(ISNUMBER(VALUE(SUBSTITUTE('Quantities Report_Secondary'!$A837,"+",""))), VALUE(SUBSTITUTE('Quantities Report_Secondary'!$A837,"+","")),IF('Quantities Report_Secondary'!$A837="","End of Project",$A838))</f>
        <v>End of Project</v>
      </c>
      <c r="B839" s="30" t="str">
        <f>IF(ISNUMBER('Quantities Report_Secondary'!$A837), "", TRIM(CLEAN(SUBSTITUTE('Quantities Report_Secondary'!$A837, CHAR(160), " "))))</f>
        <v/>
      </c>
      <c r="C839" s="30">
        <f>'Quantities Report_Secondary'!F837</f>
        <v>0</v>
      </c>
      <c r="D839" s="32">
        <f>'Quantities Report_Secondary'!G837</f>
        <v>0</v>
      </c>
    </row>
    <row r="840" spans="1:4">
      <c r="A840" s="15" t="str">
        <f>IF(ISNUMBER(VALUE(SUBSTITUTE('Quantities Report_Secondary'!$A838,"+",""))), VALUE(SUBSTITUTE('Quantities Report_Secondary'!$A838,"+","")),IF('Quantities Report_Secondary'!$A838="","End of Project",$A839))</f>
        <v>End of Project</v>
      </c>
      <c r="B840" s="30" t="str">
        <f>IF(ISNUMBER('Quantities Report_Secondary'!$A838), "", TRIM(CLEAN(SUBSTITUTE('Quantities Report_Secondary'!$A838, CHAR(160), " "))))</f>
        <v/>
      </c>
      <c r="C840" s="30">
        <f>'Quantities Report_Secondary'!F838</f>
        <v>0</v>
      </c>
      <c r="D840" s="32">
        <f>'Quantities Report_Secondary'!G838</f>
        <v>0</v>
      </c>
    </row>
    <row r="841" spans="1:4">
      <c r="A841" s="15" t="str">
        <f>IF(ISNUMBER(VALUE(SUBSTITUTE('Quantities Report_Secondary'!$A839,"+",""))), VALUE(SUBSTITUTE('Quantities Report_Secondary'!$A839,"+","")),IF('Quantities Report_Secondary'!$A839="","End of Project",$A840))</f>
        <v>End of Project</v>
      </c>
      <c r="B841" s="30" t="str">
        <f>IF(ISNUMBER('Quantities Report_Secondary'!$A839), "", TRIM(CLEAN(SUBSTITUTE('Quantities Report_Secondary'!$A839, CHAR(160), " "))))</f>
        <v/>
      </c>
      <c r="C841" s="30">
        <f>'Quantities Report_Secondary'!F839</f>
        <v>0</v>
      </c>
      <c r="D841" s="32">
        <f>'Quantities Report_Secondary'!G839</f>
        <v>0</v>
      </c>
    </row>
    <row r="842" spans="1:4">
      <c r="A842" s="15" t="str">
        <f>IF(ISNUMBER(VALUE(SUBSTITUTE('Quantities Report_Secondary'!$A840,"+",""))), VALUE(SUBSTITUTE('Quantities Report_Secondary'!$A840,"+","")),IF('Quantities Report_Secondary'!$A840="","End of Project",$A841))</f>
        <v>End of Project</v>
      </c>
      <c r="B842" s="30" t="str">
        <f>IF(ISNUMBER('Quantities Report_Secondary'!$A840), "", TRIM(CLEAN(SUBSTITUTE('Quantities Report_Secondary'!$A840, CHAR(160), " "))))</f>
        <v/>
      </c>
      <c r="C842" s="30">
        <f>'Quantities Report_Secondary'!F840</f>
        <v>0</v>
      </c>
      <c r="D842" s="32">
        <f>'Quantities Report_Secondary'!G840</f>
        <v>0</v>
      </c>
    </row>
    <row r="843" spans="1:4">
      <c r="A843" s="15" t="str">
        <f>IF(ISNUMBER(VALUE(SUBSTITUTE('Quantities Report_Secondary'!$A841,"+",""))), VALUE(SUBSTITUTE('Quantities Report_Secondary'!$A841,"+","")),IF('Quantities Report_Secondary'!$A841="","End of Project",$A842))</f>
        <v>End of Project</v>
      </c>
      <c r="B843" s="30" t="str">
        <f>IF(ISNUMBER('Quantities Report_Secondary'!$A841), "", TRIM(CLEAN(SUBSTITUTE('Quantities Report_Secondary'!$A841, CHAR(160), " "))))</f>
        <v/>
      </c>
      <c r="C843" s="30">
        <f>'Quantities Report_Secondary'!F841</f>
        <v>0</v>
      </c>
      <c r="D843" s="32">
        <f>'Quantities Report_Secondary'!G841</f>
        <v>0</v>
      </c>
    </row>
    <row r="844" spans="1:4">
      <c r="A844" s="15" t="str">
        <f>IF(ISNUMBER(VALUE(SUBSTITUTE('Quantities Report_Secondary'!$A842,"+",""))), VALUE(SUBSTITUTE('Quantities Report_Secondary'!$A842,"+","")),IF('Quantities Report_Secondary'!$A842="","End of Project",$A843))</f>
        <v>End of Project</v>
      </c>
      <c r="B844" s="30" t="str">
        <f>IF(ISNUMBER('Quantities Report_Secondary'!$A842), "", TRIM(CLEAN(SUBSTITUTE('Quantities Report_Secondary'!$A842, CHAR(160), " "))))</f>
        <v/>
      </c>
      <c r="C844" s="30">
        <f>'Quantities Report_Secondary'!F842</f>
        <v>0</v>
      </c>
      <c r="D844" s="32">
        <f>'Quantities Report_Secondary'!G842</f>
        <v>0</v>
      </c>
    </row>
    <row r="845" spans="1:4">
      <c r="A845" s="15" t="str">
        <f>IF(ISNUMBER(VALUE(SUBSTITUTE('Quantities Report_Secondary'!$A843,"+",""))), VALUE(SUBSTITUTE('Quantities Report_Secondary'!$A843,"+","")),IF('Quantities Report_Secondary'!$A843="","End of Project",$A844))</f>
        <v>End of Project</v>
      </c>
      <c r="B845" s="30" t="str">
        <f>IF(ISNUMBER('Quantities Report_Secondary'!$A843), "", TRIM(CLEAN(SUBSTITUTE('Quantities Report_Secondary'!$A843, CHAR(160), " "))))</f>
        <v/>
      </c>
      <c r="C845" s="30">
        <f>'Quantities Report_Secondary'!F843</f>
        <v>0</v>
      </c>
      <c r="D845" s="32">
        <f>'Quantities Report_Secondary'!G843</f>
        <v>0</v>
      </c>
    </row>
    <row r="846" spans="1:4">
      <c r="A846" s="15" t="str">
        <f>IF(ISNUMBER(VALUE(SUBSTITUTE('Quantities Report_Secondary'!$A844,"+",""))), VALUE(SUBSTITUTE('Quantities Report_Secondary'!$A844,"+","")),IF('Quantities Report_Secondary'!$A844="","End of Project",$A845))</f>
        <v>End of Project</v>
      </c>
      <c r="B846" s="30" t="str">
        <f>IF(ISNUMBER('Quantities Report_Secondary'!$A844), "", TRIM(CLEAN(SUBSTITUTE('Quantities Report_Secondary'!$A844, CHAR(160), " "))))</f>
        <v/>
      </c>
      <c r="C846" s="30">
        <f>'Quantities Report_Secondary'!F844</f>
        <v>0</v>
      </c>
      <c r="D846" s="32">
        <f>'Quantities Report_Secondary'!G844</f>
        <v>0</v>
      </c>
    </row>
    <row r="847" spans="1:4">
      <c r="A847" s="15" t="str">
        <f>IF(ISNUMBER(VALUE(SUBSTITUTE('Quantities Report_Secondary'!$A845,"+",""))), VALUE(SUBSTITUTE('Quantities Report_Secondary'!$A845,"+","")),IF('Quantities Report_Secondary'!$A845="","End of Project",$A846))</f>
        <v>End of Project</v>
      </c>
      <c r="B847" s="30" t="str">
        <f>IF(ISNUMBER('Quantities Report_Secondary'!$A845), "", TRIM(CLEAN(SUBSTITUTE('Quantities Report_Secondary'!$A845, CHAR(160), " "))))</f>
        <v/>
      </c>
      <c r="C847" s="30">
        <f>'Quantities Report_Secondary'!F845</f>
        <v>0</v>
      </c>
      <c r="D847" s="32">
        <f>'Quantities Report_Secondary'!G845</f>
        <v>0</v>
      </c>
    </row>
    <row r="848" spans="1:4">
      <c r="A848" s="15" t="str">
        <f>IF(ISNUMBER(VALUE(SUBSTITUTE('Quantities Report_Secondary'!$A846,"+",""))), VALUE(SUBSTITUTE('Quantities Report_Secondary'!$A846,"+","")),IF('Quantities Report_Secondary'!$A846="","End of Project",$A847))</f>
        <v>End of Project</v>
      </c>
      <c r="B848" s="30" t="str">
        <f>IF(ISNUMBER('Quantities Report_Secondary'!$A846), "", TRIM(CLEAN(SUBSTITUTE('Quantities Report_Secondary'!$A846, CHAR(160), " "))))</f>
        <v/>
      </c>
      <c r="C848" s="30">
        <f>'Quantities Report_Secondary'!F846</f>
        <v>0</v>
      </c>
      <c r="D848" s="32">
        <f>'Quantities Report_Secondary'!G846</f>
        <v>0</v>
      </c>
    </row>
    <row r="849" spans="1:4">
      <c r="A849" s="15" t="str">
        <f>IF(ISNUMBER(VALUE(SUBSTITUTE('Quantities Report_Secondary'!$A847,"+",""))), VALUE(SUBSTITUTE('Quantities Report_Secondary'!$A847,"+","")),IF('Quantities Report_Secondary'!$A847="","End of Project",$A848))</f>
        <v>End of Project</v>
      </c>
      <c r="B849" s="30" t="str">
        <f>IF(ISNUMBER('Quantities Report_Secondary'!$A847), "", TRIM(CLEAN(SUBSTITUTE('Quantities Report_Secondary'!$A847, CHAR(160), " "))))</f>
        <v/>
      </c>
      <c r="C849" s="30">
        <f>'Quantities Report_Secondary'!F847</f>
        <v>0</v>
      </c>
      <c r="D849" s="32">
        <f>'Quantities Report_Secondary'!G847</f>
        <v>0</v>
      </c>
    </row>
    <row r="850" spans="1:4">
      <c r="A850" s="15" t="str">
        <f>IF(ISNUMBER(VALUE(SUBSTITUTE('Quantities Report_Secondary'!$A848,"+",""))), VALUE(SUBSTITUTE('Quantities Report_Secondary'!$A848,"+","")),IF('Quantities Report_Secondary'!$A848="","End of Project",$A849))</f>
        <v>End of Project</v>
      </c>
      <c r="B850" s="30" t="str">
        <f>IF(ISNUMBER('Quantities Report_Secondary'!$A848), "", TRIM(CLEAN(SUBSTITUTE('Quantities Report_Secondary'!$A848, CHAR(160), " "))))</f>
        <v/>
      </c>
      <c r="C850" s="30">
        <f>'Quantities Report_Secondary'!F848</f>
        <v>0</v>
      </c>
      <c r="D850" s="32">
        <f>'Quantities Report_Secondary'!G848</f>
        <v>0</v>
      </c>
    </row>
    <row r="851" spans="1:4">
      <c r="A851" s="15" t="str">
        <f>IF(ISNUMBER(VALUE(SUBSTITUTE('Quantities Report_Secondary'!$A849,"+",""))), VALUE(SUBSTITUTE('Quantities Report_Secondary'!$A849,"+","")),IF('Quantities Report_Secondary'!$A849="","End of Project",$A850))</f>
        <v>End of Project</v>
      </c>
      <c r="B851" s="30" t="str">
        <f>IF(ISNUMBER('Quantities Report_Secondary'!$A849), "", TRIM(CLEAN(SUBSTITUTE('Quantities Report_Secondary'!$A849, CHAR(160), " "))))</f>
        <v/>
      </c>
      <c r="C851" s="30">
        <f>'Quantities Report_Secondary'!F849</f>
        <v>0</v>
      </c>
      <c r="D851" s="32">
        <f>'Quantities Report_Secondary'!G849</f>
        <v>0</v>
      </c>
    </row>
    <row r="852" spans="1:4">
      <c r="A852" s="15" t="str">
        <f>IF(ISNUMBER(VALUE(SUBSTITUTE('Quantities Report_Secondary'!$A850,"+",""))), VALUE(SUBSTITUTE('Quantities Report_Secondary'!$A850,"+","")),IF('Quantities Report_Secondary'!$A850="","End of Project",$A851))</f>
        <v>End of Project</v>
      </c>
      <c r="B852" s="30" t="str">
        <f>IF(ISNUMBER('Quantities Report_Secondary'!$A850), "", TRIM(CLEAN(SUBSTITUTE('Quantities Report_Secondary'!$A850, CHAR(160), " "))))</f>
        <v/>
      </c>
      <c r="C852" s="30">
        <f>'Quantities Report_Secondary'!F850</f>
        <v>0</v>
      </c>
      <c r="D852" s="32">
        <f>'Quantities Report_Secondary'!G850</f>
        <v>0</v>
      </c>
    </row>
    <row r="853" spans="1:4">
      <c r="A853" s="15" t="str">
        <f>IF(ISNUMBER(VALUE(SUBSTITUTE('Quantities Report_Secondary'!$A851,"+",""))), VALUE(SUBSTITUTE('Quantities Report_Secondary'!$A851,"+","")),IF('Quantities Report_Secondary'!$A851="","End of Project",$A852))</f>
        <v>End of Project</v>
      </c>
      <c r="B853" s="30" t="str">
        <f>IF(ISNUMBER('Quantities Report_Secondary'!$A851), "", TRIM(CLEAN(SUBSTITUTE('Quantities Report_Secondary'!$A851, CHAR(160), " "))))</f>
        <v/>
      </c>
      <c r="C853" s="30">
        <f>'Quantities Report_Secondary'!F851</f>
        <v>0</v>
      </c>
      <c r="D853" s="32">
        <f>'Quantities Report_Secondary'!G851</f>
        <v>0</v>
      </c>
    </row>
    <row r="854" spans="1:4">
      <c r="A854" s="15" t="str">
        <f>IF(ISNUMBER(VALUE(SUBSTITUTE('Quantities Report_Secondary'!$A852,"+",""))), VALUE(SUBSTITUTE('Quantities Report_Secondary'!$A852,"+","")),IF('Quantities Report_Secondary'!$A852="","End of Project",$A853))</f>
        <v>End of Project</v>
      </c>
      <c r="B854" s="30" t="str">
        <f>IF(ISNUMBER('Quantities Report_Secondary'!$A852), "", TRIM(CLEAN(SUBSTITUTE('Quantities Report_Secondary'!$A852, CHAR(160), " "))))</f>
        <v/>
      </c>
      <c r="C854" s="30">
        <f>'Quantities Report_Secondary'!F852</f>
        <v>0</v>
      </c>
      <c r="D854" s="32">
        <f>'Quantities Report_Secondary'!G852</f>
        <v>0</v>
      </c>
    </row>
    <row r="855" spans="1:4">
      <c r="A855" s="15" t="str">
        <f>IF(ISNUMBER(VALUE(SUBSTITUTE('Quantities Report_Secondary'!$A853,"+",""))), VALUE(SUBSTITUTE('Quantities Report_Secondary'!$A853,"+","")),IF('Quantities Report_Secondary'!$A853="","End of Project",$A854))</f>
        <v>End of Project</v>
      </c>
      <c r="B855" s="30" t="str">
        <f>IF(ISNUMBER('Quantities Report_Secondary'!$A853), "", TRIM(CLEAN(SUBSTITUTE('Quantities Report_Secondary'!$A853, CHAR(160), " "))))</f>
        <v/>
      </c>
      <c r="C855" s="30">
        <f>'Quantities Report_Secondary'!F853</f>
        <v>0</v>
      </c>
      <c r="D855" s="32">
        <f>'Quantities Report_Secondary'!G853</f>
        <v>0</v>
      </c>
    </row>
    <row r="856" spans="1:4">
      <c r="A856" s="15" t="str">
        <f>IF(ISNUMBER(VALUE(SUBSTITUTE('Quantities Report_Secondary'!$A854,"+",""))), VALUE(SUBSTITUTE('Quantities Report_Secondary'!$A854,"+","")),IF('Quantities Report_Secondary'!$A854="","End of Project",$A855))</f>
        <v>End of Project</v>
      </c>
      <c r="B856" s="30" t="str">
        <f>IF(ISNUMBER('Quantities Report_Secondary'!$A854), "", TRIM(CLEAN(SUBSTITUTE('Quantities Report_Secondary'!$A854, CHAR(160), " "))))</f>
        <v/>
      </c>
      <c r="C856" s="30">
        <f>'Quantities Report_Secondary'!F854</f>
        <v>0</v>
      </c>
      <c r="D856" s="32">
        <f>'Quantities Report_Secondary'!G854</f>
        <v>0</v>
      </c>
    </row>
    <row r="857" spans="1:4">
      <c r="A857" s="15" t="str">
        <f>IF(ISNUMBER(VALUE(SUBSTITUTE('Quantities Report_Secondary'!$A855,"+",""))), VALUE(SUBSTITUTE('Quantities Report_Secondary'!$A855,"+","")),IF('Quantities Report_Secondary'!$A855="","End of Project",$A856))</f>
        <v>End of Project</v>
      </c>
      <c r="B857" s="30" t="str">
        <f>IF(ISNUMBER('Quantities Report_Secondary'!$A855), "", TRIM(CLEAN(SUBSTITUTE('Quantities Report_Secondary'!$A855, CHAR(160), " "))))</f>
        <v/>
      </c>
      <c r="C857" s="30">
        <f>'Quantities Report_Secondary'!F855</f>
        <v>0</v>
      </c>
      <c r="D857" s="32">
        <f>'Quantities Report_Secondary'!G855</f>
        <v>0</v>
      </c>
    </row>
    <row r="858" spans="1:4">
      <c r="A858" s="15" t="str">
        <f>IF(ISNUMBER(VALUE(SUBSTITUTE('Quantities Report_Secondary'!$A856,"+",""))), VALUE(SUBSTITUTE('Quantities Report_Secondary'!$A856,"+","")),IF('Quantities Report_Secondary'!$A856="","End of Project",$A857))</f>
        <v>End of Project</v>
      </c>
      <c r="B858" s="30" t="str">
        <f>IF(ISNUMBER('Quantities Report_Secondary'!$A856), "", TRIM(CLEAN(SUBSTITUTE('Quantities Report_Secondary'!$A856, CHAR(160), " "))))</f>
        <v/>
      </c>
      <c r="C858" s="30">
        <f>'Quantities Report_Secondary'!F856</f>
        <v>0</v>
      </c>
      <c r="D858" s="32">
        <f>'Quantities Report_Secondary'!G856</f>
        <v>0</v>
      </c>
    </row>
    <row r="859" spans="1:4">
      <c r="A859" s="15" t="str">
        <f>IF(ISNUMBER(VALUE(SUBSTITUTE('Quantities Report_Secondary'!$A857,"+",""))), VALUE(SUBSTITUTE('Quantities Report_Secondary'!$A857,"+","")),IF('Quantities Report_Secondary'!$A857="","End of Project",$A858))</f>
        <v>End of Project</v>
      </c>
      <c r="B859" s="30" t="str">
        <f>IF(ISNUMBER('Quantities Report_Secondary'!$A857), "", TRIM(CLEAN(SUBSTITUTE('Quantities Report_Secondary'!$A857, CHAR(160), " "))))</f>
        <v/>
      </c>
      <c r="C859" s="30">
        <f>'Quantities Report_Secondary'!F857</f>
        <v>0</v>
      </c>
      <c r="D859" s="32">
        <f>'Quantities Report_Secondary'!G857</f>
        <v>0</v>
      </c>
    </row>
    <row r="860" spans="1:4">
      <c r="A860" s="15" t="str">
        <f>IF(ISNUMBER(VALUE(SUBSTITUTE('Quantities Report_Secondary'!$A858,"+",""))), VALUE(SUBSTITUTE('Quantities Report_Secondary'!$A858,"+","")),IF('Quantities Report_Secondary'!$A858="","End of Project",$A859))</f>
        <v>End of Project</v>
      </c>
      <c r="B860" s="30" t="str">
        <f>IF(ISNUMBER('Quantities Report_Secondary'!$A858), "", TRIM(CLEAN(SUBSTITUTE('Quantities Report_Secondary'!$A858, CHAR(160), " "))))</f>
        <v/>
      </c>
      <c r="C860" s="30">
        <f>'Quantities Report_Secondary'!F858</f>
        <v>0</v>
      </c>
      <c r="D860" s="32">
        <f>'Quantities Report_Secondary'!G858</f>
        <v>0</v>
      </c>
    </row>
    <row r="861" spans="1:4">
      <c r="A861" s="15" t="str">
        <f>IF(ISNUMBER(VALUE(SUBSTITUTE('Quantities Report_Secondary'!$A859,"+",""))), VALUE(SUBSTITUTE('Quantities Report_Secondary'!$A859,"+","")),IF('Quantities Report_Secondary'!$A859="","End of Project",$A860))</f>
        <v>End of Project</v>
      </c>
      <c r="B861" s="30" t="str">
        <f>IF(ISNUMBER('Quantities Report_Secondary'!$A859), "", TRIM(CLEAN(SUBSTITUTE('Quantities Report_Secondary'!$A859, CHAR(160), " "))))</f>
        <v/>
      </c>
      <c r="C861" s="30">
        <f>'Quantities Report_Secondary'!F859</f>
        <v>0</v>
      </c>
      <c r="D861" s="32">
        <f>'Quantities Report_Secondary'!G859</f>
        <v>0</v>
      </c>
    </row>
    <row r="862" spans="1:4">
      <c r="A862" s="15" t="str">
        <f>IF(ISNUMBER(VALUE(SUBSTITUTE('Quantities Report_Secondary'!$A860,"+",""))), VALUE(SUBSTITUTE('Quantities Report_Secondary'!$A860,"+","")),IF('Quantities Report_Secondary'!$A860="","End of Project",$A861))</f>
        <v>End of Project</v>
      </c>
      <c r="B862" s="30" t="str">
        <f>IF(ISNUMBER('Quantities Report_Secondary'!$A860), "", TRIM(CLEAN(SUBSTITUTE('Quantities Report_Secondary'!$A860, CHAR(160), " "))))</f>
        <v/>
      </c>
      <c r="C862" s="30">
        <f>'Quantities Report_Secondary'!F860</f>
        <v>0</v>
      </c>
      <c r="D862" s="32">
        <f>'Quantities Report_Secondary'!G860</f>
        <v>0</v>
      </c>
    </row>
    <row r="863" spans="1:4">
      <c r="A863" s="15" t="str">
        <f>IF(ISNUMBER(VALUE(SUBSTITUTE('Quantities Report_Secondary'!$A861,"+",""))), VALUE(SUBSTITUTE('Quantities Report_Secondary'!$A861,"+","")),IF('Quantities Report_Secondary'!$A861="","End of Project",$A862))</f>
        <v>End of Project</v>
      </c>
      <c r="B863" s="30" t="str">
        <f>IF(ISNUMBER('Quantities Report_Secondary'!$A861), "", TRIM(CLEAN(SUBSTITUTE('Quantities Report_Secondary'!$A861, CHAR(160), " "))))</f>
        <v/>
      </c>
      <c r="C863" s="30">
        <f>'Quantities Report_Secondary'!F861</f>
        <v>0</v>
      </c>
      <c r="D863" s="32">
        <f>'Quantities Report_Secondary'!G861</f>
        <v>0</v>
      </c>
    </row>
    <row r="864" spans="1:4">
      <c r="A864" s="15" t="str">
        <f>IF(ISNUMBER(VALUE(SUBSTITUTE('Quantities Report_Secondary'!$A862,"+",""))), VALUE(SUBSTITUTE('Quantities Report_Secondary'!$A862,"+","")),IF('Quantities Report_Secondary'!$A862="","End of Project",$A863))</f>
        <v>End of Project</v>
      </c>
      <c r="B864" s="30" t="str">
        <f>IF(ISNUMBER('Quantities Report_Secondary'!$A862), "", TRIM(CLEAN(SUBSTITUTE('Quantities Report_Secondary'!$A862, CHAR(160), " "))))</f>
        <v/>
      </c>
      <c r="C864" s="30">
        <f>'Quantities Report_Secondary'!F862</f>
        <v>0</v>
      </c>
      <c r="D864" s="32">
        <f>'Quantities Report_Secondary'!G862</f>
        <v>0</v>
      </c>
    </row>
    <row r="865" spans="1:4">
      <c r="A865" s="15" t="str">
        <f>IF(ISNUMBER(VALUE(SUBSTITUTE('Quantities Report_Secondary'!$A863,"+",""))), VALUE(SUBSTITUTE('Quantities Report_Secondary'!$A863,"+","")),IF('Quantities Report_Secondary'!$A863="","End of Project",$A864))</f>
        <v>End of Project</v>
      </c>
      <c r="B865" s="30" t="str">
        <f>IF(ISNUMBER('Quantities Report_Secondary'!$A863), "", TRIM(CLEAN(SUBSTITUTE('Quantities Report_Secondary'!$A863, CHAR(160), " "))))</f>
        <v/>
      </c>
      <c r="C865" s="30">
        <f>'Quantities Report_Secondary'!F863</f>
        <v>0</v>
      </c>
      <c r="D865" s="32">
        <f>'Quantities Report_Secondary'!G863</f>
        <v>0</v>
      </c>
    </row>
    <row r="866" spans="1:4">
      <c r="A866" s="15" t="str">
        <f>IF(ISNUMBER(VALUE(SUBSTITUTE('Quantities Report_Secondary'!$A864,"+",""))), VALUE(SUBSTITUTE('Quantities Report_Secondary'!$A864,"+","")),IF('Quantities Report_Secondary'!$A864="","End of Project",$A865))</f>
        <v>End of Project</v>
      </c>
      <c r="B866" s="30" t="str">
        <f>IF(ISNUMBER('Quantities Report_Secondary'!$A864), "", TRIM(CLEAN(SUBSTITUTE('Quantities Report_Secondary'!$A864, CHAR(160), " "))))</f>
        <v/>
      </c>
      <c r="C866" s="30">
        <f>'Quantities Report_Secondary'!F864</f>
        <v>0</v>
      </c>
      <c r="D866" s="32">
        <f>'Quantities Report_Secondary'!G864</f>
        <v>0</v>
      </c>
    </row>
    <row r="867" spans="1:4">
      <c r="A867" s="15" t="str">
        <f>IF(ISNUMBER(VALUE(SUBSTITUTE('Quantities Report_Secondary'!$A865,"+",""))), VALUE(SUBSTITUTE('Quantities Report_Secondary'!$A865,"+","")),IF('Quantities Report_Secondary'!$A865="","End of Project",$A866))</f>
        <v>End of Project</v>
      </c>
      <c r="B867" s="30" t="str">
        <f>IF(ISNUMBER('Quantities Report_Secondary'!$A865), "", TRIM(CLEAN(SUBSTITUTE('Quantities Report_Secondary'!$A865, CHAR(160), " "))))</f>
        <v/>
      </c>
      <c r="C867" s="30">
        <f>'Quantities Report_Secondary'!F865</f>
        <v>0</v>
      </c>
      <c r="D867" s="32">
        <f>'Quantities Report_Secondary'!G865</f>
        <v>0</v>
      </c>
    </row>
    <row r="868" spans="1:4">
      <c r="A868" s="15" t="str">
        <f>IF(ISNUMBER(VALUE(SUBSTITUTE('Quantities Report_Secondary'!$A866,"+",""))), VALUE(SUBSTITUTE('Quantities Report_Secondary'!$A866,"+","")),IF('Quantities Report_Secondary'!$A866="","End of Project",$A867))</f>
        <v>End of Project</v>
      </c>
      <c r="B868" s="30" t="str">
        <f>IF(ISNUMBER('Quantities Report_Secondary'!$A866), "", TRIM(CLEAN(SUBSTITUTE('Quantities Report_Secondary'!$A866, CHAR(160), " "))))</f>
        <v/>
      </c>
      <c r="C868" s="30">
        <f>'Quantities Report_Secondary'!F866</f>
        <v>0</v>
      </c>
      <c r="D868" s="32">
        <f>'Quantities Report_Secondary'!G866</f>
        <v>0</v>
      </c>
    </row>
    <row r="869" spans="1:4">
      <c r="A869" s="15" t="str">
        <f>IF(ISNUMBER(VALUE(SUBSTITUTE('Quantities Report_Secondary'!$A867,"+",""))), VALUE(SUBSTITUTE('Quantities Report_Secondary'!$A867,"+","")),IF('Quantities Report_Secondary'!$A867="","End of Project",$A868))</f>
        <v>End of Project</v>
      </c>
      <c r="B869" s="30" t="str">
        <f>IF(ISNUMBER('Quantities Report_Secondary'!$A867), "", TRIM(CLEAN(SUBSTITUTE('Quantities Report_Secondary'!$A867, CHAR(160), " "))))</f>
        <v/>
      </c>
      <c r="C869" s="30">
        <f>'Quantities Report_Secondary'!F867</f>
        <v>0</v>
      </c>
      <c r="D869" s="32">
        <f>'Quantities Report_Secondary'!G867</f>
        <v>0</v>
      </c>
    </row>
    <row r="870" spans="1:4">
      <c r="A870" s="15" t="str">
        <f>IF(ISNUMBER(VALUE(SUBSTITUTE('Quantities Report_Secondary'!$A868,"+",""))), VALUE(SUBSTITUTE('Quantities Report_Secondary'!$A868,"+","")),IF('Quantities Report_Secondary'!$A868="","End of Project",$A869))</f>
        <v>End of Project</v>
      </c>
      <c r="B870" s="30" t="str">
        <f>IF(ISNUMBER('Quantities Report_Secondary'!$A868), "", TRIM(CLEAN(SUBSTITUTE('Quantities Report_Secondary'!$A868, CHAR(160), " "))))</f>
        <v/>
      </c>
      <c r="C870" s="30">
        <f>'Quantities Report_Secondary'!F868</f>
        <v>0</v>
      </c>
      <c r="D870" s="32">
        <f>'Quantities Report_Secondary'!G868</f>
        <v>0</v>
      </c>
    </row>
    <row r="871" spans="1:4">
      <c r="A871" s="15" t="str">
        <f>IF(ISNUMBER(VALUE(SUBSTITUTE('Quantities Report_Secondary'!$A869,"+",""))), VALUE(SUBSTITUTE('Quantities Report_Secondary'!$A869,"+","")),IF('Quantities Report_Secondary'!$A869="","End of Project",$A870))</f>
        <v>End of Project</v>
      </c>
      <c r="B871" s="30" t="str">
        <f>IF(ISNUMBER('Quantities Report_Secondary'!$A869), "", TRIM(CLEAN(SUBSTITUTE('Quantities Report_Secondary'!$A869, CHAR(160), " "))))</f>
        <v/>
      </c>
      <c r="C871" s="30">
        <f>'Quantities Report_Secondary'!F869</f>
        <v>0</v>
      </c>
      <c r="D871" s="32">
        <f>'Quantities Report_Secondary'!G869</f>
        <v>0</v>
      </c>
    </row>
    <row r="872" spans="1:4">
      <c r="A872" s="15" t="str">
        <f>IF(ISNUMBER(VALUE(SUBSTITUTE('Quantities Report_Secondary'!$A870,"+",""))), VALUE(SUBSTITUTE('Quantities Report_Secondary'!$A870,"+","")),IF('Quantities Report_Secondary'!$A870="","End of Project",$A871))</f>
        <v>End of Project</v>
      </c>
      <c r="B872" s="30" t="str">
        <f>IF(ISNUMBER('Quantities Report_Secondary'!$A870), "", TRIM(CLEAN(SUBSTITUTE('Quantities Report_Secondary'!$A870, CHAR(160), " "))))</f>
        <v/>
      </c>
      <c r="C872" s="30">
        <f>'Quantities Report_Secondary'!F870</f>
        <v>0</v>
      </c>
      <c r="D872" s="32">
        <f>'Quantities Report_Secondary'!G870</f>
        <v>0</v>
      </c>
    </row>
    <row r="873" spans="1:4">
      <c r="A873" s="15" t="str">
        <f>IF(ISNUMBER(VALUE(SUBSTITUTE('Quantities Report_Secondary'!$A871,"+",""))), VALUE(SUBSTITUTE('Quantities Report_Secondary'!$A871,"+","")),IF('Quantities Report_Secondary'!$A871="","End of Project",$A872))</f>
        <v>End of Project</v>
      </c>
      <c r="B873" s="30" t="str">
        <f>IF(ISNUMBER('Quantities Report_Secondary'!$A871), "", TRIM(CLEAN(SUBSTITUTE('Quantities Report_Secondary'!$A871, CHAR(160), " "))))</f>
        <v/>
      </c>
      <c r="C873" s="30">
        <f>'Quantities Report_Secondary'!F871</f>
        <v>0</v>
      </c>
      <c r="D873" s="32">
        <f>'Quantities Report_Secondary'!G871</f>
        <v>0</v>
      </c>
    </row>
    <row r="874" spans="1:4">
      <c r="A874" s="15" t="str">
        <f>IF(ISNUMBER(VALUE(SUBSTITUTE('Quantities Report_Secondary'!$A872,"+",""))), VALUE(SUBSTITUTE('Quantities Report_Secondary'!$A872,"+","")),IF('Quantities Report_Secondary'!$A872="","End of Project",$A873))</f>
        <v>End of Project</v>
      </c>
      <c r="B874" s="30" t="str">
        <f>IF(ISNUMBER('Quantities Report_Secondary'!$A872), "", TRIM(CLEAN(SUBSTITUTE('Quantities Report_Secondary'!$A872, CHAR(160), " "))))</f>
        <v/>
      </c>
      <c r="C874" s="30">
        <f>'Quantities Report_Secondary'!F872</f>
        <v>0</v>
      </c>
      <c r="D874" s="32">
        <f>'Quantities Report_Secondary'!G872</f>
        <v>0</v>
      </c>
    </row>
    <row r="875" spans="1:4">
      <c r="A875" s="15" t="str">
        <f>IF(ISNUMBER(VALUE(SUBSTITUTE('Quantities Report_Secondary'!$A873,"+",""))), VALUE(SUBSTITUTE('Quantities Report_Secondary'!$A873,"+","")),IF('Quantities Report_Secondary'!$A873="","End of Project",$A874))</f>
        <v>End of Project</v>
      </c>
      <c r="B875" s="30" t="str">
        <f>IF(ISNUMBER('Quantities Report_Secondary'!$A873), "", TRIM(CLEAN(SUBSTITUTE('Quantities Report_Secondary'!$A873, CHAR(160), " "))))</f>
        <v/>
      </c>
      <c r="C875" s="30">
        <f>'Quantities Report_Secondary'!F873</f>
        <v>0</v>
      </c>
      <c r="D875" s="32">
        <f>'Quantities Report_Secondary'!G873</f>
        <v>0</v>
      </c>
    </row>
    <row r="876" spans="1:4">
      <c r="A876" s="15" t="str">
        <f>IF(ISNUMBER(VALUE(SUBSTITUTE('Quantities Report_Secondary'!$A874,"+",""))), VALUE(SUBSTITUTE('Quantities Report_Secondary'!$A874,"+","")),IF('Quantities Report_Secondary'!$A874="","End of Project",$A875))</f>
        <v>End of Project</v>
      </c>
      <c r="B876" s="30" t="str">
        <f>IF(ISNUMBER('Quantities Report_Secondary'!$A874), "", TRIM(CLEAN(SUBSTITUTE('Quantities Report_Secondary'!$A874, CHAR(160), " "))))</f>
        <v/>
      </c>
      <c r="C876" s="30">
        <f>'Quantities Report_Secondary'!F874</f>
        <v>0</v>
      </c>
      <c r="D876" s="32">
        <f>'Quantities Report_Secondary'!G874</f>
        <v>0</v>
      </c>
    </row>
    <row r="877" spans="1:4">
      <c r="A877" s="15" t="str">
        <f>IF(ISNUMBER(VALUE(SUBSTITUTE('Quantities Report_Secondary'!$A875,"+",""))), VALUE(SUBSTITUTE('Quantities Report_Secondary'!$A875,"+","")),IF('Quantities Report_Secondary'!$A875="","End of Project",$A876))</f>
        <v>End of Project</v>
      </c>
      <c r="B877" s="30" t="str">
        <f>IF(ISNUMBER('Quantities Report_Secondary'!$A875), "", TRIM(CLEAN(SUBSTITUTE('Quantities Report_Secondary'!$A875, CHAR(160), " "))))</f>
        <v/>
      </c>
      <c r="C877" s="30">
        <f>'Quantities Report_Secondary'!F875</f>
        <v>0</v>
      </c>
      <c r="D877" s="32">
        <f>'Quantities Report_Secondary'!G875</f>
        <v>0</v>
      </c>
    </row>
    <row r="878" spans="1:4">
      <c r="A878" s="15" t="str">
        <f>IF(ISNUMBER(VALUE(SUBSTITUTE('Quantities Report_Secondary'!$A876,"+",""))), VALUE(SUBSTITUTE('Quantities Report_Secondary'!$A876,"+","")),IF('Quantities Report_Secondary'!$A876="","End of Project",$A877))</f>
        <v>End of Project</v>
      </c>
      <c r="B878" s="30" t="str">
        <f>IF(ISNUMBER('Quantities Report_Secondary'!$A876), "", TRIM(CLEAN(SUBSTITUTE('Quantities Report_Secondary'!$A876, CHAR(160), " "))))</f>
        <v/>
      </c>
      <c r="C878" s="30">
        <f>'Quantities Report_Secondary'!F876</f>
        <v>0</v>
      </c>
      <c r="D878" s="32">
        <f>'Quantities Report_Secondary'!G876</f>
        <v>0</v>
      </c>
    </row>
    <row r="879" spans="1:4">
      <c r="A879" s="15" t="str">
        <f>IF(ISNUMBER(VALUE(SUBSTITUTE('Quantities Report_Secondary'!$A877,"+",""))), VALUE(SUBSTITUTE('Quantities Report_Secondary'!$A877,"+","")),IF('Quantities Report_Secondary'!$A877="","End of Project",$A878))</f>
        <v>End of Project</v>
      </c>
      <c r="B879" s="30" t="str">
        <f>IF(ISNUMBER('Quantities Report_Secondary'!$A877), "", TRIM(CLEAN(SUBSTITUTE('Quantities Report_Secondary'!$A877, CHAR(160), " "))))</f>
        <v/>
      </c>
      <c r="C879" s="30">
        <f>'Quantities Report_Secondary'!F877</f>
        <v>0</v>
      </c>
      <c r="D879" s="32">
        <f>'Quantities Report_Secondary'!G877</f>
        <v>0</v>
      </c>
    </row>
    <row r="880" spans="1:4">
      <c r="A880" s="15" t="str">
        <f>IF(ISNUMBER(VALUE(SUBSTITUTE('Quantities Report_Secondary'!$A878,"+",""))), VALUE(SUBSTITUTE('Quantities Report_Secondary'!$A878,"+","")),IF('Quantities Report_Secondary'!$A878="","End of Project",$A879))</f>
        <v>End of Project</v>
      </c>
      <c r="B880" s="30" t="str">
        <f>IF(ISNUMBER('Quantities Report_Secondary'!$A878), "", TRIM(CLEAN(SUBSTITUTE('Quantities Report_Secondary'!$A878, CHAR(160), " "))))</f>
        <v/>
      </c>
      <c r="C880" s="30">
        <f>'Quantities Report_Secondary'!F878</f>
        <v>0</v>
      </c>
      <c r="D880" s="32">
        <f>'Quantities Report_Secondary'!G878</f>
        <v>0</v>
      </c>
    </row>
    <row r="881" spans="1:4">
      <c r="A881" s="15" t="str">
        <f>IF(ISNUMBER(VALUE(SUBSTITUTE('Quantities Report_Secondary'!$A879,"+",""))), VALUE(SUBSTITUTE('Quantities Report_Secondary'!$A879,"+","")),IF('Quantities Report_Secondary'!$A879="","End of Project",$A880))</f>
        <v>End of Project</v>
      </c>
      <c r="B881" s="30" t="str">
        <f>IF(ISNUMBER('Quantities Report_Secondary'!$A879), "", TRIM(CLEAN(SUBSTITUTE('Quantities Report_Secondary'!$A879, CHAR(160), " "))))</f>
        <v/>
      </c>
      <c r="C881" s="30">
        <f>'Quantities Report_Secondary'!F879</f>
        <v>0</v>
      </c>
      <c r="D881" s="32">
        <f>'Quantities Report_Secondary'!G879</f>
        <v>0</v>
      </c>
    </row>
    <row r="882" spans="1:4">
      <c r="A882" s="15" t="str">
        <f>IF(ISNUMBER(VALUE(SUBSTITUTE('Quantities Report_Secondary'!$A880,"+",""))), VALUE(SUBSTITUTE('Quantities Report_Secondary'!$A880,"+","")),IF('Quantities Report_Secondary'!$A880="","End of Project",$A881))</f>
        <v>End of Project</v>
      </c>
      <c r="B882" s="30" t="str">
        <f>IF(ISNUMBER('Quantities Report_Secondary'!$A880), "", TRIM(CLEAN(SUBSTITUTE('Quantities Report_Secondary'!$A880, CHAR(160), " "))))</f>
        <v/>
      </c>
      <c r="C882" s="30">
        <f>'Quantities Report_Secondary'!F880</f>
        <v>0</v>
      </c>
      <c r="D882" s="32">
        <f>'Quantities Report_Secondary'!G880</f>
        <v>0</v>
      </c>
    </row>
    <row r="883" spans="1:4">
      <c r="A883" s="15" t="str">
        <f>IF(ISNUMBER(VALUE(SUBSTITUTE('Quantities Report_Secondary'!$A881,"+",""))), VALUE(SUBSTITUTE('Quantities Report_Secondary'!$A881,"+","")),IF('Quantities Report_Secondary'!$A881="","End of Project",$A882))</f>
        <v>End of Project</v>
      </c>
      <c r="B883" s="30" t="str">
        <f>IF(ISNUMBER('Quantities Report_Secondary'!$A881), "", TRIM(CLEAN(SUBSTITUTE('Quantities Report_Secondary'!$A881, CHAR(160), " "))))</f>
        <v/>
      </c>
      <c r="C883" s="30">
        <f>'Quantities Report_Secondary'!F881</f>
        <v>0</v>
      </c>
      <c r="D883" s="32">
        <f>'Quantities Report_Secondary'!G881</f>
        <v>0</v>
      </c>
    </row>
    <row r="884" spans="1:4">
      <c r="A884" s="15" t="str">
        <f>IF(ISNUMBER(VALUE(SUBSTITUTE('Quantities Report_Secondary'!$A882,"+",""))), VALUE(SUBSTITUTE('Quantities Report_Secondary'!$A882,"+","")),IF('Quantities Report_Secondary'!$A882="","End of Project",$A883))</f>
        <v>End of Project</v>
      </c>
      <c r="B884" s="30" t="str">
        <f>IF(ISNUMBER('Quantities Report_Secondary'!$A882), "", TRIM(CLEAN(SUBSTITUTE('Quantities Report_Secondary'!$A882, CHAR(160), " "))))</f>
        <v/>
      </c>
      <c r="C884" s="30">
        <f>'Quantities Report_Secondary'!F882</f>
        <v>0</v>
      </c>
      <c r="D884" s="32">
        <f>'Quantities Report_Secondary'!G882</f>
        <v>0</v>
      </c>
    </row>
    <row r="885" spans="1:4">
      <c r="A885" s="15" t="str">
        <f>IF(ISNUMBER(VALUE(SUBSTITUTE('Quantities Report_Secondary'!$A883,"+",""))), VALUE(SUBSTITUTE('Quantities Report_Secondary'!$A883,"+","")),IF('Quantities Report_Secondary'!$A883="","End of Project",$A884))</f>
        <v>End of Project</v>
      </c>
      <c r="B885" s="30" t="str">
        <f>IF(ISNUMBER('Quantities Report_Secondary'!$A883), "", TRIM(CLEAN(SUBSTITUTE('Quantities Report_Secondary'!$A883, CHAR(160), " "))))</f>
        <v/>
      </c>
      <c r="C885" s="30">
        <f>'Quantities Report_Secondary'!F883</f>
        <v>0</v>
      </c>
      <c r="D885" s="32">
        <f>'Quantities Report_Secondary'!G883</f>
        <v>0</v>
      </c>
    </row>
    <row r="886" spans="1:4">
      <c r="A886" s="15" t="str">
        <f>IF(ISNUMBER(VALUE(SUBSTITUTE('Quantities Report_Secondary'!$A884,"+",""))), VALUE(SUBSTITUTE('Quantities Report_Secondary'!$A884,"+","")),IF('Quantities Report_Secondary'!$A884="","End of Project",$A885))</f>
        <v>End of Project</v>
      </c>
      <c r="B886" s="30" t="str">
        <f>IF(ISNUMBER('Quantities Report_Secondary'!$A884), "", TRIM(CLEAN(SUBSTITUTE('Quantities Report_Secondary'!$A884, CHAR(160), " "))))</f>
        <v/>
      </c>
      <c r="C886" s="30">
        <f>'Quantities Report_Secondary'!F884</f>
        <v>0</v>
      </c>
      <c r="D886" s="32">
        <f>'Quantities Report_Secondary'!G884</f>
        <v>0</v>
      </c>
    </row>
    <row r="887" spans="1:4">
      <c r="A887" s="15" t="str">
        <f>IF(ISNUMBER(VALUE(SUBSTITUTE('Quantities Report_Secondary'!$A885,"+",""))), VALUE(SUBSTITUTE('Quantities Report_Secondary'!$A885,"+","")),IF('Quantities Report_Secondary'!$A885="","End of Project",$A886))</f>
        <v>End of Project</v>
      </c>
      <c r="B887" s="30" t="str">
        <f>IF(ISNUMBER('Quantities Report_Secondary'!$A885), "", TRIM(CLEAN(SUBSTITUTE('Quantities Report_Secondary'!$A885, CHAR(160), " "))))</f>
        <v/>
      </c>
      <c r="C887" s="30">
        <f>'Quantities Report_Secondary'!F885</f>
        <v>0</v>
      </c>
      <c r="D887" s="32">
        <f>'Quantities Report_Secondary'!G885</f>
        <v>0</v>
      </c>
    </row>
    <row r="888" spans="1:4">
      <c r="A888" s="15" t="str">
        <f>IF(ISNUMBER(VALUE(SUBSTITUTE('Quantities Report_Secondary'!$A886,"+",""))), VALUE(SUBSTITUTE('Quantities Report_Secondary'!$A886,"+","")),IF('Quantities Report_Secondary'!$A886="","End of Project",$A887))</f>
        <v>End of Project</v>
      </c>
      <c r="B888" s="30" t="str">
        <f>IF(ISNUMBER('Quantities Report_Secondary'!$A886), "", TRIM(CLEAN(SUBSTITUTE('Quantities Report_Secondary'!$A886, CHAR(160), " "))))</f>
        <v/>
      </c>
      <c r="C888" s="30">
        <f>'Quantities Report_Secondary'!F886</f>
        <v>0</v>
      </c>
      <c r="D888" s="32">
        <f>'Quantities Report_Secondary'!G886</f>
        <v>0</v>
      </c>
    </row>
    <row r="889" spans="1:4">
      <c r="A889" s="15" t="str">
        <f>IF(ISNUMBER(VALUE(SUBSTITUTE('Quantities Report_Secondary'!$A887,"+",""))), VALUE(SUBSTITUTE('Quantities Report_Secondary'!$A887,"+","")),IF('Quantities Report_Secondary'!$A887="","End of Project",$A888))</f>
        <v>End of Project</v>
      </c>
      <c r="B889" s="30" t="str">
        <f>IF(ISNUMBER('Quantities Report_Secondary'!$A887), "", TRIM(CLEAN(SUBSTITUTE('Quantities Report_Secondary'!$A887, CHAR(160), " "))))</f>
        <v/>
      </c>
      <c r="C889" s="30">
        <f>'Quantities Report_Secondary'!F887</f>
        <v>0</v>
      </c>
      <c r="D889" s="32">
        <f>'Quantities Report_Secondary'!G887</f>
        <v>0</v>
      </c>
    </row>
    <row r="890" spans="1:4">
      <c r="A890" s="15" t="str">
        <f>IF(ISNUMBER(VALUE(SUBSTITUTE('Quantities Report_Secondary'!$A888,"+",""))), VALUE(SUBSTITUTE('Quantities Report_Secondary'!$A888,"+","")),IF('Quantities Report_Secondary'!$A888="","End of Project",$A889))</f>
        <v>End of Project</v>
      </c>
      <c r="B890" s="30" t="str">
        <f>IF(ISNUMBER('Quantities Report_Secondary'!$A888), "", TRIM(CLEAN(SUBSTITUTE('Quantities Report_Secondary'!$A888, CHAR(160), " "))))</f>
        <v/>
      </c>
      <c r="C890" s="30">
        <f>'Quantities Report_Secondary'!F888</f>
        <v>0</v>
      </c>
      <c r="D890" s="32">
        <f>'Quantities Report_Secondary'!G888</f>
        <v>0</v>
      </c>
    </row>
    <row r="891" spans="1:4">
      <c r="A891" s="15" t="str">
        <f>IF(ISNUMBER(VALUE(SUBSTITUTE('Quantities Report_Secondary'!$A889,"+",""))), VALUE(SUBSTITUTE('Quantities Report_Secondary'!$A889,"+","")),IF('Quantities Report_Secondary'!$A889="","End of Project",$A890))</f>
        <v>End of Project</v>
      </c>
      <c r="B891" s="30" t="str">
        <f>IF(ISNUMBER('Quantities Report_Secondary'!$A889), "", TRIM(CLEAN(SUBSTITUTE('Quantities Report_Secondary'!$A889, CHAR(160), " "))))</f>
        <v/>
      </c>
      <c r="C891" s="30">
        <f>'Quantities Report_Secondary'!F889</f>
        <v>0</v>
      </c>
      <c r="D891" s="32">
        <f>'Quantities Report_Secondary'!G889</f>
        <v>0</v>
      </c>
    </row>
    <row r="892" spans="1:4">
      <c r="A892" s="15" t="str">
        <f>IF(ISNUMBER(VALUE(SUBSTITUTE('Quantities Report_Secondary'!$A890,"+",""))), VALUE(SUBSTITUTE('Quantities Report_Secondary'!$A890,"+","")),IF('Quantities Report_Secondary'!$A890="","End of Project",$A891))</f>
        <v>End of Project</v>
      </c>
      <c r="B892" s="30" t="str">
        <f>IF(ISNUMBER('Quantities Report_Secondary'!$A890), "", TRIM(CLEAN(SUBSTITUTE('Quantities Report_Secondary'!$A890, CHAR(160), " "))))</f>
        <v/>
      </c>
      <c r="C892" s="30">
        <f>'Quantities Report_Secondary'!F890</f>
        <v>0</v>
      </c>
      <c r="D892" s="32">
        <f>'Quantities Report_Secondary'!G890</f>
        <v>0</v>
      </c>
    </row>
    <row r="893" spans="1:4">
      <c r="A893" s="15" t="str">
        <f>IF(ISNUMBER(VALUE(SUBSTITUTE('Quantities Report_Secondary'!$A891,"+",""))), VALUE(SUBSTITUTE('Quantities Report_Secondary'!$A891,"+","")),IF('Quantities Report_Secondary'!$A891="","End of Project",$A892))</f>
        <v>End of Project</v>
      </c>
      <c r="B893" s="30" t="str">
        <f>IF(ISNUMBER('Quantities Report_Secondary'!$A891), "", TRIM(CLEAN(SUBSTITUTE('Quantities Report_Secondary'!$A891, CHAR(160), " "))))</f>
        <v/>
      </c>
      <c r="C893" s="30">
        <f>'Quantities Report_Secondary'!F891</f>
        <v>0</v>
      </c>
      <c r="D893" s="32">
        <f>'Quantities Report_Secondary'!G891</f>
        <v>0</v>
      </c>
    </row>
    <row r="894" spans="1:4">
      <c r="A894" s="15" t="str">
        <f>IF(ISNUMBER(VALUE(SUBSTITUTE('Quantities Report_Secondary'!$A892,"+",""))), VALUE(SUBSTITUTE('Quantities Report_Secondary'!$A892,"+","")),IF('Quantities Report_Secondary'!$A892="","End of Project",$A893))</f>
        <v>End of Project</v>
      </c>
      <c r="B894" s="30" t="str">
        <f>IF(ISNUMBER('Quantities Report_Secondary'!$A892), "", TRIM(CLEAN(SUBSTITUTE('Quantities Report_Secondary'!$A892, CHAR(160), " "))))</f>
        <v/>
      </c>
      <c r="C894" s="30">
        <f>'Quantities Report_Secondary'!F892</f>
        <v>0</v>
      </c>
      <c r="D894" s="32">
        <f>'Quantities Report_Secondary'!G892</f>
        <v>0</v>
      </c>
    </row>
    <row r="895" spans="1:4">
      <c r="A895" s="15" t="str">
        <f>IF(ISNUMBER(VALUE(SUBSTITUTE('Quantities Report_Secondary'!$A893,"+",""))), VALUE(SUBSTITUTE('Quantities Report_Secondary'!$A893,"+","")),IF('Quantities Report_Secondary'!$A893="","End of Project",$A894))</f>
        <v>End of Project</v>
      </c>
      <c r="B895" s="30" t="str">
        <f>IF(ISNUMBER('Quantities Report_Secondary'!$A893), "", TRIM(CLEAN(SUBSTITUTE('Quantities Report_Secondary'!$A893, CHAR(160), " "))))</f>
        <v/>
      </c>
      <c r="C895" s="30">
        <f>'Quantities Report_Secondary'!F893</f>
        <v>0</v>
      </c>
      <c r="D895" s="32">
        <f>'Quantities Report_Secondary'!G893</f>
        <v>0</v>
      </c>
    </row>
    <row r="896" spans="1:4">
      <c r="A896" s="15" t="str">
        <f>IF(ISNUMBER(VALUE(SUBSTITUTE('Quantities Report_Secondary'!$A894,"+",""))), VALUE(SUBSTITUTE('Quantities Report_Secondary'!$A894,"+","")),IF('Quantities Report_Secondary'!$A894="","End of Project",$A895))</f>
        <v>End of Project</v>
      </c>
      <c r="B896" s="30" t="str">
        <f>IF(ISNUMBER('Quantities Report_Secondary'!$A894), "", TRIM(CLEAN(SUBSTITUTE('Quantities Report_Secondary'!$A894, CHAR(160), " "))))</f>
        <v/>
      </c>
      <c r="C896" s="30">
        <f>'Quantities Report_Secondary'!F894</f>
        <v>0</v>
      </c>
      <c r="D896" s="32">
        <f>'Quantities Report_Secondary'!G894</f>
        <v>0</v>
      </c>
    </row>
    <row r="897" spans="1:4">
      <c r="A897" s="15" t="str">
        <f>IF(ISNUMBER(VALUE(SUBSTITUTE('Quantities Report_Secondary'!$A895,"+",""))), VALUE(SUBSTITUTE('Quantities Report_Secondary'!$A895,"+","")),IF('Quantities Report_Secondary'!$A895="","End of Project",$A896))</f>
        <v>End of Project</v>
      </c>
      <c r="B897" s="30" t="str">
        <f>IF(ISNUMBER('Quantities Report_Secondary'!$A895), "", TRIM(CLEAN(SUBSTITUTE('Quantities Report_Secondary'!$A895, CHAR(160), " "))))</f>
        <v/>
      </c>
      <c r="C897" s="30">
        <f>'Quantities Report_Secondary'!F895</f>
        <v>0</v>
      </c>
      <c r="D897" s="32">
        <f>'Quantities Report_Secondary'!G895</f>
        <v>0</v>
      </c>
    </row>
    <row r="898" spans="1:4">
      <c r="A898" s="15" t="str">
        <f>IF(ISNUMBER(VALUE(SUBSTITUTE('Quantities Report_Secondary'!$A896,"+",""))), VALUE(SUBSTITUTE('Quantities Report_Secondary'!$A896,"+","")),IF('Quantities Report_Secondary'!$A896="","End of Project",$A897))</f>
        <v>End of Project</v>
      </c>
      <c r="B898" s="30" t="str">
        <f>IF(ISNUMBER('Quantities Report_Secondary'!$A896), "", TRIM(CLEAN(SUBSTITUTE('Quantities Report_Secondary'!$A896, CHAR(160), " "))))</f>
        <v/>
      </c>
      <c r="C898" s="30">
        <f>'Quantities Report_Secondary'!F896</f>
        <v>0</v>
      </c>
      <c r="D898" s="32">
        <f>'Quantities Report_Secondary'!G896</f>
        <v>0</v>
      </c>
    </row>
    <row r="899" spans="1:4">
      <c r="A899" s="15" t="str">
        <f>IF(ISNUMBER(VALUE(SUBSTITUTE('Quantities Report_Secondary'!$A897,"+",""))), VALUE(SUBSTITUTE('Quantities Report_Secondary'!$A897,"+","")),IF('Quantities Report_Secondary'!$A897="","End of Project",$A898))</f>
        <v>End of Project</v>
      </c>
      <c r="B899" s="30" t="str">
        <f>IF(ISNUMBER('Quantities Report_Secondary'!$A897), "", TRIM(CLEAN(SUBSTITUTE('Quantities Report_Secondary'!$A897, CHAR(160), " "))))</f>
        <v/>
      </c>
      <c r="C899" s="30">
        <f>'Quantities Report_Secondary'!F897</f>
        <v>0</v>
      </c>
      <c r="D899" s="32">
        <f>'Quantities Report_Secondary'!G897</f>
        <v>0</v>
      </c>
    </row>
    <row r="900" spans="1:4">
      <c r="A900" s="15" t="str">
        <f>IF(ISNUMBER(VALUE(SUBSTITUTE('Quantities Report_Secondary'!$A898,"+",""))), VALUE(SUBSTITUTE('Quantities Report_Secondary'!$A898,"+","")),IF('Quantities Report_Secondary'!$A898="","End of Project",$A899))</f>
        <v>End of Project</v>
      </c>
      <c r="B900" s="30" t="str">
        <f>IF(ISNUMBER('Quantities Report_Secondary'!$A898), "", TRIM(CLEAN(SUBSTITUTE('Quantities Report_Secondary'!$A898, CHAR(160), " "))))</f>
        <v/>
      </c>
      <c r="C900" s="30">
        <f>'Quantities Report_Secondary'!F898</f>
        <v>0</v>
      </c>
      <c r="D900" s="32">
        <f>'Quantities Report_Secondary'!G898</f>
        <v>0</v>
      </c>
    </row>
    <row r="901" spans="1:4">
      <c r="A901" s="15" t="str">
        <f>IF(ISNUMBER(VALUE(SUBSTITUTE('Quantities Report_Secondary'!$A899,"+",""))), VALUE(SUBSTITUTE('Quantities Report_Secondary'!$A899,"+","")),IF('Quantities Report_Secondary'!$A899="","End of Project",$A900))</f>
        <v>End of Project</v>
      </c>
      <c r="B901" s="30" t="str">
        <f>IF(ISNUMBER('Quantities Report_Secondary'!$A899), "", TRIM(CLEAN(SUBSTITUTE('Quantities Report_Secondary'!$A899, CHAR(160), " "))))</f>
        <v/>
      </c>
      <c r="C901" s="30">
        <f>'Quantities Report_Secondary'!F899</f>
        <v>0</v>
      </c>
      <c r="D901" s="32">
        <f>'Quantities Report_Secondary'!G899</f>
        <v>0</v>
      </c>
    </row>
    <row r="902" spans="1:4">
      <c r="A902" s="15" t="str">
        <f>IF(ISNUMBER(VALUE(SUBSTITUTE('Quantities Report_Secondary'!$A900,"+",""))), VALUE(SUBSTITUTE('Quantities Report_Secondary'!$A900,"+","")),IF('Quantities Report_Secondary'!$A900="","End of Project",$A901))</f>
        <v>End of Project</v>
      </c>
      <c r="B902" s="30" t="str">
        <f>IF(ISNUMBER('Quantities Report_Secondary'!$A900), "", TRIM(CLEAN(SUBSTITUTE('Quantities Report_Secondary'!$A900, CHAR(160), " "))))</f>
        <v/>
      </c>
      <c r="C902" s="30">
        <f>'Quantities Report_Secondary'!F900</f>
        <v>0</v>
      </c>
      <c r="D902" s="32">
        <f>'Quantities Report_Secondary'!G900</f>
        <v>0</v>
      </c>
    </row>
    <row r="903" spans="1:4">
      <c r="A903" s="15" t="str">
        <f>IF(ISNUMBER(VALUE(SUBSTITUTE('Quantities Report_Secondary'!$A901,"+",""))), VALUE(SUBSTITUTE('Quantities Report_Secondary'!$A901,"+","")),IF('Quantities Report_Secondary'!$A901="","End of Project",$A902))</f>
        <v>End of Project</v>
      </c>
      <c r="B903" s="30" t="str">
        <f>IF(ISNUMBER('Quantities Report_Secondary'!$A901), "", TRIM(CLEAN(SUBSTITUTE('Quantities Report_Secondary'!$A901, CHAR(160), " "))))</f>
        <v/>
      </c>
      <c r="C903" s="30">
        <f>'Quantities Report_Secondary'!F901</f>
        <v>0</v>
      </c>
      <c r="D903" s="32">
        <f>'Quantities Report_Secondary'!G901</f>
        <v>0</v>
      </c>
    </row>
    <row r="904" spans="1:4">
      <c r="A904" s="15" t="str">
        <f>IF(ISNUMBER(VALUE(SUBSTITUTE('Quantities Report_Secondary'!$A902,"+",""))), VALUE(SUBSTITUTE('Quantities Report_Secondary'!$A902,"+","")),IF('Quantities Report_Secondary'!$A902="","End of Project",$A903))</f>
        <v>End of Project</v>
      </c>
      <c r="B904" s="30" t="str">
        <f>IF(ISNUMBER('Quantities Report_Secondary'!$A902), "", TRIM(CLEAN(SUBSTITUTE('Quantities Report_Secondary'!$A902, CHAR(160), " "))))</f>
        <v/>
      </c>
      <c r="C904" s="30">
        <f>'Quantities Report_Secondary'!F902</f>
        <v>0</v>
      </c>
      <c r="D904" s="32">
        <f>'Quantities Report_Secondary'!G902</f>
        <v>0</v>
      </c>
    </row>
    <row r="905" spans="1:4">
      <c r="A905" s="15" t="str">
        <f>IF(ISNUMBER(VALUE(SUBSTITUTE('Quantities Report_Secondary'!$A903,"+",""))), VALUE(SUBSTITUTE('Quantities Report_Secondary'!$A903,"+","")),IF('Quantities Report_Secondary'!$A903="","End of Project",$A904))</f>
        <v>End of Project</v>
      </c>
      <c r="B905" s="30" t="str">
        <f>IF(ISNUMBER('Quantities Report_Secondary'!$A903), "", TRIM(CLEAN(SUBSTITUTE('Quantities Report_Secondary'!$A903, CHAR(160), " "))))</f>
        <v/>
      </c>
      <c r="C905" s="30">
        <f>'Quantities Report_Secondary'!F903</f>
        <v>0</v>
      </c>
      <c r="D905" s="32">
        <f>'Quantities Report_Secondary'!G903</f>
        <v>0</v>
      </c>
    </row>
    <row r="906" spans="1:4">
      <c r="A906" s="15" t="str">
        <f>IF(ISNUMBER(VALUE(SUBSTITUTE('Quantities Report_Secondary'!$A904,"+",""))), VALUE(SUBSTITUTE('Quantities Report_Secondary'!$A904,"+","")),IF('Quantities Report_Secondary'!$A904="","End of Project",$A905))</f>
        <v>End of Project</v>
      </c>
      <c r="B906" s="30" t="str">
        <f>IF(ISNUMBER('Quantities Report_Secondary'!$A904), "", TRIM(CLEAN(SUBSTITUTE('Quantities Report_Secondary'!$A904, CHAR(160), " "))))</f>
        <v/>
      </c>
      <c r="C906" s="30">
        <f>'Quantities Report_Secondary'!F904</f>
        <v>0</v>
      </c>
      <c r="D906" s="32">
        <f>'Quantities Report_Secondary'!G904</f>
        <v>0</v>
      </c>
    </row>
    <row r="907" spans="1:4">
      <c r="A907" s="15" t="str">
        <f>IF(ISNUMBER(VALUE(SUBSTITUTE('Quantities Report_Secondary'!$A905,"+",""))), VALUE(SUBSTITUTE('Quantities Report_Secondary'!$A905,"+","")),IF('Quantities Report_Secondary'!$A905="","End of Project",$A906))</f>
        <v>End of Project</v>
      </c>
      <c r="B907" s="30" t="str">
        <f>IF(ISNUMBER('Quantities Report_Secondary'!$A905), "", TRIM(CLEAN(SUBSTITUTE('Quantities Report_Secondary'!$A905, CHAR(160), " "))))</f>
        <v/>
      </c>
      <c r="C907" s="30">
        <f>'Quantities Report_Secondary'!F905</f>
        <v>0</v>
      </c>
      <c r="D907" s="32">
        <f>'Quantities Report_Secondary'!G905</f>
        <v>0</v>
      </c>
    </row>
    <row r="908" spans="1:4">
      <c r="A908" s="15" t="str">
        <f>IF(ISNUMBER(VALUE(SUBSTITUTE('Quantities Report_Secondary'!$A906,"+",""))), VALUE(SUBSTITUTE('Quantities Report_Secondary'!$A906,"+","")),IF('Quantities Report_Secondary'!$A906="","End of Project",$A907))</f>
        <v>End of Project</v>
      </c>
      <c r="B908" s="30" t="str">
        <f>IF(ISNUMBER('Quantities Report_Secondary'!$A906), "", TRIM(CLEAN(SUBSTITUTE('Quantities Report_Secondary'!$A906, CHAR(160), " "))))</f>
        <v/>
      </c>
      <c r="C908" s="30">
        <f>'Quantities Report_Secondary'!F906</f>
        <v>0</v>
      </c>
      <c r="D908" s="32">
        <f>'Quantities Report_Secondary'!G906</f>
        <v>0</v>
      </c>
    </row>
    <row r="909" spans="1:4">
      <c r="A909" s="15" t="str">
        <f>IF(ISNUMBER(VALUE(SUBSTITUTE('Quantities Report_Secondary'!$A907,"+",""))), VALUE(SUBSTITUTE('Quantities Report_Secondary'!$A907,"+","")),IF('Quantities Report_Secondary'!$A907="","End of Project",$A908))</f>
        <v>End of Project</v>
      </c>
      <c r="B909" s="30" t="str">
        <f>IF(ISNUMBER('Quantities Report_Secondary'!$A907), "", TRIM(CLEAN(SUBSTITUTE('Quantities Report_Secondary'!$A907, CHAR(160), " "))))</f>
        <v/>
      </c>
      <c r="C909" s="30">
        <f>'Quantities Report_Secondary'!F907</f>
        <v>0</v>
      </c>
      <c r="D909" s="32">
        <f>'Quantities Report_Secondary'!G907</f>
        <v>0</v>
      </c>
    </row>
    <row r="910" spans="1:4">
      <c r="A910" s="15" t="str">
        <f>IF(ISNUMBER(VALUE(SUBSTITUTE('Quantities Report_Secondary'!$A908,"+",""))), VALUE(SUBSTITUTE('Quantities Report_Secondary'!$A908,"+","")),IF('Quantities Report_Secondary'!$A908="","End of Project",$A909))</f>
        <v>End of Project</v>
      </c>
      <c r="B910" s="30" t="str">
        <f>IF(ISNUMBER('Quantities Report_Secondary'!$A908), "", TRIM(CLEAN(SUBSTITUTE('Quantities Report_Secondary'!$A908, CHAR(160), " "))))</f>
        <v/>
      </c>
      <c r="C910" s="30">
        <f>'Quantities Report_Secondary'!F908</f>
        <v>0</v>
      </c>
      <c r="D910" s="32">
        <f>'Quantities Report_Secondary'!G908</f>
        <v>0</v>
      </c>
    </row>
    <row r="911" spans="1:4">
      <c r="A911" s="15" t="str">
        <f>IF(ISNUMBER(VALUE(SUBSTITUTE('Quantities Report_Secondary'!$A909,"+",""))), VALUE(SUBSTITUTE('Quantities Report_Secondary'!$A909,"+","")),IF('Quantities Report_Secondary'!$A909="","End of Project",$A910))</f>
        <v>End of Project</v>
      </c>
      <c r="B911" s="30" t="str">
        <f>IF(ISNUMBER('Quantities Report_Secondary'!$A909), "", TRIM(CLEAN(SUBSTITUTE('Quantities Report_Secondary'!$A909, CHAR(160), " "))))</f>
        <v/>
      </c>
      <c r="C911" s="30">
        <f>'Quantities Report_Secondary'!F909</f>
        <v>0</v>
      </c>
      <c r="D911" s="32">
        <f>'Quantities Report_Secondary'!G909</f>
        <v>0</v>
      </c>
    </row>
    <row r="912" spans="1:4">
      <c r="A912" s="15" t="str">
        <f>IF(ISNUMBER(VALUE(SUBSTITUTE('Quantities Report_Secondary'!$A910,"+",""))), VALUE(SUBSTITUTE('Quantities Report_Secondary'!$A910,"+","")),IF('Quantities Report_Secondary'!$A910="","End of Project",$A911))</f>
        <v>End of Project</v>
      </c>
      <c r="B912" s="30" t="str">
        <f>IF(ISNUMBER('Quantities Report_Secondary'!$A910), "", TRIM(CLEAN(SUBSTITUTE('Quantities Report_Secondary'!$A910, CHAR(160), " "))))</f>
        <v/>
      </c>
      <c r="C912" s="30">
        <f>'Quantities Report_Secondary'!F910</f>
        <v>0</v>
      </c>
      <c r="D912" s="32">
        <f>'Quantities Report_Secondary'!G910</f>
        <v>0</v>
      </c>
    </row>
    <row r="913" spans="1:4">
      <c r="A913" s="15" t="str">
        <f>IF(ISNUMBER(VALUE(SUBSTITUTE('Quantities Report_Secondary'!$A911,"+",""))), VALUE(SUBSTITUTE('Quantities Report_Secondary'!$A911,"+","")),IF('Quantities Report_Secondary'!$A911="","End of Project",$A912))</f>
        <v>End of Project</v>
      </c>
      <c r="B913" s="30" t="str">
        <f>IF(ISNUMBER('Quantities Report_Secondary'!$A911), "", TRIM(CLEAN(SUBSTITUTE('Quantities Report_Secondary'!$A911, CHAR(160), " "))))</f>
        <v/>
      </c>
      <c r="C913" s="30">
        <f>'Quantities Report_Secondary'!F911</f>
        <v>0</v>
      </c>
      <c r="D913" s="32">
        <f>'Quantities Report_Secondary'!G911</f>
        <v>0</v>
      </c>
    </row>
    <row r="914" spans="1:4">
      <c r="A914" s="15" t="str">
        <f>IF(ISNUMBER(VALUE(SUBSTITUTE('Quantities Report_Secondary'!$A912,"+",""))), VALUE(SUBSTITUTE('Quantities Report_Secondary'!$A912,"+","")),IF('Quantities Report_Secondary'!$A912="","End of Project",$A913))</f>
        <v>End of Project</v>
      </c>
      <c r="B914" s="30" t="str">
        <f>IF(ISNUMBER('Quantities Report_Secondary'!$A912), "", TRIM(CLEAN(SUBSTITUTE('Quantities Report_Secondary'!$A912, CHAR(160), " "))))</f>
        <v/>
      </c>
      <c r="C914" s="30">
        <f>'Quantities Report_Secondary'!F912</f>
        <v>0</v>
      </c>
      <c r="D914" s="32">
        <f>'Quantities Report_Secondary'!G912</f>
        <v>0</v>
      </c>
    </row>
    <row r="915" spans="1:4">
      <c r="A915" s="15" t="str">
        <f>IF(ISNUMBER(VALUE(SUBSTITUTE('Quantities Report_Secondary'!$A913,"+",""))), VALUE(SUBSTITUTE('Quantities Report_Secondary'!$A913,"+","")),IF('Quantities Report_Secondary'!$A913="","End of Project",$A914))</f>
        <v>End of Project</v>
      </c>
      <c r="B915" s="30" t="str">
        <f>IF(ISNUMBER('Quantities Report_Secondary'!$A913), "", TRIM(CLEAN(SUBSTITUTE('Quantities Report_Secondary'!$A913, CHAR(160), " "))))</f>
        <v/>
      </c>
      <c r="C915" s="30">
        <f>'Quantities Report_Secondary'!F913</f>
        <v>0</v>
      </c>
      <c r="D915" s="32">
        <f>'Quantities Report_Secondary'!G913</f>
        <v>0</v>
      </c>
    </row>
    <row r="916" spans="1:4">
      <c r="A916" s="15" t="str">
        <f>IF(ISNUMBER(VALUE(SUBSTITUTE('Quantities Report_Secondary'!$A914,"+",""))), VALUE(SUBSTITUTE('Quantities Report_Secondary'!$A914,"+","")),IF('Quantities Report_Secondary'!$A914="","End of Project",$A915))</f>
        <v>End of Project</v>
      </c>
      <c r="B916" s="30" t="str">
        <f>IF(ISNUMBER('Quantities Report_Secondary'!$A914), "", TRIM(CLEAN(SUBSTITUTE('Quantities Report_Secondary'!$A914, CHAR(160), " "))))</f>
        <v/>
      </c>
      <c r="C916" s="30">
        <f>'Quantities Report_Secondary'!F914</f>
        <v>0</v>
      </c>
      <c r="D916" s="32">
        <f>'Quantities Report_Secondary'!G914</f>
        <v>0</v>
      </c>
    </row>
    <row r="917" spans="1:4">
      <c r="A917" s="15" t="str">
        <f>IF(ISNUMBER(VALUE(SUBSTITUTE('Quantities Report_Secondary'!$A915,"+",""))), VALUE(SUBSTITUTE('Quantities Report_Secondary'!$A915,"+","")),IF('Quantities Report_Secondary'!$A915="","End of Project",$A916))</f>
        <v>End of Project</v>
      </c>
      <c r="B917" s="30" t="str">
        <f>IF(ISNUMBER('Quantities Report_Secondary'!$A915), "", TRIM(CLEAN(SUBSTITUTE('Quantities Report_Secondary'!$A915, CHAR(160), " "))))</f>
        <v/>
      </c>
      <c r="C917" s="30">
        <f>'Quantities Report_Secondary'!F915</f>
        <v>0</v>
      </c>
      <c r="D917" s="32">
        <f>'Quantities Report_Secondary'!G915</f>
        <v>0</v>
      </c>
    </row>
    <row r="918" spans="1:4">
      <c r="A918" s="15" t="str">
        <f>IF(ISNUMBER(VALUE(SUBSTITUTE('Quantities Report_Secondary'!$A916,"+",""))), VALUE(SUBSTITUTE('Quantities Report_Secondary'!$A916,"+","")),IF('Quantities Report_Secondary'!$A916="","End of Project",$A917))</f>
        <v>End of Project</v>
      </c>
      <c r="B918" s="30" t="str">
        <f>IF(ISNUMBER('Quantities Report_Secondary'!$A916), "", TRIM(CLEAN(SUBSTITUTE('Quantities Report_Secondary'!$A916, CHAR(160), " "))))</f>
        <v/>
      </c>
      <c r="C918" s="30">
        <f>'Quantities Report_Secondary'!F916</f>
        <v>0</v>
      </c>
      <c r="D918" s="32">
        <f>'Quantities Report_Secondary'!G916</f>
        <v>0</v>
      </c>
    </row>
    <row r="919" spans="1:4">
      <c r="A919" s="15" t="str">
        <f>IF(ISNUMBER(VALUE(SUBSTITUTE('Quantities Report_Secondary'!$A917,"+",""))), VALUE(SUBSTITUTE('Quantities Report_Secondary'!$A917,"+","")),IF('Quantities Report_Secondary'!$A917="","End of Project",$A918))</f>
        <v>End of Project</v>
      </c>
      <c r="B919" s="30" t="str">
        <f>IF(ISNUMBER('Quantities Report_Secondary'!$A917), "", TRIM(CLEAN(SUBSTITUTE('Quantities Report_Secondary'!$A917, CHAR(160), " "))))</f>
        <v/>
      </c>
      <c r="C919" s="30">
        <f>'Quantities Report_Secondary'!F917</f>
        <v>0</v>
      </c>
      <c r="D919" s="32">
        <f>'Quantities Report_Secondary'!G917</f>
        <v>0</v>
      </c>
    </row>
    <row r="920" spans="1:4">
      <c r="A920" s="15" t="str">
        <f>IF(ISNUMBER(VALUE(SUBSTITUTE('Quantities Report_Secondary'!$A918,"+",""))), VALUE(SUBSTITUTE('Quantities Report_Secondary'!$A918,"+","")),IF('Quantities Report_Secondary'!$A918="","End of Project",$A919))</f>
        <v>End of Project</v>
      </c>
      <c r="B920" s="30" t="str">
        <f>IF(ISNUMBER('Quantities Report_Secondary'!$A918), "", TRIM(CLEAN(SUBSTITUTE('Quantities Report_Secondary'!$A918, CHAR(160), " "))))</f>
        <v/>
      </c>
      <c r="C920" s="30">
        <f>'Quantities Report_Secondary'!F918</f>
        <v>0</v>
      </c>
      <c r="D920" s="32">
        <f>'Quantities Report_Secondary'!G918</f>
        <v>0</v>
      </c>
    </row>
    <row r="921" spans="1:4">
      <c r="A921" s="15" t="str">
        <f>IF(ISNUMBER(VALUE(SUBSTITUTE('Quantities Report_Secondary'!$A919,"+",""))), VALUE(SUBSTITUTE('Quantities Report_Secondary'!$A919,"+","")),IF('Quantities Report_Secondary'!$A919="","End of Project",$A920))</f>
        <v>End of Project</v>
      </c>
      <c r="B921" s="30" t="str">
        <f>IF(ISNUMBER('Quantities Report_Secondary'!$A919), "", TRIM(CLEAN(SUBSTITUTE('Quantities Report_Secondary'!$A919, CHAR(160), " "))))</f>
        <v/>
      </c>
      <c r="C921" s="30">
        <f>'Quantities Report_Secondary'!F919</f>
        <v>0</v>
      </c>
      <c r="D921" s="32">
        <f>'Quantities Report_Secondary'!G919</f>
        <v>0</v>
      </c>
    </row>
    <row r="922" spans="1:4">
      <c r="A922" s="15" t="str">
        <f>IF(ISNUMBER(VALUE(SUBSTITUTE('Quantities Report_Secondary'!$A920,"+",""))), VALUE(SUBSTITUTE('Quantities Report_Secondary'!$A920,"+","")),IF('Quantities Report_Secondary'!$A920="","End of Project",$A921))</f>
        <v>End of Project</v>
      </c>
      <c r="B922" s="30" t="str">
        <f>IF(ISNUMBER('Quantities Report_Secondary'!$A920), "", TRIM(CLEAN(SUBSTITUTE('Quantities Report_Secondary'!$A920, CHAR(160), " "))))</f>
        <v/>
      </c>
      <c r="C922" s="30">
        <f>'Quantities Report_Secondary'!F920</f>
        <v>0</v>
      </c>
      <c r="D922" s="32">
        <f>'Quantities Report_Secondary'!G920</f>
        <v>0</v>
      </c>
    </row>
    <row r="923" spans="1:4">
      <c r="A923" s="15" t="str">
        <f>IF(ISNUMBER(VALUE(SUBSTITUTE('Quantities Report_Secondary'!$A921,"+",""))), VALUE(SUBSTITUTE('Quantities Report_Secondary'!$A921,"+","")),IF('Quantities Report_Secondary'!$A921="","End of Project",$A922))</f>
        <v>End of Project</v>
      </c>
      <c r="B923" s="30" t="str">
        <f>IF(ISNUMBER('Quantities Report_Secondary'!$A921), "", TRIM(CLEAN(SUBSTITUTE('Quantities Report_Secondary'!$A921, CHAR(160), " "))))</f>
        <v/>
      </c>
      <c r="C923" s="30">
        <f>'Quantities Report_Secondary'!F921</f>
        <v>0</v>
      </c>
      <c r="D923" s="32">
        <f>'Quantities Report_Secondary'!G921</f>
        <v>0</v>
      </c>
    </row>
    <row r="924" spans="1:4">
      <c r="A924" s="15" t="str">
        <f>IF(ISNUMBER(VALUE(SUBSTITUTE('Quantities Report_Secondary'!$A922,"+",""))), VALUE(SUBSTITUTE('Quantities Report_Secondary'!$A922,"+","")),IF('Quantities Report_Secondary'!$A922="","End of Project",$A923))</f>
        <v>End of Project</v>
      </c>
      <c r="B924" s="30" t="str">
        <f>IF(ISNUMBER('Quantities Report_Secondary'!$A922), "", TRIM(CLEAN(SUBSTITUTE('Quantities Report_Secondary'!$A922, CHAR(160), " "))))</f>
        <v/>
      </c>
      <c r="C924" s="30">
        <f>'Quantities Report_Secondary'!F922</f>
        <v>0</v>
      </c>
      <c r="D924" s="32">
        <f>'Quantities Report_Secondary'!G922</f>
        <v>0</v>
      </c>
    </row>
    <row r="925" spans="1:4">
      <c r="A925" s="15" t="str">
        <f>IF(ISNUMBER(VALUE(SUBSTITUTE('Quantities Report_Secondary'!$A923,"+",""))), VALUE(SUBSTITUTE('Quantities Report_Secondary'!$A923,"+","")),IF('Quantities Report_Secondary'!$A923="","End of Project",$A924))</f>
        <v>End of Project</v>
      </c>
      <c r="B925" s="30" t="str">
        <f>IF(ISNUMBER('Quantities Report_Secondary'!$A923), "", TRIM(CLEAN(SUBSTITUTE('Quantities Report_Secondary'!$A923, CHAR(160), " "))))</f>
        <v/>
      </c>
      <c r="C925" s="30">
        <f>'Quantities Report_Secondary'!F923</f>
        <v>0</v>
      </c>
      <c r="D925" s="32">
        <f>'Quantities Report_Secondary'!G923</f>
        <v>0</v>
      </c>
    </row>
    <row r="926" spans="1:4">
      <c r="A926" s="15" t="str">
        <f>IF(ISNUMBER(VALUE(SUBSTITUTE('Quantities Report_Secondary'!$A924,"+",""))), VALUE(SUBSTITUTE('Quantities Report_Secondary'!$A924,"+","")),IF('Quantities Report_Secondary'!$A924="","End of Project",$A925))</f>
        <v>End of Project</v>
      </c>
      <c r="B926" s="30" t="str">
        <f>IF(ISNUMBER('Quantities Report_Secondary'!$A924), "", TRIM(CLEAN(SUBSTITUTE('Quantities Report_Secondary'!$A924, CHAR(160), " "))))</f>
        <v/>
      </c>
      <c r="C926" s="30">
        <f>'Quantities Report_Secondary'!F924</f>
        <v>0</v>
      </c>
      <c r="D926" s="32">
        <f>'Quantities Report_Secondary'!G924</f>
        <v>0</v>
      </c>
    </row>
    <row r="927" spans="1:4">
      <c r="A927" s="15" t="str">
        <f>IF(ISNUMBER(VALUE(SUBSTITUTE('Quantities Report_Secondary'!$A925,"+",""))), VALUE(SUBSTITUTE('Quantities Report_Secondary'!$A925,"+","")),IF('Quantities Report_Secondary'!$A925="","End of Project",$A926))</f>
        <v>End of Project</v>
      </c>
      <c r="B927" s="30" t="str">
        <f>IF(ISNUMBER('Quantities Report_Secondary'!$A925), "", TRIM(CLEAN(SUBSTITUTE('Quantities Report_Secondary'!$A925, CHAR(160), " "))))</f>
        <v/>
      </c>
      <c r="C927" s="30">
        <f>'Quantities Report_Secondary'!F925</f>
        <v>0</v>
      </c>
      <c r="D927" s="32">
        <f>'Quantities Report_Secondary'!G925</f>
        <v>0</v>
      </c>
    </row>
    <row r="928" spans="1:4">
      <c r="A928" s="15" t="str">
        <f>IF(ISNUMBER(VALUE(SUBSTITUTE('Quantities Report_Secondary'!$A926,"+",""))), VALUE(SUBSTITUTE('Quantities Report_Secondary'!$A926,"+","")),IF('Quantities Report_Secondary'!$A926="","End of Project",$A927))</f>
        <v>End of Project</v>
      </c>
      <c r="B928" s="30" t="str">
        <f>IF(ISNUMBER('Quantities Report_Secondary'!$A926), "", TRIM(CLEAN(SUBSTITUTE('Quantities Report_Secondary'!$A926, CHAR(160), " "))))</f>
        <v/>
      </c>
      <c r="C928" s="30">
        <f>'Quantities Report_Secondary'!F926</f>
        <v>0</v>
      </c>
      <c r="D928" s="32">
        <f>'Quantities Report_Secondary'!G926</f>
        <v>0</v>
      </c>
    </row>
    <row r="929" spans="1:4">
      <c r="A929" s="15" t="str">
        <f>IF(ISNUMBER(VALUE(SUBSTITUTE('Quantities Report_Secondary'!$A927,"+",""))), VALUE(SUBSTITUTE('Quantities Report_Secondary'!$A927,"+","")),IF('Quantities Report_Secondary'!$A927="","End of Project",$A928))</f>
        <v>End of Project</v>
      </c>
      <c r="B929" s="30" t="str">
        <f>IF(ISNUMBER('Quantities Report_Secondary'!$A927), "", TRIM(CLEAN(SUBSTITUTE('Quantities Report_Secondary'!$A927, CHAR(160), " "))))</f>
        <v/>
      </c>
      <c r="C929" s="30">
        <f>'Quantities Report_Secondary'!F927</f>
        <v>0</v>
      </c>
      <c r="D929" s="32">
        <f>'Quantities Report_Secondary'!G927</f>
        <v>0</v>
      </c>
    </row>
    <row r="930" spans="1:4">
      <c r="A930" s="15" t="str">
        <f>IF(ISNUMBER(VALUE(SUBSTITUTE('Quantities Report_Secondary'!$A928,"+",""))), VALUE(SUBSTITUTE('Quantities Report_Secondary'!$A928,"+","")),IF('Quantities Report_Secondary'!$A928="","End of Project",$A929))</f>
        <v>End of Project</v>
      </c>
      <c r="B930" s="30" t="str">
        <f>IF(ISNUMBER('Quantities Report_Secondary'!$A928), "", TRIM(CLEAN(SUBSTITUTE('Quantities Report_Secondary'!$A928, CHAR(160), " "))))</f>
        <v/>
      </c>
      <c r="C930" s="30">
        <f>'Quantities Report_Secondary'!F928</f>
        <v>0</v>
      </c>
      <c r="D930" s="32">
        <f>'Quantities Report_Secondary'!G928</f>
        <v>0</v>
      </c>
    </row>
    <row r="931" spans="1:4">
      <c r="A931" s="15" t="str">
        <f>IF(ISNUMBER(VALUE(SUBSTITUTE('Quantities Report_Secondary'!$A929,"+",""))), VALUE(SUBSTITUTE('Quantities Report_Secondary'!$A929,"+","")),IF('Quantities Report_Secondary'!$A929="","End of Project",$A930))</f>
        <v>End of Project</v>
      </c>
      <c r="B931" s="30" t="str">
        <f>IF(ISNUMBER('Quantities Report_Secondary'!$A929), "", TRIM(CLEAN(SUBSTITUTE('Quantities Report_Secondary'!$A929, CHAR(160), " "))))</f>
        <v/>
      </c>
      <c r="C931" s="30">
        <f>'Quantities Report_Secondary'!F929</f>
        <v>0</v>
      </c>
      <c r="D931" s="32">
        <f>'Quantities Report_Secondary'!G929</f>
        <v>0</v>
      </c>
    </row>
    <row r="932" spans="1:4">
      <c r="A932" s="15" t="str">
        <f>IF(ISNUMBER(VALUE(SUBSTITUTE('Quantities Report_Secondary'!$A930,"+",""))), VALUE(SUBSTITUTE('Quantities Report_Secondary'!$A930,"+","")),IF('Quantities Report_Secondary'!$A930="","End of Project",$A931))</f>
        <v>End of Project</v>
      </c>
      <c r="B932" s="30" t="str">
        <f>IF(ISNUMBER('Quantities Report_Secondary'!$A930), "", TRIM(CLEAN(SUBSTITUTE('Quantities Report_Secondary'!$A930, CHAR(160), " "))))</f>
        <v/>
      </c>
      <c r="C932" s="30">
        <f>'Quantities Report_Secondary'!F930</f>
        <v>0</v>
      </c>
      <c r="D932" s="32">
        <f>'Quantities Report_Secondary'!G930</f>
        <v>0</v>
      </c>
    </row>
    <row r="933" spans="1:4">
      <c r="A933" s="15" t="str">
        <f>IF(ISNUMBER(VALUE(SUBSTITUTE('Quantities Report_Secondary'!$A931,"+",""))), VALUE(SUBSTITUTE('Quantities Report_Secondary'!$A931,"+","")),IF('Quantities Report_Secondary'!$A931="","End of Project",$A932))</f>
        <v>End of Project</v>
      </c>
      <c r="B933" s="30" t="str">
        <f>IF(ISNUMBER('Quantities Report_Secondary'!$A931), "", TRIM(CLEAN(SUBSTITUTE('Quantities Report_Secondary'!$A931, CHAR(160), " "))))</f>
        <v/>
      </c>
      <c r="C933" s="30">
        <f>'Quantities Report_Secondary'!F931</f>
        <v>0</v>
      </c>
      <c r="D933" s="32">
        <f>'Quantities Report_Secondary'!G931</f>
        <v>0</v>
      </c>
    </row>
    <row r="934" spans="1:4">
      <c r="A934" s="15" t="str">
        <f>IF(ISNUMBER(VALUE(SUBSTITUTE('Quantities Report_Secondary'!$A932,"+",""))), VALUE(SUBSTITUTE('Quantities Report_Secondary'!$A932,"+","")),IF('Quantities Report_Secondary'!$A932="","End of Project",$A933))</f>
        <v>End of Project</v>
      </c>
      <c r="B934" s="30" t="str">
        <f>IF(ISNUMBER('Quantities Report_Secondary'!$A932), "", TRIM(CLEAN(SUBSTITUTE('Quantities Report_Secondary'!$A932, CHAR(160), " "))))</f>
        <v/>
      </c>
      <c r="C934" s="30">
        <f>'Quantities Report_Secondary'!F932</f>
        <v>0</v>
      </c>
      <c r="D934" s="32">
        <f>'Quantities Report_Secondary'!G932</f>
        <v>0</v>
      </c>
    </row>
    <row r="935" spans="1:4">
      <c r="A935" s="15" t="str">
        <f>IF(ISNUMBER(VALUE(SUBSTITUTE('Quantities Report_Secondary'!$A933,"+",""))), VALUE(SUBSTITUTE('Quantities Report_Secondary'!$A933,"+","")),IF('Quantities Report_Secondary'!$A933="","End of Project",$A934))</f>
        <v>End of Project</v>
      </c>
      <c r="B935" s="30" t="str">
        <f>IF(ISNUMBER('Quantities Report_Secondary'!$A933), "", TRIM(CLEAN(SUBSTITUTE('Quantities Report_Secondary'!$A933, CHAR(160), " "))))</f>
        <v/>
      </c>
      <c r="C935" s="30">
        <f>'Quantities Report_Secondary'!F933</f>
        <v>0</v>
      </c>
      <c r="D935" s="32">
        <f>'Quantities Report_Secondary'!G933</f>
        <v>0</v>
      </c>
    </row>
    <row r="936" spans="1:4">
      <c r="A936" s="15" t="str">
        <f>IF(ISNUMBER(VALUE(SUBSTITUTE('Quantities Report_Secondary'!$A934,"+",""))), VALUE(SUBSTITUTE('Quantities Report_Secondary'!$A934,"+","")),IF('Quantities Report_Secondary'!$A934="","End of Project",$A935))</f>
        <v>End of Project</v>
      </c>
      <c r="B936" s="30" t="str">
        <f>IF(ISNUMBER('Quantities Report_Secondary'!$A934), "", TRIM(CLEAN(SUBSTITUTE('Quantities Report_Secondary'!$A934, CHAR(160), " "))))</f>
        <v/>
      </c>
      <c r="C936" s="30">
        <f>'Quantities Report_Secondary'!F934</f>
        <v>0</v>
      </c>
      <c r="D936" s="32">
        <f>'Quantities Report_Secondary'!G934</f>
        <v>0</v>
      </c>
    </row>
    <row r="937" spans="1:4">
      <c r="A937" s="15" t="str">
        <f>IF(ISNUMBER(VALUE(SUBSTITUTE('Quantities Report_Secondary'!$A935,"+",""))), VALUE(SUBSTITUTE('Quantities Report_Secondary'!$A935,"+","")),IF('Quantities Report_Secondary'!$A935="","End of Project",$A936))</f>
        <v>End of Project</v>
      </c>
      <c r="B937" s="30" t="str">
        <f>IF(ISNUMBER('Quantities Report_Secondary'!$A935), "", TRIM(CLEAN(SUBSTITUTE('Quantities Report_Secondary'!$A935, CHAR(160), " "))))</f>
        <v/>
      </c>
      <c r="C937" s="30">
        <f>'Quantities Report_Secondary'!F935</f>
        <v>0</v>
      </c>
      <c r="D937" s="32">
        <f>'Quantities Report_Secondary'!G935</f>
        <v>0</v>
      </c>
    </row>
    <row r="938" spans="1:4">
      <c r="A938" s="15" t="str">
        <f>IF(ISNUMBER(VALUE(SUBSTITUTE('Quantities Report_Secondary'!$A936,"+",""))), VALUE(SUBSTITUTE('Quantities Report_Secondary'!$A936,"+","")),IF('Quantities Report_Secondary'!$A936="","End of Project",$A937))</f>
        <v>End of Project</v>
      </c>
      <c r="B938" s="30" t="str">
        <f>IF(ISNUMBER('Quantities Report_Secondary'!$A936), "", TRIM(CLEAN(SUBSTITUTE('Quantities Report_Secondary'!$A936, CHAR(160), " "))))</f>
        <v/>
      </c>
      <c r="C938" s="30">
        <f>'Quantities Report_Secondary'!F936</f>
        <v>0</v>
      </c>
      <c r="D938" s="32">
        <f>'Quantities Report_Secondary'!G936</f>
        <v>0</v>
      </c>
    </row>
    <row r="939" spans="1:4">
      <c r="A939" s="15" t="str">
        <f>IF(ISNUMBER(VALUE(SUBSTITUTE('Quantities Report_Secondary'!$A937,"+",""))), VALUE(SUBSTITUTE('Quantities Report_Secondary'!$A937,"+","")),IF('Quantities Report_Secondary'!$A937="","End of Project",$A938))</f>
        <v>End of Project</v>
      </c>
      <c r="B939" s="30" t="str">
        <f>IF(ISNUMBER('Quantities Report_Secondary'!$A937), "", TRIM(CLEAN(SUBSTITUTE('Quantities Report_Secondary'!$A937, CHAR(160), " "))))</f>
        <v/>
      </c>
      <c r="C939" s="30">
        <f>'Quantities Report_Secondary'!F937</f>
        <v>0</v>
      </c>
      <c r="D939" s="32">
        <f>'Quantities Report_Secondary'!G937</f>
        <v>0</v>
      </c>
    </row>
    <row r="940" spans="1:4">
      <c r="A940" s="15" t="str">
        <f>IF(ISNUMBER(VALUE(SUBSTITUTE('Quantities Report_Secondary'!$A938,"+",""))), VALUE(SUBSTITUTE('Quantities Report_Secondary'!$A938,"+","")),IF('Quantities Report_Secondary'!$A938="","End of Project",$A939))</f>
        <v>End of Project</v>
      </c>
      <c r="B940" s="30" t="str">
        <f>IF(ISNUMBER('Quantities Report_Secondary'!$A938), "", TRIM(CLEAN(SUBSTITUTE('Quantities Report_Secondary'!$A938, CHAR(160), " "))))</f>
        <v/>
      </c>
      <c r="C940" s="30">
        <f>'Quantities Report_Secondary'!F938</f>
        <v>0</v>
      </c>
      <c r="D940" s="32">
        <f>'Quantities Report_Secondary'!G938</f>
        <v>0</v>
      </c>
    </row>
    <row r="941" spans="1:4">
      <c r="A941" s="15" t="str">
        <f>IF(ISNUMBER(VALUE(SUBSTITUTE('Quantities Report_Secondary'!$A939,"+",""))), VALUE(SUBSTITUTE('Quantities Report_Secondary'!$A939,"+","")),IF('Quantities Report_Secondary'!$A939="","End of Project",$A940))</f>
        <v>End of Project</v>
      </c>
      <c r="B941" s="30" t="str">
        <f>IF(ISNUMBER('Quantities Report_Secondary'!$A939), "", TRIM(CLEAN(SUBSTITUTE('Quantities Report_Secondary'!$A939, CHAR(160), " "))))</f>
        <v/>
      </c>
      <c r="C941" s="30">
        <f>'Quantities Report_Secondary'!F939</f>
        <v>0</v>
      </c>
      <c r="D941" s="32">
        <f>'Quantities Report_Secondary'!G939</f>
        <v>0</v>
      </c>
    </row>
    <row r="942" spans="1:4">
      <c r="A942" s="15" t="str">
        <f>IF(ISNUMBER(VALUE(SUBSTITUTE('Quantities Report_Secondary'!$A940,"+",""))), VALUE(SUBSTITUTE('Quantities Report_Secondary'!$A940,"+","")),IF('Quantities Report_Secondary'!$A940="","End of Project",$A941))</f>
        <v>End of Project</v>
      </c>
      <c r="B942" s="30" t="str">
        <f>IF(ISNUMBER('Quantities Report_Secondary'!$A940), "", TRIM(CLEAN(SUBSTITUTE('Quantities Report_Secondary'!$A940, CHAR(160), " "))))</f>
        <v/>
      </c>
      <c r="C942" s="30">
        <f>'Quantities Report_Secondary'!F940</f>
        <v>0</v>
      </c>
      <c r="D942" s="32">
        <f>'Quantities Report_Secondary'!G940</f>
        <v>0</v>
      </c>
    </row>
    <row r="943" spans="1:4">
      <c r="A943" s="15" t="str">
        <f>IF(ISNUMBER(VALUE(SUBSTITUTE('Quantities Report_Secondary'!$A941,"+",""))), VALUE(SUBSTITUTE('Quantities Report_Secondary'!$A941,"+","")),IF('Quantities Report_Secondary'!$A941="","End of Project",$A942))</f>
        <v>End of Project</v>
      </c>
      <c r="B943" s="30" t="str">
        <f>IF(ISNUMBER('Quantities Report_Secondary'!$A941), "", TRIM(CLEAN(SUBSTITUTE('Quantities Report_Secondary'!$A941, CHAR(160), " "))))</f>
        <v/>
      </c>
      <c r="C943" s="30">
        <f>'Quantities Report_Secondary'!F941</f>
        <v>0</v>
      </c>
      <c r="D943" s="32">
        <f>'Quantities Report_Secondary'!G941</f>
        <v>0</v>
      </c>
    </row>
    <row r="944" spans="1:4">
      <c r="A944" s="15" t="str">
        <f>IF(ISNUMBER(VALUE(SUBSTITUTE('Quantities Report_Secondary'!$A942,"+",""))), VALUE(SUBSTITUTE('Quantities Report_Secondary'!$A942,"+","")),IF('Quantities Report_Secondary'!$A942="","End of Project",$A943))</f>
        <v>End of Project</v>
      </c>
      <c r="B944" s="30" t="str">
        <f>IF(ISNUMBER('Quantities Report_Secondary'!$A942), "", TRIM(CLEAN(SUBSTITUTE('Quantities Report_Secondary'!$A942, CHAR(160), " "))))</f>
        <v/>
      </c>
      <c r="C944" s="30">
        <f>'Quantities Report_Secondary'!F942</f>
        <v>0</v>
      </c>
      <c r="D944" s="32">
        <f>'Quantities Report_Secondary'!G942</f>
        <v>0</v>
      </c>
    </row>
    <row r="945" spans="1:4">
      <c r="A945" s="15" t="str">
        <f>IF(ISNUMBER(VALUE(SUBSTITUTE('Quantities Report_Secondary'!$A943,"+",""))), VALUE(SUBSTITUTE('Quantities Report_Secondary'!$A943,"+","")),IF('Quantities Report_Secondary'!$A943="","End of Project",$A944))</f>
        <v>End of Project</v>
      </c>
      <c r="B945" s="30" t="str">
        <f>IF(ISNUMBER('Quantities Report_Secondary'!$A943), "", TRIM(CLEAN(SUBSTITUTE('Quantities Report_Secondary'!$A943, CHAR(160), " "))))</f>
        <v/>
      </c>
      <c r="C945" s="30">
        <f>'Quantities Report_Secondary'!F943</f>
        <v>0</v>
      </c>
      <c r="D945" s="32">
        <f>'Quantities Report_Secondary'!G943</f>
        <v>0</v>
      </c>
    </row>
    <row r="946" spans="1:4">
      <c r="A946" s="15" t="str">
        <f>IF(ISNUMBER(VALUE(SUBSTITUTE('Quantities Report_Secondary'!$A944,"+",""))), VALUE(SUBSTITUTE('Quantities Report_Secondary'!$A944,"+","")),IF('Quantities Report_Secondary'!$A944="","End of Project",$A945))</f>
        <v>End of Project</v>
      </c>
      <c r="B946" s="30" t="str">
        <f>IF(ISNUMBER('Quantities Report_Secondary'!$A944), "", TRIM(CLEAN(SUBSTITUTE('Quantities Report_Secondary'!$A944, CHAR(160), " "))))</f>
        <v/>
      </c>
      <c r="C946" s="30">
        <f>'Quantities Report_Secondary'!F944</f>
        <v>0</v>
      </c>
      <c r="D946" s="32">
        <f>'Quantities Report_Secondary'!G944</f>
        <v>0</v>
      </c>
    </row>
    <row r="947" spans="1:4">
      <c r="A947" s="15" t="str">
        <f>IF(ISNUMBER(VALUE(SUBSTITUTE('Quantities Report_Secondary'!$A945,"+",""))), VALUE(SUBSTITUTE('Quantities Report_Secondary'!$A945,"+","")),IF('Quantities Report_Secondary'!$A945="","End of Project",$A946))</f>
        <v>End of Project</v>
      </c>
      <c r="B947" s="30" t="str">
        <f>IF(ISNUMBER('Quantities Report_Secondary'!$A945), "", TRIM(CLEAN(SUBSTITUTE('Quantities Report_Secondary'!$A945, CHAR(160), " "))))</f>
        <v/>
      </c>
      <c r="C947" s="30">
        <f>'Quantities Report_Secondary'!F945</f>
        <v>0</v>
      </c>
      <c r="D947" s="32">
        <f>'Quantities Report_Secondary'!G945</f>
        <v>0</v>
      </c>
    </row>
    <row r="948" spans="1:4">
      <c r="A948" s="15" t="str">
        <f>IF(ISNUMBER(VALUE(SUBSTITUTE('Quantities Report_Secondary'!$A946,"+",""))), VALUE(SUBSTITUTE('Quantities Report_Secondary'!$A946,"+","")),IF('Quantities Report_Secondary'!$A946="","End of Project",$A947))</f>
        <v>End of Project</v>
      </c>
      <c r="B948" s="30" t="str">
        <f>IF(ISNUMBER('Quantities Report_Secondary'!$A946), "", TRIM(CLEAN(SUBSTITUTE('Quantities Report_Secondary'!$A946, CHAR(160), " "))))</f>
        <v/>
      </c>
      <c r="C948" s="30">
        <f>'Quantities Report_Secondary'!F946</f>
        <v>0</v>
      </c>
      <c r="D948" s="32">
        <f>'Quantities Report_Secondary'!G946</f>
        <v>0</v>
      </c>
    </row>
    <row r="949" spans="1:4">
      <c r="A949" s="15" t="str">
        <f>IF(ISNUMBER(VALUE(SUBSTITUTE('Quantities Report_Secondary'!$A947,"+",""))), VALUE(SUBSTITUTE('Quantities Report_Secondary'!$A947,"+","")),IF('Quantities Report_Secondary'!$A947="","End of Project",$A948))</f>
        <v>End of Project</v>
      </c>
      <c r="B949" s="30" t="str">
        <f>IF(ISNUMBER('Quantities Report_Secondary'!$A947), "", TRIM(CLEAN(SUBSTITUTE('Quantities Report_Secondary'!$A947, CHAR(160), " "))))</f>
        <v/>
      </c>
      <c r="C949" s="30">
        <f>'Quantities Report_Secondary'!F947</f>
        <v>0</v>
      </c>
      <c r="D949" s="32">
        <f>'Quantities Report_Secondary'!G947</f>
        <v>0</v>
      </c>
    </row>
    <row r="950" spans="1:4">
      <c r="A950" s="15" t="str">
        <f>IF(ISNUMBER(VALUE(SUBSTITUTE('Quantities Report_Secondary'!$A948,"+",""))), VALUE(SUBSTITUTE('Quantities Report_Secondary'!$A948,"+","")),IF('Quantities Report_Secondary'!$A948="","End of Project",$A949))</f>
        <v>End of Project</v>
      </c>
      <c r="B950" s="30" t="str">
        <f>IF(ISNUMBER('Quantities Report_Secondary'!$A948), "", TRIM(CLEAN(SUBSTITUTE('Quantities Report_Secondary'!$A948, CHAR(160), " "))))</f>
        <v/>
      </c>
      <c r="C950" s="30">
        <f>'Quantities Report_Secondary'!F948</f>
        <v>0</v>
      </c>
      <c r="D950" s="32">
        <f>'Quantities Report_Secondary'!G948</f>
        <v>0</v>
      </c>
    </row>
    <row r="951" spans="1:4">
      <c r="A951" s="15" t="str">
        <f>IF(ISNUMBER(VALUE(SUBSTITUTE('Quantities Report_Secondary'!$A949,"+",""))), VALUE(SUBSTITUTE('Quantities Report_Secondary'!$A949,"+","")),IF('Quantities Report_Secondary'!$A949="","End of Project",$A950))</f>
        <v>End of Project</v>
      </c>
      <c r="B951" s="30" t="str">
        <f>IF(ISNUMBER('Quantities Report_Secondary'!$A949), "", TRIM(CLEAN(SUBSTITUTE('Quantities Report_Secondary'!$A949, CHAR(160), " "))))</f>
        <v/>
      </c>
      <c r="C951" s="30">
        <f>'Quantities Report_Secondary'!F949</f>
        <v>0</v>
      </c>
      <c r="D951" s="32">
        <f>'Quantities Report_Secondary'!G949</f>
        <v>0</v>
      </c>
    </row>
    <row r="952" spans="1:4">
      <c r="A952" s="15" t="str">
        <f>IF(ISNUMBER(VALUE(SUBSTITUTE('Quantities Report_Secondary'!$A950,"+",""))), VALUE(SUBSTITUTE('Quantities Report_Secondary'!$A950,"+","")),IF('Quantities Report_Secondary'!$A950="","End of Project",$A951))</f>
        <v>End of Project</v>
      </c>
      <c r="B952" s="30" t="str">
        <f>IF(ISNUMBER('Quantities Report_Secondary'!$A950), "", TRIM(CLEAN(SUBSTITUTE('Quantities Report_Secondary'!$A950, CHAR(160), " "))))</f>
        <v/>
      </c>
      <c r="C952" s="30">
        <f>'Quantities Report_Secondary'!F950</f>
        <v>0</v>
      </c>
      <c r="D952" s="32">
        <f>'Quantities Report_Secondary'!G950</f>
        <v>0</v>
      </c>
    </row>
    <row r="953" spans="1:4">
      <c r="A953" s="15" t="str">
        <f>IF(ISNUMBER(VALUE(SUBSTITUTE('Quantities Report_Secondary'!$A951,"+",""))), VALUE(SUBSTITUTE('Quantities Report_Secondary'!$A951,"+","")),IF('Quantities Report_Secondary'!$A951="","End of Project",$A952))</f>
        <v>End of Project</v>
      </c>
      <c r="B953" s="30" t="str">
        <f>IF(ISNUMBER('Quantities Report_Secondary'!$A951), "", TRIM(CLEAN(SUBSTITUTE('Quantities Report_Secondary'!$A951, CHAR(160), " "))))</f>
        <v/>
      </c>
      <c r="C953" s="30">
        <f>'Quantities Report_Secondary'!F951</f>
        <v>0</v>
      </c>
      <c r="D953" s="32">
        <f>'Quantities Report_Secondary'!G951</f>
        <v>0</v>
      </c>
    </row>
    <row r="954" spans="1:4">
      <c r="A954" s="15" t="str">
        <f>IF(ISNUMBER(VALUE(SUBSTITUTE('Quantities Report_Secondary'!$A952,"+",""))), VALUE(SUBSTITUTE('Quantities Report_Secondary'!$A952,"+","")),IF('Quantities Report_Secondary'!$A952="","End of Project",$A953))</f>
        <v>End of Project</v>
      </c>
      <c r="B954" s="30" t="str">
        <f>IF(ISNUMBER('Quantities Report_Secondary'!$A952), "", TRIM(CLEAN(SUBSTITUTE('Quantities Report_Secondary'!$A952, CHAR(160), " "))))</f>
        <v/>
      </c>
      <c r="C954" s="30">
        <f>'Quantities Report_Secondary'!F952</f>
        <v>0</v>
      </c>
      <c r="D954" s="32">
        <f>'Quantities Report_Secondary'!G952</f>
        <v>0</v>
      </c>
    </row>
    <row r="955" spans="1:4">
      <c r="A955" s="15" t="str">
        <f>IF(ISNUMBER(VALUE(SUBSTITUTE('Quantities Report_Secondary'!$A953,"+",""))), VALUE(SUBSTITUTE('Quantities Report_Secondary'!$A953,"+","")),IF('Quantities Report_Secondary'!$A953="","End of Project",$A954))</f>
        <v>End of Project</v>
      </c>
      <c r="B955" s="30" t="str">
        <f>IF(ISNUMBER('Quantities Report_Secondary'!$A953), "", TRIM(CLEAN(SUBSTITUTE('Quantities Report_Secondary'!$A953, CHAR(160), " "))))</f>
        <v/>
      </c>
      <c r="C955" s="30">
        <f>'Quantities Report_Secondary'!F953</f>
        <v>0</v>
      </c>
      <c r="D955" s="32">
        <f>'Quantities Report_Secondary'!G953</f>
        <v>0</v>
      </c>
    </row>
    <row r="956" spans="1:4">
      <c r="A956" s="15" t="str">
        <f>IF(ISNUMBER(VALUE(SUBSTITUTE('Quantities Report_Secondary'!$A954,"+",""))), VALUE(SUBSTITUTE('Quantities Report_Secondary'!$A954,"+","")),IF('Quantities Report_Secondary'!$A954="","End of Project",$A955))</f>
        <v>End of Project</v>
      </c>
      <c r="B956" s="30" t="str">
        <f>IF(ISNUMBER('Quantities Report_Secondary'!$A954), "", TRIM(CLEAN(SUBSTITUTE('Quantities Report_Secondary'!$A954, CHAR(160), " "))))</f>
        <v/>
      </c>
      <c r="C956" s="30">
        <f>'Quantities Report_Secondary'!F954</f>
        <v>0</v>
      </c>
      <c r="D956" s="32">
        <f>'Quantities Report_Secondary'!G954</f>
        <v>0</v>
      </c>
    </row>
    <row r="957" spans="1:4">
      <c r="A957" s="15" t="str">
        <f>IF(ISNUMBER(VALUE(SUBSTITUTE('Quantities Report_Secondary'!$A955,"+",""))), VALUE(SUBSTITUTE('Quantities Report_Secondary'!$A955,"+","")),IF('Quantities Report_Secondary'!$A955="","End of Project",$A956))</f>
        <v>End of Project</v>
      </c>
      <c r="B957" s="30" t="str">
        <f>IF(ISNUMBER('Quantities Report_Secondary'!$A955), "", TRIM(CLEAN(SUBSTITUTE('Quantities Report_Secondary'!$A955, CHAR(160), " "))))</f>
        <v/>
      </c>
      <c r="C957" s="30">
        <f>'Quantities Report_Secondary'!F955</f>
        <v>0</v>
      </c>
      <c r="D957" s="32">
        <f>'Quantities Report_Secondary'!G955</f>
        <v>0</v>
      </c>
    </row>
    <row r="958" spans="1:4">
      <c r="A958" s="15" t="str">
        <f>IF(ISNUMBER(VALUE(SUBSTITUTE('Quantities Report_Secondary'!$A956,"+",""))), VALUE(SUBSTITUTE('Quantities Report_Secondary'!$A956,"+","")),IF('Quantities Report_Secondary'!$A956="","End of Project",$A957))</f>
        <v>End of Project</v>
      </c>
      <c r="B958" s="30" t="str">
        <f>IF(ISNUMBER('Quantities Report_Secondary'!$A956), "", TRIM(CLEAN(SUBSTITUTE('Quantities Report_Secondary'!$A956, CHAR(160), " "))))</f>
        <v/>
      </c>
      <c r="C958" s="30">
        <f>'Quantities Report_Secondary'!F956</f>
        <v>0</v>
      </c>
      <c r="D958" s="32">
        <f>'Quantities Report_Secondary'!G956</f>
        <v>0</v>
      </c>
    </row>
    <row r="959" spans="1:4">
      <c r="A959" s="15" t="str">
        <f>IF(ISNUMBER(VALUE(SUBSTITUTE('Quantities Report_Secondary'!$A957,"+",""))), VALUE(SUBSTITUTE('Quantities Report_Secondary'!$A957,"+","")),IF('Quantities Report_Secondary'!$A957="","End of Project",$A958))</f>
        <v>End of Project</v>
      </c>
      <c r="B959" s="30" t="str">
        <f>IF(ISNUMBER('Quantities Report_Secondary'!$A957), "", TRIM(CLEAN(SUBSTITUTE('Quantities Report_Secondary'!$A957, CHAR(160), " "))))</f>
        <v/>
      </c>
      <c r="C959" s="30">
        <f>'Quantities Report_Secondary'!F957</f>
        <v>0</v>
      </c>
      <c r="D959" s="32">
        <f>'Quantities Report_Secondary'!G957</f>
        <v>0</v>
      </c>
    </row>
    <row r="960" spans="1:4">
      <c r="A960" s="15" t="str">
        <f>IF(ISNUMBER(VALUE(SUBSTITUTE('Quantities Report_Secondary'!$A958,"+",""))), VALUE(SUBSTITUTE('Quantities Report_Secondary'!$A958,"+","")),IF('Quantities Report_Secondary'!$A958="","End of Project",$A959))</f>
        <v>End of Project</v>
      </c>
      <c r="B960" s="30" t="str">
        <f>IF(ISNUMBER('Quantities Report_Secondary'!$A958), "", TRIM(CLEAN(SUBSTITUTE('Quantities Report_Secondary'!$A958, CHAR(160), " "))))</f>
        <v/>
      </c>
      <c r="C960" s="30">
        <f>'Quantities Report_Secondary'!F958</f>
        <v>0</v>
      </c>
      <c r="D960" s="32">
        <f>'Quantities Report_Secondary'!G958</f>
        <v>0</v>
      </c>
    </row>
    <row r="961" spans="1:4">
      <c r="A961" s="15" t="str">
        <f>IF(ISNUMBER(VALUE(SUBSTITUTE('Quantities Report_Secondary'!$A959,"+",""))), VALUE(SUBSTITUTE('Quantities Report_Secondary'!$A959,"+","")),IF('Quantities Report_Secondary'!$A959="","End of Project",$A960))</f>
        <v>End of Project</v>
      </c>
      <c r="B961" s="30" t="str">
        <f>IF(ISNUMBER('Quantities Report_Secondary'!$A959), "", TRIM(CLEAN(SUBSTITUTE('Quantities Report_Secondary'!$A959, CHAR(160), " "))))</f>
        <v/>
      </c>
      <c r="C961" s="30">
        <f>'Quantities Report_Secondary'!F959</f>
        <v>0</v>
      </c>
      <c r="D961" s="32">
        <f>'Quantities Report_Secondary'!G959</f>
        <v>0</v>
      </c>
    </row>
    <row r="962" spans="1:4">
      <c r="A962" s="15" t="str">
        <f>IF(ISNUMBER(VALUE(SUBSTITUTE('Quantities Report_Secondary'!$A960,"+",""))), VALUE(SUBSTITUTE('Quantities Report_Secondary'!$A960,"+","")),IF('Quantities Report_Secondary'!$A960="","End of Project",$A961))</f>
        <v>End of Project</v>
      </c>
      <c r="B962" s="30" t="str">
        <f>IF(ISNUMBER('Quantities Report_Secondary'!$A960), "", TRIM(CLEAN(SUBSTITUTE('Quantities Report_Secondary'!$A960, CHAR(160), " "))))</f>
        <v/>
      </c>
      <c r="C962" s="30">
        <f>'Quantities Report_Secondary'!F960</f>
        <v>0</v>
      </c>
      <c r="D962" s="32">
        <f>'Quantities Report_Secondary'!G960</f>
        <v>0</v>
      </c>
    </row>
    <row r="963" spans="1:4">
      <c r="A963" s="15" t="str">
        <f>IF(ISNUMBER(VALUE(SUBSTITUTE('Quantities Report_Secondary'!$A961,"+",""))), VALUE(SUBSTITUTE('Quantities Report_Secondary'!$A961,"+","")),IF('Quantities Report_Secondary'!$A961="","End of Project",$A962))</f>
        <v>End of Project</v>
      </c>
      <c r="B963" s="30" t="str">
        <f>IF(ISNUMBER('Quantities Report_Secondary'!$A961), "", TRIM(CLEAN(SUBSTITUTE('Quantities Report_Secondary'!$A961, CHAR(160), " "))))</f>
        <v/>
      </c>
      <c r="C963" s="30">
        <f>'Quantities Report_Secondary'!F961</f>
        <v>0</v>
      </c>
      <c r="D963" s="32">
        <f>'Quantities Report_Secondary'!G961</f>
        <v>0</v>
      </c>
    </row>
    <row r="964" spans="1:4">
      <c r="A964" s="15" t="str">
        <f>IF(ISNUMBER(VALUE(SUBSTITUTE('Quantities Report_Secondary'!$A962,"+",""))), VALUE(SUBSTITUTE('Quantities Report_Secondary'!$A962,"+","")),IF('Quantities Report_Secondary'!$A962="","End of Project",$A963))</f>
        <v>End of Project</v>
      </c>
      <c r="B964" s="30" t="str">
        <f>IF(ISNUMBER('Quantities Report_Secondary'!$A962), "", TRIM(CLEAN(SUBSTITUTE('Quantities Report_Secondary'!$A962, CHAR(160), " "))))</f>
        <v/>
      </c>
      <c r="C964" s="30">
        <f>'Quantities Report_Secondary'!F962</f>
        <v>0</v>
      </c>
      <c r="D964" s="32">
        <f>'Quantities Report_Secondary'!G962</f>
        <v>0</v>
      </c>
    </row>
    <row r="965" spans="1:4">
      <c r="A965" s="15" t="str">
        <f>IF(ISNUMBER(VALUE(SUBSTITUTE('Quantities Report_Secondary'!$A963,"+",""))), VALUE(SUBSTITUTE('Quantities Report_Secondary'!$A963,"+","")),IF('Quantities Report_Secondary'!$A963="","End of Project",$A964))</f>
        <v>End of Project</v>
      </c>
      <c r="B965" s="30" t="str">
        <f>IF(ISNUMBER('Quantities Report_Secondary'!$A963), "", TRIM(CLEAN(SUBSTITUTE('Quantities Report_Secondary'!$A963, CHAR(160), " "))))</f>
        <v/>
      </c>
      <c r="C965" s="30">
        <f>'Quantities Report_Secondary'!F963</f>
        <v>0</v>
      </c>
      <c r="D965" s="32">
        <f>'Quantities Report_Secondary'!G963</f>
        <v>0</v>
      </c>
    </row>
    <row r="966" spans="1:4">
      <c r="A966" s="15" t="str">
        <f>IF(ISNUMBER(VALUE(SUBSTITUTE('Quantities Report_Secondary'!$A964,"+",""))), VALUE(SUBSTITUTE('Quantities Report_Secondary'!$A964,"+","")),IF('Quantities Report_Secondary'!$A964="","End of Project",$A965))</f>
        <v>End of Project</v>
      </c>
      <c r="B966" s="30" t="str">
        <f>IF(ISNUMBER('Quantities Report_Secondary'!$A964), "", TRIM(CLEAN(SUBSTITUTE('Quantities Report_Secondary'!$A964, CHAR(160), " "))))</f>
        <v/>
      </c>
      <c r="C966" s="30">
        <f>'Quantities Report_Secondary'!F964</f>
        <v>0</v>
      </c>
      <c r="D966" s="32">
        <f>'Quantities Report_Secondary'!G964</f>
        <v>0</v>
      </c>
    </row>
    <row r="967" spans="1:4">
      <c r="A967" s="15" t="str">
        <f>IF(ISNUMBER(VALUE(SUBSTITUTE('Quantities Report_Secondary'!$A965,"+",""))), VALUE(SUBSTITUTE('Quantities Report_Secondary'!$A965,"+","")),IF('Quantities Report_Secondary'!$A965="","End of Project",$A966))</f>
        <v>End of Project</v>
      </c>
      <c r="B967" s="30" t="str">
        <f>IF(ISNUMBER('Quantities Report_Secondary'!$A965), "", TRIM(CLEAN(SUBSTITUTE('Quantities Report_Secondary'!$A965, CHAR(160), " "))))</f>
        <v/>
      </c>
      <c r="C967" s="30">
        <f>'Quantities Report_Secondary'!F965</f>
        <v>0</v>
      </c>
      <c r="D967" s="32">
        <f>'Quantities Report_Secondary'!G965</f>
        <v>0</v>
      </c>
    </row>
    <row r="968" spans="1:4">
      <c r="A968" s="15" t="str">
        <f>IF(ISNUMBER(VALUE(SUBSTITUTE('Quantities Report_Secondary'!$A966,"+",""))), VALUE(SUBSTITUTE('Quantities Report_Secondary'!$A966,"+","")),IF('Quantities Report_Secondary'!$A966="","End of Project",$A967))</f>
        <v>End of Project</v>
      </c>
      <c r="B968" s="30" t="str">
        <f>IF(ISNUMBER('Quantities Report_Secondary'!$A966), "", TRIM(CLEAN(SUBSTITUTE('Quantities Report_Secondary'!$A966, CHAR(160), " "))))</f>
        <v/>
      </c>
      <c r="C968" s="30">
        <f>'Quantities Report_Secondary'!F966</f>
        <v>0</v>
      </c>
      <c r="D968" s="32">
        <f>'Quantities Report_Secondary'!G966</f>
        <v>0</v>
      </c>
    </row>
    <row r="969" spans="1:4">
      <c r="A969" s="15" t="str">
        <f>IF(ISNUMBER(VALUE(SUBSTITUTE('Quantities Report_Secondary'!$A967,"+",""))), VALUE(SUBSTITUTE('Quantities Report_Secondary'!$A967,"+","")),IF('Quantities Report_Secondary'!$A967="","End of Project",$A968))</f>
        <v>End of Project</v>
      </c>
      <c r="B969" s="30" t="str">
        <f>IF(ISNUMBER('Quantities Report_Secondary'!$A967), "", TRIM(CLEAN(SUBSTITUTE('Quantities Report_Secondary'!$A967, CHAR(160), " "))))</f>
        <v/>
      </c>
      <c r="C969" s="30">
        <f>'Quantities Report_Secondary'!F967</f>
        <v>0</v>
      </c>
      <c r="D969" s="32">
        <f>'Quantities Report_Secondary'!G967</f>
        <v>0</v>
      </c>
    </row>
    <row r="970" spans="1:4">
      <c r="A970" s="15" t="str">
        <f>IF(ISNUMBER(VALUE(SUBSTITUTE('Quantities Report_Secondary'!$A968,"+",""))), VALUE(SUBSTITUTE('Quantities Report_Secondary'!$A968,"+","")),IF('Quantities Report_Secondary'!$A968="","End of Project",$A969))</f>
        <v>End of Project</v>
      </c>
      <c r="B970" s="30" t="str">
        <f>IF(ISNUMBER('Quantities Report_Secondary'!$A968), "", TRIM(CLEAN(SUBSTITUTE('Quantities Report_Secondary'!$A968, CHAR(160), " "))))</f>
        <v/>
      </c>
      <c r="C970" s="30">
        <f>'Quantities Report_Secondary'!F968</f>
        <v>0</v>
      </c>
      <c r="D970" s="32">
        <f>'Quantities Report_Secondary'!G968</f>
        <v>0</v>
      </c>
    </row>
    <row r="971" spans="1:4">
      <c r="A971" s="15" t="str">
        <f>IF(ISNUMBER(VALUE(SUBSTITUTE('Quantities Report_Secondary'!$A969,"+",""))), VALUE(SUBSTITUTE('Quantities Report_Secondary'!$A969,"+","")),IF('Quantities Report_Secondary'!$A969="","End of Project",$A970))</f>
        <v>End of Project</v>
      </c>
      <c r="B971" s="30" t="str">
        <f>IF(ISNUMBER('Quantities Report_Secondary'!$A969), "", TRIM(CLEAN(SUBSTITUTE('Quantities Report_Secondary'!$A969, CHAR(160), " "))))</f>
        <v/>
      </c>
      <c r="C971" s="30">
        <f>'Quantities Report_Secondary'!F969</f>
        <v>0</v>
      </c>
      <c r="D971" s="32">
        <f>'Quantities Report_Secondary'!G969</f>
        <v>0</v>
      </c>
    </row>
    <row r="972" spans="1:4">
      <c r="A972" s="15" t="str">
        <f>IF(ISNUMBER(VALUE(SUBSTITUTE('Quantities Report_Secondary'!$A970,"+",""))), VALUE(SUBSTITUTE('Quantities Report_Secondary'!$A970,"+","")),IF('Quantities Report_Secondary'!$A970="","End of Project",$A971))</f>
        <v>End of Project</v>
      </c>
      <c r="B972" s="30" t="str">
        <f>IF(ISNUMBER('Quantities Report_Secondary'!$A970), "", TRIM(CLEAN(SUBSTITUTE('Quantities Report_Secondary'!$A970, CHAR(160), " "))))</f>
        <v/>
      </c>
      <c r="C972" s="30">
        <f>'Quantities Report_Secondary'!F970</f>
        <v>0</v>
      </c>
      <c r="D972" s="32">
        <f>'Quantities Report_Secondary'!G970</f>
        <v>0</v>
      </c>
    </row>
    <row r="973" spans="1:4">
      <c r="A973" s="15" t="str">
        <f>IF(ISNUMBER(VALUE(SUBSTITUTE('Quantities Report_Secondary'!$A971,"+",""))), VALUE(SUBSTITUTE('Quantities Report_Secondary'!$A971,"+","")),IF('Quantities Report_Secondary'!$A971="","End of Project",$A972))</f>
        <v>End of Project</v>
      </c>
      <c r="B973" s="30" t="str">
        <f>IF(ISNUMBER('Quantities Report_Secondary'!$A971), "", TRIM(CLEAN(SUBSTITUTE('Quantities Report_Secondary'!$A971, CHAR(160), " "))))</f>
        <v/>
      </c>
      <c r="C973" s="30">
        <f>'Quantities Report_Secondary'!F971</f>
        <v>0</v>
      </c>
      <c r="D973" s="32">
        <f>'Quantities Report_Secondary'!G971</f>
        <v>0</v>
      </c>
    </row>
    <row r="974" spans="1:4">
      <c r="A974" s="15" t="str">
        <f>IF(ISNUMBER(VALUE(SUBSTITUTE('Quantities Report_Secondary'!$A972,"+",""))), VALUE(SUBSTITUTE('Quantities Report_Secondary'!$A972,"+","")),IF('Quantities Report_Secondary'!$A972="","End of Project",$A973))</f>
        <v>End of Project</v>
      </c>
      <c r="B974" s="30" t="str">
        <f>IF(ISNUMBER('Quantities Report_Secondary'!$A972), "", TRIM(CLEAN(SUBSTITUTE('Quantities Report_Secondary'!$A972, CHAR(160), " "))))</f>
        <v/>
      </c>
      <c r="C974" s="30">
        <f>'Quantities Report_Secondary'!F972</f>
        <v>0</v>
      </c>
      <c r="D974" s="32">
        <f>'Quantities Report_Secondary'!G972</f>
        <v>0</v>
      </c>
    </row>
    <row r="975" spans="1:4">
      <c r="A975" s="15" t="str">
        <f>IF(ISNUMBER(VALUE(SUBSTITUTE('Quantities Report_Secondary'!$A973,"+",""))), VALUE(SUBSTITUTE('Quantities Report_Secondary'!$A973,"+","")),IF('Quantities Report_Secondary'!$A973="","End of Project",$A974))</f>
        <v>End of Project</v>
      </c>
      <c r="B975" s="30" t="str">
        <f>IF(ISNUMBER('Quantities Report_Secondary'!$A973), "", TRIM(CLEAN(SUBSTITUTE('Quantities Report_Secondary'!$A973, CHAR(160), " "))))</f>
        <v/>
      </c>
      <c r="C975" s="30">
        <f>'Quantities Report_Secondary'!F973</f>
        <v>0</v>
      </c>
      <c r="D975" s="32">
        <f>'Quantities Report_Secondary'!G973</f>
        <v>0</v>
      </c>
    </row>
    <row r="976" spans="1:4">
      <c r="A976" s="15" t="str">
        <f>IF(ISNUMBER(VALUE(SUBSTITUTE('Quantities Report_Secondary'!$A974,"+",""))), VALUE(SUBSTITUTE('Quantities Report_Secondary'!$A974,"+","")),IF('Quantities Report_Secondary'!$A974="","End of Project",$A975))</f>
        <v>End of Project</v>
      </c>
      <c r="B976" s="30" t="str">
        <f>IF(ISNUMBER('Quantities Report_Secondary'!$A974), "", TRIM(CLEAN(SUBSTITUTE('Quantities Report_Secondary'!$A974, CHAR(160), " "))))</f>
        <v/>
      </c>
      <c r="C976" s="30">
        <f>'Quantities Report_Secondary'!F974</f>
        <v>0</v>
      </c>
      <c r="D976" s="32">
        <f>'Quantities Report_Secondary'!G974</f>
        <v>0</v>
      </c>
    </row>
    <row r="977" spans="1:4">
      <c r="A977" s="15" t="str">
        <f>IF(ISNUMBER(VALUE(SUBSTITUTE('Quantities Report_Secondary'!$A975,"+",""))), VALUE(SUBSTITUTE('Quantities Report_Secondary'!$A975,"+","")),IF('Quantities Report_Secondary'!$A975="","End of Project",$A976))</f>
        <v>End of Project</v>
      </c>
      <c r="B977" s="30" t="str">
        <f>IF(ISNUMBER('Quantities Report_Secondary'!$A975), "", TRIM(CLEAN(SUBSTITUTE('Quantities Report_Secondary'!$A975, CHAR(160), " "))))</f>
        <v/>
      </c>
      <c r="C977" s="30">
        <f>'Quantities Report_Secondary'!F975</f>
        <v>0</v>
      </c>
      <c r="D977" s="32">
        <f>'Quantities Report_Secondary'!G975</f>
        <v>0</v>
      </c>
    </row>
    <row r="978" spans="1:4">
      <c r="A978" s="15" t="str">
        <f>IF(ISNUMBER(VALUE(SUBSTITUTE('Quantities Report_Secondary'!$A976,"+",""))), VALUE(SUBSTITUTE('Quantities Report_Secondary'!$A976,"+","")),IF('Quantities Report_Secondary'!$A976="","End of Project",$A977))</f>
        <v>End of Project</v>
      </c>
      <c r="B978" s="30" t="str">
        <f>IF(ISNUMBER('Quantities Report_Secondary'!$A976), "", TRIM(CLEAN(SUBSTITUTE('Quantities Report_Secondary'!$A976, CHAR(160), " "))))</f>
        <v/>
      </c>
      <c r="C978" s="30">
        <f>'Quantities Report_Secondary'!F976</f>
        <v>0</v>
      </c>
      <c r="D978" s="32">
        <f>'Quantities Report_Secondary'!G976</f>
        <v>0</v>
      </c>
    </row>
    <row r="979" spans="1:4">
      <c r="A979" s="15" t="str">
        <f>IF(ISNUMBER(VALUE(SUBSTITUTE('Quantities Report_Secondary'!$A977,"+",""))), VALUE(SUBSTITUTE('Quantities Report_Secondary'!$A977,"+","")),IF('Quantities Report_Secondary'!$A977="","End of Project",$A978))</f>
        <v>End of Project</v>
      </c>
      <c r="B979" s="30" t="str">
        <f>IF(ISNUMBER('Quantities Report_Secondary'!$A977), "", TRIM(CLEAN(SUBSTITUTE('Quantities Report_Secondary'!$A977, CHAR(160), " "))))</f>
        <v/>
      </c>
      <c r="C979" s="30">
        <f>'Quantities Report_Secondary'!F977</f>
        <v>0</v>
      </c>
      <c r="D979" s="32">
        <f>'Quantities Report_Secondary'!G977</f>
        <v>0</v>
      </c>
    </row>
    <row r="980" spans="1:4">
      <c r="A980" s="15" t="str">
        <f>IF(ISNUMBER(VALUE(SUBSTITUTE('Quantities Report_Secondary'!$A978,"+",""))), VALUE(SUBSTITUTE('Quantities Report_Secondary'!$A978,"+","")),IF('Quantities Report_Secondary'!$A978="","End of Project",$A979))</f>
        <v>End of Project</v>
      </c>
      <c r="B980" s="30" t="str">
        <f>IF(ISNUMBER('Quantities Report_Secondary'!$A978), "", TRIM(CLEAN(SUBSTITUTE('Quantities Report_Secondary'!$A978, CHAR(160), " "))))</f>
        <v/>
      </c>
      <c r="C980" s="30">
        <f>'Quantities Report_Secondary'!F978</f>
        <v>0</v>
      </c>
      <c r="D980" s="32">
        <f>'Quantities Report_Secondary'!G978</f>
        <v>0</v>
      </c>
    </row>
    <row r="981" spans="1:4">
      <c r="A981" s="15" t="str">
        <f>IF(ISNUMBER(VALUE(SUBSTITUTE('Quantities Report_Secondary'!$A979,"+",""))), VALUE(SUBSTITUTE('Quantities Report_Secondary'!$A979,"+","")),IF('Quantities Report_Secondary'!$A979="","End of Project",$A980))</f>
        <v>End of Project</v>
      </c>
      <c r="B981" s="30" t="str">
        <f>IF(ISNUMBER('Quantities Report_Secondary'!$A979), "", TRIM(CLEAN(SUBSTITUTE('Quantities Report_Secondary'!$A979, CHAR(160), " "))))</f>
        <v/>
      </c>
      <c r="C981" s="30">
        <f>'Quantities Report_Secondary'!F979</f>
        <v>0</v>
      </c>
      <c r="D981" s="32">
        <f>'Quantities Report_Secondary'!G979</f>
        <v>0</v>
      </c>
    </row>
    <row r="982" spans="1:4">
      <c r="A982" s="15" t="str">
        <f>IF(ISNUMBER(VALUE(SUBSTITUTE('Quantities Report_Secondary'!$A980,"+",""))), VALUE(SUBSTITUTE('Quantities Report_Secondary'!$A980,"+","")),IF('Quantities Report_Secondary'!$A980="","End of Project",$A981))</f>
        <v>End of Project</v>
      </c>
      <c r="B982" s="30" t="str">
        <f>IF(ISNUMBER('Quantities Report_Secondary'!$A980), "", TRIM(CLEAN(SUBSTITUTE('Quantities Report_Secondary'!$A980, CHAR(160), " "))))</f>
        <v/>
      </c>
      <c r="C982" s="30">
        <f>'Quantities Report_Secondary'!F980</f>
        <v>0</v>
      </c>
      <c r="D982" s="32">
        <f>'Quantities Report_Secondary'!G980</f>
        <v>0</v>
      </c>
    </row>
    <row r="983" spans="1:4">
      <c r="A983" s="15" t="str">
        <f>IF(ISNUMBER(VALUE(SUBSTITUTE('Quantities Report_Secondary'!$A981,"+",""))), VALUE(SUBSTITUTE('Quantities Report_Secondary'!$A981,"+","")),IF('Quantities Report_Secondary'!$A981="","End of Project",$A982))</f>
        <v>End of Project</v>
      </c>
      <c r="B983" s="30" t="str">
        <f>IF(ISNUMBER('Quantities Report_Secondary'!$A981), "", TRIM(CLEAN(SUBSTITUTE('Quantities Report_Secondary'!$A981, CHAR(160), " "))))</f>
        <v/>
      </c>
      <c r="C983" s="30">
        <f>'Quantities Report_Secondary'!F981</f>
        <v>0</v>
      </c>
      <c r="D983" s="32">
        <f>'Quantities Report_Secondary'!G981</f>
        <v>0</v>
      </c>
    </row>
    <row r="984" spans="1:4">
      <c r="A984" s="15" t="str">
        <f>IF(ISNUMBER(VALUE(SUBSTITUTE('Quantities Report_Secondary'!$A982,"+",""))), VALUE(SUBSTITUTE('Quantities Report_Secondary'!$A982,"+","")),IF('Quantities Report_Secondary'!$A982="","End of Project",$A983))</f>
        <v>End of Project</v>
      </c>
      <c r="B984" s="30" t="str">
        <f>IF(ISNUMBER('Quantities Report_Secondary'!$A982), "", TRIM(CLEAN(SUBSTITUTE('Quantities Report_Secondary'!$A982, CHAR(160), " "))))</f>
        <v/>
      </c>
      <c r="C984" s="30">
        <f>'Quantities Report_Secondary'!F982</f>
        <v>0</v>
      </c>
      <c r="D984" s="32">
        <f>'Quantities Report_Secondary'!G982</f>
        <v>0</v>
      </c>
    </row>
    <row r="985" spans="1:4">
      <c r="A985" s="15" t="str">
        <f>IF(ISNUMBER(VALUE(SUBSTITUTE('Quantities Report_Secondary'!$A983,"+",""))), VALUE(SUBSTITUTE('Quantities Report_Secondary'!$A983,"+","")),IF('Quantities Report_Secondary'!$A983="","End of Project",$A984))</f>
        <v>End of Project</v>
      </c>
      <c r="B985" s="30" t="str">
        <f>IF(ISNUMBER('Quantities Report_Secondary'!$A983), "", TRIM(CLEAN(SUBSTITUTE('Quantities Report_Secondary'!$A983, CHAR(160), " "))))</f>
        <v/>
      </c>
      <c r="C985" s="30">
        <f>'Quantities Report_Secondary'!F983</f>
        <v>0</v>
      </c>
      <c r="D985" s="32">
        <f>'Quantities Report_Secondary'!G983</f>
        <v>0</v>
      </c>
    </row>
    <row r="986" spans="1:4">
      <c r="A986" s="15" t="str">
        <f>IF(ISNUMBER(VALUE(SUBSTITUTE('Quantities Report_Secondary'!$A984,"+",""))), VALUE(SUBSTITUTE('Quantities Report_Secondary'!$A984,"+","")),IF('Quantities Report_Secondary'!$A984="","End of Project",$A985))</f>
        <v>End of Project</v>
      </c>
      <c r="B986" s="30" t="str">
        <f>IF(ISNUMBER('Quantities Report_Secondary'!$A984), "", TRIM(CLEAN(SUBSTITUTE('Quantities Report_Secondary'!$A984, CHAR(160), " "))))</f>
        <v/>
      </c>
      <c r="C986" s="30">
        <f>'Quantities Report_Secondary'!F984</f>
        <v>0</v>
      </c>
      <c r="D986" s="32">
        <f>'Quantities Report_Secondary'!G984</f>
        <v>0</v>
      </c>
    </row>
    <row r="987" spans="1:4">
      <c r="A987" s="15" t="str">
        <f>IF(ISNUMBER(VALUE(SUBSTITUTE('Quantities Report_Secondary'!$A985,"+",""))), VALUE(SUBSTITUTE('Quantities Report_Secondary'!$A985,"+","")),IF('Quantities Report_Secondary'!$A985="","End of Project",$A986))</f>
        <v>End of Project</v>
      </c>
      <c r="B987" s="30" t="str">
        <f>IF(ISNUMBER('Quantities Report_Secondary'!$A985), "", TRIM(CLEAN(SUBSTITUTE('Quantities Report_Secondary'!$A985, CHAR(160), " "))))</f>
        <v/>
      </c>
      <c r="C987" s="30">
        <f>'Quantities Report_Secondary'!F985</f>
        <v>0</v>
      </c>
      <c r="D987" s="32">
        <f>'Quantities Report_Secondary'!G985</f>
        <v>0</v>
      </c>
    </row>
    <row r="988" spans="1:4">
      <c r="A988" s="15" t="str">
        <f>IF(ISNUMBER(VALUE(SUBSTITUTE('Quantities Report_Secondary'!$A986,"+",""))), VALUE(SUBSTITUTE('Quantities Report_Secondary'!$A986,"+","")),IF('Quantities Report_Secondary'!$A986="","End of Project",$A987))</f>
        <v>End of Project</v>
      </c>
      <c r="B988" s="30" t="str">
        <f>IF(ISNUMBER('Quantities Report_Secondary'!$A986), "", TRIM(CLEAN(SUBSTITUTE('Quantities Report_Secondary'!$A986, CHAR(160), " "))))</f>
        <v/>
      </c>
      <c r="C988" s="30">
        <f>'Quantities Report_Secondary'!F986</f>
        <v>0</v>
      </c>
      <c r="D988" s="32">
        <f>'Quantities Report_Secondary'!G986</f>
        <v>0</v>
      </c>
    </row>
    <row r="989" spans="1:4">
      <c r="A989" s="15" t="str">
        <f>IF(ISNUMBER(VALUE(SUBSTITUTE('Quantities Report_Secondary'!$A987,"+",""))), VALUE(SUBSTITUTE('Quantities Report_Secondary'!$A987,"+","")),IF('Quantities Report_Secondary'!$A987="","End of Project",$A988))</f>
        <v>End of Project</v>
      </c>
      <c r="B989" s="30" t="str">
        <f>IF(ISNUMBER('Quantities Report_Secondary'!$A987), "", TRIM(CLEAN(SUBSTITUTE('Quantities Report_Secondary'!$A987, CHAR(160), " "))))</f>
        <v/>
      </c>
      <c r="C989" s="30">
        <f>'Quantities Report_Secondary'!F987</f>
        <v>0</v>
      </c>
      <c r="D989" s="32">
        <f>'Quantities Report_Secondary'!G987</f>
        <v>0</v>
      </c>
    </row>
    <row r="990" spans="1:4">
      <c r="A990" s="15" t="str">
        <f>IF(ISNUMBER(VALUE(SUBSTITUTE('Quantities Report_Secondary'!$A988,"+",""))), VALUE(SUBSTITUTE('Quantities Report_Secondary'!$A988,"+","")),IF('Quantities Report_Secondary'!$A988="","End of Project",$A989))</f>
        <v>End of Project</v>
      </c>
      <c r="B990" s="30" t="str">
        <f>IF(ISNUMBER('Quantities Report_Secondary'!$A988), "", TRIM(CLEAN(SUBSTITUTE('Quantities Report_Secondary'!$A988, CHAR(160), " "))))</f>
        <v/>
      </c>
      <c r="C990" s="30">
        <f>'Quantities Report_Secondary'!F988</f>
        <v>0</v>
      </c>
      <c r="D990" s="32">
        <f>'Quantities Report_Secondary'!G988</f>
        <v>0</v>
      </c>
    </row>
    <row r="991" spans="1:4">
      <c r="A991" s="15" t="str">
        <f>IF(ISNUMBER(VALUE(SUBSTITUTE('Quantities Report_Secondary'!$A989,"+",""))), VALUE(SUBSTITUTE('Quantities Report_Secondary'!$A989,"+","")),IF('Quantities Report_Secondary'!$A989="","End of Project",$A990))</f>
        <v>End of Project</v>
      </c>
      <c r="B991" s="30" t="str">
        <f>IF(ISNUMBER('Quantities Report_Secondary'!$A989), "", TRIM(CLEAN(SUBSTITUTE('Quantities Report_Secondary'!$A989, CHAR(160), " "))))</f>
        <v/>
      </c>
      <c r="C991" s="30">
        <f>'Quantities Report_Secondary'!F989</f>
        <v>0</v>
      </c>
      <c r="D991" s="32">
        <f>'Quantities Report_Secondary'!G989</f>
        <v>0</v>
      </c>
    </row>
    <row r="992" spans="1:4">
      <c r="A992" s="15" t="str">
        <f>IF(ISNUMBER(VALUE(SUBSTITUTE('Quantities Report_Secondary'!$A990,"+",""))), VALUE(SUBSTITUTE('Quantities Report_Secondary'!$A990,"+","")),IF('Quantities Report_Secondary'!$A990="","End of Project",$A991))</f>
        <v>End of Project</v>
      </c>
      <c r="B992" s="30" t="str">
        <f>IF(ISNUMBER('Quantities Report_Secondary'!$A990), "", TRIM(CLEAN(SUBSTITUTE('Quantities Report_Secondary'!$A990, CHAR(160), " "))))</f>
        <v/>
      </c>
      <c r="C992" s="30">
        <f>'Quantities Report_Secondary'!F990</f>
        <v>0</v>
      </c>
      <c r="D992" s="32">
        <f>'Quantities Report_Secondary'!G990</f>
        <v>0</v>
      </c>
    </row>
    <row r="993" spans="1:4">
      <c r="A993" s="15" t="str">
        <f>IF(ISNUMBER(VALUE(SUBSTITUTE('Quantities Report_Secondary'!$A991,"+",""))), VALUE(SUBSTITUTE('Quantities Report_Secondary'!$A991,"+","")),IF('Quantities Report_Secondary'!$A991="","End of Project",$A992))</f>
        <v>End of Project</v>
      </c>
      <c r="B993" s="30" t="str">
        <f>IF(ISNUMBER('Quantities Report_Secondary'!$A991), "", TRIM(CLEAN(SUBSTITUTE('Quantities Report_Secondary'!$A991, CHAR(160), " "))))</f>
        <v/>
      </c>
      <c r="C993" s="30">
        <f>'Quantities Report_Secondary'!F991</f>
        <v>0</v>
      </c>
      <c r="D993" s="32">
        <f>'Quantities Report_Secondary'!G991</f>
        <v>0</v>
      </c>
    </row>
    <row r="994" spans="1:4">
      <c r="A994" s="15" t="str">
        <f>IF(ISNUMBER(VALUE(SUBSTITUTE('Quantities Report_Secondary'!$A992,"+",""))), VALUE(SUBSTITUTE('Quantities Report_Secondary'!$A992,"+","")),IF('Quantities Report_Secondary'!$A992="","End of Project",$A993))</f>
        <v>End of Project</v>
      </c>
      <c r="B994" s="30" t="str">
        <f>IF(ISNUMBER('Quantities Report_Secondary'!$A992), "", TRIM(CLEAN(SUBSTITUTE('Quantities Report_Secondary'!$A992, CHAR(160), " "))))</f>
        <v/>
      </c>
      <c r="C994" s="30">
        <f>'Quantities Report_Secondary'!F992</f>
        <v>0</v>
      </c>
      <c r="D994" s="32">
        <f>'Quantities Report_Secondary'!G992</f>
        <v>0</v>
      </c>
    </row>
    <row r="995" spans="1:4">
      <c r="A995" s="15" t="str">
        <f>IF(ISNUMBER(VALUE(SUBSTITUTE('Quantities Report_Secondary'!$A993,"+",""))), VALUE(SUBSTITUTE('Quantities Report_Secondary'!$A993,"+","")),IF('Quantities Report_Secondary'!$A993="","End of Project",$A994))</f>
        <v>End of Project</v>
      </c>
      <c r="B995" s="30" t="str">
        <f>IF(ISNUMBER('Quantities Report_Secondary'!$A993), "", TRIM(CLEAN(SUBSTITUTE('Quantities Report_Secondary'!$A993, CHAR(160), " "))))</f>
        <v/>
      </c>
      <c r="C995" s="30">
        <f>'Quantities Report_Secondary'!F993</f>
        <v>0</v>
      </c>
      <c r="D995" s="32">
        <f>'Quantities Report_Secondary'!G993</f>
        <v>0</v>
      </c>
    </row>
    <row r="996" spans="1:4">
      <c r="A996" s="15" t="str">
        <f>IF(ISNUMBER(VALUE(SUBSTITUTE('Quantities Report_Secondary'!$A994,"+",""))), VALUE(SUBSTITUTE('Quantities Report_Secondary'!$A994,"+","")),IF('Quantities Report_Secondary'!$A994="","End of Project",$A995))</f>
        <v>End of Project</v>
      </c>
      <c r="B996" s="30" t="str">
        <f>IF(ISNUMBER('Quantities Report_Secondary'!$A994), "", TRIM(CLEAN(SUBSTITUTE('Quantities Report_Secondary'!$A994, CHAR(160), " "))))</f>
        <v/>
      </c>
      <c r="C996" s="30">
        <f>'Quantities Report_Secondary'!F994</f>
        <v>0</v>
      </c>
      <c r="D996" s="32">
        <f>'Quantities Report_Secondary'!G994</f>
        <v>0</v>
      </c>
    </row>
    <row r="997" spans="1:4">
      <c r="A997" s="15" t="str">
        <f>IF(ISNUMBER(VALUE(SUBSTITUTE('Quantities Report_Secondary'!$A995,"+",""))), VALUE(SUBSTITUTE('Quantities Report_Secondary'!$A995,"+","")),IF('Quantities Report_Secondary'!$A995="","End of Project",$A996))</f>
        <v>End of Project</v>
      </c>
      <c r="B997" s="30" t="str">
        <f>IF(ISNUMBER('Quantities Report_Secondary'!$A995), "", TRIM(CLEAN(SUBSTITUTE('Quantities Report_Secondary'!$A995, CHAR(160), " "))))</f>
        <v/>
      </c>
      <c r="C997" s="30">
        <f>'Quantities Report_Secondary'!F995</f>
        <v>0</v>
      </c>
      <c r="D997" s="32">
        <f>'Quantities Report_Secondary'!G995</f>
        <v>0</v>
      </c>
    </row>
    <row r="998" spans="1:4">
      <c r="A998" s="15" t="str">
        <f>IF(ISNUMBER(VALUE(SUBSTITUTE('Quantities Report_Secondary'!$A996,"+",""))), VALUE(SUBSTITUTE('Quantities Report_Secondary'!$A996,"+","")),IF('Quantities Report_Secondary'!$A996="","End of Project",$A997))</f>
        <v>End of Project</v>
      </c>
      <c r="B998" s="30" t="str">
        <f>IF(ISNUMBER('Quantities Report_Secondary'!$A996), "", TRIM(CLEAN(SUBSTITUTE('Quantities Report_Secondary'!$A996, CHAR(160), " "))))</f>
        <v/>
      </c>
      <c r="C998" s="30">
        <f>'Quantities Report_Secondary'!F996</f>
        <v>0</v>
      </c>
      <c r="D998" s="32">
        <f>'Quantities Report_Secondary'!G996</f>
        <v>0</v>
      </c>
    </row>
    <row r="999" spans="1:4">
      <c r="A999" s="15" t="str">
        <f>IF(ISNUMBER(VALUE(SUBSTITUTE('Quantities Report_Secondary'!$A997,"+",""))), VALUE(SUBSTITUTE('Quantities Report_Secondary'!$A997,"+","")),IF('Quantities Report_Secondary'!$A997="","End of Project",$A998))</f>
        <v>End of Project</v>
      </c>
      <c r="B999" s="30" t="str">
        <f>IF(ISNUMBER('Quantities Report_Secondary'!$A997), "", TRIM(CLEAN(SUBSTITUTE('Quantities Report_Secondary'!$A997, CHAR(160), " "))))</f>
        <v/>
      </c>
      <c r="C999" s="30">
        <f>'Quantities Report_Secondary'!F997</f>
        <v>0</v>
      </c>
      <c r="D999" s="32">
        <f>'Quantities Report_Secondary'!G997</f>
        <v>0</v>
      </c>
    </row>
    <row r="1000" spans="1:4">
      <c r="A1000" s="15" t="str">
        <f>IF(ISNUMBER(VALUE(SUBSTITUTE('Quantities Report_Secondary'!$A998,"+",""))), VALUE(SUBSTITUTE('Quantities Report_Secondary'!$A998,"+","")),IF('Quantities Report_Secondary'!$A998="","End of Project",$A999))</f>
        <v>End of Project</v>
      </c>
      <c r="B1000" s="30" t="str">
        <f>IF(ISNUMBER('Quantities Report_Secondary'!$A998), "", TRIM(CLEAN(SUBSTITUTE('Quantities Report_Secondary'!$A998, CHAR(160), " "))))</f>
        <v/>
      </c>
      <c r="C1000" s="30">
        <f>'Quantities Report_Secondary'!F998</f>
        <v>0</v>
      </c>
      <c r="D1000" s="32">
        <f>'Quantities Report_Secondary'!G998</f>
        <v>0</v>
      </c>
    </row>
    <row r="1001" spans="1:4">
      <c r="A1001" s="15" t="str">
        <f>IF(ISNUMBER(VALUE(SUBSTITUTE('Quantities Report_Secondary'!$A999,"+",""))), VALUE(SUBSTITUTE('Quantities Report_Secondary'!$A999,"+","")),IF('Quantities Report_Secondary'!$A999="","End of Project",$A1000))</f>
        <v>End of Project</v>
      </c>
      <c r="B1001" s="30" t="str">
        <f>IF(ISNUMBER('Quantities Report_Secondary'!$A999), "", TRIM(CLEAN(SUBSTITUTE('Quantities Report_Secondary'!$A999, CHAR(160), " "))))</f>
        <v/>
      </c>
      <c r="C1001" s="30">
        <f>'Quantities Report_Secondary'!F999</f>
        <v>0</v>
      </c>
      <c r="D1001" s="32">
        <f>'Quantities Report_Secondary'!G999</f>
        <v>0</v>
      </c>
    </row>
    <row r="1002" spans="1:4">
      <c r="A1002" s="15" t="str">
        <f>IF(ISNUMBER(VALUE(SUBSTITUTE('Quantities Report_Secondary'!$A1000,"+",""))), VALUE(SUBSTITUTE('Quantities Report_Secondary'!$A1000,"+","")),IF('Quantities Report_Secondary'!$A1000="","End of Project",$A1001))</f>
        <v>End of Project</v>
      </c>
      <c r="B1002" s="30" t="str">
        <f>IF(ISNUMBER('Quantities Report_Secondary'!$A1000), "", TRIM(CLEAN(SUBSTITUTE('Quantities Report_Secondary'!$A1000, CHAR(160), " "))))</f>
        <v/>
      </c>
      <c r="C1002" s="30">
        <f>'Quantities Report_Secondary'!F1000</f>
        <v>0</v>
      </c>
      <c r="D1002" s="32">
        <f>'Quantities Report_Secondary'!G1000</f>
        <v>0</v>
      </c>
    </row>
    <row r="1003" spans="1:4">
      <c r="A1003" s="15" t="str">
        <f>IF(ISNUMBER(VALUE(SUBSTITUTE('Quantities Report_Secondary'!$A1001,"+",""))), VALUE(SUBSTITUTE('Quantities Report_Secondary'!$A1001,"+","")),IF('Quantities Report_Secondary'!$A1001="","End of Project",$A1002))</f>
        <v>End of Project</v>
      </c>
      <c r="B1003" s="30" t="str">
        <f>IF(ISNUMBER('Quantities Report_Secondary'!$A1001), "", TRIM(CLEAN(SUBSTITUTE('Quantities Report_Secondary'!$A1001, CHAR(160), " "))))</f>
        <v/>
      </c>
      <c r="C1003" s="30">
        <f>'Quantities Report_Secondary'!F1001</f>
        <v>0</v>
      </c>
      <c r="D1003" s="32">
        <f>'Quantities Report_Secondary'!G1001</f>
        <v>0</v>
      </c>
    </row>
    <row r="1004" spans="1:4">
      <c r="A1004" s="15" t="str">
        <f>IF(ISNUMBER(VALUE(SUBSTITUTE('Quantities Report_Secondary'!$A1002,"+",""))), VALUE(SUBSTITUTE('Quantities Report_Secondary'!$A1002,"+","")),IF('Quantities Report_Secondary'!$A1002="","End of Project",$A1003))</f>
        <v>End of Project</v>
      </c>
      <c r="B1004" s="30" t="str">
        <f>IF(ISNUMBER('Quantities Report_Secondary'!$A1002), "", TRIM(CLEAN(SUBSTITUTE('Quantities Report_Secondary'!$A1002, CHAR(160), " "))))</f>
        <v/>
      </c>
      <c r="C1004" s="30">
        <f>'Quantities Report_Secondary'!F1002</f>
        <v>0</v>
      </c>
      <c r="D1004" s="32">
        <f>'Quantities Report_Secondary'!G1002</f>
        <v>0</v>
      </c>
    </row>
    <row r="1005" spans="1:4">
      <c r="A1005" s="15" t="str">
        <f>IF(ISNUMBER(VALUE(SUBSTITUTE('Quantities Report_Secondary'!$A1003,"+",""))), VALUE(SUBSTITUTE('Quantities Report_Secondary'!$A1003,"+","")),IF('Quantities Report_Secondary'!$A1003="","End of Project",$A1004))</f>
        <v>End of Project</v>
      </c>
      <c r="B1005" s="30" t="str">
        <f>IF(ISNUMBER('Quantities Report_Secondary'!$A1003), "", TRIM(CLEAN(SUBSTITUTE('Quantities Report_Secondary'!$A1003, CHAR(160), " "))))</f>
        <v/>
      </c>
      <c r="C1005" s="30">
        <f>'Quantities Report_Secondary'!F1003</f>
        <v>0</v>
      </c>
      <c r="D1005" s="32">
        <f>'Quantities Report_Secondary'!G1003</f>
        <v>0</v>
      </c>
    </row>
    <row r="1006" spans="1:4">
      <c r="A1006" s="15" t="str">
        <f>IF(ISNUMBER(VALUE(SUBSTITUTE('Quantities Report_Secondary'!$A1004,"+",""))), VALUE(SUBSTITUTE('Quantities Report_Secondary'!$A1004,"+","")),IF('Quantities Report_Secondary'!$A1004="","End of Project",$A1005))</f>
        <v>End of Project</v>
      </c>
      <c r="B1006" s="30" t="str">
        <f>IF(ISNUMBER('Quantities Report_Secondary'!$A1004), "", TRIM(CLEAN(SUBSTITUTE('Quantities Report_Secondary'!$A1004, CHAR(160), " "))))</f>
        <v/>
      </c>
      <c r="C1006" s="30">
        <f>'Quantities Report_Secondary'!F1004</f>
        <v>0</v>
      </c>
      <c r="D1006" s="32">
        <f>'Quantities Report_Secondary'!G1004</f>
        <v>0</v>
      </c>
    </row>
    <row r="1007" spans="1:4">
      <c r="A1007" s="15" t="str">
        <f>IF(ISNUMBER(VALUE(SUBSTITUTE('Quantities Report_Secondary'!$A1005,"+",""))), VALUE(SUBSTITUTE('Quantities Report_Secondary'!$A1005,"+","")),IF('Quantities Report_Secondary'!$A1005="","End of Project",$A1006))</f>
        <v>End of Project</v>
      </c>
      <c r="B1007" s="30" t="str">
        <f>IF(ISNUMBER('Quantities Report_Secondary'!$A1005), "", TRIM(CLEAN(SUBSTITUTE('Quantities Report_Secondary'!$A1005, CHAR(160), " "))))</f>
        <v/>
      </c>
      <c r="C1007" s="30">
        <f>'Quantities Report_Secondary'!F1005</f>
        <v>0</v>
      </c>
      <c r="D1007" s="32">
        <f>'Quantities Report_Secondary'!G1005</f>
        <v>0</v>
      </c>
    </row>
    <row r="1008" spans="1:4">
      <c r="A1008" s="15" t="str">
        <f>IF(ISNUMBER(VALUE(SUBSTITUTE('Quantities Report_Secondary'!$A1006,"+",""))), VALUE(SUBSTITUTE('Quantities Report_Secondary'!$A1006,"+","")),IF('Quantities Report_Secondary'!$A1006="","End of Project",$A1007))</f>
        <v>End of Project</v>
      </c>
      <c r="B1008" s="30" t="str">
        <f>IF(ISNUMBER('Quantities Report_Secondary'!$A1006), "", TRIM(CLEAN(SUBSTITUTE('Quantities Report_Secondary'!$A1006, CHAR(160), " "))))</f>
        <v/>
      </c>
      <c r="C1008" s="30">
        <f>'Quantities Report_Secondary'!F1006</f>
        <v>0</v>
      </c>
      <c r="D1008" s="32">
        <f>'Quantities Report_Secondary'!G1006</f>
        <v>0</v>
      </c>
    </row>
    <row r="1009" spans="1:4">
      <c r="A1009" s="15" t="str">
        <f>IF(ISNUMBER(VALUE(SUBSTITUTE('Quantities Report_Secondary'!$A1007,"+",""))), VALUE(SUBSTITUTE('Quantities Report_Secondary'!$A1007,"+","")),IF('Quantities Report_Secondary'!$A1007="","End of Project",$A1008))</f>
        <v>End of Project</v>
      </c>
      <c r="B1009" s="30" t="str">
        <f>IF(ISNUMBER('Quantities Report_Secondary'!$A1007), "", TRIM(CLEAN(SUBSTITUTE('Quantities Report_Secondary'!$A1007, CHAR(160), " "))))</f>
        <v/>
      </c>
      <c r="C1009" s="30">
        <f>'Quantities Report_Secondary'!F1007</f>
        <v>0</v>
      </c>
      <c r="D1009" s="32">
        <f>'Quantities Report_Secondary'!G1007</f>
        <v>0</v>
      </c>
    </row>
    <row r="1010" spans="1:4">
      <c r="A1010" s="15" t="str">
        <f>IF(ISNUMBER(VALUE(SUBSTITUTE('Quantities Report_Secondary'!$A1008,"+",""))), VALUE(SUBSTITUTE('Quantities Report_Secondary'!$A1008,"+","")),IF('Quantities Report_Secondary'!$A1008="","End of Project",$A1009))</f>
        <v>End of Project</v>
      </c>
      <c r="B1010" s="30" t="str">
        <f>IF(ISNUMBER('Quantities Report_Secondary'!$A1008), "", TRIM(CLEAN(SUBSTITUTE('Quantities Report_Secondary'!$A1008, CHAR(160), " "))))</f>
        <v/>
      </c>
      <c r="C1010" s="30">
        <f>'Quantities Report_Secondary'!F1008</f>
        <v>0</v>
      </c>
      <c r="D1010" s="32">
        <f>'Quantities Report_Secondary'!G1008</f>
        <v>0</v>
      </c>
    </row>
    <row r="1011" spans="1:4">
      <c r="A1011" s="15" t="str">
        <f>IF(ISNUMBER(VALUE(SUBSTITUTE('Quantities Report_Secondary'!$A1009,"+",""))), VALUE(SUBSTITUTE('Quantities Report_Secondary'!$A1009,"+","")),IF('Quantities Report_Secondary'!$A1009="","End of Project",$A1010))</f>
        <v>End of Project</v>
      </c>
      <c r="B1011" s="30" t="str">
        <f>IF(ISNUMBER('Quantities Report_Secondary'!$A1009), "", TRIM(CLEAN(SUBSTITUTE('Quantities Report_Secondary'!$A1009, CHAR(160), " "))))</f>
        <v/>
      </c>
      <c r="C1011" s="30">
        <f>'Quantities Report_Secondary'!F1009</f>
        <v>0</v>
      </c>
      <c r="D1011" s="32">
        <f>'Quantities Report_Secondary'!G1009</f>
        <v>0</v>
      </c>
    </row>
    <row r="1012" spans="1:4">
      <c r="A1012" s="15" t="str">
        <f>IF(ISNUMBER(VALUE(SUBSTITUTE('Quantities Report_Secondary'!$A1010,"+",""))), VALUE(SUBSTITUTE('Quantities Report_Secondary'!$A1010,"+","")),IF('Quantities Report_Secondary'!$A1010="","End of Project",$A1011))</f>
        <v>End of Project</v>
      </c>
      <c r="B1012" s="30" t="str">
        <f>IF(ISNUMBER('Quantities Report_Secondary'!$A1010), "", TRIM(CLEAN(SUBSTITUTE('Quantities Report_Secondary'!$A1010, CHAR(160), " "))))</f>
        <v/>
      </c>
      <c r="C1012" s="30">
        <f>'Quantities Report_Secondary'!F1010</f>
        <v>0</v>
      </c>
      <c r="D1012" s="32">
        <f>'Quantities Report_Secondary'!G1010</f>
        <v>0</v>
      </c>
    </row>
    <row r="1013" spans="1:4">
      <c r="A1013" s="15" t="str">
        <f>IF(ISNUMBER(VALUE(SUBSTITUTE('Quantities Report_Secondary'!$A1011,"+",""))), VALUE(SUBSTITUTE('Quantities Report_Secondary'!$A1011,"+","")),IF('Quantities Report_Secondary'!$A1011="","End of Project",$A1012))</f>
        <v>End of Project</v>
      </c>
      <c r="B1013" s="30" t="str">
        <f>IF(ISNUMBER('Quantities Report_Secondary'!$A1011), "", TRIM(CLEAN(SUBSTITUTE('Quantities Report_Secondary'!$A1011, CHAR(160), " "))))</f>
        <v/>
      </c>
      <c r="C1013" s="30">
        <f>'Quantities Report_Secondary'!F1011</f>
        <v>0</v>
      </c>
      <c r="D1013" s="32">
        <f>'Quantities Report_Secondary'!G1011</f>
        <v>0</v>
      </c>
    </row>
    <row r="1014" spans="1:4">
      <c r="A1014" s="15" t="str">
        <f>IF(ISNUMBER(VALUE(SUBSTITUTE('Quantities Report_Secondary'!$A1012,"+",""))), VALUE(SUBSTITUTE('Quantities Report_Secondary'!$A1012,"+","")),IF('Quantities Report_Secondary'!$A1012="","End of Project",$A1013))</f>
        <v>End of Project</v>
      </c>
      <c r="B1014" s="30" t="str">
        <f>IF(ISNUMBER('Quantities Report_Secondary'!$A1012), "", TRIM(CLEAN(SUBSTITUTE('Quantities Report_Secondary'!$A1012, CHAR(160), " "))))</f>
        <v/>
      </c>
      <c r="C1014" s="30">
        <f>'Quantities Report_Secondary'!F1012</f>
        <v>0</v>
      </c>
      <c r="D1014" s="32">
        <f>'Quantities Report_Secondary'!G1012</f>
        <v>0</v>
      </c>
    </row>
    <row r="1015" spans="1:4">
      <c r="A1015" s="15" t="str">
        <f>IF(ISNUMBER(VALUE(SUBSTITUTE('Quantities Report_Secondary'!$A1013,"+",""))), VALUE(SUBSTITUTE('Quantities Report_Secondary'!$A1013,"+","")),IF('Quantities Report_Secondary'!$A1013="","End of Project",$A1014))</f>
        <v>End of Project</v>
      </c>
      <c r="B1015" s="30" t="str">
        <f>IF(ISNUMBER('Quantities Report_Secondary'!$A1013), "", TRIM(CLEAN(SUBSTITUTE('Quantities Report_Secondary'!$A1013, CHAR(160), " "))))</f>
        <v/>
      </c>
      <c r="C1015" s="30">
        <f>'Quantities Report_Secondary'!F1013</f>
        <v>0</v>
      </c>
      <c r="D1015" s="32">
        <f>'Quantities Report_Secondary'!G1013</f>
        <v>0</v>
      </c>
    </row>
    <row r="1016" spans="1:4">
      <c r="A1016" s="15" t="str">
        <f>IF(ISNUMBER(VALUE(SUBSTITUTE('Quantities Report_Secondary'!$A1014,"+",""))), VALUE(SUBSTITUTE('Quantities Report_Secondary'!$A1014,"+","")),IF('Quantities Report_Secondary'!$A1014="","End of Project",$A1015))</f>
        <v>End of Project</v>
      </c>
      <c r="B1016" s="30" t="str">
        <f>IF(ISNUMBER('Quantities Report_Secondary'!$A1014), "", TRIM(CLEAN(SUBSTITUTE('Quantities Report_Secondary'!$A1014, CHAR(160), " "))))</f>
        <v/>
      </c>
      <c r="C1016" s="30">
        <f>'Quantities Report_Secondary'!F1014</f>
        <v>0</v>
      </c>
      <c r="D1016" s="32">
        <f>'Quantities Report_Secondary'!G1014</f>
        <v>0</v>
      </c>
    </row>
    <row r="1017" spans="1:4">
      <c r="A1017" s="15" t="str">
        <f>IF(ISNUMBER(VALUE(SUBSTITUTE('Quantities Report_Secondary'!$A1015,"+",""))), VALUE(SUBSTITUTE('Quantities Report_Secondary'!$A1015,"+","")),IF('Quantities Report_Secondary'!$A1015="","End of Project",$A1016))</f>
        <v>End of Project</v>
      </c>
      <c r="B1017" s="30" t="str">
        <f>IF(ISNUMBER('Quantities Report_Secondary'!$A1015), "", TRIM(CLEAN(SUBSTITUTE('Quantities Report_Secondary'!$A1015, CHAR(160), " "))))</f>
        <v/>
      </c>
      <c r="C1017" s="30">
        <f>'Quantities Report_Secondary'!F1015</f>
        <v>0</v>
      </c>
      <c r="D1017" s="32">
        <f>'Quantities Report_Secondary'!G1015</f>
        <v>0</v>
      </c>
    </row>
    <row r="1018" spans="1:4">
      <c r="A1018" s="15" t="str">
        <f>IF(ISNUMBER(VALUE(SUBSTITUTE('Quantities Report_Secondary'!$A1016,"+",""))), VALUE(SUBSTITUTE('Quantities Report_Secondary'!$A1016,"+","")),IF('Quantities Report_Secondary'!$A1016="","End of Project",$A1017))</f>
        <v>End of Project</v>
      </c>
      <c r="B1018" s="30" t="str">
        <f>IF(ISNUMBER('Quantities Report_Secondary'!$A1016), "", TRIM(CLEAN(SUBSTITUTE('Quantities Report_Secondary'!$A1016, CHAR(160), " "))))</f>
        <v/>
      </c>
      <c r="C1018" s="30">
        <f>'Quantities Report_Secondary'!F1016</f>
        <v>0</v>
      </c>
      <c r="D1018" s="32">
        <f>'Quantities Report_Secondary'!G1016</f>
        <v>0</v>
      </c>
    </row>
    <row r="1019" spans="1:4">
      <c r="A1019" s="15" t="str">
        <f>IF(ISNUMBER(VALUE(SUBSTITUTE('Quantities Report_Secondary'!$A1017,"+",""))), VALUE(SUBSTITUTE('Quantities Report_Secondary'!$A1017,"+","")),IF('Quantities Report_Secondary'!$A1017="","End of Project",$A1018))</f>
        <v>End of Project</v>
      </c>
      <c r="B1019" s="30" t="str">
        <f>IF(ISNUMBER('Quantities Report_Secondary'!$A1017), "", TRIM(CLEAN(SUBSTITUTE('Quantities Report_Secondary'!$A1017, CHAR(160), " "))))</f>
        <v/>
      </c>
      <c r="C1019" s="30">
        <f>'Quantities Report_Secondary'!F1017</f>
        <v>0</v>
      </c>
      <c r="D1019" s="32">
        <f>'Quantities Report_Secondary'!G1017</f>
        <v>0</v>
      </c>
    </row>
    <row r="1020" spans="1:4">
      <c r="A1020" s="15" t="str">
        <f>IF(ISNUMBER(VALUE(SUBSTITUTE('Quantities Report_Secondary'!$A1018,"+",""))), VALUE(SUBSTITUTE('Quantities Report_Secondary'!$A1018,"+","")),IF('Quantities Report_Secondary'!$A1018="","End of Project",$A1019))</f>
        <v>End of Project</v>
      </c>
      <c r="B1020" s="30" t="str">
        <f>IF(ISNUMBER('Quantities Report_Secondary'!$A1018), "", TRIM(CLEAN(SUBSTITUTE('Quantities Report_Secondary'!$A1018, CHAR(160), " "))))</f>
        <v/>
      </c>
      <c r="C1020" s="30">
        <f>'Quantities Report_Secondary'!F1018</f>
        <v>0</v>
      </c>
      <c r="D1020" s="32">
        <f>'Quantities Report_Secondary'!G1018</f>
        <v>0</v>
      </c>
    </row>
    <row r="1021" spans="1:4">
      <c r="A1021" s="15" t="str">
        <f>IF(ISNUMBER(VALUE(SUBSTITUTE('Quantities Report_Secondary'!$A1019,"+",""))), VALUE(SUBSTITUTE('Quantities Report_Secondary'!$A1019,"+","")),IF('Quantities Report_Secondary'!$A1019="","End of Project",$A1020))</f>
        <v>End of Project</v>
      </c>
      <c r="B1021" s="30" t="str">
        <f>IF(ISNUMBER('Quantities Report_Secondary'!$A1019), "", TRIM(CLEAN(SUBSTITUTE('Quantities Report_Secondary'!$A1019, CHAR(160), " "))))</f>
        <v/>
      </c>
      <c r="C1021" s="30">
        <f>'Quantities Report_Secondary'!F1019</f>
        <v>0</v>
      </c>
      <c r="D1021" s="32">
        <f>'Quantities Report_Secondary'!G1019</f>
        <v>0</v>
      </c>
    </row>
    <row r="1022" spans="1:4">
      <c r="A1022" s="15" t="str">
        <f>IF(ISNUMBER(VALUE(SUBSTITUTE('Quantities Report_Secondary'!$A1020,"+",""))), VALUE(SUBSTITUTE('Quantities Report_Secondary'!$A1020,"+","")),IF('Quantities Report_Secondary'!$A1020="","End of Project",$A1021))</f>
        <v>End of Project</v>
      </c>
      <c r="B1022" s="30" t="str">
        <f>IF(ISNUMBER('Quantities Report_Secondary'!$A1020), "", TRIM(CLEAN(SUBSTITUTE('Quantities Report_Secondary'!$A1020, CHAR(160), " "))))</f>
        <v/>
      </c>
      <c r="C1022" s="30">
        <f>'Quantities Report_Secondary'!F1020</f>
        <v>0</v>
      </c>
      <c r="D1022" s="32">
        <f>'Quantities Report_Secondary'!G1020</f>
        <v>0</v>
      </c>
    </row>
    <row r="1023" spans="1:4">
      <c r="A1023" s="15" t="str">
        <f>IF(ISNUMBER(VALUE(SUBSTITUTE('Quantities Report_Secondary'!$A1021,"+",""))), VALUE(SUBSTITUTE('Quantities Report_Secondary'!$A1021,"+","")),IF('Quantities Report_Secondary'!$A1021="","End of Project",$A1022))</f>
        <v>End of Project</v>
      </c>
      <c r="B1023" s="30" t="str">
        <f>IF(ISNUMBER('Quantities Report_Secondary'!$A1021), "", TRIM(CLEAN(SUBSTITUTE('Quantities Report_Secondary'!$A1021, CHAR(160), " "))))</f>
        <v/>
      </c>
      <c r="C1023" s="30">
        <f>'Quantities Report_Secondary'!F1021</f>
        <v>0</v>
      </c>
      <c r="D1023" s="32">
        <f>'Quantities Report_Secondary'!G1021</f>
        <v>0</v>
      </c>
    </row>
    <row r="1024" spans="1:4">
      <c r="A1024" s="15" t="str">
        <f>IF(ISNUMBER(VALUE(SUBSTITUTE('Quantities Report_Secondary'!$A1022,"+",""))), VALUE(SUBSTITUTE('Quantities Report_Secondary'!$A1022,"+","")),IF('Quantities Report_Secondary'!$A1022="","End of Project",$A1023))</f>
        <v>End of Project</v>
      </c>
      <c r="B1024" s="30" t="str">
        <f>IF(ISNUMBER('Quantities Report_Secondary'!$A1022), "", TRIM(CLEAN(SUBSTITUTE('Quantities Report_Secondary'!$A1022, CHAR(160), " "))))</f>
        <v/>
      </c>
      <c r="C1024" s="30">
        <f>'Quantities Report_Secondary'!F1022</f>
        <v>0</v>
      </c>
      <c r="D1024" s="32">
        <f>'Quantities Report_Secondary'!G1022</f>
        <v>0</v>
      </c>
    </row>
    <row r="1025" spans="1:4">
      <c r="A1025" s="15" t="str">
        <f>IF(ISNUMBER(VALUE(SUBSTITUTE('Quantities Report_Secondary'!$A1023,"+",""))), VALUE(SUBSTITUTE('Quantities Report_Secondary'!$A1023,"+","")),IF('Quantities Report_Secondary'!$A1023="","End of Project",$A1024))</f>
        <v>End of Project</v>
      </c>
      <c r="B1025" s="30" t="str">
        <f>IF(ISNUMBER('Quantities Report_Secondary'!$A1023), "", TRIM(CLEAN(SUBSTITUTE('Quantities Report_Secondary'!$A1023, CHAR(160), " "))))</f>
        <v/>
      </c>
      <c r="C1025" s="30">
        <f>'Quantities Report_Secondary'!F1023</f>
        <v>0</v>
      </c>
      <c r="D1025" s="32">
        <f>'Quantities Report_Secondary'!G1023</f>
        <v>0</v>
      </c>
    </row>
    <row r="1026" spans="1:4">
      <c r="A1026" s="15" t="str">
        <f>IF(ISNUMBER(VALUE(SUBSTITUTE('Quantities Report_Secondary'!$A1024,"+",""))), VALUE(SUBSTITUTE('Quantities Report_Secondary'!$A1024,"+","")),IF('Quantities Report_Secondary'!$A1024="","End of Project",$A1025))</f>
        <v>End of Project</v>
      </c>
      <c r="B1026" s="30" t="str">
        <f>IF(ISNUMBER('Quantities Report_Secondary'!$A1024), "", TRIM(CLEAN(SUBSTITUTE('Quantities Report_Secondary'!$A1024, CHAR(160), " "))))</f>
        <v/>
      </c>
      <c r="C1026" s="30">
        <f>'Quantities Report_Secondary'!F1024</f>
        <v>0</v>
      </c>
      <c r="D1026" s="32">
        <f>'Quantities Report_Secondary'!G1024</f>
        <v>0</v>
      </c>
    </row>
    <row r="1027" spans="1:4">
      <c r="A1027" s="15" t="str">
        <f>IF(ISNUMBER(VALUE(SUBSTITUTE('Quantities Report_Secondary'!$A1025,"+",""))), VALUE(SUBSTITUTE('Quantities Report_Secondary'!$A1025,"+","")),IF('Quantities Report_Secondary'!$A1025="","End of Project",$A1026))</f>
        <v>End of Project</v>
      </c>
      <c r="B1027" s="30" t="str">
        <f>IF(ISNUMBER('Quantities Report_Secondary'!$A1025), "", TRIM(CLEAN(SUBSTITUTE('Quantities Report_Secondary'!$A1025, CHAR(160), " "))))</f>
        <v/>
      </c>
      <c r="C1027" s="30">
        <f>'Quantities Report_Secondary'!F1025</f>
        <v>0</v>
      </c>
      <c r="D1027" s="32">
        <f>'Quantities Report_Secondary'!G1025</f>
        <v>0</v>
      </c>
    </row>
    <row r="1028" spans="1:4">
      <c r="A1028" s="15" t="str">
        <f>IF(ISNUMBER(VALUE(SUBSTITUTE('Quantities Report_Secondary'!$A1026,"+",""))), VALUE(SUBSTITUTE('Quantities Report_Secondary'!$A1026,"+","")),IF('Quantities Report_Secondary'!$A1026="","End of Project",$A1027))</f>
        <v>End of Project</v>
      </c>
      <c r="B1028" s="30" t="str">
        <f>IF(ISNUMBER('Quantities Report_Secondary'!$A1026), "", TRIM(CLEAN(SUBSTITUTE('Quantities Report_Secondary'!$A1026, CHAR(160), " "))))</f>
        <v/>
      </c>
      <c r="C1028" s="30">
        <f>'Quantities Report_Secondary'!F1026</f>
        <v>0</v>
      </c>
      <c r="D1028" s="32">
        <f>'Quantities Report_Secondary'!G1026</f>
        <v>0</v>
      </c>
    </row>
    <row r="1029" spans="1:4">
      <c r="A1029" s="15" t="str">
        <f>IF(ISNUMBER(VALUE(SUBSTITUTE('Quantities Report_Secondary'!$A1027,"+",""))), VALUE(SUBSTITUTE('Quantities Report_Secondary'!$A1027,"+","")),IF('Quantities Report_Secondary'!$A1027="","End of Project",$A1028))</f>
        <v>End of Project</v>
      </c>
      <c r="B1029" s="30" t="str">
        <f>IF(ISNUMBER('Quantities Report_Secondary'!$A1027), "", TRIM(CLEAN(SUBSTITUTE('Quantities Report_Secondary'!$A1027, CHAR(160), " "))))</f>
        <v/>
      </c>
      <c r="C1029" s="30">
        <f>'Quantities Report_Secondary'!F1027</f>
        <v>0</v>
      </c>
      <c r="D1029" s="32">
        <f>'Quantities Report_Secondary'!G1027</f>
        <v>0</v>
      </c>
    </row>
    <row r="1030" spans="1:4">
      <c r="A1030" s="15" t="str">
        <f>IF(ISNUMBER(VALUE(SUBSTITUTE('Quantities Report_Secondary'!$A1028,"+",""))), VALUE(SUBSTITUTE('Quantities Report_Secondary'!$A1028,"+","")),IF('Quantities Report_Secondary'!$A1028="","End of Project",$A1029))</f>
        <v>End of Project</v>
      </c>
      <c r="B1030" s="30" t="str">
        <f>IF(ISNUMBER('Quantities Report_Secondary'!$A1028), "", TRIM(CLEAN(SUBSTITUTE('Quantities Report_Secondary'!$A1028, CHAR(160), " "))))</f>
        <v/>
      </c>
      <c r="C1030" s="30">
        <f>'Quantities Report_Secondary'!F1028</f>
        <v>0</v>
      </c>
      <c r="D1030" s="32">
        <f>'Quantities Report_Secondary'!G1028</f>
        <v>0</v>
      </c>
    </row>
    <row r="1031" spans="1:4">
      <c r="A1031" s="15" t="str">
        <f>IF(ISNUMBER(VALUE(SUBSTITUTE('Quantities Report_Secondary'!$A1029,"+",""))), VALUE(SUBSTITUTE('Quantities Report_Secondary'!$A1029,"+","")),IF('Quantities Report_Secondary'!$A1029="","End of Project",$A1030))</f>
        <v>End of Project</v>
      </c>
      <c r="B1031" s="30" t="str">
        <f>IF(ISNUMBER('Quantities Report_Secondary'!$A1029), "", TRIM(CLEAN(SUBSTITUTE('Quantities Report_Secondary'!$A1029, CHAR(160), " "))))</f>
        <v/>
      </c>
      <c r="C1031" s="30">
        <f>'Quantities Report_Secondary'!F1029</f>
        <v>0</v>
      </c>
      <c r="D1031" s="32">
        <f>'Quantities Report_Secondary'!G1029</f>
        <v>0</v>
      </c>
    </row>
    <row r="1032" spans="1:4">
      <c r="A1032" s="15" t="str">
        <f>IF(ISNUMBER(VALUE(SUBSTITUTE('Quantities Report_Secondary'!$A1030,"+",""))), VALUE(SUBSTITUTE('Quantities Report_Secondary'!$A1030,"+","")),IF('Quantities Report_Secondary'!$A1030="","End of Project",$A1031))</f>
        <v>End of Project</v>
      </c>
      <c r="B1032" s="30" t="str">
        <f>IF(ISNUMBER('Quantities Report_Secondary'!$A1030), "", TRIM(CLEAN(SUBSTITUTE('Quantities Report_Secondary'!$A1030, CHAR(160), " "))))</f>
        <v/>
      </c>
      <c r="C1032" s="30">
        <f>'Quantities Report_Secondary'!F1030</f>
        <v>0</v>
      </c>
      <c r="D1032" s="32">
        <f>'Quantities Report_Secondary'!G1030</f>
        <v>0</v>
      </c>
    </row>
    <row r="1033" spans="1:4">
      <c r="A1033" s="15" t="str">
        <f>IF(ISNUMBER(VALUE(SUBSTITUTE('Quantities Report_Secondary'!$A1031,"+",""))), VALUE(SUBSTITUTE('Quantities Report_Secondary'!$A1031,"+","")),IF('Quantities Report_Secondary'!$A1031="","End of Project",$A1032))</f>
        <v>End of Project</v>
      </c>
      <c r="B1033" s="30" t="str">
        <f>IF(ISNUMBER('Quantities Report_Secondary'!$A1031), "", TRIM(CLEAN(SUBSTITUTE('Quantities Report_Secondary'!$A1031, CHAR(160), " "))))</f>
        <v/>
      </c>
      <c r="C1033" s="30">
        <f>'Quantities Report_Secondary'!F1031</f>
        <v>0</v>
      </c>
      <c r="D1033" s="32">
        <f>'Quantities Report_Secondary'!G1031</f>
        <v>0</v>
      </c>
    </row>
    <row r="1034" spans="1:4">
      <c r="A1034" s="15" t="str">
        <f>IF(ISNUMBER(VALUE(SUBSTITUTE('Quantities Report_Secondary'!$A1032,"+",""))), VALUE(SUBSTITUTE('Quantities Report_Secondary'!$A1032,"+","")),IF('Quantities Report_Secondary'!$A1032="","End of Project",$A1033))</f>
        <v>End of Project</v>
      </c>
      <c r="B1034" s="30" t="str">
        <f>IF(ISNUMBER('Quantities Report_Secondary'!$A1032), "", TRIM(CLEAN(SUBSTITUTE('Quantities Report_Secondary'!$A1032, CHAR(160), " "))))</f>
        <v/>
      </c>
      <c r="C1034" s="30">
        <f>'Quantities Report_Secondary'!F1032</f>
        <v>0</v>
      </c>
      <c r="D1034" s="32">
        <f>'Quantities Report_Secondary'!G1032</f>
        <v>0</v>
      </c>
    </row>
    <row r="1035" spans="1:4">
      <c r="A1035" s="15" t="str">
        <f>IF(ISNUMBER(VALUE(SUBSTITUTE('Quantities Report_Secondary'!$A1033,"+",""))), VALUE(SUBSTITUTE('Quantities Report_Secondary'!$A1033,"+","")),IF('Quantities Report_Secondary'!$A1033="","End of Project",$A1034))</f>
        <v>End of Project</v>
      </c>
      <c r="B1035" s="30" t="str">
        <f>IF(ISNUMBER('Quantities Report_Secondary'!$A1033), "", TRIM(CLEAN(SUBSTITUTE('Quantities Report_Secondary'!$A1033, CHAR(160), " "))))</f>
        <v/>
      </c>
      <c r="C1035" s="30">
        <f>'Quantities Report_Secondary'!F1033</f>
        <v>0</v>
      </c>
      <c r="D1035" s="32">
        <f>'Quantities Report_Secondary'!G1033</f>
        <v>0</v>
      </c>
    </row>
    <row r="1036" spans="1:4">
      <c r="A1036" s="15" t="str">
        <f>IF(ISNUMBER(VALUE(SUBSTITUTE('Quantities Report_Secondary'!$A1034,"+",""))), VALUE(SUBSTITUTE('Quantities Report_Secondary'!$A1034,"+","")),IF('Quantities Report_Secondary'!$A1034="","End of Project",$A1035))</f>
        <v>End of Project</v>
      </c>
      <c r="B1036" s="30" t="str">
        <f>IF(ISNUMBER('Quantities Report_Secondary'!$A1034), "", TRIM(CLEAN(SUBSTITUTE('Quantities Report_Secondary'!$A1034, CHAR(160), " "))))</f>
        <v/>
      </c>
      <c r="C1036" s="30">
        <f>'Quantities Report_Secondary'!F1034</f>
        <v>0</v>
      </c>
      <c r="D1036" s="32">
        <f>'Quantities Report_Secondary'!G1034</f>
        <v>0</v>
      </c>
    </row>
    <row r="1037" spans="1:4">
      <c r="A1037" s="15" t="str">
        <f>IF(ISNUMBER(VALUE(SUBSTITUTE('Quantities Report_Secondary'!$A1035,"+",""))), VALUE(SUBSTITUTE('Quantities Report_Secondary'!$A1035,"+","")),IF('Quantities Report_Secondary'!$A1035="","End of Project",$A1036))</f>
        <v>End of Project</v>
      </c>
      <c r="B1037" s="30" t="str">
        <f>IF(ISNUMBER('Quantities Report_Secondary'!$A1035), "", TRIM(CLEAN(SUBSTITUTE('Quantities Report_Secondary'!$A1035, CHAR(160), " "))))</f>
        <v/>
      </c>
      <c r="C1037" s="30">
        <f>'Quantities Report_Secondary'!F1035</f>
        <v>0</v>
      </c>
      <c r="D1037" s="32">
        <f>'Quantities Report_Secondary'!G1035</f>
        <v>0</v>
      </c>
    </row>
    <row r="1038" spans="1:4">
      <c r="A1038" s="15" t="str">
        <f>IF(ISNUMBER(VALUE(SUBSTITUTE('Quantities Report_Secondary'!$A1036,"+",""))), VALUE(SUBSTITUTE('Quantities Report_Secondary'!$A1036,"+","")),IF('Quantities Report_Secondary'!$A1036="","End of Project",$A1037))</f>
        <v>End of Project</v>
      </c>
      <c r="B1038" s="30" t="str">
        <f>IF(ISNUMBER('Quantities Report_Secondary'!$A1036), "", TRIM(CLEAN(SUBSTITUTE('Quantities Report_Secondary'!$A1036, CHAR(160), " "))))</f>
        <v/>
      </c>
      <c r="C1038" s="30">
        <f>'Quantities Report_Secondary'!F1036</f>
        <v>0</v>
      </c>
      <c r="D1038" s="32">
        <f>'Quantities Report_Secondary'!G1036</f>
        <v>0</v>
      </c>
    </row>
    <row r="1039" spans="1:4">
      <c r="A1039" s="15" t="str">
        <f>IF(ISNUMBER(VALUE(SUBSTITUTE('Quantities Report_Secondary'!$A1037,"+",""))), VALUE(SUBSTITUTE('Quantities Report_Secondary'!$A1037,"+","")),IF('Quantities Report_Secondary'!$A1037="","End of Project",$A1038))</f>
        <v>End of Project</v>
      </c>
      <c r="B1039" s="30" t="str">
        <f>IF(ISNUMBER('Quantities Report_Secondary'!$A1037), "", TRIM(CLEAN(SUBSTITUTE('Quantities Report_Secondary'!$A1037, CHAR(160), " "))))</f>
        <v/>
      </c>
      <c r="C1039" s="30">
        <f>'Quantities Report_Secondary'!F1037</f>
        <v>0</v>
      </c>
      <c r="D1039" s="32">
        <f>'Quantities Report_Secondary'!G1037</f>
        <v>0</v>
      </c>
    </row>
    <row r="1040" spans="1:4">
      <c r="A1040" s="15" t="str">
        <f>IF(ISNUMBER(VALUE(SUBSTITUTE('Quantities Report_Secondary'!$A1038,"+",""))), VALUE(SUBSTITUTE('Quantities Report_Secondary'!$A1038,"+","")),IF('Quantities Report_Secondary'!$A1038="","End of Project",$A1039))</f>
        <v>End of Project</v>
      </c>
      <c r="B1040" s="30" t="str">
        <f>IF(ISNUMBER('Quantities Report_Secondary'!$A1038), "", TRIM(CLEAN(SUBSTITUTE('Quantities Report_Secondary'!$A1038, CHAR(160), " "))))</f>
        <v/>
      </c>
      <c r="C1040" s="30">
        <f>'Quantities Report_Secondary'!F1038</f>
        <v>0</v>
      </c>
      <c r="D1040" s="32">
        <f>'Quantities Report_Secondary'!G1038</f>
        <v>0</v>
      </c>
    </row>
    <row r="1041" spans="1:4">
      <c r="A1041" s="15" t="str">
        <f>IF(ISNUMBER(VALUE(SUBSTITUTE('Quantities Report_Secondary'!$A1039,"+",""))), VALUE(SUBSTITUTE('Quantities Report_Secondary'!$A1039,"+","")),IF('Quantities Report_Secondary'!$A1039="","End of Project",$A1040))</f>
        <v>End of Project</v>
      </c>
      <c r="B1041" s="30" t="str">
        <f>IF(ISNUMBER('Quantities Report_Secondary'!$A1039), "", TRIM(CLEAN(SUBSTITUTE('Quantities Report_Secondary'!$A1039, CHAR(160), " "))))</f>
        <v/>
      </c>
      <c r="C1041" s="30">
        <f>'Quantities Report_Secondary'!F1039</f>
        <v>0</v>
      </c>
      <c r="D1041" s="32">
        <f>'Quantities Report_Secondary'!G1039</f>
        <v>0</v>
      </c>
    </row>
    <row r="1042" spans="1:4">
      <c r="A1042" s="15" t="str">
        <f>IF(ISNUMBER(VALUE(SUBSTITUTE('Quantities Report_Secondary'!$A1040,"+",""))), VALUE(SUBSTITUTE('Quantities Report_Secondary'!$A1040,"+","")),IF('Quantities Report_Secondary'!$A1040="","End of Project",$A1041))</f>
        <v>End of Project</v>
      </c>
      <c r="B1042" s="30" t="str">
        <f>IF(ISNUMBER('Quantities Report_Secondary'!$A1040), "", TRIM(CLEAN(SUBSTITUTE('Quantities Report_Secondary'!$A1040, CHAR(160), " "))))</f>
        <v/>
      </c>
      <c r="C1042" s="30">
        <f>'Quantities Report_Secondary'!F1040</f>
        <v>0</v>
      </c>
      <c r="D1042" s="32">
        <f>'Quantities Report_Secondary'!G1040</f>
        <v>0</v>
      </c>
    </row>
    <row r="1043" spans="1:4">
      <c r="A1043" s="15" t="str">
        <f>IF(ISNUMBER(VALUE(SUBSTITUTE('Quantities Report_Secondary'!$A1041,"+",""))), VALUE(SUBSTITUTE('Quantities Report_Secondary'!$A1041,"+","")),IF('Quantities Report_Secondary'!$A1041="","End of Project",$A1042))</f>
        <v>End of Project</v>
      </c>
      <c r="B1043" s="30" t="str">
        <f>IF(ISNUMBER('Quantities Report_Secondary'!$A1041), "", TRIM(CLEAN(SUBSTITUTE('Quantities Report_Secondary'!$A1041, CHAR(160), " "))))</f>
        <v/>
      </c>
      <c r="C1043" s="30">
        <f>'Quantities Report_Secondary'!F1041</f>
        <v>0</v>
      </c>
      <c r="D1043" s="32">
        <f>'Quantities Report_Secondary'!G1041</f>
        <v>0</v>
      </c>
    </row>
    <row r="1044" spans="1:4">
      <c r="A1044" s="15" t="str">
        <f>IF(ISNUMBER(VALUE(SUBSTITUTE('Quantities Report_Secondary'!$A1042,"+",""))), VALUE(SUBSTITUTE('Quantities Report_Secondary'!$A1042,"+","")),IF('Quantities Report_Secondary'!$A1042="","End of Project",$A1043))</f>
        <v>End of Project</v>
      </c>
      <c r="B1044" s="30" t="str">
        <f>IF(ISNUMBER('Quantities Report_Secondary'!$A1042), "", TRIM(CLEAN(SUBSTITUTE('Quantities Report_Secondary'!$A1042, CHAR(160), " "))))</f>
        <v/>
      </c>
      <c r="C1044" s="30">
        <f>'Quantities Report_Secondary'!F1042</f>
        <v>0</v>
      </c>
      <c r="D1044" s="32">
        <f>'Quantities Report_Secondary'!G1042</f>
        <v>0</v>
      </c>
    </row>
    <row r="1045" spans="1:4">
      <c r="A1045" s="15" t="str">
        <f>IF(ISNUMBER(VALUE(SUBSTITUTE('Quantities Report_Secondary'!$A1043,"+",""))), VALUE(SUBSTITUTE('Quantities Report_Secondary'!$A1043,"+","")),IF('Quantities Report_Secondary'!$A1043="","End of Project",$A1044))</f>
        <v>End of Project</v>
      </c>
      <c r="B1045" s="30" t="str">
        <f>IF(ISNUMBER('Quantities Report_Secondary'!$A1043), "", TRIM(CLEAN(SUBSTITUTE('Quantities Report_Secondary'!$A1043, CHAR(160), " "))))</f>
        <v/>
      </c>
      <c r="C1045" s="30">
        <f>'Quantities Report_Secondary'!F1043</f>
        <v>0</v>
      </c>
      <c r="D1045" s="32">
        <f>'Quantities Report_Secondary'!G1043</f>
        <v>0</v>
      </c>
    </row>
    <row r="1046" spans="1:4">
      <c r="A1046" s="15" t="str">
        <f>IF(ISNUMBER(VALUE(SUBSTITUTE('Quantities Report_Secondary'!$A1044,"+",""))), VALUE(SUBSTITUTE('Quantities Report_Secondary'!$A1044,"+","")),IF('Quantities Report_Secondary'!$A1044="","End of Project",$A1045))</f>
        <v>End of Project</v>
      </c>
      <c r="B1046" s="30" t="str">
        <f>IF(ISNUMBER('Quantities Report_Secondary'!$A1044), "", TRIM(CLEAN(SUBSTITUTE('Quantities Report_Secondary'!$A1044, CHAR(160), " "))))</f>
        <v/>
      </c>
      <c r="C1046" s="30">
        <f>'Quantities Report_Secondary'!F1044</f>
        <v>0</v>
      </c>
      <c r="D1046" s="32">
        <f>'Quantities Report_Secondary'!G1044</f>
        <v>0</v>
      </c>
    </row>
    <row r="1047" spans="1:4">
      <c r="A1047" s="15" t="str">
        <f>IF(ISNUMBER(VALUE(SUBSTITUTE('Quantities Report_Secondary'!$A1045,"+",""))), VALUE(SUBSTITUTE('Quantities Report_Secondary'!$A1045,"+","")),IF('Quantities Report_Secondary'!$A1045="","End of Project",$A1046))</f>
        <v>End of Project</v>
      </c>
      <c r="B1047" s="30" t="str">
        <f>IF(ISNUMBER('Quantities Report_Secondary'!$A1045), "", TRIM(CLEAN(SUBSTITUTE('Quantities Report_Secondary'!$A1045, CHAR(160), " "))))</f>
        <v/>
      </c>
      <c r="C1047" s="30">
        <f>'Quantities Report_Secondary'!F1045</f>
        <v>0</v>
      </c>
      <c r="D1047" s="32">
        <f>'Quantities Report_Secondary'!G1045</f>
        <v>0</v>
      </c>
    </row>
    <row r="1048" spans="1:4">
      <c r="A1048" s="15" t="str">
        <f>IF(ISNUMBER(VALUE(SUBSTITUTE('Quantities Report_Secondary'!$A1046,"+",""))), VALUE(SUBSTITUTE('Quantities Report_Secondary'!$A1046,"+","")),IF('Quantities Report_Secondary'!$A1046="","End of Project",$A1047))</f>
        <v>End of Project</v>
      </c>
      <c r="B1048" s="30" t="str">
        <f>IF(ISNUMBER('Quantities Report_Secondary'!$A1046), "", TRIM(CLEAN(SUBSTITUTE('Quantities Report_Secondary'!$A1046, CHAR(160), " "))))</f>
        <v/>
      </c>
      <c r="C1048" s="30">
        <f>'Quantities Report_Secondary'!F1046</f>
        <v>0</v>
      </c>
      <c r="D1048" s="32">
        <f>'Quantities Report_Secondary'!G1046</f>
        <v>0</v>
      </c>
    </row>
    <row r="1049" spans="1:4">
      <c r="A1049" s="15" t="str">
        <f>IF(ISNUMBER(VALUE(SUBSTITUTE('Quantities Report_Secondary'!$A1047,"+",""))), VALUE(SUBSTITUTE('Quantities Report_Secondary'!$A1047,"+","")),IF('Quantities Report_Secondary'!$A1047="","End of Project",$A1048))</f>
        <v>End of Project</v>
      </c>
      <c r="B1049" s="30" t="str">
        <f>IF(ISNUMBER('Quantities Report_Secondary'!$A1047), "", TRIM(CLEAN(SUBSTITUTE('Quantities Report_Secondary'!$A1047, CHAR(160), " "))))</f>
        <v/>
      </c>
      <c r="C1049" s="30">
        <f>'Quantities Report_Secondary'!F1047</f>
        <v>0</v>
      </c>
      <c r="D1049" s="32">
        <f>'Quantities Report_Secondary'!G1047</f>
        <v>0</v>
      </c>
    </row>
    <row r="1050" spans="1:4">
      <c r="A1050" s="15" t="str">
        <f>IF(ISNUMBER(VALUE(SUBSTITUTE('Quantities Report_Secondary'!$A1048,"+",""))), VALUE(SUBSTITUTE('Quantities Report_Secondary'!$A1048,"+","")),IF('Quantities Report_Secondary'!$A1048="","End of Project",$A1049))</f>
        <v>End of Project</v>
      </c>
      <c r="B1050" s="30" t="str">
        <f>IF(ISNUMBER('Quantities Report_Secondary'!$A1048), "", TRIM(CLEAN(SUBSTITUTE('Quantities Report_Secondary'!$A1048, CHAR(160), " "))))</f>
        <v/>
      </c>
      <c r="C1050" s="30">
        <f>'Quantities Report_Secondary'!F1048</f>
        <v>0</v>
      </c>
      <c r="D1050" s="32">
        <f>'Quantities Report_Secondary'!G1048</f>
        <v>0</v>
      </c>
    </row>
    <row r="1051" spans="1:4">
      <c r="A1051" s="15" t="str">
        <f>IF(ISNUMBER(VALUE(SUBSTITUTE('Quantities Report_Secondary'!$A1049,"+",""))), VALUE(SUBSTITUTE('Quantities Report_Secondary'!$A1049,"+","")),IF('Quantities Report_Secondary'!$A1049="","End of Project",$A1050))</f>
        <v>End of Project</v>
      </c>
      <c r="B1051" s="30" t="str">
        <f>IF(ISNUMBER('Quantities Report_Secondary'!$A1049), "", TRIM(CLEAN(SUBSTITUTE('Quantities Report_Secondary'!$A1049, CHAR(160), " "))))</f>
        <v/>
      </c>
      <c r="C1051" s="30">
        <f>'Quantities Report_Secondary'!F1049</f>
        <v>0</v>
      </c>
      <c r="D1051" s="32">
        <f>'Quantities Report_Secondary'!G1049</f>
        <v>0</v>
      </c>
    </row>
    <row r="1052" spans="1:4">
      <c r="A1052" s="15" t="str">
        <f>IF(ISNUMBER(VALUE(SUBSTITUTE('Quantities Report_Secondary'!$A1050,"+",""))), VALUE(SUBSTITUTE('Quantities Report_Secondary'!$A1050,"+","")),IF('Quantities Report_Secondary'!$A1050="","End of Project",$A1051))</f>
        <v>End of Project</v>
      </c>
      <c r="B1052" s="30" t="str">
        <f>IF(ISNUMBER('Quantities Report_Secondary'!$A1050), "", TRIM(CLEAN(SUBSTITUTE('Quantities Report_Secondary'!$A1050, CHAR(160), " "))))</f>
        <v/>
      </c>
      <c r="C1052" s="30">
        <f>'Quantities Report_Secondary'!F1050</f>
        <v>0</v>
      </c>
      <c r="D1052" s="32">
        <f>'Quantities Report_Secondary'!G1050</f>
        <v>0</v>
      </c>
    </row>
    <row r="1053" spans="1:4">
      <c r="A1053" s="15" t="str">
        <f>IF(ISNUMBER(VALUE(SUBSTITUTE('Quantities Report_Secondary'!$A1051,"+",""))), VALUE(SUBSTITUTE('Quantities Report_Secondary'!$A1051,"+","")),IF('Quantities Report_Secondary'!$A1051="","End of Project",$A1052))</f>
        <v>End of Project</v>
      </c>
      <c r="B1053" s="30" t="str">
        <f>IF(ISNUMBER('Quantities Report_Secondary'!$A1051), "", TRIM(CLEAN(SUBSTITUTE('Quantities Report_Secondary'!$A1051, CHAR(160), " "))))</f>
        <v/>
      </c>
      <c r="C1053" s="30">
        <f>'Quantities Report_Secondary'!F1051</f>
        <v>0</v>
      </c>
      <c r="D1053" s="32">
        <f>'Quantities Report_Secondary'!G1051</f>
        <v>0</v>
      </c>
    </row>
    <row r="1054" spans="1:4">
      <c r="A1054" s="15" t="str">
        <f>IF(ISNUMBER(VALUE(SUBSTITUTE('Quantities Report_Secondary'!$A1052,"+",""))), VALUE(SUBSTITUTE('Quantities Report_Secondary'!$A1052,"+","")),IF('Quantities Report_Secondary'!$A1052="","End of Project",$A1053))</f>
        <v>End of Project</v>
      </c>
      <c r="B1054" s="30" t="str">
        <f>IF(ISNUMBER('Quantities Report_Secondary'!$A1052), "", TRIM(CLEAN(SUBSTITUTE('Quantities Report_Secondary'!$A1052, CHAR(160), " "))))</f>
        <v/>
      </c>
      <c r="C1054" s="30">
        <f>'Quantities Report_Secondary'!F1052</f>
        <v>0</v>
      </c>
      <c r="D1054" s="32">
        <f>'Quantities Report_Secondary'!G1052</f>
        <v>0</v>
      </c>
    </row>
    <row r="1055" spans="1:4">
      <c r="A1055" s="15" t="str">
        <f>IF(ISNUMBER(VALUE(SUBSTITUTE('Quantities Report_Secondary'!$A1053,"+",""))), VALUE(SUBSTITUTE('Quantities Report_Secondary'!$A1053,"+","")),IF('Quantities Report_Secondary'!$A1053="","End of Project",$A1054))</f>
        <v>End of Project</v>
      </c>
      <c r="B1055" s="30" t="str">
        <f>IF(ISNUMBER('Quantities Report_Secondary'!$A1053), "", TRIM(CLEAN(SUBSTITUTE('Quantities Report_Secondary'!$A1053, CHAR(160), " "))))</f>
        <v/>
      </c>
      <c r="C1055" s="30">
        <f>'Quantities Report_Secondary'!F1053</f>
        <v>0</v>
      </c>
      <c r="D1055" s="32">
        <f>'Quantities Report_Secondary'!G1053</f>
        <v>0</v>
      </c>
    </row>
    <row r="1056" spans="1:4">
      <c r="A1056" s="15" t="str">
        <f>IF(ISNUMBER(VALUE(SUBSTITUTE('Quantities Report_Secondary'!$A1054,"+",""))), VALUE(SUBSTITUTE('Quantities Report_Secondary'!$A1054,"+","")),IF('Quantities Report_Secondary'!$A1054="","End of Project",$A1055))</f>
        <v>End of Project</v>
      </c>
      <c r="B1056" s="30" t="str">
        <f>IF(ISNUMBER('Quantities Report_Secondary'!$A1054), "", TRIM(CLEAN(SUBSTITUTE('Quantities Report_Secondary'!$A1054, CHAR(160), " "))))</f>
        <v/>
      </c>
      <c r="C1056" s="30">
        <f>'Quantities Report_Secondary'!F1054</f>
        <v>0</v>
      </c>
      <c r="D1056" s="32">
        <f>'Quantities Report_Secondary'!G1054</f>
        <v>0</v>
      </c>
    </row>
    <row r="1057" spans="1:4">
      <c r="A1057" s="15" t="str">
        <f>IF(ISNUMBER(VALUE(SUBSTITUTE('Quantities Report_Secondary'!$A1055,"+",""))), VALUE(SUBSTITUTE('Quantities Report_Secondary'!$A1055,"+","")),IF('Quantities Report_Secondary'!$A1055="","End of Project",$A1056))</f>
        <v>End of Project</v>
      </c>
      <c r="B1057" s="30" t="str">
        <f>IF(ISNUMBER('Quantities Report_Secondary'!$A1055), "", TRIM(CLEAN(SUBSTITUTE('Quantities Report_Secondary'!$A1055, CHAR(160), " "))))</f>
        <v/>
      </c>
      <c r="C1057" s="30">
        <f>'Quantities Report_Secondary'!F1055</f>
        <v>0</v>
      </c>
      <c r="D1057" s="32">
        <f>'Quantities Report_Secondary'!G1055</f>
        <v>0</v>
      </c>
    </row>
    <row r="1058" spans="1:4">
      <c r="A1058" s="15" t="str">
        <f>IF(ISNUMBER(VALUE(SUBSTITUTE('Quantities Report_Secondary'!$A1056,"+",""))), VALUE(SUBSTITUTE('Quantities Report_Secondary'!$A1056,"+","")),IF('Quantities Report_Secondary'!$A1056="","End of Project",$A1057))</f>
        <v>End of Project</v>
      </c>
      <c r="B1058" s="30" t="str">
        <f>IF(ISNUMBER('Quantities Report_Secondary'!$A1056), "", TRIM(CLEAN(SUBSTITUTE('Quantities Report_Secondary'!$A1056, CHAR(160), " "))))</f>
        <v/>
      </c>
      <c r="C1058" s="30">
        <f>'Quantities Report_Secondary'!F1056</f>
        <v>0</v>
      </c>
      <c r="D1058" s="32">
        <f>'Quantities Report_Secondary'!G1056</f>
        <v>0</v>
      </c>
    </row>
    <row r="1059" spans="1:4">
      <c r="A1059" s="15" t="str">
        <f>IF(ISNUMBER(VALUE(SUBSTITUTE('Quantities Report_Secondary'!$A1057,"+",""))), VALUE(SUBSTITUTE('Quantities Report_Secondary'!$A1057,"+","")),IF('Quantities Report_Secondary'!$A1057="","End of Project",$A1058))</f>
        <v>End of Project</v>
      </c>
      <c r="B1059" s="30" t="str">
        <f>IF(ISNUMBER('Quantities Report_Secondary'!$A1057), "", TRIM(CLEAN(SUBSTITUTE('Quantities Report_Secondary'!$A1057, CHAR(160), " "))))</f>
        <v/>
      </c>
      <c r="C1059" s="30">
        <f>'Quantities Report_Secondary'!F1057</f>
        <v>0</v>
      </c>
      <c r="D1059" s="32">
        <f>'Quantities Report_Secondary'!G1057</f>
        <v>0</v>
      </c>
    </row>
    <row r="1060" spans="1:4">
      <c r="A1060" s="15" t="str">
        <f>IF(ISNUMBER(VALUE(SUBSTITUTE('Quantities Report_Secondary'!$A1058,"+",""))), VALUE(SUBSTITUTE('Quantities Report_Secondary'!$A1058,"+","")),IF('Quantities Report_Secondary'!$A1058="","End of Project",$A1059))</f>
        <v>End of Project</v>
      </c>
      <c r="B1060" s="30" t="str">
        <f>IF(ISNUMBER('Quantities Report_Secondary'!$A1058), "", TRIM(CLEAN(SUBSTITUTE('Quantities Report_Secondary'!$A1058, CHAR(160), " "))))</f>
        <v/>
      </c>
      <c r="C1060" s="30">
        <f>'Quantities Report_Secondary'!F1058</f>
        <v>0</v>
      </c>
      <c r="D1060" s="32">
        <f>'Quantities Report_Secondary'!G1058</f>
        <v>0</v>
      </c>
    </row>
    <row r="1061" spans="1:4">
      <c r="A1061" s="15" t="str">
        <f>IF(ISNUMBER(VALUE(SUBSTITUTE('Quantities Report_Secondary'!$A1059,"+",""))), VALUE(SUBSTITUTE('Quantities Report_Secondary'!$A1059,"+","")),IF('Quantities Report_Secondary'!$A1059="","End of Project",$A1060))</f>
        <v>End of Project</v>
      </c>
      <c r="B1061" s="30" t="str">
        <f>IF(ISNUMBER('Quantities Report_Secondary'!$A1059), "", TRIM(CLEAN(SUBSTITUTE('Quantities Report_Secondary'!$A1059, CHAR(160), " "))))</f>
        <v/>
      </c>
      <c r="C1061" s="30">
        <f>'Quantities Report_Secondary'!F1059</f>
        <v>0</v>
      </c>
      <c r="D1061" s="32">
        <f>'Quantities Report_Secondary'!G1059</f>
        <v>0</v>
      </c>
    </row>
    <row r="1062" spans="1:4">
      <c r="A1062" s="15" t="str">
        <f>IF(ISNUMBER(VALUE(SUBSTITUTE('Quantities Report_Secondary'!$A1060,"+",""))), VALUE(SUBSTITUTE('Quantities Report_Secondary'!$A1060,"+","")),IF('Quantities Report_Secondary'!$A1060="","End of Project",$A1061))</f>
        <v>End of Project</v>
      </c>
      <c r="B1062" s="30" t="str">
        <f>IF(ISNUMBER('Quantities Report_Secondary'!$A1060), "", TRIM(CLEAN(SUBSTITUTE('Quantities Report_Secondary'!$A1060, CHAR(160), " "))))</f>
        <v/>
      </c>
      <c r="C1062" s="30">
        <f>'Quantities Report_Secondary'!F1060</f>
        <v>0</v>
      </c>
      <c r="D1062" s="32">
        <f>'Quantities Report_Secondary'!G1060</f>
        <v>0</v>
      </c>
    </row>
    <row r="1063" spans="1:4">
      <c r="A1063" s="15" t="str">
        <f>IF(ISNUMBER(VALUE(SUBSTITUTE('Quantities Report_Secondary'!$A1061,"+",""))), VALUE(SUBSTITUTE('Quantities Report_Secondary'!$A1061,"+","")),IF('Quantities Report_Secondary'!$A1061="","End of Project",$A1062))</f>
        <v>End of Project</v>
      </c>
      <c r="B1063" s="30" t="str">
        <f>IF(ISNUMBER('Quantities Report_Secondary'!$A1061), "", TRIM(CLEAN(SUBSTITUTE('Quantities Report_Secondary'!$A1061, CHAR(160), " "))))</f>
        <v/>
      </c>
      <c r="C1063" s="30">
        <f>'Quantities Report_Secondary'!F1061</f>
        <v>0</v>
      </c>
      <c r="D1063" s="32">
        <f>'Quantities Report_Secondary'!G1061</f>
        <v>0</v>
      </c>
    </row>
    <row r="1064" spans="1:4">
      <c r="A1064" s="15" t="str">
        <f>IF(ISNUMBER(VALUE(SUBSTITUTE('Quantities Report_Secondary'!$A1062,"+",""))), VALUE(SUBSTITUTE('Quantities Report_Secondary'!$A1062,"+","")),IF('Quantities Report_Secondary'!$A1062="","End of Project",$A1063))</f>
        <v>End of Project</v>
      </c>
      <c r="B1064" s="30" t="str">
        <f>IF(ISNUMBER('Quantities Report_Secondary'!$A1062), "", TRIM(CLEAN(SUBSTITUTE('Quantities Report_Secondary'!$A1062, CHAR(160), " "))))</f>
        <v/>
      </c>
      <c r="C1064" s="30">
        <f>'Quantities Report_Secondary'!F1062</f>
        <v>0</v>
      </c>
      <c r="D1064" s="32">
        <f>'Quantities Report_Secondary'!G1062</f>
        <v>0</v>
      </c>
    </row>
    <row r="1065" spans="1:4">
      <c r="A1065" s="15" t="str">
        <f>IF(ISNUMBER(VALUE(SUBSTITUTE('Quantities Report_Secondary'!$A1063,"+",""))), VALUE(SUBSTITUTE('Quantities Report_Secondary'!$A1063,"+","")),IF('Quantities Report_Secondary'!$A1063="","End of Project",$A1064))</f>
        <v>End of Project</v>
      </c>
      <c r="B1065" s="30" t="str">
        <f>IF(ISNUMBER('Quantities Report_Secondary'!$A1063), "", TRIM(CLEAN(SUBSTITUTE('Quantities Report_Secondary'!$A1063, CHAR(160), " "))))</f>
        <v/>
      </c>
      <c r="C1065" s="30">
        <f>'Quantities Report_Secondary'!F1063</f>
        <v>0</v>
      </c>
      <c r="D1065" s="32">
        <f>'Quantities Report_Secondary'!G1063</f>
        <v>0</v>
      </c>
    </row>
    <row r="1066" spans="1:4">
      <c r="A1066" s="15" t="str">
        <f>IF(ISNUMBER(VALUE(SUBSTITUTE('Quantities Report_Secondary'!$A1064,"+",""))), VALUE(SUBSTITUTE('Quantities Report_Secondary'!$A1064,"+","")),IF('Quantities Report_Secondary'!$A1064="","End of Project",$A1065))</f>
        <v>End of Project</v>
      </c>
      <c r="B1066" s="30" t="str">
        <f>IF(ISNUMBER('Quantities Report_Secondary'!$A1064), "", TRIM(CLEAN(SUBSTITUTE('Quantities Report_Secondary'!$A1064, CHAR(160), " "))))</f>
        <v/>
      </c>
      <c r="C1066" s="30">
        <f>'Quantities Report_Secondary'!F1064</f>
        <v>0</v>
      </c>
      <c r="D1066" s="32">
        <f>'Quantities Report_Secondary'!G1064</f>
        <v>0</v>
      </c>
    </row>
    <row r="1067" spans="1:4">
      <c r="A1067" s="15" t="str">
        <f>IF(ISNUMBER(VALUE(SUBSTITUTE('Quantities Report_Secondary'!$A1065,"+",""))), VALUE(SUBSTITUTE('Quantities Report_Secondary'!$A1065,"+","")),IF('Quantities Report_Secondary'!$A1065="","End of Project",$A1066))</f>
        <v>End of Project</v>
      </c>
      <c r="B1067" s="30" t="str">
        <f>IF(ISNUMBER('Quantities Report_Secondary'!$A1065), "", TRIM(CLEAN(SUBSTITUTE('Quantities Report_Secondary'!$A1065, CHAR(160), " "))))</f>
        <v/>
      </c>
      <c r="C1067" s="30">
        <f>'Quantities Report_Secondary'!F1065</f>
        <v>0</v>
      </c>
      <c r="D1067" s="32">
        <f>'Quantities Report_Secondary'!G1065</f>
        <v>0</v>
      </c>
    </row>
    <row r="1068" spans="1:4">
      <c r="A1068" s="15" t="str">
        <f>IF(ISNUMBER(VALUE(SUBSTITUTE('Quantities Report_Secondary'!$A1066,"+",""))), VALUE(SUBSTITUTE('Quantities Report_Secondary'!$A1066,"+","")),IF('Quantities Report_Secondary'!$A1066="","End of Project",$A1067))</f>
        <v>End of Project</v>
      </c>
      <c r="B1068" s="30" t="str">
        <f>IF(ISNUMBER('Quantities Report_Secondary'!$A1066), "", TRIM(CLEAN(SUBSTITUTE('Quantities Report_Secondary'!$A1066, CHAR(160), " "))))</f>
        <v/>
      </c>
      <c r="C1068" s="30">
        <f>'Quantities Report_Secondary'!F1066</f>
        <v>0</v>
      </c>
      <c r="D1068" s="32">
        <f>'Quantities Report_Secondary'!G1066</f>
        <v>0</v>
      </c>
    </row>
    <row r="1069" spans="1:4">
      <c r="A1069" s="15" t="str">
        <f>IF(ISNUMBER(VALUE(SUBSTITUTE('Quantities Report_Secondary'!$A1067,"+",""))), VALUE(SUBSTITUTE('Quantities Report_Secondary'!$A1067,"+","")),IF('Quantities Report_Secondary'!$A1067="","End of Project",$A1068))</f>
        <v>End of Project</v>
      </c>
      <c r="B1069" s="30" t="str">
        <f>IF(ISNUMBER('Quantities Report_Secondary'!$A1067), "", TRIM(CLEAN(SUBSTITUTE('Quantities Report_Secondary'!$A1067, CHAR(160), " "))))</f>
        <v/>
      </c>
      <c r="C1069" s="30">
        <f>'Quantities Report_Secondary'!F1067</f>
        <v>0</v>
      </c>
      <c r="D1069" s="32">
        <f>'Quantities Report_Secondary'!G1067</f>
        <v>0</v>
      </c>
    </row>
    <row r="1070" spans="1:4">
      <c r="A1070" s="15" t="str">
        <f>IF(ISNUMBER(VALUE(SUBSTITUTE('Quantities Report_Secondary'!$A1068,"+",""))), VALUE(SUBSTITUTE('Quantities Report_Secondary'!$A1068,"+","")),IF('Quantities Report_Secondary'!$A1068="","End of Project",$A1069))</f>
        <v>End of Project</v>
      </c>
      <c r="B1070" s="30" t="str">
        <f>IF(ISNUMBER('Quantities Report_Secondary'!$A1068), "", TRIM(CLEAN(SUBSTITUTE('Quantities Report_Secondary'!$A1068, CHAR(160), " "))))</f>
        <v/>
      </c>
      <c r="C1070" s="30">
        <f>'Quantities Report_Secondary'!F1068</f>
        <v>0</v>
      </c>
      <c r="D1070" s="32">
        <f>'Quantities Report_Secondary'!G1068</f>
        <v>0</v>
      </c>
    </row>
    <row r="1071" spans="1:4">
      <c r="A1071" s="15" t="str">
        <f>IF(ISNUMBER(VALUE(SUBSTITUTE('Quantities Report_Secondary'!$A1069,"+",""))), VALUE(SUBSTITUTE('Quantities Report_Secondary'!$A1069,"+","")),IF('Quantities Report_Secondary'!$A1069="","End of Project",$A1070))</f>
        <v>End of Project</v>
      </c>
      <c r="B1071" s="30" t="str">
        <f>IF(ISNUMBER('Quantities Report_Secondary'!$A1069), "", TRIM(CLEAN(SUBSTITUTE('Quantities Report_Secondary'!$A1069, CHAR(160), " "))))</f>
        <v/>
      </c>
      <c r="C1071" s="30">
        <f>'Quantities Report_Secondary'!F1069</f>
        <v>0</v>
      </c>
      <c r="D1071" s="32">
        <f>'Quantities Report_Secondary'!G1069</f>
        <v>0</v>
      </c>
    </row>
    <row r="1072" spans="1:4">
      <c r="A1072" s="15" t="str">
        <f>IF(ISNUMBER(VALUE(SUBSTITUTE('Quantities Report_Secondary'!$A1070,"+",""))), VALUE(SUBSTITUTE('Quantities Report_Secondary'!$A1070,"+","")),IF('Quantities Report_Secondary'!$A1070="","End of Project",$A1071))</f>
        <v>End of Project</v>
      </c>
      <c r="B1072" s="30" t="str">
        <f>IF(ISNUMBER('Quantities Report_Secondary'!$A1070), "", TRIM(CLEAN(SUBSTITUTE('Quantities Report_Secondary'!$A1070, CHAR(160), " "))))</f>
        <v/>
      </c>
      <c r="C1072" s="30">
        <f>'Quantities Report_Secondary'!F1070</f>
        <v>0</v>
      </c>
      <c r="D1072" s="32">
        <f>'Quantities Report_Secondary'!G1070</f>
        <v>0</v>
      </c>
    </row>
    <row r="1073" spans="1:4">
      <c r="A1073" s="15" t="str">
        <f>IF(ISNUMBER(VALUE(SUBSTITUTE('Quantities Report_Secondary'!$A1071,"+",""))), VALUE(SUBSTITUTE('Quantities Report_Secondary'!$A1071,"+","")),IF('Quantities Report_Secondary'!$A1071="","End of Project",$A1072))</f>
        <v>End of Project</v>
      </c>
      <c r="B1073" s="30" t="str">
        <f>IF(ISNUMBER('Quantities Report_Secondary'!$A1071), "", TRIM(CLEAN(SUBSTITUTE('Quantities Report_Secondary'!$A1071, CHAR(160), " "))))</f>
        <v/>
      </c>
      <c r="C1073" s="30">
        <f>'Quantities Report_Secondary'!F1071</f>
        <v>0</v>
      </c>
      <c r="D1073" s="32">
        <f>'Quantities Report_Secondary'!G1071</f>
        <v>0</v>
      </c>
    </row>
    <row r="1074" spans="1:4">
      <c r="A1074" s="15" t="str">
        <f>IF(ISNUMBER(VALUE(SUBSTITUTE('Quantities Report_Secondary'!$A1072,"+",""))), VALUE(SUBSTITUTE('Quantities Report_Secondary'!$A1072,"+","")),IF('Quantities Report_Secondary'!$A1072="","End of Project",$A1073))</f>
        <v>End of Project</v>
      </c>
      <c r="B1074" s="30" t="str">
        <f>IF(ISNUMBER('Quantities Report_Secondary'!$A1072), "", TRIM(CLEAN(SUBSTITUTE('Quantities Report_Secondary'!$A1072, CHAR(160), " "))))</f>
        <v/>
      </c>
      <c r="C1074" s="30">
        <f>'Quantities Report_Secondary'!F1072</f>
        <v>0</v>
      </c>
      <c r="D1074" s="32">
        <f>'Quantities Report_Secondary'!G1072</f>
        <v>0</v>
      </c>
    </row>
    <row r="1075" spans="1:4">
      <c r="A1075" s="15" t="str">
        <f>IF(ISNUMBER(VALUE(SUBSTITUTE('Quantities Report_Secondary'!$A1073,"+",""))), VALUE(SUBSTITUTE('Quantities Report_Secondary'!$A1073,"+","")),IF('Quantities Report_Secondary'!$A1073="","End of Project",$A1074))</f>
        <v>End of Project</v>
      </c>
      <c r="B1075" s="30" t="str">
        <f>IF(ISNUMBER('Quantities Report_Secondary'!$A1073), "", TRIM(CLEAN(SUBSTITUTE('Quantities Report_Secondary'!$A1073, CHAR(160), " "))))</f>
        <v/>
      </c>
      <c r="C1075" s="30">
        <f>'Quantities Report_Secondary'!F1073</f>
        <v>0</v>
      </c>
      <c r="D1075" s="32">
        <f>'Quantities Report_Secondary'!G1073</f>
        <v>0</v>
      </c>
    </row>
    <row r="1076" spans="1:4">
      <c r="A1076" s="15" t="str">
        <f>IF(ISNUMBER(VALUE(SUBSTITUTE('Quantities Report_Secondary'!$A1074,"+",""))), VALUE(SUBSTITUTE('Quantities Report_Secondary'!$A1074,"+","")),IF('Quantities Report_Secondary'!$A1074="","End of Project",$A1075))</f>
        <v>End of Project</v>
      </c>
      <c r="B1076" s="30" t="str">
        <f>IF(ISNUMBER('Quantities Report_Secondary'!$A1074), "", TRIM(CLEAN(SUBSTITUTE('Quantities Report_Secondary'!$A1074, CHAR(160), " "))))</f>
        <v/>
      </c>
      <c r="C1076" s="30">
        <f>'Quantities Report_Secondary'!F1074</f>
        <v>0</v>
      </c>
      <c r="D1076" s="32">
        <f>'Quantities Report_Secondary'!G1074</f>
        <v>0</v>
      </c>
    </row>
    <row r="1077" spans="1:4">
      <c r="A1077" s="15" t="str">
        <f>IF(ISNUMBER(VALUE(SUBSTITUTE('Quantities Report_Secondary'!$A1075,"+",""))), VALUE(SUBSTITUTE('Quantities Report_Secondary'!$A1075,"+","")),IF('Quantities Report_Secondary'!$A1075="","End of Project",$A1076))</f>
        <v>End of Project</v>
      </c>
      <c r="B1077" s="30" t="str">
        <f>IF(ISNUMBER('Quantities Report_Secondary'!$A1075), "", TRIM(CLEAN(SUBSTITUTE('Quantities Report_Secondary'!$A1075, CHAR(160), " "))))</f>
        <v/>
      </c>
      <c r="C1077" s="30">
        <f>'Quantities Report_Secondary'!F1075</f>
        <v>0</v>
      </c>
      <c r="D1077" s="32">
        <f>'Quantities Report_Secondary'!G1075</f>
        <v>0</v>
      </c>
    </row>
    <row r="1078" spans="1:4">
      <c r="A1078" s="15" t="str">
        <f>IF(ISNUMBER(VALUE(SUBSTITUTE('Quantities Report_Secondary'!$A1076,"+",""))), VALUE(SUBSTITUTE('Quantities Report_Secondary'!$A1076,"+","")),IF('Quantities Report_Secondary'!$A1076="","End of Project",$A1077))</f>
        <v>End of Project</v>
      </c>
      <c r="B1078" s="30" t="str">
        <f>IF(ISNUMBER('Quantities Report_Secondary'!$A1076), "", TRIM(CLEAN(SUBSTITUTE('Quantities Report_Secondary'!$A1076, CHAR(160), " "))))</f>
        <v/>
      </c>
      <c r="C1078" s="30">
        <f>'Quantities Report_Secondary'!F1076</f>
        <v>0</v>
      </c>
      <c r="D1078" s="32">
        <f>'Quantities Report_Secondary'!G1076</f>
        <v>0</v>
      </c>
    </row>
    <row r="1079" spans="1:4">
      <c r="A1079" s="15" t="str">
        <f>IF(ISNUMBER(VALUE(SUBSTITUTE('Quantities Report_Secondary'!$A1077,"+",""))), VALUE(SUBSTITUTE('Quantities Report_Secondary'!$A1077,"+","")),IF('Quantities Report_Secondary'!$A1077="","End of Project",$A1078))</f>
        <v>End of Project</v>
      </c>
      <c r="B1079" s="30" t="str">
        <f>IF(ISNUMBER('Quantities Report_Secondary'!$A1077), "", TRIM(CLEAN(SUBSTITUTE('Quantities Report_Secondary'!$A1077, CHAR(160), " "))))</f>
        <v/>
      </c>
      <c r="C1079" s="30">
        <f>'Quantities Report_Secondary'!F1077</f>
        <v>0</v>
      </c>
      <c r="D1079" s="32">
        <f>'Quantities Report_Secondary'!G1077</f>
        <v>0</v>
      </c>
    </row>
    <row r="1080" spans="1:4">
      <c r="A1080" s="15" t="str">
        <f>IF(ISNUMBER(VALUE(SUBSTITUTE('Quantities Report_Secondary'!$A1078,"+",""))), VALUE(SUBSTITUTE('Quantities Report_Secondary'!$A1078,"+","")),IF('Quantities Report_Secondary'!$A1078="","End of Project",$A1079))</f>
        <v>End of Project</v>
      </c>
      <c r="B1080" s="30" t="str">
        <f>IF(ISNUMBER('Quantities Report_Secondary'!$A1078), "", TRIM(CLEAN(SUBSTITUTE('Quantities Report_Secondary'!$A1078, CHAR(160), " "))))</f>
        <v/>
      </c>
      <c r="C1080" s="30">
        <f>'Quantities Report_Secondary'!F1078</f>
        <v>0</v>
      </c>
      <c r="D1080" s="32">
        <f>'Quantities Report_Secondary'!G1078</f>
        <v>0</v>
      </c>
    </row>
    <row r="1081" spans="1:4">
      <c r="A1081" s="15" t="str">
        <f>IF(ISNUMBER(VALUE(SUBSTITUTE('Quantities Report_Secondary'!$A1079,"+",""))), VALUE(SUBSTITUTE('Quantities Report_Secondary'!$A1079,"+","")),IF('Quantities Report_Secondary'!$A1079="","End of Project",$A1080))</f>
        <v>End of Project</v>
      </c>
      <c r="B1081" s="30" t="str">
        <f>IF(ISNUMBER('Quantities Report_Secondary'!$A1079), "", TRIM(CLEAN(SUBSTITUTE('Quantities Report_Secondary'!$A1079, CHAR(160), " "))))</f>
        <v/>
      </c>
      <c r="C1081" s="30">
        <f>'Quantities Report_Secondary'!F1079</f>
        <v>0</v>
      </c>
      <c r="D1081" s="32">
        <f>'Quantities Report_Secondary'!G1079</f>
        <v>0</v>
      </c>
    </row>
    <row r="1082" spans="1:4">
      <c r="A1082" s="15" t="str">
        <f>IF(ISNUMBER(VALUE(SUBSTITUTE('Quantities Report_Secondary'!$A1080,"+",""))), VALUE(SUBSTITUTE('Quantities Report_Secondary'!$A1080,"+","")),IF('Quantities Report_Secondary'!$A1080="","End of Project",$A1081))</f>
        <v>End of Project</v>
      </c>
      <c r="B1082" s="30" t="str">
        <f>IF(ISNUMBER('Quantities Report_Secondary'!$A1080), "", TRIM(CLEAN(SUBSTITUTE('Quantities Report_Secondary'!$A1080, CHAR(160), " "))))</f>
        <v/>
      </c>
      <c r="C1082" s="30">
        <f>'Quantities Report_Secondary'!F1080</f>
        <v>0</v>
      </c>
      <c r="D1082" s="32">
        <f>'Quantities Report_Secondary'!G1080</f>
        <v>0</v>
      </c>
    </row>
    <row r="1083" spans="1:4">
      <c r="A1083" s="15" t="str">
        <f>IF(ISNUMBER(VALUE(SUBSTITUTE('Quantities Report_Secondary'!$A1081,"+",""))), VALUE(SUBSTITUTE('Quantities Report_Secondary'!$A1081,"+","")),IF('Quantities Report_Secondary'!$A1081="","End of Project",$A1082))</f>
        <v>End of Project</v>
      </c>
      <c r="B1083" s="30" t="str">
        <f>IF(ISNUMBER('Quantities Report_Secondary'!$A1081), "", TRIM(CLEAN(SUBSTITUTE('Quantities Report_Secondary'!$A1081, CHAR(160), " "))))</f>
        <v/>
      </c>
      <c r="C1083" s="30">
        <f>'Quantities Report_Secondary'!F1081</f>
        <v>0</v>
      </c>
      <c r="D1083" s="32">
        <f>'Quantities Report_Secondary'!G1081</f>
        <v>0</v>
      </c>
    </row>
    <row r="1084" spans="1:4">
      <c r="A1084" s="15" t="str">
        <f>IF(ISNUMBER(VALUE(SUBSTITUTE('Quantities Report_Secondary'!$A1082,"+",""))), VALUE(SUBSTITUTE('Quantities Report_Secondary'!$A1082,"+","")),IF('Quantities Report_Secondary'!$A1082="","End of Project",$A1083))</f>
        <v>End of Project</v>
      </c>
      <c r="B1084" s="30" t="str">
        <f>IF(ISNUMBER('Quantities Report_Secondary'!$A1082), "", TRIM(CLEAN(SUBSTITUTE('Quantities Report_Secondary'!$A1082, CHAR(160), " "))))</f>
        <v/>
      </c>
      <c r="C1084" s="30">
        <f>'Quantities Report_Secondary'!F1082</f>
        <v>0</v>
      </c>
      <c r="D1084" s="32">
        <f>'Quantities Report_Secondary'!G1082</f>
        <v>0</v>
      </c>
    </row>
    <row r="1085" spans="1:4">
      <c r="A1085" s="15" t="str">
        <f>IF(ISNUMBER(VALUE(SUBSTITUTE('Quantities Report_Secondary'!$A1083,"+",""))), VALUE(SUBSTITUTE('Quantities Report_Secondary'!$A1083,"+","")),IF('Quantities Report_Secondary'!$A1083="","End of Project",$A1084))</f>
        <v>End of Project</v>
      </c>
      <c r="B1085" s="30" t="str">
        <f>IF(ISNUMBER('Quantities Report_Secondary'!$A1083), "", TRIM(CLEAN(SUBSTITUTE('Quantities Report_Secondary'!$A1083, CHAR(160), " "))))</f>
        <v/>
      </c>
      <c r="C1085" s="30">
        <f>'Quantities Report_Secondary'!F1083</f>
        <v>0</v>
      </c>
      <c r="D1085" s="32">
        <f>'Quantities Report_Secondary'!G1083</f>
        <v>0</v>
      </c>
    </row>
    <row r="1086" spans="1:4">
      <c r="A1086" s="15" t="str">
        <f>IF(ISNUMBER(VALUE(SUBSTITUTE('Quantities Report_Secondary'!$A1084,"+",""))), VALUE(SUBSTITUTE('Quantities Report_Secondary'!$A1084,"+","")),IF('Quantities Report_Secondary'!$A1084="","End of Project",$A1085))</f>
        <v>End of Project</v>
      </c>
      <c r="B1086" s="30" t="str">
        <f>IF(ISNUMBER('Quantities Report_Secondary'!$A1084), "", TRIM(CLEAN(SUBSTITUTE('Quantities Report_Secondary'!$A1084, CHAR(160), " "))))</f>
        <v/>
      </c>
      <c r="C1086" s="30">
        <f>'Quantities Report_Secondary'!F1084</f>
        <v>0</v>
      </c>
      <c r="D1086" s="32">
        <f>'Quantities Report_Secondary'!G1084</f>
        <v>0</v>
      </c>
    </row>
    <row r="1087" spans="1:4">
      <c r="A1087" s="15" t="str">
        <f>IF(ISNUMBER(VALUE(SUBSTITUTE('Quantities Report_Secondary'!$A1085,"+",""))), VALUE(SUBSTITUTE('Quantities Report_Secondary'!$A1085,"+","")),IF('Quantities Report_Secondary'!$A1085="","End of Project",$A1086))</f>
        <v>End of Project</v>
      </c>
      <c r="B1087" s="30" t="str">
        <f>IF(ISNUMBER('Quantities Report_Secondary'!$A1085), "", TRIM(CLEAN(SUBSTITUTE('Quantities Report_Secondary'!$A1085, CHAR(160), " "))))</f>
        <v/>
      </c>
      <c r="C1087" s="30">
        <f>'Quantities Report_Secondary'!F1085</f>
        <v>0</v>
      </c>
      <c r="D1087" s="32">
        <f>'Quantities Report_Secondary'!G1085</f>
        <v>0</v>
      </c>
    </row>
    <row r="1088" spans="1:4">
      <c r="A1088" s="15" t="str">
        <f>IF(ISNUMBER(VALUE(SUBSTITUTE('Quantities Report_Secondary'!$A1086,"+",""))), VALUE(SUBSTITUTE('Quantities Report_Secondary'!$A1086,"+","")),IF('Quantities Report_Secondary'!$A1086="","End of Project",$A1087))</f>
        <v>End of Project</v>
      </c>
      <c r="B1088" s="30" t="str">
        <f>IF(ISNUMBER('Quantities Report_Secondary'!$A1086), "", TRIM(CLEAN(SUBSTITUTE('Quantities Report_Secondary'!$A1086, CHAR(160), " "))))</f>
        <v/>
      </c>
      <c r="C1088" s="30">
        <f>'Quantities Report_Secondary'!F1086</f>
        <v>0</v>
      </c>
      <c r="D1088" s="32">
        <f>'Quantities Report_Secondary'!G1086</f>
        <v>0</v>
      </c>
    </row>
    <row r="1089" spans="1:4">
      <c r="A1089" s="15" t="str">
        <f>IF(ISNUMBER(VALUE(SUBSTITUTE('Quantities Report_Secondary'!$A1087,"+",""))), VALUE(SUBSTITUTE('Quantities Report_Secondary'!$A1087,"+","")),IF('Quantities Report_Secondary'!$A1087="","End of Project",$A1088))</f>
        <v>End of Project</v>
      </c>
      <c r="B1089" s="30" t="str">
        <f>IF(ISNUMBER('Quantities Report_Secondary'!$A1087), "", TRIM(CLEAN(SUBSTITUTE('Quantities Report_Secondary'!$A1087, CHAR(160), " "))))</f>
        <v/>
      </c>
      <c r="C1089" s="30">
        <f>'Quantities Report_Secondary'!F1087</f>
        <v>0</v>
      </c>
      <c r="D1089" s="32">
        <f>'Quantities Report_Secondary'!G1087</f>
        <v>0</v>
      </c>
    </row>
    <row r="1090" spans="1:4">
      <c r="A1090" s="15" t="str">
        <f>IF(ISNUMBER(VALUE(SUBSTITUTE('Quantities Report_Secondary'!$A1088,"+",""))), VALUE(SUBSTITUTE('Quantities Report_Secondary'!$A1088,"+","")),IF('Quantities Report_Secondary'!$A1088="","End of Project",$A1089))</f>
        <v>End of Project</v>
      </c>
      <c r="B1090" s="30" t="str">
        <f>IF(ISNUMBER('Quantities Report_Secondary'!$A1088), "", TRIM(CLEAN(SUBSTITUTE('Quantities Report_Secondary'!$A1088, CHAR(160), " "))))</f>
        <v/>
      </c>
      <c r="C1090" s="30">
        <f>'Quantities Report_Secondary'!F1088</f>
        <v>0</v>
      </c>
      <c r="D1090" s="32">
        <f>'Quantities Report_Secondary'!G1088</f>
        <v>0</v>
      </c>
    </row>
    <row r="1091" spans="1:4">
      <c r="A1091" s="15" t="str">
        <f>IF(ISNUMBER(VALUE(SUBSTITUTE('Quantities Report_Secondary'!$A1089,"+",""))), VALUE(SUBSTITUTE('Quantities Report_Secondary'!$A1089,"+","")),IF('Quantities Report_Secondary'!$A1089="","End of Project",$A1090))</f>
        <v>End of Project</v>
      </c>
      <c r="B1091" s="30" t="str">
        <f>IF(ISNUMBER('Quantities Report_Secondary'!$A1089), "", TRIM(CLEAN(SUBSTITUTE('Quantities Report_Secondary'!$A1089, CHAR(160), " "))))</f>
        <v/>
      </c>
      <c r="C1091" s="30">
        <f>'Quantities Report_Secondary'!F1089</f>
        <v>0</v>
      </c>
      <c r="D1091" s="32">
        <f>'Quantities Report_Secondary'!G1089</f>
        <v>0</v>
      </c>
    </row>
    <row r="1092" spans="1:4">
      <c r="A1092" s="15" t="str">
        <f>IF(ISNUMBER(VALUE(SUBSTITUTE('Quantities Report_Secondary'!$A1090,"+",""))), VALUE(SUBSTITUTE('Quantities Report_Secondary'!$A1090,"+","")),IF('Quantities Report_Secondary'!$A1090="","End of Project",$A1091))</f>
        <v>End of Project</v>
      </c>
      <c r="B1092" s="30" t="str">
        <f>IF(ISNUMBER('Quantities Report_Secondary'!$A1090), "", TRIM(CLEAN(SUBSTITUTE('Quantities Report_Secondary'!$A1090, CHAR(160), " "))))</f>
        <v/>
      </c>
      <c r="C1092" s="30">
        <f>'Quantities Report_Secondary'!F1090</f>
        <v>0</v>
      </c>
      <c r="D1092" s="32">
        <f>'Quantities Report_Secondary'!G1090</f>
        <v>0</v>
      </c>
    </row>
    <row r="1093" spans="1:4">
      <c r="A1093" s="15" t="str">
        <f>IF(ISNUMBER(VALUE(SUBSTITUTE('Quantities Report_Secondary'!$A1091,"+",""))), VALUE(SUBSTITUTE('Quantities Report_Secondary'!$A1091,"+","")),IF('Quantities Report_Secondary'!$A1091="","End of Project",$A1092))</f>
        <v>End of Project</v>
      </c>
      <c r="B1093" s="30" t="str">
        <f>IF(ISNUMBER('Quantities Report_Secondary'!$A1091), "", TRIM(CLEAN(SUBSTITUTE('Quantities Report_Secondary'!$A1091, CHAR(160), " "))))</f>
        <v/>
      </c>
      <c r="C1093" s="30">
        <f>'Quantities Report_Secondary'!F1091</f>
        <v>0</v>
      </c>
      <c r="D1093" s="32">
        <f>'Quantities Report_Secondary'!G1091</f>
        <v>0</v>
      </c>
    </row>
    <row r="1094" spans="1:4">
      <c r="A1094" s="15" t="str">
        <f>IF(ISNUMBER(VALUE(SUBSTITUTE('Quantities Report_Secondary'!$A1092,"+",""))), VALUE(SUBSTITUTE('Quantities Report_Secondary'!$A1092,"+","")),IF('Quantities Report_Secondary'!$A1092="","End of Project",$A1093))</f>
        <v>End of Project</v>
      </c>
      <c r="B1094" s="30" t="str">
        <f>IF(ISNUMBER('Quantities Report_Secondary'!$A1092), "", TRIM(CLEAN(SUBSTITUTE('Quantities Report_Secondary'!$A1092, CHAR(160), " "))))</f>
        <v/>
      </c>
      <c r="C1094" s="30">
        <f>'Quantities Report_Secondary'!F1092</f>
        <v>0</v>
      </c>
      <c r="D1094" s="32">
        <f>'Quantities Report_Secondary'!G1092</f>
        <v>0</v>
      </c>
    </row>
    <row r="1095" spans="1:4">
      <c r="A1095" s="15" t="str">
        <f>IF(ISNUMBER(VALUE(SUBSTITUTE('Quantities Report_Secondary'!$A1093,"+",""))), VALUE(SUBSTITUTE('Quantities Report_Secondary'!$A1093,"+","")),IF('Quantities Report_Secondary'!$A1093="","End of Project",$A1094))</f>
        <v>End of Project</v>
      </c>
      <c r="B1095" s="30" t="str">
        <f>IF(ISNUMBER('Quantities Report_Secondary'!$A1093), "", TRIM(CLEAN(SUBSTITUTE('Quantities Report_Secondary'!$A1093, CHAR(160), " "))))</f>
        <v/>
      </c>
      <c r="C1095" s="30">
        <f>'Quantities Report_Secondary'!F1093</f>
        <v>0</v>
      </c>
      <c r="D1095" s="32">
        <f>'Quantities Report_Secondary'!G1093</f>
        <v>0</v>
      </c>
    </row>
    <row r="1096" spans="1:4">
      <c r="A1096" s="15" t="str">
        <f>IF(ISNUMBER(VALUE(SUBSTITUTE('Quantities Report_Secondary'!$A1094,"+",""))), VALUE(SUBSTITUTE('Quantities Report_Secondary'!$A1094,"+","")),IF('Quantities Report_Secondary'!$A1094="","End of Project",$A1095))</f>
        <v>End of Project</v>
      </c>
      <c r="B1096" s="30" t="str">
        <f>IF(ISNUMBER('Quantities Report_Secondary'!$A1094), "", TRIM(CLEAN(SUBSTITUTE('Quantities Report_Secondary'!$A1094, CHAR(160), " "))))</f>
        <v/>
      </c>
      <c r="C1096" s="30">
        <f>'Quantities Report_Secondary'!F1094</f>
        <v>0</v>
      </c>
      <c r="D1096" s="32">
        <f>'Quantities Report_Secondary'!G1094</f>
        <v>0</v>
      </c>
    </row>
    <row r="1097" spans="1:4">
      <c r="A1097" s="15" t="str">
        <f>IF(ISNUMBER(VALUE(SUBSTITUTE('Quantities Report_Secondary'!$A1095,"+",""))), VALUE(SUBSTITUTE('Quantities Report_Secondary'!$A1095,"+","")),IF('Quantities Report_Secondary'!$A1095="","End of Project",$A1096))</f>
        <v>End of Project</v>
      </c>
      <c r="B1097" s="30" t="str">
        <f>IF(ISNUMBER('Quantities Report_Secondary'!$A1095), "", TRIM(CLEAN(SUBSTITUTE('Quantities Report_Secondary'!$A1095, CHAR(160), " "))))</f>
        <v/>
      </c>
      <c r="C1097" s="30">
        <f>'Quantities Report_Secondary'!F1095</f>
        <v>0</v>
      </c>
      <c r="D1097" s="32">
        <f>'Quantities Report_Secondary'!G1095</f>
        <v>0</v>
      </c>
    </row>
    <row r="1098" spans="1:4">
      <c r="A1098" s="15" t="str">
        <f>IF(ISNUMBER(VALUE(SUBSTITUTE('Quantities Report_Secondary'!$A1096,"+",""))), VALUE(SUBSTITUTE('Quantities Report_Secondary'!$A1096,"+","")),IF('Quantities Report_Secondary'!$A1096="","End of Project",$A1097))</f>
        <v>End of Project</v>
      </c>
      <c r="B1098" s="30" t="str">
        <f>IF(ISNUMBER('Quantities Report_Secondary'!$A1096), "", TRIM(CLEAN(SUBSTITUTE('Quantities Report_Secondary'!$A1096, CHAR(160), " "))))</f>
        <v/>
      </c>
      <c r="C1098" s="30">
        <f>'Quantities Report_Secondary'!F1096</f>
        <v>0</v>
      </c>
      <c r="D1098" s="32">
        <f>'Quantities Report_Secondary'!G1096</f>
        <v>0</v>
      </c>
    </row>
    <row r="1099" spans="1:4">
      <c r="A1099" s="15" t="str">
        <f>IF(ISNUMBER(VALUE(SUBSTITUTE('Quantities Report_Secondary'!$A1097,"+",""))), VALUE(SUBSTITUTE('Quantities Report_Secondary'!$A1097,"+","")),IF('Quantities Report_Secondary'!$A1097="","End of Project",$A1098))</f>
        <v>End of Project</v>
      </c>
      <c r="B1099" s="30" t="str">
        <f>IF(ISNUMBER('Quantities Report_Secondary'!$A1097), "", TRIM(CLEAN(SUBSTITUTE('Quantities Report_Secondary'!$A1097, CHAR(160), " "))))</f>
        <v/>
      </c>
      <c r="C1099" s="30">
        <f>'Quantities Report_Secondary'!F1097</f>
        <v>0</v>
      </c>
      <c r="D1099" s="32">
        <f>'Quantities Report_Secondary'!G1097</f>
        <v>0</v>
      </c>
    </row>
    <row r="1100" spans="1:4">
      <c r="A1100" s="15" t="str">
        <f>IF(ISNUMBER(VALUE(SUBSTITUTE('Quantities Report_Secondary'!$A1098,"+",""))), VALUE(SUBSTITUTE('Quantities Report_Secondary'!$A1098,"+","")),IF('Quantities Report_Secondary'!$A1098="","End of Project",$A1099))</f>
        <v>End of Project</v>
      </c>
      <c r="B1100" s="30" t="str">
        <f>IF(ISNUMBER('Quantities Report_Secondary'!$A1098), "", TRIM(CLEAN(SUBSTITUTE('Quantities Report_Secondary'!$A1098, CHAR(160), " "))))</f>
        <v/>
      </c>
      <c r="C1100" s="30">
        <f>'Quantities Report_Secondary'!F1098</f>
        <v>0</v>
      </c>
      <c r="D1100" s="32">
        <f>'Quantities Report_Secondary'!G1098</f>
        <v>0</v>
      </c>
    </row>
    <row r="1101" spans="1:4">
      <c r="A1101" s="15" t="str">
        <f>IF(ISNUMBER(VALUE(SUBSTITUTE('Quantities Report_Secondary'!$A1099,"+",""))), VALUE(SUBSTITUTE('Quantities Report_Secondary'!$A1099,"+","")),IF('Quantities Report_Secondary'!$A1099="","End of Project",$A1100))</f>
        <v>End of Project</v>
      </c>
      <c r="B1101" s="30" t="str">
        <f>IF(ISNUMBER('Quantities Report_Secondary'!$A1099), "", TRIM(CLEAN(SUBSTITUTE('Quantities Report_Secondary'!$A1099, CHAR(160), " "))))</f>
        <v/>
      </c>
      <c r="C1101" s="30">
        <f>'Quantities Report_Secondary'!F1099</f>
        <v>0</v>
      </c>
      <c r="D1101" s="32">
        <f>'Quantities Report_Secondary'!G1099</f>
        <v>0</v>
      </c>
    </row>
    <row r="1102" spans="1:4">
      <c r="A1102" s="15" t="str">
        <f>IF(ISNUMBER(VALUE(SUBSTITUTE('Quantities Report_Secondary'!$A1100,"+",""))), VALUE(SUBSTITUTE('Quantities Report_Secondary'!$A1100,"+","")),IF('Quantities Report_Secondary'!$A1100="","End of Project",$A1101))</f>
        <v>End of Project</v>
      </c>
      <c r="B1102" s="30" t="str">
        <f>IF(ISNUMBER('Quantities Report_Secondary'!$A1100), "", TRIM(CLEAN(SUBSTITUTE('Quantities Report_Secondary'!$A1100, CHAR(160), " "))))</f>
        <v/>
      </c>
      <c r="C1102" s="30">
        <f>'Quantities Report_Secondary'!F1100</f>
        <v>0</v>
      </c>
      <c r="D1102" s="32">
        <f>'Quantities Report_Secondary'!G1100</f>
        <v>0</v>
      </c>
    </row>
    <row r="1103" spans="1:4">
      <c r="A1103" s="15" t="str">
        <f>IF(ISNUMBER(VALUE(SUBSTITUTE('Quantities Report_Secondary'!$A1101,"+",""))), VALUE(SUBSTITUTE('Quantities Report_Secondary'!$A1101,"+","")),IF('Quantities Report_Secondary'!$A1101="","End of Project",$A1102))</f>
        <v>End of Project</v>
      </c>
      <c r="B1103" s="30" t="str">
        <f>IF(ISNUMBER('Quantities Report_Secondary'!$A1101), "", TRIM(CLEAN(SUBSTITUTE('Quantities Report_Secondary'!$A1101, CHAR(160), " "))))</f>
        <v/>
      </c>
      <c r="C1103" s="30">
        <f>'Quantities Report_Secondary'!F1101</f>
        <v>0</v>
      </c>
      <c r="D1103" s="32">
        <f>'Quantities Report_Secondary'!G1101</f>
        <v>0</v>
      </c>
    </row>
    <row r="1104" spans="1:4">
      <c r="A1104" s="15" t="str">
        <f>IF(ISNUMBER(VALUE(SUBSTITUTE('Quantities Report_Secondary'!$A1102,"+",""))), VALUE(SUBSTITUTE('Quantities Report_Secondary'!$A1102,"+","")),IF('Quantities Report_Secondary'!$A1102="","End of Project",$A1103))</f>
        <v>End of Project</v>
      </c>
      <c r="B1104" s="30" t="str">
        <f>IF(ISNUMBER('Quantities Report_Secondary'!$A1102), "", TRIM(CLEAN(SUBSTITUTE('Quantities Report_Secondary'!$A1102, CHAR(160), " "))))</f>
        <v/>
      </c>
      <c r="C1104" s="30">
        <f>'Quantities Report_Secondary'!F1102</f>
        <v>0</v>
      </c>
      <c r="D1104" s="32">
        <f>'Quantities Report_Secondary'!G1102</f>
        <v>0</v>
      </c>
    </row>
    <row r="1105" spans="1:4">
      <c r="A1105" s="15" t="str">
        <f>IF(ISNUMBER(VALUE(SUBSTITUTE('Quantities Report_Secondary'!$A1103,"+",""))), VALUE(SUBSTITUTE('Quantities Report_Secondary'!$A1103,"+","")),IF('Quantities Report_Secondary'!$A1103="","End of Project",$A1104))</f>
        <v>End of Project</v>
      </c>
      <c r="B1105" s="30" t="str">
        <f>IF(ISNUMBER('Quantities Report_Secondary'!$A1103), "", TRIM(CLEAN(SUBSTITUTE('Quantities Report_Secondary'!$A1103, CHAR(160), " "))))</f>
        <v/>
      </c>
      <c r="C1105" s="30">
        <f>'Quantities Report_Secondary'!F1103</f>
        <v>0</v>
      </c>
      <c r="D1105" s="32">
        <f>'Quantities Report_Secondary'!G1103</f>
        <v>0</v>
      </c>
    </row>
    <row r="1106" spans="1:4">
      <c r="A1106" s="15" t="str">
        <f>IF(ISNUMBER(VALUE(SUBSTITUTE('Quantities Report_Secondary'!$A1104,"+",""))), VALUE(SUBSTITUTE('Quantities Report_Secondary'!$A1104,"+","")),IF('Quantities Report_Secondary'!$A1104="","End of Project",$A1105))</f>
        <v>End of Project</v>
      </c>
      <c r="B1106" s="30" t="str">
        <f>IF(ISNUMBER('Quantities Report_Secondary'!$A1104), "", TRIM(CLEAN(SUBSTITUTE('Quantities Report_Secondary'!$A1104, CHAR(160), " "))))</f>
        <v/>
      </c>
      <c r="C1106" s="30">
        <f>'Quantities Report_Secondary'!F1104</f>
        <v>0</v>
      </c>
      <c r="D1106" s="32">
        <f>'Quantities Report_Secondary'!G1104</f>
        <v>0</v>
      </c>
    </row>
    <row r="1107" spans="1:4">
      <c r="A1107" s="15" t="str">
        <f>IF(ISNUMBER(VALUE(SUBSTITUTE('Quantities Report_Secondary'!$A1105,"+",""))), VALUE(SUBSTITUTE('Quantities Report_Secondary'!$A1105,"+","")),IF('Quantities Report_Secondary'!$A1105="","End of Project",$A1106))</f>
        <v>End of Project</v>
      </c>
      <c r="B1107" s="30" t="str">
        <f>IF(ISNUMBER('Quantities Report_Secondary'!$A1105), "", TRIM(CLEAN(SUBSTITUTE('Quantities Report_Secondary'!$A1105, CHAR(160), " "))))</f>
        <v/>
      </c>
      <c r="C1107" s="30">
        <f>'Quantities Report_Secondary'!F1105</f>
        <v>0</v>
      </c>
      <c r="D1107" s="32">
        <f>'Quantities Report_Secondary'!G1105</f>
        <v>0</v>
      </c>
    </row>
    <row r="1108" spans="1:4">
      <c r="A1108" s="15" t="str">
        <f>IF(ISNUMBER(VALUE(SUBSTITUTE('Quantities Report_Secondary'!$A1106,"+",""))), VALUE(SUBSTITUTE('Quantities Report_Secondary'!$A1106,"+","")),IF('Quantities Report_Secondary'!$A1106="","End of Project",$A1107))</f>
        <v>End of Project</v>
      </c>
      <c r="B1108" s="30" t="str">
        <f>IF(ISNUMBER('Quantities Report_Secondary'!$A1106), "", TRIM(CLEAN(SUBSTITUTE('Quantities Report_Secondary'!$A1106, CHAR(160), " "))))</f>
        <v/>
      </c>
      <c r="C1108" s="30">
        <f>'Quantities Report_Secondary'!F1106</f>
        <v>0</v>
      </c>
      <c r="D1108" s="32">
        <f>'Quantities Report_Secondary'!G1106</f>
        <v>0</v>
      </c>
    </row>
    <row r="1109" spans="1:4">
      <c r="A1109" s="15" t="str">
        <f>IF(ISNUMBER(VALUE(SUBSTITUTE('Quantities Report_Secondary'!$A1107,"+",""))), VALUE(SUBSTITUTE('Quantities Report_Secondary'!$A1107,"+","")),IF('Quantities Report_Secondary'!$A1107="","End of Project",$A1108))</f>
        <v>End of Project</v>
      </c>
      <c r="B1109" s="30" t="str">
        <f>IF(ISNUMBER('Quantities Report_Secondary'!$A1107), "", TRIM(CLEAN(SUBSTITUTE('Quantities Report_Secondary'!$A1107, CHAR(160), " "))))</f>
        <v/>
      </c>
      <c r="C1109" s="30">
        <f>'Quantities Report_Secondary'!F1107</f>
        <v>0</v>
      </c>
      <c r="D1109" s="32">
        <f>'Quantities Report_Secondary'!G1107</f>
        <v>0</v>
      </c>
    </row>
    <row r="1110" spans="1:4">
      <c r="A1110" s="15" t="str">
        <f>IF(ISNUMBER(VALUE(SUBSTITUTE('Quantities Report_Secondary'!$A1108,"+",""))), VALUE(SUBSTITUTE('Quantities Report_Secondary'!$A1108,"+","")),IF('Quantities Report_Secondary'!$A1108="","End of Project",$A1109))</f>
        <v>End of Project</v>
      </c>
      <c r="B1110" s="30" t="str">
        <f>IF(ISNUMBER('Quantities Report_Secondary'!$A1108), "", TRIM(CLEAN(SUBSTITUTE('Quantities Report_Secondary'!$A1108, CHAR(160), " "))))</f>
        <v/>
      </c>
      <c r="C1110" s="30">
        <f>'Quantities Report_Secondary'!F1108</f>
        <v>0</v>
      </c>
      <c r="D1110" s="32">
        <f>'Quantities Report_Secondary'!G1108</f>
        <v>0</v>
      </c>
    </row>
    <row r="1111" spans="1:4">
      <c r="A1111" s="15" t="str">
        <f>IF(ISNUMBER(VALUE(SUBSTITUTE('Quantities Report_Secondary'!$A1109,"+",""))), VALUE(SUBSTITUTE('Quantities Report_Secondary'!$A1109,"+","")),IF('Quantities Report_Secondary'!$A1109="","End of Project",$A1110))</f>
        <v>End of Project</v>
      </c>
      <c r="B1111" s="30" t="str">
        <f>IF(ISNUMBER('Quantities Report_Secondary'!$A1109), "", TRIM(CLEAN(SUBSTITUTE('Quantities Report_Secondary'!$A1109, CHAR(160), " "))))</f>
        <v/>
      </c>
      <c r="C1111" s="30">
        <f>'Quantities Report_Secondary'!F1109</f>
        <v>0</v>
      </c>
      <c r="D1111" s="32">
        <f>'Quantities Report_Secondary'!G1109</f>
        <v>0</v>
      </c>
    </row>
    <row r="1112" spans="1:4">
      <c r="A1112" s="15" t="str">
        <f>IF(ISNUMBER(VALUE(SUBSTITUTE('Quantities Report_Secondary'!$A1110,"+",""))), VALUE(SUBSTITUTE('Quantities Report_Secondary'!$A1110,"+","")),IF('Quantities Report_Secondary'!$A1110="","End of Project",$A1111))</f>
        <v>End of Project</v>
      </c>
      <c r="B1112" s="30" t="str">
        <f>IF(ISNUMBER('Quantities Report_Secondary'!$A1110), "", TRIM(CLEAN(SUBSTITUTE('Quantities Report_Secondary'!$A1110, CHAR(160), " "))))</f>
        <v/>
      </c>
      <c r="C1112" s="30">
        <f>'Quantities Report_Secondary'!F1110</f>
        <v>0</v>
      </c>
      <c r="D1112" s="32">
        <f>'Quantities Report_Secondary'!G1110</f>
        <v>0</v>
      </c>
    </row>
    <row r="1113" spans="1:4">
      <c r="A1113" s="15" t="str">
        <f>IF(ISNUMBER(VALUE(SUBSTITUTE('Quantities Report_Secondary'!$A1111,"+",""))), VALUE(SUBSTITUTE('Quantities Report_Secondary'!$A1111,"+","")),IF('Quantities Report_Secondary'!$A1111="","End of Project",$A1112))</f>
        <v>End of Project</v>
      </c>
      <c r="B1113" s="30" t="str">
        <f>IF(ISNUMBER('Quantities Report_Secondary'!$A1111), "", TRIM(CLEAN(SUBSTITUTE('Quantities Report_Secondary'!$A1111, CHAR(160), " "))))</f>
        <v/>
      </c>
      <c r="C1113" s="30">
        <f>'Quantities Report_Secondary'!F1111</f>
        <v>0</v>
      </c>
      <c r="D1113" s="32">
        <f>'Quantities Report_Secondary'!G1111</f>
        <v>0</v>
      </c>
    </row>
    <row r="1114" spans="1:4">
      <c r="A1114" s="15" t="str">
        <f>IF(ISNUMBER(VALUE(SUBSTITUTE('Quantities Report_Secondary'!$A1112,"+",""))), VALUE(SUBSTITUTE('Quantities Report_Secondary'!$A1112,"+","")),IF('Quantities Report_Secondary'!$A1112="","End of Project",$A1113))</f>
        <v>End of Project</v>
      </c>
      <c r="B1114" s="30" t="str">
        <f>IF(ISNUMBER('Quantities Report_Secondary'!$A1112), "", TRIM(CLEAN(SUBSTITUTE('Quantities Report_Secondary'!$A1112, CHAR(160), " "))))</f>
        <v/>
      </c>
      <c r="C1114" s="30">
        <f>'Quantities Report_Secondary'!F1112</f>
        <v>0</v>
      </c>
      <c r="D1114" s="32">
        <f>'Quantities Report_Secondary'!G1112</f>
        <v>0</v>
      </c>
    </row>
    <row r="1115" spans="1:4">
      <c r="A1115" s="15" t="str">
        <f>IF(ISNUMBER(VALUE(SUBSTITUTE('Quantities Report_Secondary'!$A1113,"+",""))), VALUE(SUBSTITUTE('Quantities Report_Secondary'!$A1113,"+","")),IF('Quantities Report_Secondary'!$A1113="","End of Project",$A1114))</f>
        <v>End of Project</v>
      </c>
      <c r="B1115" s="30" t="str">
        <f>IF(ISNUMBER('Quantities Report_Secondary'!$A1113), "", TRIM(CLEAN(SUBSTITUTE('Quantities Report_Secondary'!$A1113, CHAR(160), " "))))</f>
        <v/>
      </c>
      <c r="C1115" s="30">
        <f>'Quantities Report_Secondary'!F1113</f>
        <v>0</v>
      </c>
      <c r="D1115" s="32">
        <f>'Quantities Report_Secondary'!G1113</f>
        <v>0</v>
      </c>
    </row>
    <row r="1116" spans="1:4">
      <c r="A1116" s="15" t="str">
        <f>IF(ISNUMBER(VALUE(SUBSTITUTE('Quantities Report_Secondary'!$A1114,"+",""))), VALUE(SUBSTITUTE('Quantities Report_Secondary'!$A1114,"+","")),IF('Quantities Report_Secondary'!$A1114="","End of Project",$A1115))</f>
        <v>End of Project</v>
      </c>
      <c r="B1116" s="30" t="str">
        <f>IF(ISNUMBER('Quantities Report_Secondary'!$A1114), "", TRIM(CLEAN(SUBSTITUTE('Quantities Report_Secondary'!$A1114, CHAR(160), " "))))</f>
        <v/>
      </c>
      <c r="C1116" s="30">
        <f>'Quantities Report_Secondary'!F1114</f>
        <v>0</v>
      </c>
      <c r="D1116" s="32">
        <f>'Quantities Report_Secondary'!G1114</f>
        <v>0</v>
      </c>
    </row>
    <row r="1117" spans="1:4">
      <c r="A1117" s="15" t="str">
        <f>IF(ISNUMBER(VALUE(SUBSTITUTE('Quantities Report_Secondary'!$A1115,"+",""))), VALUE(SUBSTITUTE('Quantities Report_Secondary'!$A1115,"+","")),IF('Quantities Report_Secondary'!$A1115="","End of Project",$A1116))</f>
        <v>End of Project</v>
      </c>
      <c r="B1117" s="30" t="str">
        <f>IF(ISNUMBER('Quantities Report_Secondary'!$A1115), "", TRIM(CLEAN(SUBSTITUTE('Quantities Report_Secondary'!$A1115, CHAR(160), " "))))</f>
        <v/>
      </c>
      <c r="C1117" s="30">
        <f>'Quantities Report_Secondary'!F1115</f>
        <v>0</v>
      </c>
      <c r="D1117" s="32">
        <f>'Quantities Report_Secondary'!G1115</f>
        <v>0</v>
      </c>
    </row>
    <row r="1118" spans="1:4">
      <c r="A1118" s="15" t="str">
        <f>IF(ISNUMBER(VALUE(SUBSTITUTE('Quantities Report_Secondary'!$A1116,"+",""))), VALUE(SUBSTITUTE('Quantities Report_Secondary'!$A1116,"+","")),IF('Quantities Report_Secondary'!$A1116="","End of Project",$A1117))</f>
        <v>End of Project</v>
      </c>
      <c r="B1118" s="30" t="str">
        <f>IF(ISNUMBER('Quantities Report_Secondary'!$A1116), "", TRIM(CLEAN(SUBSTITUTE('Quantities Report_Secondary'!$A1116, CHAR(160), " "))))</f>
        <v/>
      </c>
      <c r="C1118" s="30">
        <f>'Quantities Report_Secondary'!F1116</f>
        <v>0</v>
      </c>
      <c r="D1118" s="32">
        <f>'Quantities Report_Secondary'!G1116</f>
        <v>0</v>
      </c>
    </row>
    <row r="1119" spans="1:4">
      <c r="A1119" s="15" t="str">
        <f>IF(ISNUMBER(VALUE(SUBSTITUTE('Quantities Report_Secondary'!$A1117,"+",""))), VALUE(SUBSTITUTE('Quantities Report_Secondary'!$A1117,"+","")),IF('Quantities Report_Secondary'!$A1117="","End of Project",$A1118))</f>
        <v>End of Project</v>
      </c>
      <c r="B1119" s="30" t="str">
        <f>IF(ISNUMBER('Quantities Report_Secondary'!$A1117), "", TRIM(CLEAN(SUBSTITUTE('Quantities Report_Secondary'!$A1117, CHAR(160), " "))))</f>
        <v/>
      </c>
      <c r="C1119" s="30">
        <f>'Quantities Report_Secondary'!F1117</f>
        <v>0</v>
      </c>
      <c r="D1119" s="32">
        <f>'Quantities Report_Secondary'!G1117</f>
        <v>0</v>
      </c>
    </row>
    <row r="1120" spans="1:4">
      <c r="A1120" s="15" t="str">
        <f>IF(ISNUMBER(VALUE(SUBSTITUTE('Quantities Report_Secondary'!$A1118,"+",""))), VALUE(SUBSTITUTE('Quantities Report_Secondary'!$A1118,"+","")),IF('Quantities Report_Secondary'!$A1118="","End of Project",$A1119))</f>
        <v>End of Project</v>
      </c>
      <c r="B1120" s="30" t="str">
        <f>IF(ISNUMBER('Quantities Report_Secondary'!$A1118), "", TRIM(CLEAN(SUBSTITUTE('Quantities Report_Secondary'!$A1118, CHAR(160), " "))))</f>
        <v/>
      </c>
      <c r="C1120" s="30">
        <f>'Quantities Report_Secondary'!F1118</f>
        <v>0</v>
      </c>
      <c r="D1120" s="32">
        <f>'Quantities Report_Secondary'!G1118</f>
        <v>0</v>
      </c>
    </row>
    <row r="1121" spans="1:4">
      <c r="A1121" s="15" t="str">
        <f>IF(ISNUMBER(VALUE(SUBSTITUTE('Quantities Report_Secondary'!$A1119,"+",""))), VALUE(SUBSTITUTE('Quantities Report_Secondary'!$A1119,"+","")),IF('Quantities Report_Secondary'!$A1119="","End of Project",$A1120))</f>
        <v>End of Project</v>
      </c>
      <c r="B1121" s="30" t="str">
        <f>IF(ISNUMBER('Quantities Report_Secondary'!$A1119), "", TRIM(CLEAN(SUBSTITUTE('Quantities Report_Secondary'!$A1119, CHAR(160), " "))))</f>
        <v/>
      </c>
      <c r="C1121" s="30">
        <f>'Quantities Report_Secondary'!F1119</f>
        <v>0</v>
      </c>
      <c r="D1121" s="32">
        <f>'Quantities Report_Secondary'!G1119</f>
        <v>0</v>
      </c>
    </row>
    <row r="1122" spans="1:4">
      <c r="A1122" s="15" t="str">
        <f>IF(ISNUMBER(VALUE(SUBSTITUTE('Quantities Report_Secondary'!$A1120,"+",""))), VALUE(SUBSTITUTE('Quantities Report_Secondary'!$A1120,"+","")),IF('Quantities Report_Secondary'!$A1120="","End of Project",$A1121))</f>
        <v>End of Project</v>
      </c>
      <c r="B1122" s="30" t="str">
        <f>IF(ISNUMBER('Quantities Report_Secondary'!$A1120), "", TRIM(CLEAN(SUBSTITUTE('Quantities Report_Secondary'!$A1120, CHAR(160), " "))))</f>
        <v/>
      </c>
      <c r="C1122" s="30">
        <f>'Quantities Report_Secondary'!F1120</f>
        <v>0</v>
      </c>
      <c r="D1122" s="32">
        <f>'Quantities Report_Secondary'!G1120</f>
        <v>0</v>
      </c>
    </row>
    <row r="1123" spans="1:4">
      <c r="A1123" s="15" t="str">
        <f>IF(ISNUMBER(VALUE(SUBSTITUTE('Quantities Report_Secondary'!$A1121,"+",""))), VALUE(SUBSTITUTE('Quantities Report_Secondary'!$A1121,"+","")),IF('Quantities Report_Secondary'!$A1121="","End of Project",$A1122))</f>
        <v>End of Project</v>
      </c>
      <c r="B1123" s="30" t="str">
        <f>IF(ISNUMBER('Quantities Report_Secondary'!$A1121), "", TRIM(CLEAN(SUBSTITUTE('Quantities Report_Secondary'!$A1121, CHAR(160), " "))))</f>
        <v/>
      </c>
      <c r="C1123" s="30">
        <f>'Quantities Report_Secondary'!F1121</f>
        <v>0</v>
      </c>
      <c r="D1123" s="32">
        <f>'Quantities Report_Secondary'!G1121</f>
        <v>0</v>
      </c>
    </row>
    <row r="1124" spans="1:4">
      <c r="A1124" s="15" t="str">
        <f>IF(ISNUMBER(VALUE(SUBSTITUTE('Quantities Report_Secondary'!$A1122,"+",""))), VALUE(SUBSTITUTE('Quantities Report_Secondary'!$A1122,"+","")),IF('Quantities Report_Secondary'!$A1122="","End of Project",$A1123))</f>
        <v>End of Project</v>
      </c>
      <c r="B1124" s="30" t="str">
        <f>IF(ISNUMBER('Quantities Report_Secondary'!$A1122), "", TRIM(CLEAN(SUBSTITUTE('Quantities Report_Secondary'!$A1122, CHAR(160), " "))))</f>
        <v/>
      </c>
      <c r="C1124" s="30">
        <f>'Quantities Report_Secondary'!F1122</f>
        <v>0</v>
      </c>
      <c r="D1124" s="32">
        <f>'Quantities Report_Secondary'!G1122</f>
        <v>0</v>
      </c>
    </row>
    <row r="1125" spans="1:4">
      <c r="A1125" s="15" t="str">
        <f>IF(ISNUMBER(VALUE(SUBSTITUTE('Quantities Report_Secondary'!$A1123,"+",""))), VALUE(SUBSTITUTE('Quantities Report_Secondary'!$A1123,"+","")),IF('Quantities Report_Secondary'!$A1123="","End of Project",$A1124))</f>
        <v>End of Project</v>
      </c>
      <c r="B1125" s="30" t="str">
        <f>IF(ISNUMBER('Quantities Report_Secondary'!$A1123), "", TRIM(CLEAN(SUBSTITUTE('Quantities Report_Secondary'!$A1123, CHAR(160), " "))))</f>
        <v/>
      </c>
      <c r="C1125" s="30">
        <f>'Quantities Report_Secondary'!F1123</f>
        <v>0</v>
      </c>
      <c r="D1125" s="32">
        <f>'Quantities Report_Secondary'!G1123</f>
        <v>0</v>
      </c>
    </row>
    <row r="1126" spans="1:4">
      <c r="A1126" s="15" t="str">
        <f>IF(ISNUMBER(VALUE(SUBSTITUTE('Quantities Report_Secondary'!$A1124,"+",""))), VALUE(SUBSTITUTE('Quantities Report_Secondary'!$A1124,"+","")),IF('Quantities Report_Secondary'!$A1124="","End of Project",$A1125))</f>
        <v>End of Project</v>
      </c>
      <c r="B1126" s="30" t="str">
        <f>IF(ISNUMBER('Quantities Report_Secondary'!$A1124), "", TRIM(CLEAN(SUBSTITUTE('Quantities Report_Secondary'!$A1124, CHAR(160), " "))))</f>
        <v/>
      </c>
      <c r="C1126" s="30">
        <f>'Quantities Report_Secondary'!F1124</f>
        <v>0</v>
      </c>
      <c r="D1126" s="32">
        <f>'Quantities Report_Secondary'!G1124</f>
        <v>0</v>
      </c>
    </row>
    <row r="1127" spans="1:4">
      <c r="A1127" s="15" t="str">
        <f>IF(ISNUMBER(VALUE(SUBSTITUTE('Quantities Report_Secondary'!$A1125,"+",""))), VALUE(SUBSTITUTE('Quantities Report_Secondary'!$A1125,"+","")),IF('Quantities Report_Secondary'!$A1125="","End of Project",$A1126))</f>
        <v>End of Project</v>
      </c>
      <c r="B1127" s="30" t="str">
        <f>IF(ISNUMBER('Quantities Report_Secondary'!$A1125), "", TRIM(CLEAN(SUBSTITUTE('Quantities Report_Secondary'!$A1125, CHAR(160), " "))))</f>
        <v/>
      </c>
      <c r="C1127" s="30">
        <f>'Quantities Report_Secondary'!F1125</f>
        <v>0</v>
      </c>
      <c r="D1127" s="32">
        <f>'Quantities Report_Secondary'!G1125</f>
        <v>0</v>
      </c>
    </row>
    <row r="1128" spans="1:4">
      <c r="A1128" s="15" t="str">
        <f>IF(ISNUMBER(VALUE(SUBSTITUTE('Quantities Report_Secondary'!$A1126,"+",""))), VALUE(SUBSTITUTE('Quantities Report_Secondary'!$A1126,"+","")),IF('Quantities Report_Secondary'!$A1126="","End of Project",$A1127))</f>
        <v>End of Project</v>
      </c>
      <c r="B1128" s="30" t="str">
        <f>IF(ISNUMBER('Quantities Report_Secondary'!$A1126), "", TRIM(CLEAN(SUBSTITUTE('Quantities Report_Secondary'!$A1126, CHAR(160), " "))))</f>
        <v/>
      </c>
      <c r="C1128" s="30">
        <f>'Quantities Report_Secondary'!F1126</f>
        <v>0</v>
      </c>
      <c r="D1128" s="32">
        <f>'Quantities Report_Secondary'!G1126</f>
        <v>0</v>
      </c>
    </row>
    <row r="1129" spans="1:4">
      <c r="A1129" s="15" t="str">
        <f>IF(ISNUMBER(VALUE(SUBSTITUTE('Quantities Report_Secondary'!$A1127,"+",""))), VALUE(SUBSTITUTE('Quantities Report_Secondary'!$A1127,"+","")),IF('Quantities Report_Secondary'!$A1127="","End of Project",$A1128))</f>
        <v>End of Project</v>
      </c>
      <c r="B1129" s="30" t="str">
        <f>IF(ISNUMBER('Quantities Report_Secondary'!$A1127), "", TRIM(CLEAN(SUBSTITUTE('Quantities Report_Secondary'!$A1127, CHAR(160), " "))))</f>
        <v/>
      </c>
      <c r="C1129" s="30">
        <f>'Quantities Report_Secondary'!F1127</f>
        <v>0</v>
      </c>
      <c r="D1129" s="32">
        <f>'Quantities Report_Secondary'!G1127</f>
        <v>0</v>
      </c>
    </row>
    <row r="1130" spans="1:4">
      <c r="A1130" s="15" t="str">
        <f>IF(ISNUMBER(VALUE(SUBSTITUTE('Quantities Report_Secondary'!$A1128,"+",""))), VALUE(SUBSTITUTE('Quantities Report_Secondary'!$A1128,"+","")),IF('Quantities Report_Secondary'!$A1128="","End of Project",$A1129))</f>
        <v>End of Project</v>
      </c>
      <c r="B1130" s="30" t="str">
        <f>IF(ISNUMBER('Quantities Report_Secondary'!$A1128), "", TRIM(CLEAN(SUBSTITUTE('Quantities Report_Secondary'!$A1128, CHAR(160), " "))))</f>
        <v/>
      </c>
      <c r="C1130" s="30">
        <f>'Quantities Report_Secondary'!F1128</f>
        <v>0</v>
      </c>
      <c r="D1130" s="32">
        <f>'Quantities Report_Secondary'!G1128</f>
        <v>0</v>
      </c>
    </row>
    <row r="1131" spans="1:4">
      <c r="A1131" s="15" t="str">
        <f>IF(ISNUMBER(VALUE(SUBSTITUTE('Quantities Report_Secondary'!$A1129,"+",""))), VALUE(SUBSTITUTE('Quantities Report_Secondary'!$A1129,"+","")),IF('Quantities Report_Secondary'!$A1129="","End of Project",$A1130))</f>
        <v>End of Project</v>
      </c>
      <c r="B1131" s="30" t="str">
        <f>IF(ISNUMBER('Quantities Report_Secondary'!$A1129), "", TRIM(CLEAN(SUBSTITUTE('Quantities Report_Secondary'!$A1129, CHAR(160), " "))))</f>
        <v/>
      </c>
      <c r="C1131" s="30">
        <f>'Quantities Report_Secondary'!F1129</f>
        <v>0</v>
      </c>
      <c r="D1131" s="32">
        <f>'Quantities Report_Secondary'!G1129</f>
        <v>0</v>
      </c>
    </row>
    <row r="1132" spans="1:4">
      <c r="A1132" s="15" t="str">
        <f>IF(ISNUMBER(VALUE(SUBSTITUTE('Quantities Report_Secondary'!$A1130,"+",""))), VALUE(SUBSTITUTE('Quantities Report_Secondary'!$A1130,"+","")),IF('Quantities Report_Secondary'!$A1130="","End of Project",$A1131))</f>
        <v>End of Project</v>
      </c>
      <c r="B1132" s="30" t="str">
        <f>IF(ISNUMBER('Quantities Report_Secondary'!$A1130), "", TRIM(CLEAN(SUBSTITUTE('Quantities Report_Secondary'!$A1130, CHAR(160), " "))))</f>
        <v/>
      </c>
      <c r="C1132" s="30">
        <f>'Quantities Report_Secondary'!F1130</f>
        <v>0</v>
      </c>
      <c r="D1132" s="32">
        <f>'Quantities Report_Secondary'!G1130</f>
        <v>0</v>
      </c>
    </row>
    <row r="1133" spans="1:4">
      <c r="A1133" s="15" t="str">
        <f>IF(ISNUMBER(VALUE(SUBSTITUTE('Quantities Report_Secondary'!$A1131,"+",""))), VALUE(SUBSTITUTE('Quantities Report_Secondary'!$A1131,"+","")),IF('Quantities Report_Secondary'!$A1131="","End of Project",$A1132))</f>
        <v>End of Project</v>
      </c>
      <c r="B1133" s="30" t="str">
        <f>IF(ISNUMBER('Quantities Report_Secondary'!$A1131), "", TRIM(CLEAN(SUBSTITUTE('Quantities Report_Secondary'!$A1131, CHAR(160), " "))))</f>
        <v/>
      </c>
      <c r="C1133" s="30">
        <f>'Quantities Report_Secondary'!F1131</f>
        <v>0</v>
      </c>
      <c r="D1133" s="32">
        <f>'Quantities Report_Secondary'!G1131</f>
        <v>0</v>
      </c>
    </row>
    <row r="1134" spans="1:4">
      <c r="A1134" s="15" t="str">
        <f>IF(ISNUMBER(VALUE(SUBSTITUTE('Quantities Report_Secondary'!$A1132,"+",""))), VALUE(SUBSTITUTE('Quantities Report_Secondary'!$A1132,"+","")),IF('Quantities Report_Secondary'!$A1132="","End of Project",$A1133))</f>
        <v>End of Project</v>
      </c>
      <c r="B1134" s="30" t="str">
        <f>IF(ISNUMBER('Quantities Report_Secondary'!$A1132), "", TRIM(CLEAN(SUBSTITUTE('Quantities Report_Secondary'!$A1132, CHAR(160), " "))))</f>
        <v/>
      </c>
      <c r="C1134" s="30">
        <f>'Quantities Report_Secondary'!F1132</f>
        <v>0</v>
      </c>
      <c r="D1134" s="32">
        <f>'Quantities Report_Secondary'!G1132</f>
        <v>0</v>
      </c>
    </row>
    <row r="1135" spans="1:4">
      <c r="A1135" s="15" t="str">
        <f>IF(ISNUMBER(VALUE(SUBSTITUTE('Quantities Report_Secondary'!$A1133,"+",""))), VALUE(SUBSTITUTE('Quantities Report_Secondary'!$A1133,"+","")),IF('Quantities Report_Secondary'!$A1133="","End of Project",$A1134))</f>
        <v>End of Project</v>
      </c>
      <c r="B1135" s="30" t="str">
        <f>IF(ISNUMBER('Quantities Report_Secondary'!$A1133), "", TRIM(CLEAN(SUBSTITUTE('Quantities Report_Secondary'!$A1133, CHAR(160), " "))))</f>
        <v/>
      </c>
      <c r="C1135" s="30">
        <f>'Quantities Report_Secondary'!F1133</f>
        <v>0</v>
      </c>
      <c r="D1135" s="32">
        <f>'Quantities Report_Secondary'!G1133</f>
        <v>0</v>
      </c>
    </row>
    <row r="1136" spans="1:4">
      <c r="A1136" s="15" t="str">
        <f>IF(ISNUMBER(VALUE(SUBSTITUTE('Quantities Report_Secondary'!$A1134,"+",""))), VALUE(SUBSTITUTE('Quantities Report_Secondary'!$A1134,"+","")),IF('Quantities Report_Secondary'!$A1134="","End of Project",$A1135))</f>
        <v>End of Project</v>
      </c>
      <c r="B1136" s="30" t="str">
        <f>IF(ISNUMBER('Quantities Report_Secondary'!$A1134), "", TRIM(CLEAN(SUBSTITUTE('Quantities Report_Secondary'!$A1134, CHAR(160), " "))))</f>
        <v/>
      </c>
      <c r="C1136" s="30">
        <f>'Quantities Report_Secondary'!F1134</f>
        <v>0</v>
      </c>
      <c r="D1136" s="32">
        <f>'Quantities Report_Secondary'!G1134</f>
        <v>0</v>
      </c>
    </row>
    <row r="1137" spans="1:4">
      <c r="A1137" s="15" t="str">
        <f>IF(ISNUMBER(VALUE(SUBSTITUTE('Quantities Report_Secondary'!$A1135,"+",""))), VALUE(SUBSTITUTE('Quantities Report_Secondary'!$A1135,"+","")),IF('Quantities Report_Secondary'!$A1135="","End of Project",$A1136))</f>
        <v>End of Project</v>
      </c>
      <c r="B1137" s="30" t="str">
        <f>IF(ISNUMBER('Quantities Report_Secondary'!$A1135), "", TRIM(CLEAN(SUBSTITUTE('Quantities Report_Secondary'!$A1135, CHAR(160), " "))))</f>
        <v/>
      </c>
      <c r="C1137" s="30">
        <f>'Quantities Report_Secondary'!F1135</f>
        <v>0</v>
      </c>
      <c r="D1137" s="32">
        <f>'Quantities Report_Secondary'!G1135</f>
        <v>0</v>
      </c>
    </row>
    <row r="1138" spans="1:4">
      <c r="A1138" s="15" t="str">
        <f>IF(ISNUMBER(VALUE(SUBSTITUTE('Quantities Report_Secondary'!$A1136,"+",""))), VALUE(SUBSTITUTE('Quantities Report_Secondary'!$A1136,"+","")),IF('Quantities Report_Secondary'!$A1136="","End of Project",$A1137))</f>
        <v>End of Project</v>
      </c>
      <c r="B1138" s="30" t="str">
        <f>IF(ISNUMBER('Quantities Report_Secondary'!$A1136), "", TRIM(CLEAN(SUBSTITUTE('Quantities Report_Secondary'!$A1136, CHAR(160), " "))))</f>
        <v/>
      </c>
      <c r="C1138" s="30">
        <f>'Quantities Report_Secondary'!F1136</f>
        <v>0</v>
      </c>
      <c r="D1138" s="32">
        <f>'Quantities Report_Secondary'!G1136</f>
        <v>0</v>
      </c>
    </row>
    <row r="1139" spans="1:4">
      <c r="A1139" s="15" t="str">
        <f>IF(ISNUMBER(VALUE(SUBSTITUTE('Quantities Report_Secondary'!$A1137,"+",""))), VALUE(SUBSTITUTE('Quantities Report_Secondary'!$A1137,"+","")),IF('Quantities Report_Secondary'!$A1137="","End of Project",$A1138))</f>
        <v>End of Project</v>
      </c>
      <c r="B1139" s="30" t="str">
        <f>IF(ISNUMBER('Quantities Report_Secondary'!$A1137), "", TRIM(CLEAN(SUBSTITUTE('Quantities Report_Secondary'!$A1137, CHAR(160), " "))))</f>
        <v/>
      </c>
      <c r="C1139" s="30">
        <f>'Quantities Report_Secondary'!F1137</f>
        <v>0</v>
      </c>
      <c r="D1139" s="32">
        <f>'Quantities Report_Secondary'!G1137</f>
        <v>0</v>
      </c>
    </row>
    <row r="1140" spans="1:4">
      <c r="A1140" s="15" t="str">
        <f>IF(ISNUMBER(VALUE(SUBSTITUTE('Quantities Report_Secondary'!$A1138,"+",""))), VALUE(SUBSTITUTE('Quantities Report_Secondary'!$A1138,"+","")),IF('Quantities Report_Secondary'!$A1138="","End of Project",$A1139))</f>
        <v>End of Project</v>
      </c>
      <c r="B1140" s="30" t="str">
        <f>IF(ISNUMBER('Quantities Report_Secondary'!$A1138), "", TRIM(CLEAN(SUBSTITUTE('Quantities Report_Secondary'!$A1138, CHAR(160), " "))))</f>
        <v/>
      </c>
      <c r="C1140" s="30">
        <f>'Quantities Report_Secondary'!F1138</f>
        <v>0</v>
      </c>
      <c r="D1140" s="32">
        <f>'Quantities Report_Secondary'!G1138</f>
        <v>0</v>
      </c>
    </row>
    <row r="1141" spans="1:4">
      <c r="A1141" s="15" t="str">
        <f>IF(ISNUMBER(VALUE(SUBSTITUTE('Quantities Report_Secondary'!$A1139,"+",""))), VALUE(SUBSTITUTE('Quantities Report_Secondary'!$A1139,"+","")),IF('Quantities Report_Secondary'!$A1139="","End of Project",$A1140))</f>
        <v>End of Project</v>
      </c>
      <c r="B1141" s="30" t="str">
        <f>IF(ISNUMBER('Quantities Report_Secondary'!$A1139), "", TRIM(CLEAN(SUBSTITUTE('Quantities Report_Secondary'!$A1139, CHAR(160), " "))))</f>
        <v/>
      </c>
      <c r="C1141" s="30">
        <f>'Quantities Report_Secondary'!F1139</f>
        <v>0</v>
      </c>
      <c r="D1141" s="32">
        <f>'Quantities Report_Secondary'!G1139</f>
        <v>0</v>
      </c>
    </row>
    <row r="1142" spans="1:4">
      <c r="A1142" s="15" t="str">
        <f>IF(ISNUMBER(VALUE(SUBSTITUTE('Quantities Report_Secondary'!$A1140,"+",""))), VALUE(SUBSTITUTE('Quantities Report_Secondary'!$A1140,"+","")),IF('Quantities Report_Secondary'!$A1140="","End of Project",$A1141))</f>
        <v>End of Project</v>
      </c>
      <c r="B1142" s="30" t="str">
        <f>IF(ISNUMBER('Quantities Report_Secondary'!$A1140), "", TRIM(CLEAN(SUBSTITUTE('Quantities Report_Secondary'!$A1140, CHAR(160), " "))))</f>
        <v/>
      </c>
      <c r="C1142" s="30">
        <f>'Quantities Report_Secondary'!F1140</f>
        <v>0</v>
      </c>
      <c r="D1142" s="32">
        <f>'Quantities Report_Secondary'!G1140</f>
        <v>0</v>
      </c>
    </row>
    <row r="1143" spans="1:4">
      <c r="A1143" s="15" t="str">
        <f>IF(ISNUMBER(VALUE(SUBSTITUTE('Quantities Report_Secondary'!$A1141,"+",""))), VALUE(SUBSTITUTE('Quantities Report_Secondary'!$A1141,"+","")),IF('Quantities Report_Secondary'!$A1141="","End of Project",$A1142))</f>
        <v>End of Project</v>
      </c>
      <c r="B1143" s="30" t="str">
        <f>IF(ISNUMBER('Quantities Report_Secondary'!$A1141), "", TRIM(CLEAN(SUBSTITUTE('Quantities Report_Secondary'!$A1141, CHAR(160), " "))))</f>
        <v/>
      </c>
      <c r="C1143" s="30">
        <f>'Quantities Report_Secondary'!F1141</f>
        <v>0</v>
      </c>
      <c r="D1143" s="32">
        <f>'Quantities Report_Secondary'!G1141</f>
        <v>0</v>
      </c>
    </row>
    <row r="1144" spans="1:4">
      <c r="A1144" s="15" t="str">
        <f>IF(ISNUMBER(VALUE(SUBSTITUTE('Quantities Report_Secondary'!$A1142,"+",""))), VALUE(SUBSTITUTE('Quantities Report_Secondary'!$A1142,"+","")),IF('Quantities Report_Secondary'!$A1142="","End of Project",$A1143))</f>
        <v>End of Project</v>
      </c>
      <c r="B1144" s="30" t="str">
        <f>IF(ISNUMBER('Quantities Report_Secondary'!$A1142), "", TRIM(CLEAN(SUBSTITUTE('Quantities Report_Secondary'!$A1142, CHAR(160), " "))))</f>
        <v/>
      </c>
      <c r="C1144" s="30">
        <f>'Quantities Report_Secondary'!F1142</f>
        <v>0</v>
      </c>
      <c r="D1144" s="32">
        <f>'Quantities Report_Secondary'!G1142</f>
        <v>0</v>
      </c>
    </row>
    <row r="1145" spans="1:4">
      <c r="A1145" s="15" t="str">
        <f>IF(ISNUMBER(VALUE(SUBSTITUTE('Quantities Report_Secondary'!$A1143,"+",""))), VALUE(SUBSTITUTE('Quantities Report_Secondary'!$A1143,"+","")),IF('Quantities Report_Secondary'!$A1143="","End of Project",$A1144))</f>
        <v>End of Project</v>
      </c>
      <c r="B1145" s="30" t="str">
        <f>IF(ISNUMBER('Quantities Report_Secondary'!$A1143), "", TRIM(CLEAN(SUBSTITUTE('Quantities Report_Secondary'!$A1143, CHAR(160), " "))))</f>
        <v/>
      </c>
      <c r="C1145" s="30">
        <f>'Quantities Report_Secondary'!F1143</f>
        <v>0</v>
      </c>
      <c r="D1145" s="32">
        <f>'Quantities Report_Secondary'!G1143</f>
        <v>0</v>
      </c>
    </row>
    <row r="1146" spans="1:4">
      <c r="A1146" s="15" t="str">
        <f>IF(ISNUMBER(VALUE(SUBSTITUTE('Quantities Report_Secondary'!$A1144,"+",""))), VALUE(SUBSTITUTE('Quantities Report_Secondary'!$A1144,"+","")),IF('Quantities Report_Secondary'!$A1144="","End of Project",$A1145))</f>
        <v>End of Project</v>
      </c>
      <c r="B1146" s="30" t="str">
        <f>IF(ISNUMBER('Quantities Report_Secondary'!$A1144), "", TRIM(CLEAN(SUBSTITUTE('Quantities Report_Secondary'!$A1144, CHAR(160), " "))))</f>
        <v/>
      </c>
      <c r="C1146" s="30">
        <f>'Quantities Report_Secondary'!F1144</f>
        <v>0</v>
      </c>
      <c r="D1146" s="32">
        <f>'Quantities Report_Secondary'!G1144</f>
        <v>0</v>
      </c>
    </row>
    <row r="1147" spans="1:4">
      <c r="A1147" s="15" t="str">
        <f>IF(ISNUMBER(VALUE(SUBSTITUTE('Quantities Report_Secondary'!$A1145,"+",""))), VALUE(SUBSTITUTE('Quantities Report_Secondary'!$A1145,"+","")),IF('Quantities Report_Secondary'!$A1145="","End of Project",$A1146))</f>
        <v>End of Project</v>
      </c>
      <c r="B1147" s="30" t="str">
        <f>IF(ISNUMBER('Quantities Report_Secondary'!$A1145), "", TRIM(CLEAN(SUBSTITUTE('Quantities Report_Secondary'!$A1145, CHAR(160), " "))))</f>
        <v/>
      </c>
      <c r="C1147" s="30">
        <f>'Quantities Report_Secondary'!F1145</f>
        <v>0</v>
      </c>
      <c r="D1147" s="32">
        <f>'Quantities Report_Secondary'!G1145</f>
        <v>0</v>
      </c>
    </row>
    <row r="1148" spans="1:4">
      <c r="A1148" s="15" t="str">
        <f>IF(ISNUMBER(VALUE(SUBSTITUTE('Quantities Report_Secondary'!$A1146,"+",""))), VALUE(SUBSTITUTE('Quantities Report_Secondary'!$A1146,"+","")),IF('Quantities Report_Secondary'!$A1146="","End of Project",$A1147))</f>
        <v>End of Project</v>
      </c>
      <c r="B1148" s="30" t="str">
        <f>IF(ISNUMBER('Quantities Report_Secondary'!$A1146), "", TRIM(CLEAN(SUBSTITUTE('Quantities Report_Secondary'!$A1146, CHAR(160), " "))))</f>
        <v/>
      </c>
      <c r="C1148" s="30">
        <f>'Quantities Report_Secondary'!F1146</f>
        <v>0</v>
      </c>
      <c r="D1148" s="32">
        <f>'Quantities Report_Secondary'!G1146</f>
        <v>0</v>
      </c>
    </row>
    <row r="1149" spans="1:4">
      <c r="A1149" s="15" t="str">
        <f>IF(ISNUMBER(VALUE(SUBSTITUTE('Quantities Report_Secondary'!$A1147,"+",""))), VALUE(SUBSTITUTE('Quantities Report_Secondary'!$A1147,"+","")),IF('Quantities Report_Secondary'!$A1147="","End of Project",$A1148))</f>
        <v>End of Project</v>
      </c>
      <c r="B1149" s="30" t="str">
        <f>IF(ISNUMBER('Quantities Report_Secondary'!$A1147), "", TRIM(CLEAN(SUBSTITUTE('Quantities Report_Secondary'!$A1147, CHAR(160), " "))))</f>
        <v/>
      </c>
      <c r="C1149" s="30">
        <f>'Quantities Report_Secondary'!F1147</f>
        <v>0</v>
      </c>
      <c r="D1149" s="32">
        <f>'Quantities Report_Secondary'!G1147</f>
        <v>0</v>
      </c>
    </row>
    <row r="1150" spans="1:4">
      <c r="A1150" s="15" t="str">
        <f>IF(ISNUMBER(VALUE(SUBSTITUTE('Quantities Report_Secondary'!$A1148,"+",""))), VALUE(SUBSTITUTE('Quantities Report_Secondary'!$A1148,"+","")),IF('Quantities Report_Secondary'!$A1148="","End of Project",$A1149))</f>
        <v>End of Project</v>
      </c>
      <c r="B1150" s="30" t="str">
        <f>IF(ISNUMBER('Quantities Report_Secondary'!$A1148), "", TRIM(CLEAN(SUBSTITUTE('Quantities Report_Secondary'!$A1148, CHAR(160), " "))))</f>
        <v/>
      </c>
      <c r="C1150" s="30">
        <f>'Quantities Report_Secondary'!F1148</f>
        <v>0</v>
      </c>
      <c r="D1150" s="32">
        <f>'Quantities Report_Secondary'!G1148</f>
        <v>0</v>
      </c>
    </row>
    <row r="1151" spans="1:4">
      <c r="A1151" s="15" t="str">
        <f>IF(ISNUMBER(VALUE(SUBSTITUTE('Quantities Report_Secondary'!$A1149,"+",""))), VALUE(SUBSTITUTE('Quantities Report_Secondary'!$A1149,"+","")),IF('Quantities Report_Secondary'!$A1149="","End of Project",$A1150))</f>
        <v>End of Project</v>
      </c>
      <c r="B1151" s="30" t="str">
        <f>IF(ISNUMBER('Quantities Report_Secondary'!$A1149), "", TRIM(CLEAN(SUBSTITUTE('Quantities Report_Secondary'!$A1149, CHAR(160), " "))))</f>
        <v/>
      </c>
      <c r="C1151" s="30">
        <f>'Quantities Report_Secondary'!F1149</f>
        <v>0</v>
      </c>
      <c r="D1151" s="32">
        <f>'Quantities Report_Secondary'!G1149</f>
        <v>0</v>
      </c>
    </row>
    <row r="1152" spans="1:4">
      <c r="A1152" s="15" t="str">
        <f>IF(ISNUMBER(VALUE(SUBSTITUTE('Quantities Report_Secondary'!$A1150,"+",""))), VALUE(SUBSTITUTE('Quantities Report_Secondary'!$A1150,"+","")),IF('Quantities Report_Secondary'!$A1150="","End of Project",$A1151))</f>
        <v>End of Project</v>
      </c>
      <c r="B1152" s="30" t="str">
        <f>IF(ISNUMBER('Quantities Report_Secondary'!$A1150), "", TRIM(CLEAN(SUBSTITUTE('Quantities Report_Secondary'!$A1150, CHAR(160), " "))))</f>
        <v/>
      </c>
      <c r="C1152" s="30">
        <f>'Quantities Report_Secondary'!F1150</f>
        <v>0</v>
      </c>
      <c r="D1152" s="32">
        <f>'Quantities Report_Secondary'!G1150</f>
        <v>0</v>
      </c>
    </row>
    <row r="1153" spans="1:4">
      <c r="A1153" s="15" t="str">
        <f>IF(ISNUMBER(VALUE(SUBSTITUTE('Quantities Report_Secondary'!$A1151,"+",""))), VALUE(SUBSTITUTE('Quantities Report_Secondary'!$A1151,"+","")),IF('Quantities Report_Secondary'!$A1151="","End of Project",$A1152))</f>
        <v>End of Project</v>
      </c>
      <c r="B1153" s="30" t="str">
        <f>IF(ISNUMBER('Quantities Report_Secondary'!$A1151), "", TRIM(CLEAN(SUBSTITUTE('Quantities Report_Secondary'!$A1151, CHAR(160), " "))))</f>
        <v/>
      </c>
      <c r="C1153" s="30">
        <f>'Quantities Report_Secondary'!F1151</f>
        <v>0</v>
      </c>
      <c r="D1153" s="32">
        <f>'Quantities Report_Secondary'!G1151</f>
        <v>0</v>
      </c>
    </row>
    <row r="1154" spans="1:4">
      <c r="A1154" s="15" t="str">
        <f>IF(ISNUMBER(VALUE(SUBSTITUTE('Quantities Report_Secondary'!$A1152,"+",""))), VALUE(SUBSTITUTE('Quantities Report_Secondary'!$A1152,"+","")),IF('Quantities Report_Secondary'!$A1152="","End of Project",$A1153))</f>
        <v>End of Project</v>
      </c>
      <c r="B1154" s="30" t="str">
        <f>IF(ISNUMBER('Quantities Report_Secondary'!$A1152), "", TRIM(CLEAN(SUBSTITUTE('Quantities Report_Secondary'!$A1152, CHAR(160), " "))))</f>
        <v/>
      </c>
      <c r="C1154" s="30">
        <f>'Quantities Report_Secondary'!F1152</f>
        <v>0</v>
      </c>
      <c r="D1154" s="32">
        <f>'Quantities Report_Secondary'!G1152</f>
        <v>0</v>
      </c>
    </row>
    <row r="1155" spans="1:4">
      <c r="A1155" s="15" t="str">
        <f>IF(ISNUMBER(VALUE(SUBSTITUTE('Quantities Report_Secondary'!$A1153,"+",""))), VALUE(SUBSTITUTE('Quantities Report_Secondary'!$A1153,"+","")),IF('Quantities Report_Secondary'!$A1153="","End of Project",$A1154))</f>
        <v>End of Project</v>
      </c>
      <c r="B1155" s="30" t="str">
        <f>IF(ISNUMBER('Quantities Report_Secondary'!$A1153), "", TRIM(CLEAN(SUBSTITUTE('Quantities Report_Secondary'!$A1153, CHAR(160), " "))))</f>
        <v/>
      </c>
      <c r="C1155" s="30">
        <f>'Quantities Report_Secondary'!F1153</f>
        <v>0</v>
      </c>
      <c r="D1155" s="32">
        <f>'Quantities Report_Secondary'!G1153</f>
        <v>0</v>
      </c>
    </row>
    <row r="1156" spans="1:4">
      <c r="A1156" s="15" t="str">
        <f>IF(ISNUMBER(VALUE(SUBSTITUTE('Quantities Report_Secondary'!$A1154,"+",""))), VALUE(SUBSTITUTE('Quantities Report_Secondary'!$A1154,"+","")),IF('Quantities Report_Secondary'!$A1154="","End of Project",$A1155))</f>
        <v>End of Project</v>
      </c>
      <c r="B1156" s="30" t="str">
        <f>IF(ISNUMBER('Quantities Report_Secondary'!$A1154), "", TRIM(CLEAN(SUBSTITUTE('Quantities Report_Secondary'!$A1154, CHAR(160), " "))))</f>
        <v/>
      </c>
      <c r="C1156" s="30">
        <f>'Quantities Report_Secondary'!F1154</f>
        <v>0</v>
      </c>
      <c r="D1156" s="32">
        <f>'Quantities Report_Secondary'!G1154</f>
        <v>0</v>
      </c>
    </row>
    <row r="1157" spans="1:4">
      <c r="A1157" s="15" t="str">
        <f>IF(ISNUMBER(VALUE(SUBSTITUTE('Quantities Report_Secondary'!$A1155,"+",""))), VALUE(SUBSTITUTE('Quantities Report_Secondary'!$A1155,"+","")),IF('Quantities Report_Secondary'!$A1155="","End of Project",$A1156))</f>
        <v>End of Project</v>
      </c>
      <c r="B1157" s="30" t="str">
        <f>IF(ISNUMBER('Quantities Report_Secondary'!$A1155), "", TRIM(CLEAN(SUBSTITUTE('Quantities Report_Secondary'!$A1155, CHAR(160), " "))))</f>
        <v/>
      </c>
      <c r="C1157" s="30">
        <f>'Quantities Report_Secondary'!F1155</f>
        <v>0</v>
      </c>
      <c r="D1157" s="32">
        <f>'Quantities Report_Secondary'!G1155</f>
        <v>0</v>
      </c>
    </row>
    <row r="1158" spans="1:4">
      <c r="A1158" s="15" t="str">
        <f>IF(ISNUMBER(VALUE(SUBSTITUTE('Quantities Report_Secondary'!$A1156,"+",""))), VALUE(SUBSTITUTE('Quantities Report_Secondary'!$A1156,"+","")),IF('Quantities Report_Secondary'!$A1156="","End of Project",$A1157))</f>
        <v>End of Project</v>
      </c>
      <c r="B1158" s="30" t="str">
        <f>IF(ISNUMBER('Quantities Report_Secondary'!$A1156), "", TRIM(CLEAN(SUBSTITUTE('Quantities Report_Secondary'!$A1156, CHAR(160), " "))))</f>
        <v/>
      </c>
      <c r="C1158" s="30">
        <f>'Quantities Report_Secondary'!F1156</f>
        <v>0</v>
      </c>
      <c r="D1158" s="32">
        <f>'Quantities Report_Secondary'!G1156</f>
        <v>0</v>
      </c>
    </row>
    <row r="1159" spans="1:4">
      <c r="A1159" s="15" t="str">
        <f>IF(ISNUMBER(VALUE(SUBSTITUTE('Quantities Report_Secondary'!$A1157,"+",""))), VALUE(SUBSTITUTE('Quantities Report_Secondary'!$A1157,"+","")),IF('Quantities Report_Secondary'!$A1157="","End of Project",$A1158))</f>
        <v>End of Project</v>
      </c>
      <c r="B1159" s="30" t="str">
        <f>IF(ISNUMBER('Quantities Report_Secondary'!$A1157), "", TRIM(CLEAN(SUBSTITUTE('Quantities Report_Secondary'!$A1157, CHAR(160), " "))))</f>
        <v/>
      </c>
      <c r="C1159" s="30">
        <f>'Quantities Report_Secondary'!F1157</f>
        <v>0</v>
      </c>
      <c r="D1159" s="32">
        <f>'Quantities Report_Secondary'!G1157</f>
        <v>0</v>
      </c>
    </row>
    <row r="1160" spans="1:4">
      <c r="A1160" s="15" t="str">
        <f>IF(ISNUMBER(VALUE(SUBSTITUTE('Quantities Report_Secondary'!$A1158,"+",""))), VALUE(SUBSTITUTE('Quantities Report_Secondary'!$A1158,"+","")),IF('Quantities Report_Secondary'!$A1158="","End of Project",$A1159))</f>
        <v>End of Project</v>
      </c>
      <c r="B1160" s="30" t="str">
        <f>IF(ISNUMBER('Quantities Report_Secondary'!$A1158), "", TRIM(CLEAN(SUBSTITUTE('Quantities Report_Secondary'!$A1158, CHAR(160), " "))))</f>
        <v/>
      </c>
      <c r="C1160" s="30">
        <f>'Quantities Report_Secondary'!F1158</f>
        <v>0</v>
      </c>
      <c r="D1160" s="32">
        <f>'Quantities Report_Secondary'!G1158</f>
        <v>0</v>
      </c>
    </row>
    <row r="1161" spans="1:4">
      <c r="A1161" s="15" t="str">
        <f>IF(ISNUMBER(VALUE(SUBSTITUTE('Quantities Report_Secondary'!$A1159,"+",""))), VALUE(SUBSTITUTE('Quantities Report_Secondary'!$A1159,"+","")),IF('Quantities Report_Secondary'!$A1159="","End of Project",$A1160))</f>
        <v>End of Project</v>
      </c>
      <c r="B1161" s="30" t="str">
        <f>IF(ISNUMBER('Quantities Report_Secondary'!$A1159), "", TRIM(CLEAN(SUBSTITUTE('Quantities Report_Secondary'!$A1159, CHAR(160), " "))))</f>
        <v/>
      </c>
      <c r="C1161" s="30">
        <f>'Quantities Report_Secondary'!F1159</f>
        <v>0</v>
      </c>
      <c r="D1161" s="32">
        <f>'Quantities Report_Secondary'!G1159</f>
        <v>0</v>
      </c>
    </row>
    <row r="1162" spans="1:4">
      <c r="A1162" s="15" t="str">
        <f>IF(ISNUMBER(VALUE(SUBSTITUTE('Quantities Report_Secondary'!$A1160,"+",""))), VALUE(SUBSTITUTE('Quantities Report_Secondary'!$A1160,"+","")),IF('Quantities Report_Secondary'!$A1160="","End of Project",$A1161))</f>
        <v>End of Project</v>
      </c>
      <c r="B1162" s="30" t="str">
        <f>IF(ISNUMBER('Quantities Report_Secondary'!$A1160), "", TRIM(CLEAN(SUBSTITUTE('Quantities Report_Secondary'!$A1160, CHAR(160), " "))))</f>
        <v/>
      </c>
      <c r="C1162" s="30">
        <f>'Quantities Report_Secondary'!F1160</f>
        <v>0</v>
      </c>
      <c r="D1162" s="32">
        <f>'Quantities Report_Secondary'!G1160</f>
        <v>0</v>
      </c>
    </row>
    <row r="1163" spans="1:4">
      <c r="A1163" s="15" t="str">
        <f>IF(ISNUMBER(VALUE(SUBSTITUTE('Quantities Report_Secondary'!$A1161,"+",""))), VALUE(SUBSTITUTE('Quantities Report_Secondary'!$A1161,"+","")),IF('Quantities Report_Secondary'!$A1161="","End of Project",$A1162))</f>
        <v>End of Project</v>
      </c>
      <c r="B1163" s="30" t="str">
        <f>IF(ISNUMBER('Quantities Report_Secondary'!$A1161), "", TRIM(CLEAN(SUBSTITUTE('Quantities Report_Secondary'!$A1161, CHAR(160), " "))))</f>
        <v/>
      </c>
      <c r="C1163" s="30">
        <f>'Quantities Report_Secondary'!F1161</f>
        <v>0</v>
      </c>
      <c r="D1163" s="32">
        <f>'Quantities Report_Secondary'!G1161</f>
        <v>0</v>
      </c>
    </row>
    <row r="1164" spans="1:4">
      <c r="A1164" s="15" t="str">
        <f>IF(ISNUMBER(VALUE(SUBSTITUTE('Quantities Report_Secondary'!$A1162,"+",""))), VALUE(SUBSTITUTE('Quantities Report_Secondary'!$A1162,"+","")),IF('Quantities Report_Secondary'!$A1162="","End of Project",$A1163))</f>
        <v>End of Project</v>
      </c>
      <c r="B1164" s="30" t="str">
        <f>IF(ISNUMBER('Quantities Report_Secondary'!$A1162), "", TRIM(CLEAN(SUBSTITUTE('Quantities Report_Secondary'!$A1162, CHAR(160), " "))))</f>
        <v/>
      </c>
      <c r="C1164" s="30">
        <f>'Quantities Report_Secondary'!F1162</f>
        <v>0</v>
      </c>
      <c r="D1164" s="32">
        <f>'Quantities Report_Secondary'!G1162</f>
        <v>0</v>
      </c>
    </row>
    <row r="1165" spans="1:4">
      <c r="A1165" s="15" t="str">
        <f>IF(ISNUMBER(VALUE(SUBSTITUTE('Quantities Report_Secondary'!$A1163,"+",""))), VALUE(SUBSTITUTE('Quantities Report_Secondary'!$A1163,"+","")),IF('Quantities Report_Secondary'!$A1163="","End of Project",$A1164))</f>
        <v>End of Project</v>
      </c>
      <c r="B1165" s="30" t="str">
        <f>IF(ISNUMBER('Quantities Report_Secondary'!$A1163), "", TRIM(CLEAN(SUBSTITUTE('Quantities Report_Secondary'!$A1163, CHAR(160), " "))))</f>
        <v/>
      </c>
      <c r="C1165" s="30">
        <f>'Quantities Report_Secondary'!F1163</f>
        <v>0</v>
      </c>
      <c r="D1165" s="32">
        <f>'Quantities Report_Secondary'!G1163</f>
        <v>0</v>
      </c>
    </row>
    <row r="1166" spans="1:4">
      <c r="A1166" s="15" t="str">
        <f>IF(ISNUMBER(VALUE(SUBSTITUTE('Quantities Report_Secondary'!$A1164,"+",""))), VALUE(SUBSTITUTE('Quantities Report_Secondary'!$A1164,"+","")),IF('Quantities Report_Secondary'!$A1164="","End of Project",$A1165))</f>
        <v>End of Project</v>
      </c>
      <c r="B1166" s="30" t="str">
        <f>IF(ISNUMBER('Quantities Report_Secondary'!$A1164), "", TRIM(CLEAN(SUBSTITUTE('Quantities Report_Secondary'!$A1164, CHAR(160), " "))))</f>
        <v/>
      </c>
      <c r="C1166" s="30">
        <f>'Quantities Report_Secondary'!F1164</f>
        <v>0</v>
      </c>
      <c r="D1166" s="32">
        <f>'Quantities Report_Secondary'!G1164</f>
        <v>0</v>
      </c>
    </row>
    <row r="1167" spans="1:4">
      <c r="A1167" s="15" t="str">
        <f>IF(ISNUMBER(VALUE(SUBSTITUTE('Quantities Report_Secondary'!$A1165,"+",""))), VALUE(SUBSTITUTE('Quantities Report_Secondary'!$A1165,"+","")),IF('Quantities Report_Secondary'!$A1165="","End of Project",$A1166))</f>
        <v>End of Project</v>
      </c>
      <c r="B1167" s="30" t="str">
        <f>IF(ISNUMBER('Quantities Report_Secondary'!$A1165), "", TRIM(CLEAN(SUBSTITUTE('Quantities Report_Secondary'!$A1165, CHAR(160), " "))))</f>
        <v/>
      </c>
      <c r="C1167" s="30">
        <f>'Quantities Report_Secondary'!F1165</f>
        <v>0</v>
      </c>
      <c r="D1167" s="32">
        <f>'Quantities Report_Secondary'!G1165</f>
        <v>0</v>
      </c>
    </row>
    <row r="1168" spans="1:4">
      <c r="A1168" s="15" t="str">
        <f>IF(ISNUMBER(VALUE(SUBSTITUTE('Quantities Report_Secondary'!$A1166,"+",""))), VALUE(SUBSTITUTE('Quantities Report_Secondary'!$A1166,"+","")),IF('Quantities Report_Secondary'!$A1166="","End of Project",$A1167))</f>
        <v>End of Project</v>
      </c>
      <c r="B1168" s="30" t="str">
        <f>IF(ISNUMBER('Quantities Report_Secondary'!$A1166), "", TRIM(CLEAN(SUBSTITUTE('Quantities Report_Secondary'!$A1166, CHAR(160), " "))))</f>
        <v/>
      </c>
      <c r="C1168" s="30">
        <f>'Quantities Report_Secondary'!F1166</f>
        <v>0</v>
      </c>
      <c r="D1168" s="32">
        <f>'Quantities Report_Secondary'!G1166</f>
        <v>0</v>
      </c>
    </row>
    <row r="1169" spans="1:4">
      <c r="A1169" s="15" t="str">
        <f>IF(ISNUMBER(VALUE(SUBSTITUTE('Quantities Report_Secondary'!$A1167,"+",""))), VALUE(SUBSTITUTE('Quantities Report_Secondary'!$A1167,"+","")),IF('Quantities Report_Secondary'!$A1167="","End of Project",$A1168))</f>
        <v>End of Project</v>
      </c>
      <c r="B1169" s="30" t="str">
        <f>IF(ISNUMBER('Quantities Report_Secondary'!$A1167), "", TRIM(CLEAN(SUBSTITUTE('Quantities Report_Secondary'!$A1167, CHAR(160), " "))))</f>
        <v/>
      </c>
      <c r="C1169" s="30">
        <f>'Quantities Report_Secondary'!F1167</f>
        <v>0</v>
      </c>
      <c r="D1169" s="32">
        <f>'Quantities Report_Secondary'!G1167</f>
        <v>0</v>
      </c>
    </row>
    <row r="1170" spans="1:4">
      <c r="A1170" s="15" t="str">
        <f>IF(ISNUMBER(VALUE(SUBSTITUTE('Quantities Report_Secondary'!$A1168,"+",""))), VALUE(SUBSTITUTE('Quantities Report_Secondary'!$A1168,"+","")),IF('Quantities Report_Secondary'!$A1168="","End of Project",$A1169))</f>
        <v>End of Project</v>
      </c>
      <c r="B1170" s="30" t="str">
        <f>IF(ISNUMBER('Quantities Report_Secondary'!$A1168), "", TRIM(CLEAN(SUBSTITUTE('Quantities Report_Secondary'!$A1168, CHAR(160), " "))))</f>
        <v/>
      </c>
      <c r="C1170" s="30">
        <f>'Quantities Report_Secondary'!F1168</f>
        <v>0</v>
      </c>
      <c r="D1170" s="32">
        <f>'Quantities Report_Secondary'!G1168</f>
        <v>0</v>
      </c>
    </row>
    <row r="1171" spans="1:4">
      <c r="A1171" s="15" t="str">
        <f>IF(ISNUMBER(VALUE(SUBSTITUTE('Quantities Report_Secondary'!$A1169,"+",""))), VALUE(SUBSTITUTE('Quantities Report_Secondary'!$A1169,"+","")),IF('Quantities Report_Secondary'!$A1169="","End of Project",$A1170))</f>
        <v>End of Project</v>
      </c>
      <c r="B1171" s="30" t="str">
        <f>IF(ISNUMBER('Quantities Report_Secondary'!$A1169), "", TRIM(CLEAN(SUBSTITUTE('Quantities Report_Secondary'!$A1169, CHAR(160), " "))))</f>
        <v/>
      </c>
      <c r="C1171" s="30">
        <f>'Quantities Report_Secondary'!F1169</f>
        <v>0</v>
      </c>
      <c r="D1171" s="32">
        <f>'Quantities Report_Secondary'!G1169</f>
        <v>0</v>
      </c>
    </row>
    <row r="1172" spans="1:4">
      <c r="A1172" s="15" t="str">
        <f>IF(ISNUMBER(VALUE(SUBSTITUTE('Quantities Report_Secondary'!$A1170,"+",""))), VALUE(SUBSTITUTE('Quantities Report_Secondary'!$A1170,"+","")),IF('Quantities Report_Secondary'!$A1170="","End of Project",$A1171))</f>
        <v>End of Project</v>
      </c>
      <c r="B1172" s="30" t="str">
        <f>IF(ISNUMBER('Quantities Report_Secondary'!$A1170), "", TRIM(CLEAN(SUBSTITUTE('Quantities Report_Secondary'!$A1170, CHAR(160), " "))))</f>
        <v/>
      </c>
      <c r="C1172" s="30">
        <f>'Quantities Report_Secondary'!F1170</f>
        <v>0</v>
      </c>
      <c r="D1172" s="32">
        <f>'Quantities Report_Secondary'!G1170</f>
        <v>0</v>
      </c>
    </row>
    <row r="1173" spans="1:4">
      <c r="A1173" s="15" t="str">
        <f>IF(ISNUMBER(VALUE(SUBSTITUTE('Quantities Report_Secondary'!$A1171,"+",""))), VALUE(SUBSTITUTE('Quantities Report_Secondary'!$A1171,"+","")),IF('Quantities Report_Secondary'!$A1171="","End of Project",$A1172))</f>
        <v>End of Project</v>
      </c>
      <c r="B1173" s="30" t="str">
        <f>IF(ISNUMBER('Quantities Report_Secondary'!$A1171), "", TRIM(CLEAN(SUBSTITUTE('Quantities Report_Secondary'!$A1171, CHAR(160), " "))))</f>
        <v/>
      </c>
      <c r="C1173" s="30">
        <f>'Quantities Report_Secondary'!F1171</f>
        <v>0</v>
      </c>
      <c r="D1173" s="32">
        <f>'Quantities Report_Secondary'!G1171</f>
        <v>0</v>
      </c>
    </row>
    <row r="1174" spans="1:4">
      <c r="A1174" s="15" t="str">
        <f>IF(ISNUMBER(VALUE(SUBSTITUTE('Quantities Report_Secondary'!$A1172,"+",""))), VALUE(SUBSTITUTE('Quantities Report_Secondary'!$A1172,"+","")),IF('Quantities Report_Secondary'!$A1172="","End of Project",$A1173))</f>
        <v>End of Project</v>
      </c>
      <c r="B1174" s="30" t="str">
        <f>IF(ISNUMBER('Quantities Report_Secondary'!$A1172), "", TRIM(CLEAN(SUBSTITUTE('Quantities Report_Secondary'!$A1172, CHAR(160), " "))))</f>
        <v/>
      </c>
      <c r="C1174" s="30">
        <f>'Quantities Report_Secondary'!F1172</f>
        <v>0</v>
      </c>
      <c r="D1174" s="32">
        <f>'Quantities Report_Secondary'!G1172</f>
        <v>0</v>
      </c>
    </row>
    <row r="1175" spans="1:4">
      <c r="A1175" s="15" t="str">
        <f>IF(ISNUMBER(VALUE(SUBSTITUTE('Quantities Report_Secondary'!$A1173,"+",""))), VALUE(SUBSTITUTE('Quantities Report_Secondary'!$A1173,"+","")),IF('Quantities Report_Secondary'!$A1173="","End of Project",$A1174))</f>
        <v>End of Project</v>
      </c>
      <c r="B1175" s="30" t="str">
        <f>IF(ISNUMBER('Quantities Report_Secondary'!$A1173), "", TRIM(CLEAN(SUBSTITUTE('Quantities Report_Secondary'!$A1173, CHAR(160), " "))))</f>
        <v/>
      </c>
      <c r="C1175" s="30">
        <f>'Quantities Report_Secondary'!F1173</f>
        <v>0</v>
      </c>
      <c r="D1175" s="32">
        <f>'Quantities Report_Secondary'!G1173</f>
        <v>0</v>
      </c>
    </row>
    <row r="1176" spans="1:4">
      <c r="A1176" s="15" t="str">
        <f>IF(ISNUMBER(VALUE(SUBSTITUTE('Quantities Report_Secondary'!$A1174,"+",""))), VALUE(SUBSTITUTE('Quantities Report_Secondary'!$A1174,"+","")),IF('Quantities Report_Secondary'!$A1174="","End of Project",$A1175))</f>
        <v>End of Project</v>
      </c>
      <c r="B1176" s="30" t="str">
        <f>IF(ISNUMBER('Quantities Report_Secondary'!$A1174), "", TRIM(CLEAN(SUBSTITUTE('Quantities Report_Secondary'!$A1174, CHAR(160), " "))))</f>
        <v/>
      </c>
      <c r="C1176" s="30">
        <f>'Quantities Report_Secondary'!F1174</f>
        <v>0</v>
      </c>
      <c r="D1176" s="32">
        <f>'Quantities Report_Secondary'!G1174</f>
        <v>0</v>
      </c>
    </row>
    <row r="1177" spans="1:4">
      <c r="A1177" s="15" t="str">
        <f>IF(ISNUMBER(VALUE(SUBSTITUTE('Quantities Report_Secondary'!$A1175,"+",""))), VALUE(SUBSTITUTE('Quantities Report_Secondary'!$A1175,"+","")),IF('Quantities Report_Secondary'!$A1175="","End of Project",$A1176))</f>
        <v>End of Project</v>
      </c>
      <c r="B1177" s="30" t="str">
        <f>IF(ISNUMBER('Quantities Report_Secondary'!$A1175), "", TRIM(CLEAN(SUBSTITUTE('Quantities Report_Secondary'!$A1175, CHAR(160), " "))))</f>
        <v/>
      </c>
      <c r="C1177" s="30">
        <f>'Quantities Report_Secondary'!F1175</f>
        <v>0</v>
      </c>
      <c r="D1177" s="32">
        <f>'Quantities Report_Secondary'!G1175</f>
        <v>0</v>
      </c>
    </row>
    <row r="1178" spans="1:4">
      <c r="A1178" s="15" t="str">
        <f>IF(ISNUMBER(VALUE(SUBSTITUTE('Quantities Report_Secondary'!$A1176,"+",""))), VALUE(SUBSTITUTE('Quantities Report_Secondary'!$A1176,"+","")),IF('Quantities Report_Secondary'!$A1176="","End of Project",$A1177))</f>
        <v>End of Project</v>
      </c>
      <c r="B1178" s="30" t="str">
        <f>IF(ISNUMBER('Quantities Report_Secondary'!$A1176), "", TRIM(CLEAN(SUBSTITUTE('Quantities Report_Secondary'!$A1176, CHAR(160), " "))))</f>
        <v/>
      </c>
      <c r="C1178" s="30">
        <f>'Quantities Report_Secondary'!F1176</f>
        <v>0</v>
      </c>
      <c r="D1178" s="32">
        <f>'Quantities Report_Secondary'!G1176</f>
        <v>0</v>
      </c>
    </row>
    <row r="1179" spans="1:4">
      <c r="A1179" s="15" t="str">
        <f>IF(ISNUMBER(VALUE(SUBSTITUTE('Quantities Report_Secondary'!$A1177,"+",""))), VALUE(SUBSTITUTE('Quantities Report_Secondary'!$A1177,"+","")),IF('Quantities Report_Secondary'!$A1177="","End of Project",$A1178))</f>
        <v>End of Project</v>
      </c>
      <c r="B1179" s="30" t="str">
        <f>IF(ISNUMBER('Quantities Report_Secondary'!$A1177), "", TRIM(CLEAN(SUBSTITUTE('Quantities Report_Secondary'!$A1177, CHAR(160), " "))))</f>
        <v/>
      </c>
      <c r="C1179" s="30">
        <f>'Quantities Report_Secondary'!F1177</f>
        <v>0</v>
      </c>
      <c r="D1179" s="32">
        <f>'Quantities Report_Secondary'!G1177</f>
        <v>0</v>
      </c>
    </row>
    <row r="1180" spans="1:4">
      <c r="A1180" s="15" t="str">
        <f>IF(ISNUMBER(VALUE(SUBSTITUTE('Quantities Report_Secondary'!$A1178,"+",""))), VALUE(SUBSTITUTE('Quantities Report_Secondary'!$A1178,"+","")),IF('Quantities Report_Secondary'!$A1178="","End of Project",$A1179))</f>
        <v>End of Project</v>
      </c>
      <c r="B1180" s="30" t="str">
        <f>IF(ISNUMBER('Quantities Report_Secondary'!$A1178), "", TRIM(CLEAN(SUBSTITUTE('Quantities Report_Secondary'!$A1178, CHAR(160), " "))))</f>
        <v/>
      </c>
      <c r="C1180" s="30">
        <f>'Quantities Report_Secondary'!F1178</f>
        <v>0</v>
      </c>
      <c r="D1180" s="32">
        <f>'Quantities Report_Secondary'!G1178</f>
        <v>0</v>
      </c>
    </row>
    <row r="1181" spans="1:4">
      <c r="A1181" s="15" t="str">
        <f>IF(ISNUMBER(VALUE(SUBSTITUTE('Quantities Report_Secondary'!$A1179,"+",""))), VALUE(SUBSTITUTE('Quantities Report_Secondary'!$A1179,"+","")),IF('Quantities Report_Secondary'!$A1179="","End of Project",$A1180))</f>
        <v>End of Project</v>
      </c>
      <c r="B1181" s="30" t="str">
        <f>IF(ISNUMBER('Quantities Report_Secondary'!$A1179), "", TRIM(CLEAN(SUBSTITUTE('Quantities Report_Secondary'!$A1179, CHAR(160), " "))))</f>
        <v/>
      </c>
      <c r="C1181" s="30">
        <f>'Quantities Report_Secondary'!F1179</f>
        <v>0</v>
      </c>
      <c r="D1181" s="32">
        <f>'Quantities Report_Secondary'!G1179</f>
        <v>0</v>
      </c>
    </row>
    <row r="1182" spans="1:4">
      <c r="A1182" s="15" t="str">
        <f>IF(ISNUMBER(VALUE(SUBSTITUTE('Quantities Report_Secondary'!$A1180,"+",""))), VALUE(SUBSTITUTE('Quantities Report_Secondary'!$A1180,"+","")),IF('Quantities Report_Secondary'!$A1180="","End of Project",$A1181))</f>
        <v>End of Project</v>
      </c>
      <c r="B1182" s="30" t="str">
        <f>IF(ISNUMBER('Quantities Report_Secondary'!$A1180), "", TRIM(CLEAN(SUBSTITUTE('Quantities Report_Secondary'!$A1180, CHAR(160), " "))))</f>
        <v/>
      </c>
      <c r="C1182" s="30">
        <f>'Quantities Report_Secondary'!F1180</f>
        <v>0</v>
      </c>
      <c r="D1182" s="32">
        <f>'Quantities Report_Secondary'!G1180</f>
        <v>0</v>
      </c>
    </row>
    <row r="1183" spans="1:4">
      <c r="A1183" s="15" t="str">
        <f>IF(ISNUMBER(VALUE(SUBSTITUTE('Quantities Report_Secondary'!$A1181,"+",""))), VALUE(SUBSTITUTE('Quantities Report_Secondary'!$A1181,"+","")),IF('Quantities Report_Secondary'!$A1181="","End of Project",$A1182))</f>
        <v>End of Project</v>
      </c>
      <c r="B1183" s="30" t="str">
        <f>IF(ISNUMBER('Quantities Report_Secondary'!$A1181), "", TRIM(CLEAN(SUBSTITUTE('Quantities Report_Secondary'!$A1181, CHAR(160), " "))))</f>
        <v/>
      </c>
      <c r="C1183" s="30">
        <f>'Quantities Report_Secondary'!F1181</f>
        <v>0</v>
      </c>
      <c r="D1183" s="32">
        <f>'Quantities Report_Secondary'!G1181</f>
        <v>0</v>
      </c>
    </row>
    <row r="1184" spans="1:4">
      <c r="A1184" s="15" t="str">
        <f>IF(ISNUMBER(VALUE(SUBSTITUTE('Quantities Report_Secondary'!$A1182,"+",""))), VALUE(SUBSTITUTE('Quantities Report_Secondary'!$A1182,"+","")),IF('Quantities Report_Secondary'!$A1182="","End of Project",$A1183))</f>
        <v>End of Project</v>
      </c>
      <c r="B1184" s="30" t="str">
        <f>IF(ISNUMBER('Quantities Report_Secondary'!$A1182), "", TRIM(CLEAN(SUBSTITUTE('Quantities Report_Secondary'!$A1182, CHAR(160), " "))))</f>
        <v/>
      </c>
      <c r="C1184" s="30">
        <f>'Quantities Report_Secondary'!F1182</f>
        <v>0</v>
      </c>
      <c r="D1184" s="32">
        <f>'Quantities Report_Secondary'!G1182</f>
        <v>0</v>
      </c>
    </row>
    <row r="1185" spans="1:4">
      <c r="A1185" s="15" t="str">
        <f>IF(ISNUMBER(VALUE(SUBSTITUTE('Quantities Report_Secondary'!$A1183,"+",""))), VALUE(SUBSTITUTE('Quantities Report_Secondary'!$A1183,"+","")),IF('Quantities Report_Secondary'!$A1183="","End of Project",$A1184))</f>
        <v>End of Project</v>
      </c>
      <c r="B1185" s="30" t="str">
        <f>IF(ISNUMBER('Quantities Report_Secondary'!$A1183), "", TRIM(CLEAN(SUBSTITUTE('Quantities Report_Secondary'!$A1183, CHAR(160), " "))))</f>
        <v/>
      </c>
      <c r="C1185" s="30">
        <f>'Quantities Report_Secondary'!F1183</f>
        <v>0</v>
      </c>
      <c r="D1185" s="32">
        <f>'Quantities Report_Secondary'!G1183</f>
        <v>0</v>
      </c>
    </row>
    <row r="1186" spans="1:4">
      <c r="A1186" s="15" t="str">
        <f>IF(ISNUMBER(VALUE(SUBSTITUTE('Quantities Report_Secondary'!$A1184,"+",""))), VALUE(SUBSTITUTE('Quantities Report_Secondary'!$A1184,"+","")),IF('Quantities Report_Secondary'!$A1184="","End of Project",$A1185))</f>
        <v>End of Project</v>
      </c>
      <c r="B1186" s="30" t="str">
        <f>IF(ISNUMBER('Quantities Report_Secondary'!$A1184), "", TRIM(CLEAN(SUBSTITUTE('Quantities Report_Secondary'!$A1184, CHAR(160), " "))))</f>
        <v/>
      </c>
      <c r="C1186" s="30">
        <f>'Quantities Report_Secondary'!F1184</f>
        <v>0</v>
      </c>
      <c r="D1186" s="32">
        <f>'Quantities Report_Secondary'!G1184</f>
        <v>0</v>
      </c>
    </row>
    <row r="1187" spans="1:4">
      <c r="A1187" s="15" t="str">
        <f>IF(ISNUMBER(VALUE(SUBSTITUTE('Quantities Report_Secondary'!$A1185,"+",""))), VALUE(SUBSTITUTE('Quantities Report_Secondary'!$A1185,"+","")),IF('Quantities Report_Secondary'!$A1185="","End of Project",$A1186))</f>
        <v>End of Project</v>
      </c>
      <c r="B1187" s="30" t="str">
        <f>IF(ISNUMBER('Quantities Report_Secondary'!$A1185), "", TRIM(CLEAN(SUBSTITUTE('Quantities Report_Secondary'!$A1185, CHAR(160), " "))))</f>
        <v/>
      </c>
      <c r="C1187" s="30">
        <f>'Quantities Report_Secondary'!F1185</f>
        <v>0</v>
      </c>
      <c r="D1187" s="32">
        <f>'Quantities Report_Secondary'!G1185</f>
        <v>0</v>
      </c>
    </row>
    <row r="1188" spans="1:4">
      <c r="A1188" s="15" t="str">
        <f>IF(ISNUMBER(VALUE(SUBSTITUTE('Quantities Report_Secondary'!$A1186,"+",""))), VALUE(SUBSTITUTE('Quantities Report_Secondary'!$A1186,"+","")),IF('Quantities Report_Secondary'!$A1186="","End of Project",$A1187))</f>
        <v>End of Project</v>
      </c>
      <c r="B1188" s="30" t="str">
        <f>IF(ISNUMBER('Quantities Report_Secondary'!$A1186), "", TRIM(CLEAN(SUBSTITUTE('Quantities Report_Secondary'!$A1186, CHAR(160), " "))))</f>
        <v/>
      </c>
      <c r="C1188" s="30">
        <f>'Quantities Report_Secondary'!F1186</f>
        <v>0</v>
      </c>
      <c r="D1188" s="32">
        <f>'Quantities Report_Secondary'!G1186</f>
        <v>0</v>
      </c>
    </row>
    <row r="1189" spans="1:4">
      <c r="A1189" s="15" t="str">
        <f>IF(ISNUMBER(VALUE(SUBSTITUTE('Quantities Report_Secondary'!$A1187,"+",""))), VALUE(SUBSTITUTE('Quantities Report_Secondary'!$A1187,"+","")),IF('Quantities Report_Secondary'!$A1187="","End of Project",$A1188))</f>
        <v>End of Project</v>
      </c>
      <c r="B1189" s="30" t="str">
        <f>IF(ISNUMBER('Quantities Report_Secondary'!$A1187), "", TRIM(CLEAN(SUBSTITUTE('Quantities Report_Secondary'!$A1187, CHAR(160), " "))))</f>
        <v/>
      </c>
      <c r="C1189" s="30">
        <f>'Quantities Report_Secondary'!F1187</f>
        <v>0</v>
      </c>
      <c r="D1189" s="32">
        <f>'Quantities Report_Secondary'!G1187</f>
        <v>0</v>
      </c>
    </row>
    <row r="1190" spans="1:4">
      <c r="A1190" s="15" t="str">
        <f>IF(ISNUMBER(VALUE(SUBSTITUTE('Quantities Report_Secondary'!$A1188,"+",""))), VALUE(SUBSTITUTE('Quantities Report_Secondary'!$A1188,"+","")),IF('Quantities Report_Secondary'!$A1188="","End of Project",$A1189))</f>
        <v>End of Project</v>
      </c>
      <c r="B1190" s="30" t="str">
        <f>IF(ISNUMBER('Quantities Report_Secondary'!$A1188), "", TRIM(CLEAN(SUBSTITUTE('Quantities Report_Secondary'!$A1188, CHAR(160), " "))))</f>
        <v/>
      </c>
      <c r="C1190" s="30">
        <f>'Quantities Report_Secondary'!F1188</f>
        <v>0</v>
      </c>
      <c r="D1190" s="32">
        <f>'Quantities Report_Secondary'!G1188</f>
        <v>0</v>
      </c>
    </row>
    <row r="1191" spans="1:4">
      <c r="A1191" s="15" t="str">
        <f>IF(ISNUMBER(VALUE(SUBSTITUTE('Quantities Report_Secondary'!$A1189,"+",""))), VALUE(SUBSTITUTE('Quantities Report_Secondary'!$A1189,"+","")),IF('Quantities Report_Secondary'!$A1189="","End of Project",$A1190))</f>
        <v>End of Project</v>
      </c>
      <c r="B1191" s="30" t="str">
        <f>IF(ISNUMBER('Quantities Report_Secondary'!$A1189), "", TRIM(CLEAN(SUBSTITUTE('Quantities Report_Secondary'!$A1189, CHAR(160), " "))))</f>
        <v/>
      </c>
      <c r="C1191" s="30">
        <f>'Quantities Report_Secondary'!F1189</f>
        <v>0</v>
      </c>
      <c r="D1191" s="32">
        <f>'Quantities Report_Secondary'!G1189</f>
        <v>0</v>
      </c>
    </row>
    <row r="1192" spans="1:4">
      <c r="A1192" s="15" t="str">
        <f>IF(ISNUMBER(VALUE(SUBSTITUTE('Quantities Report_Secondary'!$A1190,"+",""))), VALUE(SUBSTITUTE('Quantities Report_Secondary'!$A1190,"+","")),IF('Quantities Report_Secondary'!$A1190="","End of Project",$A1191))</f>
        <v>End of Project</v>
      </c>
      <c r="B1192" s="30" t="str">
        <f>IF(ISNUMBER('Quantities Report_Secondary'!$A1190), "", TRIM(CLEAN(SUBSTITUTE('Quantities Report_Secondary'!$A1190, CHAR(160), " "))))</f>
        <v/>
      </c>
      <c r="C1192" s="30">
        <f>'Quantities Report_Secondary'!F1190</f>
        <v>0</v>
      </c>
      <c r="D1192" s="32">
        <f>'Quantities Report_Secondary'!G1190</f>
        <v>0</v>
      </c>
    </row>
    <row r="1193" spans="1:4">
      <c r="A1193" s="15" t="str">
        <f>IF(ISNUMBER(VALUE(SUBSTITUTE('Quantities Report_Secondary'!$A1191,"+",""))), VALUE(SUBSTITUTE('Quantities Report_Secondary'!$A1191,"+","")),IF('Quantities Report_Secondary'!$A1191="","End of Project",$A1192))</f>
        <v>End of Project</v>
      </c>
      <c r="B1193" s="30" t="str">
        <f>IF(ISNUMBER('Quantities Report_Secondary'!$A1191), "", TRIM(CLEAN(SUBSTITUTE('Quantities Report_Secondary'!$A1191, CHAR(160), " "))))</f>
        <v/>
      </c>
      <c r="C1193" s="30">
        <f>'Quantities Report_Secondary'!F1191</f>
        <v>0</v>
      </c>
      <c r="D1193" s="32">
        <f>'Quantities Report_Secondary'!G1191</f>
        <v>0</v>
      </c>
    </row>
    <row r="1194" spans="1:4">
      <c r="A1194" s="15" t="str">
        <f>IF(ISNUMBER(VALUE(SUBSTITUTE('Quantities Report_Secondary'!$A1192,"+",""))), VALUE(SUBSTITUTE('Quantities Report_Secondary'!$A1192,"+","")),IF('Quantities Report_Secondary'!$A1192="","End of Project",$A1193))</f>
        <v>End of Project</v>
      </c>
      <c r="B1194" s="30" t="str">
        <f>IF(ISNUMBER('Quantities Report_Secondary'!$A1192), "", TRIM(CLEAN(SUBSTITUTE('Quantities Report_Secondary'!$A1192, CHAR(160), " "))))</f>
        <v/>
      </c>
      <c r="C1194" s="30">
        <f>'Quantities Report_Secondary'!F1192</f>
        <v>0</v>
      </c>
      <c r="D1194" s="32">
        <f>'Quantities Report_Secondary'!G1192</f>
        <v>0</v>
      </c>
    </row>
    <row r="1195" spans="1:4">
      <c r="A1195" s="15" t="str">
        <f>IF(ISNUMBER(VALUE(SUBSTITUTE('Quantities Report_Secondary'!$A1193,"+",""))), VALUE(SUBSTITUTE('Quantities Report_Secondary'!$A1193,"+","")),IF('Quantities Report_Secondary'!$A1193="","End of Project",$A1194))</f>
        <v>End of Project</v>
      </c>
      <c r="B1195" s="30" t="str">
        <f>IF(ISNUMBER('Quantities Report_Secondary'!$A1193), "", TRIM(CLEAN(SUBSTITUTE('Quantities Report_Secondary'!$A1193, CHAR(160), " "))))</f>
        <v/>
      </c>
      <c r="C1195" s="30">
        <f>'Quantities Report_Secondary'!F1193</f>
        <v>0</v>
      </c>
      <c r="D1195" s="32">
        <f>'Quantities Report_Secondary'!G1193</f>
        <v>0</v>
      </c>
    </row>
    <row r="1196" spans="1:4">
      <c r="A1196" s="15" t="str">
        <f>IF(ISNUMBER(VALUE(SUBSTITUTE('Quantities Report_Secondary'!$A1194,"+",""))), VALUE(SUBSTITUTE('Quantities Report_Secondary'!$A1194,"+","")),IF('Quantities Report_Secondary'!$A1194="","End of Project",$A1195))</f>
        <v>End of Project</v>
      </c>
      <c r="B1196" s="30" t="str">
        <f>IF(ISNUMBER('Quantities Report_Secondary'!$A1194), "", TRIM(CLEAN(SUBSTITUTE('Quantities Report_Secondary'!$A1194, CHAR(160), " "))))</f>
        <v/>
      </c>
      <c r="C1196" s="30">
        <f>'Quantities Report_Secondary'!F1194</f>
        <v>0</v>
      </c>
      <c r="D1196" s="32">
        <f>'Quantities Report_Secondary'!G1194</f>
        <v>0</v>
      </c>
    </row>
    <row r="1197" spans="1:4">
      <c r="A1197" s="15" t="str">
        <f>IF(ISNUMBER(VALUE(SUBSTITUTE('Quantities Report_Secondary'!$A1195,"+",""))), VALUE(SUBSTITUTE('Quantities Report_Secondary'!$A1195,"+","")),IF('Quantities Report_Secondary'!$A1195="","End of Project",$A1196))</f>
        <v>End of Project</v>
      </c>
      <c r="B1197" s="30" t="str">
        <f>IF(ISNUMBER('Quantities Report_Secondary'!$A1195), "", TRIM(CLEAN(SUBSTITUTE('Quantities Report_Secondary'!$A1195, CHAR(160), " "))))</f>
        <v/>
      </c>
      <c r="C1197" s="30">
        <f>'Quantities Report_Secondary'!F1195</f>
        <v>0</v>
      </c>
      <c r="D1197" s="32">
        <f>'Quantities Report_Secondary'!G1195</f>
        <v>0</v>
      </c>
    </row>
    <row r="1198" spans="1:4">
      <c r="A1198" s="15" t="str">
        <f>IF(ISNUMBER(VALUE(SUBSTITUTE('Quantities Report_Secondary'!$A1196,"+",""))), VALUE(SUBSTITUTE('Quantities Report_Secondary'!$A1196,"+","")),IF('Quantities Report_Secondary'!$A1196="","End of Project",$A1197))</f>
        <v>End of Project</v>
      </c>
      <c r="B1198" s="30" t="str">
        <f>IF(ISNUMBER('Quantities Report_Secondary'!$A1196), "", TRIM(CLEAN(SUBSTITUTE('Quantities Report_Secondary'!$A1196, CHAR(160), " "))))</f>
        <v/>
      </c>
      <c r="C1198" s="30">
        <f>'Quantities Report_Secondary'!F1196</f>
        <v>0</v>
      </c>
      <c r="D1198" s="32">
        <f>'Quantities Report_Secondary'!G1196</f>
        <v>0</v>
      </c>
    </row>
    <row r="1199" spans="1:4">
      <c r="A1199" s="15" t="str">
        <f>IF(ISNUMBER(VALUE(SUBSTITUTE('Quantities Report_Secondary'!$A1197,"+",""))), VALUE(SUBSTITUTE('Quantities Report_Secondary'!$A1197,"+","")),IF('Quantities Report_Secondary'!$A1197="","End of Project",$A1198))</f>
        <v>End of Project</v>
      </c>
      <c r="B1199" s="30" t="str">
        <f>IF(ISNUMBER('Quantities Report_Secondary'!$A1197), "", TRIM(CLEAN(SUBSTITUTE('Quantities Report_Secondary'!$A1197, CHAR(160), " "))))</f>
        <v/>
      </c>
      <c r="C1199" s="30">
        <f>'Quantities Report_Secondary'!F1197</f>
        <v>0</v>
      </c>
      <c r="D1199" s="32">
        <f>'Quantities Report_Secondary'!G1197</f>
        <v>0</v>
      </c>
    </row>
    <row r="1200" spans="1:4">
      <c r="A1200" s="15" t="str">
        <f>IF(ISNUMBER(VALUE(SUBSTITUTE('Quantities Report_Secondary'!$A1198,"+",""))), VALUE(SUBSTITUTE('Quantities Report_Secondary'!$A1198,"+","")),IF('Quantities Report_Secondary'!$A1198="","End of Project",$A1199))</f>
        <v>End of Project</v>
      </c>
      <c r="B1200" s="30" t="str">
        <f>IF(ISNUMBER('Quantities Report_Secondary'!$A1198), "", TRIM(CLEAN(SUBSTITUTE('Quantities Report_Secondary'!$A1198, CHAR(160), " "))))</f>
        <v/>
      </c>
      <c r="C1200" s="30">
        <f>'Quantities Report_Secondary'!F1198</f>
        <v>0</v>
      </c>
      <c r="D1200" s="32">
        <f>'Quantities Report_Secondary'!G1198</f>
        <v>0</v>
      </c>
    </row>
    <row r="1201" spans="1:4">
      <c r="A1201" s="15" t="str">
        <f>IF(ISNUMBER(VALUE(SUBSTITUTE('Quantities Report_Secondary'!$A1199,"+",""))), VALUE(SUBSTITUTE('Quantities Report_Secondary'!$A1199,"+","")),IF('Quantities Report_Secondary'!$A1199="","End of Project",$A1200))</f>
        <v>End of Project</v>
      </c>
      <c r="B1201" s="30" t="str">
        <f>IF(ISNUMBER('Quantities Report_Secondary'!$A1199), "", TRIM(CLEAN(SUBSTITUTE('Quantities Report_Secondary'!$A1199, CHAR(160), " "))))</f>
        <v/>
      </c>
      <c r="C1201" s="30">
        <f>'Quantities Report_Secondary'!F1199</f>
        <v>0</v>
      </c>
      <c r="D1201" s="32">
        <f>'Quantities Report_Secondary'!G1199</f>
        <v>0</v>
      </c>
    </row>
    <row r="1202" spans="1:4">
      <c r="A1202" s="15" t="str">
        <f>IF(ISNUMBER(VALUE(SUBSTITUTE('Quantities Report_Secondary'!$A1200,"+",""))), VALUE(SUBSTITUTE('Quantities Report_Secondary'!$A1200,"+","")),IF('Quantities Report_Secondary'!$A1200="","End of Project",$A1201))</f>
        <v>End of Project</v>
      </c>
      <c r="B1202" s="30" t="str">
        <f>IF(ISNUMBER('Quantities Report_Secondary'!$A1200), "", TRIM(CLEAN(SUBSTITUTE('Quantities Report_Secondary'!$A1200, CHAR(160), " "))))</f>
        <v/>
      </c>
      <c r="C1202" s="30">
        <f>'Quantities Report_Secondary'!F1200</f>
        <v>0</v>
      </c>
      <c r="D1202" s="32">
        <f>'Quantities Report_Secondary'!G1200</f>
        <v>0</v>
      </c>
    </row>
    <row r="1203" spans="1:4">
      <c r="A1203" s="15" t="str">
        <f>IF(ISNUMBER(VALUE(SUBSTITUTE('Quantities Report_Secondary'!$A1201,"+",""))), VALUE(SUBSTITUTE('Quantities Report_Secondary'!$A1201,"+","")),IF('Quantities Report_Secondary'!$A1201="","End of Project",$A1202))</f>
        <v>End of Project</v>
      </c>
      <c r="B1203" s="30" t="str">
        <f>IF(ISNUMBER('Quantities Report_Secondary'!$A1201), "", TRIM(CLEAN(SUBSTITUTE('Quantities Report_Secondary'!$A1201, CHAR(160), " "))))</f>
        <v/>
      </c>
      <c r="C1203" s="30">
        <f>'Quantities Report_Secondary'!F1201</f>
        <v>0</v>
      </c>
      <c r="D1203" s="32">
        <f>'Quantities Report_Secondary'!G1201</f>
        <v>0</v>
      </c>
    </row>
    <row r="1204" spans="1:4">
      <c r="A1204" s="15" t="str">
        <f>IF(ISNUMBER(VALUE(SUBSTITUTE('Quantities Report_Secondary'!$A1202,"+",""))), VALUE(SUBSTITUTE('Quantities Report_Secondary'!$A1202,"+","")),IF('Quantities Report_Secondary'!$A1202="","End of Project",$A1203))</f>
        <v>End of Project</v>
      </c>
      <c r="B1204" s="30" t="str">
        <f>IF(ISNUMBER('Quantities Report_Secondary'!$A1202), "", TRIM(CLEAN(SUBSTITUTE('Quantities Report_Secondary'!$A1202, CHAR(160), " "))))</f>
        <v/>
      </c>
      <c r="C1204" s="30">
        <f>'Quantities Report_Secondary'!F1202</f>
        <v>0</v>
      </c>
      <c r="D1204" s="32">
        <f>'Quantities Report_Secondary'!G1202</f>
        <v>0</v>
      </c>
    </row>
    <row r="1205" spans="1:4">
      <c r="A1205" s="15" t="str">
        <f>IF(ISNUMBER(VALUE(SUBSTITUTE('Quantities Report_Secondary'!$A1203,"+",""))), VALUE(SUBSTITUTE('Quantities Report_Secondary'!$A1203,"+","")),IF('Quantities Report_Secondary'!$A1203="","End of Project",$A1204))</f>
        <v>End of Project</v>
      </c>
      <c r="B1205" s="30" t="str">
        <f>IF(ISNUMBER('Quantities Report_Secondary'!$A1203), "", TRIM(CLEAN(SUBSTITUTE('Quantities Report_Secondary'!$A1203, CHAR(160), " "))))</f>
        <v/>
      </c>
      <c r="C1205" s="30">
        <f>'Quantities Report_Secondary'!F1203</f>
        <v>0</v>
      </c>
      <c r="D1205" s="32">
        <f>'Quantities Report_Secondary'!G1203</f>
        <v>0</v>
      </c>
    </row>
    <row r="1206" spans="1:4">
      <c r="A1206" s="15" t="str">
        <f>IF(ISNUMBER(VALUE(SUBSTITUTE('Quantities Report_Secondary'!$A1204,"+",""))), VALUE(SUBSTITUTE('Quantities Report_Secondary'!$A1204,"+","")),IF('Quantities Report_Secondary'!$A1204="","End of Project",$A1205))</f>
        <v>End of Project</v>
      </c>
      <c r="B1206" s="30" t="str">
        <f>IF(ISNUMBER('Quantities Report_Secondary'!$A1204), "", TRIM(CLEAN(SUBSTITUTE('Quantities Report_Secondary'!$A1204, CHAR(160), " "))))</f>
        <v/>
      </c>
      <c r="C1206" s="30">
        <f>'Quantities Report_Secondary'!F1204</f>
        <v>0</v>
      </c>
      <c r="D1206" s="32">
        <f>'Quantities Report_Secondary'!G1204</f>
        <v>0</v>
      </c>
    </row>
    <row r="1207" spans="1:4">
      <c r="A1207" s="15" t="str">
        <f>IF(ISNUMBER(VALUE(SUBSTITUTE('Quantities Report_Secondary'!$A1205,"+",""))), VALUE(SUBSTITUTE('Quantities Report_Secondary'!$A1205,"+","")),IF('Quantities Report_Secondary'!$A1205="","End of Project",$A1206))</f>
        <v>End of Project</v>
      </c>
      <c r="B1207" s="30" t="str">
        <f>IF(ISNUMBER('Quantities Report_Secondary'!$A1205), "", TRIM(CLEAN(SUBSTITUTE('Quantities Report_Secondary'!$A1205, CHAR(160), " "))))</f>
        <v/>
      </c>
      <c r="C1207" s="30">
        <f>'Quantities Report_Secondary'!F1205</f>
        <v>0</v>
      </c>
      <c r="D1207" s="32">
        <f>'Quantities Report_Secondary'!G1205</f>
        <v>0</v>
      </c>
    </row>
    <row r="1208" spans="1:4">
      <c r="A1208" s="15" t="str">
        <f>IF(ISNUMBER(VALUE(SUBSTITUTE('Quantities Report_Secondary'!$A1206,"+",""))), VALUE(SUBSTITUTE('Quantities Report_Secondary'!$A1206,"+","")),IF('Quantities Report_Secondary'!$A1206="","End of Project",$A1207))</f>
        <v>End of Project</v>
      </c>
      <c r="B1208" s="30" t="str">
        <f>IF(ISNUMBER('Quantities Report_Secondary'!$A1206), "", TRIM(CLEAN(SUBSTITUTE('Quantities Report_Secondary'!$A1206, CHAR(160), " "))))</f>
        <v/>
      </c>
      <c r="C1208" s="30">
        <f>'Quantities Report_Secondary'!F1206</f>
        <v>0</v>
      </c>
      <c r="D1208" s="32">
        <f>'Quantities Report_Secondary'!G1206</f>
        <v>0</v>
      </c>
    </row>
    <row r="1209" spans="1:4">
      <c r="A1209" s="15" t="str">
        <f>IF(ISNUMBER(VALUE(SUBSTITUTE('Quantities Report_Secondary'!$A1207,"+",""))), VALUE(SUBSTITUTE('Quantities Report_Secondary'!$A1207,"+","")),IF('Quantities Report_Secondary'!$A1207="","End of Project",$A1208))</f>
        <v>End of Project</v>
      </c>
      <c r="B1209" s="30" t="str">
        <f>IF(ISNUMBER('Quantities Report_Secondary'!$A1207), "", TRIM(CLEAN(SUBSTITUTE('Quantities Report_Secondary'!$A1207, CHAR(160), " "))))</f>
        <v/>
      </c>
      <c r="C1209" s="30">
        <f>'Quantities Report_Secondary'!F1207</f>
        <v>0</v>
      </c>
      <c r="D1209" s="32">
        <f>'Quantities Report_Secondary'!G1207</f>
        <v>0</v>
      </c>
    </row>
    <row r="1210" spans="1:4">
      <c r="A1210" s="15" t="str">
        <f>IF(ISNUMBER(VALUE(SUBSTITUTE('Quantities Report_Secondary'!$A1208,"+",""))), VALUE(SUBSTITUTE('Quantities Report_Secondary'!$A1208,"+","")),IF('Quantities Report_Secondary'!$A1208="","End of Project",$A1209))</f>
        <v>End of Project</v>
      </c>
      <c r="B1210" s="30" t="str">
        <f>IF(ISNUMBER('Quantities Report_Secondary'!$A1208), "", TRIM(CLEAN(SUBSTITUTE('Quantities Report_Secondary'!$A1208, CHAR(160), " "))))</f>
        <v/>
      </c>
      <c r="C1210" s="30">
        <f>'Quantities Report_Secondary'!F1208</f>
        <v>0</v>
      </c>
      <c r="D1210" s="32">
        <f>'Quantities Report_Secondary'!G1208</f>
        <v>0</v>
      </c>
    </row>
    <row r="1211" spans="1:4">
      <c r="A1211" s="15" t="str">
        <f>IF(ISNUMBER(VALUE(SUBSTITUTE('Quantities Report_Secondary'!$A1209,"+",""))), VALUE(SUBSTITUTE('Quantities Report_Secondary'!$A1209,"+","")),IF('Quantities Report_Secondary'!$A1209="","End of Project",$A1210))</f>
        <v>End of Project</v>
      </c>
      <c r="B1211" s="30" t="str">
        <f>IF(ISNUMBER('Quantities Report_Secondary'!$A1209), "", TRIM(CLEAN(SUBSTITUTE('Quantities Report_Secondary'!$A1209, CHAR(160), " "))))</f>
        <v/>
      </c>
      <c r="C1211" s="30">
        <f>'Quantities Report_Secondary'!F1209</f>
        <v>0</v>
      </c>
      <c r="D1211" s="32">
        <f>'Quantities Report_Secondary'!G1209</f>
        <v>0</v>
      </c>
    </row>
    <row r="1212" spans="1:4">
      <c r="A1212" s="15" t="str">
        <f>IF(ISNUMBER(VALUE(SUBSTITUTE('Quantities Report_Secondary'!$A1210,"+",""))), VALUE(SUBSTITUTE('Quantities Report_Secondary'!$A1210,"+","")),IF('Quantities Report_Secondary'!$A1210="","End of Project",$A1211))</f>
        <v>End of Project</v>
      </c>
      <c r="B1212" s="30" t="str">
        <f>IF(ISNUMBER('Quantities Report_Secondary'!$A1210), "", TRIM(CLEAN(SUBSTITUTE('Quantities Report_Secondary'!$A1210, CHAR(160), " "))))</f>
        <v/>
      </c>
      <c r="C1212" s="30">
        <f>'Quantities Report_Secondary'!F1210</f>
        <v>0</v>
      </c>
      <c r="D1212" s="32">
        <f>'Quantities Report_Secondary'!G1210</f>
        <v>0</v>
      </c>
    </row>
    <row r="1213" spans="1:4">
      <c r="A1213" s="15" t="str">
        <f>IF(ISNUMBER(VALUE(SUBSTITUTE('Quantities Report_Secondary'!$A1211,"+",""))), VALUE(SUBSTITUTE('Quantities Report_Secondary'!$A1211,"+","")),IF('Quantities Report_Secondary'!$A1211="","End of Project",$A1212))</f>
        <v>End of Project</v>
      </c>
      <c r="B1213" s="30" t="str">
        <f>IF(ISNUMBER('Quantities Report_Secondary'!$A1211), "", TRIM(CLEAN(SUBSTITUTE('Quantities Report_Secondary'!$A1211, CHAR(160), " "))))</f>
        <v/>
      </c>
      <c r="C1213" s="30">
        <f>'Quantities Report_Secondary'!F1211</f>
        <v>0</v>
      </c>
      <c r="D1213" s="32">
        <f>'Quantities Report_Secondary'!G1211</f>
        <v>0</v>
      </c>
    </row>
    <row r="1214" spans="1:4">
      <c r="A1214" s="15" t="str">
        <f>IF(ISNUMBER(VALUE(SUBSTITUTE('Quantities Report_Secondary'!$A1212,"+",""))), VALUE(SUBSTITUTE('Quantities Report_Secondary'!$A1212,"+","")),IF('Quantities Report_Secondary'!$A1212="","End of Project",$A1213))</f>
        <v>End of Project</v>
      </c>
      <c r="B1214" s="30" t="str">
        <f>IF(ISNUMBER('Quantities Report_Secondary'!$A1212), "", TRIM(CLEAN(SUBSTITUTE('Quantities Report_Secondary'!$A1212, CHAR(160), " "))))</f>
        <v/>
      </c>
      <c r="C1214" s="30">
        <f>'Quantities Report_Secondary'!F1212</f>
        <v>0</v>
      </c>
      <c r="D1214" s="32">
        <f>'Quantities Report_Secondary'!G1212</f>
        <v>0</v>
      </c>
    </row>
    <row r="1215" spans="1:4">
      <c r="A1215" s="15" t="str">
        <f>IF(ISNUMBER(VALUE(SUBSTITUTE('Quantities Report_Secondary'!$A1213,"+",""))), VALUE(SUBSTITUTE('Quantities Report_Secondary'!$A1213,"+","")),IF('Quantities Report_Secondary'!$A1213="","End of Project",$A1214))</f>
        <v>End of Project</v>
      </c>
      <c r="B1215" s="30" t="str">
        <f>IF(ISNUMBER('Quantities Report_Secondary'!$A1213), "", TRIM(CLEAN(SUBSTITUTE('Quantities Report_Secondary'!$A1213, CHAR(160), " "))))</f>
        <v/>
      </c>
      <c r="C1215" s="30">
        <f>'Quantities Report_Secondary'!F1213</f>
        <v>0</v>
      </c>
      <c r="D1215" s="32">
        <f>'Quantities Report_Secondary'!G1213</f>
        <v>0</v>
      </c>
    </row>
    <row r="1216" spans="1:4">
      <c r="A1216" s="15" t="str">
        <f>IF(ISNUMBER(VALUE(SUBSTITUTE('Quantities Report_Secondary'!$A1214,"+",""))), VALUE(SUBSTITUTE('Quantities Report_Secondary'!$A1214,"+","")),IF('Quantities Report_Secondary'!$A1214="","End of Project",$A1215))</f>
        <v>End of Project</v>
      </c>
      <c r="B1216" s="30" t="str">
        <f>IF(ISNUMBER('Quantities Report_Secondary'!$A1214), "", TRIM(CLEAN(SUBSTITUTE('Quantities Report_Secondary'!$A1214, CHAR(160), " "))))</f>
        <v/>
      </c>
      <c r="C1216" s="30">
        <f>'Quantities Report_Secondary'!F1214</f>
        <v>0</v>
      </c>
      <c r="D1216" s="32">
        <f>'Quantities Report_Secondary'!G1214</f>
        <v>0</v>
      </c>
    </row>
    <row r="1217" spans="1:4">
      <c r="A1217" s="15" t="str">
        <f>IF(ISNUMBER(VALUE(SUBSTITUTE('Quantities Report_Secondary'!$A1215,"+",""))), VALUE(SUBSTITUTE('Quantities Report_Secondary'!$A1215,"+","")),IF('Quantities Report_Secondary'!$A1215="","End of Project",$A1216))</f>
        <v>End of Project</v>
      </c>
      <c r="B1217" s="30" t="str">
        <f>IF(ISNUMBER('Quantities Report_Secondary'!$A1215), "", TRIM(CLEAN(SUBSTITUTE('Quantities Report_Secondary'!$A1215, CHAR(160), " "))))</f>
        <v/>
      </c>
      <c r="C1217" s="30">
        <f>'Quantities Report_Secondary'!F1215</f>
        <v>0</v>
      </c>
      <c r="D1217" s="32">
        <f>'Quantities Report_Secondary'!G1215</f>
        <v>0</v>
      </c>
    </row>
    <row r="1218" spans="1:4">
      <c r="A1218" s="15" t="str">
        <f>IF(ISNUMBER(VALUE(SUBSTITUTE('Quantities Report_Secondary'!$A1216,"+",""))), VALUE(SUBSTITUTE('Quantities Report_Secondary'!$A1216,"+","")),IF('Quantities Report_Secondary'!$A1216="","End of Project",$A1217))</f>
        <v>End of Project</v>
      </c>
      <c r="B1218" s="30" t="str">
        <f>IF(ISNUMBER('Quantities Report_Secondary'!$A1216), "", TRIM(CLEAN(SUBSTITUTE('Quantities Report_Secondary'!$A1216, CHAR(160), " "))))</f>
        <v/>
      </c>
      <c r="C1218" s="30">
        <f>'Quantities Report_Secondary'!F1216</f>
        <v>0</v>
      </c>
      <c r="D1218" s="32">
        <f>'Quantities Report_Secondary'!G1216</f>
        <v>0</v>
      </c>
    </row>
    <row r="1219" spans="1:4">
      <c r="A1219" s="15" t="str">
        <f>IF(ISNUMBER(VALUE(SUBSTITUTE('Quantities Report_Secondary'!$A1217,"+",""))), VALUE(SUBSTITUTE('Quantities Report_Secondary'!$A1217,"+","")),IF('Quantities Report_Secondary'!$A1217="","End of Project",$A1218))</f>
        <v>End of Project</v>
      </c>
      <c r="B1219" s="30" t="str">
        <f>IF(ISNUMBER('Quantities Report_Secondary'!$A1217), "", TRIM(CLEAN(SUBSTITUTE('Quantities Report_Secondary'!$A1217, CHAR(160), " "))))</f>
        <v/>
      </c>
      <c r="C1219" s="30">
        <f>'Quantities Report_Secondary'!F1217</f>
        <v>0</v>
      </c>
      <c r="D1219" s="32">
        <f>'Quantities Report_Secondary'!G1217</f>
        <v>0</v>
      </c>
    </row>
    <row r="1220" spans="1:4">
      <c r="A1220" s="15" t="str">
        <f>IF(ISNUMBER(VALUE(SUBSTITUTE('Quantities Report_Secondary'!$A1218,"+",""))), VALUE(SUBSTITUTE('Quantities Report_Secondary'!$A1218,"+","")),IF('Quantities Report_Secondary'!$A1218="","End of Project",$A1219))</f>
        <v>End of Project</v>
      </c>
      <c r="B1220" s="30" t="str">
        <f>IF(ISNUMBER('Quantities Report_Secondary'!$A1218), "", TRIM(CLEAN(SUBSTITUTE('Quantities Report_Secondary'!$A1218, CHAR(160), " "))))</f>
        <v/>
      </c>
      <c r="C1220" s="30">
        <f>'Quantities Report_Secondary'!F1218</f>
        <v>0</v>
      </c>
      <c r="D1220" s="32">
        <f>'Quantities Report_Secondary'!G1218</f>
        <v>0</v>
      </c>
    </row>
    <row r="1221" spans="1:4">
      <c r="A1221" s="15" t="str">
        <f>IF(ISNUMBER(VALUE(SUBSTITUTE('Quantities Report_Secondary'!$A1219,"+",""))), VALUE(SUBSTITUTE('Quantities Report_Secondary'!$A1219,"+","")),IF('Quantities Report_Secondary'!$A1219="","End of Project",$A1220))</f>
        <v>End of Project</v>
      </c>
      <c r="B1221" s="30" t="str">
        <f>IF(ISNUMBER('Quantities Report_Secondary'!$A1219), "", TRIM(CLEAN(SUBSTITUTE('Quantities Report_Secondary'!$A1219, CHAR(160), " "))))</f>
        <v/>
      </c>
      <c r="C1221" s="30">
        <f>'Quantities Report_Secondary'!F1219</f>
        <v>0</v>
      </c>
      <c r="D1221" s="32">
        <f>'Quantities Report_Secondary'!G1219</f>
        <v>0</v>
      </c>
    </row>
    <row r="1222" spans="1:4">
      <c r="A1222" s="15" t="str">
        <f>IF(ISNUMBER(VALUE(SUBSTITUTE('Quantities Report_Secondary'!$A1220,"+",""))), VALUE(SUBSTITUTE('Quantities Report_Secondary'!$A1220,"+","")),IF('Quantities Report_Secondary'!$A1220="","End of Project",$A1221))</f>
        <v>End of Project</v>
      </c>
      <c r="B1222" s="30" t="str">
        <f>IF(ISNUMBER('Quantities Report_Secondary'!$A1220), "", TRIM(CLEAN(SUBSTITUTE('Quantities Report_Secondary'!$A1220, CHAR(160), " "))))</f>
        <v/>
      </c>
      <c r="C1222" s="30">
        <f>'Quantities Report_Secondary'!F1220</f>
        <v>0</v>
      </c>
      <c r="D1222" s="32">
        <f>'Quantities Report_Secondary'!G1220</f>
        <v>0</v>
      </c>
    </row>
    <row r="1223" spans="1:4">
      <c r="A1223" s="15" t="str">
        <f>IF(ISNUMBER(VALUE(SUBSTITUTE('Quantities Report_Secondary'!$A1221,"+",""))), VALUE(SUBSTITUTE('Quantities Report_Secondary'!$A1221,"+","")),IF('Quantities Report_Secondary'!$A1221="","End of Project",$A1222))</f>
        <v>End of Project</v>
      </c>
      <c r="B1223" s="30" t="str">
        <f>IF(ISNUMBER('Quantities Report_Secondary'!$A1221), "", TRIM(CLEAN(SUBSTITUTE('Quantities Report_Secondary'!$A1221, CHAR(160), " "))))</f>
        <v/>
      </c>
      <c r="C1223" s="30">
        <f>'Quantities Report_Secondary'!F1221</f>
        <v>0</v>
      </c>
      <c r="D1223" s="32">
        <f>'Quantities Report_Secondary'!G1221</f>
        <v>0</v>
      </c>
    </row>
    <row r="1224" spans="1:4">
      <c r="A1224" s="15" t="str">
        <f>IF(ISNUMBER(VALUE(SUBSTITUTE('Quantities Report_Secondary'!$A1222,"+",""))), VALUE(SUBSTITUTE('Quantities Report_Secondary'!$A1222,"+","")),IF('Quantities Report_Secondary'!$A1222="","End of Project",$A1223))</f>
        <v>End of Project</v>
      </c>
      <c r="B1224" s="30" t="str">
        <f>IF(ISNUMBER('Quantities Report_Secondary'!$A1222), "", TRIM(CLEAN(SUBSTITUTE('Quantities Report_Secondary'!$A1222, CHAR(160), " "))))</f>
        <v/>
      </c>
      <c r="C1224" s="30">
        <f>'Quantities Report_Secondary'!F1222</f>
        <v>0</v>
      </c>
      <c r="D1224" s="32">
        <f>'Quantities Report_Secondary'!G1222</f>
        <v>0</v>
      </c>
    </row>
    <row r="1225" spans="1:4">
      <c r="A1225" s="15" t="str">
        <f>IF(ISNUMBER(VALUE(SUBSTITUTE('Quantities Report_Secondary'!$A1223,"+",""))), VALUE(SUBSTITUTE('Quantities Report_Secondary'!$A1223,"+","")),IF('Quantities Report_Secondary'!$A1223="","End of Project",$A1224))</f>
        <v>End of Project</v>
      </c>
      <c r="B1225" s="30" t="str">
        <f>IF(ISNUMBER('Quantities Report_Secondary'!$A1223), "", TRIM(CLEAN(SUBSTITUTE('Quantities Report_Secondary'!$A1223, CHAR(160), " "))))</f>
        <v/>
      </c>
      <c r="C1225" s="30">
        <f>'Quantities Report_Secondary'!F1223</f>
        <v>0</v>
      </c>
      <c r="D1225" s="32">
        <f>'Quantities Report_Secondary'!G1223</f>
        <v>0</v>
      </c>
    </row>
    <row r="1226" spans="1:4">
      <c r="A1226" s="15" t="str">
        <f>IF(ISNUMBER(VALUE(SUBSTITUTE('Quantities Report_Secondary'!$A1224,"+",""))), VALUE(SUBSTITUTE('Quantities Report_Secondary'!$A1224,"+","")),IF('Quantities Report_Secondary'!$A1224="","End of Project",$A1225))</f>
        <v>End of Project</v>
      </c>
      <c r="B1226" s="30" t="str">
        <f>IF(ISNUMBER('Quantities Report_Secondary'!$A1224), "", TRIM(CLEAN(SUBSTITUTE('Quantities Report_Secondary'!$A1224, CHAR(160), " "))))</f>
        <v/>
      </c>
      <c r="C1226" s="30">
        <f>'Quantities Report_Secondary'!F1224</f>
        <v>0</v>
      </c>
      <c r="D1226" s="32">
        <f>'Quantities Report_Secondary'!G1224</f>
        <v>0</v>
      </c>
    </row>
    <row r="1227" spans="1:4">
      <c r="A1227" s="15" t="str">
        <f>IF(ISNUMBER(VALUE(SUBSTITUTE('Quantities Report_Secondary'!$A1225,"+",""))), VALUE(SUBSTITUTE('Quantities Report_Secondary'!$A1225,"+","")),IF('Quantities Report_Secondary'!$A1225="","End of Project",$A1226))</f>
        <v>End of Project</v>
      </c>
      <c r="B1227" s="30" t="str">
        <f>IF(ISNUMBER('Quantities Report_Secondary'!$A1225), "", TRIM(CLEAN(SUBSTITUTE('Quantities Report_Secondary'!$A1225, CHAR(160), " "))))</f>
        <v/>
      </c>
      <c r="C1227" s="30">
        <f>'Quantities Report_Secondary'!F1225</f>
        <v>0</v>
      </c>
      <c r="D1227" s="32">
        <f>'Quantities Report_Secondary'!G1225</f>
        <v>0</v>
      </c>
    </row>
    <row r="1228" spans="1:4">
      <c r="A1228" s="15" t="str">
        <f>IF(ISNUMBER(VALUE(SUBSTITUTE('Quantities Report_Secondary'!$A1226,"+",""))), VALUE(SUBSTITUTE('Quantities Report_Secondary'!$A1226,"+","")),IF('Quantities Report_Secondary'!$A1226="","End of Project",$A1227))</f>
        <v>End of Project</v>
      </c>
      <c r="B1228" s="30" t="str">
        <f>IF(ISNUMBER('Quantities Report_Secondary'!$A1226), "", TRIM(CLEAN(SUBSTITUTE('Quantities Report_Secondary'!$A1226, CHAR(160), " "))))</f>
        <v/>
      </c>
      <c r="C1228" s="30">
        <f>'Quantities Report_Secondary'!F1226</f>
        <v>0</v>
      </c>
      <c r="D1228" s="32">
        <f>'Quantities Report_Secondary'!G1226</f>
        <v>0</v>
      </c>
    </row>
    <row r="1229" spans="1:4">
      <c r="A1229" s="15" t="str">
        <f>IF(ISNUMBER(VALUE(SUBSTITUTE('Quantities Report_Secondary'!$A1227,"+",""))), VALUE(SUBSTITUTE('Quantities Report_Secondary'!$A1227,"+","")),IF('Quantities Report_Secondary'!$A1227="","End of Project",$A1228))</f>
        <v>End of Project</v>
      </c>
      <c r="B1229" s="30" t="str">
        <f>IF(ISNUMBER('Quantities Report_Secondary'!$A1227), "", TRIM(CLEAN(SUBSTITUTE('Quantities Report_Secondary'!$A1227, CHAR(160), " "))))</f>
        <v/>
      </c>
      <c r="C1229" s="30">
        <f>'Quantities Report_Secondary'!F1227</f>
        <v>0</v>
      </c>
      <c r="D1229" s="32">
        <f>'Quantities Report_Secondary'!G1227</f>
        <v>0</v>
      </c>
    </row>
    <row r="1230" spans="1:4">
      <c r="A1230" s="15" t="str">
        <f>IF(ISNUMBER(VALUE(SUBSTITUTE('Quantities Report_Secondary'!$A1228,"+",""))), VALUE(SUBSTITUTE('Quantities Report_Secondary'!$A1228,"+","")),IF('Quantities Report_Secondary'!$A1228="","End of Project",$A1229))</f>
        <v>End of Project</v>
      </c>
      <c r="B1230" s="30" t="str">
        <f>IF(ISNUMBER('Quantities Report_Secondary'!$A1228), "", TRIM(CLEAN(SUBSTITUTE('Quantities Report_Secondary'!$A1228, CHAR(160), " "))))</f>
        <v/>
      </c>
      <c r="C1230" s="30">
        <f>'Quantities Report_Secondary'!F1228</f>
        <v>0</v>
      </c>
      <c r="D1230" s="32">
        <f>'Quantities Report_Secondary'!G1228</f>
        <v>0</v>
      </c>
    </row>
    <row r="1231" spans="1:4">
      <c r="A1231" s="15" t="str">
        <f>IF(ISNUMBER(VALUE(SUBSTITUTE('Quantities Report_Secondary'!$A1229,"+",""))), VALUE(SUBSTITUTE('Quantities Report_Secondary'!$A1229,"+","")),IF('Quantities Report_Secondary'!$A1229="","End of Project",$A1230))</f>
        <v>End of Project</v>
      </c>
      <c r="B1231" s="30" t="str">
        <f>IF(ISNUMBER('Quantities Report_Secondary'!$A1229), "", TRIM(CLEAN(SUBSTITUTE('Quantities Report_Secondary'!$A1229, CHAR(160), " "))))</f>
        <v/>
      </c>
      <c r="C1231" s="30">
        <f>'Quantities Report_Secondary'!F1229</f>
        <v>0</v>
      </c>
      <c r="D1231" s="32">
        <f>'Quantities Report_Secondary'!G1229</f>
        <v>0</v>
      </c>
    </row>
    <row r="1232" spans="1:4">
      <c r="A1232" s="15" t="str">
        <f>IF(ISNUMBER(VALUE(SUBSTITUTE('Quantities Report_Secondary'!$A1230,"+",""))), VALUE(SUBSTITUTE('Quantities Report_Secondary'!$A1230,"+","")),IF('Quantities Report_Secondary'!$A1230="","End of Project",$A1231))</f>
        <v>End of Project</v>
      </c>
      <c r="B1232" s="30" t="str">
        <f>IF(ISNUMBER('Quantities Report_Secondary'!$A1230), "", TRIM(CLEAN(SUBSTITUTE('Quantities Report_Secondary'!$A1230, CHAR(160), " "))))</f>
        <v/>
      </c>
      <c r="C1232" s="30">
        <f>'Quantities Report_Secondary'!F1230</f>
        <v>0</v>
      </c>
      <c r="D1232" s="32">
        <f>'Quantities Report_Secondary'!G1230</f>
        <v>0</v>
      </c>
    </row>
    <row r="1233" spans="1:4">
      <c r="A1233" s="15" t="str">
        <f>IF(ISNUMBER(VALUE(SUBSTITUTE('Quantities Report_Secondary'!$A1231,"+",""))), VALUE(SUBSTITUTE('Quantities Report_Secondary'!$A1231,"+","")),IF('Quantities Report_Secondary'!$A1231="","End of Project",$A1232))</f>
        <v>End of Project</v>
      </c>
      <c r="B1233" s="30" t="str">
        <f>IF(ISNUMBER('Quantities Report_Secondary'!$A1231), "", TRIM(CLEAN(SUBSTITUTE('Quantities Report_Secondary'!$A1231, CHAR(160), " "))))</f>
        <v/>
      </c>
      <c r="C1233" s="30">
        <f>'Quantities Report_Secondary'!F1231</f>
        <v>0</v>
      </c>
      <c r="D1233" s="32">
        <f>'Quantities Report_Secondary'!G1231</f>
        <v>0</v>
      </c>
    </row>
    <row r="1234" spans="1:4">
      <c r="A1234" s="15" t="str">
        <f>IF(ISNUMBER(VALUE(SUBSTITUTE('Quantities Report_Secondary'!$A1232,"+",""))), VALUE(SUBSTITUTE('Quantities Report_Secondary'!$A1232,"+","")),IF('Quantities Report_Secondary'!$A1232="","End of Project",$A1233))</f>
        <v>End of Project</v>
      </c>
      <c r="B1234" s="30" t="str">
        <f>IF(ISNUMBER('Quantities Report_Secondary'!$A1232), "", TRIM(CLEAN(SUBSTITUTE('Quantities Report_Secondary'!$A1232, CHAR(160), " "))))</f>
        <v/>
      </c>
      <c r="C1234" s="30">
        <f>'Quantities Report_Secondary'!F1232</f>
        <v>0</v>
      </c>
      <c r="D1234" s="32">
        <f>'Quantities Report_Secondary'!G1232</f>
        <v>0</v>
      </c>
    </row>
    <row r="1235" spans="1:4">
      <c r="A1235" s="15" t="str">
        <f>IF(ISNUMBER(VALUE(SUBSTITUTE('Quantities Report_Secondary'!$A1233,"+",""))), VALUE(SUBSTITUTE('Quantities Report_Secondary'!$A1233,"+","")),IF('Quantities Report_Secondary'!$A1233="","End of Project",$A1234))</f>
        <v>End of Project</v>
      </c>
      <c r="B1235" s="30" t="str">
        <f>IF(ISNUMBER('Quantities Report_Secondary'!$A1233), "", TRIM(CLEAN(SUBSTITUTE('Quantities Report_Secondary'!$A1233, CHAR(160), " "))))</f>
        <v/>
      </c>
      <c r="C1235" s="30">
        <f>'Quantities Report_Secondary'!F1233</f>
        <v>0</v>
      </c>
      <c r="D1235" s="32">
        <f>'Quantities Report_Secondary'!G1233</f>
        <v>0</v>
      </c>
    </row>
    <row r="1236" spans="1:4">
      <c r="A1236" s="15" t="str">
        <f>IF(ISNUMBER(VALUE(SUBSTITUTE('Quantities Report_Secondary'!$A1234,"+",""))), VALUE(SUBSTITUTE('Quantities Report_Secondary'!$A1234,"+","")),IF('Quantities Report_Secondary'!$A1234="","End of Project",$A1235))</f>
        <v>End of Project</v>
      </c>
      <c r="B1236" s="30" t="str">
        <f>IF(ISNUMBER('Quantities Report_Secondary'!$A1234), "", TRIM(CLEAN(SUBSTITUTE('Quantities Report_Secondary'!$A1234, CHAR(160), " "))))</f>
        <v/>
      </c>
      <c r="C1236" s="30">
        <f>'Quantities Report_Secondary'!F1234</f>
        <v>0</v>
      </c>
      <c r="D1236" s="32">
        <f>'Quantities Report_Secondary'!G1234</f>
        <v>0</v>
      </c>
    </row>
    <row r="1237" spans="1:4">
      <c r="A1237" s="15" t="str">
        <f>IF(ISNUMBER(VALUE(SUBSTITUTE('Quantities Report_Secondary'!$A1235,"+",""))), VALUE(SUBSTITUTE('Quantities Report_Secondary'!$A1235,"+","")),IF('Quantities Report_Secondary'!$A1235="","End of Project",$A1236))</f>
        <v>End of Project</v>
      </c>
      <c r="B1237" s="30" t="str">
        <f>IF(ISNUMBER('Quantities Report_Secondary'!$A1235), "", TRIM(CLEAN(SUBSTITUTE('Quantities Report_Secondary'!$A1235, CHAR(160), " "))))</f>
        <v/>
      </c>
      <c r="C1237" s="30">
        <f>'Quantities Report_Secondary'!F1235</f>
        <v>0</v>
      </c>
      <c r="D1237" s="32">
        <f>'Quantities Report_Secondary'!G1235</f>
        <v>0</v>
      </c>
    </row>
    <row r="1238" spans="1:4">
      <c r="A1238" s="15" t="str">
        <f>IF(ISNUMBER(VALUE(SUBSTITUTE('Quantities Report_Secondary'!$A1236,"+",""))), VALUE(SUBSTITUTE('Quantities Report_Secondary'!$A1236,"+","")),IF('Quantities Report_Secondary'!$A1236="","End of Project",$A1237))</f>
        <v>End of Project</v>
      </c>
      <c r="B1238" s="30" t="str">
        <f>IF(ISNUMBER('Quantities Report_Secondary'!$A1236), "", TRIM(CLEAN(SUBSTITUTE('Quantities Report_Secondary'!$A1236, CHAR(160), " "))))</f>
        <v/>
      </c>
      <c r="C1238" s="30">
        <f>'Quantities Report_Secondary'!F1236</f>
        <v>0</v>
      </c>
      <c r="D1238" s="32">
        <f>'Quantities Report_Secondary'!G1236</f>
        <v>0</v>
      </c>
    </row>
    <row r="1239" spans="1:4">
      <c r="A1239" s="15" t="str">
        <f>IF(ISNUMBER(VALUE(SUBSTITUTE('Quantities Report_Secondary'!$A1237,"+",""))), VALUE(SUBSTITUTE('Quantities Report_Secondary'!$A1237,"+","")),IF('Quantities Report_Secondary'!$A1237="","End of Project",$A1238))</f>
        <v>End of Project</v>
      </c>
      <c r="B1239" s="30" t="str">
        <f>IF(ISNUMBER('Quantities Report_Secondary'!$A1237), "", TRIM(CLEAN(SUBSTITUTE('Quantities Report_Secondary'!$A1237, CHAR(160), " "))))</f>
        <v/>
      </c>
      <c r="C1239" s="30">
        <f>'Quantities Report_Secondary'!F1237</f>
        <v>0</v>
      </c>
      <c r="D1239" s="32">
        <f>'Quantities Report_Secondary'!G1237</f>
        <v>0</v>
      </c>
    </row>
    <row r="1240" spans="1:4">
      <c r="A1240" s="15" t="str">
        <f>IF(ISNUMBER(VALUE(SUBSTITUTE('Quantities Report_Secondary'!$A1238,"+",""))), VALUE(SUBSTITUTE('Quantities Report_Secondary'!$A1238,"+","")),IF('Quantities Report_Secondary'!$A1238="","End of Project",$A1239))</f>
        <v>End of Project</v>
      </c>
      <c r="B1240" s="30" t="str">
        <f>IF(ISNUMBER('Quantities Report_Secondary'!$A1238), "", TRIM(CLEAN(SUBSTITUTE('Quantities Report_Secondary'!$A1238, CHAR(160), " "))))</f>
        <v/>
      </c>
      <c r="C1240" s="30">
        <f>'Quantities Report_Secondary'!F1238</f>
        <v>0</v>
      </c>
      <c r="D1240" s="32">
        <f>'Quantities Report_Secondary'!G1238</f>
        <v>0</v>
      </c>
    </row>
    <row r="1241" spans="1:4">
      <c r="A1241" s="15" t="str">
        <f>IF(ISNUMBER(VALUE(SUBSTITUTE('Quantities Report_Secondary'!$A1239,"+",""))), VALUE(SUBSTITUTE('Quantities Report_Secondary'!$A1239,"+","")),IF('Quantities Report_Secondary'!$A1239="","End of Project",$A1240))</f>
        <v>End of Project</v>
      </c>
      <c r="B1241" s="30" t="str">
        <f>IF(ISNUMBER('Quantities Report_Secondary'!$A1239), "", TRIM(CLEAN(SUBSTITUTE('Quantities Report_Secondary'!$A1239, CHAR(160), " "))))</f>
        <v/>
      </c>
      <c r="C1241" s="30">
        <f>'Quantities Report_Secondary'!F1239</f>
        <v>0</v>
      </c>
      <c r="D1241" s="32">
        <f>'Quantities Report_Secondary'!G1239</f>
        <v>0</v>
      </c>
    </row>
    <row r="1242" spans="1:4">
      <c r="A1242" s="15" t="str">
        <f>IF(ISNUMBER(VALUE(SUBSTITUTE('Quantities Report_Secondary'!$A1240,"+",""))), VALUE(SUBSTITUTE('Quantities Report_Secondary'!$A1240,"+","")),IF('Quantities Report_Secondary'!$A1240="","End of Project",$A1241))</f>
        <v>End of Project</v>
      </c>
      <c r="B1242" s="30" t="str">
        <f>IF(ISNUMBER('Quantities Report_Secondary'!$A1240), "", TRIM(CLEAN(SUBSTITUTE('Quantities Report_Secondary'!$A1240, CHAR(160), " "))))</f>
        <v/>
      </c>
      <c r="C1242" s="30">
        <f>'Quantities Report_Secondary'!F1240</f>
        <v>0</v>
      </c>
      <c r="D1242" s="32">
        <f>'Quantities Report_Secondary'!G1240</f>
        <v>0</v>
      </c>
    </row>
    <row r="1243" spans="1:4">
      <c r="A1243" s="15" t="str">
        <f>IF(ISNUMBER(VALUE(SUBSTITUTE('Quantities Report_Secondary'!$A1241,"+",""))), VALUE(SUBSTITUTE('Quantities Report_Secondary'!$A1241,"+","")),IF('Quantities Report_Secondary'!$A1241="","End of Project",$A1242))</f>
        <v>End of Project</v>
      </c>
      <c r="B1243" s="30" t="str">
        <f>IF(ISNUMBER('Quantities Report_Secondary'!$A1241), "", TRIM(CLEAN(SUBSTITUTE('Quantities Report_Secondary'!$A1241, CHAR(160), " "))))</f>
        <v/>
      </c>
      <c r="C1243" s="30">
        <f>'Quantities Report_Secondary'!F1241</f>
        <v>0</v>
      </c>
      <c r="D1243" s="32">
        <f>'Quantities Report_Secondary'!G1241</f>
        <v>0</v>
      </c>
    </row>
    <row r="1244" spans="1:4">
      <c r="A1244" s="15" t="str">
        <f>IF(ISNUMBER(VALUE(SUBSTITUTE('Quantities Report_Secondary'!$A1242,"+",""))), VALUE(SUBSTITUTE('Quantities Report_Secondary'!$A1242,"+","")),IF('Quantities Report_Secondary'!$A1242="","End of Project",$A1243))</f>
        <v>End of Project</v>
      </c>
      <c r="B1244" s="30" t="str">
        <f>IF(ISNUMBER('Quantities Report_Secondary'!$A1242), "", TRIM(CLEAN(SUBSTITUTE('Quantities Report_Secondary'!$A1242, CHAR(160), " "))))</f>
        <v/>
      </c>
      <c r="C1244" s="30">
        <f>'Quantities Report_Secondary'!F1242</f>
        <v>0</v>
      </c>
      <c r="D1244" s="32">
        <f>'Quantities Report_Secondary'!G1242</f>
        <v>0</v>
      </c>
    </row>
    <row r="1245" spans="1:4">
      <c r="A1245" s="15" t="str">
        <f>IF(ISNUMBER(VALUE(SUBSTITUTE('Quantities Report_Secondary'!$A1243,"+",""))), VALUE(SUBSTITUTE('Quantities Report_Secondary'!$A1243,"+","")),IF('Quantities Report_Secondary'!$A1243="","End of Project",$A1244))</f>
        <v>End of Project</v>
      </c>
      <c r="B1245" s="30" t="str">
        <f>IF(ISNUMBER('Quantities Report_Secondary'!$A1243), "", TRIM(CLEAN(SUBSTITUTE('Quantities Report_Secondary'!$A1243, CHAR(160), " "))))</f>
        <v/>
      </c>
      <c r="C1245" s="30">
        <f>'Quantities Report_Secondary'!F1243</f>
        <v>0</v>
      </c>
      <c r="D1245" s="32">
        <f>'Quantities Report_Secondary'!G1243</f>
        <v>0</v>
      </c>
    </row>
    <row r="1246" spans="1:4">
      <c r="A1246" s="15" t="str">
        <f>IF(ISNUMBER(VALUE(SUBSTITUTE('Quantities Report_Secondary'!$A1244,"+",""))), VALUE(SUBSTITUTE('Quantities Report_Secondary'!$A1244,"+","")),IF('Quantities Report_Secondary'!$A1244="","End of Project",$A1245))</f>
        <v>End of Project</v>
      </c>
      <c r="B1246" s="30" t="str">
        <f>IF(ISNUMBER('Quantities Report_Secondary'!$A1244), "", TRIM(CLEAN(SUBSTITUTE('Quantities Report_Secondary'!$A1244, CHAR(160), " "))))</f>
        <v/>
      </c>
      <c r="C1246" s="30">
        <f>'Quantities Report_Secondary'!F1244</f>
        <v>0</v>
      </c>
      <c r="D1246" s="32">
        <f>'Quantities Report_Secondary'!G1244</f>
        <v>0</v>
      </c>
    </row>
    <row r="1247" spans="1:4">
      <c r="A1247" s="15" t="str">
        <f>IF(ISNUMBER(VALUE(SUBSTITUTE('Quantities Report_Secondary'!$A1245,"+",""))), VALUE(SUBSTITUTE('Quantities Report_Secondary'!$A1245,"+","")),IF('Quantities Report_Secondary'!$A1245="","End of Project",$A1246))</f>
        <v>End of Project</v>
      </c>
      <c r="B1247" s="30" t="str">
        <f>IF(ISNUMBER('Quantities Report_Secondary'!$A1245), "", TRIM(CLEAN(SUBSTITUTE('Quantities Report_Secondary'!$A1245, CHAR(160), " "))))</f>
        <v/>
      </c>
      <c r="C1247" s="30">
        <f>'Quantities Report_Secondary'!F1245</f>
        <v>0</v>
      </c>
      <c r="D1247" s="32">
        <f>'Quantities Report_Secondary'!G1245</f>
        <v>0</v>
      </c>
    </row>
    <row r="1248" spans="1:4">
      <c r="A1248" s="15" t="str">
        <f>IF(ISNUMBER(VALUE(SUBSTITUTE('Quantities Report_Secondary'!$A1246,"+",""))), VALUE(SUBSTITUTE('Quantities Report_Secondary'!$A1246,"+","")),IF('Quantities Report_Secondary'!$A1246="","End of Project",$A1247))</f>
        <v>End of Project</v>
      </c>
      <c r="B1248" s="30" t="str">
        <f>IF(ISNUMBER('Quantities Report_Secondary'!$A1246), "", TRIM(CLEAN(SUBSTITUTE('Quantities Report_Secondary'!$A1246, CHAR(160), " "))))</f>
        <v/>
      </c>
      <c r="C1248" s="30">
        <f>'Quantities Report_Secondary'!F1246</f>
        <v>0</v>
      </c>
      <c r="D1248" s="32">
        <f>'Quantities Report_Secondary'!G1246</f>
        <v>0</v>
      </c>
    </row>
    <row r="1249" spans="1:4">
      <c r="A1249" s="15" t="str">
        <f>IF(ISNUMBER(VALUE(SUBSTITUTE('Quantities Report_Secondary'!$A1247,"+",""))), VALUE(SUBSTITUTE('Quantities Report_Secondary'!$A1247,"+","")),IF('Quantities Report_Secondary'!$A1247="","End of Project",$A1248))</f>
        <v>End of Project</v>
      </c>
      <c r="B1249" s="30" t="str">
        <f>IF(ISNUMBER('Quantities Report_Secondary'!$A1247), "", TRIM(CLEAN(SUBSTITUTE('Quantities Report_Secondary'!$A1247, CHAR(160), " "))))</f>
        <v/>
      </c>
      <c r="C1249" s="30">
        <f>'Quantities Report_Secondary'!F1247</f>
        <v>0</v>
      </c>
      <c r="D1249" s="32">
        <f>'Quantities Report_Secondary'!G1247</f>
        <v>0</v>
      </c>
    </row>
    <row r="1250" spans="1:4">
      <c r="A1250" s="15" t="str">
        <f>IF(ISNUMBER(VALUE(SUBSTITUTE('Quantities Report_Secondary'!$A1248,"+",""))), VALUE(SUBSTITUTE('Quantities Report_Secondary'!$A1248,"+","")),IF('Quantities Report_Secondary'!$A1248="","End of Project",$A1249))</f>
        <v>End of Project</v>
      </c>
      <c r="B1250" s="30" t="str">
        <f>IF(ISNUMBER('Quantities Report_Secondary'!$A1248), "", TRIM(CLEAN(SUBSTITUTE('Quantities Report_Secondary'!$A1248, CHAR(160), " "))))</f>
        <v/>
      </c>
      <c r="C1250" s="30">
        <f>'Quantities Report_Secondary'!F1248</f>
        <v>0</v>
      </c>
      <c r="D1250" s="32">
        <f>'Quantities Report_Secondary'!G1248</f>
        <v>0</v>
      </c>
    </row>
    <row r="1251" spans="1:4">
      <c r="A1251" s="15" t="str">
        <f>IF(ISNUMBER(VALUE(SUBSTITUTE('Quantities Report_Secondary'!$A1249,"+",""))), VALUE(SUBSTITUTE('Quantities Report_Secondary'!$A1249,"+","")),IF('Quantities Report_Secondary'!$A1249="","End of Project",$A1250))</f>
        <v>End of Project</v>
      </c>
      <c r="B1251" s="30" t="str">
        <f>IF(ISNUMBER('Quantities Report_Secondary'!$A1249), "", TRIM(CLEAN(SUBSTITUTE('Quantities Report_Secondary'!$A1249, CHAR(160), " "))))</f>
        <v/>
      </c>
      <c r="C1251" s="30">
        <f>'Quantities Report_Secondary'!F1249</f>
        <v>0</v>
      </c>
      <c r="D1251" s="32">
        <f>'Quantities Report_Secondary'!G1249</f>
        <v>0</v>
      </c>
    </row>
    <row r="1252" spans="1:4">
      <c r="A1252" s="15" t="str">
        <f>IF(ISNUMBER(VALUE(SUBSTITUTE('Quantities Report_Secondary'!$A1250,"+",""))), VALUE(SUBSTITUTE('Quantities Report_Secondary'!$A1250,"+","")),IF('Quantities Report_Secondary'!$A1250="","End of Project",$A1251))</f>
        <v>End of Project</v>
      </c>
      <c r="B1252" s="30" t="str">
        <f>IF(ISNUMBER('Quantities Report_Secondary'!$A1250), "", TRIM(CLEAN(SUBSTITUTE('Quantities Report_Secondary'!$A1250, CHAR(160), " "))))</f>
        <v/>
      </c>
      <c r="C1252" s="30">
        <f>'Quantities Report_Secondary'!F1250</f>
        <v>0</v>
      </c>
      <c r="D1252" s="32">
        <f>'Quantities Report_Secondary'!G1250</f>
        <v>0</v>
      </c>
    </row>
    <row r="1253" spans="1:4">
      <c r="A1253" s="15" t="str">
        <f>IF(ISNUMBER(VALUE(SUBSTITUTE('Quantities Report_Secondary'!$A1251,"+",""))), VALUE(SUBSTITUTE('Quantities Report_Secondary'!$A1251,"+","")),IF('Quantities Report_Secondary'!$A1251="","End of Project",$A1252))</f>
        <v>End of Project</v>
      </c>
      <c r="B1253" s="30" t="str">
        <f>IF(ISNUMBER('Quantities Report_Secondary'!$A1251), "", TRIM(CLEAN(SUBSTITUTE('Quantities Report_Secondary'!$A1251, CHAR(160), " "))))</f>
        <v/>
      </c>
      <c r="C1253" s="30">
        <f>'Quantities Report_Secondary'!F1251</f>
        <v>0</v>
      </c>
      <c r="D1253" s="32">
        <f>'Quantities Report_Secondary'!G1251</f>
        <v>0</v>
      </c>
    </row>
    <row r="1254" spans="1:4">
      <c r="A1254" s="15" t="str">
        <f>IF(ISNUMBER(VALUE(SUBSTITUTE('Quantities Report_Secondary'!$A1252,"+",""))), VALUE(SUBSTITUTE('Quantities Report_Secondary'!$A1252,"+","")),IF('Quantities Report_Secondary'!$A1252="","End of Project",$A1253))</f>
        <v>End of Project</v>
      </c>
      <c r="B1254" s="30" t="str">
        <f>IF(ISNUMBER('Quantities Report_Secondary'!$A1252), "", TRIM(CLEAN(SUBSTITUTE('Quantities Report_Secondary'!$A1252, CHAR(160), " "))))</f>
        <v/>
      </c>
      <c r="C1254" s="30">
        <f>'Quantities Report_Secondary'!F1252</f>
        <v>0</v>
      </c>
      <c r="D1254" s="32">
        <f>'Quantities Report_Secondary'!G1252</f>
        <v>0</v>
      </c>
    </row>
    <row r="1255" spans="1:4">
      <c r="A1255" s="15" t="str">
        <f>IF(ISNUMBER(VALUE(SUBSTITUTE('Quantities Report_Secondary'!$A1253,"+",""))), VALUE(SUBSTITUTE('Quantities Report_Secondary'!$A1253,"+","")),IF('Quantities Report_Secondary'!$A1253="","End of Project",$A1254))</f>
        <v>End of Project</v>
      </c>
      <c r="B1255" s="30" t="str">
        <f>IF(ISNUMBER('Quantities Report_Secondary'!$A1253), "", TRIM(CLEAN(SUBSTITUTE('Quantities Report_Secondary'!$A1253, CHAR(160), " "))))</f>
        <v/>
      </c>
      <c r="C1255" s="30">
        <f>'Quantities Report_Secondary'!F1253</f>
        <v>0</v>
      </c>
      <c r="D1255" s="32">
        <f>'Quantities Report_Secondary'!G1253</f>
        <v>0</v>
      </c>
    </row>
    <row r="1256" spans="1:4">
      <c r="A1256" s="15" t="str">
        <f>IF(ISNUMBER(VALUE(SUBSTITUTE('Quantities Report_Secondary'!$A1254,"+",""))), VALUE(SUBSTITUTE('Quantities Report_Secondary'!$A1254,"+","")),IF('Quantities Report_Secondary'!$A1254="","End of Project",$A1255))</f>
        <v>End of Project</v>
      </c>
      <c r="B1256" s="30" t="str">
        <f>IF(ISNUMBER('Quantities Report_Secondary'!$A1254), "", TRIM(CLEAN(SUBSTITUTE('Quantities Report_Secondary'!$A1254, CHAR(160), " "))))</f>
        <v/>
      </c>
      <c r="C1256" s="30">
        <f>'Quantities Report_Secondary'!F1254</f>
        <v>0</v>
      </c>
      <c r="D1256" s="32">
        <f>'Quantities Report_Secondary'!G1254</f>
        <v>0</v>
      </c>
    </row>
    <row r="1257" spans="1:4">
      <c r="A1257" s="15" t="str">
        <f>IF(ISNUMBER(VALUE(SUBSTITUTE('Quantities Report_Secondary'!$A1255,"+",""))), VALUE(SUBSTITUTE('Quantities Report_Secondary'!$A1255,"+","")),IF('Quantities Report_Secondary'!$A1255="","End of Project",$A1256))</f>
        <v>End of Project</v>
      </c>
      <c r="B1257" s="30" t="str">
        <f>IF(ISNUMBER('Quantities Report_Secondary'!$A1255), "", TRIM(CLEAN(SUBSTITUTE('Quantities Report_Secondary'!$A1255, CHAR(160), " "))))</f>
        <v/>
      </c>
      <c r="C1257" s="30">
        <f>'Quantities Report_Secondary'!F1255</f>
        <v>0</v>
      </c>
      <c r="D1257" s="32">
        <f>'Quantities Report_Secondary'!G1255</f>
        <v>0</v>
      </c>
    </row>
    <row r="1258" spans="1:4">
      <c r="A1258" s="15" t="str">
        <f>IF(ISNUMBER(VALUE(SUBSTITUTE('Quantities Report_Secondary'!$A1256,"+",""))), VALUE(SUBSTITUTE('Quantities Report_Secondary'!$A1256,"+","")),IF('Quantities Report_Secondary'!$A1256="","End of Project",$A1257))</f>
        <v>End of Project</v>
      </c>
      <c r="B1258" s="30" t="str">
        <f>IF(ISNUMBER('Quantities Report_Secondary'!$A1256), "", TRIM(CLEAN(SUBSTITUTE('Quantities Report_Secondary'!$A1256, CHAR(160), " "))))</f>
        <v/>
      </c>
      <c r="C1258" s="30">
        <f>'Quantities Report_Secondary'!F1256</f>
        <v>0</v>
      </c>
      <c r="D1258" s="32">
        <f>'Quantities Report_Secondary'!G1256</f>
        <v>0</v>
      </c>
    </row>
    <row r="1259" spans="1:4">
      <c r="A1259" s="15" t="str">
        <f>IF(ISNUMBER(VALUE(SUBSTITUTE('Quantities Report_Secondary'!$A1257,"+",""))), VALUE(SUBSTITUTE('Quantities Report_Secondary'!$A1257,"+","")),IF('Quantities Report_Secondary'!$A1257="","End of Project",$A1258))</f>
        <v>End of Project</v>
      </c>
      <c r="B1259" s="30" t="str">
        <f>IF(ISNUMBER('Quantities Report_Secondary'!$A1257), "", TRIM(CLEAN(SUBSTITUTE('Quantities Report_Secondary'!$A1257, CHAR(160), " "))))</f>
        <v/>
      </c>
      <c r="C1259" s="30">
        <f>'Quantities Report_Secondary'!F1257</f>
        <v>0</v>
      </c>
      <c r="D1259" s="32">
        <f>'Quantities Report_Secondary'!G1257</f>
        <v>0</v>
      </c>
    </row>
    <row r="1260" spans="1:4">
      <c r="A1260" s="15" t="str">
        <f>IF(ISNUMBER(VALUE(SUBSTITUTE('Quantities Report_Secondary'!$A1258,"+",""))), VALUE(SUBSTITUTE('Quantities Report_Secondary'!$A1258,"+","")),IF('Quantities Report_Secondary'!$A1258="","End of Project",$A1259))</f>
        <v>End of Project</v>
      </c>
      <c r="B1260" s="30" t="str">
        <f>IF(ISNUMBER('Quantities Report_Secondary'!$A1258), "", TRIM(CLEAN(SUBSTITUTE('Quantities Report_Secondary'!$A1258, CHAR(160), " "))))</f>
        <v/>
      </c>
      <c r="C1260" s="30">
        <f>'Quantities Report_Secondary'!F1258</f>
        <v>0</v>
      </c>
      <c r="D1260" s="32">
        <f>'Quantities Report_Secondary'!G1258</f>
        <v>0</v>
      </c>
    </row>
    <row r="1261" spans="1:4">
      <c r="A1261" s="15" t="str">
        <f>IF(ISNUMBER(VALUE(SUBSTITUTE('Quantities Report_Secondary'!$A1259,"+",""))), VALUE(SUBSTITUTE('Quantities Report_Secondary'!$A1259,"+","")),IF('Quantities Report_Secondary'!$A1259="","End of Project",$A1260))</f>
        <v>End of Project</v>
      </c>
      <c r="B1261" s="30" t="str">
        <f>IF(ISNUMBER('Quantities Report_Secondary'!$A1259), "", TRIM(CLEAN(SUBSTITUTE('Quantities Report_Secondary'!$A1259, CHAR(160), " "))))</f>
        <v/>
      </c>
      <c r="C1261" s="30">
        <f>'Quantities Report_Secondary'!F1259</f>
        <v>0</v>
      </c>
      <c r="D1261" s="32">
        <f>'Quantities Report_Secondary'!G1259</f>
        <v>0</v>
      </c>
    </row>
    <row r="1262" spans="1:4">
      <c r="A1262" s="15" t="str">
        <f>IF(ISNUMBER(VALUE(SUBSTITUTE('Quantities Report_Secondary'!$A1260,"+",""))), VALUE(SUBSTITUTE('Quantities Report_Secondary'!$A1260,"+","")),IF('Quantities Report_Secondary'!$A1260="","End of Project",$A1261))</f>
        <v>End of Project</v>
      </c>
      <c r="B1262" s="30" t="str">
        <f>IF(ISNUMBER('Quantities Report_Secondary'!$A1260), "", TRIM(CLEAN(SUBSTITUTE('Quantities Report_Secondary'!$A1260, CHAR(160), " "))))</f>
        <v/>
      </c>
      <c r="C1262" s="30">
        <f>'Quantities Report_Secondary'!F1260</f>
        <v>0</v>
      </c>
      <c r="D1262" s="32">
        <f>'Quantities Report_Secondary'!G1260</f>
        <v>0</v>
      </c>
    </row>
    <row r="1263" spans="1:4">
      <c r="A1263" s="15" t="str">
        <f>IF(ISNUMBER(VALUE(SUBSTITUTE('Quantities Report_Secondary'!$A1261,"+",""))), VALUE(SUBSTITUTE('Quantities Report_Secondary'!$A1261,"+","")),IF('Quantities Report_Secondary'!$A1261="","End of Project",$A1262))</f>
        <v>End of Project</v>
      </c>
      <c r="B1263" s="30" t="str">
        <f>IF(ISNUMBER('Quantities Report_Secondary'!$A1261), "", TRIM(CLEAN(SUBSTITUTE('Quantities Report_Secondary'!$A1261, CHAR(160), " "))))</f>
        <v/>
      </c>
      <c r="C1263" s="30">
        <f>'Quantities Report_Secondary'!F1261</f>
        <v>0</v>
      </c>
      <c r="D1263" s="32">
        <f>'Quantities Report_Secondary'!G1261</f>
        <v>0</v>
      </c>
    </row>
    <row r="1264" spans="1:4">
      <c r="A1264" s="15" t="str">
        <f>IF(ISNUMBER(VALUE(SUBSTITUTE('Quantities Report_Secondary'!$A1262,"+",""))), VALUE(SUBSTITUTE('Quantities Report_Secondary'!$A1262,"+","")),IF('Quantities Report_Secondary'!$A1262="","End of Project",$A1263))</f>
        <v>End of Project</v>
      </c>
      <c r="B1264" s="30" t="str">
        <f>IF(ISNUMBER('Quantities Report_Secondary'!$A1262), "", TRIM(CLEAN(SUBSTITUTE('Quantities Report_Secondary'!$A1262, CHAR(160), " "))))</f>
        <v/>
      </c>
      <c r="C1264" s="30">
        <f>'Quantities Report_Secondary'!F1262</f>
        <v>0</v>
      </c>
      <c r="D1264" s="32">
        <f>'Quantities Report_Secondary'!G1262</f>
        <v>0</v>
      </c>
    </row>
    <row r="1265" spans="1:4">
      <c r="A1265" s="15" t="str">
        <f>IF(ISNUMBER(VALUE(SUBSTITUTE('Quantities Report_Secondary'!$A1263,"+",""))), VALUE(SUBSTITUTE('Quantities Report_Secondary'!$A1263,"+","")),IF('Quantities Report_Secondary'!$A1263="","End of Project",$A1264))</f>
        <v>End of Project</v>
      </c>
      <c r="B1265" s="30" t="str">
        <f>IF(ISNUMBER('Quantities Report_Secondary'!$A1263), "", TRIM(CLEAN(SUBSTITUTE('Quantities Report_Secondary'!$A1263, CHAR(160), " "))))</f>
        <v/>
      </c>
      <c r="C1265" s="30">
        <f>'Quantities Report_Secondary'!F1263</f>
        <v>0</v>
      </c>
      <c r="D1265" s="32">
        <f>'Quantities Report_Secondary'!G1263</f>
        <v>0</v>
      </c>
    </row>
    <row r="1266" spans="1:4">
      <c r="A1266" s="15" t="str">
        <f>IF(ISNUMBER(VALUE(SUBSTITUTE('Quantities Report_Secondary'!$A1264,"+",""))), VALUE(SUBSTITUTE('Quantities Report_Secondary'!$A1264,"+","")),IF('Quantities Report_Secondary'!$A1264="","End of Project",$A1265))</f>
        <v>End of Project</v>
      </c>
      <c r="B1266" s="30" t="str">
        <f>IF(ISNUMBER('Quantities Report_Secondary'!$A1264), "", TRIM(CLEAN(SUBSTITUTE('Quantities Report_Secondary'!$A1264, CHAR(160), " "))))</f>
        <v/>
      </c>
      <c r="C1266" s="30">
        <f>'Quantities Report_Secondary'!F1264</f>
        <v>0</v>
      </c>
      <c r="D1266" s="32">
        <f>'Quantities Report_Secondary'!G1264</f>
        <v>0</v>
      </c>
    </row>
    <row r="1267" spans="1:4">
      <c r="A1267" s="15" t="str">
        <f>IF(ISNUMBER(VALUE(SUBSTITUTE('Quantities Report_Secondary'!$A1265,"+",""))), VALUE(SUBSTITUTE('Quantities Report_Secondary'!$A1265,"+","")),IF('Quantities Report_Secondary'!$A1265="","End of Project",$A1266))</f>
        <v>End of Project</v>
      </c>
      <c r="B1267" s="30" t="str">
        <f>IF(ISNUMBER('Quantities Report_Secondary'!$A1265), "", TRIM(CLEAN(SUBSTITUTE('Quantities Report_Secondary'!$A1265, CHAR(160), " "))))</f>
        <v/>
      </c>
      <c r="C1267" s="30">
        <f>'Quantities Report_Secondary'!F1265</f>
        <v>0</v>
      </c>
      <c r="D1267" s="32">
        <f>'Quantities Report_Secondary'!G1265</f>
        <v>0</v>
      </c>
    </row>
    <row r="1268" spans="1:4">
      <c r="A1268" s="15" t="str">
        <f>IF(ISNUMBER(VALUE(SUBSTITUTE('Quantities Report_Secondary'!$A1266,"+",""))), VALUE(SUBSTITUTE('Quantities Report_Secondary'!$A1266,"+","")),IF('Quantities Report_Secondary'!$A1266="","End of Project",$A1267))</f>
        <v>End of Project</v>
      </c>
      <c r="B1268" s="30" t="str">
        <f>IF(ISNUMBER('Quantities Report_Secondary'!$A1266), "", TRIM(CLEAN(SUBSTITUTE('Quantities Report_Secondary'!$A1266, CHAR(160), " "))))</f>
        <v/>
      </c>
      <c r="C1268" s="30">
        <f>'Quantities Report_Secondary'!F1266</f>
        <v>0</v>
      </c>
      <c r="D1268" s="32">
        <f>'Quantities Report_Secondary'!G1266</f>
        <v>0</v>
      </c>
    </row>
    <row r="1269" spans="1:4">
      <c r="A1269" s="15" t="str">
        <f>IF(ISNUMBER(VALUE(SUBSTITUTE('Quantities Report_Secondary'!$A1267,"+",""))), VALUE(SUBSTITUTE('Quantities Report_Secondary'!$A1267,"+","")),IF('Quantities Report_Secondary'!$A1267="","End of Project",$A1268))</f>
        <v>End of Project</v>
      </c>
      <c r="B1269" s="30" t="str">
        <f>IF(ISNUMBER('Quantities Report_Secondary'!$A1267), "", TRIM(CLEAN(SUBSTITUTE('Quantities Report_Secondary'!$A1267, CHAR(160), " "))))</f>
        <v/>
      </c>
      <c r="C1269" s="30">
        <f>'Quantities Report_Secondary'!F1267</f>
        <v>0</v>
      </c>
      <c r="D1269" s="32">
        <f>'Quantities Report_Secondary'!G1267</f>
        <v>0</v>
      </c>
    </row>
    <row r="1270" spans="1:4">
      <c r="A1270" s="15" t="str">
        <f>IF(ISNUMBER(VALUE(SUBSTITUTE('Quantities Report_Secondary'!$A1268,"+",""))), VALUE(SUBSTITUTE('Quantities Report_Secondary'!$A1268,"+","")),IF('Quantities Report_Secondary'!$A1268="","End of Project",$A1269))</f>
        <v>End of Project</v>
      </c>
      <c r="B1270" s="30" t="str">
        <f>IF(ISNUMBER('Quantities Report_Secondary'!$A1268), "", TRIM(CLEAN(SUBSTITUTE('Quantities Report_Secondary'!$A1268, CHAR(160), " "))))</f>
        <v/>
      </c>
      <c r="C1270" s="30">
        <f>'Quantities Report_Secondary'!F1268</f>
        <v>0</v>
      </c>
      <c r="D1270" s="32">
        <f>'Quantities Report_Secondary'!G1268</f>
        <v>0</v>
      </c>
    </row>
    <row r="1271" spans="1:4">
      <c r="A1271" s="15" t="str">
        <f>IF(ISNUMBER(VALUE(SUBSTITUTE('Quantities Report_Secondary'!$A1269,"+",""))), VALUE(SUBSTITUTE('Quantities Report_Secondary'!$A1269,"+","")),IF('Quantities Report_Secondary'!$A1269="","End of Project",$A1270))</f>
        <v>End of Project</v>
      </c>
      <c r="B1271" s="30" t="str">
        <f>IF(ISNUMBER('Quantities Report_Secondary'!$A1269), "", TRIM(CLEAN(SUBSTITUTE('Quantities Report_Secondary'!$A1269, CHAR(160), " "))))</f>
        <v/>
      </c>
      <c r="C1271" s="30">
        <f>'Quantities Report_Secondary'!F1269</f>
        <v>0</v>
      </c>
      <c r="D1271" s="32">
        <f>'Quantities Report_Secondary'!G1269</f>
        <v>0</v>
      </c>
    </row>
    <row r="1272" spans="1:4">
      <c r="A1272" s="15" t="str">
        <f>IF(ISNUMBER(VALUE(SUBSTITUTE('Quantities Report_Secondary'!$A1270,"+",""))), VALUE(SUBSTITUTE('Quantities Report_Secondary'!$A1270,"+","")),IF('Quantities Report_Secondary'!$A1270="","End of Project",$A1271))</f>
        <v>End of Project</v>
      </c>
      <c r="B1272" s="30" t="str">
        <f>IF(ISNUMBER('Quantities Report_Secondary'!$A1270), "", TRIM(CLEAN(SUBSTITUTE('Quantities Report_Secondary'!$A1270, CHAR(160), " "))))</f>
        <v/>
      </c>
      <c r="C1272" s="30">
        <f>'Quantities Report_Secondary'!F1270</f>
        <v>0</v>
      </c>
      <c r="D1272" s="32">
        <f>'Quantities Report_Secondary'!G1270</f>
        <v>0</v>
      </c>
    </row>
    <row r="1273" spans="1:4">
      <c r="A1273" s="15" t="str">
        <f>IF(ISNUMBER(VALUE(SUBSTITUTE('Quantities Report_Secondary'!$A1271,"+",""))), VALUE(SUBSTITUTE('Quantities Report_Secondary'!$A1271,"+","")),IF('Quantities Report_Secondary'!$A1271="","End of Project",$A1272))</f>
        <v>End of Project</v>
      </c>
      <c r="B1273" s="30" t="str">
        <f>IF(ISNUMBER('Quantities Report_Secondary'!$A1271), "", TRIM(CLEAN(SUBSTITUTE('Quantities Report_Secondary'!$A1271, CHAR(160), " "))))</f>
        <v/>
      </c>
      <c r="C1273" s="30">
        <f>'Quantities Report_Secondary'!F1271</f>
        <v>0</v>
      </c>
      <c r="D1273" s="32">
        <f>'Quantities Report_Secondary'!G1271</f>
        <v>0</v>
      </c>
    </row>
    <row r="1274" spans="1:4">
      <c r="A1274" s="15" t="str">
        <f>IF(ISNUMBER(VALUE(SUBSTITUTE('Quantities Report_Secondary'!$A1272,"+",""))), VALUE(SUBSTITUTE('Quantities Report_Secondary'!$A1272,"+","")),IF('Quantities Report_Secondary'!$A1272="","End of Project",$A1273))</f>
        <v>End of Project</v>
      </c>
      <c r="B1274" s="30" t="str">
        <f>IF(ISNUMBER('Quantities Report_Secondary'!$A1272), "", TRIM(CLEAN(SUBSTITUTE('Quantities Report_Secondary'!$A1272, CHAR(160), " "))))</f>
        <v/>
      </c>
      <c r="C1274" s="30">
        <f>'Quantities Report_Secondary'!F1272</f>
        <v>0</v>
      </c>
      <c r="D1274" s="32">
        <f>'Quantities Report_Secondary'!G1272</f>
        <v>0</v>
      </c>
    </row>
    <row r="1275" spans="1:4">
      <c r="A1275" s="15" t="str">
        <f>IF(ISNUMBER(VALUE(SUBSTITUTE('Quantities Report_Secondary'!$A1273,"+",""))), VALUE(SUBSTITUTE('Quantities Report_Secondary'!$A1273,"+","")),IF('Quantities Report_Secondary'!$A1273="","End of Project",$A1274))</f>
        <v>End of Project</v>
      </c>
      <c r="B1275" s="30" t="str">
        <f>IF(ISNUMBER('Quantities Report_Secondary'!$A1273), "", TRIM(CLEAN(SUBSTITUTE('Quantities Report_Secondary'!$A1273, CHAR(160), " "))))</f>
        <v/>
      </c>
      <c r="C1275" s="30">
        <f>'Quantities Report_Secondary'!F1273</f>
        <v>0</v>
      </c>
      <c r="D1275" s="32">
        <f>'Quantities Report_Secondary'!G1273</f>
        <v>0</v>
      </c>
    </row>
    <row r="1276" spans="1:4">
      <c r="A1276" s="15" t="str">
        <f>IF(ISNUMBER(VALUE(SUBSTITUTE('Quantities Report_Secondary'!$A1274,"+",""))), VALUE(SUBSTITUTE('Quantities Report_Secondary'!$A1274,"+","")),IF('Quantities Report_Secondary'!$A1274="","End of Project",$A1275))</f>
        <v>End of Project</v>
      </c>
      <c r="B1276" s="30" t="str">
        <f>IF(ISNUMBER('Quantities Report_Secondary'!$A1274), "", TRIM(CLEAN(SUBSTITUTE('Quantities Report_Secondary'!$A1274, CHAR(160), " "))))</f>
        <v/>
      </c>
      <c r="C1276" s="30">
        <f>'Quantities Report_Secondary'!F1274</f>
        <v>0</v>
      </c>
      <c r="D1276" s="32">
        <f>'Quantities Report_Secondary'!G1274</f>
        <v>0</v>
      </c>
    </row>
    <row r="1277" spans="1:4">
      <c r="A1277" s="15" t="str">
        <f>IF(ISNUMBER(VALUE(SUBSTITUTE('Quantities Report_Secondary'!$A1275,"+",""))), VALUE(SUBSTITUTE('Quantities Report_Secondary'!$A1275,"+","")),IF('Quantities Report_Secondary'!$A1275="","End of Project",$A1276))</f>
        <v>End of Project</v>
      </c>
      <c r="B1277" s="30" t="str">
        <f>IF(ISNUMBER('Quantities Report_Secondary'!$A1275), "", TRIM(CLEAN(SUBSTITUTE('Quantities Report_Secondary'!$A1275, CHAR(160), " "))))</f>
        <v/>
      </c>
      <c r="C1277" s="30">
        <f>'Quantities Report_Secondary'!F1275</f>
        <v>0</v>
      </c>
      <c r="D1277" s="32">
        <f>'Quantities Report_Secondary'!G1275</f>
        <v>0</v>
      </c>
    </row>
    <row r="1278" spans="1:4">
      <c r="A1278" s="15" t="str">
        <f>IF(ISNUMBER(VALUE(SUBSTITUTE('Quantities Report_Secondary'!$A1276,"+",""))), VALUE(SUBSTITUTE('Quantities Report_Secondary'!$A1276,"+","")),IF('Quantities Report_Secondary'!$A1276="","End of Project",$A1277))</f>
        <v>End of Project</v>
      </c>
      <c r="B1278" s="30" t="str">
        <f>IF(ISNUMBER('Quantities Report_Secondary'!$A1276), "", TRIM(CLEAN(SUBSTITUTE('Quantities Report_Secondary'!$A1276, CHAR(160), " "))))</f>
        <v/>
      </c>
      <c r="C1278" s="30">
        <f>'Quantities Report_Secondary'!F1276</f>
        <v>0</v>
      </c>
      <c r="D1278" s="32">
        <f>'Quantities Report_Secondary'!G1276</f>
        <v>0</v>
      </c>
    </row>
    <row r="1279" spans="1:4">
      <c r="A1279" s="15" t="str">
        <f>IF(ISNUMBER(VALUE(SUBSTITUTE('Quantities Report_Secondary'!$A1277,"+",""))), VALUE(SUBSTITUTE('Quantities Report_Secondary'!$A1277,"+","")),IF('Quantities Report_Secondary'!$A1277="","End of Project",$A1278))</f>
        <v>End of Project</v>
      </c>
      <c r="B1279" s="30" t="str">
        <f>IF(ISNUMBER('Quantities Report_Secondary'!$A1277), "", TRIM(CLEAN(SUBSTITUTE('Quantities Report_Secondary'!$A1277, CHAR(160), " "))))</f>
        <v/>
      </c>
      <c r="C1279" s="30">
        <f>'Quantities Report_Secondary'!F1277</f>
        <v>0</v>
      </c>
      <c r="D1279" s="32">
        <f>'Quantities Report_Secondary'!G1277</f>
        <v>0</v>
      </c>
    </row>
    <row r="1280" spans="1:4">
      <c r="A1280" s="15" t="str">
        <f>IF(ISNUMBER(VALUE(SUBSTITUTE('Quantities Report_Secondary'!$A1278,"+",""))), VALUE(SUBSTITUTE('Quantities Report_Secondary'!$A1278,"+","")),IF('Quantities Report_Secondary'!$A1278="","End of Project",$A1279))</f>
        <v>End of Project</v>
      </c>
      <c r="B1280" s="30" t="str">
        <f>IF(ISNUMBER('Quantities Report_Secondary'!$A1278), "", TRIM(CLEAN(SUBSTITUTE('Quantities Report_Secondary'!$A1278, CHAR(160), " "))))</f>
        <v/>
      </c>
      <c r="C1280" s="30">
        <f>'Quantities Report_Secondary'!F1278</f>
        <v>0</v>
      </c>
      <c r="D1280" s="32">
        <f>'Quantities Report_Secondary'!G1278</f>
        <v>0</v>
      </c>
    </row>
    <row r="1281" spans="1:4">
      <c r="A1281" s="15" t="str">
        <f>IF(ISNUMBER(VALUE(SUBSTITUTE('Quantities Report_Secondary'!$A1279,"+",""))), VALUE(SUBSTITUTE('Quantities Report_Secondary'!$A1279,"+","")),IF('Quantities Report_Secondary'!$A1279="","End of Project",$A1280))</f>
        <v>End of Project</v>
      </c>
      <c r="B1281" s="30" t="str">
        <f>IF(ISNUMBER('Quantities Report_Secondary'!$A1279), "", TRIM(CLEAN(SUBSTITUTE('Quantities Report_Secondary'!$A1279, CHAR(160), " "))))</f>
        <v/>
      </c>
      <c r="C1281" s="30">
        <f>'Quantities Report_Secondary'!F1279</f>
        <v>0</v>
      </c>
      <c r="D1281" s="32">
        <f>'Quantities Report_Secondary'!G1279</f>
        <v>0</v>
      </c>
    </row>
    <row r="1282" spans="1:4">
      <c r="A1282" s="15" t="str">
        <f>IF(ISNUMBER(VALUE(SUBSTITUTE('Quantities Report_Secondary'!$A1280,"+",""))), VALUE(SUBSTITUTE('Quantities Report_Secondary'!$A1280,"+","")),IF('Quantities Report_Secondary'!$A1280="","End of Project",$A1281))</f>
        <v>End of Project</v>
      </c>
      <c r="B1282" s="30" t="str">
        <f>IF(ISNUMBER('Quantities Report_Secondary'!$A1280), "", TRIM(CLEAN(SUBSTITUTE('Quantities Report_Secondary'!$A1280, CHAR(160), " "))))</f>
        <v/>
      </c>
      <c r="C1282" s="30">
        <f>'Quantities Report_Secondary'!F1280</f>
        <v>0</v>
      </c>
      <c r="D1282" s="32">
        <f>'Quantities Report_Secondary'!G1280</f>
        <v>0</v>
      </c>
    </row>
    <row r="1283" spans="1:4">
      <c r="A1283" s="15" t="str">
        <f>IF(ISNUMBER(VALUE(SUBSTITUTE('Quantities Report_Secondary'!$A1281,"+",""))), VALUE(SUBSTITUTE('Quantities Report_Secondary'!$A1281,"+","")),IF('Quantities Report_Secondary'!$A1281="","End of Project",$A1282))</f>
        <v>End of Project</v>
      </c>
      <c r="B1283" s="30" t="str">
        <f>IF(ISNUMBER('Quantities Report_Secondary'!$A1281), "", TRIM(CLEAN(SUBSTITUTE('Quantities Report_Secondary'!$A1281, CHAR(160), " "))))</f>
        <v/>
      </c>
      <c r="C1283" s="30">
        <f>'Quantities Report_Secondary'!F1281</f>
        <v>0</v>
      </c>
      <c r="D1283" s="32">
        <f>'Quantities Report_Secondary'!G1281</f>
        <v>0</v>
      </c>
    </row>
    <row r="1284" spans="1:4">
      <c r="A1284" s="15" t="str">
        <f>IF(ISNUMBER(VALUE(SUBSTITUTE('Quantities Report_Secondary'!$A1282,"+",""))), VALUE(SUBSTITUTE('Quantities Report_Secondary'!$A1282,"+","")),IF('Quantities Report_Secondary'!$A1282="","End of Project",$A1283))</f>
        <v>End of Project</v>
      </c>
      <c r="B1284" s="30" t="str">
        <f>IF(ISNUMBER('Quantities Report_Secondary'!$A1282), "", TRIM(CLEAN(SUBSTITUTE('Quantities Report_Secondary'!$A1282, CHAR(160), " "))))</f>
        <v/>
      </c>
      <c r="C1284" s="30">
        <f>'Quantities Report_Secondary'!F1282</f>
        <v>0</v>
      </c>
      <c r="D1284" s="32">
        <f>'Quantities Report_Secondary'!G1282</f>
        <v>0</v>
      </c>
    </row>
    <row r="1285" spans="1:4">
      <c r="A1285" s="15" t="str">
        <f>IF(ISNUMBER(VALUE(SUBSTITUTE('Quantities Report_Secondary'!$A1283,"+",""))), VALUE(SUBSTITUTE('Quantities Report_Secondary'!$A1283,"+","")),IF('Quantities Report_Secondary'!$A1283="","End of Project",$A1284))</f>
        <v>End of Project</v>
      </c>
      <c r="B1285" s="30" t="str">
        <f>IF(ISNUMBER('Quantities Report_Secondary'!$A1283), "", TRIM(CLEAN(SUBSTITUTE('Quantities Report_Secondary'!$A1283, CHAR(160), " "))))</f>
        <v/>
      </c>
      <c r="C1285" s="30">
        <f>'Quantities Report_Secondary'!F1283</f>
        <v>0</v>
      </c>
      <c r="D1285" s="32">
        <f>'Quantities Report_Secondary'!G1283</f>
        <v>0</v>
      </c>
    </row>
    <row r="1286" spans="1:4">
      <c r="A1286" s="15" t="str">
        <f>IF(ISNUMBER(VALUE(SUBSTITUTE('Quantities Report_Secondary'!$A1284,"+",""))), VALUE(SUBSTITUTE('Quantities Report_Secondary'!$A1284,"+","")),IF('Quantities Report_Secondary'!$A1284="","End of Project",$A1285))</f>
        <v>End of Project</v>
      </c>
      <c r="B1286" s="30" t="str">
        <f>IF(ISNUMBER('Quantities Report_Secondary'!$A1284), "", TRIM(CLEAN(SUBSTITUTE('Quantities Report_Secondary'!$A1284, CHAR(160), " "))))</f>
        <v/>
      </c>
      <c r="C1286" s="30">
        <f>'Quantities Report_Secondary'!F1284</f>
        <v>0</v>
      </c>
      <c r="D1286" s="32">
        <f>'Quantities Report_Secondary'!G1284</f>
        <v>0</v>
      </c>
    </row>
    <row r="1287" spans="1:4">
      <c r="A1287" s="15" t="str">
        <f>IF(ISNUMBER(VALUE(SUBSTITUTE('Quantities Report_Secondary'!$A1285,"+",""))), VALUE(SUBSTITUTE('Quantities Report_Secondary'!$A1285,"+","")),IF('Quantities Report_Secondary'!$A1285="","End of Project",$A1286))</f>
        <v>End of Project</v>
      </c>
      <c r="B1287" s="30" t="str">
        <f>IF(ISNUMBER('Quantities Report_Secondary'!$A1285), "", TRIM(CLEAN(SUBSTITUTE('Quantities Report_Secondary'!$A1285, CHAR(160), " "))))</f>
        <v/>
      </c>
      <c r="C1287" s="30">
        <f>'Quantities Report_Secondary'!F1285</f>
        <v>0</v>
      </c>
      <c r="D1287" s="32">
        <f>'Quantities Report_Secondary'!G1285</f>
        <v>0</v>
      </c>
    </row>
    <row r="1288" spans="1:4">
      <c r="A1288" s="15" t="str">
        <f>IF(ISNUMBER(VALUE(SUBSTITUTE('Quantities Report_Secondary'!$A1286,"+",""))), VALUE(SUBSTITUTE('Quantities Report_Secondary'!$A1286,"+","")),IF('Quantities Report_Secondary'!$A1286="","End of Project",$A1287))</f>
        <v>End of Project</v>
      </c>
      <c r="B1288" s="30" t="str">
        <f>IF(ISNUMBER('Quantities Report_Secondary'!$A1286), "", TRIM(CLEAN(SUBSTITUTE('Quantities Report_Secondary'!$A1286, CHAR(160), " "))))</f>
        <v/>
      </c>
      <c r="C1288" s="30">
        <f>'Quantities Report_Secondary'!F1286</f>
        <v>0</v>
      </c>
      <c r="D1288" s="32">
        <f>'Quantities Report_Secondary'!G1286</f>
        <v>0</v>
      </c>
    </row>
    <row r="1289" spans="1:4">
      <c r="A1289" s="15" t="str">
        <f>IF(ISNUMBER(VALUE(SUBSTITUTE('Quantities Report_Secondary'!$A1287,"+",""))), VALUE(SUBSTITUTE('Quantities Report_Secondary'!$A1287,"+","")),IF('Quantities Report_Secondary'!$A1287="","End of Project",$A1288))</f>
        <v>End of Project</v>
      </c>
      <c r="B1289" s="30" t="str">
        <f>IF(ISNUMBER('Quantities Report_Secondary'!$A1287), "", TRIM(CLEAN(SUBSTITUTE('Quantities Report_Secondary'!$A1287, CHAR(160), " "))))</f>
        <v/>
      </c>
      <c r="C1289" s="30">
        <f>'Quantities Report_Secondary'!F1287</f>
        <v>0</v>
      </c>
      <c r="D1289" s="32">
        <f>'Quantities Report_Secondary'!G1287</f>
        <v>0</v>
      </c>
    </row>
    <row r="1290" spans="1:4">
      <c r="A1290" s="15" t="str">
        <f>IF(ISNUMBER(VALUE(SUBSTITUTE('Quantities Report_Secondary'!$A1288,"+",""))), VALUE(SUBSTITUTE('Quantities Report_Secondary'!$A1288,"+","")),IF('Quantities Report_Secondary'!$A1288="","End of Project",$A1289))</f>
        <v>End of Project</v>
      </c>
      <c r="B1290" s="30" t="str">
        <f>IF(ISNUMBER('Quantities Report_Secondary'!$A1288), "", TRIM(CLEAN(SUBSTITUTE('Quantities Report_Secondary'!$A1288, CHAR(160), " "))))</f>
        <v/>
      </c>
      <c r="C1290" s="30">
        <f>'Quantities Report_Secondary'!F1288</f>
        <v>0</v>
      </c>
      <c r="D1290" s="32">
        <f>'Quantities Report_Secondary'!G1288</f>
        <v>0</v>
      </c>
    </row>
    <row r="1291" spans="1:4">
      <c r="A1291" s="15" t="str">
        <f>IF(ISNUMBER(VALUE(SUBSTITUTE('Quantities Report_Secondary'!$A1289,"+",""))), VALUE(SUBSTITUTE('Quantities Report_Secondary'!$A1289,"+","")),IF('Quantities Report_Secondary'!$A1289="","End of Project",$A1290))</f>
        <v>End of Project</v>
      </c>
      <c r="B1291" s="30" t="str">
        <f>IF(ISNUMBER('Quantities Report_Secondary'!$A1289), "", TRIM(CLEAN(SUBSTITUTE('Quantities Report_Secondary'!$A1289, CHAR(160), " "))))</f>
        <v/>
      </c>
      <c r="C1291" s="30">
        <f>'Quantities Report_Secondary'!F1289</f>
        <v>0</v>
      </c>
      <c r="D1291" s="32">
        <f>'Quantities Report_Secondary'!G1289</f>
        <v>0</v>
      </c>
    </row>
    <row r="1292" spans="1:4">
      <c r="A1292" s="15" t="str">
        <f>IF(ISNUMBER(VALUE(SUBSTITUTE('Quantities Report_Secondary'!$A1290,"+",""))), VALUE(SUBSTITUTE('Quantities Report_Secondary'!$A1290,"+","")),IF('Quantities Report_Secondary'!$A1290="","End of Project",$A1291))</f>
        <v>End of Project</v>
      </c>
      <c r="B1292" s="30" t="str">
        <f>IF(ISNUMBER('Quantities Report_Secondary'!$A1290), "", TRIM(CLEAN(SUBSTITUTE('Quantities Report_Secondary'!$A1290, CHAR(160), " "))))</f>
        <v/>
      </c>
      <c r="C1292" s="30">
        <f>'Quantities Report_Secondary'!F1290</f>
        <v>0</v>
      </c>
      <c r="D1292" s="32">
        <f>'Quantities Report_Secondary'!G1290</f>
        <v>0</v>
      </c>
    </row>
    <row r="1293" spans="1:4">
      <c r="A1293" s="15" t="str">
        <f>IF(ISNUMBER(VALUE(SUBSTITUTE('Quantities Report_Secondary'!$A1291,"+",""))), VALUE(SUBSTITUTE('Quantities Report_Secondary'!$A1291,"+","")),IF('Quantities Report_Secondary'!$A1291="","End of Project",$A1292))</f>
        <v>End of Project</v>
      </c>
      <c r="B1293" s="30" t="str">
        <f>IF(ISNUMBER('Quantities Report_Secondary'!$A1291), "", TRIM(CLEAN(SUBSTITUTE('Quantities Report_Secondary'!$A1291, CHAR(160), " "))))</f>
        <v/>
      </c>
      <c r="C1293" s="30">
        <f>'Quantities Report_Secondary'!F1291</f>
        <v>0</v>
      </c>
      <c r="D1293" s="32">
        <f>'Quantities Report_Secondary'!G1291</f>
        <v>0</v>
      </c>
    </row>
    <row r="1294" spans="1:4">
      <c r="A1294" s="15" t="str">
        <f>IF(ISNUMBER(VALUE(SUBSTITUTE('Quantities Report_Secondary'!$A1292,"+",""))), VALUE(SUBSTITUTE('Quantities Report_Secondary'!$A1292,"+","")),IF('Quantities Report_Secondary'!$A1292="","End of Project",$A1293))</f>
        <v>End of Project</v>
      </c>
      <c r="B1294" s="30" t="str">
        <f>IF(ISNUMBER('Quantities Report_Secondary'!$A1292), "", TRIM(CLEAN(SUBSTITUTE('Quantities Report_Secondary'!$A1292, CHAR(160), " "))))</f>
        <v/>
      </c>
      <c r="C1294" s="30">
        <f>'Quantities Report_Secondary'!F1292</f>
        <v>0</v>
      </c>
      <c r="D1294" s="32">
        <f>'Quantities Report_Secondary'!G1292</f>
        <v>0</v>
      </c>
    </row>
    <row r="1295" spans="1:4">
      <c r="A1295" s="15" t="str">
        <f>IF(ISNUMBER(VALUE(SUBSTITUTE('Quantities Report_Secondary'!$A1293,"+",""))), VALUE(SUBSTITUTE('Quantities Report_Secondary'!$A1293,"+","")),IF('Quantities Report_Secondary'!$A1293="","End of Project",$A1294))</f>
        <v>End of Project</v>
      </c>
      <c r="B1295" s="30" t="str">
        <f>IF(ISNUMBER('Quantities Report_Secondary'!$A1293), "", TRIM(CLEAN(SUBSTITUTE('Quantities Report_Secondary'!$A1293, CHAR(160), " "))))</f>
        <v/>
      </c>
      <c r="C1295" s="30">
        <f>'Quantities Report_Secondary'!F1293</f>
        <v>0</v>
      </c>
      <c r="D1295" s="32">
        <f>'Quantities Report_Secondary'!G1293</f>
        <v>0</v>
      </c>
    </row>
    <row r="1296" spans="1:4">
      <c r="A1296" s="15" t="str">
        <f>IF(ISNUMBER(VALUE(SUBSTITUTE('Quantities Report_Secondary'!$A1294,"+",""))), VALUE(SUBSTITUTE('Quantities Report_Secondary'!$A1294,"+","")),IF('Quantities Report_Secondary'!$A1294="","End of Project",$A1295))</f>
        <v>End of Project</v>
      </c>
      <c r="B1296" s="30" t="str">
        <f>IF(ISNUMBER('Quantities Report_Secondary'!$A1294), "", TRIM(CLEAN(SUBSTITUTE('Quantities Report_Secondary'!$A1294, CHAR(160), " "))))</f>
        <v/>
      </c>
      <c r="C1296" s="30">
        <f>'Quantities Report_Secondary'!F1294</f>
        <v>0</v>
      </c>
      <c r="D1296" s="32">
        <f>'Quantities Report_Secondary'!G1294</f>
        <v>0</v>
      </c>
    </row>
    <row r="1297" spans="1:4">
      <c r="A1297" s="15" t="str">
        <f>IF(ISNUMBER(VALUE(SUBSTITUTE('Quantities Report_Secondary'!$A1295,"+",""))), VALUE(SUBSTITUTE('Quantities Report_Secondary'!$A1295,"+","")),IF('Quantities Report_Secondary'!$A1295="","End of Project",$A1296))</f>
        <v>End of Project</v>
      </c>
      <c r="B1297" s="30" t="str">
        <f>IF(ISNUMBER('Quantities Report_Secondary'!$A1295), "", TRIM(CLEAN(SUBSTITUTE('Quantities Report_Secondary'!$A1295, CHAR(160), " "))))</f>
        <v/>
      </c>
      <c r="C1297" s="30">
        <f>'Quantities Report_Secondary'!F1295</f>
        <v>0</v>
      </c>
      <c r="D1297" s="32">
        <f>'Quantities Report_Secondary'!G1295</f>
        <v>0</v>
      </c>
    </row>
    <row r="1298" spans="1:4">
      <c r="A1298" s="15" t="str">
        <f>IF(ISNUMBER(VALUE(SUBSTITUTE('Quantities Report_Secondary'!$A1296,"+",""))), VALUE(SUBSTITUTE('Quantities Report_Secondary'!$A1296,"+","")),IF('Quantities Report_Secondary'!$A1296="","End of Project",$A1297))</f>
        <v>End of Project</v>
      </c>
      <c r="B1298" s="30" t="str">
        <f>IF(ISNUMBER('Quantities Report_Secondary'!$A1296), "", TRIM(CLEAN(SUBSTITUTE('Quantities Report_Secondary'!$A1296, CHAR(160), " "))))</f>
        <v/>
      </c>
      <c r="C1298" s="30">
        <f>'Quantities Report_Secondary'!F1296</f>
        <v>0</v>
      </c>
      <c r="D1298" s="32">
        <f>'Quantities Report_Secondary'!G1296</f>
        <v>0</v>
      </c>
    </row>
    <row r="1299" spans="1:4">
      <c r="A1299" s="15" t="str">
        <f>IF(ISNUMBER(VALUE(SUBSTITUTE('Quantities Report_Secondary'!$A1297,"+",""))), VALUE(SUBSTITUTE('Quantities Report_Secondary'!$A1297,"+","")),IF('Quantities Report_Secondary'!$A1297="","End of Project",$A1298))</f>
        <v>End of Project</v>
      </c>
      <c r="B1299" s="30" t="str">
        <f>IF(ISNUMBER('Quantities Report_Secondary'!$A1297), "", TRIM(CLEAN(SUBSTITUTE('Quantities Report_Secondary'!$A1297, CHAR(160), " "))))</f>
        <v/>
      </c>
      <c r="C1299" s="30">
        <f>'Quantities Report_Secondary'!F1297</f>
        <v>0</v>
      </c>
      <c r="D1299" s="32">
        <f>'Quantities Report_Secondary'!G1297</f>
        <v>0</v>
      </c>
    </row>
    <row r="1300" spans="1:4">
      <c r="A1300" s="15" t="str">
        <f>IF(ISNUMBER(VALUE(SUBSTITUTE('Quantities Report_Secondary'!$A1298,"+",""))), VALUE(SUBSTITUTE('Quantities Report_Secondary'!$A1298,"+","")),IF('Quantities Report_Secondary'!$A1298="","End of Project",$A1299))</f>
        <v>End of Project</v>
      </c>
      <c r="B1300" s="30" t="str">
        <f>IF(ISNUMBER('Quantities Report_Secondary'!$A1298), "", TRIM(CLEAN(SUBSTITUTE('Quantities Report_Secondary'!$A1298, CHAR(160), " "))))</f>
        <v/>
      </c>
      <c r="C1300" s="30">
        <f>'Quantities Report_Secondary'!F1298</f>
        <v>0</v>
      </c>
      <c r="D1300" s="32">
        <f>'Quantities Report_Secondary'!G1298</f>
        <v>0</v>
      </c>
    </row>
    <row r="1301" spans="1:4">
      <c r="A1301" s="15" t="str">
        <f>IF(ISNUMBER(VALUE(SUBSTITUTE('Quantities Report_Secondary'!$A1299,"+",""))), VALUE(SUBSTITUTE('Quantities Report_Secondary'!$A1299,"+","")),IF('Quantities Report_Secondary'!$A1299="","End of Project",$A1300))</f>
        <v>End of Project</v>
      </c>
      <c r="B1301" s="30" t="str">
        <f>IF(ISNUMBER('Quantities Report_Secondary'!$A1299), "", TRIM(CLEAN(SUBSTITUTE('Quantities Report_Secondary'!$A1299, CHAR(160), " "))))</f>
        <v/>
      </c>
      <c r="C1301" s="30">
        <f>'Quantities Report_Secondary'!F1299</f>
        <v>0</v>
      </c>
      <c r="D1301" s="32">
        <f>'Quantities Report_Secondary'!G1299</f>
        <v>0</v>
      </c>
    </row>
    <row r="1302" spans="1:4">
      <c r="A1302" s="15" t="str">
        <f>IF(ISNUMBER(VALUE(SUBSTITUTE('Quantities Report_Secondary'!$A1300,"+",""))), VALUE(SUBSTITUTE('Quantities Report_Secondary'!$A1300,"+","")),IF('Quantities Report_Secondary'!$A1300="","End of Project",$A1301))</f>
        <v>End of Project</v>
      </c>
      <c r="B1302" s="30" t="str">
        <f>IF(ISNUMBER('Quantities Report_Secondary'!$A1300), "", TRIM(CLEAN(SUBSTITUTE('Quantities Report_Secondary'!$A1300, CHAR(160), " "))))</f>
        <v/>
      </c>
      <c r="C1302" s="30">
        <f>'Quantities Report_Secondary'!F1300</f>
        <v>0</v>
      </c>
      <c r="D1302" s="32">
        <f>'Quantities Report_Secondary'!G1300</f>
        <v>0</v>
      </c>
    </row>
    <row r="1303" spans="1:4">
      <c r="A1303" s="15" t="str">
        <f>IF(ISNUMBER(VALUE(SUBSTITUTE('Quantities Report_Secondary'!$A1301,"+",""))), VALUE(SUBSTITUTE('Quantities Report_Secondary'!$A1301,"+","")),IF('Quantities Report_Secondary'!$A1301="","End of Project",$A1302))</f>
        <v>End of Project</v>
      </c>
      <c r="B1303" s="30" t="str">
        <f>IF(ISNUMBER('Quantities Report_Secondary'!$A1301), "", TRIM(CLEAN(SUBSTITUTE('Quantities Report_Secondary'!$A1301, CHAR(160), " "))))</f>
        <v/>
      </c>
      <c r="C1303" s="30">
        <f>'Quantities Report_Secondary'!F1301</f>
        <v>0</v>
      </c>
      <c r="D1303" s="32">
        <f>'Quantities Report_Secondary'!G1301</f>
        <v>0</v>
      </c>
    </row>
    <row r="1304" spans="1:4">
      <c r="A1304" s="15" t="str">
        <f>IF(ISNUMBER(VALUE(SUBSTITUTE('Quantities Report_Secondary'!$A1302,"+",""))), VALUE(SUBSTITUTE('Quantities Report_Secondary'!$A1302,"+","")),IF('Quantities Report_Secondary'!$A1302="","End of Project",$A1303))</f>
        <v>End of Project</v>
      </c>
      <c r="B1304" s="30" t="str">
        <f>IF(ISNUMBER('Quantities Report_Secondary'!$A1302), "", TRIM(CLEAN(SUBSTITUTE('Quantities Report_Secondary'!$A1302, CHAR(160), " "))))</f>
        <v/>
      </c>
      <c r="C1304" s="30">
        <f>'Quantities Report_Secondary'!F1302</f>
        <v>0</v>
      </c>
      <c r="D1304" s="32">
        <f>'Quantities Report_Secondary'!G1302</f>
        <v>0</v>
      </c>
    </row>
    <row r="1305" spans="1:4">
      <c r="A1305" s="15" t="str">
        <f>IF(ISNUMBER(VALUE(SUBSTITUTE('Quantities Report_Secondary'!$A1303,"+",""))), VALUE(SUBSTITUTE('Quantities Report_Secondary'!$A1303,"+","")),IF('Quantities Report_Secondary'!$A1303="","End of Project",$A1304))</f>
        <v>End of Project</v>
      </c>
      <c r="B1305" s="30" t="str">
        <f>IF(ISNUMBER('Quantities Report_Secondary'!$A1303), "", TRIM(CLEAN(SUBSTITUTE('Quantities Report_Secondary'!$A1303, CHAR(160), " "))))</f>
        <v/>
      </c>
      <c r="C1305" s="30">
        <f>'Quantities Report_Secondary'!F1303</f>
        <v>0</v>
      </c>
      <c r="D1305" s="32">
        <f>'Quantities Report_Secondary'!G1303</f>
        <v>0</v>
      </c>
    </row>
    <row r="1306" spans="1:4">
      <c r="A1306" s="15" t="str">
        <f>IF(ISNUMBER(VALUE(SUBSTITUTE('Quantities Report_Secondary'!$A1304,"+",""))), VALUE(SUBSTITUTE('Quantities Report_Secondary'!$A1304,"+","")),IF('Quantities Report_Secondary'!$A1304="","End of Project",$A1305))</f>
        <v>End of Project</v>
      </c>
      <c r="B1306" s="30" t="str">
        <f>IF(ISNUMBER('Quantities Report_Secondary'!$A1304), "", TRIM(CLEAN(SUBSTITUTE('Quantities Report_Secondary'!$A1304, CHAR(160), " "))))</f>
        <v/>
      </c>
      <c r="C1306" s="30">
        <f>'Quantities Report_Secondary'!F1304</f>
        <v>0</v>
      </c>
      <c r="D1306" s="32">
        <f>'Quantities Report_Secondary'!G1304</f>
        <v>0</v>
      </c>
    </row>
    <row r="1307" spans="1:4">
      <c r="A1307" s="15" t="str">
        <f>IF(ISNUMBER(VALUE(SUBSTITUTE('Quantities Report_Secondary'!$A1305,"+",""))), VALUE(SUBSTITUTE('Quantities Report_Secondary'!$A1305,"+","")),IF('Quantities Report_Secondary'!$A1305="","End of Project",$A1306))</f>
        <v>End of Project</v>
      </c>
      <c r="B1307" s="30" t="str">
        <f>IF(ISNUMBER('Quantities Report_Secondary'!$A1305), "", TRIM(CLEAN(SUBSTITUTE('Quantities Report_Secondary'!$A1305, CHAR(160), " "))))</f>
        <v/>
      </c>
      <c r="C1307" s="30">
        <f>'Quantities Report_Secondary'!F1305</f>
        <v>0</v>
      </c>
      <c r="D1307" s="32">
        <f>'Quantities Report_Secondary'!G1305</f>
        <v>0</v>
      </c>
    </row>
    <row r="1308" spans="1:4">
      <c r="A1308" s="15" t="str">
        <f>IF(ISNUMBER(VALUE(SUBSTITUTE('Quantities Report_Secondary'!$A1306,"+",""))), VALUE(SUBSTITUTE('Quantities Report_Secondary'!$A1306,"+","")),IF('Quantities Report_Secondary'!$A1306="","End of Project",$A1307))</f>
        <v>End of Project</v>
      </c>
      <c r="B1308" s="30" t="str">
        <f>IF(ISNUMBER('Quantities Report_Secondary'!$A1306), "", TRIM(CLEAN(SUBSTITUTE('Quantities Report_Secondary'!$A1306, CHAR(160), " "))))</f>
        <v/>
      </c>
      <c r="C1308" s="30">
        <f>'Quantities Report_Secondary'!F1306</f>
        <v>0</v>
      </c>
      <c r="D1308" s="32">
        <f>'Quantities Report_Secondary'!G1306</f>
        <v>0</v>
      </c>
    </row>
    <row r="1309" spans="1:4">
      <c r="A1309" s="15" t="str">
        <f>IF(ISNUMBER(VALUE(SUBSTITUTE('Quantities Report_Secondary'!$A1307,"+",""))), VALUE(SUBSTITUTE('Quantities Report_Secondary'!$A1307,"+","")),IF('Quantities Report_Secondary'!$A1307="","End of Project",$A1308))</f>
        <v>End of Project</v>
      </c>
      <c r="B1309" s="30" t="str">
        <f>IF(ISNUMBER('Quantities Report_Secondary'!$A1307), "", TRIM(CLEAN(SUBSTITUTE('Quantities Report_Secondary'!$A1307, CHAR(160), " "))))</f>
        <v/>
      </c>
      <c r="C1309" s="30">
        <f>'Quantities Report_Secondary'!F1307</f>
        <v>0</v>
      </c>
      <c r="D1309" s="32">
        <f>'Quantities Report_Secondary'!G1307</f>
        <v>0</v>
      </c>
    </row>
    <row r="1310" spans="1:4">
      <c r="A1310" s="15" t="str">
        <f>IF(ISNUMBER(VALUE(SUBSTITUTE('Quantities Report_Secondary'!$A1308,"+",""))), VALUE(SUBSTITUTE('Quantities Report_Secondary'!$A1308,"+","")),IF('Quantities Report_Secondary'!$A1308="","End of Project",$A1309))</f>
        <v>End of Project</v>
      </c>
      <c r="B1310" s="30" t="str">
        <f>IF(ISNUMBER('Quantities Report_Secondary'!$A1308), "", TRIM(CLEAN(SUBSTITUTE('Quantities Report_Secondary'!$A1308, CHAR(160), " "))))</f>
        <v/>
      </c>
      <c r="C1310" s="30">
        <f>'Quantities Report_Secondary'!F1308</f>
        <v>0</v>
      </c>
      <c r="D1310" s="32">
        <f>'Quantities Report_Secondary'!G1308</f>
        <v>0</v>
      </c>
    </row>
    <row r="1311" spans="1:4">
      <c r="A1311" s="15" t="str">
        <f>IF(ISNUMBER(VALUE(SUBSTITUTE('Quantities Report_Secondary'!$A1309,"+",""))), VALUE(SUBSTITUTE('Quantities Report_Secondary'!$A1309,"+","")),IF('Quantities Report_Secondary'!$A1309="","End of Project",$A1310))</f>
        <v>End of Project</v>
      </c>
      <c r="B1311" s="30" t="str">
        <f>IF(ISNUMBER('Quantities Report_Secondary'!$A1309), "", TRIM(CLEAN(SUBSTITUTE('Quantities Report_Secondary'!$A1309, CHAR(160), " "))))</f>
        <v/>
      </c>
      <c r="C1311" s="30">
        <f>'Quantities Report_Secondary'!F1309</f>
        <v>0</v>
      </c>
      <c r="D1311" s="32">
        <f>'Quantities Report_Secondary'!G1309</f>
        <v>0</v>
      </c>
    </row>
    <row r="1312" spans="1:4">
      <c r="A1312" s="15" t="str">
        <f>IF(ISNUMBER(VALUE(SUBSTITUTE('Quantities Report_Secondary'!$A1310,"+",""))), VALUE(SUBSTITUTE('Quantities Report_Secondary'!$A1310,"+","")),IF('Quantities Report_Secondary'!$A1310="","End of Project",$A1311))</f>
        <v>End of Project</v>
      </c>
      <c r="B1312" s="30" t="str">
        <f>IF(ISNUMBER('Quantities Report_Secondary'!$A1310), "", TRIM(CLEAN(SUBSTITUTE('Quantities Report_Secondary'!$A1310, CHAR(160), " "))))</f>
        <v/>
      </c>
      <c r="C1312" s="30">
        <f>'Quantities Report_Secondary'!F1310</f>
        <v>0</v>
      </c>
      <c r="D1312" s="32">
        <f>'Quantities Report_Secondary'!G1310</f>
        <v>0</v>
      </c>
    </row>
    <row r="1313" spans="1:4">
      <c r="A1313" s="15" t="str">
        <f>IF(ISNUMBER(VALUE(SUBSTITUTE('Quantities Report_Secondary'!$A1311,"+",""))), VALUE(SUBSTITUTE('Quantities Report_Secondary'!$A1311,"+","")),IF('Quantities Report_Secondary'!$A1311="","End of Project",$A1312))</f>
        <v>End of Project</v>
      </c>
      <c r="B1313" s="30" t="str">
        <f>IF(ISNUMBER('Quantities Report_Secondary'!$A1311), "", TRIM(CLEAN(SUBSTITUTE('Quantities Report_Secondary'!$A1311, CHAR(160), " "))))</f>
        <v/>
      </c>
      <c r="C1313" s="30">
        <f>'Quantities Report_Secondary'!F1311</f>
        <v>0</v>
      </c>
      <c r="D1313" s="32">
        <f>'Quantities Report_Secondary'!G1311</f>
        <v>0</v>
      </c>
    </row>
    <row r="1314" spans="1:4">
      <c r="A1314" s="15" t="str">
        <f>IF(ISNUMBER(VALUE(SUBSTITUTE('Quantities Report_Secondary'!$A1312,"+",""))), VALUE(SUBSTITUTE('Quantities Report_Secondary'!$A1312,"+","")),IF('Quantities Report_Secondary'!$A1312="","End of Project",$A1313))</f>
        <v>End of Project</v>
      </c>
      <c r="B1314" s="30" t="str">
        <f>IF(ISNUMBER('Quantities Report_Secondary'!$A1312), "", TRIM(CLEAN(SUBSTITUTE('Quantities Report_Secondary'!$A1312, CHAR(160), " "))))</f>
        <v/>
      </c>
      <c r="C1314" s="30">
        <f>'Quantities Report_Secondary'!F1312</f>
        <v>0</v>
      </c>
      <c r="D1314" s="32">
        <f>'Quantities Report_Secondary'!G1312</f>
        <v>0</v>
      </c>
    </row>
    <row r="1315" spans="1:4">
      <c r="A1315" s="15" t="str">
        <f>IF(ISNUMBER(VALUE(SUBSTITUTE('Quantities Report_Secondary'!$A1313,"+",""))), VALUE(SUBSTITUTE('Quantities Report_Secondary'!$A1313,"+","")),IF('Quantities Report_Secondary'!$A1313="","End of Project",$A1314))</f>
        <v>End of Project</v>
      </c>
      <c r="B1315" s="30" t="str">
        <f>IF(ISNUMBER('Quantities Report_Secondary'!$A1313), "", TRIM(CLEAN(SUBSTITUTE('Quantities Report_Secondary'!$A1313, CHAR(160), " "))))</f>
        <v/>
      </c>
      <c r="C1315" s="30">
        <f>'Quantities Report_Secondary'!F1313</f>
        <v>0</v>
      </c>
      <c r="D1315" s="32">
        <f>'Quantities Report_Secondary'!G1313</f>
        <v>0</v>
      </c>
    </row>
    <row r="1316" spans="1:4">
      <c r="A1316" s="15" t="str">
        <f>IF(ISNUMBER(VALUE(SUBSTITUTE('Quantities Report_Secondary'!$A1314,"+",""))), VALUE(SUBSTITUTE('Quantities Report_Secondary'!$A1314,"+","")),IF('Quantities Report_Secondary'!$A1314="","End of Project",$A1315))</f>
        <v>End of Project</v>
      </c>
      <c r="B1316" s="30" t="str">
        <f>IF(ISNUMBER('Quantities Report_Secondary'!$A1314), "", TRIM(CLEAN(SUBSTITUTE('Quantities Report_Secondary'!$A1314, CHAR(160), " "))))</f>
        <v/>
      </c>
      <c r="C1316" s="30">
        <f>'Quantities Report_Secondary'!F1314</f>
        <v>0</v>
      </c>
      <c r="D1316" s="32">
        <f>'Quantities Report_Secondary'!G1314</f>
        <v>0</v>
      </c>
    </row>
    <row r="1317" spans="1:4">
      <c r="A1317" s="15" t="str">
        <f>IF(ISNUMBER(VALUE(SUBSTITUTE('Quantities Report_Secondary'!$A1315,"+",""))), VALUE(SUBSTITUTE('Quantities Report_Secondary'!$A1315,"+","")),IF('Quantities Report_Secondary'!$A1315="","End of Project",$A1316))</f>
        <v>End of Project</v>
      </c>
      <c r="B1317" s="30" t="str">
        <f>IF(ISNUMBER('Quantities Report_Secondary'!$A1315), "", TRIM(CLEAN(SUBSTITUTE('Quantities Report_Secondary'!$A1315, CHAR(160), " "))))</f>
        <v/>
      </c>
      <c r="C1317" s="30">
        <f>'Quantities Report_Secondary'!F1315</f>
        <v>0</v>
      </c>
      <c r="D1317" s="32">
        <f>'Quantities Report_Secondary'!G1315</f>
        <v>0</v>
      </c>
    </row>
    <row r="1318" spans="1:4">
      <c r="A1318" s="15" t="str">
        <f>IF(ISNUMBER(VALUE(SUBSTITUTE('Quantities Report_Secondary'!$A1316,"+",""))), VALUE(SUBSTITUTE('Quantities Report_Secondary'!$A1316,"+","")),IF('Quantities Report_Secondary'!$A1316="","End of Project",$A1317))</f>
        <v>End of Project</v>
      </c>
      <c r="B1318" s="30" t="str">
        <f>IF(ISNUMBER('Quantities Report_Secondary'!$A1316), "", TRIM(CLEAN(SUBSTITUTE('Quantities Report_Secondary'!$A1316, CHAR(160), " "))))</f>
        <v/>
      </c>
      <c r="C1318" s="30">
        <f>'Quantities Report_Secondary'!F1316</f>
        <v>0</v>
      </c>
      <c r="D1318" s="32">
        <f>'Quantities Report_Secondary'!G1316</f>
        <v>0</v>
      </c>
    </row>
    <row r="1319" spans="1:4">
      <c r="A1319" s="15" t="str">
        <f>IF(ISNUMBER(VALUE(SUBSTITUTE('Quantities Report_Secondary'!$A1317,"+",""))), VALUE(SUBSTITUTE('Quantities Report_Secondary'!$A1317,"+","")),IF('Quantities Report_Secondary'!$A1317="","End of Project",$A1318))</f>
        <v>End of Project</v>
      </c>
      <c r="B1319" s="30" t="str">
        <f>IF(ISNUMBER('Quantities Report_Secondary'!$A1317), "", TRIM(CLEAN(SUBSTITUTE('Quantities Report_Secondary'!$A1317, CHAR(160), " "))))</f>
        <v/>
      </c>
      <c r="C1319" s="30">
        <f>'Quantities Report_Secondary'!F1317</f>
        <v>0</v>
      </c>
      <c r="D1319" s="32">
        <f>'Quantities Report_Secondary'!G1317</f>
        <v>0</v>
      </c>
    </row>
    <row r="1320" spans="1:4">
      <c r="A1320" s="15" t="str">
        <f>IF(ISNUMBER(VALUE(SUBSTITUTE('Quantities Report_Secondary'!$A1318,"+",""))), VALUE(SUBSTITUTE('Quantities Report_Secondary'!$A1318,"+","")),IF('Quantities Report_Secondary'!$A1318="","End of Project",$A1319))</f>
        <v>End of Project</v>
      </c>
      <c r="B1320" s="30" t="str">
        <f>IF(ISNUMBER('Quantities Report_Secondary'!$A1318), "", TRIM(CLEAN(SUBSTITUTE('Quantities Report_Secondary'!$A1318, CHAR(160), " "))))</f>
        <v/>
      </c>
      <c r="C1320" s="30">
        <f>'Quantities Report_Secondary'!F1318</f>
        <v>0</v>
      </c>
      <c r="D1320" s="32">
        <f>'Quantities Report_Secondary'!G1318</f>
        <v>0</v>
      </c>
    </row>
    <row r="1321" spans="1:4">
      <c r="A1321" s="15" t="str">
        <f>IF(ISNUMBER(VALUE(SUBSTITUTE('Quantities Report_Secondary'!$A1319,"+",""))), VALUE(SUBSTITUTE('Quantities Report_Secondary'!$A1319,"+","")),IF('Quantities Report_Secondary'!$A1319="","End of Project",$A1320))</f>
        <v>End of Project</v>
      </c>
      <c r="B1321" s="30" t="str">
        <f>IF(ISNUMBER('Quantities Report_Secondary'!$A1319), "", TRIM(CLEAN(SUBSTITUTE('Quantities Report_Secondary'!$A1319, CHAR(160), " "))))</f>
        <v/>
      </c>
      <c r="C1321" s="30">
        <f>'Quantities Report_Secondary'!F1319</f>
        <v>0</v>
      </c>
      <c r="D1321" s="32">
        <f>'Quantities Report_Secondary'!G1319</f>
        <v>0</v>
      </c>
    </row>
    <row r="1322" spans="1:4">
      <c r="A1322" s="15" t="str">
        <f>IF(ISNUMBER(VALUE(SUBSTITUTE('Quantities Report_Secondary'!$A1320,"+",""))), VALUE(SUBSTITUTE('Quantities Report_Secondary'!$A1320,"+","")),IF('Quantities Report_Secondary'!$A1320="","End of Project",$A1321))</f>
        <v>End of Project</v>
      </c>
      <c r="B1322" s="30" t="str">
        <f>IF(ISNUMBER('Quantities Report_Secondary'!$A1320), "", TRIM(CLEAN(SUBSTITUTE('Quantities Report_Secondary'!$A1320, CHAR(160), " "))))</f>
        <v/>
      </c>
      <c r="C1322" s="30">
        <f>'Quantities Report_Secondary'!F1320</f>
        <v>0</v>
      </c>
      <c r="D1322" s="32">
        <f>'Quantities Report_Secondary'!G1320</f>
        <v>0</v>
      </c>
    </row>
    <row r="1323" spans="1:4">
      <c r="A1323" s="15" t="str">
        <f>IF(ISNUMBER(VALUE(SUBSTITUTE('Quantities Report_Secondary'!$A1321,"+",""))), VALUE(SUBSTITUTE('Quantities Report_Secondary'!$A1321,"+","")),IF('Quantities Report_Secondary'!$A1321="","End of Project",$A1322))</f>
        <v>End of Project</v>
      </c>
      <c r="B1323" s="30" t="str">
        <f>IF(ISNUMBER('Quantities Report_Secondary'!$A1321), "", TRIM(CLEAN(SUBSTITUTE('Quantities Report_Secondary'!$A1321, CHAR(160), " "))))</f>
        <v/>
      </c>
      <c r="C1323" s="30">
        <f>'Quantities Report_Secondary'!F1321</f>
        <v>0</v>
      </c>
      <c r="D1323" s="32">
        <f>'Quantities Report_Secondary'!G1321</f>
        <v>0</v>
      </c>
    </row>
    <row r="1324" spans="1:4">
      <c r="A1324" s="15" t="str">
        <f>IF(ISNUMBER(VALUE(SUBSTITUTE('Quantities Report_Secondary'!$A1322,"+",""))), VALUE(SUBSTITUTE('Quantities Report_Secondary'!$A1322,"+","")),IF('Quantities Report_Secondary'!$A1322="","End of Project",$A1323))</f>
        <v>End of Project</v>
      </c>
      <c r="B1324" s="30" t="str">
        <f>IF(ISNUMBER('Quantities Report_Secondary'!$A1322), "", TRIM(CLEAN(SUBSTITUTE('Quantities Report_Secondary'!$A1322, CHAR(160), " "))))</f>
        <v/>
      </c>
      <c r="C1324" s="30">
        <f>'Quantities Report_Secondary'!F1322</f>
        <v>0</v>
      </c>
      <c r="D1324" s="32">
        <f>'Quantities Report_Secondary'!G1322</f>
        <v>0</v>
      </c>
    </row>
    <row r="1325" spans="1:4">
      <c r="A1325" s="15" t="str">
        <f>IF(ISNUMBER(VALUE(SUBSTITUTE('Quantities Report_Secondary'!$A1323,"+",""))), VALUE(SUBSTITUTE('Quantities Report_Secondary'!$A1323,"+","")),IF('Quantities Report_Secondary'!$A1323="","End of Project",$A1324))</f>
        <v>End of Project</v>
      </c>
      <c r="B1325" s="30" t="str">
        <f>IF(ISNUMBER('Quantities Report_Secondary'!$A1323), "", TRIM(CLEAN(SUBSTITUTE('Quantities Report_Secondary'!$A1323, CHAR(160), " "))))</f>
        <v/>
      </c>
      <c r="C1325" s="30">
        <f>'Quantities Report_Secondary'!F1323</f>
        <v>0</v>
      </c>
      <c r="D1325" s="32">
        <f>'Quantities Report_Secondary'!G1323</f>
        <v>0</v>
      </c>
    </row>
    <row r="1326" spans="1:4">
      <c r="A1326" s="15" t="str">
        <f>IF(ISNUMBER(VALUE(SUBSTITUTE('Quantities Report_Secondary'!$A1324,"+",""))), VALUE(SUBSTITUTE('Quantities Report_Secondary'!$A1324,"+","")),IF('Quantities Report_Secondary'!$A1324="","End of Project",$A1325))</f>
        <v>End of Project</v>
      </c>
      <c r="B1326" s="30" t="str">
        <f>IF(ISNUMBER('Quantities Report_Secondary'!$A1324), "", TRIM(CLEAN(SUBSTITUTE('Quantities Report_Secondary'!$A1324, CHAR(160), " "))))</f>
        <v/>
      </c>
      <c r="C1326" s="30">
        <f>'Quantities Report_Secondary'!F1324</f>
        <v>0</v>
      </c>
      <c r="D1326" s="32">
        <f>'Quantities Report_Secondary'!G1324</f>
        <v>0</v>
      </c>
    </row>
    <row r="1327" spans="1:4">
      <c r="A1327" s="15" t="str">
        <f>IF(ISNUMBER(VALUE(SUBSTITUTE('Quantities Report_Secondary'!$A1325,"+",""))), VALUE(SUBSTITUTE('Quantities Report_Secondary'!$A1325,"+","")),IF('Quantities Report_Secondary'!$A1325="","End of Project",$A1326))</f>
        <v>End of Project</v>
      </c>
      <c r="B1327" s="30" t="str">
        <f>IF(ISNUMBER('Quantities Report_Secondary'!$A1325), "", TRIM(CLEAN(SUBSTITUTE('Quantities Report_Secondary'!$A1325, CHAR(160), " "))))</f>
        <v/>
      </c>
      <c r="C1327" s="30">
        <f>'Quantities Report_Secondary'!F1325</f>
        <v>0</v>
      </c>
      <c r="D1327" s="32">
        <f>'Quantities Report_Secondary'!G1325</f>
        <v>0</v>
      </c>
    </row>
    <row r="1328" spans="1:4">
      <c r="A1328" s="15" t="str">
        <f>IF(ISNUMBER(VALUE(SUBSTITUTE('Quantities Report_Secondary'!$A1326,"+",""))), VALUE(SUBSTITUTE('Quantities Report_Secondary'!$A1326,"+","")),IF('Quantities Report_Secondary'!$A1326="","End of Project",$A1327))</f>
        <v>End of Project</v>
      </c>
      <c r="B1328" s="30" t="str">
        <f>IF(ISNUMBER('Quantities Report_Secondary'!$A1326), "", TRIM(CLEAN(SUBSTITUTE('Quantities Report_Secondary'!$A1326, CHAR(160), " "))))</f>
        <v/>
      </c>
      <c r="C1328" s="30">
        <f>'Quantities Report_Secondary'!F1326</f>
        <v>0</v>
      </c>
      <c r="D1328" s="32">
        <f>'Quantities Report_Secondary'!G1326</f>
        <v>0</v>
      </c>
    </row>
    <row r="1329" spans="1:4">
      <c r="A1329" s="15" t="str">
        <f>IF(ISNUMBER(VALUE(SUBSTITUTE('Quantities Report_Secondary'!$A1327,"+",""))), VALUE(SUBSTITUTE('Quantities Report_Secondary'!$A1327,"+","")),IF('Quantities Report_Secondary'!$A1327="","End of Project",$A1328))</f>
        <v>End of Project</v>
      </c>
      <c r="B1329" s="30" t="str">
        <f>IF(ISNUMBER('Quantities Report_Secondary'!$A1327), "", TRIM(CLEAN(SUBSTITUTE('Quantities Report_Secondary'!$A1327, CHAR(160), " "))))</f>
        <v/>
      </c>
      <c r="C1329" s="30">
        <f>'Quantities Report_Secondary'!F1327</f>
        <v>0</v>
      </c>
      <c r="D1329" s="32">
        <f>'Quantities Report_Secondary'!G1327</f>
        <v>0</v>
      </c>
    </row>
    <row r="1330" spans="1:4">
      <c r="A1330" s="15" t="str">
        <f>IF(ISNUMBER(VALUE(SUBSTITUTE('Quantities Report_Secondary'!$A1328,"+",""))), VALUE(SUBSTITUTE('Quantities Report_Secondary'!$A1328,"+","")),IF('Quantities Report_Secondary'!$A1328="","End of Project",$A1329))</f>
        <v>End of Project</v>
      </c>
      <c r="B1330" s="30" t="str">
        <f>IF(ISNUMBER('Quantities Report_Secondary'!$A1328), "", TRIM(CLEAN(SUBSTITUTE('Quantities Report_Secondary'!$A1328, CHAR(160), " "))))</f>
        <v/>
      </c>
      <c r="C1330" s="30">
        <f>'Quantities Report_Secondary'!F1328</f>
        <v>0</v>
      </c>
      <c r="D1330" s="32">
        <f>'Quantities Report_Secondary'!G1328</f>
        <v>0</v>
      </c>
    </row>
    <row r="1331" spans="1:4">
      <c r="A1331" s="15" t="str">
        <f>IF(ISNUMBER(VALUE(SUBSTITUTE('Quantities Report_Secondary'!$A1329,"+",""))), VALUE(SUBSTITUTE('Quantities Report_Secondary'!$A1329,"+","")),IF('Quantities Report_Secondary'!$A1329="","End of Project",$A1330))</f>
        <v>End of Project</v>
      </c>
      <c r="B1331" s="30" t="str">
        <f>IF(ISNUMBER('Quantities Report_Secondary'!$A1329), "", TRIM(CLEAN(SUBSTITUTE('Quantities Report_Secondary'!$A1329, CHAR(160), " "))))</f>
        <v/>
      </c>
      <c r="C1331" s="30">
        <f>'Quantities Report_Secondary'!F1329</f>
        <v>0</v>
      </c>
      <c r="D1331" s="32">
        <f>'Quantities Report_Secondary'!G1329</f>
        <v>0</v>
      </c>
    </row>
    <row r="1332" spans="1:4">
      <c r="A1332" s="15" t="str">
        <f>IF(ISNUMBER(VALUE(SUBSTITUTE('Quantities Report_Secondary'!$A1330,"+",""))), VALUE(SUBSTITUTE('Quantities Report_Secondary'!$A1330,"+","")),IF('Quantities Report_Secondary'!$A1330="","End of Project",$A1331))</f>
        <v>End of Project</v>
      </c>
      <c r="B1332" s="30" t="str">
        <f>IF(ISNUMBER('Quantities Report_Secondary'!$A1330), "", TRIM(CLEAN(SUBSTITUTE('Quantities Report_Secondary'!$A1330, CHAR(160), " "))))</f>
        <v/>
      </c>
      <c r="C1332" s="30">
        <f>'Quantities Report_Secondary'!F1330</f>
        <v>0</v>
      </c>
      <c r="D1332" s="32">
        <f>'Quantities Report_Secondary'!G1330</f>
        <v>0</v>
      </c>
    </row>
    <row r="1333" spans="1:4">
      <c r="A1333" s="15" t="str">
        <f>IF(ISNUMBER(VALUE(SUBSTITUTE('Quantities Report_Secondary'!$A1331,"+",""))), VALUE(SUBSTITUTE('Quantities Report_Secondary'!$A1331,"+","")),IF('Quantities Report_Secondary'!$A1331="","End of Project",$A1332))</f>
        <v>End of Project</v>
      </c>
      <c r="B1333" s="30" t="str">
        <f>IF(ISNUMBER('Quantities Report_Secondary'!$A1331), "", TRIM(CLEAN(SUBSTITUTE('Quantities Report_Secondary'!$A1331, CHAR(160), " "))))</f>
        <v/>
      </c>
      <c r="C1333" s="30">
        <f>'Quantities Report_Secondary'!F1331</f>
        <v>0</v>
      </c>
      <c r="D1333" s="32">
        <f>'Quantities Report_Secondary'!G1331</f>
        <v>0</v>
      </c>
    </row>
    <row r="1334" spans="1:4">
      <c r="A1334" s="15" t="str">
        <f>IF(ISNUMBER(VALUE(SUBSTITUTE('Quantities Report_Secondary'!$A1332,"+",""))), VALUE(SUBSTITUTE('Quantities Report_Secondary'!$A1332,"+","")),IF('Quantities Report_Secondary'!$A1332="","End of Project",$A1333))</f>
        <v>End of Project</v>
      </c>
      <c r="B1334" s="30" t="str">
        <f>IF(ISNUMBER('Quantities Report_Secondary'!$A1332), "", TRIM(CLEAN(SUBSTITUTE('Quantities Report_Secondary'!$A1332, CHAR(160), " "))))</f>
        <v/>
      </c>
      <c r="C1334" s="30">
        <f>'Quantities Report_Secondary'!F1332</f>
        <v>0</v>
      </c>
      <c r="D1334" s="32">
        <f>'Quantities Report_Secondary'!G1332</f>
        <v>0</v>
      </c>
    </row>
    <row r="1335" spans="1:4">
      <c r="A1335" s="15" t="str">
        <f>IF(ISNUMBER(VALUE(SUBSTITUTE('Quantities Report_Secondary'!$A1333,"+",""))), VALUE(SUBSTITUTE('Quantities Report_Secondary'!$A1333,"+","")),IF('Quantities Report_Secondary'!$A1333="","End of Project",$A1334))</f>
        <v>End of Project</v>
      </c>
      <c r="B1335" s="30" t="str">
        <f>IF(ISNUMBER('Quantities Report_Secondary'!$A1333), "", TRIM(CLEAN(SUBSTITUTE('Quantities Report_Secondary'!$A1333, CHAR(160), " "))))</f>
        <v/>
      </c>
      <c r="C1335" s="30">
        <f>'Quantities Report_Secondary'!F1333</f>
        <v>0</v>
      </c>
      <c r="D1335" s="32">
        <f>'Quantities Report_Secondary'!G1333</f>
        <v>0</v>
      </c>
    </row>
    <row r="1336" spans="1:4">
      <c r="A1336" s="15" t="str">
        <f>IF(ISNUMBER(VALUE(SUBSTITUTE('Quantities Report_Secondary'!$A1334,"+",""))), VALUE(SUBSTITUTE('Quantities Report_Secondary'!$A1334,"+","")),IF('Quantities Report_Secondary'!$A1334="","End of Project",$A1335))</f>
        <v>End of Project</v>
      </c>
      <c r="B1336" s="30" t="str">
        <f>IF(ISNUMBER('Quantities Report_Secondary'!$A1334), "", TRIM(CLEAN(SUBSTITUTE('Quantities Report_Secondary'!$A1334, CHAR(160), " "))))</f>
        <v/>
      </c>
      <c r="C1336" s="30">
        <f>'Quantities Report_Secondary'!F1334</f>
        <v>0</v>
      </c>
      <c r="D1336" s="32">
        <f>'Quantities Report_Secondary'!G1334</f>
        <v>0</v>
      </c>
    </row>
    <row r="1337" spans="1:4">
      <c r="A1337" s="15" t="str">
        <f>IF(ISNUMBER(VALUE(SUBSTITUTE('Quantities Report_Secondary'!$A1335,"+",""))), VALUE(SUBSTITUTE('Quantities Report_Secondary'!$A1335,"+","")),IF('Quantities Report_Secondary'!$A1335="","End of Project",$A1336))</f>
        <v>End of Project</v>
      </c>
      <c r="B1337" s="30" t="str">
        <f>IF(ISNUMBER('Quantities Report_Secondary'!$A1335), "", TRIM(CLEAN(SUBSTITUTE('Quantities Report_Secondary'!$A1335, CHAR(160), " "))))</f>
        <v/>
      </c>
      <c r="C1337" s="30">
        <f>'Quantities Report_Secondary'!F1335</f>
        <v>0</v>
      </c>
      <c r="D1337" s="32">
        <f>'Quantities Report_Secondary'!G1335</f>
        <v>0</v>
      </c>
    </row>
    <row r="1338" spans="1:4">
      <c r="A1338" s="15" t="str">
        <f>IF(ISNUMBER(VALUE(SUBSTITUTE('Quantities Report_Secondary'!$A1336,"+",""))), VALUE(SUBSTITUTE('Quantities Report_Secondary'!$A1336,"+","")),IF('Quantities Report_Secondary'!$A1336="","End of Project",$A1337))</f>
        <v>End of Project</v>
      </c>
      <c r="B1338" s="30" t="str">
        <f>IF(ISNUMBER('Quantities Report_Secondary'!$A1336), "", TRIM(CLEAN(SUBSTITUTE('Quantities Report_Secondary'!$A1336, CHAR(160), " "))))</f>
        <v/>
      </c>
      <c r="C1338" s="30">
        <f>'Quantities Report_Secondary'!F1336</f>
        <v>0</v>
      </c>
      <c r="D1338" s="32">
        <f>'Quantities Report_Secondary'!G1336</f>
        <v>0</v>
      </c>
    </row>
    <row r="1339" spans="1:4">
      <c r="A1339" s="15" t="str">
        <f>IF(ISNUMBER(VALUE(SUBSTITUTE('Quantities Report_Secondary'!$A1337,"+",""))), VALUE(SUBSTITUTE('Quantities Report_Secondary'!$A1337,"+","")),IF('Quantities Report_Secondary'!$A1337="","End of Project",$A1338))</f>
        <v>End of Project</v>
      </c>
      <c r="B1339" s="30" t="str">
        <f>IF(ISNUMBER('Quantities Report_Secondary'!$A1337), "", TRIM(CLEAN(SUBSTITUTE('Quantities Report_Secondary'!$A1337, CHAR(160), " "))))</f>
        <v/>
      </c>
      <c r="C1339" s="30">
        <f>'Quantities Report_Secondary'!F1337</f>
        <v>0</v>
      </c>
      <c r="D1339" s="32">
        <f>'Quantities Report_Secondary'!G1337</f>
        <v>0</v>
      </c>
    </row>
    <row r="1340" spans="1:4">
      <c r="A1340" s="15" t="str">
        <f>IF(ISNUMBER(VALUE(SUBSTITUTE('Quantities Report_Secondary'!$A1338,"+",""))), VALUE(SUBSTITUTE('Quantities Report_Secondary'!$A1338,"+","")),IF('Quantities Report_Secondary'!$A1338="","End of Project",$A1339))</f>
        <v>End of Project</v>
      </c>
      <c r="B1340" s="30" t="str">
        <f>IF(ISNUMBER('Quantities Report_Secondary'!$A1338), "", TRIM(CLEAN(SUBSTITUTE('Quantities Report_Secondary'!$A1338, CHAR(160), " "))))</f>
        <v/>
      </c>
      <c r="C1340" s="30">
        <f>'Quantities Report_Secondary'!F1338</f>
        <v>0</v>
      </c>
      <c r="D1340" s="32">
        <f>'Quantities Report_Secondary'!G1338</f>
        <v>0</v>
      </c>
    </row>
    <row r="1341" spans="1:4">
      <c r="A1341" s="15" t="str">
        <f>IF(ISNUMBER(VALUE(SUBSTITUTE('Quantities Report_Secondary'!$A1339,"+",""))), VALUE(SUBSTITUTE('Quantities Report_Secondary'!$A1339,"+","")),IF('Quantities Report_Secondary'!$A1339="","End of Project",$A1340))</f>
        <v>End of Project</v>
      </c>
      <c r="B1341" s="30" t="str">
        <f>IF(ISNUMBER('Quantities Report_Secondary'!$A1339), "", TRIM(CLEAN(SUBSTITUTE('Quantities Report_Secondary'!$A1339, CHAR(160), " "))))</f>
        <v/>
      </c>
      <c r="C1341" s="30">
        <f>'Quantities Report_Secondary'!F1339</f>
        <v>0</v>
      </c>
      <c r="D1341" s="32">
        <f>'Quantities Report_Secondary'!G1339</f>
        <v>0</v>
      </c>
    </row>
    <row r="1342" spans="1:4">
      <c r="A1342" s="15" t="str">
        <f>IF(ISNUMBER(VALUE(SUBSTITUTE('Quantities Report_Secondary'!$A1340,"+",""))), VALUE(SUBSTITUTE('Quantities Report_Secondary'!$A1340,"+","")),IF('Quantities Report_Secondary'!$A1340="","End of Project",$A1341))</f>
        <v>End of Project</v>
      </c>
      <c r="B1342" s="30" t="str">
        <f>IF(ISNUMBER('Quantities Report_Secondary'!$A1340), "", TRIM(CLEAN(SUBSTITUTE('Quantities Report_Secondary'!$A1340, CHAR(160), " "))))</f>
        <v/>
      </c>
      <c r="C1342" s="30">
        <f>'Quantities Report_Secondary'!F1340</f>
        <v>0</v>
      </c>
      <c r="D1342" s="32">
        <f>'Quantities Report_Secondary'!G1340</f>
        <v>0</v>
      </c>
    </row>
    <row r="1343" spans="1:4">
      <c r="A1343" s="15" t="str">
        <f>IF(ISNUMBER(VALUE(SUBSTITUTE('Quantities Report_Secondary'!$A1341,"+",""))), VALUE(SUBSTITUTE('Quantities Report_Secondary'!$A1341,"+","")),IF('Quantities Report_Secondary'!$A1341="","End of Project",$A1342))</f>
        <v>End of Project</v>
      </c>
      <c r="B1343" s="30" t="str">
        <f>IF(ISNUMBER('Quantities Report_Secondary'!$A1341), "", TRIM(CLEAN(SUBSTITUTE('Quantities Report_Secondary'!$A1341, CHAR(160), " "))))</f>
        <v/>
      </c>
      <c r="C1343" s="30">
        <f>'Quantities Report_Secondary'!F1341</f>
        <v>0</v>
      </c>
      <c r="D1343" s="32">
        <f>'Quantities Report_Secondary'!G1341</f>
        <v>0</v>
      </c>
    </row>
    <row r="1344" spans="1:4">
      <c r="A1344" s="15" t="str">
        <f>IF(ISNUMBER(VALUE(SUBSTITUTE('Quantities Report_Secondary'!$A1342,"+",""))), VALUE(SUBSTITUTE('Quantities Report_Secondary'!$A1342,"+","")),IF('Quantities Report_Secondary'!$A1342="","End of Project",$A1343))</f>
        <v>End of Project</v>
      </c>
      <c r="B1344" s="30" t="str">
        <f>IF(ISNUMBER('Quantities Report_Secondary'!$A1342), "", TRIM(CLEAN(SUBSTITUTE('Quantities Report_Secondary'!$A1342, CHAR(160), " "))))</f>
        <v/>
      </c>
      <c r="C1344" s="30">
        <f>'Quantities Report_Secondary'!F1342</f>
        <v>0</v>
      </c>
      <c r="D1344" s="32">
        <f>'Quantities Report_Secondary'!G1342</f>
        <v>0</v>
      </c>
    </row>
    <row r="1345" spans="1:4">
      <c r="A1345" s="15" t="str">
        <f>IF(ISNUMBER(VALUE(SUBSTITUTE('Quantities Report_Secondary'!$A1343,"+",""))), VALUE(SUBSTITUTE('Quantities Report_Secondary'!$A1343,"+","")),IF('Quantities Report_Secondary'!$A1343="","End of Project",$A1344))</f>
        <v>End of Project</v>
      </c>
      <c r="B1345" s="30" t="str">
        <f>IF(ISNUMBER('Quantities Report_Secondary'!$A1343), "", TRIM(CLEAN(SUBSTITUTE('Quantities Report_Secondary'!$A1343, CHAR(160), " "))))</f>
        <v/>
      </c>
      <c r="C1345" s="30">
        <f>'Quantities Report_Secondary'!F1343</f>
        <v>0</v>
      </c>
      <c r="D1345" s="32">
        <f>'Quantities Report_Secondary'!G1343</f>
        <v>0</v>
      </c>
    </row>
    <row r="1346" spans="1:4">
      <c r="A1346" s="15" t="str">
        <f>IF(ISNUMBER(VALUE(SUBSTITUTE('Quantities Report_Secondary'!$A1344,"+",""))), VALUE(SUBSTITUTE('Quantities Report_Secondary'!$A1344,"+","")),IF('Quantities Report_Secondary'!$A1344="","End of Project",$A1345))</f>
        <v>End of Project</v>
      </c>
      <c r="B1346" s="30" t="str">
        <f>IF(ISNUMBER('Quantities Report_Secondary'!$A1344), "", TRIM(CLEAN(SUBSTITUTE('Quantities Report_Secondary'!$A1344, CHAR(160), " "))))</f>
        <v/>
      </c>
      <c r="C1346" s="30">
        <f>'Quantities Report_Secondary'!F1344</f>
        <v>0</v>
      </c>
      <c r="D1346" s="32">
        <f>'Quantities Report_Secondary'!G1344</f>
        <v>0</v>
      </c>
    </row>
    <row r="1347" spans="1:4">
      <c r="A1347" s="15" t="str">
        <f>IF(ISNUMBER(VALUE(SUBSTITUTE('Quantities Report_Secondary'!$A1345,"+",""))), VALUE(SUBSTITUTE('Quantities Report_Secondary'!$A1345,"+","")),IF('Quantities Report_Secondary'!$A1345="","End of Project",$A1346))</f>
        <v>End of Project</v>
      </c>
      <c r="B1347" s="30" t="str">
        <f>IF(ISNUMBER('Quantities Report_Secondary'!$A1345), "", TRIM(CLEAN(SUBSTITUTE('Quantities Report_Secondary'!$A1345, CHAR(160), " "))))</f>
        <v/>
      </c>
      <c r="C1347" s="30">
        <f>'Quantities Report_Secondary'!F1345</f>
        <v>0</v>
      </c>
      <c r="D1347" s="32">
        <f>'Quantities Report_Secondary'!G1345</f>
        <v>0</v>
      </c>
    </row>
    <row r="1348" spans="1:4">
      <c r="A1348" s="15" t="str">
        <f>IF(ISNUMBER(VALUE(SUBSTITUTE('Quantities Report_Secondary'!$A1346,"+",""))), VALUE(SUBSTITUTE('Quantities Report_Secondary'!$A1346,"+","")),IF('Quantities Report_Secondary'!$A1346="","End of Project",$A1347))</f>
        <v>End of Project</v>
      </c>
      <c r="B1348" s="30" t="str">
        <f>IF(ISNUMBER('Quantities Report_Secondary'!$A1346), "", TRIM(CLEAN(SUBSTITUTE('Quantities Report_Secondary'!$A1346, CHAR(160), " "))))</f>
        <v/>
      </c>
      <c r="C1348" s="30">
        <f>'Quantities Report_Secondary'!F1346</f>
        <v>0</v>
      </c>
      <c r="D1348" s="32">
        <f>'Quantities Report_Secondary'!G1346</f>
        <v>0</v>
      </c>
    </row>
    <row r="1349" spans="1:4">
      <c r="A1349" s="15" t="str">
        <f>IF(ISNUMBER(VALUE(SUBSTITUTE('Quantities Report_Secondary'!$A1347,"+",""))), VALUE(SUBSTITUTE('Quantities Report_Secondary'!$A1347,"+","")),IF('Quantities Report_Secondary'!$A1347="","End of Project",$A1348))</f>
        <v>End of Project</v>
      </c>
      <c r="B1349" s="30" t="str">
        <f>IF(ISNUMBER('Quantities Report_Secondary'!$A1347), "", TRIM(CLEAN(SUBSTITUTE('Quantities Report_Secondary'!$A1347, CHAR(160), " "))))</f>
        <v/>
      </c>
      <c r="C1349" s="30">
        <f>'Quantities Report_Secondary'!F1347</f>
        <v>0</v>
      </c>
      <c r="D1349" s="32">
        <f>'Quantities Report_Secondary'!G1347</f>
        <v>0</v>
      </c>
    </row>
    <row r="1350" spans="1:4">
      <c r="A1350" s="15" t="str">
        <f>IF(ISNUMBER(VALUE(SUBSTITUTE('Quantities Report_Secondary'!$A1348,"+",""))), VALUE(SUBSTITUTE('Quantities Report_Secondary'!$A1348,"+","")),IF('Quantities Report_Secondary'!$A1348="","End of Project",$A1349))</f>
        <v>End of Project</v>
      </c>
      <c r="B1350" s="30" t="str">
        <f>IF(ISNUMBER('Quantities Report_Secondary'!$A1348), "", TRIM(CLEAN(SUBSTITUTE('Quantities Report_Secondary'!$A1348, CHAR(160), " "))))</f>
        <v/>
      </c>
      <c r="C1350" s="30">
        <f>'Quantities Report_Secondary'!F1348</f>
        <v>0</v>
      </c>
      <c r="D1350" s="32">
        <f>'Quantities Report_Secondary'!G1348</f>
        <v>0</v>
      </c>
    </row>
    <row r="1351" spans="1:4">
      <c r="A1351" s="15" t="str">
        <f>IF(ISNUMBER(VALUE(SUBSTITUTE('Quantities Report_Secondary'!$A1349,"+",""))), VALUE(SUBSTITUTE('Quantities Report_Secondary'!$A1349,"+","")),IF('Quantities Report_Secondary'!$A1349="","End of Project",$A1350))</f>
        <v>End of Project</v>
      </c>
      <c r="B1351" s="30" t="str">
        <f>IF(ISNUMBER('Quantities Report_Secondary'!$A1349), "", TRIM(CLEAN(SUBSTITUTE('Quantities Report_Secondary'!$A1349, CHAR(160), " "))))</f>
        <v/>
      </c>
      <c r="C1351" s="30">
        <f>'Quantities Report_Secondary'!F1349</f>
        <v>0</v>
      </c>
      <c r="D1351" s="32">
        <f>'Quantities Report_Secondary'!G1349</f>
        <v>0</v>
      </c>
    </row>
    <row r="1352" spans="1:4">
      <c r="A1352" s="15" t="str">
        <f>IF(ISNUMBER(VALUE(SUBSTITUTE('Quantities Report_Secondary'!$A1350,"+",""))), VALUE(SUBSTITUTE('Quantities Report_Secondary'!$A1350,"+","")),IF('Quantities Report_Secondary'!$A1350="","End of Project",$A1351))</f>
        <v>End of Project</v>
      </c>
      <c r="B1352" s="30" t="str">
        <f>IF(ISNUMBER('Quantities Report_Secondary'!$A1350), "", TRIM(CLEAN(SUBSTITUTE('Quantities Report_Secondary'!$A1350, CHAR(160), " "))))</f>
        <v/>
      </c>
      <c r="C1352" s="30">
        <f>'Quantities Report_Secondary'!F1350</f>
        <v>0</v>
      </c>
      <c r="D1352" s="32">
        <f>'Quantities Report_Secondary'!G1350</f>
        <v>0</v>
      </c>
    </row>
    <row r="1353" spans="1:4">
      <c r="A1353" s="15" t="str">
        <f>IF(ISNUMBER(VALUE(SUBSTITUTE('Quantities Report_Secondary'!$A1351,"+",""))), VALUE(SUBSTITUTE('Quantities Report_Secondary'!$A1351,"+","")),IF('Quantities Report_Secondary'!$A1351="","End of Project",$A1352))</f>
        <v>End of Project</v>
      </c>
      <c r="B1353" s="30" t="str">
        <f>IF(ISNUMBER('Quantities Report_Secondary'!$A1351), "", TRIM(CLEAN(SUBSTITUTE('Quantities Report_Secondary'!$A1351, CHAR(160), " "))))</f>
        <v/>
      </c>
      <c r="C1353" s="30">
        <f>'Quantities Report_Secondary'!F1351</f>
        <v>0</v>
      </c>
      <c r="D1353" s="32">
        <f>'Quantities Report_Secondary'!G1351</f>
        <v>0</v>
      </c>
    </row>
    <row r="1354" spans="1:4">
      <c r="A1354" s="15" t="str">
        <f>IF(ISNUMBER(VALUE(SUBSTITUTE('Quantities Report_Secondary'!$A1352,"+",""))), VALUE(SUBSTITUTE('Quantities Report_Secondary'!$A1352,"+","")),IF('Quantities Report_Secondary'!$A1352="","End of Project",$A1353))</f>
        <v>End of Project</v>
      </c>
      <c r="B1354" s="30" t="str">
        <f>IF(ISNUMBER('Quantities Report_Secondary'!$A1352), "", TRIM(CLEAN(SUBSTITUTE('Quantities Report_Secondary'!$A1352, CHAR(160), " "))))</f>
        <v/>
      </c>
      <c r="C1354" s="30">
        <f>'Quantities Report_Secondary'!F1352</f>
        <v>0</v>
      </c>
      <c r="D1354" s="32">
        <f>'Quantities Report_Secondary'!G1352</f>
        <v>0</v>
      </c>
    </row>
    <row r="1355" spans="1:4">
      <c r="A1355" s="15" t="str">
        <f>IF(ISNUMBER(VALUE(SUBSTITUTE('Quantities Report_Secondary'!$A1353,"+",""))), VALUE(SUBSTITUTE('Quantities Report_Secondary'!$A1353,"+","")),IF('Quantities Report_Secondary'!$A1353="","End of Project",$A1354))</f>
        <v>End of Project</v>
      </c>
      <c r="B1355" s="30" t="str">
        <f>IF(ISNUMBER('Quantities Report_Secondary'!$A1353), "", TRIM(CLEAN(SUBSTITUTE('Quantities Report_Secondary'!$A1353, CHAR(160), " "))))</f>
        <v/>
      </c>
      <c r="C1355" s="30">
        <f>'Quantities Report_Secondary'!F1353</f>
        <v>0</v>
      </c>
      <c r="D1355" s="32">
        <f>'Quantities Report_Secondary'!G1353</f>
        <v>0</v>
      </c>
    </row>
    <row r="1356" spans="1:4">
      <c r="A1356" s="15" t="str">
        <f>IF(ISNUMBER(VALUE(SUBSTITUTE('Quantities Report_Secondary'!$A1354,"+",""))), VALUE(SUBSTITUTE('Quantities Report_Secondary'!$A1354,"+","")),IF('Quantities Report_Secondary'!$A1354="","End of Project",$A1355))</f>
        <v>End of Project</v>
      </c>
      <c r="B1356" s="30" t="str">
        <f>IF(ISNUMBER('Quantities Report_Secondary'!$A1354), "", TRIM(CLEAN(SUBSTITUTE('Quantities Report_Secondary'!$A1354, CHAR(160), " "))))</f>
        <v/>
      </c>
      <c r="C1356" s="30">
        <f>'Quantities Report_Secondary'!F1354</f>
        <v>0</v>
      </c>
      <c r="D1356" s="32">
        <f>'Quantities Report_Secondary'!G1354</f>
        <v>0</v>
      </c>
    </row>
    <row r="1357" spans="1:4">
      <c r="A1357" s="15" t="str">
        <f>IF(ISNUMBER(VALUE(SUBSTITUTE('Quantities Report_Secondary'!$A1355,"+",""))), VALUE(SUBSTITUTE('Quantities Report_Secondary'!$A1355,"+","")),IF('Quantities Report_Secondary'!$A1355="","End of Project",$A1356))</f>
        <v>End of Project</v>
      </c>
      <c r="B1357" s="30" t="str">
        <f>IF(ISNUMBER('Quantities Report_Secondary'!$A1355), "", TRIM(CLEAN(SUBSTITUTE('Quantities Report_Secondary'!$A1355, CHAR(160), " "))))</f>
        <v/>
      </c>
      <c r="C1357" s="30">
        <f>'Quantities Report_Secondary'!F1355</f>
        <v>0</v>
      </c>
      <c r="D1357" s="32">
        <f>'Quantities Report_Secondary'!G1355</f>
        <v>0</v>
      </c>
    </row>
    <row r="1358" spans="1:4">
      <c r="A1358" s="15" t="str">
        <f>IF(ISNUMBER(VALUE(SUBSTITUTE('Quantities Report_Secondary'!$A1356,"+",""))), VALUE(SUBSTITUTE('Quantities Report_Secondary'!$A1356,"+","")),IF('Quantities Report_Secondary'!$A1356="","End of Project",$A1357))</f>
        <v>End of Project</v>
      </c>
      <c r="B1358" s="30" t="str">
        <f>IF(ISNUMBER('Quantities Report_Secondary'!$A1356), "", TRIM(CLEAN(SUBSTITUTE('Quantities Report_Secondary'!$A1356, CHAR(160), " "))))</f>
        <v/>
      </c>
      <c r="C1358" s="30">
        <f>'Quantities Report_Secondary'!F1356</f>
        <v>0</v>
      </c>
      <c r="D1358" s="32">
        <f>'Quantities Report_Secondary'!G1356</f>
        <v>0</v>
      </c>
    </row>
    <row r="1359" spans="1:4">
      <c r="A1359" s="15" t="str">
        <f>IF(ISNUMBER(VALUE(SUBSTITUTE('Quantities Report_Secondary'!$A1357,"+",""))), VALUE(SUBSTITUTE('Quantities Report_Secondary'!$A1357,"+","")),IF('Quantities Report_Secondary'!$A1357="","End of Project",$A1358))</f>
        <v>End of Project</v>
      </c>
      <c r="B1359" s="30" t="str">
        <f>IF(ISNUMBER('Quantities Report_Secondary'!$A1357), "", TRIM(CLEAN(SUBSTITUTE('Quantities Report_Secondary'!$A1357, CHAR(160), " "))))</f>
        <v/>
      </c>
      <c r="C1359" s="30">
        <f>'Quantities Report_Secondary'!F1357</f>
        <v>0</v>
      </c>
      <c r="D1359" s="32">
        <f>'Quantities Report_Secondary'!G1357</f>
        <v>0</v>
      </c>
    </row>
    <row r="1360" spans="1:4">
      <c r="A1360" s="15" t="str">
        <f>IF(ISNUMBER(VALUE(SUBSTITUTE('Quantities Report_Secondary'!$A1358,"+",""))), VALUE(SUBSTITUTE('Quantities Report_Secondary'!$A1358,"+","")),IF('Quantities Report_Secondary'!$A1358="","End of Project",$A1359))</f>
        <v>End of Project</v>
      </c>
      <c r="B1360" s="30" t="str">
        <f>IF(ISNUMBER('Quantities Report_Secondary'!$A1358), "", TRIM(CLEAN(SUBSTITUTE('Quantities Report_Secondary'!$A1358, CHAR(160), " "))))</f>
        <v/>
      </c>
      <c r="C1360" s="30">
        <f>'Quantities Report_Secondary'!F1358</f>
        <v>0</v>
      </c>
      <c r="D1360" s="32">
        <f>'Quantities Report_Secondary'!G1358</f>
        <v>0</v>
      </c>
    </row>
    <row r="1361" spans="1:4">
      <c r="A1361" s="15" t="str">
        <f>IF(ISNUMBER(VALUE(SUBSTITUTE('Quantities Report_Secondary'!$A1359,"+",""))), VALUE(SUBSTITUTE('Quantities Report_Secondary'!$A1359,"+","")),IF('Quantities Report_Secondary'!$A1359="","End of Project",$A1360))</f>
        <v>End of Project</v>
      </c>
      <c r="B1361" s="30" t="str">
        <f>IF(ISNUMBER('Quantities Report_Secondary'!$A1359), "", TRIM(CLEAN(SUBSTITUTE('Quantities Report_Secondary'!$A1359, CHAR(160), " "))))</f>
        <v/>
      </c>
      <c r="C1361" s="30">
        <f>'Quantities Report_Secondary'!F1359</f>
        <v>0</v>
      </c>
      <c r="D1361" s="32">
        <f>'Quantities Report_Secondary'!G1359</f>
        <v>0</v>
      </c>
    </row>
    <row r="1362" spans="1:4">
      <c r="A1362" s="15" t="str">
        <f>IF(ISNUMBER(VALUE(SUBSTITUTE('Quantities Report_Secondary'!$A1360,"+",""))), VALUE(SUBSTITUTE('Quantities Report_Secondary'!$A1360,"+","")),IF('Quantities Report_Secondary'!$A1360="","End of Project",$A1361))</f>
        <v>End of Project</v>
      </c>
      <c r="B1362" s="30" t="str">
        <f>IF(ISNUMBER('Quantities Report_Secondary'!$A1360), "", TRIM(CLEAN(SUBSTITUTE('Quantities Report_Secondary'!$A1360, CHAR(160), " "))))</f>
        <v/>
      </c>
      <c r="C1362" s="30">
        <f>'Quantities Report_Secondary'!F1360</f>
        <v>0</v>
      </c>
      <c r="D1362" s="32">
        <f>'Quantities Report_Secondary'!G1360</f>
        <v>0</v>
      </c>
    </row>
    <row r="1363" spans="1:4">
      <c r="A1363" s="15" t="str">
        <f>IF(ISNUMBER(VALUE(SUBSTITUTE('Quantities Report_Secondary'!$A1361,"+",""))), VALUE(SUBSTITUTE('Quantities Report_Secondary'!$A1361,"+","")),IF('Quantities Report_Secondary'!$A1361="","End of Project",$A1362))</f>
        <v>End of Project</v>
      </c>
      <c r="B1363" s="30" t="str">
        <f>IF(ISNUMBER('Quantities Report_Secondary'!$A1361), "", TRIM(CLEAN(SUBSTITUTE('Quantities Report_Secondary'!$A1361, CHAR(160), " "))))</f>
        <v/>
      </c>
      <c r="C1363" s="30">
        <f>'Quantities Report_Secondary'!F1361</f>
        <v>0</v>
      </c>
      <c r="D1363" s="32">
        <f>'Quantities Report_Secondary'!G1361</f>
        <v>0</v>
      </c>
    </row>
    <row r="1364" spans="1:4">
      <c r="A1364" s="15" t="str">
        <f>IF(ISNUMBER(VALUE(SUBSTITUTE('Quantities Report_Secondary'!$A1362,"+",""))), VALUE(SUBSTITUTE('Quantities Report_Secondary'!$A1362,"+","")),IF('Quantities Report_Secondary'!$A1362="","End of Project",$A1363))</f>
        <v>End of Project</v>
      </c>
      <c r="B1364" s="30" t="str">
        <f>IF(ISNUMBER('Quantities Report_Secondary'!$A1362), "", TRIM(CLEAN(SUBSTITUTE('Quantities Report_Secondary'!$A1362, CHAR(160), " "))))</f>
        <v/>
      </c>
      <c r="C1364" s="30">
        <f>'Quantities Report_Secondary'!F1362</f>
        <v>0</v>
      </c>
      <c r="D1364" s="32">
        <f>'Quantities Report_Secondary'!G1362</f>
        <v>0</v>
      </c>
    </row>
    <row r="1365" spans="1:4">
      <c r="A1365" s="15" t="str">
        <f>IF(ISNUMBER(VALUE(SUBSTITUTE('Quantities Report_Secondary'!$A1363,"+",""))), VALUE(SUBSTITUTE('Quantities Report_Secondary'!$A1363,"+","")),IF('Quantities Report_Secondary'!$A1363="","End of Project",$A1364))</f>
        <v>End of Project</v>
      </c>
      <c r="B1365" s="30" t="str">
        <f>IF(ISNUMBER('Quantities Report_Secondary'!$A1363), "", TRIM(CLEAN(SUBSTITUTE('Quantities Report_Secondary'!$A1363, CHAR(160), " "))))</f>
        <v/>
      </c>
      <c r="C1365" s="30">
        <f>'Quantities Report_Secondary'!F1363</f>
        <v>0</v>
      </c>
      <c r="D1365" s="32">
        <f>'Quantities Report_Secondary'!G1363</f>
        <v>0</v>
      </c>
    </row>
    <row r="1366" spans="1:4">
      <c r="A1366" s="15" t="str">
        <f>IF(ISNUMBER(VALUE(SUBSTITUTE('Quantities Report_Secondary'!$A1364,"+",""))), VALUE(SUBSTITUTE('Quantities Report_Secondary'!$A1364,"+","")),IF('Quantities Report_Secondary'!$A1364="","End of Project",$A1365))</f>
        <v>End of Project</v>
      </c>
      <c r="B1366" s="30" t="str">
        <f>IF(ISNUMBER('Quantities Report_Secondary'!$A1364), "", TRIM(CLEAN(SUBSTITUTE('Quantities Report_Secondary'!$A1364, CHAR(160), " "))))</f>
        <v/>
      </c>
      <c r="C1366" s="30">
        <f>'Quantities Report_Secondary'!F1364</f>
        <v>0</v>
      </c>
      <c r="D1366" s="32">
        <f>'Quantities Report_Secondary'!G1364</f>
        <v>0</v>
      </c>
    </row>
    <row r="1367" spans="1:4">
      <c r="A1367" s="15" t="str">
        <f>IF(ISNUMBER(VALUE(SUBSTITUTE('Quantities Report_Secondary'!$A1365,"+",""))), VALUE(SUBSTITUTE('Quantities Report_Secondary'!$A1365,"+","")),IF('Quantities Report_Secondary'!$A1365="","End of Project",$A1366))</f>
        <v>End of Project</v>
      </c>
      <c r="B1367" s="30" t="str">
        <f>IF(ISNUMBER('Quantities Report_Secondary'!$A1365), "", TRIM(CLEAN(SUBSTITUTE('Quantities Report_Secondary'!$A1365, CHAR(160), " "))))</f>
        <v/>
      </c>
      <c r="C1367" s="30">
        <f>'Quantities Report_Secondary'!F1365</f>
        <v>0</v>
      </c>
      <c r="D1367" s="32">
        <f>'Quantities Report_Secondary'!G1365</f>
        <v>0</v>
      </c>
    </row>
    <row r="1368" spans="1:4">
      <c r="A1368" s="15" t="str">
        <f>IF(ISNUMBER(VALUE(SUBSTITUTE('Quantities Report_Secondary'!$A1366,"+",""))), VALUE(SUBSTITUTE('Quantities Report_Secondary'!$A1366,"+","")),IF('Quantities Report_Secondary'!$A1366="","End of Project",$A1367))</f>
        <v>End of Project</v>
      </c>
      <c r="B1368" s="30" t="str">
        <f>IF(ISNUMBER('Quantities Report_Secondary'!$A1366), "", TRIM(CLEAN(SUBSTITUTE('Quantities Report_Secondary'!$A1366, CHAR(160), " "))))</f>
        <v/>
      </c>
      <c r="C1368" s="30">
        <f>'Quantities Report_Secondary'!F1366</f>
        <v>0</v>
      </c>
      <c r="D1368" s="32">
        <f>'Quantities Report_Secondary'!G1366</f>
        <v>0</v>
      </c>
    </row>
    <row r="1369" spans="1:4">
      <c r="A1369" s="15" t="str">
        <f>IF(ISNUMBER(VALUE(SUBSTITUTE('Quantities Report_Secondary'!$A1367,"+",""))), VALUE(SUBSTITUTE('Quantities Report_Secondary'!$A1367,"+","")),IF('Quantities Report_Secondary'!$A1367="","End of Project",$A1368))</f>
        <v>End of Project</v>
      </c>
      <c r="B1369" s="30" t="str">
        <f>IF(ISNUMBER('Quantities Report_Secondary'!$A1367), "", TRIM(CLEAN(SUBSTITUTE('Quantities Report_Secondary'!$A1367, CHAR(160), " "))))</f>
        <v/>
      </c>
      <c r="C1369" s="30">
        <f>'Quantities Report_Secondary'!F1367</f>
        <v>0</v>
      </c>
      <c r="D1369" s="32">
        <f>'Quantities Report_Secondary'!G1367</f>
        <v>0</v>
      </c>
    </row>
    <row r="1370" spans="1:4">
      <c r="A1370" s="15" t="str">
        <f>IF(ISNUMBER(VALUE(SUBSTITUTE('Quantities Report_Secondary'!$A1368,"+",""))), VALUE(SUBSTITUTE('Quantities Report_Secondary'!$A1368,"+","")),IF('Quantities Report_Secondary'!$A1368="","End of Project",$A1369))</f>
        <v>End of Project</v>
      </c>
      <c r="B1370" s="30" t="str">
        <f>IF(ISNUMBER('Quantities Report_Secondary'!$A1368), "", TRIM(CLEAN(SUBSTITUTE('Quantities Report_Secondary'!$A1368, CHAR(160), " "))))</f>
        <v/>
      </c>
      <c r="C1370" s="30">
        <f>'Quantities Report_Secondary'!F1368</f>
        <v>0</v>
      </c>
      <c r="D1370" s="32">
        <f>'Quantities Report_Secondary'!G1368</f>
        <v>0</v>
      </c>
    </row>
    <row r="1371" spans="1:4">
      <c r="A1371" s="15" t="str">
        <f>IF(ISNUMBER(VALUE(SUBSTITUTE('Quantities Report_Secondary'!$A1369,"+",""))), VALUE(SUBSTITUTE('Quantities Report_Secondary'!$A1369,"+","")),IF('Quantities Report_Secondary'!$A1369="","End of Project",$A1370))</f>
        <v>End of Project</v>
      </c>
      <c r="B1371" s="30" t="str">
        <f>IF(ISNUMBER('Quantities Report_Secondary'!$A1369), "", TRIM(CLEAN(SUBSTITUTE('Quantities Report_Secondary'!$A1369, CHAR(160), " "))))</f>
        <v/>
      </c>
      <c r="C1371" s="30">
        <f>'Quantities Report_Secondary'!F1369</f>
        <v>0</v>
      </c>
      <c r="D1371" s="32">
        <f>'Quantities Report_Secondary'!G1369</f>
        <v>0</v>
      </c>
    </row>
    <row r="1372" spans="1:4">
      <c r="A1372" s="15" t="str">
        <f>IF(ISNUMBER(VALUE(SUBSTITUTE('Quantities Report_Secondary'!$A1370,"+",""))), VALUE(SUBSTITUTE('Quantities Report_Secondary'!$A1370,"+","")),IF('Quantities Report_Secondary'!$A1370="","End of Project",$A1371))</f>
        <v>End of Project</v>
      </c>
      <c r="B1372" s="30" t="str">
        <f>IF(ISNUMBER('Quantities Report_Secondary'!$A1370), "", TRIM(CLEAN(SUBSTITUTE('Quantities Report_Secondary'!$A1370, CHAR(160), " "))))</f>
        <v/>
      </c>
      <c r="C1372" s="30">
        <f>'Quantities Report_Secondary'!F1370</f>
        <v>0</v>
      </c>
      <c r="D1372" s="32">
        <f>'Quantities Report_Secondary'!G1370</f>
        <v>0</v>
      </c>
    </row>
    <row r="1373" spans="1:4">
      <c r="A1373" s="15" t="str">
        <f>IF(ISNUMBER(VALUE(SUBSTITUTE('Quantities Report_Secondary'!$A1371,"+",""))), VALUE(SUBSTITUTE('Quantities Report_Secondary'!$A1371,"+","")),IF('Quantities Report_Secondary'!$A1371="","End of Project",$A1372))</f>
        <v>End of Project</v>
      </c>
      <c r="B1373" s="30" t="str">
        <f>IF(ISNUMBER('Quantities Report_Secondary'!$A1371), "", TRIM(CLEAN(SUBSTITUTE('Quantities Report_Secondary'!$A1371, CHAR(160), " "))))</f>
        <v/>
      </c>
      <c r="C1373" s="30">
        <f>'Quantities Report_Secondary'!F1371</f>
        <v>0</v>
      </c>
      <c r="D1373" s="32">
        <f>'Quantities Report_Secondary'!G1371</f>
        <v>0</v>
      </c>
    </row>
    <row r="1374" spans="1:4">
      <c r="A1374" s="15" t="str">
        <f>IF(ISNUMBER(VALUE(SUBSTITUTE('Quantities Report_Secondary'!$A1372,"+",""))), VALUE(SUBSTITUTE('Quantities Report_Secondary'!$A1372,"+","")),IF('Quantities Report_Secondary'!$A1372="","End of Project",$A1373))</f>
        <v>End of Project</v>
      </c>
      <c r="B1374" s="30" t="str">
        <f>IF(ISNUMBER('Quantities Report_Secondary'!$A1372), "", TRIM(CLEAN(SUBSTITUTE('Quantities Report_Secondary'!$A1372, CHAR(160), " "))))</f>
        <v/>
      </c>
      <c r="C1374" s="30">
        <f>'Quantities Report_Secondary'!F1372</f>
        <v>0</v>
      </c>
      <c r="D1374" s="32">
        <f>'Quantities Report_Secondary'!G1372</f>
        <v>0</v>
      </c>
    </row>
    <row r="1375" spans="1:4">
      <c r="A1375" s="15" t="str">
        <f>IF(ISNUMBER(VALUE(SUBSTITUTE('Quantities Report_Secondary'!$A1373,"+",""))), VALUE(SUBSTITUTE('Quantities Report_Secondary'!$A1373,"+","")),IF('Quantities Report_Secondary'!$A1373="","End of Project",$A1374))</f>
        <v>End of Project</v>
      </c>
      <c r="B1375" s="30" t="str">
        <f>IF(ISNUMBER('Quantities Report_Secondary'!$A1373), "", TRIM(CLEAN(SUBSTITUTE('Quantities Report_Secondary'!$A1373, CHAR(160), " "))))</f>
        <v/>
      </c>
      <c r="C1375" s="30">
        <f>'Quantities Report_Secondary'!F1373</f>
        <v>0</v>
      </c>
      <c r="D1375" s="32">
        <f>'Quantities Report_Secondary'!G1373</f>
        <v>0</v>
      </c>
    </row>
    <row r="1376" spans="1:4">
      <c r="A1376" s="15" t="str">
        <f>IF(ISNUMBER(VALUE(SUBSTITUTE('Quantities Report_Secondary'!$A1374,"+",""))), VALUE(SUBSTITUTE('Quantities Report_Secondary'!$A1374,"+","")),IF('Quantities Report_Secondary'!$A1374="","End of Project",$A1375))</f>
        <v>End of Project</v>
      </c>
      <c r="B1376" s="30" t="str">
        <f>IF(ISNUMBER('Quantities Report_Secondary'!$A1374), "", TRIM(CLEAN(SUBSTITUTE('Quantities Report_Secondary'!$A1374, CHAR(160), " "))))</f>
        <v/>
      </c>
      <c r="C1376" s="30">
        <f>'Quantities Report_Secondary'!F1374</f>
        <v>0</v>
      </c>
      <c r="D1376" s="32">
        <f>'Quantities Report_Secondary'!G1374</f>
        <v>0</v>
      </c>
    </row>
    <row r="1377" spans="1:4">
      <c r="A1377" s="15" t="str">
        <f>IF(ISNUMBER(VALUE(SUBSTITUTE('Quantities Report_Secondary'!$A1375,"+",""))), VALUE(SUBSTITUTE('Quantities Report_Secondary'!$A1375,"+","")),IF('Quantities Report_Secondary'!$A1375="","End of Project",$A1376))</f>
        <v>End of Project</v>
      </c>
      <c r="B1377" s="30" t="str">
        <f>IF(ISNUMBER('Quantities Report_Secondary'!$A1375), "", TRIM(CLEAN(SUBSTITUTE('Quantities Report_Secondary'!$A1375, CHAR(160), " "))))</f>
        <v/>
      </c>
      <c r="C1377" s="30">
        <f>'Quantities Report_Secondary'!F1375</f>
        <v>0</v>
      </c>
      <c r="D1377" s="32">
        <f>'Quantities Report_Secondary'!G1375</f>
        <v>0</v>
      </c>
    </row>
    <row r="1378" spans="1:4">
      <c r="A1378" s="15" t="str">
        <f>IF(ISNUMBER(VALUE(SUBSTITUTE('Quantities Report_Secondary'!$A1376,"+",""))), VALUE(SUBSTITUTE('Quantities Report_Secondary'!$A1376,"+","")),IF('Quantities Report_Secondary'!$A1376="","End of Project",$A1377))</f>
        <v>End of Project</v>
      </c>
      <c r="B1378" s="30" t="str">
        <f>IF(ISNUMBER('Quantities Report_Secondary'!$A1376), "", TRIM(CLEAN(SUBSTITUTE('Quantities Report_Secondary'!$A1376, CHAR(160), " "))))</f>
        <v/>
      </c>
      <c r="C1378" s="30">
        <f>'Quantities Report_Secondary'!F1376</f>
        <v>0</v>
      </c>
      <c r="D1378" s="32">
        <f>'Quantities Report_Secondary'!G1376</f>
        <v>0</v>
      </c>
    </row>
    <row r="1379" spans="1:4">
      <c r="A1379" s="15" t="str">
        <f>IF(ISNUMBER(VALUE(SUBSTITUTE('Quantities Report_Secondary'!$A1377,"+",""))), VALUE(SUBSTITUTE('Quantities Report_Secondary'!$A1377,"+","")),IF('Quantities Report_Secondary'!$A1377="","End of Project",$A1378))</f>
        <v>End of Project</v>
      </c>
      <c r="B1379" s="30" t="str">
        <f>IF(ISNUMBER('Quantities Report_Secondary'!$A1377), "", TRIM(CLEAN(SUBSTITUTE('Quantities Report_Secondary'!$A1377, CHAR(160), " "))))</f>
        <v/>
      </c>
      <c r="C1379" s="30">
        <f>'Quantities Report_Secondary'!F1377</f>
        <v>0</v>
      </c>
      <c r="D1379" s="32">
        <f>'Quantities Report_Secondary'!G1377</f>
        <v>0</v>
      </c>
    </row>
    <row r="1380" spans="1:4">
      <c r="A1380" s="15" t="str">
        <f>IF(ISNUMBER(VALUE(SUBSTITUTE('Quantities Report_Secondary'!$A1378,"+",""))), VALUE(SUBSTITUTE('Quantities Report_Secondary'!$A1378,"+","")),IF('Quantities Report_Secondary'!$A1378="","End of Project",$A1379))</f>
        <v>End of Project</v>
      </c>
      <c r="B1380" s="30" t="str">
        <f>IF(ISNUMBER('Quantities Report_Secondary'!$A1378), "", TRIM(CLEAN(SUBSTITUTE('Quantities Report_Secondary'!$A1378, CHAR(160), " "))))</f>
        <v/>
      </c>
      <c r="C1380" s="30">
        <f>'Quantities Report_Secondary'!F1378</f>
        <v>0</v>
      </c>
      <c r="D1380" s="32">
        <f>'Quantities Report_Secondary'!G1378</f>
        <v>0</v>
      </c>
    </row>
    <row r="1381" spans="1:4">
      <c r="A1381" s="15" t="str">
        <f>IF(ISNUMBER(VALUE(SUBSTITUTE('Quantities Report_Secondary'!$A1379,"+",""))), VALUE(SUBSTITUTE('Quantities Report_Secondary'!$A1379,"+","")),IF('Quantities Report_Secondary'!$A1379="","End of Project",$A1380))</f>
        <v>End of Project</v>
      </c>
      <c r="B1381" s="30" t="str">
        <f>IF(ISNUMBER('Quantities Report_Secondary'!$A1379), "", TRIM(CLEAN(SUBSTITUTE('Quantities Report_Secondary'!$A1379, CHAR(160), " "))))</f>
        <v/>
      </c>
      <c r="C1381" s="30">
        <f>'Quantities Report_Secondary'!F1379</f>
        <v>0</v>
      </c>
      <c r="D1381" s="32">
        <f>'Quantities Report_Secondary'!G1379</f>
        <v>0</v>
      </c>
    </row>
    <row r="1382" spans="1:4">
      <c r="A1382" s="15" t="str">
        <f>IF(ISNUMBER(VALUE(SUBSTITUTE('Quantities Report_Secondary'!$A1380,"+",""))), VALUE(SUBSTITUTE('Quantities Report_Secondary'!$A1380,"+","")),IF('Quantities Report_Secondary'!$A1380="","End of Project",$A1381))</f>
        <v>End of Project</v>
      </c>
      <c r="B1382" s="30" t="str">
        <f>IF(ISNUMBER('Quantities Report_Secondary'!$A1380), "", TRIM(CLEAN(SUBSTITUTE('Quantities Report_Secondary'!$A1380, CHAR(160), " "))))</f>
        <v/>
      </c>
      <c r="C1382" s="30">
        <f>'Quantities Report_Secondary'!F1380</f>
        <v>0</v>
      </c>
      <c r="D1382" s="32">
        <f>'Quantities Report_Secondary'!G1380</f>
        <v>0</v>
      </c>
    </row>
    <row r="1383" spans="1:4">
      <c r="A1383" s="15" t="str">
        <f>IF(ISNUMBER(VALUE(SUBSTITUTE('Quantities Report_Secondary'!$A1381,"+",""))), VALUE(SUBSTITUTE('Quantities Report_Secondary'!$A1381,"+","")),IF('Quantities Report_Secondary'!$A1381="","End of Project",$A1382))</f>
        <v>End of Project</v>
      </c>
      <c r="B1383" s="30" t="str">
        <f>IF(ISNUMBER('Quantities Report_Secondary'!$A1381), "", TRIM(CLEAN(SUBSTITUTE('Quantities Report_Secondary'!$A1381, CHAR(160), " "))))</f>
        <v/>
      </c>
      <c r="C1383" s="30">
        <f>'Quantities Report_Secondary'!F1381</f>
        <v>0</v>
      </c>
      <c r="D1383" s="32">
        <f>'Quantities Report_Secondary'!G1381</f>
        <v>0</v>
      </c>
    </row>
    <row r="1384" spans="1:4">
      <c r="A1384" s="15" t="str">
        <f>IF(ISNUMBER(VALUE(SUBSTITUTE('Quantities Report_Secondary'!$A1382,"+",""))), VALUE(SUBSTITUTE('Quantities Report_Secondary'!$A1382,"+","")),IF('Quantities Report_Secondary'!$A1382="","End of Project",$A1383))</f>
        <v>End of Project</v>
      </c>
      <c r="B1384" s="30" t="str">
        <f>IF(ISNUMBER('Quantities Report_Secondary'!$A1382), "", TRIM(CLEAN(SUBSTITUTE('Quantities Report_Secondary'!$A1382, CHAR(160), " "))))</f>
        <v/>
      </c>
      <c r="C1384" s="30">
        <f>'Quantities Report_Secondary'!F1382</f>
        <v>0</v>
      </c>
      <c r="D1384" s="32">
        <f>'Quantities Report_Secondary'!G1382</f>
        <v>0</v>
      </c>
    </row>
    <row r="1385" spans="1:4">
      <c r="A1385" s="15" t="str">
        <f>IF(ISNUMBER(VALUE(SUBSTITUTE('Quantities Report_Secondary'!$A1383,"+",""))), VALUE(SUBSTITUTE('Quantities Report_Secondary'!$A1383,"+","")),IF('Quantities Report_Secondary'!$A1383="","End of Project",$A1384))</f>
        <v>End of Project</v>
      </c>
      <c r="B1385" s="30" t="str">
        <f>IF(ISNUMBER('Quantities Report_Secondary'!$A1383), "", TRIM(CLEAN(SUBSTITUTE('Quantities Report_Secondary'!$A1383, CHAR(160), " "))))</f>
        <v/>
      </c>
      <c r="C1385" s="30">
        <f>'Quantities Report_Secondary'!F1383</f>
        <v>0</v>
      </c>
      <c r="D1385" s="32">
        <f>'Quantities Report_Secondary'!G1383</f>
        <v>0</v>
      </c>
    </row>
    <row r="1386" spans="1:4">
      <c r="A1386" s="15" t="str">
        <f>IF(ISNUMBER(VALUE(SUBSTITUTE('Quantities Report_Secondary'!$A1384,"+",""))), VALUE(SUBSTITUTE('Quantities Report_Secondary'!$A1384,"+","")),IF('Quantities Report_Secondary'!$A1384="","End of Project",$A1385))</f>
        <v>End of Project</v>
      </c>
      <c r="B1386" s="30" t="str">
        <f>IF(ISNUMBER('Quantities Report_Secondary'!$A1384), "", TRIM(CLEAN(SUBSTITUTE('Quantities Report_Secondary'!$A1384, CHAR(160), " "))))</f>
        <v/>
      </c>
      <c r="C1386" s="30">
        <f>'Quantities Report_Secondary'!F1384</f>
        <v>0</v>
      </c>
      <c r="D1386" s="32">
        <f>'Quantities Report_Secondary'!G1384</f>
        <v>0</v>
      </c>
    </row>
    <row r="1387" spans="1:4">
      <c r="A1387" s="15" t="str">
        <f>IF(ISNUMBER(VALUE(SUBSTITUTE('Quantities Report_Secondary'!$A1385,"+",""))), VALUE(SUBSTITUTE('Quantities Report_Secondary'!$A1385,"+","")),IF('Quantities Report_Secondary'!$A1385="","End of Project",$A1386))</f>
        <v>End of Project</v>
      </c>
      <c r="B1387" s="30" t="str">
        <f>IF(ISNUMBER('Quantities Report_Secondary'!$A1385), "", TRIM(CLEAN(SUBSTITUTE('Quantities Report_Secondary'!$A1385, CHAR(160), " "))))</f>
        <v/>
      </c>
      <c r="C1387" s="30">
        <f>'Quantities Report_Secondary'!F1385</f>
        <v>0</v>
      </c>
      <c r="D1387" s="32">
        <f>'Quantities Report_Secondary'!G1385</f>
        <v>0</v>
      </c>
    </row>
    <row r="1388" spans="1:4">
      <c r="A1388" s="15" t="str">
        <f>IF(ISNUMBER(VALUE(SUBSTITUTE('Quantities Report_Secondary'!$A1386,"+",""))), VALUE(SUBSTITUTE('Quantities Report_Secondary'!$A1386,"+","")),IF('Quantities Report_Secondary'!$A1386="","End of Project",$A1387))</f>
        <v>End of Project</v>
      </c>
      <c r="B1388" s="30" t="str">
        <f>IF(ISNUMBER('Quantities Report_Secondary'!$A1386), "", TRIM(CLEAN(SUBSTITUTE('Quantities Report_Secondary'!$A1386, CHAR(160), " "))))</f>
        <v/>
      </c>
      <c r="C1388" s="30">
        <f>'Quantities Report_Secondary'!F1386</f>
        <v>0</v>
      </c>
      <c r="D1388" s="32">
        <f>'Quantities Report_Secondary'!G1386</f>
        <v>0</v>
      </c>
    </row>
    <row r="1389" spans="1:4">
      <c r="A1389" s="15" t="str">
        <f>IF(ISNUMBER(VALUE(SUBSTITUTE('Quantities Report_Secondary'!$A1387,"+",""))), VALUE(SUBSTITUTE('Quantities Report_Secondary'!$A1387,"+","")),IF('Quantities Report_Secondary'!$A1387="","End of Project",$A1388))</f>
        <v>End of Project</v>
      </c>
      <c r="B1389" s="30" t="str">
        <f>IF(ISNUMBER('Quantities Report_Secondary'!$A1387), "", TRIM(CLEAN(SUBSTITUTE('Quantities Report_Secondary'!$A1387, CHAR(160), " "))))</f>
        <v/>
      </c>
      <c r="C1389" s="30">
        <f>'Quantities Report_Secondary'!F1387</f>
        <v>0</v>
      </c>
      <c r="D1389" s="32">
        <f>'Quantities Report_Secondary'!G1387</f>
        <v>0</v>
      </c>
    </row>
    <row r="1390" spans="1:4">
      <c r="A1390" s="15" t="str">
        <f>IF(ISNUMBER(VALUE(SUBSTITUTE('Quantities Report_Secondary'!$A1388,"+",""))), VALUE(SUBSTITUTE('Quantities Report_Secondary'!$A1388,"+","")),IF('Quantities Report_Secondary'!$A1388="","End of Project",$A1389))</f>
        <v>End of Project</v>
      </c>
      <c r="B1390" s="30" t="str">
        <f>IF(ISNUMBER('Quantities Report_Secondary'!$A1388), "", TRIM(CLEAN(SUBSTITUTE('Quantities Report_Secondary'!$A1388, CHAR(160), " "))))</f>
        <v/>
      </c>
      <c r="C1390" s="30">
        <f>'Quantities Report_Secondary'!F1388</f>
        <v>0</v>
      </c>
      <c r="D1390" s="32">
        <f>'Quantities Report_Secondary'!G1388</f>
        <v>0</v>
      </c>
    </row>
    <row r="1391" spans="1:4">
      <c r="A1391" s="15" t="str">
        <f>IF(ISNUMBER(VALUE(SUBSTITUTE('Quantities Report_Secondary'!$A1389,"+",""))), VALUE(SUBSTITUTE('Quantities Report_Secondary'!$A1389,"+","")),IF('Quantities Report_Secondary'!$A1389="","End of Project",$A1390))</f>
        <v>End of Project</v>
      </c>
      <c r="B1391" s="30" t="str">
        <f>IF(ISNUMBER('Quantities Report_Secondary'!$A1389), "", TRIM(CLEAN(SUBSTITUTE('Quantities Report_Secondary'!$A1389, CHAR(160), " "))))</f>
        <v/>
      </c>
      <c r="C1391" s="30">
        <f>'Quantities Report_Secondary'!F1389</f>
        <v>0</v>
      </c>
      <c r="D1391" s="32">
        <f>'Quantities Report_Secondary'!G1389</f>
        <v>0</v>
      </c>
    </row>
    <row r="1392" spans="1:4">
      <c r="A1392" s="15" t="str">
        <f>IF(ISNUMBER(VALUE(SUBSTITUTE('Quantities Report_Secondary'!$A1390,"+",""))), VALUE(SUBSTITUTE('Quantities Report_Secondary'!$A1390,"+","")),IF('Quantities Report_Secondary'!$A1390="","End of Project",$A1391))</f>
        <v>End of Project</v>
      </c>
      <c r="B1392" s="30" t="str">
        <f>IF(ISNUMBER('Quantities Report_Secondary'!$A1390), "", TRIM(CLEAN(SUBSTITUTE('Quantities Report_Secondary'!$A1390, CHAR(160), " "))))</f>
        <v/>
      </c>
      <c r="C1392" s="30">
        <f>'Quantities Report_Secondary'!F1390</f>
        <v>0</v>
      </c>
      <c r="D1392" s="32">
        <f>'Quantities Report_Secondary'!G1390</f>
        <v>0</v>
      </c>
    </row>
    <row r="1393" spans="1:4">
      <c r="A1393" s="15" t="str">
        <f>IF(ISNUMBER(VALUE(SUBSTITUTE('Quantities Report_Secondary'!$A1391,"+",""))), VALUE(SUBSTITUTE('Quantities Report_Secondary'!$A1391,"+","")),IF('Quantities Report_Secondary'!$A1391="","End of Project",$A1392))</f>
        <v>End of Project</v>
      </c>
      <c r="B1393" s="30" t="str">
        <f>IF(ISNUMBER('Quantities Report_Secondary'!$A1391), "", TRIM(CLEAN(SUBSTITUTE('Quantities Report_Secondary'!$A1391, CHAR(160), " "))))</f>
        <v/>
      </c>
      <c r="C1393" s="30">
        <f>'Quantities Report_Secondary'!F1391</f>
        <v>0</v>
      </c>
      <c r="D1393" s="32">
        <f>'Quantities Report_Secondary'!G1391</f>
        <v>0</v>
      </c>
    </row>
    <row r="1394" spans="1:4">
      <c r="A1394" s="15" t="str">
        <f>IF(ISNUMBER(VALUE(SUBSTITUTE('Quantities Report_Secondary'!$A1392,"+",""))), VALUE(SUBSTITUTE('Quantities Report_Secondary'!$A1392,"+","")),IF('Quantities Report_Secondary'!$A1392="","End of Project",$A1393))</f>
        <v>End of Project</v>
      </c>
      <c r="B1394" s="30" t="str">
        <f>IF(ISNUMBER('Quantities Report_Secondary'!$A1392), "", TRIM(CLEAN(SUBSTITUTE('Quantities Report_Secondary'!$A1392, CHAR(160), " "))))</f>
        <v/>
      </c>
      <c r="C1394" s="30">
        <f>'Quantities Report_Secondary'!F1392</f>
        <v>0</v>
      </c>
      <c r="D1394" s="32">
        <f>'Quantities Report_Secondary'!G1392</f>
        <v>0</v>
      </c>
    </row>
    <row r="1395" spans="1:4">
      <c r="A1395" s="15" t="str">
        <f>IF(ISNUMBER(VALUE(SUBSTITUTE('Quantities Report_Secondary'!$A1393,"+",""))), VALUE(SUBSTITUTE('Quantities Report_Secondary'!$A1393,"+","")),IF('Quantities Report_Secondary'!$A1393="","End of Project",$A1394))</f>
        <v>End of Project</v>
      </c>
      <c r="B1395" s="30" t="str">
        <f>IF(ISNUMBER('Quantities Report_Secondary'!$A1393), "", TRIM(CLEAN(SUBSTITUTE('Quantities Report_Secondary'!$A1393, CHAR(160), " "))))</f>
        <v/>
      </c>
      <c r="C1395" s="30">
        <f>'Quantities Report_Secondary'!F1393</f>
        <v>0</v>
      </c>
      <c r="D1395" s="32">
        <f>'Quantities Report_Secondary'!G1393</f>
        <v>0</v>
      </c>
    </row>
    <row r="1396" spans="1:4">
      <c r="A1396" s="15" t="str">
        <f>IF(ISNUMBER(VALUE(SUBSTITUTE('Quantities Report_Secondary'!$A1394,"+",""))), VALUE(SUBSTITUTE('Quantities Report_Secondary'!$A1394,"+","")),IF('Quantities Report_Secondary'!$A1394="","End of Project",$A1395))</f>
        <v>End of Project</v>
      </c>
      <c r="B1396" s="30" t="str">
        <f>IF(ISNUMBER('Quantities Report_Secondary'!$A1394), "", TRIM(CLEAN(SUBSTITUTE('Quantities Report_Secondary'!$A1394, CHAR(160), " "))))</f>
        <v/>
      </c>
      <c r="C1396" s="30">
        <f>'Quantities Report_Secondary'!F1394</f>
        <v>0</v>
      </c>
      <c r="D1396" s="32">
        <f>'Quantities Report_Secondary'!G1394</f>
        <v>0</v>
      </c>
    </row>
    <row r="1397" spans="1:4">
      <c r="A1397" s="15" t="str">
        <f>IF(ISNUMBER(VALUE(SUBSTITUTE('Quantities Report_Secondary'!$A1395,"+",""))), VALUE(SUBSTITUTE('Quantities Report_Secondary'!$A1395,"+","")),IF('Quantities Report_Secondary'!$A1395="","End of Project",$A1396))</f>
        <v>End of Project</v>
      </c>
      <c r="B1397" s="30" t="str">
        <f>IF(ISNUMBER('Quantities Report_Secondary'!$A1395), "", TRIM(CLEAN(SUBSTITUTE('Quantities Report_Secondary'!$A1395, CHAR(160), " "))))</f>
        <v/>
      </c>
      <c r="C1397" s="30">
        <f>'Quantities Report_Secondary'!F1395</f>
        <v>0</v>
      </c>
      <c r="D1397" s="32">
        <f>'Quantities Report_Secondary'!G1395</f>
        <v>0</v>
      </c>
    </row>
    <row r="1398" spans="1:4">
      <c r="A1398" s="15" t="str">
        <f>IF(ISNUMBER(VALUE(SUBSTITUTE('Quantities Report_Secondary'!$A1396,"+",""))), VALUE(SUBSTITUTE('Quantities Report_Secondary'!$A1396,"+","")),IF('Quantities Report_Secondary'!$A1396="","End of Project",$A1397))</f>
        <v>End of Project</v>
      </c>
      <c r="B1398" s="30" t="str">
        <f>IF(ISNUMBER('Quantities Report_Secondary'!$A1396), "", TRIM(CLEAN(SUBSTITUTE('Quantities Report_Secondary'!$A1396, CHAR(160), " "))))</f>
        <v/>
      </c>
      <c r="C1398" s="30">
        <f>'Quantities Report_Secondary'!F1396</f>
        <v>0</v>
      </c>
      <c r="D1398" s="32">
        <f>'Quantities Report_Secondary'!G1396</f>
        <v>0</v>
      </c>
    </row>
    <row r="1399" spans="1:4">
      <c r="A1399" s="15" t="str">
        <f>IF(ISNUMBER(VALUE(SUBSTITUTE('Quantities Report_Secondary'!$A1397,"+",""))), VALUE(SUBSTITUTE('Quantities Report_Secondary'!$A1397,"+","")),IF('Quantities Report_Secondary'!$A1397="","End of Project",$A1398))</f>
        <v>End of Project</v>
      </c>
      <c r="B1399" s="30" t="str">
        <f>IF(ISNUMBER('Quantities Report_Secondary'!$A1397), "", TRIM(CLEAN(SUBSTITUTE('Quantities Report_Secondary'!$A1397, CHAR(160), " "))))</f>
        <v/>
      </c>
      <c r="C1399" s="30">
        <f>'Quantities Report_Secondary'!F1397</f>
        <v>0</v>
      </c>
      <c r="D1399" s="32">
        <f>'Quantities Report_Secondary'!G1397</f>
        <v>0</v>
      </c>
    </row>
    <row r="1400" spans="1:4">
      <c r="A1400" s="15" t="str">
        <f>IF(ISNUMBER(VALUE(SUBSTITUTE('Quantities Report_Secondary'!$A1398,"+",""))), VALUE(SUBSTITUTE('Quantities Report_Secondary'!$A1398,"+","")),IF('Quantities Report_Secondary'!$A1398="","End of Project",$A1399))</f>
        <v>End of Project</v>
      </c>
      <c r="B1400" s="30" t="str">
        <f>IF(ISNUMBER('Quantities Report_Secondary'!$A1398), "", TRIM(CLEAN(SUBSTITUTE('Quantities Report_Secondary'!$A1398, CHAR(160), " "))))</f>
        <v/>
      </c>
      <c r="C1400" s="30">
        <f>'Quantities Report_Secondary'!F1398</f>
        <v>0</v>
      </c>
      <c r="D1400" s="32">
        <f>'Quantities Report_Secondary'!G1398</f>
        <v>0</v>
      </c>
    </row>
    <row r="1401" spans="1:4">
      <c r="A1401" s="15" t="str">
        <f>IF(ISNUMBER(VALUE(SUBSTITUTE('Quantities Report_Secondary'!$A1399,"+",""))), VALUE(SUBSTITUTE('Quantities Report_Secondary'!$A1399,"+","")),IF('Quantities Report_Secondary'!$A1399="","End of Project",$A1400))</f>
        <v>End of Project</v>
      </c>
      <c r="B1401" s="30" t="str">
        <f>IF(ISNUMBER('Quantities Report_Secondary'!$A1399), "", TRIM(CLEAN(SUBSTITUTE('Quantities Report_Secondary'!$A1399, CHAR(160), " "))))</f>
        <v/>
      </c>
      <c r="C1401" s="30">
        <f>'Quantities Report_Secondary'!F1399</f>
        <v>0</v>
      </c>
      <c r="D1401" s="32">
        <f>'Quantities Report_Secondary'!G1399</f>
        <v>0</v>
      </c>
    </row>
    <row r="1402" spans="1:4">
      <c r="A1402" s="15" t="str">
        <f>IF(ISNUMBER(VALUE(SUBSTITUTE('Quantities Report_Secondary'!$A1400,"+",""))), VALUE(SUBSTITUTE('Quantities Report_Secondary'!$A1400,"+","")),IF('Quantities Report_Secondary'!$A1400="","End of Project",$A1401))</f>
        <v>End of Project</v>
      </c>
      <c r="B1402" s="30" t="str">
        <f>IF(ISNUMBER('Quantities Report_Secondary'!$A1400), "", TRIM(CLEAN(SUBSTITUTE('Quantities Report_Secondary'!$A1400, CHAR(160), " "))))</f>
        <v/>
      </c>
      <c r="C1402" s="30">
        <f>'Quantities Report_Secondary'!F1400</f>
        <v>0</v>
      </c>
      <c r="D1402" s="32">
        <f>'Quantities Report_Secondary'!G1400</f>
        <v>0</v>
      </c>
    </row>
    <row r="1403" spans="1:4">
      <c r="A1403" s="15" t="str">
        <f>IF(ISNUMBER(VALUE(SUBSTITUTE('Quantities Report_Secondary'!$A1401,"+",""))), VALUE(SUBSTITUTE('Quantities Report_Secondary'!$A1401,"+","")),IF('Quantities Report_Secondary'!$A1401="","End of Project",$A1402))</f>
        <v>End of Project</v>
      </c>
      <c r="B1403" s="30" t="str">
        <f>IF(ISNUMBER('Quantities Report_Secondary'!$A1401), "", TRIM(CLEAN(SUBSTITUTE('Quantities Report_Secondary'!$A1401, CHAR(160), " "))))</f>
        <v/>
      </c>
      <c r="C1403" s="30">
        <f>'Quantities Report_Secondary'!F1401</f>
        <v>0</v>
      </c>
      <c r="D1403" s="32">
        <f>'Quantities Report_Secondary'!G1401</f>
        <v>0</v>
      </c>
    </row>
    <row r="1404" spans="1:4">
      <c r="A1404" s="15" t="str">
        <f>IF(ISNUMBER(VALUE(SUBSTITUTE('Quantities Report_Secondary'!$A1402,"+",""))), VALUE(SUBSTITUTE('Quantities Report_Secondary'!$A1402,"+","")),IF('Quantities Report_Secondary'!$A1402="","End of Project",$A1403))</f>
        <v>End of Project</v>
      </c>
      <c r="B1404" s="30" t="str">
        <f>IF(ISNUMBER('Quantities Report_Secondary'!$A1402), "", TRIM(CLEAN(SUBSTITUTE('Quantities Report_Secondary'!$A1402, CHAR(160), " "))))</f>
        <v/>
      </c>
      <c r="C1404" s="30">
        <f>'Quantities Report_Secondary'!F1402</f>
        <v>0</v>
      </c>
      <c r="D1404" s="32">
        <f>'Quantities Report_Secondary'!G1402</f>
        <v>0</v>
      </c>
    </row>
    <row r="1405" spans="1:4">
      <c r="A1405" s="15" t="str">
        <f>IF(ISNUMBER(VALUE(SUBSTITUTE('Quantities Report_Secondary'!$A1403,"+",""))), VALUE(SUBSTITUTE('Quantities Report_Secondary'!$A1403,"+","")),IF('Quantities Report_Secondary'!$A1403="","End of Project",$A1404))</f>
        <v>End of Project</v>
      </c>
      <c r="B1405" s="30" t="str">
        <f>IF(ISNUMBER('Quantities Report_Secondary'!$A1403), "", TRIM(CLEAN(SUBSTITUTE('Quantities Report_Secondary'!$A1403, CHAR(160), " "))))</f>
        <v/>
      </c>
      <c r="C1405" s="30">
        <f>'Quantities Report_Secondary'!F1403</f>
        <v>0</v>
      </c>
      <c r="D1405" s="32">
        <f>'Quantities Report_Secondary'!G1403</f>
        <v>0</v>
      </c>
    </row>
    <row r="1406" spans="1:4">
      <c r="A1406" s="15" t="str">
        <f>IF(ISNUMBER(VALUE(SUBSTITUTE('Quantities Report_Secondary'!$A1404,"+",""))), VALUE(SUBSTITUTE('Quantities Report_Secondary'!$A1404,"+","")),IF('Quantities Report_Secondary'!$A1404="","End of Project",$A1405))</f>
        <v>End of Project</v>
      </c>
      <c r="B1406" s="30" t="str">
        <f>IF(ISNUMBER('Quantities Report_Secondary'!$A1404), "", TRIM(CLEAN(SUBSTITUTE('Quantities Report_Secondary'!$A1404, CHAR(160), " "))))</f>
        <v/>
      </c>
      <c r="C1406" s="30">
        <f>'Quantities Report_Secondary'!F1404</f>
        <v>0</v>
      </c>
      <c r="D1406" s="32">
        <f>'Quantities Report_Secondary'!G1404</f>
        <v>0</v>
      </c>
    </row>
    <row r="1407" spans="1:4">
      <c r="A1407" s="15" t="str">
        <f>IF(ISNUMBER(VALUE(SUBSTITUTE('Quantities Report_Secondary'!$A1405,"+",""))), VALUE(SUBSTITUTE('Quantities Report_Secondary'!$A1405,"+","")),IF('Quantities Report_Secondary'!$A1405="","End of Project",$A1406))</f>
        <v>End of Project</v>
      </c>
      <c r="B1407" s="30" t="str">
        <f>IF(ISNUMBER('Quantities Report_Secondary'!$A1405), "", TRIM(CLEAN(SUBSTITUTE('Quantities Report_Secondary'!$A1405, CHAR(160), " "))))</f>
        <v/>
      </c>
      <c r="C1407" s="30">
        <f>'Quantities Report_Secondary'!F1405</f>
        <v>0</v>
      </c>
      <c r="D1407" s="32">
        <f>'Quantities Report_Secondary'!G1405</f>
        <v>0</v>
      </c>
    </row>
    <row r="1408" spans="1:4">
      <c r="A1408" s="15" t="str">
        <f>IF(ISNUMBER(VALUE(SUBSTITUTE('Quantities Report_Secondary'!$A1406,"+",""))), VALUE(SUBSTITUTE('Quantities Report_Secondary'!$A1406,"+","")),IF('Quantities Report_Secondary'!$A1406="","End of Project",$A1407))</f>
        <v>End of Project</v>
      </c>
      <c r="B1408" s="30" t="str">
        <f>IF(ISNUMBER('Quantities Report_Secondary'!$A1406), "", TRIM(CLEAN(SUBSTITUTE('Quantities Report_Secondary'!$A1406, CHAR(160), " "))))</f>
        <v/>
      </c>
      <c r="C1408" s="30">
        <f>'Quantities Report_Secondary'!F1406</f>
        <v>0</v>
      </c>
      <c r="D1408" s="32">
        <f>'Quantities Report_Secondary'!G1406</f>
        <v>0</v>
      </c>
    </row>
    <row r="1409" spans="1:4">
      <c r="A1409" s="15" t="str">
        <f>IF(ISNUMBER(VALUE(SUBSTITUTE('Quantities Report_Secondary'!$A1407,"+",""))), VALUE(SUBSTITUTE('Quantities Report_Secondary'!$A1407,"+","")),IF('Quantities Report_Secondary'!$A1407="","End of Project",$A1408))</f>
        <v>End of Project</v>
      </c>
      <c r="B1409" s="30" t="str">
        <f>IF(ISNUMBER('Quantities Report_Secondary'!$A1407), "", TRIM(CLEAN(SUBSTITUTE('Quantities Report_Secondary'!$A1407, CHAR(160), " "))))</f>
        <v/>
      </c>
      <c r="C1409" s="30">
        <f>'Quantities Report_Secondary'!F1407</f>
        <v>0</v>
      </c>
      <c r="D1409" s="32">
        <f>'Quantities Report_Secondary'!G1407</f>
        <v>0</v>
      </c>
    </row>
    <row r="1410" spans="1:4">
      <c r="A1410" s="15" t="str">
        <f>IF(ISNUMBER(VALUE(SUBSTITUTE('Quantities Report_Secondary'!$A1408,"+",""))), VALUE(SUBSTITUTE('Quantities Report_Secondary'!$A1408,"+","")),IF('Quantities Report_Secondary'!$A1408="","End of Project",$A1409))</f>
        <v>End of Project</v>
      </c>
      <c r="B1410" s="30" t="str">
        <f>IF(ISNUMBER('Quantities Report_Secondary'!$A1408), "", TRIM(CLEAN(SUBSTITUTE('Quantities Report_Secondary'!$A1408, CHAR(160), " "))))</f>
        <v/>
      </c>
      <c r="C1410" s="30">
        <f>'Quantities Report_Secondary'!F1408</f>
        <v>0</v>
      </c>
      <c r="D1410" s="32">
        <f>'Quantities Report_Secondary'!G1408</f>
        <v>0</v>
      </c>
    </row>
    <row r="1411" spans="1:4">
      <c r="A1411" s="15" t="str">
        <f>IF(ISNUMBER(VALUE(SUBSTITUTE('Quantities Report_Secondary'!$A1409,"+",""))), VALUE(SUBSTITUTE('Quantities Report_Secondary'!$A1409,"+","")),IF('Quantities Report_Secondary'!$A1409="","End of Project",$A1410))</f>
        <v>End of Project</v>
      </c>
      <c r="B1411" s="30" t="str">
        <f>IF(ISNUMBER('Quantities Report_Secondary'!$A1409), "", TRIM(CLEAN(SUBSTITUTE('Quantities Report_Secondary'!$A1409, CHAR(160), " "))))</f>
        <v/>
      </c>
      <c r="C1411" s="30">
        <f>'Quantities Report_Secondary'!F1409</f>
        <v>0</v>
      </c>
      <c r="D1411" s="32">
        <f>'Quantities Report_Secondary'!G1409</f>
        <v>0</v>
      </c>
    </row>
    <row r="1412" spans="1:4">
      <c r="A1412" s="15" t="str">
        <f>IF(ISNUMBER(VALUE(SUBSTITUTE('Quantities Report_Secondary'!$A1410,"+",""))), VALUE(SUBSTITUTE('Quantities Report_Secondary'!$A1410,"+","")),IF('Quantities Report_Secondary'!$A1410="","End of Project",$A1411))</f>
        <v>End of Project</v>
      </c>
      <c r="B1412" s="30" t="str">
        <f>IF(ISNUMBER('Quantities Report_Secondary'!$A1410), "", TRIM(CLEAN(SUBSTITUTE('Quantities Report_Secondary'!$A1410, CHAR(160), " "))))</f>
        <v/>
      </c>
      <c r="C1412" s="30">
        <f>'Quantities Report_Secondary'!F1410</f>
        <v>0</v>
      </c>
      <c r="D1412" s="32">
        <f>'Quantities Report_Secondary'!G1410</f>
        <v>0</v>
      </c>
    </row>
    <row r="1413" spans="1:4">
      <c r="A1413" s="15" t="str">
        <f>IF(ISNUMBER(VALUE(SUBSTITUTE('Quantities Report_Secondary'!$A1411,"+",""))), VALUE(SUBSTITUTE('Quantities Report_Secondary'!$A1411,"+","")),IF('Quantities Report_Secondary'!$A1411="","End of Project",$A1412))</f>
        <v>End of Project</v>
      </c>
      <c r="B1413" s="30" t="str">
        <f>IF(ISNUMBER('Quantities Report_Secondary'!$A1411), "", TRIM(CLEAN(SUBSTITUTE('Quantities Report_Secondary'!$A1411, CHAR(160), " "))))</f>
        <v/>
      </c>
      <c r="C1413" s="30">
        <f>'Quantities Report_Secondary'!F1411</f>
        <v>0</v>
      </c>
      <c r="D1413" s="32">
        <f>'Quantities Report_Secondary'!G1411</f>
        <v>0</v>
      </c>
    </row>
    <row r="1414" spans="1:4">
      <c r="A1414" s="15" t="str">
        <f>IF(ISNUMBER(VALUE(SUBSTITUTE('Quantities Report_Secondary'!$A1412,"+",""))), VALUE(SUBSTITUTE('Quantities Report_Secondary'!$A1412,"+","")),IF('Quantities Report_Secondary'!$A1412="","End of Project",$A1413))</f>
        <v>End of Project</v>
      </c>
      <c r="B1414" s="30" t="str">
        <f>IF(ISNUMBER('Quantities Report_Secondary'!$A1412), "", TRIM(CLEAN(SUBSTITUTE('Quantities Report_Secondary'!$A1412, CHAR(160), " "))))</f>
        <v/>
      </c>
      <c r="C1414" s="30">
        <f>'Quantities Report_Secondary'!F1412</f>
        <v>0</v>
      </c>
      <c r="D1414" s="32">
        <f>'Quantities Report_Secondary'!G1412</f>
        <v>0</v>
      </c>
    </row>
    <row r="1415" spans="1:4">
      <c r="A1415" s="15" t="str">
        <f>IF(ISNUMBER(VALUE(SUBSTITUTE('Quantities Report_Secondary'!$A1413,"+",""))), VALUE(SUBSTITUTE('Quantities Report_Secondary'!$A1413,"+","")),IF('Quantities Report_Secondary'!$A1413="","End of Project",$A1414))</f>
        <v>End of Project</v>
      </c>
      <c r="B1415" s="30" t="str">
        <f>IF(ISNUMBER('Quantities Report_Secondary'!$A1413), "", TRIM(CLEAN(SUBSTITUTE('Quantities Report_Secondary'!$A1413, CHAR(160), " "))))</f>
        <v/>
      </c>
      <c r="C1415" s="30">
        <f>'Quantities Report_Secondary'!F1413</f>
        <v>0</v>
      </c>
      <c r="D1415" s="32">
        <f>'Quantities Report_Secondary'!G1413</f>
        <v>0</v>
      </c>
    </row>
    <row r="1416" spans="1:4">
      <c r="A1416" s="15" t="str">
        <f>IF(ISNUMBER(VALUE(SUBSTITUTE('Quantities Report_Secondary'!$A1414,"+",""))), VALUE(SUBSTITUTE('Quantities Report_Secondary'!$A1414,"+","")),IF('Quantities Report_Secondary'!$A1414="","End of Project",$A1415))</f>
        <v>End of Project</v>
      </c>
      <c r="B1416" s="30" t="str">
        <f>IF(ISNUMBER('Quantities Report_Secondary'!$A1414), "", TRIM(CLEAN(SUBSTITUTE('Quantities Report_Secondary'!$A1414, CHAR(160), " "))))</f>
        <v/>
      </c>
      <c r="C1416" s="30">
        <f>'Quantities Report_Secondary'!F1414</f>
        <v>0</v>
      </c>
      <c r="D1416" s="32">
        <f>'Quantities Report_Secondary'!G1414</f>
        <v>0</v>
      </c>
    </row>
    <row r="1417" spans="1:4">
      <c r="A1417" s="15" t="str">
        <f>IF(ISNUMBER(VALUE(SUBSTITUTE('Quantities Report_Secondary'!$A1415,"+",""))), VALUE(SUBSTITUTE('Quantities Report_Secondary'!$A1415,"+","")),IF('Quantities Report_Secondary'!$A1415="","End of Project",$A1416))</f>
        <v>End of Project</v>
      </c>
      <c r="B1417" s="30" t="str">
        <f>IF(ISNUMBER('Quantities Report_Secondary'!$A1415), "", TRIM(CLEAN(SUBSTITUTE('Quantities Report_Secondary'!$A1415, CHAR(160), " "))))</f>
        <v/>
      </c>
      <c r="C1417" s="30">
        <f>'Quantities Report_Secondary'!F1415</f>
        <v>0</v>
      </c>
      <c r="D1417" s="32">
        <f>'Quantities Report_Secondary'!G1415</f>
        <v>0</v>
      </c>
    </row>
    <row r="1418" spans="1:4">
      <c r="A1418" s="15" t="str">
        <f>IF(ISNUMBER(VALUE(SUBSTITUTE('Quantities Report_Secondary'!$A1416,"+",""))), VALUE(SUBSTITUTE('Quantities Report_Secondary'!$A1416,"+","")),IF('Quantities Report_Secondary'!$A1416="","End of Project",$A1417))</f>
        <v>End of Project</v>
      </c>
      <c r="B1418" s="30" t="str">
        <f>IF(ISNUMBER('Quantities Report_Secondary'!$A1416), "", TRIM(CLEAN(SUBSTITUTE('Quantities Report_Secondary'!$A1416, CHAR(160), " "))))</f>
        <v/>
      </c>
      <c r="C1418" s="30">
        <f>'Quantities Report_Secondary'!F1416</f>
        <v>0</v>
      </c>
      <c r="D1418" s="32">
        <f>'Quantities Report_Secondary'!G1416</f>
        <v>0</v>
      </c>
    </row>
    <row r="1419" spans="1:4">
      <c r="A1419" s="15" t="str">
        <f>IF(ISNUMBER(VALUE(SUBSTITUTE('Quantities Report_Secondary'!$A1417,"+",""))), VALUE(SUBSTITUTE('Quantities Report_Secondary'!$A1417,"+","")),IF('Quantities Report_Secondary'!$A1417="","End of Project",$A1418))</f>
        <v>End of Project</v>
      </c>
      <c r="B1419" s="30" t="str">
        <f>IF(ISNUMBER('Quantities Report_Secondary'!$A1417), "", TRIM(CLEAN(SUBSTITUTE('Quantities Report_Secondary'!$A1417, CHAR(160), " "))))</f>
        <v/>
      </c>
      <c r="C1419" s="30">
        <f>'Quantities Report_Secondary'!F1417</f>
        <v>0</v>
      </c>
      <c r="D1419" s="32">
        <f>'Quantities Report_Secondary'!G1417</f>
        <v>0</v>
      </c>
    </row>
    <row r="1420" spans="1:4">
      <c r="A1420" s="15" t="str">
        <f>IF(ISNUMBER(VALUE(SUBSTITUTE('Quantities Report_Secondary'!$A1418,"+",""))), VALUE(SUBSTITUTE('Quantities Report_Secondary'!$A1418,"+","")),IF('Quantities Report_Secondary'!$A1418="","End of Project",$A1419))</f>
        <v>End of Project</v>
      </c>
      <c r="B1420" s="30" t="str">
        <f>IF(ISNUMBER('Quantities Report_Secondary'!$A1418), "", TRIM(CLEAN(SUBSTITUTE('Quantities Report_Secondary'!$A1418, CHAR(160), " "))))</f>
        <v/>
      </c>
      <c r="C1420" s="30">
        <f>'Quantities Report_Secondary'!F1418</f>
        <v>0</v>
      </c>
      <c r="D1420" s="32">
        <f>'Quantities Report_Secondary'!G1418</f>
        <v>0</v>
      </c>
    </row>
    <row r="1421" spans="1:4">
      <c r="A1421" s="15" t="str">
        <f>IF(ISNUMBER(VALUE(SUBSTITUTE('Quantities Report_Secondary'!$A1419,"+",""))), VALUE(SUBSTITUTE('Quantities Report_Secondary'!$A1419,"+","")),IF('Quantities Report_Secondary'!$A1419="","End of Project",$A1420))</f>
        <v>End of Project</v>
      </c>
      <c r="B1421" s="30" t="str">
        <f>IF(ISNUMBER('Quantities Report_Secondary'!$A1419), "", TRIM(CLEAN(SUBSTITUTE('Quantities Report_Secondary'!$A1419, CHAR(160), " "))))</f>
        <v/>
      </c>
      <c r="C1421" s="30">
        <f>'Quantities Report_Secondary'!F1419</f>
        <v>0</v>
      </c>
      <c r="D1421" s="32">
        <f>'Quantities Report_Secondary'!G1419</f>
        <v>0</v>
      </c>
    </row>
    <row r="1422" spans="1:4">
      <c r="A1422" s="15" t="str">
        <f>IF(ISNUMBER(VALUE(SUBSTITUTE('Quantities Report_Secondary'!$A1420,"+",""))), VALUE(SUBSTITUTE('Quantities Report_Secondary'!$A1420,"+","")),IF('Quantities Report_Secondary'!$A1420="","End of Project",$A1421))</f>
        <v>End of Project</v>
      </c>
      <c r="B1422" s="30" t="str">
        <f>IF(ISNUMBER('Quantities Report_Secondary'!$A1420), "", TRIM(CLEAN(SUBSTITUTE('Quantities Report_Secondary'!$A1420, CHAR(160), " "))))</f>
        <v/>
      </c>
      <c r="C1422" s="30">
        <f>'Quantities Report_Secondary'!F1420</f>
        <v>0</v>
      </c>
      <c r="D1422" s="32">
        <f>'Quantities Report_Secondary'!G1420</f>
        <v>0</v>
      </c>
    </row>
    <row r="1423" spans="1:4">
      <c r="A1423" s="15" t="str">
        <f>IF(ISNUMBER(VALUE(SUBSTITUTE('Quantities Report_Secondary'!$A1421,"+",""))), VALUE(SUBSTITUTE('Quantities Report_Secondary'!$A1421,"+","")),IF('Quantities Report_Secondary'!$A1421="","End of Project",$A1422))</f>
        <v>End of Project</v>
      </c>
      <c r="B1423" s="30" t="str">
        <f>IF(ISNUMBER('Quantities Report_Secondary'!$A1421), "", TRIM(CLEAN(SUBSTITUTE('Quantities Report_Secondary'!$A1421, CHAR(160), " "))))</f>
        <v/>
      </c>
      <c r="C1423" s="30">
        <f>'Quantities Report_Secondary'!F1421</f>
        <v>0</v>
      </c>
      <c r="D1423" s="32">
        <f>'Quantities Report_Secondary'!G1421</f>
        <v>0</v>
      </c>
    </row>
    <row r="1424" spans="1:4">
      <c r="A1424" s="15" t="str">
        <f>IF(ISNUMBER(VALUE(SUBSTITUTE('Quantities Report_Secondary'!$A1422,"+",""))), VALUE(SUBSTITUTE('Quantities Report_Secondary'!$A1422,"+","")),IF('Quantities Report_Secondary'!$A1422="","End of Project",$A1423))</f>
        <v>End of Project</v>
      </c>
      <c r="B1424" s="30" t="str">
        <f>IF(ISNUMBER('Quantities Report_Secondary'!$A1422), "", TRIM(CLEAN(SUBSTITUTE('Quantities Report_Secondary'!$A1422, CHAR(160), " "))))</f>
        <v/>
      </c>
      <c r="C1424" s="30">
        <f>'Quantities Report_Secondary'!F1422</f>
        <v>0</v>
      </c>
      <c r="D1424" s="32">
        <f>'Quantities Report_Secondary'!G1422</f>
        <v>0</v>
      </c>
    </row>
    <row r="1425" spans="1:4">
      <c r="A1425" s="15" t="str">
        <f>IF(ISNUMBER(VALUE(SUBSTITUTE('Quantities Report_Secondary'!$A1423,"+",""))), VALUE(SUBSTITUTE('Quantities Report_Secondary'!$A1423,"+","")),IF('Quantities Report_Secondary'!$A1423="","End of Project",$A1424))</f>
        <v>End of Project</v>
      </c>
      <c r="B1425" s="30" t="str">
        <f>IF(ISNUMBER('Quantities Report_Secondary'!$A1423), "", TRIM(CLEAN(SUBSTITUTE('Quantities Report_Secondary'!$A1423, CHAR(160), " "))))</f>
        <v/>
      </c>
      <c r="C1425" s="30">
        <f>'Quantities Report_Secondary'!F1423</f>
        <v>0</v>
      </c>
      <c r="D1425" s="32">
        <f>'Quantities Report_Secondary'!G1423</f>
        <v>0</v>
      </c>
    </row>
    <row r="1426" spans="1:4">
      <c r="A1426" s="15" t="str">
        <f>IF(ISNUMBER(VALUE(SUBSTITUTE('Quantities Report_Secondary'!$A1424,"+",""))), VALUE(SUBSTITUTE('Quantities Report_Secondary'!$A1424,"+","")),IF('Quantities Report_Secondary'!$A1424="","End of Project",$A1425))</f>
        <v>End of Project</v>
      </c>
      <c r="B1426" s="30" t="str">
        <f>IF(ISNUMBER('Quantities Report_Secondary'!$A1424), "", TRIM(CLEAN(SUBSTITUTE('Quantities Report_Secondary'!$A1424, CHAR(160), " "))))</f>
        <v/>
      </c>
      <c r="C1426" s="30">
        <f>'Quantities Report_Secondary'!F1424</f>
        <v>0</v>
      </c>
      <c r="D1426" s="32">
        <f>'Quantities Report_Secondary'!G1424</f>
        <v>0</v>
      </c>
    </row>
    <row r="1427" spans="1:4">
      <c r="A1427" s="15" t="str">
        <f>IF(ISNUMBER(VALUE(SUBSTITUTE('Quantities Report_Secondary'!$A1425,"+",""))), VALUE(SUBSTITUTE('Quantities Report_Secondary'!$A1425,"+","")),IF('Quantities Report_Secondary'!$A1425="","End of Project",$A1426))</f>
        <v>End of Project</v>
      </c>
      <c r="B1427" s="30" t="str">
        <f>IF(ISNUMBER('Quantities Report_Secondary'!$A1425), "", TRIM(CLEAN(SUBSTITUTE('Quantities Report_Secondary'!$A1425, CHAR(160), " "))))</f>
        <v/>
      </c>
      <c r="C1427" s="30">
        <f>'Quantities Report_Secondary'!F1425</f>
        <v>0</v>
      </c>
      <c r="D1427" s="32">
        <f>'Quantities Report_Secondary'!G1425</f>
        <v>0</v>
      </c>
    </row>
    <row r="1428" spans="1:4">
      <c r="A1428" s="15" t="str">
        <f>IF(ISNUMBER(VALUE(SUBSTITUTE('Quantities Report_Secondary'!$A1426,"+",""))), VALUE(SUBSTITUTE('Quantities Report_Secondary'!$A1426,"+","")),IF('Quantities Report_Secondary'!$A1426="","End of Project",$A1427))</f>
        <v>End of Project</v>
      </c>
      <c r="B1428" s="30" t="str">
        <f>IF(ISNUMBER('Quantities Report_Secondary'!$A1426), "", TRIM(CLEAN(SUBSTITUTE('Quantities Report_Secondary'!$A1426, CHAR(160), " "))))</f>
        <v/>
      </c>
      <c r="C1428" s="30">
        <f>'Quantities Report_Secondary'!F1426</f>
        <v>0</v>
      </c>
      <c r="D1428" s="32">
        <f>'Quantities Report_Secondary'!G1426</f>
        <v>0</v>
      </c>
    </row>
    <row r="1429" spans="1:4">
      <c r="A1429" s="15" t="str">
        <f>IF(ISNUMBER(VALUE(SUBSTITUTE('Quantities Report_Secondary'!$A1427,"+",""))), VALUE(SUBSTITUTE('Quantities Report_Secondary'!$A1427,"+","")),IF('Quantities Report_Secondary'!$A1427="","End of Project",$A1428))</f>
        <v>End of Project</v>
      </c>
      <c r="B1429" s="30" t="str">
        <f>IF(ISNUMBER('Quantities Report_Secondary'!$A1427), "", TRIM(CLEAN(SUBSTITUTE('Quantities Report_Secondary'!$A1427, CHAR(160), " "))))</f>
        <v/>
      </c>
      <c r="C1429" s="30">
        <f>'Quantities Report_Secondary'!F1427</f>
        <v>0</v>
      </c>
      <c r="D1429" s="32">
        <f>'Quantities Report_Secondary'!G1427</f>
        <v>0</v>
      </c>
    </row>
    <row r="1430" spans="1:4">
      <c r="A1430" s="15" t="str">
        <f>IF(ISNUMBER(VALUE(SUBSTITUTE('Quantities Report_Secondary'!$A1428,"+",""))), VALUE(SUBSTITUTE('Quantities Report_Secondary'!$A1428,"+","")),IF('Quantities Report_Secondary'!$A1428="","End of Project",$A1429))</f>
        <v>End of Project</v>
      </c>
      <c r="B1430" s="30" t="str">
        <f>IF(ISNUMBER('Quantities Report_Secondary'!$A1428), "", TRIM(CLEAN(SUBSTITUTE('Quantities Report_Secondary'!$A1428, CHAR(160), " "))))</f>
        <v/>
      </c>
      <c r="C1430" s="30">
        <f>'Quantities Report_Secondary'!F1428</f>
        <v>0</v>
      </c>
      <c r="D1430" s="32">
        <f>'Quantities Report_Secondary'!G1428</f>
        <v>0</v>
      </c>
    </row>
    <row r="1431" spans="1:4">
      <c r="A1431" s="15" t="str">
        <f>IF(ISNUMBER(VALUE(SUBSTITUTE('Quantities Report_Secondary'!$A1429,"+",""))), VALUE(SUBSTITUTE('Quantities Report_Secondary'!$A1429,"+","")),IF('Quantities Report_Secondary'!$A1429="","End of Project",$A1430))</f>
        <v>End of Project</v>
      </c>
      <c r="B1431" s="30" t="str">
        <f>IF(ISNUMBER('Quantities Report_Secondary'!$A1429), "", TRIM(CLEAN(SUBSTITUTE('Quantities Report_Secondary'!$A1429, CHAR(160), " "))))</f>
        <v/>
      </c>
      <c r="C1431" s="30">
        <f>'Quantities Report_Secondary'!F1429</f>
        <v>0</v>
      </c>
      <c r="D1431" s="32">
        <f>'Quantities Report_Secondary'!G1429</f>
        <v>0</v>
      </c>
    </row>
    <row r="1432" spans="1:4">
      <c r="A1432" s="15" t="str">
        <f>IF(ISNUMBER(VALUE(SUBSTITUTE('Quantities Report_Secondary'!$A1430,"+",""))), VALUE(SUBSTITUTE('Quantities Report_Secondary'!$A1430,"+","")),IF('Quantities Report_Secondary'!$A1430="","End of Project",$A1431))</f>
        <v>End of Project</v>
      </c>
      <c r="B1432" s="30" t="str">
        <f>IF(ISNUMBER('Quantities Report_Secondary'!$A1430), "", TRIM(CLEAN(SUBSTITUTE('Quantities Report_Secondary'!$A1430, CHAR(160), " "))))</f>
        <v/>
      </c>
      <c r="C1432" s="30">
        <f>'Quantities Report_Secondary'!F1430</f>
        <v>0</v>
      </c>
      <c r="D1432" s="32">
        <f>'Quantities Report_Secondary'!G1430</f>
        <v>0</v>
      </c>
    </row>
    <row r="1433" spans="1:4">
      <c r="A1433" s="15" t="str">
        <f>IF(ISNUMBER(VALUE(SUBSTITUTE('Quantities Report_Secondary'!$A1431,"+",""))), VALUE(SUBSTITUTE('Quantities Report_Secondary'!$A1431,"+","")),IF('Quantities Report_Secondary'!$A1431="","End of Project",$A1432))</f>
        <v>End of Project</v>
      </c>
      <c r="B1433" s="30" t="str">
        <f>IF(ISNUMBER('Quantities Report_Secondary'!$A1431), "", TRIM(CLEAN(SUBSTITUTE('Quantities Report_Secondary'!$A1431, CHAR(160), " "))))</f>
        <v/>
      </c>
      <c r="C1433" s="30">
        <f>'Quantities Report_Secondary'!F1431</f>
        <v>0</v>
      </c>
      <c r="D1433" s="32">
        <f>'Quantities Report_Secondary'!G1431</f>
        <v>0</v>
      </c>
    </row>
    <row r="1434" spans="1:4">
      <c r="A1434" s="15" t="str">
        <f>IF(ISNUMBER(VALUE(SUBSTITUTE('Quantities Report_Secondary'!$A1432,"+",""))), VALUE(SUBSTITUTE('Quantities Report_Secondary'!$A1432,"+","")),IF('Quantities Report_Secondary'!$A1432="","End of Project",$A1433))</f>
        <v>End of Project</v>
      </c>
      <c r="B1434" s="30" t="str">
        <f>IF(ISNUMBER('Quantities Report_Secondary'!$A1432), "", TRIM(CLEAN(SUBSTITUTE('Quantities Report_Secondary'!$A1432, CHAR(160), " "))))</f>
        <v/>
      </c>
      <c r="C1434" s="30">
        <f>'Quantities Report_Secondary'!F1432</f>
        <v>0</v>
      </c>
      <c r="D1434" s="32">
        <f>'Quantities Report_Secondary'!G1432</f>
        <v>0</v>
      </c>
    </row>
    <row r="1435" spans="1:4">
      <c r="A1435" s="15" t="str">
        <f>IF(ISNUMBER(VALUE(SUBSTITUTE('Quantities Report_Secondary'!$A1433,"+",""))), VALUE(SUBSTITUTE('Quantities Report_Secondary'!$A1433,"+","")),IF('Quantities Report_Secondary'!$A1433="","End of Project",$A1434))</f>
        <v>End of Project</v>
      </c>
      <c r="B1435" s="30" t="str">
        <f>IF(ISNUMBER('Quantities Report_Secondary'!$A1433), "", TRIM(CLEAN(SUBSTITUTE('Quantities Report_Secondary'!$A1433, CHAR(160), " "))))</f>
        <v/>
      </c>
      <c r="C1435" s="30">
        <f>'Quantities Report_Secondary'!F1433</f>
        <v>0</v>
      </c>
      <c r="D1435" s="32">
        <f>'Quantities Report_Secondary'!G1433</f>
        <v>0</v>
      </c>
    </row>
    <row r="1436" spans="1:4">
      <c r="A1436" s="15" t="str">
        <f>IF(ISNUMBER(VALUE(SUBSTITUTE('Quantities Report_Secondary'!$A1434,"+",""))), VALUE(SUBSTITUTE('Quantities Report_Secondary'!$A1434,"+","")),IF('Quantities Report_Secondary'!$A1434="","End of Project",$A1435))</f>
        <v>End of Project</v>
      </c>
      <c r="B1436" s="30" t="str">
        <f>IF(ISNUMBER('Quantities Report_Secondary'!$A1434), "", TRIM(CLEAN(SUBSTITUTE('Quantities Report_Secondary'!$A1434, CHAR(160), " "))))</f>
        <v/>
      </c>
      <c r="C1436" s="30">
        <f>'Quantities Report_Secondary'!F1434</f>
        <v>0</v>
      </c>
      <c r="D1436" s="32">
        <f>'Quantities Report_Secondary'!G1434</f>
        <v>0</v>
      </c>
    </row>
    <row r="1437" spans="1:4">
      <c r="A1437" s="15" t="str">
        <f>IF(ISNUMBER(VALUE(SUBSTITUTE('Quantities Report_Secondary'!$A1435,"+",""))), VALUE(SUBSTITUTE('Quantities Report_Secondary'!$A1435,"+","")),IF('Quantities Report_Secondary'!$A1435="","End of Project",$A1436))</f>
        <v>End of Project</v>
      </c>
      <c r="B1437" s="30" t="str">
        <f>IF(ISNUMBER('Quantities Report_Secondary'!$A1435), "", TRIM(CLEAN(SUBSTITUTE('Quantities Report_Secondary'!$A1435, CHAR(160), " "))))</f>
        <v/>
      </c>
      <c r="C1437" s="30">
        <f>'Quantities Report_Secondary'!F1435</f>
        <v>0</v>
      </c>
      <c r="D1437" s="32">
        <f>'Quantities Report_Secondary'!G1435</f>
        <v>0</v>
      </c>
    </row>
    <row r="1438" spans="1:4">
      <c r="A1438" s="15" t="str">
        <f>IF(ISNUMBER(VALUE(SUBSTITUTE('Quantities Report_Secondary'!$A1436,"+",""))), VALUE(SUBSTITUTE('Quantities Report_Secondary'!$A1436,"+","")),IF('Quantities Report_Secondary'!$A1436="","End of Project",$A1437))</f>
        <v>End of Project</v>
      </c>
      <c r="B1438" s="30" t="str">
        <f>IF(ISNUMBER('Quantities Report_Secondary'!$A1436), "", TRIM(CLEAN(SUBSTITUTE('Quantities Report_Secondary'!$A1436, CHAR(160), " "))))</f>
        <v/>
      </c>
      <c r="C1438" s="30">
        <f>'Quantities Report_Secondary'!F1436</f>
        <v>0</v>
      </c>
      <c r="D1438" s="32">
        <f>'Quantities Report_Secondary'!G1436</f>
        <v>0</v>
      </c>
    </row>
    <row r="1439" spans="1:4">
      <c r="A1439" s="15" t="str">
        <f>IF(ISNUMBER(VALUE(SUBSTITUTE('Quantities Report_Secondary'!$A1437,"+",""))), VALUE(SUBSTITUTE('Quantities Report_Secondary'!$A1437,"+","")),IF('Quantities Report_Secondary'!$A1437="","End of Project",$A1438))</f>
        <v>End of Project</v>
      </c>
      <c r="B1439" s="30" t="str">
        <f>IF(ISNUMBER('Quantities Report_Secondary'!$A1437), "", TRIM(CLEAN(SUBSTITUTE('Quantities Report_Secondary'!$A1437, CHAR(160), " "))))</f>
        <v/>
      </c>
      <c r="C1439" s="30">
        <f>'Quantities Report_Secondary'!F1437</f>
        <v>0</v>
      </c>
      <c r="D1439" s="32">
        <f>'Quantities Report_Secondary'!G1437</f>
        <v>0</v>
      </c>
    </row>
    <row r="1440" spans="1:4">
      <c r="A1440" s="15" t="str">
        <f>IF(ISNUMBER(VALUE(SUBSTITUTE('Quantities Report_Secondary'!$A1438,"+",""))), VALUE(SUBSTITUTE('Quantities Report_Secondary'!$A1438,"+","")),IF('Quantities Report_Secondary'!$A1438="","End of Project",$A1439))</f>
        <v>End of Project</v>
      </c>
      <c r="B1440" s="30" t="str">
        <f>IF(ISNUMBER('Quantities Report_Secondary'!$A1438), "", TRIM(CLEAN(SUBSTITUTE('Quantities Report_Secondary'!$A1438, CHAR(160), " "))))</f>
        <v/>
      </c>
      <c r="C1440" s="30">
        <f>'Quantities Report_Secondary'!F1438</f>
        <v>0</v>
      </c>
      <c r="D1440" s="32">
        <f>'Quantities Report_Secondary'!G1438</f>
        <v>0</v>
      </c>
    </row>
    <row r="1441" spans="1:4">
      <c r="A1441" s="15" t="str">
        <f>IF(ISNUMBER(VALUE(SUBSTITUTE('Quantities Report_Secondary'!$A1439,"+",""))), VALUE(SUBSTITUTE('Quantities Report_Secondary'!$A1439,"+","")),IF('Quantities Report_Secondary'!$A1439="","End of Project",$A1440))</f>
        <v>End of Project</v>
      </c>
      <c r="B1441" s="30" t="str">
        <f>IF(ISNUMBER('Quantities Report_Secondary'!$A1439), "", TRIM(CLEAN(SUBSTITUTE('Quantities Report_Secondary'!$A1439, CHAR(160), " "))))</f>
        <v/>
      </c>
      <c r="C1441" s="30">
        <f>'Quantities Report_Secondary'!F1439</f>
        <v>0</v>
      </c>
      <c r="D1441" s="32">
        <f>'Quantities Report_Secondary'!G1439</f>
        <v>0</v>
      </c>
    </row>
    <row r="1442" spans="1:4">
      <c r="A1442" s="15" t="str">
        <f>IF(ISNUMBER(VALUE(SUBSTITUTE('Quantities Report_Secondary'!$A1440,"+",""))), VALUE(SUBSTITUTE('Quantities Report_Secondary'!$A1440,"+","")),IF('Quantities Report_Secondary'!$A1440="","End of Project",$A1441))</f>
        <v>End of Project</v>
      </c>
      <c r="B1442" s="30" t="str">
        <f>IF(ISNUMBER('Quantities Report_Secondary'!$A1440), "", TRIM(CLEAN(SUBSTITUTE('Quantities Report_Secondary'!$A1440, CHAR(160), " "))))</f>
        <v/>
      </c>
      <c r="C1442" s="30">
        <f>'Quantities Report_Secondary'!F1440</f>
        <v>0</v>
      </c>
      <c r="D1442" s="32">
        <f>'Quantities Report_Secondary'!G1440</f>
        <v>0</v>
      </c>
    </row>
    <row r="1443" spans="1:4">
      <c r="A1443" s="15" t="str">
        <f>IF(ISNUMBER(VALUE(SUBSTITUTE('Quantities Report_Secondary'!$A1441,"+",""))), VALUE(SUBSTITUTE('Quantities Report_Secondary'!$A1441,"+","")),IF('Quantities Report_Secondary'!$A1441="","End of Project",$A1442))</f>
        <v>End of Project</v>
      </c>
      <c r="B1443" s="30" t="str">
        <f>IF(ISNUMBER('Quantities Report_Secondary'!$A1441), "", TRIM(CLEAN(SUBSTITUTE('Quantities Report_Secondary'!$A1441, CHAR(160), " "))))</f>
        <v/>
      </c>
      <c r="C1443" s="30">
        <f>'Quantities Report_Secondary'!F1441</f>
        <v>0</v>
      </c>
      <c r="D1443" s="32">
        <f>'Quantities Report_Secondary'!G1441</f>
        <v>0</v>
      </c>
    </row>
    <row r="1444" spans="1:4">
      <c r="A1444" s="15" t="str">
        <f>IF(ISNUMBER(VALUE(SUBSTITUTE('Quantities Report_Secondary'!$A1442,"+",""))), VALUE(SUBSTITUTE('Quantities Report_Secondary'!$A1442,"+","")),IF('Quantities Report_Secondary'!$A1442="","End of Project",$A1443))</f>
        <v>End of Project</v>
      </c>
      <c r="B1444" s="30" t="str">
        <f>IF(ISNUMBER('Quantities Report_Secondary'!$A1442), "", TRIM(CLEAN(SUBSTITUTE('Quantities Report_Secondary'!$A1442, CHAR(160), " "))))</f>
        <v/>
      </c>
      <c r="C1444" s="30">
        <f>'Quantities Report_Secondary'!F1442</f>
        <v>0</v>
      </c>
      <c r="D1444" s="32">
        <f>'Quantities Report_Secondary'!G1442</f>
        <v>0</v>
      </c>
    </row>
    <row r="1445" spans="1:4">
      <c r="A1445" s="15" t="str">
        <f>IF(ISNUMBER(VALUE(SUBSTITUTE('Quantities Report_Secondary'!$A1443,"+",""))), VALUE(SUBSTITUTE('Quantities Report_Secondary'!$A1443,"+","")),IF('Quantities Report_Secondary'!$A1443="","End of Project",$A1444))</f>
        <v>End of Project</v>
      </c>
      <c r="B1445" s="30" t="str">
        <f>IF(ISNUMBER('Quantities Report_Secondary'!$A1443), "", TRIM(CLEAN(SUBSTITUTE('Quantities Report_Secondary'!$A1443, CHAR(160), " "))))</f>
        <v/>
      </c>
      <c r="C1445" s="30">
        <f>'Quantities Report_Secondary'!F1443</f>
        <v>0</v>
      </c>
      <c r="D1445" s="32">
        <f>'Quantities Report_Secondary'!G1443</f>
        <v>0</v>
      </c>
    </row>
    <row r="1446" spans="1:4">
      <c r="A1446" s="15" t="str">
        <f>IF(ISNUMBER(VALUE(SUBSTITUTE('Quantities Report_Secondary'!$A1444,"+",""))), VALUE(SUBSTITUTE('Quantities Report_Secondary'!$A1444,"+","")),IF('Quantities Report_Secondary'!$A1444="","End of Project",$A1445))</f>
        <v>End of Project</v>
      </c>
      <c r="B1446" s="30" t="str">
        <f>IF(ISNUMBER('Quantities Report_Secondary'!$A1444), "", TRIM(CLEAN(SUBSTITUTE('Quantities Report_Secondary'!$A1444, CHAR(160), " "))))</f>
        <v/>
      </c>
      <c r="C1446" s="30">
        <f>'Quantities Report_Secondary'!F1444</f>
        <v>0</v>
      </c>
      <c r="D1446" s="32">
        <f>'Quantities Report_Secondary'!G1444</f>
        <v>0</v>
      </c>
    </row>
    <row r="1447" spans="1:4">
      <c r="A1447" s="15" t="str">
        <f>IF(ISNUMBER(VALUE(SUBSTITUTE('Quantities Report_Secondary'!$A1445,"+",""))), VALUE(SUBSTITUTE('Quantities Report_Secondary'!$A1445,"+","")),IF('Quantities Report_Secondary'!$A1445="","End of Project",$A1446))</f>
        <v>End of Project</v>
      </c>
      <c r="B1447" s="30" t="str">
        <f>IF(ISNUMBER('Quantities Report_Secondary'!$A1445), "", TRIM(CLEAN(SUBSTITUTE('Quantities Report_Secondary'!$A1445, CHAR(160), " "))))</f>
        <v/>
      </c>
      <c r="C1447" s="30">
        <f>'Quantities Report_Secondary'!F1445</f>
        <v>0</v>
      </c>
      <c r="D1447" s="32">
        <f>'Quantities Report_Secondary'!G1445</f>
        <v>0</v>
      </c>
    </row>
    <row r="1448" spans="1:4">
      <c r="A1448" s="15" t="str">
        <f>IF(ISNUMBER(VALUE(SUBSTITUTE('Quantities Report_Secondary'!$A1446,"+",""))), VALUE(SUBSTITUTE('Quantities Report_Secondary'!$A1446,"+","")),IF('Quantities Report_Secondary'!$A1446="","End of Project",$A1447))</f>
        <v>End of Project</v>
      </c>
      <c r="B1448" s="30" t="str">
        <f>IF(ISNUMBER('Quantities Report_Secondary'!$A1446), "", TRIM(CLEAN(SUBSTITUTE('Quantities Report_Secondary'!$A1446, CHAR(160), " "))))</f>
        <v/>
      </c>
      <c r="C1448" s="30">
        <f>'Quantities Report_Secondary'!F1446</f>
        <v>0</v>
      </c>
      <c r="D1448" s="32">
        <f>'Quantities Report_Secondary'!G1446</f>
        <v>0</v>
      </c>
    </row>
    <row r="1449" spans="1:4">
      <c r="A1449" s="15" t="str">
        <f>IF(ISNUMBER(VALUE(SUBSTITUTE('Quantities Report_Secondary'!$A1447,"+",""))), VALUE(SUBSTITUTE('Quantities Report_Secondary'!$A1447,"+","")),IF('Quantities Report_Secondary'!$A1447="","End of Project",$A1448))</f>
        <v>End of Project</v>
      </c>
      <c r="B1449" s="30" t="str">
        <f>IF(ISNUMBER('Quantities Report_Secondary'!$A1447), "", TRIM(CLEAN(SUBSTITUTE('Quantities Report_Secondary'!$A1447, CHAR(160), " "))))</f>
        <v/>
      </c>
      <c r="C1449" s="30">
        <f>'Quantities Report_Secondary'!F1447</f>
        <v>0</v>
      </c>
      <c r="D1449" s="32">
        <f>'Quantities Report_Secondary'!G1447</f>
        <v>0</v>
      </c>
    </row>
    <row r="1450" spans="1:4">
      <c r="A1450" s="15" t="str">
        <f>IF(ISNUMBER(VALUE(SUBSTITUTE('Quantities Report_Secondary'!$A1448,"+",""))), VALUE(SUBSTITUTE('Quantities Report_Secondary'!$A1448,"+","")),IF('Quantities Report_Secondary'!$A1448="","End of Project",$A1449))</f>
        <v>End of Project</v>
      </c>
      <c r="B1450" s="30" t="str">
        <f>IF(ISNUMBER('Quantities Report_Secondary'!$A1448), "", TRIM(CLEAN(SUBSTITUTE('Quantities Report_Secondary'!$A1448, CHAR(160), " "))))</f>
        <v/>
      </c>
      <c r="C1450" s="30">
        <f>'Quantities Report_Secondary'!F1448</f>
        <v>0</v>
      </c>
      <c r="D1450" s="32">
        <f>'Quantities Report_Secondary'!G1448</f>
        <v>0</v>
      </c>
    </row>
    <row r="1451" spans="1:4">
      <c r="A1451" s="15" t="str">
        <f>IF(ISNUMBER(VALUE(SUBSTITUTE('Quantities Report_Secondary'!$A1449,"+",""))), VALUE(SUBSTITUTE('Quantities Report_Secondary'!$A1449,"+","")),IF('Quantities Report_Secondary'!$A1449="","End of Project",$A1450))</f>
        <v>End of Project</v>
      </c>
      <c r="B1451" s="30" t="str">
        <f>IF(ISNUMBER('Quantities Report_Secondary'!$A1449), "", TRIM(CLEAN(SUBSTITUTE('Quantities Report_Secondary'!$A1449, CHAR(160), " "))))</f>
        <v/>
      </c>
      <c r="C1451" s="30">
        <f>'Quantities Report_Secondary'!F1449</f>
        <v>0</v>
      </c>
      <c r="D1451" s="32">
        <f>'Quantities Report_Secondary'!G1449</f>
        <v>0</v>
      </c>
    </row>
    <row r="1452" spans="1:4">
      <c r="A1452" s="15" t="str">
        <f>IF(ISNUMBER(VALUE(SUBSTITUTE('Quantities Report_Secondary'!$A1450,"+",""))), VALUE(SUBSTITUTE('Quantities Report_Secondary'!$A1450,"+","")),IF('Quantities Report_Secondary'!$A1450="","End of Project",$A1451))</f>
        <v>End of Project</v>
      </c>
      <c r="B1452" s="30" t="str">
        <f>IF(ISNUMBER('Quantities Report_Secondary'!$A1450), "", TRIM(CLEAN(SUBSTITUTE('Quantities Report_Secondary'!$A1450, CHAR(160), " "))))</f>
        <v/>
      </c>
      <c r="C1452" s="30">
        <f>'Quantities Report_Secondary'!F1450</f>
        <v>0</v>
      </c>
      <c r="D1452" s="32">
        <f>'Quantities Report_Secondary'!G1450</f>
        <v>0</v>
      </c>
    </row>
    <row r="1453" spans="1:4">
      <c r="A1453" s="15" t="str">
        <f>IF(ISNUMBER(VALUE(SUBSTITUTE('Quantities Report_Secondary'!$A1451,"+",""))), VALUE(SUBSTITUTE('Quantities Report_Secondary'!$A1451,"+","")),IF('Quantities Report_Secondary'!$A1451="","End of Project",$A1452))</f>
        <v>End of Project</v>
      </c>
      <c r="B1453" s="30" t="str">
        <f>IF(ISNUMBER('Quantities Report_Secondary'!$A1451), "", TRIM(CLEAN(SUBSTITUTE('Quantities Report_Secondary'!$A1451, CHAR(160), " "))))</f>
        <v/>
      </c>
      <c r="C1453" s="30">
        <f>'Quantities Report_Secondary'!F1451</f>
        <v>0</v>
      </c>
      <c r="D1453" s="32">
        <f>'Quantities Report_Secondary'!G1451</f>
        <v>0</v>
      </c>
    </row>
    <row r="1454" spans="1:4">
      <c r="A1454" s="15" t="str">
        <f>IF(ISNUMBER(VALUE(SUBSTITUTE('Quantities Report_Secondary'!$A1452,"+",""))), VALUE(SUBSTITUTE('Quantities Report_Secondary'!$A1452,"+","")),IF('Quantities Report_Secondary'!$A1452="","End of Project",$A1453))</f>
        <v>End of Project</v>
      </c>
      <c r="B1454" s="30" t="str">
        <f>IF(ISNUMBER('Quantities Report_Secondary'!$A1452), "", TRIM(CLEAN(SUBSTITUTE('Quantities Report_Secondary'!$A1452, CHAR(160), " "))))</f>
        <v/>
      </c>
      <c r="C1454" s="30">
        <f>'Quantities Report_Secondary'!F1452</f>
        <v>0</v>
      </c>
      <c r="D1454" s="32">
        <f>'Quantities Report_Secondary'!G1452</f>
        <v>0</v>
      </c>
    </row>
    <row r="1455" spans="1:4">
      <c r="A1455" s="15" t="str">
        <f>IF(ISNUMBER(VALUE(SUBSTITUTE('Quantities Report_Secondary'!$A1453,"+",""))), VALUE(SUBSTITUTE('Quantities Report_Secondary'!$A1453,"+","")),IF('Quantities Report_Secondary'!$A1453="","End of Project",$A1454))</f>
        <v>End of Project</v>
      </c>
      <c r="B1455" s="30" t="str">
        <f>IF(ISNUMBER('Quantities Report_Secondary'!$A1453), "", TRIM(CLEAN(SUBSTITUTE('Quantities Report_Secondary'!$A1453, CHAR(160), " "))))</f>
        <v/>
      </c>
      <c r="C1455" s="30">
        <f>'Quantities Report_Secondary'!F1453</f>
        <v>0</v>
      </c>
      <c r="D1455" s="32">
        <f>'Quantities Report_Secondary'!G1453</f>
        <v>0</v>
      </c>
    </row>
    <row r="1456" spans="1:4">
      <c r="A1456" s="15" t="str">
        <f>IF(ISNUMBER(VALUE(SUBSTITUTE('Quantities Report_Secondary'!$A1454,"+",""))), VALUE(SUBSTITUTE('Quantities Report_Secondary'!$A1454,"+","")),IF('Quantities Report_Secondary'!$A1454="","End of Project",$A1455))</f>
        <v>End of Project</v>
      </c>
      <c r="B1456" s="30" t="str">
        <f>IF(ISNUMBER('Quantities Report_Secondary'!$A1454), "", TRIM(CLEAN(SUBSTITUTE('Quantities Report_Secondary'!$A1454, CHAR(160), " "))))</f>
        <v/>
      </c>
      <c r="C1456" s="30">
        <f>'Quantities Report_Secondary'!F1454</f>
        <v>0</v>
      </c>
      <c r="D1456" s="32">
        <f>'Quantities Report_Secondary'!G1454</f>
        <v>0</v>
      </c>
    </row>
    <row r="1457" spans="1:4">
      <c r="A1457" s="15" t="str">
        <f>IF(ISNUMBER(VALUE(SUBSTITUTE('Quantities Report_Secondary'!$A1455,"+",""))), VALUE(SUBSTITUTE('Quantities Report_Secondary'!$A1455,"+","")),IF('Quantities Report_Secondary'!$A1455="","End of Project",$A1456))</f>
        <v>End of Project</v>
      </c>
      <c r="B1457" s="30" t="str">
        <f>IF(ISNUMBER('Quantities Report_Secondary'!$A1455), "", TRIM(CLEAN(SUBSTITUTE('Quantities Report_Secondary'!$A1455, CHAR(160), " "))))</f>
        <v/>
      </c>
      <c r="C1457" s="30">
        <f>'Quantities Report_Secondary'!F1455</f>
        <v>0</v>
      </c>
      <c r="D1457" s="32">
        <f>'Quantities Report_Secondary'!G1455</f>
        <v>0</v>
      </c>
    </row>
    <row r="1458" spans="1:4">
      <c r="A1458" s="15" t="str">
        <f>IF(ISNUMBER(VALUE(SUBSTITUTE('Quantities Report_Secondary'!$A1456,"+",""))), VALUE(SUBSTITUTE('Quantities Report_Secondary'!$A1456,"+","")),IF('Quantities Report_Secondary'!$A1456="","End of Project",$A1457))</f>
        <v>End of Project</v>
      </c>
      <c r="B1458" s="30" t="str">
        <f>IF(ISNUMBER('Quantities Report_Secondary'!$A1456), "", TRIM(CLEAN(SUBSTITUTE('Quantities Report_Secondary'!$A1456, CHAR(160), " "))))</f>
        <v/>
      </c>
      <c r="C1458" s="30">
        <f>'Quantities Report_Secondary'!F1456</f>
        <v>0</v>
      </c>
      <c r="D1458" s="32">
        <f>'Quantities Report_Secondary'!G1456</f>
        <v>0</v>
      </c>
    </row>
    <row r="1459" spans="1:4">
      <c r="A1459" s="15" t="str">
        <f>IF(ISNUMBER(VALUE(SUBSTITUTE('Quantities Report_Secondary'!$A1457,"+",""))), VALUE(SUBSTITUTE('Quantities Report_Secondary'!$A1457,"+","")),IF('Quantities Report_Secondary'!$A1457="","End of Project",$A1458))</f>
        <v>End of Project</v>
      </c>
      <c r="B1459" s="30" t="str">
        <f>IF(ISNUMBER('Quantities Report_Secondary'!$A1457), "", TRIM(CLEAN(SUBSTITUTE('Quantities Report_Secondary'!$A1457, CHAR(160), " "))))</f>
        <v/>
      </c>
      <c r="C1459" s="30">
        <f>'Quantities Report_Secondary'!F1457</f>
        <v>0</v>
      </c>
      <c r="D1459" s="32">
        <f>'Quantities Report_Secondary'!G1457</f>
        <v>0</v>
      </c>
    </row>
    <row r="1460" spans="1:4">
      <c r="A1460" s="15" t="str">
        <f>IF(ISNUMBER(VALUE(SUBSTITUTE('Quantities Report_Secondary'!$A1458,"+",""))), VALUE(SUBSTITUTE('Quantities Report_Secondary'!$A1458,"+","")),IF('Quantities Report_Secondary'!$A1458="","End of Project",$A1459))</f>
        <v>End of Project</v>
      </c>
      <c r="B1460" s="30" t="str">
        <f>IF(ISNUMBER('Quantities Report_Secondary'!$A1458), "", TRIM(CLEAN(SUBSTITUTE('Quantities Report_Secondary'!$A1458, CHAR(160), " "))))</f>
        <v/>
      </c>
      <c r="C1460" s="30">
        <f>'Quantities Report_Secondary'!F1458</f>
        <v>0</v>
      </c>
      <c r="D1460" s="32">
        <f>'Quantities Report_Secondary'!G1458</f>
        <v>0</v>
      </c>
    </row>
    <row r="1461" spans="1:4">
      <c r="A1461" s="15" t="str">
        <f>IF(ISNUMBER(VALUE(SUBSTITUTE('Quantities Report_Secondary'!$A1459,"+",""))), VALUE(SUBSTITUTE('Quantities Report_Secondary'!$A1459,"+","")),IF('Quantities Report_Secondary'!$A1459="","End of Project",$A1460))</f>
        <v>End of Project</v>
      </c>
      <c r="B1461" s="30" t="str">
        <f>IF(ISNUMBER('Quantities Report_Secondary'!$A1459), "", TRIM(CLEAN(SUBSTITUTE('Quantities Report_Secondary'!$A1459, CHAR(160), " "))))</f>
        <v/>
      </c>
      <c r="C1461" s="30">
        <f>'Quantities Report_Secondary'!F1459</f>
        <v>0</v>
      </c>
      <c r="D1461" s="32">
        <f>'Quantities Report_Secondary'!G1459</f>
        <v>0</v>
      </c>
    </row>
    <row r="1462" spans="1:4">
      <c r="A1462" s="15" t="str">
        <f>IF(ISNUMBER(VALUE(SUBSTITUTE('Quantities Report_Secondary'!$A1460,"+",""))), VALUE(SUBSTITUTE('Quantities Report_Secondary'!$A1460,"+","")),IF('Quantities Report_Secondary'!$A1460="","End of Project",$A1461))</f>
        <v>End of Project</v>
      </c>
      <c r="B1462" s="30" t="str">
        <f>IF(ISNUMBER('Quantities Report_Secondary'!$A1460), "", TRIM(CLEAN(SUBSTITUTE('Quantities Report_Secondary'!$A1460, CHAR(160), " "))))</f>
        <v/>
      </c>
      <c r="C1462" s="30">
        <f>'Quantities Report_Secondary'!F1460</f>
        <v>0</v>
      </c>
      <c r="D1462" s="32">
        <f>'Quantities Report_Secondary'!G1460</f>
        <v>0</v>
      </c>
    </row>
    <row r="1463" spans="1:4">
      <c r="A1463" s="15" t="str">
        <f>IF(ISNUMBER(VALUE(SUBSTITUTE('Quantities Report_Secondary'!$A1461,"+",""))), VALUE(SUBSTITUTE('Quantities Report_Secondary'!$A1461,"+","")),IF('Quantities Report_Secondary'!$A1461="","End of Project",$A1462))</f>
        <v>End of Project</v>
      </c>
      <c r="B1463" s="30" t="str">
        <f>IF(ISNUMBER('Quantities Report_Secondary'!$A1461), "", TRIM(CLEAN(SUBSTITUTE('Quantities Report_Secondary'!$A1461, CHAR(160), " "))))</f>
        <v/>
      </c>
      <c r="C1463" s="30">
        <f>'Quantities Report_Secondary'!F1461</f>
        <v>0</v>
      </c>
      <c r="D1463" s="32">
        <f>'Quantities Report_Secondary'!G1461</f>
        <v>0</v>
      </c>
    </row>
    <row r="1464" spans="1:4">
      <c r="A1464" s="15" t="str">
        <f>IF(ISNUMBER(VALUE(SUBSTITUTE('Quantities Report_Secondary'!$A1462,"+",""))), VALUE(SUBSTITUTE('Quantities Report_Secondary'!$A1462,"+","")),IF('Quantities Report_Secondary'!$A1462="","End of Project",$A1463))</f>
        <v>End of Project</v>
      </c>
      <c r="B1464" s="30" t="str">
        <f>IF(ISNUMBER('Quantities Report_Secondary'!$A1462), "", TRIM(CLEAN(SUBSTITUTE('Quantities Report_Secondary'!$A1462, CHAR(160), " "))))</f>
        <v/>
      </c>
      <c r="C1464" s="30">
        <f>'Quantities Report_Secondary'!F1462</f>
        <v>0</v>
      </c>
      <c r="D1464" s="32">
        <f>'Quantities Report_Secondary'!G1462</f>
        <v>0</v>
      </c>
    </row>
    <row r="1465" spans="1:4">
      <c r="A1465" s="15" t="str">
        <f>IF(ISNUMBER(VALUE(SUBSTITUTE('Quantities Report_Secondary'!$A1463,"+",""))), VALUE(SUBSTITUTE('Quantities Report_Secondary'!$A1463,"+","")),IF('Quantities Report_Secondary'!$A1463="","End of Project",$A1464))</f>
        <v>End of Project</v>
      </c>
      <c r="B1465" s="30" t="str">
        <f>IF(ISNUMBER('Quantities Report_Secondary'!$A1463), "", TRIM(CLEAN(SUBSTITUTE('Quantities Report_Secondary'!$A1463, CHAR(160), " "))))</f>
        <v/>
      </c>
      <c r="C1465" s="30">
        <f>'Quantities Report_Secondary'!F1463</f>
        <v>0</v>
      </c>
      <c r="D1465" s="32">
        <f>'Quantities Report_Secondary'!G1463</f>
        <v>0</v>
      </c>
    </row>
    <row r="1466" spans="1:4">
      <c r="A1466" s="15" t="str">
        <f>IF(ISNUMBER(VALUE(SUBSTITUTE('Quantities Report_Secondary'!$A1464,"+",""))), VALUE(SUBSTITUTE('Quantities Report_Secondary'!$A1464,"+","")),IF('Quantities Report_Secondary'!$A1464="","End of Project",$A1465))</f>
        <v>End of Project</v>
      </c>
      <c r="B1466" s="30" t="str">
        <f>IF(ISNUMBER('Quantities Report_Secondary'!$A1464), "", TRIM(CLEAN(SUBSTITUTE('Quantities Report_Secondary'!$A1464, CHAR(160), " "))))</f>
        <v/>
      </c>
      <c r="C1466" s="30">
        <f>'Quantities Report_Secondary'!F1464</f>
        <v>0</v>
      </c>
      <c r="D1466" s="32">
        <f>'Quantities Report_Secondary'!G1464</f>
        <v>0</v>
      </c>
    </row>
    <row r="1467" spans="1:4">
      <c r="A1467" s="15" t="str">
        <f>IF(ISNUMBER(VALUE(SUBSTITUTE('Quantities Report_Secondary'!$A1465,"+",""))), VALUE(SUBSTITUTE('Quantities Report_Secondary'!$A1465,"+","")),IF('Quantities Report_Secondary'!$A1465="","End of Project",$A1466))</f>
        <v>End of Project</v>
      </c>
      <c r="B1467" s="30" t="str">
        <f>IF(ISNUMBER('Quantities Report_Secondary'!$A1465), "", TRIM(CLEAN(SUBSTITUTE('Quantities Report_Secondary'!$A1465, CHAR(160), " "))))</f>
        <v/>
      </c>
      <c r="C1467" s="30">
        <f>'Quantities Report_Secondary'!F1465</f>
        <v>0</v>
      </c>
      <c r="D1467" s="32">
        <f>'Quantities Report_Secondary'!G1465</f>
        <v>0</v>
      </c>
    </row>
    <row r="1468" spans="1:4">
      <c r="A1468" s="15" t="str">
        <f>IF(ISNUMBER(VALUE(SUBSTITUTE('Quantities Report_Secondary'!$A1466,"+",""))), VALUE(SUBSTITUTE('Quantities Report_Secondary'!$A1466,"+","")),IF('Quantities Report_Secondary'!$A1466="","End of Project",$A1467))</f>
        <v>End of Project</v>
      </c>
      <c r="B1468" s="30" t="str">
        <f>IF(ISNUMBER('Quantities Report_Secondary'!$A1466), "", TRIM(CLEAN(SUBSTITUTE('Quantities Report_Secondary'!$A1466, CHAR(160), " "))))</f>
        <v/>
      </c>
      <c r="C1468" s="30">
        <f>'Quantities Report_Secondary'!F1466</f>
        <v>0</v>
      </c>
      <c r="D1468" s="32">
        <f>'Quantities Report_Secondary'!G1466</f>
        <v>0</v>
      </c>
    </row>
    <row r="1469" spans="1:4">
      <c r="A1469" s="15" t="str">
        <f>IF(ISNUMBER(VALUE(SUBSTITUTE('Quantities Report_Secondary'!$A1467,"+",""))), VALUE(SUBSTITUTE('Quantities Report_Secondary'!$A1467,"+","")),IF('Quantities Report_Secondary'!$A1467="","End of Project",$A1468))</f>
        <v>End of Project</v>
      </c>
      <c r="B1469" s="30" t="str">
        <f>IF(ISNUMBER('Quantities Report_Secondary'!$A1467), "", TRIM(CLEAN(SUBSTITUTE('Quantities Report_Secondary'!$A1467, CHAR(160), " "))))</f>
        <v/>
      </c>
      <c r="C1469" s="30">
        <f>'Quantities Report_Secondary'!F1467</f>
        <v>0</v>
      </c>
      <c r="D1469" s="32">
        <f>'Quantities Report_Secondary'!G1467</f>
        <v>0</v>
      </c>
    </row>
    <row r="1470" spans="1:4">
      <c r="A1470" s="15" t="str">
        <f>IF(ISNUMBER(VALUE(SUBSTITUTE('Quantities Report_Secondary'!$A1468,"+",""))), VALUE(SUBSTITUTE('Quantities Report_Secondary'!$A1468,"+","")),IF('Quantities Report_Secondary'!$A1468="","End of Project",$A1469))</f>
        <v>End of Project</v>
      </c>
      <c r="B1470" s="30" t="str">
        <f>IF(ISNUMBER('Quantities Report_Secondary'!$A1468), "", TRIM(CLEAN(SUBSTITUTE('Quantities Report_Secondary'!$A1468, CHAR(160), " "))))</f>
        <v/>
      </c>
      <c r="C1470" s="30">
        <f>'Quantities Report_Secondary'!F1468</f>
        <v>0</v>
      </c>
      <c r="D1470" s="32">
        <f>'Quantities Report_Secondary'!G1468</f>
        <v>0</v>
      </c>
    </row>
    <row r="1471" spans="1:4">
      <c r="A1471" s="15" t="str">
        <f>IF(ISNUMBER(VALUE(SUBSTITUTE('Quantities Report_Secondary'!$A1469,"+",""))), VALUE(SUBSTITUTE('Quantities Report_Secondary'!$A1469,"+","")),IF('Quantities Report_Secondary'!$A1469="","End of Project",$A1470))</f>
        <v>End of Project</v>
      </c>
      <c r="B1471" s="30" t="str">
        <f>IF(ISNUMBER('Quantities Report_Secondary'!$A1469), "", TRIM(CLEAN(SUBSTITUTE('Quantities Report_Secondary'!$A1469, CHAR(160), " "))))</f>
        <v/>
      </c>
      <c r="C1471" s="30">
        <f>'Quantities Report_Secondary'!F1469</f>
        <v>0</v>
      </c>
      <c r="D1471" s="32">
        <f>'Quantities Report_Secondary'!G1469</f>
        <v>0</v>
      </c>
    </row>
    <row r="1472" spans="1:4">
      <c r="A1472" s="15" t="str">
        <f>IF(ISNUMBER(VALUE(SUBSTITUTE('Quantities Report_Secondary'!$A1470,"+",""))), VALUE(SUBSTITUTE('Quantities Report_Secondary'!$A1470,"+","")),IF('Quantities Report_Secondary'!$A1470="","End of Project",$A1471))</f>
        <v>End of Project</v>
      </c>
      <c r="B1472" s="30" t="str">
        <f>IF(ISNUMBER('Quantities Report_Secondary'!$A1470), "", TRIM(CLEAN(SUBSTITUTE('Quantities Report_Secondary'!$A1470, CHAR(160), " "))))</f>
        <v/>
      </c>
      <c r="C1472" s="30">
        <f>'Quantities Report_Secondary'!F1470</f>
        <v>0</v>
      </c>
      <c r="D1472" s="32">
        <f>'Quantities Report_Secondary'!G1470</f>
        <v>0</v>
      </c>
    </row>
    <row r="1473" spans="1:4">
      <c r="A1473" s="15" t="str">
        <f>IF(ISNUMBER(VALUE(SUBSTITUTE('Quantities Report_Secondary'!$A1471,"+",""))), VALUE(SUBSTITUTE('Quantities Report_Secondary'!$A1471,"+","")),IF('Quantities Report_Secondary'!$A1471="","End of Project",$A1472))</f>
        <v>End of Project</v>
      </c>
      <c r="B1473" s="30" t="str">
        <f>IF(ISNUMBER('Quantities Report_Secondary'!$A1471), "", TRIM(CLEAN(SUBSTITUTE('Quantities Report_Secondary'!$A1471, CHAR(160), " "))))</f>
        <v/>
      </c>
      <c r="C1473" s="30">
        <f>'Quantities Report_Secondary'!F1471</f>
        <v>0</v>
      </c>
      <c r="D1473" s="32">
        <f>'Quantities Report_Secondary'!G1471</f>
        <v>0</v>
      </c>
    </row>
    <row r="1474" spans="1:4">
      <c r="A1474" s="15" t="str">
        <f>IF(ISNUMBER(VALUE(SUBSTITUTE('Quantities Report_Secondary'!$A1472,"+",""))), VALUE(SUBSTITUTE('Quantities Report_Secondary'!$A1472,"+","")),IF('Quantities Report_Secondary'!$A1472="","End of Project",$A1473))</f>
        <v>End of Project</v>
      </c>
      <c r="B1474" s="30" t="str">
        <f>IF(ISNUMBER('Quantities Report_Secondary'!$A1472), "", TRIM(CLEAN(SUBSTITUTE('Quantities Report_Secondary'!$A1472, CHAR(160), " "))))</f>
        <v/>
      </c>
      <c r="C1474" s="30">
        <f>'Quantities Report_Secondary'!F1472</f>
        <v>0</v>
      </c>
      <c r="D1474" s="32">
        <f>'Quantities Report_Secondary'!G1472</f>
        <v>0</v>
      </c>
    </row>
    <row r="1475" spans="1:4">
      <c r="A1475" s="15" t="str">
        <f>IF(ISNUMBER(VALUE(SUBSTITUTE('Quantities Report_Secondary'!$A1473,"+",""))), VALUE(SUBSTITUTE('Quantities Report_Secondary'!$A1473,"+","")),IF('Quantities Report_Secondary'!$A1473="","End of Project",$A1474))</f>
        <v>End of Project</v>
      </c>
      <c r="B1475" s="30" t="str">
        <f>IF(ISNUMBER('Quantities Report_Secondary'!$A1473), "", TRIM(CLEAN(SUBSTITUTE('Quantities Report_Secondary'!$A1473, CHAR(160), " "))))</f>
        <v/>
      </c>
      <c r="C1475" s="30">
        <f>'Quantities Report_Secondary'!F1473</f>
        <v>0</v>
      </c>
      <c r="D1475" s="32">
        <f>'Quantities Report_Secondary'!G1473</f>
        <v>0</v>
      </c>
    </row>
    <row r="1476" spans="1:4">
      <c r="A1476" s="15" t="str">
        <f>IF(ISNUMBER(VALUE(SUBSTITUTE('Quantities Report_Secondary'!$A1474,"+",""))), VALUE(SUBSTITUTE('Quantities Report_Secondary'!$A1474,"+","")),IF('Quantities Report_Secondary'!$A1474="","End of Project",$A1475))</f>
        <v>End of Project</v>
      </c>
      <c r="B1476" s="30" t="str">
        <f>IF(ISNUMBER('Quantities Report_Secondary'!$A1474), "", TRIM(CLEAN(SUBSTITUTE('Quantities Report_Secondary'!$A1474, CHAR(160), " "))))</f>
        <v/>
      </c>
      <c r="C1476" s="30">
        <f>'Quantities Report_Secondary'!F1474</f>
        <v>0</v>
      </c>
      <c r="D1476" s="32">
        <f>'Quantities Report_Secondary'!G1474</f>
        <v>0</v>
      </c>
    </row>
    <row r="1477" spans="1:4">
      <c r="A1477" s="15" t="str">
        <f>IF(ISNUMBER(VALUE(SUBSTITUTE('Quantities Report_Secondary'!$A1475,"+",""))), VALUE(SUBSTITUTE('Quantities Report_Secondary'!$A1475,"+","")),IF('Quantities Report_Secondary'!$A1475="","End of Project",$A1476))</f>
        <v>End of Project</v>
      </c>
      <c r="B1477" s="30" t="str">
        <f>IF(ISNUMBER('Quantities Report_Secondary'!$A1475), "", TRIM(CLEAN(SUBSTITUTE('Quantities Report_Secondary'!$A1475, CHAR(160), " "))))</f>
        <v/>
      </c>
      <c r="C1477" s="30">
        <f>'Quantities Report_Secondary'!F1475</f>
        <v>0</v>
      </c>
      <c r="D1477" s="32">
        <f>'Quantities Report_Secondary'!G1475</f>
        <v>0</v>
      </c>
    </row>
    <row r="1478" spans="1:4">
      <c r="A1478" s="15" t="str">
        <f>IF(ISNUMBER(VALUE(SUBSTITUTE('Quantities Report_Secondary'!$A1476,"+",""))), VALUE(SUBSTITUTE('Quantities Report_Secondary'!$A1476,"+","")),IF('Quantities Report_Secondary'!$A1476="","End of Project",$A1477))</f>
        <v>End of Project</v>
      </c>
      <c r="B1478" s="30" t="str">
        <f>IF(ISNUMBER('Quantities Report_Secondary'!$A1476), "", TRIM(CLEAN(SUBSTITUTE('Quantities Report_Secondary'!$A1476, CHAR(160), " "))))</f>
        <v/>
      </c>
      <c r="C1478" s="30">
        <f>'Quantities Report_Secondary'!F1476</f>
        <v>0</v>
      </c>
      <c r="D1478" s="32">
        <f>'Quantities Report_Secondary'!G1476</f>
        <v>0</v>
      </c>
    </row>
    <row r="1479" spans="1:4">
      <c r="A1479" s="15" t="str">
        <f>IF(ISNUMBER(VALUE(SUBSTITUTE('Quantities Report_Secondary'!$A1477,"+",""))), VALUE(SUBSTITUTE('Quantities Report_Secondary'!$A1477,"+","")),IF('Quantities Report_Secondary'!$A1477="","End of Project",$A1478))</f>
        <v>End of Project</v>
      </c>
      <c r="B1479" s="30" t="str">
        <f>IF(ISNUMBER('Quantities Report_Secondary'!$A1477), "", TRIM(CLEAN(SUBSTITUTE('Quantities Report_Secondary'!$A1477, CHAR(160), " "))))</f>
        <v/>
      </c>
      <c r="C1479" s="30">
        <f>'Quantities Report_Secondary'!F1477</f>
        <v>0</v>
      </c>
      <c r="D1479" s="32">
        <f>'Quantities Report_Secondary'!G1477</f>
        <v>0</v>
      </c>
    </row>
    <row r="1480" spans="1:4">
      <c r="A1480" s="15" t="str">
        <f>IF(ISNUMBER(VALUE(SUBSTITUTE('Quantities Report_Secondary'!$A1478,"+",""))), VALUE(SUBSTITUTE('Quantities Report_Secondary'!$A1478,"+","")),IF('Quantities Report_Secondary'!$A1478="","End of Project",$A1479))</f>
        <v>End of Project</v>
      </c>
      <c r="B1480" s="30" t="str">
        <f>IF(ISNUMBER('Quantities Report_Secondary'!$A1478), "", TRIM(CLEAN(SUBSTITUTE('Quantities Report_Secondary'!$A1478, CHAR(160), " "))))</f>
        <v/>
      </c>
      <c r="C1480" s="30">
        <f>'Quantities Report_Secondary'!F1478</f>
        <v>0</v>
      </c>
      <c r="D1480" s="32">
        <f>'Quantities Report_Secondary'!G1478</f>
        <v>0</v>
      </c>
    </row>
    <row r="1481" spans="1:4">
      <c r="A1481" s="15" t="str">
        <f>IF(ISNUMBER(VALUE(SUBSTITUTE('Quantities Report_Secondary'!$A1479,"+",""))), VALUE(SUBSTITUTE('Quantities Report_Secondary'!$A1479,"+","")),IF('Quantities Report_Secondary'!$A1479="","End of Project",$A1480))</f>
        <v>End of Project</v>
      </c>
      <c r="B1481" s="30" t="str">
        <f>IF(ISNUMBER('Quantities Report_Secondary'!$A1479), "", TRIM(CLEAN(SUBSTITUTE('Quantities Report_Secondary'!$A1479, CHAR(160), " "))))</f>
        <v/>
      </c>
      <c r="C1481" s="30">
        <f>'Quantities Report_Secondary'!F1479</f>
        <v>0</v>
      </c>
      <c r="D1481" s="32">
        <f>'Quantities Report_Secondary'!G1479</f>
        <v>0</v>
      </c>
    </row>
    <row r="1482" spans="1:4">
      <c r="A1482" s="15" t="str">
        <f>IF(ISNUMBER(VALUE(SUBSTITUTE('Quantities Report_Secondary'!$A1480,"+",""))), VALUE(SUBSTITUTE('Quantities Report_Secondary'!$A1480,"+","")),IF('Quantities Report_Secondary'!$A1480="","End of Project",$A1481))</f>
        <v>End of Project</v>
      </c>
      <c r="B1482" s="30" t="str">
        <f>IF(ISNUMBER('Quantities Report_Secondary'!$A1480), "", TRIM(CLEAN(SUBSTITUTE('Quantities Report_Secondary'!$A1480, CHAR(160), " "))))</f>
        <v/>
      </c>
      <c r="C1482" s="30">
        <f>'Quantities Report_Secondary'!F1480</f>
        <v>0</v>
      </c>
      <c r="D1482" s="32">
        <f>'Quantities Report_Secondary'!G1480</f>
        <v>0</v>
      </c>
    </row>
    <row r="1483" spans="1:4">
      <c r="A1483" s="15" t="str">
        <f>IF(ISNUMBER(VALUE(SUBSTITUTE('Quantities Report_Secondary'!$A1481,"+",""))), VALUE(SUBSTITUTE('Quantities Report_Secondary'!$A1481,"+","")),IF('Quantities Report_Secondary'!$A1481="","End of Project",$A1482))</f>
        <v>End of Project</v>
      </c>
      <c r="B1483" s="30" t="str">
        <f>IF(ISNUMBER('Quantities Report_Secondary'!$A1481), "", TRIM(CLEAN(SUBSTITUTE('Quantities Report_Secondary'!$A1481, CHAR(160), " "))))</f>
        <v/>
      </c>
      <c r="C1483" s="30">
        <f>'Quantities Report_Secondary'!F1481</f>
        <v>0</v>
      </c>
      <c r="D1483" s="32">
        <f>'Quantities Report_Secondary'!G1481</f>
        <v>0</v>
      </c>
    </row>
    <row r="1484" spans="1:4">
      <c r="A1484" s="15" t="str">
        <f>IF(ISNUMBER(VALUE(SUBSTITUTE('Quantities Report_Secondary'!$A1482,"+",""))), VALUE(SUBSTITUTE('Quantities Report_Secondary'!$A1482,"+","")),IF('Quantities Report_Secondary'!$A1482="","End of Project",$A1483))</f>
        <v>End of Project</v>
      </c>
      <c r="B1484" s="30" t="str">
        <f>IF(ISNUMBER('Quantities Report_Secondary'!$A1482), "", TRIM(CLEAN(SUBSTITUTE('Quantities Report_Secondary'!$A1482, CHAR(160), " "))))</f>
        <v/>
      </c>
      <c r="C1484" s="30">
        <f>'Quantities Report_Secondary'!F1482</f>
        <v>0</v>
      </c>
      <c r="D1484" s="32">
        <f>'Quantities Report_Secondary'!G1482</f>
        <v>0</v>
      </c>
    </row>
    <row r="1485" spans="1:4">
      <c r="A1485" s="15" t="str">
        <f>IF(ISNUMBER(VALUE(SUBSTITUTE('Quantities Report_Secondary'!$A1483,"+",""))), VALUE(SUBSTITUTE('Quantities Report_Secondary'!$A1483,"+","")),IF('Quantities Report_Secondary'!$A1483="","End of Project",$A1484))</f>
        <v>End of Project</v>
      </c>
      <c r="B1485" s="30" t="str">
        <f>IF(ISNUMBER('Quantities Report_Secondary'!$A1483), "", TRIM(CLEAN(SUBSTITUTE('Quantities Report_Secondary'!$A1483, CHAR(160), " "))))</f>
        <v/>
      </c>
      <c r="C1485" s="30">
        <f>'Quantities Report_Secondary'!F1483</f>
        <v>0</v>
      </c>
      <c r="D1485" s="32">
        <f>'Quantities Report_Secondary'!G1483</f>
        <v>0</v>
      </c>
    </row>
    <row r="1486" spans="1:4">
      <c r="A1486" s="15" t="str">
        <f>IF(ISNUMBER(VALUE(SUBSTITUTE('Quantities Report_Secondary'!$A1484,"+",""))), VALUE(SUBSTITUTE('Quantities Report_Secondary'!$A1484,"+","")),IF('Quantities Report_Secondary'!$A1484="","End of Project",$A1485))</f>
        <v>End of Project</v>
      </c>
      <c r="B1486" s="30" t="str">
        <f>IF(ISNUMBER('Quantities Report_Secondary'!$A1484), "", TRIM(CLEAN(SUBSTITUTE('Quantities Report_Secondary'!$A1484, CHAR(160), " "))))</f>
        <v/>
      </c>
      <c r="C1486" s="30">
        <f>'Quantities Report_Secondary'!F1484</f>
        <v>0</v>
      </c>
      <c r="D1486" s="32">
        <f>'Quantities Report_Secondary'!G1484</f>
        <v>0</v>
      </c>
    </row>
    <row r="1487" spans="1:4">
      <c r="A1487" s="15" t="str">
        <f>IF(ISNUMBER(VALUE(SUBSTITUTE('Quantities Report_Secondary'!$A1485,"+",""))), VALUE(SUBSTITUTE('Quantities Report_Secondary'!$A1485,"+","")),IF('Quantities Report_Secondary'!$A1485="","End of Project",$A1486))</f>
        <v>End of Project</v>
      </c>
      <c r="B1487" s="30" t="str">
        <f>IF(ISNUMBER('Quantities Report_Secondary'!$A1485), "", TRIM(CLEAN(SUBSTITUTE('Quantities Report_Secondary'!$A1485, CHAR(160), " "))))</f>
        <v/>
      </c>
      <c r="C1487" s="30">
        <f>'Quantities Report_Secondary'!F1485</f>
        <v>0</v>
      </c>
      <c r="D1487" s="32">
        <f>'Quantities Report_Secondary'!G1485</f>
        <v>0</v>
      </c>
    </row>
    <row r="1488" spans="1:4">
      <c r="A1488" s="15" t="str">
        <f>IF(ISNUMBER(VALUE(SUBSTITUTE('Quantities Report_Secondary'!$A1486,"+",""))), VALUE(SUBSTITUTE('Quantities Report_Secondary'!$A1486,"+","")),IF('Quantities Report_Secondary'!$A1486="","End of Project",$A1487))</f>
        <v>End of Project</v>
      </c>
      <c r="B1488" s="30" t="str">
        <f>IF(ISNUMBER('Quantities Report_Secondary'!$A1486), "", TRIM(CLEAN(SUBSTITUTE('Quantities Report_Secondary'!$A1486, CHAR(160), " "))))</f>
        <v/>
      </c>
      <c r="C1488" s="30">
        <f>'Quantities Report_Secondary'!F1486</f>
        <v>0</v>
      </c>
      <c r="D1488" s="32">
        <f>'Quantities Report_Secondary'!G1486</f>
        <v>0</v>
      </c>
    </row>
    <row r="1489" spans="1:4">
      <c r="A1489" s="15" t="str">
        <f>IF(ISNUMBER(VALUE(SUBSTITUTE('Quantities Report_Secondary'!$A1487,"+",""))), VALUE(SUBSTITUTE('Quantities Report_Secondary'!$A1487,"+","")),IF('Quantities Report_Secondary'!$A1487="","End of Project",$A1488))</f>
        <v>End of Project</v>
      </c>
      <c r="B1489" s="30" t="str">
        <f>IF(ISNUMBER('Quantities Report_Secondary'!$A1487), "", TRIM(CLEAN(SUBSTITUTE('Quantities Report_Secondary'!$A1487, CHAR(160), " "))))</f>
        <v/>
      </c>
      <c r="C1489" s="30">
        <f>'Quantities Report_Secondary'!F1487</f>
        <v>0</v>
      </c>
      <c r="D1489" s="32">
        <f>'Quantities Report_Secondary'!G1487</f>
        <v>0</v>
      </c>
    </row>
    <row r="1490" spans="1:4">
      <c r="A1490" s="15" t="str">
        <f>IF(ISNUMBER(VALUE(SUBSTITUTE('Quantities Report_Secondary'!$A1488,"+",""))), VALUE(SUBSTITUTE('Quantities Report_Secondary'!$A1488,"+","")),IF('Quantities Report_Secondary'!$A1488="","End of Project",$A1489))</f>
        <v>End of Project</v>
      </c>
      <c r="B1490" s="30" t="str">
        <f>IF(ISNUMBER('Quantities Report_Secondary'!$A1488), "", TRIM(CLEAN(SUBSTITUTE('Quantities Report_Secondary'!$A1488, CHAR(160), " "))))</f>
        <v/>
      </c>
      <c r="C1490" s="30">
        <f>'Quantities Report_Secondary'!F1488</f>
        <v>0</v>
      </c>
      <c r="D1490" s="32">
        <f>'Quantities Report_Secondary'!G1488</f>
        <v>0</v>
      </c>
    </row>
    <row r="1491" spans="1:4">
      <c r="A1491" s="15" t="str">
        <f>IF(ISNUMBER(VALUE(SUBSTITUTE('Quantities Report_Secondary'!$A1489,"+",""))), VALUE(SUBSTITUTE('Quantities Report_Secondary'!$A1489,"+","")),IF('Quantities Report_Secondary'!$A1489="","End of Project",$A1490))</f>
        <v>End of Project</v>
      </c>
      <c r="B1491" s="30" t="str">
        <f>IF(ISNUMBER('Quantities Report_Secondary'!$A1489), "", TRIM(CLEAN(SUBSTITUTE('Quantities Report_Secondary'!$A1489, CHAR(160), " "))))</f>
        <v/>
      </c>
      <c r="C1491" s="30">
        <f>'Quantities Report_Secondary'!F1489</f>
        <v>0</v>
      </c>
      <c r="D1491" s="32">
        <f>'Quantities Report_Secondary'!G1489</f>
        <v>0</v>
      </c>
    </row>
    <row r="1492" spans="1:4">
      <c r="A1492" s="15" t="str">
        <f>IF(ISNUMBER(VALUE(SUBSTITUTE('Quantities Report_Secondary'!$A1490,"+",""))), VALUE(SUBSTITUTE('Quantities Report_Secondary'!$A1490,"+","")),IF('Quantities Report_Secondary'!$A1490="","End of Project",$A1491))</f>
        <v>End of Project</v>
      </c>
      <c r="B1492" s="30" t="str">
        <f>IF(ISNUMBER('Quantities Report_Secondary'!$A1490), "", TRIM(CLEAN(SUBSTITUTE('Quantities Report_Secondary'!$A1490, CHAR(160), " "))))</f>
        <v/>
      </c>
      <c r="C1492" s="30">
        <f>'Quantities Report_Secondary'!F1490</f>
        <v>0</v>
      </c>
      <c r="D1492" s="32">
        <f>'Quantities Report_Secondary'!G1490</f>
        <v>0</v>
      </c>
    </row>
    <row r="1493" spans="1:4">
      <c r="A1493" s="15" t="str">
        <f>IF(ISNUMBER(VALUE(SUBSTITUTE('Quantities Report_Secondary'!$A1491,"+",""))), VALUE(SUBSTITUTE('Quantities Report_Secondary'!$A1491,"+","")),IF('Quantities Report_Secondary'!$A1491="","End of Project",$A1492))</f>
        <v>End of Project</v>
      </c>
      <c r="B1493" s="30" t="str">
        <f>IF(ISNUMBER('Quantities Report_Secondary'!$A1491), "", TRIM(CLEAN(SUBSTITUTE('Quantities Report_Secondary'!$A1491, CHAR(160), " "))))</f>
        <v/>
      </c>
      <c r="C1493" s="30">
        <f>'Quantities Report_Secondary'!F1491</f>
        <v>0</v>
      </c>
      <c r="D1493" s="32">
        <f>'Quantities Report_Secondary'!G1491</f>
        <v>0</v>
      </c>
    </row>
    <row r="1494" spans="1:4">
      <c r="A1494" s="15" t="str">
        <f>IF(ISNUMBER(VALUE(SUBSTITUTE('Quantities Report_Secondary'!$A1492,"+",""))), VALUE(SUBSTITUTE('Quantities Report_Secondary'!$A1492,"+","")),IF('Quantities Report_Secondary'!$A1492="","End of Project",$A1493))</f>
        <v>End of Project</v>
      </c>
      <c r="B1494" s="30" t="str">
        <f>IF(ISNUMBER('Quantities Report_Secondary'!$A1492), "", TRIM(CLEAN(SUBSTITUTE('Quantities Report_Secondary'!$A1492, CHAR(160), " "))))</f>
        <v/>
      </c>
      <c r="C1494" s="30">
        <f>'Quantities Report_Secondary'!F1492</f>
        <v>0</v>
      </c>
      <c r="D1494" s="32">
        <f>'Quantities Report_Secondary'!G1492</f>
        <v>0</v>
      </c>
    </row>
    <row r="1495" spans="1:4">
      <c r="A1495" s="15" t="str">
        <f>IF(ISNUMBER(VALUE(SUBSTITUTE('Quantities Report_Secondary'!$A1493,"+",""))), VALUE(SUBSTITUTE('Quantities Report_Secondary'!$A1493,"+","")),IF('Quantities Report_Secondary'!$A1493="","End of Project",$A1494))</f>
        <v>End of Project</v>
      </c>
      <c r="B1495" s="30" t="str">
        <f>IF(ISNUMBER('Quantities Report_Secondary'!$A1493), "", TRIM(CLEAN(SUBSTITUTE('Quantities Report_Secondary'!$A1493, CHAR(160), " "))))</f>
        <v/>
      </c>
      <c r="C1495" s="30">
        <f>'Quantities Report_Secondary'!F1493</f>
        <v>0</v>
      </c>
      <c r="D1495" s="32">
        <f>'Quantities Report_Secondary'!G1493</f>
        <v>0</v>
      </c>
    </row>
    <row r="1496" spans="1:4">
      <c r="A1496" s="15" t="str">
        <f>IF(ISNUMBER(VALUE(SUBSTITUTE('Quantities Report_Secondary'!$A1494,"+",""))), VALUE(SUBSTITUTE('Quantities Report_Secondary'!$A1494,"+","")),IF('Quantities Report_Secondary'!$A1494="","End of Project",$A1495))</f>
        <v>End of Project</v>
      </c>
      <c r="B1496" s="30" t="str">
        <f>IF(ISNUMBER('Quantities Report_Secondary'!$A1494), "", TRIM(CLEAN(SUBSTITUTE('Quantities Report_Secondary'!$A1494, CHAR(160), " "))))</f>
        <v/>
      </c>
      <c r="C1496" s="30">
        <f>'Quantities Report_Secondary'!F1494</f>
        <v>0</v>
      </c>
      <c r="D1496" s="32">
        <f>'Quantities Report_Secondary'!G1494</f>
        <v>0</v>
      </c>
    </row>
    <row r="1497" spans="1:4">
      <c r="A1497" s="15" t="str">
        <f>IF(ISNUMBER(VALUE(SUBSTITUTE('Quantities Report_Secondary'!$A1495,"+",""))), VALUE(SUBSTITUTE('Quantities Report_Secondary'!$A1495,"+","")),IF('Quantities Report_Secondary'!$A1495="","End of Project",$A1496))</f>
        <v>End of Project</v>
      </c>
      <c r="B1497" s="30" t="str">
        <f>IF(ISNUMBER('Quantities Report_Secondary'!$A1495), "", TRIM(CLEAN(SUBSTITUTE('Quantities Report_Secondary'!$A1495, CHAR(160), " "))))</f>
        <v/>
      </c>
      <c r="C1497" s="30">
        <f>'Quantities Report_Secondary'!F1495</f>
        <v>0</v>
      </c>
      <c r="D1497" s="32">
        <f>'Quantities Report_Secondary'!G1495</f>
        <v>0</v>
      </c>
    </row>
    <row r="1498" spans="1:4">
      <c r="A1498" s="15" t="str">
        <f>IF(ISNUMBER(VALUE(SUBSTITUTE('Quantities Report_Secondary'!$A1496,"+",""))), VALUE(SUBSTITUTE('Quantities Report_Secondary'!$A1496,"+","")),IF('Quantities Report_Secondary'!$A1496="","End of Project",$A1497))</f>
        <v>End of Project</v>
      </c>
      <c r="B1498" s="30" t="str">
        <f>IF(ISNUMBER('Quantities Report_Secondary'!$A1496), "", TRIM(CLEAN(SUBSTITUTE('Quantities Report_Secondary'!$A1496, CHAR(160), " "))))</f>
        <v/>
      </c>
      <c r="C1498" s="30">
        <f>'Quantities Report_Secondary'!F1496</f>
        <v>0</v>
      </c>
      <c r="D1498" s="32">
        <f>'Quantities Report_Secondary'!G1496</f>
        <v>0</v>
      </c>
    </row>
    <row r="1499" spans="1:4">
      <c r="A1499" s="15" t="str">
        <f>IF(ISNUMBER(VALUE(SUBSTITUTE('Quantities Report_Secondary'!$A1497,"+",""))), VALUE(SUBSTITUTE('Quantities Report_Secondary'!$A1497,"+","")),IF('Quantities Report_Secondary'!$A1497="","End of Project",$A1498))</f>
        <v>End of Project</v>
      </c>
      <c r="B1499" s="30" t="str">
        <f>IF(ISNUMBER('Quantities Report_Secondary'!$A1497), "", TRIM(CLEAN(SUBSTITUTE('Quantities Report_Secondary'!$A1497, CHAR(160), " "))))</f>
        <v/>
      </c>
      <c r="C1499" s="30">
        <f>'Quantities Report_Secondary'!F1497</f>
        <v>0</v>
      </c>
      <c r="D1499" s="32">
        <f>'Quantities Report_Secondary'!G1497</f>
        <v>0</v>
      </c>
    </row>
    <row r="1500" spans="1:4">
      <c r="A1500" s="15" t="str">
        <f>IF(ISNUMBER(VALUE(SUBSTITUTE('Quantities Report_Secondary'!$A1498,"+",""))), VALUE(SUBSTITUTE('Quantities Report_Secondary'!$A1498,"+","")),IF('Quantities Report_Secondary'!$A1498="","End of Project",$A1499))</f>
        <v>End of Project</v>
      </c>
      <c r="B1500" s="30" t="str">
        <f>IF(ISNUMBER('Quantities Report_Secondary'!$A1498), "", TRIM(CLEAN(SUBSTITUTE('Quantities Report_Secondary'!$A1498, CHAR(160), " "))))</f>
        <v/>
      </c>
      <c r="C1500" s="30">
        <f>'Quantities Report_Secondary'!F1498</f>
        <v>0</v>
      </c>
      <c r="D1500" s="32">
        <f>'Quantities Report_Secondary'!G1498</f>
        <v>0</v>
      </c>
    </row>
    <row r="1501" spans="1:4">
      <c r="A1501" s="15" t="str">
        <f>IF(ISNUMBER(VALUE(SUBSTITUTE('Quantities Report_Secondary'!$A1499,"+",""))), VALUE(SUBSTITUTE('Quantities Report_Secondary'!$A1499,"+","")),IF('Quantities Report_Secondary'!$A1499="","End of Project",$A1500))</f>
        <v>End of Project</v>
      </c>
      <c r="B1501" s="30" t="str">
        <f>IF(ISNUMBER('Quantities Report_Secondary'!$A1499), "", TRIM(CLEAN(SUBSTITUTE('Quantities Report_Secondary'!$A1499, CHAR(160), " "))))</f>
        <v/>
      </c>
      <c r="C1501" s="30">
        <f>'Quantities Report_Secondary'!F1499</f>
        <v>0</v>
      </c>
      <c r="D1501" s="32">
        <f>'Quantities Report_Secondary'!G1499</f>
        <v>0</v>
      </c>
    </row>
    <row r="1502" spans="1:4">
      <c r="A1502" s="15" t="str">
        <f>IF(ISNUMBER(VALUE(SUBSTITUTE('Quantities Report_Secondary'!$A1500,"+",""))), VALUE(SUBSTITUTE('Quantities Report_Secondary'!$A1500,"+","")),IF('Quantities Report_Secondary'!$A1500="","End of Project",$A1501))</f>
        <v>End of Project</v>
      </c>
      <c r="B1502" s="30" t="str">
        <f>IF(ISNUMBER('Quantities Report_Secondary'!$A1500), "", TRIM(CLEAN(SUBSTITUTE('Quantities Report_Secondary'!$A1500, CHAR(160), " "))))</f>
        <v/>
      </c>
      <c r="C1502" s="30">
        <f>'Quantities Report_Secondary'!F1500</f>
        <v>0</v>
      </c>
      <c r="D1502" s="32">
        <f>'Quantities Report_Secondary'!G1500</f>
        <v>0</v>
      </c>
    </row>
    <row r="1503" spans="1:4">
      <c r="A1503" s="15" t="str">
        <f>IF(ISNUMBER(VALUE(SUBSTITUTE('Quantities Report_Secondary'!$A1501,"+",""))), VALUE(SUBSTITUTE('Quantities Report_Secondary'!$A1501,"+","")),IF('Quantities Report_Secondary'!$A1501="","End of Project",$A1502))</f>
        <v>End of Project</v>
      </c>
      <c r="B1503" s="30" t="str">
        <f>IF(ISNUMBER('Quantities Report_Secondary'!$A1501), "", TRIM(CLEAN(SUBSTITUTE('Quantities Report_Secondary'!$A1501, CHAR(160), " "))))</f>
        <v/>
      </c>
      <c r="C1503" s="30">
        <f>'Quantities Report_Secondary'!F1501</f>
        <v>0</v>
      </c>
      <c r="D1503" s="32">
        <f>'Quantities Report_Secondary'!G1501</f>
        <v>0</v>
      </c>
    </row>
    <row r="1504" spans="1:4">
      <c r="A1504" s="15" t="str">
        <f>IF(ISNUMBER(VALUE(SUBSTITUTE('Quantities Report_Secondary'!$A1502,"+",""))), VALUE(SUBSTITUTE('Quantities Report_Secondary'!$A1502,"+","")),IF('Quantities Report_Secondary'!$A1502="","End of Project",$A1503))</f>
        <v>End of Project</v>
      </c>
      <c r="B1504" s="30" t="str">
        <f>IF(ISNUMBER('Quantities Report_Secondary'!$A1502), "", TRIM(CLEAN(SUBSTITUTE('Quantities Report_Secondary'!$A1502, CHAR(160), " "))))</f>
        <v/>
      </c>
      <c r="C1504" s="30">
        <f>'Quantities Report_Secondary'!F1502</f>
        <v>0</v>
      </c>
      <c r="D1504" s="32">
        <f>'Quantities Report_Secondary'!G1502</f>
        <v>0</v>
      </c>
    </row>
    <row r="1505" spans="1:4">
      <c r="A1505" s="15" t="str">
        <f>IF(ISNUMBER(VALUE(SUBSTITUTE('Quantities Report_Secondary'!$A1503,"+",""))), VALUE(SUBSTITUTE('Quantities Report_Secondary'!$A1503,"+","")),IF('Quantities Report_Secondary'!$A1503="","End of Project",$A1504))</f>
        <v>End of Project</v>
      </c>
      <c r="B1505" s="30" t="str">
        <f>IF(ISNUMBER('Quantities Report_Secondary'!$A1503), "", TRIM(CLEAN(SUBSTITUTE('Quantities Report_Secondary'!$A1503, CHAR(160), " "))))</f>
        <v/>
      </c>
      <c r="C1505" s="30">
        <f>'Quantities Report_Secondary'!F1503</f>
        <v>0</v>
      </c>
      <c r="D1505" s="32">
        <f>'Quantities Report_Secondary'!G1503</f>
        <v>0</v>
      </c>
    </row>
    <row r="1506" spans="1:4">
      <c r="A1506" s="15" t="str">
        <f>IF(ISNUMBER(VALUE(SUBSTITUTE('Quantities Report_Secondary'!$A1504,"+",""))), VALUE(SUBSTITUTE('Quantities Report_Secondary'!$A1504,"+","")),IF('Quantities Report_Secondary'!$A1504="","End of Project",$A1505))</f>
        <v>End of Project</v>
      </c>
      <c r="B1506" s="30" t="str">
        <f>IF(ISNUMBER('Quantities Report_Secondary'!$A1504), "", TRIM(CLEAN(SUBSTITUTE('Quantities Report_Secondary'!$A1504, CHAR(160), " "))))</f>
        <v/>
      </c>
      <c r="C1506" s="30">
        <f>'Quantities Report_Secondary'!F1504</f>
        <v>0</v>
      </c>
      <c r="D1506" s="32">
        <f>'Quantities Report_Secondary'!G1504</f>
        <v>0</v>
      </c>
    </row>
    <row r="1507" spans="1:4">
      <c r="A1507" s="15" t="str">
        <f>IF(ISNUMBER(VALUE(SUBSTITUTE('Quantities Report_Secondary'!$A1505,"+",""))), VALUE(SUBSTITUTE('Quantities Report_Secondary'!$A1505,"+","")),IF('Quantities Report_Secondary'!$A1505="","End of Project",$A1506))</f>
        <v>End of Project</v>
      </c>
      <c r="B1507" s="30" t="str">
        <f>IF(ISNUMBER('Quantities Report_Secondary'!$A1505), "", TRIM(CLEAN(SUBSTITUTE('Quantities Report_Secondary'!$A1505, CHAR(160), " "))))</f>
        <v/>
      </c>
      <c r="C1507" s="30">
        <f>'Quantities Report_Secondary'!F1505</f>
        <v>0</v>
      </c>
      <c r="D1507" s="32">
        <f>'Quantities Report_Secondary'!G1505</f>
        <v>0</v>
      </c>
    </row>
    <row r="1508" spans="1:4">
      <c r="A1508" s="15" t="str">
        <f>IF(ISNUMBER(VALUE(SUBSTITUTE('Quantities Report_Secondary'!$A1506,"+",""))), VALUE(SUBSTITUTE('Quantities Report_Secondary'!$A1506,"+","")),IF('Quantities Report_Secondary'!$A1506="","End of Project",$A1507))</f>
        <v>End of Project</v>
      </c>
      <c r="B1508" s="30" t="str">
        <f>IF(ISNUMBER('Quantities Report_Secondary'!$A1506), "", TRIM(CLEAN(SUBSTITUTE('Quantities Report_Secondary'!$A1506, CHAR(160), " "))))</f>
        <v/>
      </c>
      <c r="C1508" s="30">
        <f>'Quantities Report_Secondary'!F1506</f>
        <v>0</v>
      </c>
      <c r="D1508" s="32">
        <f>'Quantities Report_Secondary'!G1506</f>
        <v>0</v>
      </c>
    </row>
    <row r="1509" spans="1:4">
      <c r="A1509" s="15" t="str">
        <f>IF(ISNUMBER(VALUE(SUBSTITUTE('Quantities Report_Secondary'!$A1507,"+",""))), VALUE(SUBSTITUTE('Quantities Report_Secondary'!$A1507,"+","")),IF('Quantities Report_Secondary'!$A1507="","End of Project",$A1508))</f>
        <v>End of Project</v>
      </c>
      <c r="B1509" s="30" t="str">
        <f>IF(ISNUMBER('Quantities Report_Secondary'!$A1507), "", TRIM(CLEAN(SUBSTITUTE('Quantities Report_Secondary'!$A1507, CHAR(160), " "))))</f>
        <v/>
      </c>
      <c r="C1509" s="30">
        <f>'Quantities Report_Secondary'!F1507</f>
        <v>0</v>
      </c>
      <c r="D1509" s="32">
        <f>'Quantities Report_Secondary'!G1507</f>
        <v>0</v>
      </c>
    </row>
    <row r="1510" spans="1:4">
      <c r="A1510" s="15" t="str">
        <f>IF(ISNUMBER(VALUE(SUBSTITUTE('Quantities Report_Secondary'!$A1508,"+",""))), VALUE(SUBSTITUTE('Quantities Report_Secondary'!$A1508,"+","")),IF('Quantities Report_Secondary'!$A1508="","End of Project",$A1509))</f>
        <v>End of Project</v>
      </c>
      <c r="B1510" s="30" t="str">
        <f>IF(ISNUMBER('Quantities Report_Secondary'!$A1508), "", TRIM(CLEAN(SUBSTITUTE('Quantities Report_Secondary'!$A1508, CHAR(160), " "))))</f>
        <v/>
      </c>
      <c r="C1510" s="30">
        <f>'Quantities Report_Secondary'!F1508</f>
        <v>0</v>
      </c>
      <c r="D1510" s="32">
        <f>'Quantities Report_Secondary'!G1508</f>
        <v>0</v>
      </c>
    </row>
    <row r="1511" spans="1:4">
      <c r="A1511" s="15" t="str">
        <f>IF(ISNUMBER(VALUE(SUBSTITUTE('Quantities Report_Secondary'!$A1509,"+",""))), VALUE(SUBSTITUTE('Quantities Report_Secondary'!$A1509,"+","")),IF('Quantities Report_Secondary'!$A1509="","End of Project",$A1510))</f>
        <v>End of Project</v>
      </c>
      <c r="B1511" s="30" t="str">
        <f>IF(ISNUMBER('Quantities Report_Secondary'!$A1509), "", TRIM(CLEAN(SUBSTITUTE('Quantities Report_Secondary'!$A1509, CHAR(160), " "))))</f>
        <v/>
      </c>
      <c r="C1511" s="30">
        <f>'Quantities Report_Secondary'!F1509</f>
        <v>0</v>
      </c>
      <c r="D1511" s="32">
        <f>'Quantities Report_Secondary'!G1509</f>
        <v>0</v>
      </c>
    </row>
    <row r="1512" spans="1:4">
      <c r="A1512" s="15" t="str">
        <f>IF(ISNUMBER(VALUE(SUBSTITUTE('Quantities Report_Secondary'!$A1510,"+",""))), VALUE(SUBSTITUTE('Quantities Report_Secondary'!$A1510,"+","")),IF('Quantities Report_Secondary'!$A1510="","End of Project",$A1511))</f>
        <v>End of Project</v>
      </c>
      <c r="B1512" s="30" t="str">
        <f>IF(ISNUMBER('Quantities Report_Secondary'!$A1510), "", TRIM(CLEAN(SUBSTITUTE('Quantities Report_Secondary'!$A1510, CHAR(160), " "))))</f>
        <v/>
      </c>
      <c r="C1512" s="30">
        <f>'Quantities Report_Secondary'!F1510</f>
        <v>0</v>
      </c>
      <c r="D1512" s="32">
        <f>'Quantities Report_Secondary'!G1510</f>
        <v>0</v>
      </c>
    </row>
    <row r="1513" spans="1:4">
      <c r="A1513" s="15" t="str">
        <f>IF(ISNUMBER(VALUE(SUBSTITUTE('Quantities Report_Secondary'!$A1511,"+",""))), VALUE(SUBSTITUTE('Quantities Report_Secondary'!$A1511,"+","")),IF('Quantities Report_Secondary'!$A1511="","End of Project",$A1512))</f>
        <v>End of Project</v>
      </c>
      <c r="B1513" s="30" t="str">
        <f>IF(ISNUMBER('Quantities Report_Secondary'!$A1511), "", TRIM(CLEAN(SUBSTITUTE('Quantities Report_Secondary'!$A1511, CHAR(160), " "))))</f>
        <v/>
      </c>
      <c r="C1513" s="30">
        <f>'Quantities Report_Secondary'!F1511</f>
        <v>0</v>
      </c>
      <c r="D1513" s="32">
        <f>'Quantities Report_Secondary'!G1511</f>
        <v>0</v>
      </c>
    </row>
    <row r="1514" spans="1:4">
      <c r="A1514" s="15" t="str">
        <f>IF(ISNUMBER(VALUE(SUBSTITUTE('Quantities Report_Secondary'!$A1512,"+",""))), VALUE(SUBSTITUTE('Quantities Report_Secondary'!$A1512,"+","")),IF('Quantities Report_Secondary'!$A1512="","End of Project",$A1513))</f>
        <v>End of Project</v>
      </c>
      <c r="B1514" s="30" t="str">
        <f>IF(ISNUMBER('Quantities Report_Secondary'!$A1512), "", TRIM(CLEAN(SUBSTITUTE('Quantities Report_Secondary'!$A1512, CHAR(160), " "))))</f>
        <v/>
      </c>
      <c r="C1514" s="30">
        <f>'Quantities Report_Secondary'!F1512</f>
        <v>0</v>
      </c>
      <c r="D1514" s="32">
        <f>'Quantities Report_Secondary'!G1512</f>
        <v>0</v>
      </c>
    </row>
    <row r="1515" spans="1:4">
      <c r="A1515" s="15" t="str">
        <f>IF(ISNUMBER(VALUE(SUBSTITUTE('Quantities Report_Secondary'!$A1513,"+",""))), VALUE(SUBSTITUTE('Quantities Report_Secondary'!$A1513,"+","")),IF('Quantities Report_Secondary'!$A1513="","End of Project",$A1514))</f>
        <v>End of Project</v>
      </c>
      <c r="B1515" s="30" t="str">
        <f>IF(ISNUMBER('Quantities Report_Secondary'!$A1513), "", TRIM(CLEAN(SUBSTITUTE('Quantities Report_Secondary'!$A1513, CHAR(160), " "))))</f>
        <v/>
      </c>
      <c r="C1515" s="30">
        <f>'Quantities Report_Secondary'!F1513</f>
        <v>0</v>
      </c>
      <c r="D1515" s="32">
        <f>'Quantities Report_Secondary'!G1513</f>
        <v>0</v>
      </c>
    </row>
    <row r="1516" spans="1:4">
      <c r="A1516" s="15" t="str">
        <f>IF(ISNUMBER(VALUE(SUBSTITUTE('Quantities Report_Secondary'!$A1514,"+",""))), VALUE(SUBSTITUTE('Quantities Report_Secondary'!$A1514,"+","")),IF('Quantities Report_Secondary'!$A1514="","End of Project",$A1515))</f>
        <v>End of Project</v>
      </c>
      <c r="B1516" s="30" t="str">
        <f>IF(ISNUMBER('Quantities Report_Secondary'!$A1514), "", TRIM(CLEAN(SUBSTITUTE('Quantities Report_Secondary'!$A1514, CHAR(160), " "))))</f>
        <v/>
      </c>
      <c r="C1516" s="30">
        <f>'Quantities Report_Secondary'!F1514</f>
        <v>0</v>
      </c>
      <c r="D1516" s="32">
        <f>'Quantities Report_Secondary'!G1514</f>
        <v>0</v>
      </c>
    </row>
    <row r="1517" spans="1:4">
      <c r="A1517" s="15" t="str">
        <f>IF(ISNUMBER(VALUE(SUBSTITUTE('Quantities Report_Secondary'!$A1515,"+",""))), VALUE(SUBSTITUTE('Quantities Report_Secondary'!$A1515,"+","")),IF('Quantities Report_Secondary'!$A1515="","End of Project",$A1516))</f>
        <v>End of Project</v>
      </c>
      <c r="B1517" s="30" t="str">
        <f>IF(ISNUMBER('Quantities Report_Secondary'!$A1515), "", TRIM(CLEAN(SUBSTITUTE('Quantities Report_Secondary'!$A1515, CHAR(160), " "))))</f>
        <v/>
      </c>
      <c r="C1517" s="30">
        <f>'Quantities Report_Secondary'!F1515</f>
        <v>0</v>
      </c>
      <c r="D1517" s="32">
        <f>'Quantities Report_Secondary'!G1515</f>
        <v>0</v>
      </c>
    </row>
    <row r="1518" spans="1:4">
      <c r="A1518" s="15" t="str">
        <f>IF(ISNUMBER(VALUE(SUBSTITUTE('Quantities Report_Secondary'!$A1516,"+",""))), VALUE(SUBSTITUTE('Quantities Report_Secondary'!$A1516,"+","")),IF('Quantities Report_Secondary'!$A1516="","End of Project",$A1517))</f>
        <v>End of Project</v>
      </c>
      <c r="B1518" s="30" t="str">
        <f>IF(ISNUMBER('Quantities Report_Secondary'!$A1516), "", TRIM(CLEAN(SUBSTITUTE('Quantities Report_Secondary'!$A1516, CHAR(160), " "))))</f>
        <v/>
      </c>
      <c r="C1518" s="30">
        <f>'Quantities Report_Secondary'!F1516</f>
        <v>0</v>
      </c>
      <c r="D1518" s="32">
        <f>'Quantities Report_Secondary'!G1516</f>
        <v>0</v>
      </c>
    </row>
    <row r="1519" spans="1:4">
      <c r="A1519" s="15" t="str">
        <f>IF(ISNUMBER(VALUE(SUBSTITUTE('Quantities Report_Secondary'!$A1517,"+",""))), VALUE(SUBSTITUTE('Quantities Report_Secondary'!$A1517,"+","")),IF('Quantities Report_Secondary'!$A1517="","End of Project",$A1518))</f>
        <v>End of Project</v>
      </c>
      <c r="B1519" s="30" t="str">
        <f>IF(ISNUMBER('Quantities Report_Secondary'!$A1517), "", TRIM(CLEAN(SUBSTITUTE('Quantities Report_Secondary'!$A1517, CHAR(160), " "))))</f>
        <v/>
      </c>
      <c r="C1519" s="30">
        <f>'Quantities Report_Secondary'!F1517</f>
        <v>0</v>
      </c>
      <c r="D1519" s="32">
        <f>'Quantities Report_Secondary'!G1517</f>
        <v>0</v>
      </c>
    </row>
    <row r="1520" spans="1:4">
      <c r="A1520" s="15" t="str">
        <f>IF(ISNUMBER(VALUE(SUBSTITUTE('Quantities Report_Secondary'!$A1518,"+",""))), VALUE(SUBSTITUTE('Quantities Report_Secondary'!$A1518,"+","")),IF('Quantities Report_Secondary'!$A1518="","End of Project",$A1519))</f>
        <v>End of Project</v>
      </c>
      <c r="B1520" s="30" t="str">
        <f>IF(ISNUMBER('Quantities Report_Secondary'!$A1518), "", TRIM(CLEAN(SUBSTITUTE('Quantities Report_Secondary'!$A1518, CHAR(160), " "))))</f>
        <v/>
      </c>
      <c r="C1520" s="30">
        <f>'Quantities Report_Secondary'!F1518</f>
        <v>0</v>
      </c>
      <c r="D1520" s="32">
        <f>'Quantities Report_Secondary'!G1518</f>
        <v>0</v>
      </c>
    </row>
    <row r="1521" spans="1:4">
      <c r="A1521" s="15" t="str">
        <f>IF(ISNUMBER(VALUE(SUBSTITUTE('Quantities Report_Secondary'!$A1519,"+",""))), VALUE(SUBSTITUTE('Quantities Report_Secondary'!$A1519,"+","")),IF('Quantities Report_Secondary'!$A1519="","End of Project",$A1520))</f>
        <v>End of Project</v>
      </c>
      <c r="B1521" s="30" t="str">
        <f>IF(ISNUMBER('Quantities Report_Secondary'!$A1519), "", TRIM(CLEAN(SUBSTITUTE('Quantities Report_Secondary'!$A1519, CHAR(160), " "))))</f>
        <v/>
      </c>
      <c r="C1521" s="30">
        <f>'Quantities Report_Secondary'!F1519</f>
        <v>0</v>
      </c>
      <c r="D1521" s="32">
        <f>'Quantities Report_Secondary'!G1519</f>
        <v>0</v>
      </c>
    </row>
    <row r="1522" spans="1:4">
      <c r="A1522" s="15" t="str">
        <f>IF(ISNUMBER(VALUE(SUBSTITUTE('Quantities Report_Secondary'!$A1520,"+",""))), VALUE(SUBSTITUTE('Quantities Report_Secondary'!$A1520,"+","")),IF('Quantities Report_Secondary'!$A1520="","End of Project",$A1521))</f>
        <v>End of Project</v>
      </c>
      <c r="B1522" s="30" t="str">
        <f>IF(ISNUMBER('Quantities Report_Secondary'!$A1520), "", TRIM(CLEAN(SUBSTITUTE('Quantities Report_Secondary'!$A1520, CHAR(160), " "))))</f>
        <v/>
      </c>
      <c r="C1522" s="30">
        <f>'Quantities Report_Secondary'!F1520</f>
        <v>0</v>
      </c>
      <c r="D1522" s="32">
        <f>'Quantities Report_Secondary'!G1520</f>
        <v>0</v>
      </c>
    </row>
    <row r="1523" spans="1:4">
      <c r="A1523" s="15" t="str">
        <f>IF(ISNUMBER(VALUE(SUBSTITUTE('Quantities Report_Secondary'!$A1521,"+",""))), VALUE(SUBSTITUTE('Quantities Report_Secondary'!$A1521,"+","")),IF('Quantities Report_Secondary'!$A1521="","End of Project",$A1522))</f>
        <v>End of Project</v>
      </c>
      <c r="B1523" s="30" t="str">
        <f>IF(ISNUMBER('Quantities Report_Secondary'!$A1521), "", TRIM(CLEAN(SUBSTITUTE('Quantities Report_Secondary'!$A1521, CHAR(160), " "))))</f>
        <v/>
      </c>
      <c r="C1523" s="30">
        <f>'Quantities Report_Secondary'!F1521</f>
        <v>0</v>
      </c>
      <c r="D1523" s="32">
        <f>'Quantities Report_Secondary'!G1521</f>
        <v>0</v>
      </c>
    </row>
    <row r="1524" spans="1:4">
      <c r="A1524" s="15" t="str">
        <f>IF(ISNUMBER(VALUE(SUBSTITUTE('Quantities Report_Secondary'!$A1522,"+",""))), VALUE(SUBSTITUTE('Quantities Report_Secondary'!$A1522,"+","")),IF('Quantities Report_Secondary'!$A1522="","End of Project",$A1523))</f>
        <v>End of Project</v>
      </c>
      <c r="B1524" s="30" t="str">
        <f>IF(ISNUMBER('Quantities Report_Secondary'!$A1522), "", TRIM(CLEAN(SUBSTITUTE('Quantities Report_Secondary'!$A1522, CHAR(160), " "))))</f>
        <v/>
      </c>
      <c r="C1524" s="30">
        <f>'Quantities Report_Secondary'!F1522</f>
        <v>0</v>
      </c>
      <c r="D1524" s="32">
        <f>'Quantities Report_Secondary'!G1522</f>
        <v>0</v>
      </c>
    </row>
    <row r="1525" spans="1:4">
      <c r="A1525" s="15" t="str">
        <f>IF(ISNUMBER(VALUE(SUBSTITUTE('Quantities Report_Secondary'!$A1523,"+",""))), VALUE(SUBSTITUTE('Quantities Report_Secondary'!$A1523,"+","")),IF('Quantities Report_Secondary'!$A1523="","End of Project",$A1524))</f>
        <v>End of Project</v>
      </c>
      <c r="B1525" s="30" t="str">
        <f>IF(ISNUMBER('Quantities Report_Secondary'!$A1523), "", TRIM(CLEAN(SUBSTITUTE('Quantities Report_Secondary'!$A1523, CHAR(160), " "))))</f>
        <v/>
      </c>
      <c r="C1525" s="30">
        <f>'Quantities Report_Secondary'!F1523</f>
        <v>0</v>
      </c>
      <c r="D1525" s="32">
        <f>'Quantities Report_Secondary'!G1523</f>
        <v>0</v>
      </c>
    </row>
    <row r="1526" spans="1:4">
      <c r="A1526" s="15" t="str">
        <f>IF(ISNUMBER(VALUE(SUBSTITUTE('Quantities Report_Secondary'!$A1524,"+",""))), VALUE(SUBSTITUTE('Quantities Report_Secondary'!$A1524,"+","")),IF('Quantities Report_Secondary'!$A1524="","End of Project",$A1525))</f>
        <v>End of Project</v>
      </c>
      <c r="B1526" s="30" t="str">
        <f>IF(ISNUMBER('Quantities Report_Secondary'!$A1524), "", TRIM(CLEAN(SUBSTITUTE('Quantities Report_Secondary'!$A1524, CHAR(160), " "))))</f>
        <v/>
      </c>
      <c r="C1526" s="30">
        <f>'Quantities Report_Secondary'!F1524</f>
        <v>0</v>
      </c>
      <c r="D1526" s="32">
        <f>'Quantities Report_Secondary'!G1524</f>
        <v>0</v>
      </c>
    </row>
    <row r="1527" spans="1:4">
      <c r="A1527" s="15" t="str">
        <f>IF(ISNUMBER(VALUE(SUBSTITUTE('Quantities Report_Secondary'!$A1525,"+",""))), VALUE(SUBSTITUTE('Quantities Report_Secondary'!$A1525,"+","")),IF('Quantities Report_Secondary'!$A1525="","End of Project",$A1526))</f>
        <v>End of Project</v>
      </c>
      <c r="B1527" s="30" t="str">
        <f>IF(ISNUMBER('Quantities Report_Secondary'!$A1525), "", TRIM(CLEAN(SUBSTITUTE('Quantities Report_Secondary'!$A1525, CHAR(160), " "))))</f>
        <v/>
      </c>
      <c r="C1527" s="30">
        <f>'Quantities Report_Secondary'!F1525</f>
        <v>0</v>
      </c>
      <c r="D1527" s="32">
        <f>'Quantities Report_Secondary'!G1525</f>
        <v>0</v>
      </c>
    </row>
    <row r="1528" spans="1:4">
      <c r="A1528" s="15" t="str">
        <f>IF(ISNUMBER(VALUE(SUBSTITUTE('Quantities Report_Secondary'!$A1526,"+",""))), VALUE(SUBSTITUTE('Quantities Report_Secondary'!$A1526,"+","")),IF('Quantities Report_Secondary'!$A1526="","End of Project",$A1527))</f>
        <v>End of Project</v>
      </c>
      <c r="B1528" s="30" t="str">
        <f>IF(ISNUMBER('Quantities Report_Secondary'!$A1526), "", TRIM(CLEAN(SUBSTITUTE('Quantities Report_Secondary'!$A1526, CHAR(160), " "))))</f>
        <v/>
      </c>
      <c r="C1528" s="30">
        <f>'Quantities Report_Secondary'!F1526</f>
        <v>0</v>
      </c>
      <c r="D1528" s="32">
        <f>'Quantities Report_Secondary'!G1526</f>
        <v>0</v>
      </c>
    </row>
    <row r="1529" spans="1:4">
      <c r="A1529" s="15" t="str">
        <f>IF(ISNUMBER(VALUE(SUBSTITUTE('Quantities Report_Secondary'!$A1527,"+",""))), VALUE(SUBSTITUTE('Quantities Report_Secondary'!$A1527,"+","")),IF('Quantities Report_Secondary'!$A1527="","End of Project",$A1528))</f>
        <v>End of Project</v>
      </c>
      <c r="B1529" s="30" t="str">
        <f>IF(ISNUMBER('Quantities Report_Secondary'!$A1527), "", TRIM(CLEAN(SUBSTITUTE('Quantities Report_Secondary'!$A1527, CHAR(160), " "))))</f>
        <v/>
      </c>
      <c r="C1529" s="30">
        <f>'Quantities Report_Secondary'!F1527</f>
        <v>0</v>
      </c>
      <c r="D1529" s="32">
        <f>'Quantities Report_Secondary'!G1527</f>
        <v>0</v>
      </c>
    </row>
    <row r="1530" spans="1:4">
      <c r="A1530" s="15" t="str">
        <f>IF(ISNUMBER(VALUE(SUBSTITUTE('Quantities Report_Secondary'!$A1528,"+",""))), VALUE(SUBSTITUTE('Quantities Report_Secondary'!$A1528,"+","")),IF('Quantities Report_Secondary'!$A1528="","End of Project",$A1529))</f>
        <v>End of Project</v>
      </c>
      <c r="B1530" s="30" t="str">
        <f>IF(ISNUMBER('Quantities Report_Secondary'!$A1528), "", TRIM(CLEAN(SUBSTITUTE('Quantities Report_Secondary'!$A1528, CHAR(160), " "))))</f>
        <v/>
      </c>
      <c r="C1530" s="30">
        <f>'Quantities Report_Secondary'!F1528</f>
        <v>0</v>
      </c>
      <c r="D1530" s="32">
        <f>'Quantities Report_Secondary'!G1528</f>
        <v>0</v>
      </c>
    </row>
    <row r="1531" spans="1:4">
      <c r="A1531" s="15" t="str">
        <f>IF(ISNUMBER(VALUE(SUBSTITUTE('Quantities Report_Secondary'!$A1529,"+",""))), VALUE(SUBSTITUTE('Quantities Report_Secondary'!$A1529,"+","")),IF('Quantities Report_Secondary'!$A1529="","End of Project",$A1530))</f>
        <v>End of Project</v>
      </c>
      <c r="B1531" s="30" t="str">
        <f>IF(ISNUMBER('Quantities Report_Secondary'!$A1529), "", TRIM(CLEAN(SUBSTITUTE('Quantities Report_Secondary'!$A1529, CHAR(160), " "))))</f>
        <v/>
      </c>
      <c r="C1531" s="30">
        <f>'Quantities Report_Secondary'!F1529</f>
        <v>0</v>
      </c>
      <c r="D1531" s="32">
        <f>'Quantities Report_Secondary'!G1529</f>
        <v>0</v>
      </c>
    </row>
    <row r="1532" spans="1:4">
      <c r="A1532" s="15" t="str">
        <f>IF(ISNUMBER(VALUE(SUBSTITUTE('Quantities Report_Secondary'!$A1530,"+",""))), VALUE(SUBSTITUTE('Quantities Report_Secondary'!$A1530,"+","")),IF('Quantities Report_Secondary'!$A1530="","End of Project",$A1531))</f>
        <v>End of Project</v>
      </c>
      <c r="B1532" s="30" t="str">
        <f>IF(ISNUMBER('Quantities Report_Secondary'!$A1530), "", TRIM(CLEAN(SUBSTITUTE('Quantities Report_Secondary'!$A1530, CHAR(160), " "))))</f>
        <v/>
      </c>
      <c r="C1532" s="30">
        <f>'Quantities Report_Secondary'!F1530</f>
        <v>0</v>
      </c>
      <c r="D1532" s="32">
        <f>'Quantities Report_Secondary'!G1530</f>
        <v>0</v>
      </c>
    </row>
    <row r="1533" spans="1:4">
      <c r="A1533" s="15" t="str">
        <f>IF(ISNUMBER(VALUE(SUBSTITUTE('Quantities Report_Secondary'!$A1531,"+",""))), VALUE(SUBSTITUTE('Quantities Report_Secondary'!$A1531,"+","")),IF('Quantities Report_Secondary'!$A1531="","End of Project",$A1532))</f>
        <v>End of Project</v>
      </c>
      <c r="B1533" s="30" t="str">
        <f>IF(ISNUMBER('Quantities Report_Secondary'!$A1531), "", TRIM(CLEAN(SUBSTITUTE('Quantities Report_Secondary'!$A1531, CHAR(160), " "))))</f>
        <v/>
      </c>
      <c r="C1533" s="30">
        <f>'Quantities Report_Secondary'!F1531</f>
        <v>0</v>
      </c>
      <c r="D1533" s="32">
        <f>'Quantities Report_Secondary'!G1531</f>
        <v>0</v>
      </c>
    </row>
    <row r="1534" spans="1:4">
      <c r="A1534" s="15" t="str">
        <f>IF(ISNUMBER(VALUE(SUBSTITUTE('Quantities Report_Secondary'!$A1532,"+",""))), VALUE(SUBSTITUTE('Quantities Report_Secondary'!$A1532,"+","")),IF('Quantities Report_Secondary'!$A1532="","End of Project",$A1533))</f>
        <v>End of Project</v>
      </c>
      <c r="B1534" s="30" t="str">
        <f>IF(ISNUMBER('Quantities Report_Secondary'!$A1532), "", TRIM(CLEAN(SUBSTITUTE('Quantities Report_Secondary'!$A1532, CHAR(160), " "))))</f>
        <v/>
      </c>
      <c r="C1534" s="30">
        <f>'Quantities Report_Secondary'!F1532</f>
        <v>0</v>
      </c>
      <c r="D1534" s="32">
        <f>'Quantities Report_Secondary'!G1532</f>
        <v>0</v>
      </c>
    </row>
    <row r="1535" spans="1:4">
      <c r="A1535" s="15" t="str">
        <f>IF(ISNUMBER(VALUE(SUBSTITUTE('Quantities Report_Secondary'!$A1533,"+",""))), VALUE(SUBSTITUTE('Quantities Report_Secondary'!$A1533,"+","")),IF('Quantities Report_Secondary'!$A1533="","End of Project",$A1534))</f>
        <v>End of Project</v>
      </c>
      <c r="B1535" s="30" t="str">
        <f>IF(ISNUMBER('Quantities Report_Secondary'!$A1533), "", TRIM(CLEAN(SUBSTITUTE('Quantities Report_Secondary'!$A1533, CHAR(160), " "))))</f>
        <v/>
      </c>
      <c r="C1535" s="30">
        <f>'Quantities Report_Secondary'!F1533</f>
        <v>0</v>
      </c>
      <c r="D1535" s="32">
        <f>'Quantities Report_Secondary'!G1533</f>
        <v>0</v>
      </c>
    </row>
    <row r="1536" spans="1:4">
      <c r="A1536" s="15" t="str">
        <f>IF(ISNUMBER(VALUE(SUBSTITUTE('Quantities Report_Secondary'!$A1534,"+",""))), VALUE(SUBSTITUTE('Quantities Report_Secondary'!$A1534,"+","")),IF('Quantities Report_Secondary'!$A1534="","End of Project",$A1535))</f>
        <v>End of Project</v>
      </c>
      <c r="B1536" s="30" t="str">
        <f>IF(ISNUMBER('Quantities Report_Secondary'!$A1534), "", TRIM(CLEAN(SUBSTITUTE('Quantities Report_Secondary'!$A1534, CHAR(160), " "))))</f>
        <v/>
      </c>
      <c r="C1536" s="30">
        <f>'Quantities Report_Secondary'!F1534</f>
        <v>0</v>
      </c>
      <c r="D1536" s="32">
        <f>'Quantities Report_Secondary'!G1534</f>
        <v>0</v>
      </c>
    </row>
    <row r="1537" spans="1:4">
      <c r="A1537" s="15" t="str">
        <f>IF(ISNUMBER(VALUE(SUBSTITUTE('Quantities Report_Secondary'!$A1535,"+",""))), VALUE(SUBSTITUTE('Quantities Report_Secondary'!$A1535,"+","")),IF('Quantities Report_Secondary'!$A1535="","End of Project",$A1536))</f>
        <v>End of Project</v>
      </c>
      <c r="B1537" s="30" t="str">
        <f>IF(ISNUMBER('Quantities Report_Secondary'!$A1535), "", TRIM(CLEAN(SUBSTITUTE('Quantities Report_Secondary'!$A1535, CHAR(160), " "))))</f>
        <v/>
      </c>
      <c r="C1537" s="30">
        <f>'Quantities Report_Secondary'!F1535</f>
        <v>0</v>
      </c>
      <c r="D1537" s="32">
        <f>'Quantities Report_Secondary'!G1535</f>
        <v>0</v>
      </c>
    </row>
    <row r="1538" spans="1:4">
      <c r="A1538" s="15" t="str">
        <f>IF(ISNUMBER(VALUE(SUBSTITUTE('Quantities Report_Secondary'!$A1536,"+",""))), VALUE(SUBSTITUTE('Quantities Report_Secondary'!$A1536,"+","")),IF('Quantities Report_Secondary'!$A1536="","End of Project",$A1537))</f>
        <v>End of Project</v>
      </c>
      <c r="B1538" s="30" t="str">
        <f>IF(ISNUMBER('Quantities Report_Secondary'!$A1536), "", TRIM(CLEAN(SUBSTITUTE('Quantities Report_Secondary'!$A1536, CHAR(160), " "))))</f>
        <v/>
      </c>
      <c r="C1538" s="30">
        <f>'Quantities Report_Secondary'!F1536</f>
        <v>0</v>
      </c>
      <c r="D1538" s="32">
        <f>'Quantities Report_Secondary'!G1536</f>
        <v>0</v>
      </c>
    </row>
    <row r="1539" spans="1:4">
      <c r="A1539" s="15" t="str">
        <f>IF(ISNUMBER(VALUE(SUBSTITUTE('Quantities Report_Secondary'!$A1537,"+",""))), VALUE(SUBSTITUTE('Quantities Report_Secondary'!$A1537,"+","")),IF('Quantities Report_Secondary'!$A1537="","End of Project",$A1538))</f>
        <v>End of Project</v>
      </c>
      <c r="B1539" s="30" t="str">
        <f>IF(ISNUMBER('Quantities Report_Secondary'!$A1537), "", TRIM(CLEAN(SUBSTITUTE('Quantities Report_Secondary'!$A1537, CHAR(160), " "))))</f>
        <v/>
      </c>
      <c r="C1539" s="30">
        <f>'Quantities Report_Secondary'!F1537</f>
        <v>0</v>
      </c>
      <c r="D1539" s="32">
        <f>'Quantities Report_Secondary'!G1537</f>
        <v>0</v>
      </c>
    </row>
    <row r="1540" spans="1:4">
      <c r="A1540" s="15" t="str">
        <f>IF(ISNUMBER(VALUE(SUBSTITUTE('Quantities Report_Secondary'!$A1538,"+",""))), VALUE(SUBSTITUTE('Quantities Report_Secondary'!$A1538,"+","")),IF('Quantities Report_Secondary'!$A1538="","End of Project",$A1539))</f>
        <v>End of Project</v>
      </c>
      <c r="B1540" s="30" t="str">
        <f>IF(ISNUMBER('Quantities Report_Secondary'!$A1538), "", TRIM(CLEAN(SUBSTITUTE('Quantities Report_Secondary'!$A1538, CHAR(160), " "))))</f>
        <v/>
      </c>
      <c r="C1540" s="30">
        <f>'Quantities Report_Secondary'!F1538</f>
        <v>0</v>
      </c>
      <c r="D1540" s="32">
        <f>'Quantities Report_Secondary'!G1538</f>
        <v>0</v>
      </c>
    </row>
    <row r="1541" spans="1:4">
      <c r="A1541" s="15" t="str">
        <f>IF(ISNUMBER(VALUE(SUBSTITUTE('Quantities Report_Secondary'!$A1539,"+",""))), VALUE(SUBSTITUTE('Quantities Report_Secondary'!$A1539,"+","")),IF('Quantities Report_Secondary'!$A1539="","End of Project",$A1540))</f>
        <v>End of Project</v>
      </c>
      <c r="B1541" s="30" t="str">
        <f>IF(ISNUMBER('Quantities Report_Secondary'!$A1539), "", TRIM(CLEAN(SUBSTITUTE('Quantities Report_Secondary'!$A1539, CHAR(160), " "))))</f>
        <v/>
      </c>
      <c r="C1541" s="30">
        <f>'Quantities Report_Secondary'!F1539</f>
        <v>0</v>
      </c>
      <c r="D1541" s="32">
        <f>'Quantities Report_Secondary'!G1539</f>
        <v>0</v>
      </c>
    </row>
    <row r="1542" spans="1:4">
      <c r="A1542" s="15" t="str">
        <f>IF(ISNUMBER(VALUE(SUBSTITUTE('Quantities Report_Secondary'!$A1540,"+",""))), VALUE(SUBSTITUTE('Quantities Report_Secondary'!$A1540,"+","")),IF('Quantities Report_Secondary'!$A1540="","End of Project",$A1541))</f>
        <v>End of Project</v>
      </c>
      <c r="B1542" s="30" t="str">
        <f>IF(ISNUMBER('Quantities Report_Secondary'!$A1540), "", TRIM(CLEAN(SUBSTITUTE('Quantities Report_Secondary'!$A1540, CHAR(160), " "))))</f>
        <v/>
      </c>
      <c r="C1542" s="30">
        <f>'Quantities Report_Secondary'!F1540</f>
        <v>0</v>
      </c>
      <c r="D1542" s="32">
        <f>'Quantities Report_Secondary'!G1540</f>
        <v>0</v>
      </c>
    </row>
    <row r="1543" spans="1:4">
      <c r="A1543" s="15" t="str">
        <f>IF(ISNUMBER(VALUE(SUBSTITUTE('Quantities Report_Secondary'!$A1541,"+",""))), VALUE(SUBSTITUTE('Quantities Report_Secondary'!$A1541,"+","")),IF('Quantities Report_Secondary'!$A1541="","End of Project",$A1542))</f>
        <v>End of Project</v>
      </c>
      <c r="B1543" s="30" t="str">
        <f>IF(ISNUMBER('Quantities Report_Secondary'!$A1541), "", TRIM(CLEAN(SUBSTITUTE('Quantities Report_Secondary'!$A1541, CHAR(160), " "))))</f>
        <v/>
      </c>
      <c r="C1543" s="30">
        <f>'Quantities Report_Secondary'!F1541</f>
        <v>0</v>
      </c>
      <c r="D1543" s="32">
        <f>'Quantities Report_Secondary'!G1541</f>
        <v>0</v>
      </c>
    </row>
    <row r="1544" spans="1:4">
      <c r="A1544" s="15" t="str">
        <f>IF(ISNUMBER(VALUE(SUBSTITUTE('Quantities Report_Secondary'!$A1542,"+",""))), VALUE(SUBSTITUTE('Quantities Report_Secondary'!$A1542,"+","")),IF('Quantities Report_Secondary'!$A1542="","End of Project",$A1543))</f>
        <v>End of Project</v>
      </c>
      <c r="B1544" s="30" t="str">
        <f>IF(ISNUMBER('Quantities Report_Secondary'!$A1542), "", TRIM(CLEAN(SUBSTITUTE('Quantities Report_Secondary'!$A1542, CHAR(160), " "))))</f>
        <v/>
      </c>
      <c r="C1544" s="30">
        <f>'Quantities Report_Secondary'!F1542</f>
        <v>0</v>
      </c>
      <c r="D1544" s="32">
        <f>'Quantities Report_Secondary'!G1542</f>
        <v>0</v>
      </c>
    </row>
    <row r="1545" spans="1:4">
      <c r="A1545" s="15" t="str">
        <f>IF(ISNUMBER(VALUE(SUBSTITUTE('Quantities Report_Secondary'!$A1543,"+",""))), VALUE(SUBSTITUTE('Quantities Report_Secondary'!$A1543,"+","")),IF('Quantities Report_Secondary'!$A1543="","End of Project",$A1544))</f>
        <v>End of Project</v>
      </c>
      <c r="B1545" s="30" t="str">
        <f>IF(ISNUMBER('Quantities Report_Secondary'!$A1543), "", TRIM(CLEAN(SUBSTITUTE('Quantities Report_Secondary'!$A1543, CHAR(160), " "))))</f>
        <v/>
      </c>
      <c r="C1545" s="30">
        <f>'Quantities Report_Secondary'!F1543</f>
        <v>0</v>
      </c>
      <c r="D1545" s="32">
        <f>'Quantities Report_Secondary'!G1543</f>
        <v>0</v>
      </c>
    </row>
    <row r="1546" spans="1:4">
      <c r="A1546" s="15" t="str">
        <f>IF(ISNUMBER(VALUE(SUBSTITUTE('Quantities Report_Secondary'!$A1544,"+",""))), VALUE(SUBSTITUTE('Quantities Report_Secondary'!$A1544,"+","")),IF('Quantities Report_Secondary'!$A1544="","End of Project",$A1545))</f>
        <v>End of Project</v>
      </c>
      <c r="B1546" s="30" t="str">
        <f>IF(ISNUMBER('Quantities Report_Secondary'!$A1544), "", TRIM(CLEAN(SUBSTITUTE('Quantities Report_Secondary'!$A1544, CHAR(160), " "))))</f>
        <v/>
      </c>
      <c r="C1546" s="30">
        <f>'Quantities Report_Secondary'!F1544</f>
        <v>0</v>
      </c>
      <c r="D1546" s="32">
        <f>'Quantities Report_Secondary'!G1544</f>
        <v>0</v>
      </c>
    </row>
    <row r="1547" spans="1:4">
      <c r="A1547" s="15" t="str">
        <f>IF(ISNUMBER(VALUE(SUBSTITUTE('Quantities Report_Secondary'!$A1545,"+",""))), VALUE(SUBSTITUTE('Quantities Report_Secondary'!$A1545,"+","")),IF('Quantities Report_Secondary'!$A1545="","End of Project",$A1546))</f>
        <v>End of Project</v>
      </c>
      <c r="B1547" s="30" t="str">
        <f>IF(ISNUMBER('Quantities Report_Secondary'!$A1545), "", TRIM(CLEAN(SUBSTITUTE('Quantities Report_Secondary'!$A1545, CHAR(160), " "))))</f>
        <v/>
      </c>
      <c r="C1547" s="30">
        <f>'Quantities Report_Secondary'!F1545</f>
        <v>0</v>
      </c>
      <c r="D1547" s="32">
        <f>'Quantities Report_Secondary'!G1545</f>
        <v>0</v>
      </c>
    </row>
    <row r="1548" spans="1:4">
      <c r="A1548" s="15" t="str">
        <f>IF(ISNUMBER(VALUE(SUBSTITUTE('Quantities Report_Secondary'!$A1546,"+",""))), VALUE(SUBSTITUTE('Quantities Report_Secondary'!$A1546,"+","")),IF('Quantities Report_Secondary'!$A1546="","End of Project",$A1547))</f>
        <v>End of Project</v>
      </c>
      <c r="B1548" s="30" t="str">
        <f>IF(ISNUMBER('Quantities Report_Secondary'!$A1546), "", TRIM(CLEAN(SUBSTITUTE('Quantities Report_Secondary'!$A1546, CHAR(160), " "))))</f>
        <v/>
      </c>
      <c r="C1548" s="30">
        <f>'Quantities Report_Secondary'!F1546</f>
        <v>0</v>
      </c>
      <c r="D1548" s="32">
        <f>'Quantities Report_Secondary'!G1546</f>
        <v>0</v>
      </c>
    </row>
    <row r="1549" spans="1:4">
      <c r="A1549" s="15" t="str">
        <f>IF(ISNUMBER(VALUE(SUBSTITUTE('Quantities Report_Secondary'!$A1547,"+",""))), VALUE(SUBSTITUTE('Quantities Report_Secondary'!$A1547,"+","")),IF('Quantities Report_Secondary'!$A1547="","End of Project",$A1548))</f>
        <v>End of Project</v>
      </c>
      <c r="B1549" s="30" t="str">
        <f>IF(ISNUMBER('Quantities Report_Secondary'!$A1547), "", TRIM(CLEAN(SUBSTITUTE('Quantities Report_Secondary'!$A1547, CHAR(160), " "))))</f>
        <v/>
      </c>
      <c r="C1549" s="30">
        <f>'Quantities Report_Secondary'!F1547</f>
        <v>0</v>
      </c>
      <c r="D1549" s="32">
        <f>'Quantities Report_Secondary'!G1547</f>
        <v>0</v>
      </c>
    </row>
    <row r="1550" spans="1:4">
      <c r="A1550" s="15" t="str">
        <f>IF(ISNUMBER(VALUE(SUBSTITUTE('Quantities Report_Secondary'!$A1548,"+",""))), VALUE(SUBSTITUTE('Quantities Report_Secondary'!$A1548,"+","")),IF('Quantities Report_Secondary'!$A1548="","End of Project",$A1549))</f>
        <v>End of Project</v>
      </c>
      <c r="B1550" s="30" t="str">
        <f>IF(ISNUMBER('Quantities Report_Secondary'!$A1548), "", TRIM(CLEAN(SUBSTITUTE('Quantities Report_Secondary'!$A1548, CHAR(160), " "))))</f>
        <v/>
      </c>
      <c r="C1550" s="30">
        <f>'Quantities Report_Secondary'!F1548</f>
        <v>0</v>
      </c>
      <c r="D1550" s="32">
        <f>'Quantities Report_Secondary'!G1548</f>
        <v>0</v>
      </c>
    </row>
    <row r="1551" spans="1:4">
      <c r="A1551" s="15" t="str">
        <f>IF(ISNUMBER(VALUE(SUBSTITUTE('Quantities Report_Secondary'!$A1549,"+",""))), VALUE(SUBSTITUTE('Quantities Report_Secondary'!$A1549,"+","")),IF('Quantities Report_Secondary'!$A1549="","End of Project",$A1550))</f>
        <v>End of Project</v>
      </c>
      <c r="B1551" s="30" t="str">
        <f>IF(ISNUMBER('Quantities Report_Secondary'!$A1549), "", TRIM(CLEAN(SUBSTITUTE('Quantities Report_Secondary'!$A1549, CHAR(160), " "))))</f>
        <v/>
      </c>
      <c r="C1551" s="30">
        <f>'Quantities Report_Secondary'!F1549</f>
        <v>0</v>
      </c>
      <c r="D1551" s="32">
        <f>'Quantities Report_Secondary'!G1549</f>
        <v>0</v>
      </c>
    </row>
    <row r="1552" spans="1:4">
      <c r="A1552" s="15" t="str">
        <f>IF(ISNUMBER(VALUE(SUBSTITUTE('Quantities Report_Secondary'!$A1550,"+",""))), VALUE(SUBSTITUTE('Quantities Report_Secondary'!$A1550,"+","")),IF('Quantities Report_Secondary'!$A1550="","End of Project",$A1551))</f>
        <v>End of Project</v>
      </c>
      <c r="B1552" s="30" t="str">
        <f>IF(ISNUMBER('Quantities Report_Secondary'!$A1550), "", TRIM(CLEAN(SUBSTITUTE('Quantities Report_Secondary'!$A1550, CHAR(160), " "))))</f>
        <v/>
      </c>
      <c r="C1552" s="30">
        <f>'Quantities Report_Secondary'!F1550</f>
        <v>0</v>
      </c>
      <c r="D1552" s="32">
        <f>'Quantities Report_Secondary'!G1550</f>
        <v>0</v>
      </c>
    </row>
    <row r="1553" spans="1:4">
      <c r="A1553" s="15" t="str">
        <f>IF(ISNUMBER(VALUE(SUBSTITUTE('Quantities Report_Secondary'!$A1551,"+",""))), VALUE(SUBSTITUTE('Quantities Report_Secondary'!$A1551,"+","")),IF('Quantities Report_Secondary'!$A1551="","End of Project",$A1552))</f>
        <v>End of Project</v>
      </c>
      <c r="B1553" s="30" t="str">
        <f>IF(ISNUMBER('Quantities Report_Secondary'!$A1551), "", TRIM(CLEAN(SUBSTITUTE('Quantities Report_Secondary'!$A1551, CHAR(160), " "))))</f>
        <v/>
      </c>
      <c r="C1553" s="30">
        <f>'Quantities Report_Secondary'!F1551</f>
        <v>0</v>
      </c>
      <c r="D1553" s="32">
        <f>'Quantities Report_Secondary'!G1551</f>
        <v>0</v>
      </c>
    </row>
    <row r="1554" spans="1:4">
      <c r="A1554" s="15" t="str">
        <f>IF(ISNUMBER(VALUE(SUBSTITUTE('Quantities Report_Secondary'!$A1552,"+",""))), VALUE(SUBSTITUTE('Quantities Report_Secondary'!$A1552,"+","")),IF('Quantities Report_Secondary'!$A1552="","End of Project",$A1553))</f>
        <v>End of Project</v>
      </c>
      <c r="B1554" s="30" t="str">
        <f>IF(ISNUMBER('Quantities Report_Secondary'!$A1552), "", TRIM(CLEAN(SUBSTITUTE('Quantities Report_Secondary'!$A1552, CHAR(160), " "))))</f>
        <v/>
      </c>
      <c r="C1554" s="30">
        <f>'Quantities Report_Secondary'!F1552</f>
        <v>0</v>
      </c>
      <c r="D1554" s="32">
        <f>'Quantities Report_Secondary'!G1552</f>
        <v>0</v>
      </c>
    </row>
    <row r="1555" spans="1:4">
      <c r="A1555" s="15" t="str">
        <f>IF(ISNUMBER(VALUE(SUBSTITUTE('Quantities Report_Secondary'!$A1553,"+",""))), VALUE(SUBSTITUTE('Quantities Report_Secondary'!$A1553,"+","")),IF('Quantities Report_Secondary'!$A1553="","End of Project",$A1554))</f>
        <v>End of Project</v>
      </c>
      <c r="B1555" s="30" t="str">
        <f>IF(ISNUMBER('Quantities Report_Secondary'!$A1553), "", TRIM(CLEAN(SUBSTITUTE('Quantities Report_Secondary'!$A1553, CHAR(160), " "))))</f>
        <v/>
      </c>
      <c r="C1555" s="30">
        <f>'Quantities Report_Secondary'!F1553</f>
        <v>0</v>
      </c>
      <c r="D1555" s="32">
        <f>'Quantities Report_Secondary'!G1553</f>
        <v>0</v>
      </c>
    </row>
    <row r="1556" spans="1:4">
      <c r="A1556" s="15" t="str">
        <f>IF(ISNUMBER(VALUE(SUBSTITUTE('Quantities Report_Secondary'!$A1554,"+",""))), VALUE(SUBSTITUTE('Quantities Report_Secondary'!$A1554,"+","")),IF('Quantities Report_Secondary'!$A1554="","End of Project",$A1555))</f>
        <v>End of Project</v>
      </c>
      <c r="B1556" s="30" t="str">
        <f>IF(ISNUMBER('Quantities Report_Secondary'!$A1554), "", TRIM(CLEAN(SUBSTITUTE('Quantities Report_Secondary'!$A1554, CHAR(160), " "))))</f>
        <v/>
      </c>
      <c r="C1556" s="30">
        <f>'Quantities Report_Secondary'!F1554</f>
        <v>0</v>
      </c>
      <c r="D1556" s="32">
        <f>'Quantities Report_Secondary'!G1554</f>
        <v>0</v>
      </c>
    </row>
    <row r="1557" spans="1:4">
      <c r="A1557" s="15" t="str">
        <f>IF(ISNUMBER(VALUE(SUBSTITUTE('Quantities Report_Secondary'!$A1555,"+",""))), VALUE(SUBSTITUTE('Quantities Report_Secondary'!$A1555,"+","")),IF('Quantities Report_Secondary'!$A1555="","End of Project",$A1556))</f>
        <v>End of Project</v>
      </c>
      <c r="B1557" s="30" t="str">
        <f>IF(ISNUMBER('Quantities Report_Secondary'!$A1555), "", TRIM(CLEAN(SUBSTITUTE('Quantities Report_Secondary'!$A1555, CHAR(160), " "))))</f>
        <v/>
      </c>
      <c r="C1557" s="30">
        <f>'Quantities Report_Secondary'!F1555</f>
        <v>0</v>
      </c>
      <c r="D1557" s="32">
        <f>'Quantities Report_Secondary'!G1555</f>
        <v>0</v>
      </c>
    </row>
    <row r="1558" spans="1:4">
      <c r="A1558" s="15" t="str">
        <f>IF(ISNUMBER(VALUE(SUBSTITUTE('Quantities Report_Secondary'!$A1556,"+",""))), VALUE(SUBSTITUTE('Quantities Report_Secondary'!$A1556,"+","")),IF('Quantities Report_Secondary'!$A1556="","End of Project",$A1557))</f>
        <v>End of Project</v>
      </c>
      <c r="B1558" s="30" t="str">
        <f>IF(ISNUMBER('Quantities Report_Secondary'!$A1556), "", TRIM(CLEAN(SUBSTITUTE('Quantities Report_Secondary'!$A1556, CHAR(160), " "))))</f>
        <v/>
      </c>
      <c r="C1558" s="30">
        <f>'Quantities Report_Secondary'!F1556</f>
        <v>0</v>
      </c>
      <c r="D1558" s="32">
        <f>'Quantities Report_Secondary'!G1556</f>
        <v>0</v>
      </c>
    </row>
    <row r="1559" spans="1:4">
      <c r="A1559" s="15" t="str">
        <f>IF(ISNUMBER(VALUE(SUBSTITUTE('Quantities Report_Secondary'!$A1557,"+",""))), VALUE(SUBSTITUTE('Quantities Report_Secondary'!$A1557,"+","")),IF('Quantities Report_Secondary'!$A1557="","End of Project",$A1558))</f>
        <v>End of Project</v>
      </c>
      <c r="B1559" s="30" t="str">
        <f>IF(ISNUMBER('Quantities Report_Secondary'!$A1557), "", TRIM(CLEAN(SUBSTITUTE('Quantities Report_Secondary'!$A1557, CHAR(160), " "))))</f>
        <v/>
      </c>
      <c r="C1559" s="30">
        <f>'Quantities Report_Secondary'!F1557</f>
        <v>0</v>
      </c>
      <c r="D1559" s="32">
        <f>'Quantities Report_Secondary'!G1557</f>
        <v>0</v>
      </c>
    </row>
    <row r="1560" spans="1:4">
      <c r="A1560" s="15" t="str">
        <f>IF(ISNUMBER(VALUE(SUBSTITUTE('Quantities Report_Secondary'!$A1558,"+",""))), VALUE(SUBSTITUTE('Quantities Report_Secondary'!$A1558,"+","")),IF('Quantities Report_Secondary'!$A1558="","End of Project",$A1559))</f>
        <v>End of Project</v>
      </c>
      <c r="B1560" s="30" t="str">
        <f>IF(ISNUMBER('Quantities Report_Secondary'!$A1558), "", TRIM(CLEAN(SUBSTITUTE('Quantities Report_Secondary'!$A1558, CHAR(160), " "))))</f>
        <v/>
      </c>
      <c r="C1560" s="30">
        <f>'Quantities Report_Secondary'!F1558</f>
        <v>0</v>
      </c>
      <c r="D1560" s="32">
        <f>'Quantities Report_Secondary'!G1558</f>
        <v>0</v>
      </c>
    </row>
    <row r="1561" spans="1:4">
      <c r="A1561" s="15" t="str">
        <f>IF(ISNUMBER(VALUE(SUBSTITUTE('Quantities Report_Secondary'!$A1559,"+",""))), VALUE(SUBSTITUTE('Quantities Report_Secondary'!$A1559,"+","")),IF('Quantities Report_Secondary'!$A1559="","End of Project",$A1560))</f>
        <v>End of Project</v>
      </c>
      <c r="B1561" s="30" t="str">
        <f>IF(ISNUMBER('Quantities Report_Secondary'!$A1559), "", TRIM(CLEAN(SUBSTITUTE('Quantities Report_Secondary'!$A1559, CHAR(160), " "))))</f>
        <v/>
      </c>
      <c r="C1561" s="30">
        <f>'Quantities Report_Secondary'!F1559</f>
        <v>0</v>
      </c>
      <c r="D1561" s="32">
        <f>'Quantities Report_Secondary'!G1559</f>
        <v>0</v>
      </c>
    </row>
    <row r="1562" spans="1:4">
      <c r="A1562" s="15" t="str">
        <f>IF(ISNUMBER(VALUE(SUBSTITUTE('Quantities Report_Secondary'!$A1560,"+",""))), VALUE(SUBSTITUTE('Quantities Report_Secondary'!$A1560,"+","")),IF('Quantities Report_Secondary'!$A1560="","End of Project",$A1561))</f>
        <v>End of Project</v>
      </c>
      <c r="B1562" s="30" t="str">
        <f>IF(ISNUMBER('Quantities Report_Secondary'!$A1560), "", TRIM(CLEAN(SUBSTITUTE('Quantities Report_Secondary'!$A1560, CHAR(160), " "))))</f>
        <v/>
      </c>
      <c r="C1562" s="30">
        <f>'Quantities Report_Secondary'!F1560</f>
        <v>0</v>
      </c>
      <c r="D1562" s="32">
        <f>'Quantities Report_Secondary'!G1560</f>
        <v>0</v>
      </c>
    </row>
    <row r="1563" spans="1:4">
      <c r="A1563" s="15" t="str">
        <f>IF(ISNUMBER(VALUE(SUBSTITUTE('Quantities Report_Secondary'!$A1561,"+",""))), VALUE(SUBSTITUTE('Quantities Report_Secondary'!$A1561,"+","")),IF('Quantities Report_Secondary'!$A1561="","End of Project",$A1562))</f>
        <v>End of Project</v>
      </c>
      <c r="B1563" s="30" t="str">
        <f>IF(ISNUMBER('Quantities Report_Secondary'!$A1561), "", TRIM(CLEAN(SUBSTITUTE('Quantities Report_Secondary'!$A1561, CHAR(160), " "))))</f>
        <v/>
      </c>
      <c r="C1563" s="30">
        <f>'Quantities Report_Secondary'!F1561</f>
        <v>0</v>
      </c>
      <c r="D1563" s="32">
        <f>'Quantities Report_Secondary'!G1561</f>
        <v>0</v>
      </c>
    </row>
    <row r="1564" spans="1:4">
      <c r="A1564" s="15" t="str">
        <f>IF(ISNUMBER(VALUE(SUBSTITUTE('Quantities Report_Secondary'!$A1562,"+",""))), VALUE(SUBSTITUTE('Quantities Report_Secondary'!$A1562,"+","")),IF('Quantities Report_Secondary'!$A1562="","End of Project",$A1563))</f>
        <v>End of Project</v>
      </c>
      <c r="B1564" s="30" t="str">
        <f>IF(ISNUMBER('Quantities Report_Secondary'!$A1562), "", TRIM(CLEAN(SUBSTITUTE('Quantities Report_Secondary'!$A1562, CHAR(160), " "))))</f>
        <v/>
      </c>
      <c r="C1564" s="30">
        <f>'Quantities Report_Secondary'!F1562</f>
        <v>0</v>
      </c>
      <c r="D1564" s="32">
        <f>'Quantities Report_Secondary'!G1562</f>
        <v>0</v>
      </c>
    </row>
    <row r="1565" spans="1:4">
      <c r="A1565" s="15" t="str">
        <f>IF(ISNUMBER(VALUE(SUBSTITUTE('Quantities Report_Secondary'!$A1563,"+",""))), VALUE(SUBSTITUTE('Quantities Report_Secondary'!$A1563,"+","")),IF('Quantities Report_Secondary'!$A1563="","End of Project",$A1564))</f>
        <v>End of Project</v>
      </c>
      <c r="B1565" s="30" t="str">
        <f>IF(ISNUMBER('Quantities Report_Secondary'!$A1563), "", TRIM(CLEAN(SUBSTITUTE('Quantities Report_Secondary'!$A1563, CHAR(160), " "))))</f>
        <v/>
      </c>
      <c r="C1565" s="30">
        <f>'Quantities Report_Secondary'!F1563</f>
        <v>0</v>
      </c>
      <c r="D1565" s="32">
        <f>'Quantities Report_Secondary'!G1563</f>
        <v>0</v>
      </c>
    </row>
    <row r="1566" spans="1:4">
      <c r="A1566" s="15" t="str">
        <f>IF(ISNUMBER(VALUE(SUBSTITUTE('Quantities Report_Secondary'!$A1564,"+",""))), VALUE(SUBSTITUTE('Quantities Report_Secondary'!$A1564,"+","")),IF('Quantities Report_Secondary'!$A1564="","End of Project",$A1565))</f>
        <v>End of Project</v>
      </c>
      <c r="B1566" s="30" t="str">
        <f>IF(ISNUMBER('Quantities Report_Secondary'!$A1564), "", TRIM(CLEAN(SUBSTITUTE('Quantities Report_Secondary'!$A1564, CHAR(160), " "))))</f>
        <v/>
      </c>
      <c r="C1566" s="30">
        <f>'Quantities Report_Secondary'!F1564</f>
        <v>0</v>
      </c>
      <c r="D1566" s="32">
        <f>'Quantities Report_Secondary'!G1564</f>
        <v>0</v>
      </c>
    </row>
    <row r="1567" spans="1:4">
      <c r="A1567" s="15" t="str">
        <f>IF(ISNUMBER(VALUE(SUBSTITUTE('Quantities Report_Secondary'!$A1565,"+",""))), VALUE(SUBSTITUTE('Quantities Report_Secondary'!$A1565,"+","")),IF('Quantities Report_Secondary'!$A1565="","End of Project",$A1566))</f>
        <v>End of Project</v>
      </c>
      <c r="B1567" s="30" t="str">
        <f>IF(ISNUMBER('Quantities Report_Secondary'!$A1565), "", TRIM(CLEAN(SUBSTITUTE('Quantities Report_Secondary'!$A1565, CHAR(160), " "))))</f>
        <v/>
      </c>
      <c r="C1567" s="30">
        <f>'Quantities Report_Secondary'!F1565</f>
        <v>0</v>
      </c>
      <c r="D1567" s="32">
        <f>'Quantities Report_Secondary'!G1565</f>
        <v>0</v>
      </c>
    </row>
    <row r="1568" spans="1:4">
      <c r="A1568" s="15" t="str">
        <f>IF(ISNUMBER(VALUE(SUBSTITUTE('Quantities Report_Secondary'!$A1566,"+",""))), VALUE(SUBSTITUTE('Quantities Report_Secondary'!$A1566,"+","")),IF('Quantities Report_Secondary'!$A1566="","End of Project",$A1567))</f>
        <v>End of Project</v>
      </c>
      <c r="B1568" s="30" t="str">
        <f>IF(ISNUMBER('Quantities Report_Secondary'!$A1566), "", TRIM(CLEAN(SUBSTITUTE('Quantities Report_Secondary'!$A1566, CHAR(160), " "))))</f>
        <v/>
      </c>
      <c r="C1568" s="30">
        <f>'Quantities Report_Secondary'!F1566</f>
        <v>0</v>
      </c>
      <c r="D1568" s="32">
        <f>'Quantities Report_Secondary'!G1566</f>
        <v>0</v>
      </c>
    </row>
    <row r="1569" spans="1:4">
      <c r="A1569" s="15" t="str">
        <f>IF(ISNUMBER(VALUE(SUBSTITUTE('Quantities Report_Secondary'!$A1567,"+",""))), VALUE(SUBSTITUTE('Quantities Report_Secondary'!$A1567,"+","")),IF('Quantities Report_Secondary'!$A1567="","End of Project",$A1568))</f>
        <v>End of Project</v>
      </c>
      <c r="B1569" s="30" t="str">
        <f>IF(ISNUMBER('Quantities Report_Secondary'!$A1567), "", TRIM(CLEAN(SUBSTITUTE('Quantities Report_Secondary'!$A1567, CHAR(160), " "))))</f>
        <v/>
      </c>
      <c r="C1569" s="30">
        <f>'Quantities Report_Secondary'!F1567</f>
        <v>0</v>
      </c>
      <c r="D1569" s="32">
        <f>'Quantities Report_Secondary'!G1567</f>
        <v>0</v>
      </c>
    </row>
    <row r="1570" spans="1:4">
      <c r="A1570" s="15" t="str">
        <f>IF(ISNUMBER(VALUE(SUBSTITUTE('Quantities Report_Secondary'!$A1568,"+",""))), VALUE(SUBSTITUTE('Quantities Report_Secondary'!$A1568,"+","")),IF('Quantities Report_Secondary'!$A1568="","End of Project",$A1569))</f>
        <v>End of Project</v>
      </c>
      <c r="B1570" s="30" t="str">
        <f>IF(ISNUMBER('Quantities Report_Secondary'!$A1568), "", TRIM(CLEAN(SUBSTITUTE('Quantities Report_Secondary'!$A1568, CHAR(160), " "))))</f>
        <v/>
      </c>
      <c r="C1570" s="30">
        <f>'Quantities Report_Secondary'!F1568</f>
        <v>0</v>
      </c>
      <c r="D1570" s="32">
        <f>'Quantities Report_Secondary'!G1568</f>
        <v>0</v>
      </c>
    </row>
    <row r="1571" spans="1:4">
      <c r="A1571" s="15" t="str">
        <f>IF(ISNUMBER(VALUE(SUBSTITUTE('Quantities Report_Secondary'!$A1569,"+",""))), VALUE(SUBSTITUTE('Quantities Report_Secondary'!$A1569,"+","")),IF('Quantities Report_Secondary'!$A1569="","End of Project",$A1570))</f>
        <v>End of Project</v>
      </c>
      <c r="B1571" s="30" t="str">
        <f>IF(ISNUMBER('Quantities Report_Secondary'!$A1569), "", TRIM(CLEAN(SUBSTITUTE('Quantities Report_Secondary'!$A1569, CHAR(160), " "))))</f>
        <v/>
      </c>
      <c r="C1571" s="30">
        <f>'Quantities Report_Secondary'!F1569</f>
        <v>0</v>
      </c>
      <c r="D1571" s="32">
        <f>'Quantities Report_Secondary'!G1569</f>
        <v>0</v>
      </c>
    </row>
    <row r="1572" spans="1:4">
      <c r="A1572" s="15" t="str">
        <f>IF(ISNUMBER(VALUE(SUBSTITUTE('Quantities Report_Secondary'!$A1570,"+",""))), VALUE(SUBSTITUTE('Quantities Report_Secondary'!$A1570,"+","")),IF('Quantities Report_Secondary'!$A1570="","End of Project",$A1571))</f>
        <v>End of Project</v>
      </c>
      <c r="B1572" s="30" t="str">
        <f>IF(ISNUMBER('Quantities Report_Secondary'!$A1570), "", TRIM(CLEAN(SUBSTITUTE('Quantities Report_Secondary'!$A1570, CHAR(160), " "))))</f>
        <v/>
      </c>
      <c r="C1572" s="30">
        <f>'Quantities Report_Secondary'!F1570</f>
        <v>0</v>
      </c>
      <c r="D1572" s="32">
        <f>'Quantities Report_Secondary'!G1570</f>
        <v>0</v>
      </c>
    </row>
    <row r="1573" spans="1:4">
      <c r="A1573" s="15" t="str">
        <f>IF(ISNUMBER(VALUE(SUBSTITUTE('Quantities Report_Secondary'!$A1571,"+",""))), VALUE(SUBSTITUTE('Quantities Report_Secondary'!$A1571,"+","")),IF('Quantities Report_Secondary'!$A1571="","End of Project",$A1572))</f>
        <v>End of Project</v>
      </c>
      <c r="B1573" s="30" t="str">
        <f>IF(ISNUMBER('Quantities Report_Secondary'!$A1571), "", TRIM(CLEAN(SUBSTITUTE('Quantities Report_Secondary'!$A1571, CHAR(160), " "))))</f>
        <v/>
      </c>
      <c r="C1573" s="30">
        <f>'Quantities Report_Secondary'!F1571</f>
        <v>0</v>
      </c>
      <c r="D1573" s="32">
        <f>'Quantities Report_Secondary'!G1571</f>
        <v>0</v>
      </c>
    </row>
    <row r="1574" spans="1:4">
      <c r="A1574" s="15" t="str">
        <f>IF(ISNUMBER(VALUE(SUBSTITUTE('Quantities Report_Secondary'!$A1572,"+",""))), VALUE(SUBSTITUTE('Quantities Report_Secondary'!$A1572,"+","")),IF('Quantities Report_Secondary'!$A1572="","End of Project",$A1573))</f>
        <v>End of Project</v>
      </c>
      <c r="B1574" s="30" t="str">
        <f>IF(ISNUMBER('Quantities Report_Secondary'!$A1572), "", TRIM(CLEAN(SUBSTITUTE('Quantities Report_Secondary'!$A1572, CHAR(160), " "))))</f>
        <v/>
      </c>
      <c r="C1574" s="30">
        <f>'Quantities Report_Secondary'!F1572</f>
        <v>0</v>
      </c>
      <c r="D1574" s="32">
        <f>'Quantities Report_Secondary'!G1572</f>
        <v>0</v>
      </c>
    </row>
    <row r="1575" spans="1:4">
      <c r="A1575" s="15" t="str">
        <f>IF(ISNUMBER(VALUE(SUBSTITUTE('Quantities Report_Secondary'!$A1573,"+",""))), VALUE(SUBSTITUTE('Quantities Report_Secondary'!$A1573,"+","")),IF('Quantities Report_Secondary'!$A1573="","End of Project",$A1574))</f>
        <v>End of Project</v>
      </c>
      <c r="B1575" s="30" t="str">
        <f>IF(ISNUMBER('Quantities Report_Secondary'!$A1573), "", TRIM(CLEAN(SUBSTITUTE('Quantities Report_Secondary'!$A1573, CHAR(160), " "))))</f>
        <v/>
      </c>
      <c r="C1575" s="30">
        <f>'Quantities Report_Secondary'!F1573</f>
        <v>0</v>
      </c>
      <c r="D1575" s="32">
        <f>'Quantities Report_Secondary'!G1573</f>
        <v>0</v>
      </c>
    </row>
    <row r="1576" spans="1:4">
      <c r="A1576" s="15" t="str">
        <f>IF(ISNUMBER(VALUE(SUBSTITUTE('Quantities Report_Secondary'!$A1574,"+",""))), VALUE(SUBSTITUTE('Quantities Report_Secondary'!$A1574,"+","")),IF('Quantities Report_Secondary'!$A1574="","End of Project",$A1575))</f>
        <v>End of Project</v>
      </c>
      <c r="B1576" s="30" t="str">
        <f>IF(ISNUMBER('Quantities Report_Secondary'!$A1574), "", TRIM(CLEAN(SUBSTITUTE('Quantities Report_Secondary'!$A1574, CHAR(160), " "))))</f>
        <v/>
      </c>
      <c r="C1576" s="30">
        <f>'Quantities Report_Secondary'!F1574</f>
        <v>0</v>
      </c>
      <c r="D1576" s="32">
        <f>'Quantities Report_Secondary'!G1574</f>
        <v>0</v>
      </c>
    </row>
    <row r="1577" spans="1:4">
      <c r="A1577" s="15" t="str">
        <f>IF(ISNUMBER(VALUE(SUBSTITUTE('Quantities Report_Secondary'!$A1575,"+",""))), VALUE(SUBSTITUTE('Quantities Report_Secondary'!$A1575,"+","")),IF('Quantities Report_Secondary'!$A1575="","End of Project",$A1576))</f>
        <v>End of Project</v>
      </c>
      <c r="B1577" s="30" t="str">
        <f>IF(ISNUMBER('Quantities Report_Secondary'!$A1575), "", TRIM(CLEAN(SUBSTITUTE('Quantities Report_Secondary'!$A1575, CHAR(160), " "))))</f>
        <v/>
      </c>
      <c r="C1577" s="30">
        <f>'Quantities Report_Secondary'!F1575</f>
        <v>0</v>
      </c>
      <c r="D1577" s="32">
        <f>'Quantities Report_Secondary'!G1575</f>
        <v>0</v>
      </c>
    </row>
    <row r="1578" spans="1:4">
      <c r="A1578" s="15" t="str">
        <f>IF(ISNUMBER(VALUE(SUBSTITUTE('Quantities Report_Secondary'!$A1576,"+",""))), VALUE(SUBSTITUTE('Quantities Report_Secondary'!$A1576,"+","")),IF('Quantities Report_Secondary'!$A1576="","End of Project",$A1577))</f>
        <v>End of Project</v>
      </c>
      <c r="B1578" s="30" t="str">
        <f>IF(ISNUMBER('Quantities Report_Secondary'!$A1576), "", TRIM(CLEAN(SUBSTITUTE('Quantities Report_Secondary'!$A1576, CHAR(160), " "))))</f>
        <v/>
      </c>
      <c r="C1578" s="30">
        <f>'Quantities Report_Secondary'!F1576</f>
        <v>0</v>
      </c>
      <c r="D1578" s="32">
        <f>'Quantities Report_Secondary'!G1576</f>
        <v>0</v>
      </c>
    </row>
    <row r="1579" spans="1:4">
      <c r="A1579" s="15" t="str">
        <f>IF(ISNUMBER(VALUE(SUBSTITUTE('Quantities Report_Secondary'!$A1577,"+",""))), VALUE(SUBSTITUTE('Quantities Report_Secondary'!$A1577,"+","")),IF('Quantities Report_Secondary'!$A1577="","End of Project",$A1578))</f>
        <v>End of Project</v>
      </c>
      <c r="B1579" s="30" t="str">
        <f>IF(ISNUMBER('Quantities Report_Secondary'!$A1577), "", TRIM(CLEAN(SUBSTITUTE('Quantities Report_Secondary'!$A1577, CHAR(160), " "))))</f>
        <v/>
      </c>
      <c r="C1579" s="30">
        <f>'Quantities Report_Secondary'!F1577</f>
        <v>0</v>
      </c>
      <c r="D1579" s="32">
        <f>'Quantities Report_Secondary'!G1577</f>
        <v>0</v>
      </c>
    </row>
    <row r="1580" spans="1:4">
      <c r="A1580" s="15" t="str">
        <f>IF(ISNUMBER(VALUE(SUBSTITUTE('Quantities Report_Secondary'!$A1578,"+",""))), VALUE(SUBSTITUTE('Quantities Report_Secondary'!$A1578,"+","")),IF('Quantities Report_Secondary'!$A1578="","End of Project",$A1579))</f>
        <v>End of Project</v>
      </c>
      <c r="B1580" s="30" t="str">
        <f>IF(ISNUMBER('Quantities Report_Secondary'!$A1578), "", TRIM(CLEAN(SUBSTITUTE('Quantities Report_Secondary'!$A1578, CHAR(160), " "))))</f>
        <v/>
      </c>
      <c r="C1580" s="30">
        <f>'Quantities Report_Secondary'!F1578</f>
        <v>0</v>
      </c>
      <c r="D1580" s="32">
        <f>'Quantities Report_Secondary'!G1578</f>
        <v>0</v>
      </c>
    </row>
    <row r="1581" spans="1:4">
      <c r="A1581" s="15" t="str">
        <f>IF(ISNUMBER(VALUE(SUBSTITUTE('Quantities Report_Secondary'!$A1579,"+",""))), VALUE(SUBSTITUTE('Quantities Report_Secondary'!$A1579,"+","")),IF('Quantities Report_Secondary'!$A1579="","End of Project",$A1580))</f>
        <v>End of Project</v>
      </c>
      <c r="B1581" s="30" t="str">
        <f>IF(ISNUMBER('Quantities Report_Secondary'!$A1579), "", TRIM(CLEAN(SUBSTITUTE('Quantities Report_Secondary'!$A1579, CHAR(160), " "))))</f>
        <v/>
      </c>
      <c r="C1581" s="30">
        <f>'Quantities Report_Secondary'!F1579</f>
        <v>0</v>
      </c>
      <c r="D1581" s="32">
        <f>'Quantities Report_Secondary'!G1579</f>
        <v>0</v>
      </c>
    </row>
    <row r="1582" spans="1:4">
      <c r="A1582" s="15" t="str">
        <f>IF(ISNUMBER(VALUE(SUBSTITUTE('Quantities Report_Secondary'!$A1580,"+",""))), VALUE(SUBSTITUTE('Quantities Report_Secondary'!$A1580,"+","")),IF('Quantities Report_Secondary'!$A1580="","End of Project",$A1581))</f>
        <v>End of Project</v>
      </c>
      <c r="B1582" s="30" t="str">
        <f>IF(ISNUMBER('Quantities Report_Secondary'!$A1580), "", TRIM(CLEAN(SUBSTITUTE('Quantities Report_Secondary'!$A1580, CHAR(160), " "))))</f>
        <v/>
      </c>
      <c r="C1582" s="30">
        <f>'Quantities Report_Secondary'!F1580</f>
        <v>0</v>
      </c>
      <c r="D1582" s="32">
        <f>'Quantities Report_Secondary'!G1580</f>
        <v>0</v>
      </c>
    </row>
    <row r="1583" spans="1:4">
      <c r="A1583" s="15" t="str">
        <f>IF(ISNUMBER(VALUE(SUBSTITUTE('Quantities Report_Secondary'!$A1581,"+",""))), VALUE(SUBSTITUTE('Quantities Report_Secondary'!$A1581,"+","")),IF('Quantities Report_Secondary'!$A1581="","End of Project",$A1582))</f>
        <v>End of Project</v>
      </c>
      <c r="B1583" s="30" t="str">
        <f>IF(ISNUMBER('Quantities Report_Secondary'!$A1581), "", TRIM(CLEAN(SUBSTITUTE('Quantities Report_Secondary'!$A1581, CHAR(160), " "))))</f>
        <v/>
      </c>
      <c r="C1583" s="30">
        <f>'Quantities Report_Secondary'!F1581</f>
        <v>0</v>
      </c>
      <c r="D1583" s="32">
        <f>'Quantities Report_Secondary'!G1581</f>
        <v>0</v>
      </c>
    </row>
    <row r="1584" spans="1:4">
      <c r="A1584" s="15" t="str">
        <f>IF(ISNUMBER(VALUE(SUBSTITUTE('Quantities Report_Secondary'!$A1582,"+",""))), VALUE(SUBSTITUTE('Quantities Report_Secondary'!$A1582,"+","")),IF('Quantities Report_Secondary'!$A1582="","End of Project",$A1583))</f>
        <v>End of Project</v>
      </c>
      <c r="B1584" s="30" t="str">
        <f>IF(ISNUMBER('Quantities Report_Secondary'!$A1582), "", TRIM(CLEAN(SUBSTITUTE('Quantities Report_Secondary'!$A1582, CHAR(160), " "))))</f>
        <v/>
      </c>
      <c r="C1584" s="30">
        <f>'Quantities Report_Secondary'!F1582</f>
        <v>0</v>
      </c>
      <c r="D1584" s="32">
        <f>'Quantities Report_Secondary'!G1582</f>
        <v>0</v>
      </c>
    </row>
    <row r="1585" spans="1:4">
      <c r="A1585" s="15" t="str">
        <f>IF(ISNUMBER(VALUE(SUBSTITUTE('Quantities Report_Secondary'!$A1583,"+",""))), VALUE(SUBSTITUTE('Quantities Report_Secondary'!$A1583,"+","")),IF('Quantities Report_Secondary'!$A1583="","End of Project",$A1584))</f>
        <v>End of Project</v>
      </c>
      <c r="B1585" s="30" t="str">
        <f>IF(ISNUMBER('Quantities Report_Secondary'!$A1583), "", TRIM(CLEAN(SUBSTITUTE('Quantities Report_Secondary'!$A1583, CHAR(160), " "))))</f>
        <v/>
      </c>
      <c r="C1585" s="30">
        <f>'Quantities Report_Secondary'!F1583</f>
        <v>0</v>
      </c>
      <c r="D1585" s="32">
        <f>'Quantities Report_Secondary'!G1583</f>
        <v>0</v>
      </c>
    </row>
    <row r="1586" spans="1:4">
      <c r="A1586" s="15" t="str">
        <f>IF(ISNUMBER(VALUE(SUBSTITUTE('Quantities Report_Secondary'!$A1584,"+",""))), VALUE(SUBSTITUTE('Quantities Report_Secondary'!$A1584,"+","")),IF('Quantities Report_Secondary'!$A1584="","End of Project",$A1585))</f>
        <v>End of Project</v>
      </c>
      <c r="B1586" s="30" t="str">
        <f>IF(ISNUMBER('Quantities Report_Secondary'!$A1584), "", TRIM(CLEAN(SUBSTITUTE('Quantities Report_Secondary'!$A1584, CHAR(160), " "))))</f>
        <v/>
      </c>
      <c r="C1586" s="30">
        <f>'Quantities Report_Secondary'!F1584</f>
        <v>0</v>
      </c>
      <c r="D1586" s="32">
        <f>'Quantities Report_Secondary'!G1584</f>
        <v>0</v>
      </c>
    </row>
    <row r="1587" spans="1:4">
      <c r="A1587" s="15" t="str">
        <f>IF(ISNUMBER(VALUE(SUBSTITUTE('Quantities Report_Secondary'!$A1585,"+",""))), VALUE(SUBSTITUTE('Quantities Report_Secondary'!$A1585,"+","")),IF('Quantities Report_Secondary'!$A1585="","End of Project",$A1586))</f>
        <v>End of Project</v>
      </c>
      <c r="B1587" s="30" t="str">
        <f>IF(ISNUMBER('Quantities Report_Secondary'!$A1585), "", TRIM(CLEAN(SUBSTITUTE('Quantities Report_Secondary'!$A1585, CHAR(160), " "))))</f>
        <v/>
      </c>
      <c r="C1587" s="30">
        <f>'Quantities Report_Secondary'!F1585</f>
        <v>0</v>
      </c>
      <c r="D1587" s="32">
        <f>'Quantities Report_Secondary'!G1585</f>
        <v>0</v>
      </c>
    </row>
    <row r="1588" spans="1:4">
      <c r="A1588" s="15" t="str">
        <f>IF(ISNUMBER(VALUE(SUBSTITUTE('Quantities Report_Secondary'!$A1586,"+",""))), VALUE(SUBSTITUTE('Quantities Report_Secondary'!$A1586,"+","")),IF('Quantities Report_Secondary'!$A1586="","End of Project",$A1587))</f>
        <v>End of Project</v>
      </c>
      <c r="B1588" s="30" t="str">
        <f>IF(ISNUMBER('Quantities Report_Secondary'!$A1586), "", TRIM(CLEAN(SUBSTITUTE('Quantities Report_Secondary'!$A1586, CHAR(160), " "))))</f>
        <v/>
      </c>
      <c r="C1588" s="30">
        <f>'Quantities Report_Secondary'!F1586</f>
        <v>0</v>
      </c>
      <c r="D1588" s="32">
        <f>'Quantities Report_Secondary'!G1586</f>
        <v>0</v>
      </c>
    </row>
    <row r="1589" spans="1:4">
      <c r="A1589" s="15" t="str">
        <f>IF(ISNUMBER(VALUE(SUBSTITUTE('Quantities Report_Secondary'!$A1587,"+",""))), VALUE(SUBSTITUTE('Quantities Report_Secondary'!$A1587,"+","")),IF('Quantities Report_Secondary'!$A1587="","End of Project",$A1588))</f>
        <v>End of Project</v>
      </c>
      <c r="B1589" s="30" t="str">
        <f>IF(ISNUMBER('Quantities Report_Secondary'!$A1587), "", TRIM(CLEAN(SUBSTITUTE('Quantities Report_Secondary'!$A1587, CHAR(160), " "))))</f>
        <v/>
      </c>
      <c r="C1589" s="30">
        <f>'Quantities Report_Secondary'!F1587</f>
        <v>0</v>
      </c>
      <c r="D1589" s="32">
        <f>'Quantities Report_Secondary'!G1587</f>
        <v>0</v>
      </c>
    </row>
    <row r="1590" spans="1:4">
      <c r="A1590" s="15" t="str">
        <f>IF(ISNUMBER(VALUE(SUBSTITUTE('Quantities Report_Secondary'!$A1588,"+",""))), VALUE(SUBSTITUTE('Quantities Report_Secondary'!$A1588,"+","")),IF('Quantities Report_Secondary'!$A1588="","End of Project",$A1589))</f>
        <v>End of Project</v>
      </c>
      <c r="B1590" s="30" t="str">
        <f>IF(ISNUMBER('Quantities Report_Secondary'!$A1588), "", TRIM(CLEAN(SUBSTITUTE('Quantities Report_Secondary'!$A1588, CHAR(160), " "))))</f>
        <v/>
      </c>
      <c r="C1590" s="30">
        <f>'Quantities Report_Secondary'!F1588</f>
        <v>0</v>
      </c>
      <c r="D1590" s="32">
        <f>'Quantities Report_Secondary'!G1588</f>
        <v>0</v>
      </c>
    </row>
    <row r="1591" spans="1:4">
      <c r="A1591" s="15" t="str">
        <f>IF(ISNUMBER(VALUE(SUBSTITUTE('Quantities Report_Secondary'!$A1589,"+",""))), VALUE(SUBSTITUTE('Quantities Report_Secondary'!$A1589,"+","")),IF('Quantities Report_Secondary'!$A1589="","End of Project",$A1590))</f>
        <v>End of Project</v>
      </c>
      <c r="B1591" s="30" t="str">
        <f>IF(ISNUMBER('Quantities Report_Secondary'!$A1589), "", TRIM(CLEAN(SUBSTITUTE('Quantities Report_Secondary'!$A1589, CHAR(160), " "))))</f>
        <v/>
      </c>
      <c r="C1591" s="30">
        <f>'Quantities Report_Secondary'!F1589</f>
        <v>0</v>
      </c>
      <c r="D1591" s="32">
        <f>'Quantities Report_Secondary'!G1589</f>
        <v>0</v>
      </c>
    </row>
    <row r="1592" spans="1:4">
      <c r="A1592" s="15" t="str">
        <f>IF(ISNUMBER(VALUE(SUBSTITUTE('Quantities Report_Secondary'!$A1590,"+",""))), VALUE(SUBSTITUTE('Quantities Report_Secondary'!$A1590,"+","")),IF('Quantities Report_Secondary'!$A1590="","End of Project",$A1591))</f>
        <v>End of Project</v>
      </c>
      <c r="B1592" s="30" t="str">
        <f>IF(ISNUMBER('Quantities Report_Secondary'!$A1590), "", TRIM(CLEAN(SUBSTITUTE('Quantities Report_Secondary'!$A1590, CHAR(160), " "))))</f>
        <v/>
      </c>
      <c r="C1592" s="30">
        <f>'Quantities Report_Secondary'!F1590</f>
        <v>0</v>
      </c>
      <c r="D1592" s="32">
        <f>'Quantities Report_Secondary'!G1590</f>
        <v>0</v>
      </c>
    </row>
    <row r="1593" spans="1:4">
      <c r="A1593" s="15" t="str">
        <f>IF(ISNUMBER(VALUE(SUBSTITUTE('Quantities Report_Secondary'!$A1591,"+",""))), VALUE(SUBSTITUTE('Quantities Report_Secondary'!$A1591,"+","")),IF('Quantities Report_Secondary'!$A1591="","End of Project",$A1592))</f>
        <v>End of Project</v>
      </c>
      <c r="B1593" s="30" t="str">
        <f>IF(ISNUMBER('Quantities Report_Secondary'!$A1591), "", TRIM(CLEAN(SUBSTITUTE('Quantities Report_Secondary'!$A1591, CHAR(160), " "))))</f>
        <v/>
      </c>
      <c r="C1593" s="30">
        <f>'Quantities Report_Secondary'!F1591</f>
        <v>0</v>
      </c>
      <c r="D1593" s="32">
        <f>'Quantities Report_Secondary'!G1591</f>
        <v>0</v>
      </c>
    </row>
    <row r="1594" spans="1:4">
      <c r="A1594" s="15" t="str">
        <f>IF(ISNUMBER(VALUE(SUBSTITUTE('Quantities Report_Secondary'!$A1592,"+",""))), VALUE(SUBSTITUTE('Quantities Report_Secondary'!$A1592,"+","")),IF('Quantities Report_Secondary'!$A1592="","End of Project",$A1593))</f>
        <v>End of Project</v>
      </c>
      <c r="B1594" s="30" t="str">
        <f>IF(ISNUMBER('Quantities Report_Secondary'!$A1592), "", TRIM(CLEAN(SUBSTITUTE('Quantities Report_Secondary'!$A1592, CHAR(160), " "))))</f>
        <v/>
      </c>
      <c r="C1594" s="30">
        <f>'Quantities Report_Secondary'!F1592</f>
        <v>0</v>
      </c>
      <c r="D1594" s="32">
        <f>'Quantities Report_Secondary'!G1592</f>
        <v>0</v>
      </c>
    </row>
    <row r="1595" spans="1:4">
      <c r="A1595" s="15" t="str">
        <f>IF(ISNUMBER(VALUE(SUBSTITUTE('Quantities Report_Secondary'!$A1593,"+",""))), VALUE(SUBSTITUTE('Quantities Report_Secondary'!$A1593,"+","")),IF('Quantities Report_Secondary'!$A1593="","End of Project",$A1594))</f>
        <v>End of Project</v>
      </c>
      <c r="B1595" s="30" t="str">
        <f>IF(ISNUMBER('Quantities Report_Secondary'!$A1593), "", TRIM(CLEAN(SUBSTITUTE('Quantities Report_Secondary'!$A1593, CHAR(160), " "))))</f>
        <v/>
      </c>
      <c r="C1595" s="30">
        <f>'Quantities Report_Secondary'!F1593</f>
        <v>0</v>
      </c>
      <c r="D1595" s="32">
        <f>'Quantities Report_Secondary'!G1593</f>
        <v>0</v>
      </c>
    </row>
    <row r="1596" spans="1:4">
      <c r="A1596" s="15" t="str">
        <f>IF(ISNUMBER(VALUE(SUBSTITUTE('Quantities Report_Secondary'!$A1594,"+",""))), VALUE(SUBSTITUTE('Quantities Report_Secondary'!$A1594,"+","")),IF('Quantities Report_Secondary'!$A1594="","End of Project",$A1595))</f>
        <v>End of Project</v>
      </c>
      <c r="B1596" s="30" t="str">
        <f>IF(ISNUMBER('Quantities Report_Secondary'!$A1594), "", TRIM(CLEAN(SUBSTITUTE('Quantities Report_Secondary'!$A1594, CHAR(160), " "))))</f>
        <v/>
      </c>
      <c r="C1596" s="30">
        <f>'Quantities Report_Secondary'!F1594</f>
        <v>0</v>
      </c>
      <c r="D1596" s="32">
        <f>'Quantities Report_Secondary'!G1594</f>
        <v>0</v>
      </c>
    </row>
    <row r="1597" spans="1:4">
      <c r="A1597" s="15" t="str">
        <f>IF(ISNUMBER(VALUE(SUBSTITUTE('Quantities Report_Secondary'!$A1595,"+",""))), VALUE(SUBSTITUTE('Quantities Report_Secondary'!$A1595,"+","")),IF('Quantities Report_Secondary'!$A1595="","End of Project",$A1596))</f>
        <v>End of Project</v>
      </c>
      <c r="B1597" s="30" t="str">
        <f>IF(ISNUMBER('Quantities Report_Secondary'!$A1595), "", TRIM(CLEAN(SUBSTITUTE('Quantities Report_Secondary'!$A1595, CHAR(160), " "))))</f>
        <v/>
      </c>
      <c r="C1597" s="30">
        <f>'Quantities Report_Secondary'!F1595</f>
        <v>0</v>
      </c>
      <c r="D1597" s="32">
        <f>'Quantities Report_Secondary'!G1595</f>
        <v>0</v>
      </c>
    </row>
    <row r="1598" spans="1:4">
      <c r="A1598" s="15" t="str">
        <f>IF(ISNUMBER(VALUE(SUBSTITUTE('Quantities Report_Secondary'!$A1596,"+",""))), VALUE(SUBSTITUTE('Quantities Report_Secondary'!$A1596,"+","")),IF('Quantities Report_Secondary'!$A1596="","End of Project",$A1597))</f>
        <v>End of Project</v>
      </c>
      <c r="B1598" s="30" t="str">
        <f>IF(ISNUMBER('Quantities Report_Secondary'!$A1596), "", TRIM(CLEAN(SUBSTITUTE('Quantities Report_Secondary'!$A1596, CHAR(160), " "))))</f>
        <v/>
      </c>
      <c r="C1598" s="30">
        <f>'Quantities Report_Secondary'!F1596</f>
        <v>0</v>
      </c>
      <c r="D1598" s="32">
        <f>'Quantities Report_Secondary'!G1596</f>
        <v>0</v>
      </c>
    </row>
    <row r="1599" spans="1:4">
      <c r="A1599" s="15" t="str">
        <f>IF(ISNUMBER(VALUE(SUBSTITUTE('Quantities Report_Secondary'!$A1597,"+",""))), VALUE(SUBSTITUTE('Quantities Report_Secondary'!$A1597,"+","")),IF('Quantities Report_Secondary'!$A1597="","End of Project",$A1598))</f>
        <v>End of Project</v>
      </c>
      <c r="B1599" s="30" t="str">
        <f>IF(ISNUMBER('Quantities Report_Secondary'!$A1597), "", TRIM(CLEAN(SUBSTITUTE('Quantities Report_Secondary'!$A1597, CHAR(160), " "))))</f>
        <v/>
      </c>
      <c r="C1599" s="30">
        <f>'Quantities Report_Secondary'!F1597</f>
        <v>0</v>
      </c>
      <c r="D1599" s="32">
        <f>'Quantities Report_Secondary'!G1597</f>
        <v>0</v>
      </c>
    </row>
    <row r="1600" spans="1:4">
      <c r="A1600" s="15" t="str">
        <f>IF(ISNUMBER(VALUE(SUBSTITUTE('Quantities Report_Secondary'!$A1598,"+",""))), VALUE(SUBSTITUTE('Quantities Report_Secondary'!$A1598,"+","")),IF('Quantities Report_Secondary'!$A1598="","End of Project",$A1599))</f>
        <v>End of Project</v>
      </c>
      <c r="B1600" s="30" t="str">
        <f>IF(ISNUMBER('Quantities Report_Secondary'!$A1598), "", TRIM(CLEAN(SUBSTITUTE('Quantities Report_Secondary'!$A1598, CHAR(160), " "))))</f>
        <v/>
      </c>
      <c r="C1600" s="30">
        <f>'Quantities Report_Secondary'!F1598</f>
        <v>0</v>
      </c>
      <c r="D1600" s="32">
        <f>'Quantities Report_Secondary'!G1598</f>
        <v>0</v>
      </c>
    </row>
    <row r="1601" spans="1:4">
      <c r="A1601" s="15" t="str">
        <f>IF(ISNUMBER(VALUE(SUBSTITUTE('Quantities Report_Secondary'!$A1599,"+",""))), VALUE(SUBSTITUTE('Quantities Report_Secondary'!$A1599,"+","")),IF('Quantities Report_Secondary'!$A1599="","End of Project",$A1600))</f>
        <v>End of Project</v>
      </c>
      <c r="B1601" s="30" t="str">
        <f>IF(ISNUMBER('Quantities Report_Secondary'!$A1599), "", TRIM(CLEAN(SUBSTITUTE('Quantities Report_Secondary'!$A1599, CHAR(160), " "))))</f>
        <v/>
      </c>
      <c r="C1601" s="30">
        <f>'Quantities Report_Secondary'!F1599</f>
        <v>0</v>
      </c>
      <c r="D1601" s="32">
        <f>'Quantities Report_Secondary'!G1599</f>
        <v>0</v>
      </c>
    </row>
    <row r="1602" spans="1:4">
      <c r="A1602" s="15" t="str">
        <f>IF(ISNUMBER(VALUE(SUBSTITUTE('Quantities Report_Secondary'!$A1600,"+",""))), VALUE(SUBSTITUTE('Quantities Report_Secondary'!$A1600,"+","")),IF('Quantities Report_Secondary'!$A1600="","End of Project",$A1601))</f>
        <v>End of Project</v>
      </c>
      <c r="B1602" s="30" t="str">
        <f>IF(ISNUMBER('Quantities Report_Secondary'!$A1600), "", TRIM(CLEAN(SUBSTITUTE('Quantities Report_Secondary'!$A1600, CHAR(160), " "))))</f>
        <v/>
      </c>
      <c r="C1602" s="30">
        <f>'Quantities Report_Secondary'!F1600</f>
        <v>0</v>
      </c>
      <c r="D1602" s="32">
        <f>'Quantities Report_Secondary'!G1600</f>
        <v>0</v>
      </c>
    </row>
    <row r="1603" spans="1:4">
      <c r="A1603" s="15" t="str">
        <f>IF(ISNUMBER(VALUE(SUBSTITUTE('Quantities Report_Secondary'!$A1601,"+",""))), VALUE(SUBSTITUTE('Quantities Report_Secondary'!$A1601,"+","")),IF('Quantities Report_Secondary'!$A1601="","End of Project",$A1602))</f>
        <v>End of Project</v>
      </c>
      <c r="B1603" s="30" t="str">
        <f>IF(ISNUMBER('Quantities Report_Secondary'!$A1601), "", TRIM(CLEAN(SUBSTITUTE('Quantities Report_Secondary'!$A1601, CHAR(160), " "))))</f>
        <v/>
      </c>
      <c r="C1603" s="30">
        <f>'Quantities Report_Secondary'!F1601</f>
        <v>0</v>
      </c>
      <c r="D1603" s="32">
        <f>'Quantities Report_Secondary'!G1601</f>
        <v>0</v>
      </c>
    </row>
    <row r="1604" spans="1:4">
      <c r="A1604" s="15" t="str">
        <f>IF(ISNUMBER(VALUE(SUBSTITUTE('Quantities Report_Secondary'!$A1602,"+",""))), VALUE(SUBSTITUTE('Quantities Report_Secondary'!$A1602,"+","")),IF('Quantities Report_Secondary'!$A1602="","End of Project",$A1603))</f>
        <v>End of Project</v>
      </c>
      <c r="B1604" s="30" t="str">
        <f>IF(ISNUMBER('Quantities Report_Secondary'!$A1602), "", TRIM(CLEAN(SUBSTITUTE('Quantities Report_Secondary'!$A1602, CHAR(160), " "))))</f>
        <v/>
      </c>
      <c r="C1604" s="30">
        <f>'Quantities Report_Secondary'!F1602</f>
        <v>0</v>
      </c>
      <c r="D1604" s="32">
        <f>'Quantities Report_Secondary'!G1602</f>
        <v>0</v>
      </c>
    </row>
    <row r="1605" spans="1:4">
      <c r="A1605" s="15" t="str">
        <f>IF(ISNUMBER(VALUE(SUBSTITUTE('Quantities Report_Secondary'!$A1603,"+",""))), VALUE(SUBSTITUTE('Quantities Report_Secondary'!$A1603,"+","")),IF('Quantities Report_Secondary'!$A1603="","End of Project",$A1604))</f>
        <v>End of Project</v>
      </c>
      <c r="B1605" s="30" t="str">
        <f>IF(ISNUMBER('Quantities Report_Secondary'!$A1603), "", TRIM(CLEAN(SUBSTITUTE('Quantities Report_Secondary'!$A1603, CHAR(160), " "))))</f>
        <v/>
      </c>
      <c r="C1605" s="30">
        <f>'Quantities Report_Secondary'!F1603</f>
        <v>0</v>
      </c>
      <c r="D1605" s="32">
        <f>'Quantities Report_Secondary'!G1603</f>
        <v>0</v>
      </c>
    </row>
    <row r="1606" spans="1:4">
      <c r="A1606" s="15" t="str">
        <f>IF(ISNUMBER(VALUE(SUBSTITUTE('Quantities Report_Secondary'!$A1604,"+",""))), VALUE(SUBSTITUTE('Quantities Report_Secondary'!$A1604,"+","")),IF('Quantities Report_Secondary'!$A1604="","End of Project",$A1605))</f>
        <v>End of Project</v>
      </c>
      <c r="B1606" s="30" t="str">
        <f>IF(ISNUMBER('Quantities Report_Secondary'!$A1604), "", TRIM(CLEAN(SUBSTITUTE('Quantities Report_Secondary'!$A1604, CHAR(160), " "))))</f>
        <v/>
      </c>
      <c r="C1606" s="30">
        <f>'Quantities Report_Secondary'!F1604</f>
        <v>0</v>
      </c>
      <c r="D1606" s="32">
        <f>'Quantities Report_Secondary'!G1604</f>
        <v>0</v>
      </c>
    </row>
    <row r="1607" spans="1:4">
      <c r="A1607" s="15" t="str">
        <f>IF(ISNUMBER(VALUE(SUBSTITUTE('Quantities Report_Secondary'!$A1605,"+",""))), VALUE(SUBSTITUTE('Quantities Report_Secondary'!$A1605,"+","")),IF('Quantities Report_Secondary'!$A1605="","End of Project",$A1606))</f>
        <v>End of Project</v>
      </c>
      <c r="B1607" s="30" t="str">
        <f>IF(ISNUMBER('Quantities Report_Secondary'!$A1605), "", TRIM(CLEAN(SUBSTITUTE('Quantities Report_Secondary'!$A1605, CHAR(160), " "))))</f>
        <v/>
      </c>
      <c r="C1607" s="30">
        <f>'Quantities Report_Secondary'!F1605</f>
        <v>0</v>
      </c>
      <c r="D1607" s="32">
        <f>'Quantities Report_Secondary'!G1605</f>
        <v>0</v>
      </c>
    </row>
    <row r="1608" spans="1:4">
      <c r="A1608" s="15" t="str">
        <f>IF(ISNUMBER(VALUE(SUBSTITUTE('Quantities Report_Secondary'!$A1606,"+",""))), VALUE(SUBSTITUTE('Quantities Report_Secondary'!$A1606,"+","")),IF('Quantities Report_Secondary'!$A1606="","End of Project",$A1607))</f>
        <v>End of Project</v>
      </c>
      <c r="B1608" s="30" t="str">
        <f>IF(ISNUMBER('Quantities Report_Secondary'!$A1606), "", TRIM(CLEAN(SUBSTITUTE('Quantities Report_Secondary'!$A1606, CHAR(160), " "))))</f>
        <v/>
      </c>
      <c r="C1608" s="30">
        <f>'Quantities Report_Secondary'!F1606</f>
        <v>0</v>
      </c>
      <c r="D1608" s="32">
        <f>'Quantities Report_Secondary'!G1606</f>
        <v>0</v>
      </c>
    </row>
    <row r="1609" spans="1:4">
      <c r="A1609" s="15" t="str">
        <f>IF(ISNUMBER(VALUE(SUBSTITUTE('Quantities Report_Secondary'!$A1607,"+",""))), VALUE(SUBSTITUTE('Quantities Report_Secondary'!$A1607,"+","")),IF('Quantities Report_Secondary'!$A1607="","End of Project",$A1608))</f>
        <v>End of Project</v>
      </c>
      <c r="B1609" s="30" t="str">
        <f>IF(ISNUMBER('Quantities Report_Secondary'!$A1607), "", TRIM(CLEAN(SUBSTITUTE('Quantities Report_Secondary'!$A1607, CHAR(160), " "))))</f>
        <v/>
      </c>
      <c r="C1609" s="30">
        <f>'Quantities Report_Secondary'!F1607</f>
        <v>0</v>
      </c>
      <c r="D1609" s="32">
        <f>'Quantities Report_Secondary'!G1607</f>
        <v>0</v>
      </c>
    </row>
    <row r="1610" spans="1:4">
      <c r="A1610" s="15" t="str">
        <f>IF(ISNUMBER(VALUE(SUBSTITUTE('Quantities Report_Secondary'!$A1608,"+",""))), VALUE(SUBSTITUTE('Quantities Report_Secondary'!$A1608,"+","")),IF('Quantities Report_Secondary'!$A1608="","End of Project",$A1609))</f>
        <v>End of Project</v>
      </c>
      <c r="B1610" s="30" t="str">
        <f>IF(ISNUMBER('Quantities Report_Secondary'!$A1608), "", TRIM(CLEAN(SUBSTITUTE('Quantities Report_Secondary'!$A1608, CHAR(160), " "))))</f>
        <v/>
      </c>
      <c r="C1610" s="30">
        <f>'Quantities Report_Secondary'!F1608</f>
        <v>0</v>
      </c>
      <c r="D1610" s="32">
        <f>'Quantities Report_Secondary'!G1608</f>
        <v>0</v>
      </c>
    </row>
    <row r="1611" spans="1:4">
      <c r="A1611" s="15" t="str">
        <f>IF(ISNUMBER(VALUE(SUBSTITUTE('Quantities Report_Secondary'!$A1609,"+",""))), VALUE(SUBSTITUTE('Quantities Report_Secondary'!$A1609,"+","")),IF('Quantities Report_Secondary'!$A1609="","End of Project",$A1610))</f>
        <v>End of Project</v>
      </c>
      <c r="B1611" s="30" t="str">
        <f>IF(ISNUMBER('Quantities Report_Secondary'!$A1609), "", TRIM(CLEAN(SUBSTITUTE('Quantities Report_Secondary'!$A1609, CHAR(160), " "))))</f>
        <v/>
      </c>
      <c r="C1611" s="30">
        <f>'Quantities Report_Secondary'!F1609</f>
        <v>0</v>
      </c>
      <c r="D1611" s="32">
        <f>'Quantities Report_Secondary'!G1609</f>
        <v>0</v>
      </c>
    </row>
    <row r="1612" spans="1:4">
      <c r="A1612" s="15" t="str">
        <f>IF(ISNUMBER(VALUE(SUBSTITUTE('Quantities Report_Secondary'!$A1610,"+",""))), VALUE(SUBSTITUTE('Quantities Report_Secondary'!$A1610,"+","")),IF('Quantities Report_Secondary'!$A1610="","End of Project",$A1611))</f>
        <v>End of Project</v>
      </c>
      <c r="B1612" s="30" t="str">
        <f>IF(ISNUMBER('Quantities Report_Secondary'!$A1610), "", TRIM(CLEAN(SUBSTITUTE('Quantities Report_Secondary'!$A1610, CHAR(160), " "))))</f>
        <v/>
      </c>
      <c r="C1612" s="30">
        <f>'Quantities Report_Secondary'!F1610</f>
        <v>0</v>
      </c>
      <c r="D1612" s="32">
        <f>'Quantities Report_Secondary'!G1610</f>
        <v>0</v>
      </c>
    </row>
    <row r="1613" spans="1:4">
      <c r="A1613" s="15" t="str">
        <f>IF(ISNUMBER(VALUE(SUBSTITUTE('Quantities Report_Secondary'!$A1611,"+",""))), VALUE(SUBSTITUTE('Quantities Report_Secondary'!$A1611,"+","")),IF('Quantities Report_Secondary'!$A1611="","End of Project",$A1612))</f>
        <v>End of Project</v>
      </c>
      <c r="B1613" s="30" t="str">
        <f>IF(ISNUMBER('Quantities Report_Secondary'!$A1611), "", TRIM(CLEAN(SUBSTITUTE('Quantities Report_Secondary'!$A1611, CHAR(160), " "))))</f>
        <v/>
      </c>
      <c r="C1613" s="30">
        <f>'Quantities Report_Secondary'!F1611</f>
        <v>0</v>
      </c>
      <c r="D1613" s="32">
        <f>'Quantities Report_Secondary'!G1611</f>
        <v>0</v>
      </c>
    </row>
    <row r="1614" spans="1:4">
      <c r="A1614" s="15" t="str">
        <f>IF(ISNUMBER(VALUE(SUBSTITUTE('Quantities Report_Secondary'!$A1612,"+",""))), VALUE(SUBSTITUTE('Quantities Report_Secondary'!$A1612,"+","")),IF('Quantities Report_Secondary'!$A1612="","End of Project",$A1613))</f>
        <v>End of Project</v>
      </c>
      <c r="B1614" s="30" t="str">
        <f>IF(ISNUMBER('Quantities Report_Secondary'!$A1612), "", TRIM(CLEAN(SUBSTITUTE('Quantities Report_Secondary'!$A1612, CHAR(160), " "))))</f>
        <v/>
      </c>
      <c r="C1614" s="30">
        <f>'Quantities Report_Secondary'!F1612</f>
        <v>0</v>
      </c>
      <c r="D1614" s="32">
        <f>'Quantities Report_Secondary'!G1612</f>
        <v>0</v>
      </c>
    </row>
    <row r="1615" spans="1:4">
      <c r="A1615" s="15" t="str">
        <f>IF(ISNUMBER(VALUE(SUBSTITUTE('Quantities Report_Secondary'!$A1613,"+",""))), VALUE(SUBSTITUTE('Quantities Report_Secondary'!$A1613,"+","")),IF('Quantities Report_Secondary'!$A1613="","End of Project",$A1614))</f>
        <v>End of Project</v>
      </c>
      <c r="B1615" s="30" t="str">
        <f>IF(ISNUMBER('Quantities Report_Secondary'!$A1613), "", TRIM(CLEAN(SUBSTITUTE('Quantities Report_Secondary'!$A1613, CHAR(160), " "))))</f>
        <v/>
      </c>
      <c r="C1615" s="30">
        <f>'Quantities Report_Secondary'!F1613</f>
        <v>0</v>
      </c>
      <c r="D1615" s="32">
        <f>'Quantities Report_Secondary'!G1613</f>
        <v>0</v>
      </c>
    </row>
    <row r="1616" spans="1:4">
      <c r="A1616" s="15" t="str">
        <f>IF(ISNUMBER(VALUE(SUBSTITUTE('Quantities Report_Secondary'!$A1614,"+",""))), VALUE(SUBSTITUTE('Quantities Report_Secondary'!$A1614,"+","")),IF('Quantities Report_Secondary'!$A1614="","End of Project",$A1615))</f>
        <v>End of Project</v>
      </c>
      <c r="B1616" s="30" t="str">
        <f>IF(ISNUMBER('Quantities Report_Secondary'!$A1614), "", TRIM(CLEAN(SUBSTITUTE('Quantities Report_Secondary'!$A1614, CHAR(160), " "))))</f>
        <v/>
      </c>
      <c r="C1616" s="30">
        <f>'Quantities Report_Secondary'!F1614</f>
        <v>0</v>
      </c>
      <c r="D1616" s="32">
        <f>'Quantities Report_Secondary'!G1614</f>
        <v>0</v>
      </c>
    </row>
    <row r="1617" spans="1:4">
      <c r="A1617" s="15" t="str">
        <f>IF(ISNUMBER(VALUE(SUBSTITUTE('Quantities Report_Secondary'!$A1615,"+",""))), VALUE(SUBSTITUTE('Quantities Report_Secondary'!$A1615,"+","")),IF('Quantities Report_Secondary'!$A1615="","End of Project",$A1616))</f>
        <v>End of Project</v>
      </c>
      <c r="B1617" s="30" t="str">
        <f>IF(ISNUMBER('Quantities Report_Secondary'!$A1615), "", TRIM(CLEAN(SUBSTITUTE('Quantities Report_Secondary'!$A1615, CHAR(160), " "))))</f>
        <v/>
      </c>
      <c r="C1617" s="30">
        <f>'Quantities Report_Secondary'!F1615</f>
        <v>0</v>
      </c>
      <c r="D1617" s="32">
        <f>'Quantities Report_Secondary'!G1615</f>
        <v>0</v>
      </c>
    </row>
    <row r="1618" spans="1:4">
      <c r="A1618" s="15" t="str">
        <f>IF(ISNUMBER(VALUE(SUBSTITUTE('Quantities Report_Secondary'!$A1616,"+",""))), VALUE(SUBSTITUTE('Quantities Report_Secondary'!$A1616,"+","")),IF('Quantities Report_Secondary'!$A1616="","End of Project",$A1617))</f>
        <v>End of Project</v>
      </c>
      <c r="B1618" s="30" t="str">
        <f>IF(ISNUMBER('Quantities Report_Secondary'!$A1616), "", TRIM(CLEAN(SUBSTITUTE('Quantities Report_Secondary'!$A1616, CHAR(160), " "))))</f>
        <v/>
      </c>
      <c r="C1618" s="30">
        <f>'Quantities Report_Secondary'!F1616</f>
        <v>0</v>
      </c>
      <c r="D1618" s="32">
        <f>'Quantities Report_Secondary'!G1616</f>
        <v>0</v>
      </c>
    </row>
    <row r="1619" spans="1:4">
      <c r="A1619" s="15" t="str">
        <f>IF(ISNUMBER(VALUE(SUBSTITUTE('Quantities Report_Secondary'!$A1617,"+",""))), VALUE(SUBSTITUTE('Quantities Report_Secondary'!$A1617,"+","")),IF('Quantities Report_Secondary'!$A1617="","End of Project",$A1618))</f>
        <v>End of Project</v>
      </c>
      <c r="B1619" s="30" t="str">
        <f>IF(ISNUMBER('Quantities Report_Secondary'!$A1617), "", TRIM(CLEAN(SUBSTITUTE('Quantities Report_Secondary'!$A1617, CHAR(160), " "))))</f>
        <v/>
      </c>
      <c r="C1619" s="30">
        <f>'Quantities Report_Secondary'!F1617</f>
        <v>0</v>
      </c>
      <c r="D1619" s="32">
        <f>'Quantities Report_Secondary'!G1617</f>
        <v>0</v>
      </c>
    </row>
    <row r="1620" spans="1:4">
      <c r="A1620" s="15" t="str">
        <f>IF(ISNUMBER(VALUE(SUBSTITUTE('Quantities Report_Secondary'!$A1618,"+",""))), VALUE(SUBSTITUTE('Quantities Report_Secondary'!$A1618,"+","")),IF('Quantities Report_Secondary'!$A1618="","End of Project",$A1619))</f>
        <v>End of Project</v>
      </c>
      <c r="B1620" s="30" t="str">
        <f>IF(ISNUMBER('Quantities Report_Secondary'!$A1618), "", TRIM(CLEAN(SUBSTITUTE('Quantities Report_Secondary'!$A1618, CHAR(160), " "))))</f>
        <v/>
      </c>
      <c r="C1620" s="30">
        <f>'Quantities Report_Secondary'!F1618</f>
        <v>0</v>
      </c>
      <c r="D1620" s="32">
        <f>'Quantities Report_Secondary'!G1618</f>
        <v>0</v>
      </c>
    </row>
    <row r="1621" spans="1:4">
      <c r="A1621" s="15" t="str">
        <f>IF(ISNUMBER(VALUE(SUBSTITUTE('Quantities Report_Secondary'!$A1619,"+",""))), VALUE(SUBSTITUTE('Quantities Report_Secondary'!$A1619,"+","")),IF('Quantities Report_Secondary'!$A1619="","End of Project",$A1620))</f>
        <v>End of Project</v>
      </c>
      <c r="B1621" s="30" t="str">
        <f>IF(ISNUMBER('Quantities Report_Secondary'!$A1619), "", TRIM(CLEAN(SUBSTITUTE('Quantities Report_Secondary'!$A1619, CHAR(160), " "))))</f>
        <v/>
      </c>
      <c r="C1621" s="30">
        <f>'Quantities Report_Secondary'!F1619</f>
        <v>0</v>
      </c>
      <c r="D1621" s="32">
        <f>'Quantities Report_Secondary'!G1619</f>
        <v>0</v>
      </c>
    </row>
    <row r="1622" spans="1:4">
      <c r="A1622" s="15" t="str">
        <f>IF(ISNUMBER(VALUE(SUBSTITUTE('Quantities Report_Secondary'!$A1620,"+",""))), VALUE(SUBSTITUTE('Quantities Report_Secondary'!$A1620,"+","")),IF('Quantities Report_Secondary'!$A1620="","End of Project",$A1621))</f>
        <v>End of Project</v>
      </c>
      <c r="B1622" s="30" t="str">
        <f>IF(ISNUMBER('Quantities Report_Secondary'!$A1620), "", TRIM(CLEAN(SUBSTITUTE('Quantities Report_Secondary'!$A1620, CHAR(160), " "))))</f>
        <v/>
      </c>
      <c r="C1622" s="30">
        <f>'Quantities Report_Secondary'!F1620</f>
        <v>0</v>
      </c>
      <c r="D1622" s="32">
        <f>'Quantities Report_Secondary'!G1620</f>
        <v>0</v>
      </c>
    </row>
    <row r="1623" spans="1:4">
      <c r="A1623" s="15" t="str">
        <f>IF(ISNUMBER(VALUE(SUBSTITUTE('Quantities Report_Secondary'!$A1621,"+",""))), VALUE(SUBSTITUTE('Quantities Report_Secondary'!$A1621,"+","")),IF('Quantities Report_Secondary'!$A1621="","End of Project",$A1622))</f>
        <v>End of Project</v>
      </c>
      <c r="B1623" s="30" t="str">
        <f>IF(ISNUMBER('Quantities Report_Secondary'!$A1621), "", TRIM(CLEAN(SUBSTITUTE('Quantities Report_Secondary'!$A1621, CHAR(160), " "))))</f>
        <v/>
      </c>
      <c r="C1623" s="30">
        <f>'Quantities Report_Secondary'!F1621</f>
        <v>0</v>
      </c>
      <c r="D1623" s="32">
        <f>'Quantities Report_Secondary'!G1621</f>
        <v>0</v>
      </c>
    </row>
    <row r="1624" spans="1:4">
      <c r="A1624" s="15" t="str">
        <f>IF(ISNUMBER(VALUE(SUBSTITUTE('Quantities Report_Secondary'!$A1622,"+",""))), VALUE(SUBSTITUTE('Quantities Report_Secondary'!$A1622,"+","")),IF('Quantities Report_Secondary'!$A1622="","End of Project",$A1623))</f>
        <v>End of Project</v>
      </c>
      <c r="B1624" s="30" t="str">
        <f>IF(ISNUMBER('Quantities Report_Secondary'!$A1622), "", TRIM(CLEAN(SUBSTITUTE('Quantities Report_Secondary'!$A1622, CHAR(160), " "))))</f>
        <v/>
      </c>
      <c r="C1624" s="30">
        <f>'Quantities Report_Secondary'!F1622</f>
        <v>0</v>
      </c>
      <c r="D1624" s="32">
        <f>'Quantities Report_Secondary'!G1622</f>
        <v>0</v>
      </c>
    </row>
    <row r="1625" spans="1:4">
      <c r="A1625" s="15" t="str">
        <f>IF(ISNUMBER(VALUE(SUBSTITUTE('Quantities Report_Secondary'!$A1623,"+",""))), VALUE(SUBSTITUTE('Quantities Report_Secondary'!$A1623,"+","")),IF('Quantities Report_Secondary'!$A1623="","End of Project",$A1624))</f>
        <v>End of Project</v>
      </c>
      <c r="B1625" s="30" t="str">
        <f>IF(ISNUMBER('Quantities Report_Secondary'!$A1623), "", TRIM(CLEAN(SUBSTITUTE('Quantities Report_Secondary'!$A1623, CHAR(160), " "))))</f>
        <v/>
      </c>
      <c r="C1625" s="30">
        <f>'Quantities Report_Secondary'!F1623</f>
        <v>0</v>
      </c>
      <c r="D1625" s="32">
        <f>'Quantities Report_Secondary'!G1623</f>
        <v>0</v>
      </c>
    </row>
    <row r="1626" spans="1:4">
      <c r="A1626" s="15" t="str">
        <f>IF(ISNUMBER(VALUE(SUBSTITUTE('Quantities Report_Secondary'!$A1624,"+",""))), VALUE(SUBSTITUTE('Quantities Report_Secondary'!$A1624,"+","")),IF('Quantities Report_Secondary'!$A1624="","End of Project",$A1625))</f>
        <v>End of Project</v>
      </c>
      <c r="B1626" s="30" t="str">
        <f>IF(ISNUMBER('Quantities Report_Secondary'!$A1624), "", TRIM(CLEAN(SUBSTITUTE('Quantities Report_Secondary'!$A1624, CHAR(160), " "))))</f>
        <v/>
      </c>
      <c r="C1626" s="30">
        <f>'Quantities Report_Secondary'!F1624</f>
        <v>0</v>
      </c>
      <c r="D1626" s="32">
        <f>'Quantities Report_Secondary'!G1624</f>
        <v>0</v>
      </c>
    </row>
    <row r="1627" spans="1:4">
      <c r="A1627" s="15" t="str">
        <f>IF(ISNUMBER(VALUE(SUBSTITUTE('Quantities Report_Secondary'!$A1625,"+",""))), VALUE(SUBSTITUTE('Quantities Report_Secondary'!$A1625,"+","")),IF('Quantities Report_Secondary'!$A1625="","End of Project",$A1626))</f>
        <v>End of Project</v>
      </c>
      <c r="B1627" s="30" t="str">
        <f>IF(ISNUMBER('Quantities Report_Secondary'!$A1625), "", TRIM(CLEAN(SUBSTITUTE('Quantities Report_Secondary'!$A1625, CHAR(160), " "))))</f>
        <v/>
      </c>
      <c r="C1627" s="30">
        <f>'Quantities Report_Secondary'!F1625</f>
        <v>0</v>
      </c>
      <c r="D1627" s="32">
        <f>'Quantities Report_Secondary'!G1625</f>
        <v>0</v>
      </c>
    </row>
    <row r="1628" spans="1:4">
      <c r="A1628" s="15" t="str">
        <f>IF(ISNUMBER(VALUE(SUBSTITUTE('Quantities Report_Secondary'!$A1626,"+",""))), VALUE(SUBSTITUTE('Quantities Report_Secondary'!$A1626,"+","")),IF('Quantities Report_Secondary'!$A1626="","End of Project",$A1627))</f>
        <v>End of Project</v>
      </c>
      <c r="B1628" s="30" t="str">
        <f>IF(ISNUMBER('Quantities Report_Secondary'!$A1626), "", TRIM(CLEAN(SUBSTITUTE('Quantities Report_Secondary'!$A1626, CHAR(160), " "))))</f>
        <v/>
      </c>
      <c r="C1628" s="30">
        <f>'Quantities Report_Secondary'!F1626</f>
        <v>0</v>
      </c>
      <c r="D1628" s="32">
        <f>'Quantities Report_Secondary'!G1626</f>
        <v>0</v>
      </c>
    </row>
    <row r="1629" spans="1:4">
      <c r="A1629" s="15" t="str">
        <f>IF(ISNUMBER(VALUE(SUBSTITUTE('Quantities Report_Secondary'!$A1627,"+",""))), VALUE(SUBSTITUTE('Quantities Report_Secondary'!$A1627,"+","")),IF('Quantities Report_Secondary'!$A1627="","End of Project",$A1628))</f>
        <v>End of Project</v>
      </c>
      <c r="B1629" s="30" t="str">
        <f>IF(ISNUMBER('Quantities Report_Secondary'!$A1627), "", TRIM(CLEAN(SUBSTITUTE('Quantities Report_Secondary'!$A1627, CHAR(160), " "))))</f>
        <v/>
      </c>
      <c r="C1629" s="30">
        <f>'Quantities Report_Secondary'!F1627</f>
        <v>0</v>
      </c>
      <c r="D1629" s="32">
        <f>'Quantities Report_Secondary'!G1627</f>
        <v>0</v>
      </c>
    </row>
    <row r="1630" spans="1:4">
      <c r="A1630" s="15" t="str">
        <f>IF(ISNUMBER(VALUE(SUBSTITUTE('Quantities Report_Secondary'!$A1628,"+",""))), VALUE(SUBSTITUTE('Quantities Report_Secondary'!$A1628,"+","")),IF('Quantities Report_Secondary'!$A1628="","End of Project",$A1629))</f>
        <v>End of Project</v>
      </c>
      <c r="B1630" s="30" t="str">
        <f>IF(ISNUMBER('Quantities Report_Secondary'!$A1628), "", TRIM(CLEAN(SUBSTITUTE('Quantities Report_Secondary'!$A1628, CHAR(160), " "))))</f>
        <v/>
      </c>
      <c r="C1630" s="30">
        <f>'Quantities Report_Secondary'!F1628</f>
        <v>0</v>
      </c>
      <c r="D1630" s="32">
        <f>'Quantities Report_Secondary'!G1628</f>
        <v>0</v>
      </c>
    </row>
    <row r="1631" spans="1:4">
      <c r="A1631" s="15" t="str">
        <f>IF(ISNUMBER(VALUE(SUBSTITUTE('Quantities Report_Secondary'!$A1629,"+",""))), VALUE(SUBSTITUTE('Quantities Report_Secondary'!$A1629,"+","")),IF('Quantities Report_Secondary'!$A1629="","End of Project",$A1630))</f>
        <v>End of Project</v>
      </c>
      <c r="B1631" s="30" t="str">
        <f>IF(ISNUMBER('Quantities Report_Secondary'!$A1629), "", TRIM(CLEAN(SUBSTITUTE('Quantities Report_Secondary'!$A1629, CHAR(160), " "))))</f>
        <v/>
      </c>
      <c r="C1631" s="30">
        <f>'Quantities Report_Secondary'!F1629</f>
        <v>0</v>
      </c>
      <c r="D1631" s="32">
        <f>'Quantities Report_Secondary'!G1629</f>
        <v>0</v>
      </c>
    </row>
    <row r="1632" spans="1:4">
      <c r="A1632" s="15" t="str">
        <f>IF(ISNUMBER(VALUE(SUBSTITUTE('Quantities Report_Secondary'!$A1630,"+",""))), VALUE(SUBSTITUTE('Quantities Report_Secondary'!$A1630,"+","")),IF('Quantities Report_Secondary'!$A1630="","End of Project",$A1631))</f>
        <v>End of Project</v>
      </c>
      <c r="B1632" s="30" t="str">
        <f>IF(ISNUMBER('Quantities Report_Secondary'!$A1630), "", TRIM(CLEAN(SUBSTITUTE('Quantities Report_Secondary'!$A1630, CHAR(160), " "))))</f>
        <v/>
      </c>
      <c r="C1632" s="30">
        <f>'Quantities Report_Secondary'!F1630</f>
        <v>0</v>
      </c>
      <c r="D1632" s="32">
        <f>'Quantities Report_Secondary'!G1630</f>
        <v>0</v>
      </c>
    </row>
    <row r="1633" spans="1:4">
      <c r="A1633" s="15" t="str">
        <f>IF(ISNUMBER(VALUE(SUBSTITUTE('Quantities Report_Secondary'!$A1631,"+",""))), VALUE(SUBSTITUTE('Quantities Report_Secondary'!$A1631,"+","")),IF('Quantities Report_Secondary'!$A1631="","End of Project",$A1632))</f>
        <v>End of Project</v>
      </c>
      <c r="B1633" s="30" t="str">
        <f>IF(ISNUMBER('Quantities Report_Secondary'!$A1631), "", TRIM(CLEAN(SUBSTITUTE('Quantities Report_Secondary'!$A1631, CHAR(160), " "))))</f>
        <v/>
      </c>
      <c r="C1633" s="30">
        <f>'Quantities Report_Secondary'!F1631</f>
        <v>0</v>
      </c>
      <c r="D1633" s="32">
        <f>'Quantities Report_Secondary'!G1631</f>
        <v>0</v>
      </c>
    </row>
    <row r="1634" spans="1:4">
      <c r="A1634" s="15" t="str">
        <f>IF(ISNUMBER(VALUE(SUBSTITUTE('Quantities Report_Secondary'!$A1632,"+",""))), VALUE(SUBSTITUTE('Quantities Report_Secondary'!$A1632,"+","")),IF('Quantities Report_Secondary'!$A1632="","End of Project",$A1633))</f>
        <v>End of Project</v>
      </c>
      <c r="B1634" s="30" t="str">
        <f>IF(ISNUMBER('Quantities Report_Secondary'!$A1632), "", TRIM(CLEAN(SUBSTITUTE('Quantities Report_Secondary'!$A1632, CHAR(160), " "))))</f>
        <v/>
      </c>
      <c r="C1634" s="30">
        <f>'Quantities Report_Secondary'!F1632</f>
        <v>0</v>
      </c>
      <c r="D1634" s="32">
        <f>'Quantities Report_Secondary'!G1632</f>
        <v>0</v>
      </c>
    </row>
    <row r="1635" spans="1:4">
      <c r="A1635" s="15" t="str">
        <f>IF(ISNUMBER(VALUE(SUBSTITUTE('Quantities Report_Secondary'!$A1633,"+",""))), VALUE(SUBSTITUTE('Quantities Report_Secondary'!$A1633,"+","")),IF('Quantities Report_Secondary'!$A1633="","End of Project",$A1634))</f>
        <v>End of Project</v>
      </c>
      <c r="B1635" s="30" t="str">
        <f>IF(ISNUMBER('Quantities Report_Secondary'!$A1633), "", TRIM(CLEAN(SUBSTITUTE('Quantities Report_Secondary'!$A1633, CHAR(160), " "))))</f>
        <v/>
      </c>
      <c r="C1635" s="30">
        <f>'Quantities Report_Secondary'!F1633</f>
        <v>0</v>
      </c>
      <c r="D1635" s="32">
        <f>'Quantities Report_Secondary'!G1633</f>
        <v>0</v>
      </c>
    </row>
    <row r="1636" spans="1:4">
      <c r="A1636" s="15" t="str">
        <f>IF(ISNUMBER(VALUE(SUBSTITUTE('Quantities Report_Secondary'!$A1634,"+",""))), VALUE(SUBSTITUTE('Quantities Report_Secondary'!$A1634,"+","")),IF('Quantities Report_Secondary'!$A1634="","End of Project",$A1635))</f>
        <v>End of Project</v>
      </c>
      <c r="B1636" s="30" t="str">
        <f>IF(ISNUMBER('Quantities Report_Secondary'!$A1634), "", TRIM(CLEAN(SUBSTITUTE('Quantities Report_Secondary'!$A1634, CHAR(160), " "))))</f>
        <v/>
      </c>
      <c r="C1636" s="30">
        <f>'Quantities Report_Secondary'!F1634</f>
        <v>0</v>
      </c>
      <c r="D1636" s="32">
        <f>'Quantities Report_Secondary'!G1634</f>
        <v>0</v>
      </c>
    </row>
    <row r="1637" spans="1:4">
      <c r="A1637" s="15" t="str">
        <f>IF(ISNUMBER(VALUE(SUBSTITUTE('Quantities Report_Secondary'!$A1635,"+",""))), VALUE(SUBSTITUTE('Quantities Report_Secondary'!$A1635,"+","")),IF('Quantities Report_Secondary'!$A1635="","End of Project",$A1636))</f>
        <v>End of Project</v>
      </c>
      <c r="B1637" s="30" t="str">
        <f>IF(ISNUMBER('Quantities Report_Secondary'!$A1635), "", TRIM(CLEAN(SUBSTITUTE('Quantities Report_Secondary'!$A1635, CHAR(160), " "))))</f>
        <v/>
      </c>
      <c r="C1637" s="30">
        <f>'Quantities Report_Secondary'!F1635</f>
        <v>0</v>
      </c>
      <c r="D1637" s="32">
        <f>'Quantities Report_Secondary'!G1635</f>
        <v>0</v>
      </c>
    </row>
    <row r="1638" spans="1:4">
      <c r="A1638" s="15" t="str">
        <f>IF(ISNUMBER(VALUE(SUBSTITUTE('Quantities Report_Secondary'!$A1636,"+",""))), VALUE(SUBSTITUTE('Quantities Report_Secondary'!$A1636,"+","")),IF('Quantities Report_Secondary'!$A1636="","End of Project",$A1637))</f>
        <v>End of Project</v>
      </c>
      <c r="B1638" s="30" t="str">
        <f>IF(ISNUMBER('Quantities Report_Secondary'!$A1636), "", TRIM(CLEAN(SUBSTITUTE('Quantities Report_Secondary'!$A1636, CHAR(160), " "))))</f>
        <v/>
      </c>
      <c r="C1638" s="30">
        <f>'Quantities Report_Secondary'!F1636</f>
        <v>0</v>
      </c>
      <c r="D1638" s="32">
        <f>'Quantities Report_Secondary'!G1636</f>
        <v>0</v>
      </c>
    </row>
    <row r="1639" spans="1:4">
      <c r="A1639" s="15" t="str">
        <f>IF(ISNUMBER(VALUE(SUBSTITUTE('Quantities Report_Secondary'!$A1637,"+",""))), VALUE(SUBSTITUTE('Quantities Report_Secondary'!$A1637,"+","")),IF('Quantities Report_Secondary'!$A1637="","End of Project",$A1638))</f>
        <v>End of Project</v>
      </c>
      <c r="B1639" s="30" t="str">
        <f>IF(ISNUMBER('Quantities Report_Secondary'!$A1637), "", TRIM(CLEAN(SUBSTITUTE('Quantities Report_Secondary'!$A1637, CHAR(160), " "))))</f>
        <v/>
      </c>
      <c r="C1639" s="30">
        <f>'Quantities Report_Secondary'!F1637</f>
        <v>0</v>
      </c>
      <c r="D1639" s="32">
        <f>'Quantities Report_Secondary'!G1637</f>
        <v>0</v>
      </c>
    </row>
    <row r="1640" spans="1:4">
      <c r="A1640" s="15" t="str">
        <f>IF(ISNUMBER(VALUE(SUBSTITUTE('Quantities Report_Secondary'!$A1638,"+",""))), VALUE(SUBSTITUTE('Quantities Report_Secondary'!$A1638,"+","")),IF('Quantities Report_Secondary'!$A1638="","End of Project",$A1639))</f>
        <v>End of Project</v>
      </c>
      <c r="B1640" s="30" t="str">
        <f>IF(ISNUMBER('Quantities Report_Secondary'!$A1638), "", TRIM(CLEAN(SUBSTITUTE('Quantities Report_Secondary'!$A1638, CHAR(160), " "))))</f>
        <v/>
      </c>
      <c r="C1640" s="30">
        <f>'Quantities Report_Secondary'!F1638</f>
        <v>0</v>
      </c>
      <c r="D1640" s="32">
        <f>'Quantities Report_Secondary'!G1638</f>
        <v>0</v>
      </c>
    </row>
    <row r="1641" spans="1:4">
      <c r="A1641" s="15" t="str">
        <f>IF(ISNUMBER(VALUE(SUBSTITUTE('Quantities Report_Secondary'!$A1639,"+",""))), VALUE(SUBSTITUTE('Quantities Report_Secondary'!$A1639,"+","")),IF('Quantities Report_Secondary'!$A1639="","End of Project",$A1640))</f>
        <v>End of Project</v>
      </c>
      <c r="B1641" s="30" t="str">
        <f>IF(ISNUMBER('Quantities Report_Secondary'!$A1639), "", TRIM(CLEAN(SUBSTITUTE('Quantities Report_Secondary'!$A1639, CHAR(160), " "))))</f>
        <v/>
      </c>
      <c r="C1641" s="30">
        <f>'Quantities Report_Secondary'!F1639</f>
        <v>0</v>
      </c>
      <c r="D1641" s="32">
        <f>'Quantities Report_Secondary'!G1639</f>
        <v>0</v>
      </c>
    </row>
    <row r="1642" spans="1:4">
      <c r="A1642" s="15" t="str">
        <f>IF(ISNUMBER(VALUE(SUBSTITUTE('Quantities Report_Secondary'!$A1640,"+",""))), VALUE(SUBSTITUTE('Quantities Report_Secondary'!$A1640,"+","")),IF('Quantities Report_Secondary'!$A1640="","End of Project",$A1641))</f>
        <v>End of Project</v>
      </c>
      <c r="B1642" s="30" t="str">
        <f>IF(ISNUMBER('Quantities Report_Secondary'!$A1640), "", TRIM(CLEAN(SUBSTITUTE('Quantities Report_Secondary'!$A1640, CHAR(160), " "))))</f>
        <v/>
      </c>
      <c r="C1642" s="30">
        <f>'Quantities Report_Secondary'!F1640</f>
        <v>0</v>
      </c>
      <c r="D1642" s="32">
        <f>'Quantities Report_Secondary'!G1640</f>
        <v>0</v>
      </c>
    </row>
    <row r="1643" spans="1:4">
      <c r="A1643" s="15" t="str">
        <f>IF(ISNUMBER(VALUE(SUBSTITUTE('Quantities Report_Secondary'!$A1641,"+",""))), VALUE(SUBSTITUTE('Quantities Report_Secondary'!$A1641,"+","")),IF('Quantities Report_Secondary'!$A1641="","End of Project",$A1642))</f>
        <v>End of Project</v>
      </c>
      <c r="B1643" s="30" t="str">
        <f>IF(ISNUMBER('Quantities Report_Secondary'!$A1641), "", TRIM(CLEAN(SUBSTITUTE('Quantities Report_Secondary'!$A1641, CHAR(160), " "))))</f>
        <v/>
      </c>
      <c r="C1643" s="30">
        <f>'Quantities Report_Secondary'!F1641</f>
        <v>0</v>
      </c>
      <c r="D1643" s="32">
        <f>'Quantities Report_Secondary'!G1641</f>
        <v>0</v>
      </c>
    </row>
    <row r="1644" spans="1:4">
      <c r="A1644" s="15" t="str">
        <f>IF(ISNUMBER(VALUE(SUBSTITUTE('Quantities Report_Secondary'!$A1642,"+",""))), VALUE(SUBSTITUTE('Quantities Report_Secondary'!$A1642,"+","")),IF('Quantities Report_Secondary'!$A1642="","End of Project",$A1643))</f>
        <v>End of Project</v>
      </c>
      <c r="B1644" s="30" t="str">
        <f>IF(ISNUMBER('Quantities Report_Secondary'!$A1642), "", TRIM(CLEAN(SUBSTITUTE('Quantities Report_Secondary'!$A1642, CHAR(160), " "))))</f>
        <v/>
      </c>
      <c r="C1644" s="30">
        <f>'Quantities Report_Secondary'!F1642</f>
        <v>0</v>
      </c>
      <c r="D1644" s="32">
        <f>'Quantities Report_Secondary'!G1642</f>
        <v>0</v>
      </c>
    </row>
    <row r="1645" spans="1:4">
      <c r="A1645" s="15" t="str">
        <f>IF(ISNUMBER(VALUE(SUBSTITUTE('Quantities Report_Secondary'!$A1643,"+",""))), VALUE(SUBSTITUTE('Quantities Report_Secondary'!$A1643,"+","")),IF('Quantities Report_Secondary'!$A1643="","End of Project",$A1644))</f>
        <v>End of Project</v>
      </c>
      <c r="B1645" s="30" t="str">
        <f>IF(ISNUMBER('Quantities Report_Secondary'!$A1643), "", TRIM(CLEAN(SUBSTITUTE('Quantities Report_Secondary'!$A1643, CHAR(160), " "))))</f>
        <v/>
      </c>
      <c r="C1645" s="30">
        <f>'Quantities Report_Secondary'!F1643</f>
        <v>0</v>
      </c>
      <c r="D1645" s="32">
        <f>'Quantities Report_Secondary'!G1643</f>
        <v>0</v>
      </c>
    </row>
    <row r="1646" spans="1:4">
      <c r="A1646" s="15" t="str">
        <f>IF(ISNUMBER(VALUE(SUBSTITUTE('Quantities Report_Secondary'!$A1644,"+",""))), VALUE(SUBSTITUTE('Quantities Report_Secondary'!$A1644,"+","")),IF('Quantities Report_Secondary'!$A1644="","End of Project",$A1645))</f>
        <v>End of Project</v>
      </c>
      <c r="B1646" s="30" t="str">
        <f>IF(ISNUMBER('Quantities Report_Secondary'!$A1644), "", TRIM(CLEAN(SUBSTITUTE('Quantities Report_Secondary'!$A1644, CHAR(160), " "))))</f>
        <v/>
      </c>
      <c r="C1646" s="30">
        <f>'Quantities Report_Secondary'!F1644</f>
        <v>0</v>
      </c>
      <c r="D1646" s="32">
        <f>'Quantities Report_Secondary'!G1644</f>
        <v>0</v>
      </c>
    </row>
    <row r="1647" spans="1:4">
      <c r="A1647" s="15" t="str">
        <f>IF(ISNUMBER(VALUE(SUBSTITUTE('Quantities Report_Secondary'!$A1645,"+",""))), VALUE(SUBSTITUTE('Quantities Report_Secondary'!$A1645,"+","")),IF('Quantities Report_Secondary'!$A1645="","End of Project",$A1646))</f>
        <v>End of Project</v>
      </c>
      <c r="B1647" s="30" t="str">
        <f>IF(ISNUMBER('Quantities Report_Secondary'!$A1645), "", TRIM(CLEAN(SUBSTITUTE('Quantities Report_Secondary'!$A1645, CHAR(160), " "))))</f>
        <v/>
      </c>
      <c r="C1647" s="30">
        <f>'Quantities Report_Secondary'!F1645</f>
        <v>0</v>
      </c>
      <c r="D1647" s="32">
        <f>'Quantities Report_Secondary'!G1645</f>
        <v>0</v>
      </c>
    </row>
    <row r="1648" spans="1:4">
      <c r="A1648" s="15" t="str">
        <f>IF(ISNUMBER(VALUE(SUBSTITUTE('Quantities Report_Secondary'!$A1646,"+",""))), VALUE(SUBSTITUTE('Quantities Report_Secondary'!$A1646,"+","")),IF('Quantities Report_Secondary'!$A1646="","End of Project",$A1647))</f>
        <v>End of Project</v>
      </c>
      <c r="B1648" s="30" t="str">
        <f>IF(ISNUMBER('Quantities Report_Secondary'!$A1646), "", TRIM(CLEAN(SUBSTITUTE('Quantities Report_Secondary'!$A1646, CHAR(160), " "))))</f>
        <v/>
      </c>
      <c r="C1648" s="30">
        <f>'Quantities Report_Secondary'!F1646</f>
        <v>0</v>
      </c>
      <c r="D1648" s="32">
        <f>'Quantities Report_Secondary'!G1646</f>
        <v>0</v>
      </c>
    </row>
    <row r="1649" spans="1:4">
      <c r="A1649" s="15" t="str">
        <f>IF(ISNUMBER(VALUE(SUBSTITUTE('Quantities Report_Secondary'!$A1647,"+",""))), VALUE(SUBSTITUTE('Quantities Report_Secondary'!$A1647,"+","")),IF('Quantities Report_Secondary'!$A1647="","End of Project",$A1648))</f>
        <v>End of Project</v>
      </c>
      <c r="B1649" s="30" t="str">
        <f>IF(ISNUMBER('Quantities Report_Secondary'!$A1647), "", TRIM(CLEAN(SUBSTITUTE('Quantities Report_Secondary'!$A1647, CHAR(160), " "))))</f>
        <v/>
      </c>
      <c r="C1649" s="30">
        <f>'Quantities Report_Secondary'!F1647</f>
        <v>0</v>
      </c>
      <c r="D1649" s="32">
        <f>'Quantities Report_Secondary'!G1647</f>
        <v>0</v>
      </c>
    </row>
    <row r="1650" spans="1:4">
      <c r="A1650" s="15" t="str">
        <f>IF(ISNUMBER(VALUE(SUBSTITUTE('Quantities Report_Secondary'!$A1648,"+",""))), VALUE(SUBSTITUTE('Quantities Report_Secondary'!$A1648,"+","")),IF('Quantities Report_Secondary'!$A1648="","End of Project",$A1649))</f>
        <v>End of Project</v>
      </c>
      <c r="B1650" s="30" t="str">
        <f>IF(ISNUMBER('Quantities Report_Secondary'!$A1648), "", TRIM(CLEAN(SUBSTITUTE('Quantities Report_Secondary'!$A1648, CHAR(160), " "))))</f>
        <v/>
      </c>
      <c r="C1650" s="30">
        <f>'Quantities Report_Secondary'!F1648</f>
        <v>0</v>
      </c>
      <c r="D1650" s="32">
        <f>'Quantities Report_Secondary'!G1648</f>
        <v>0</v>
      </c>
    </row>
    <row r="1651" spans="1:4">
      <c r="A1651" s="15" t="str">
        <f>IF(ISNUMBER(VALUE(SUBSTITUTE('Quantities Report_Secondary'!$A1649,"+",""))), VALUE(SUBSTITUTE('Quantities Report_Secondary'!$A1649,"+","")),IF('Quantities Report_Secondary'!$A1649="","End of Project",$A1650))</f>
        <v>End of Project</v>
      </c>
      <c r="B1651" s="30" t="str">
        <f>IF(ISNUMBER('Quantities Report_Secondary'!$A1649), "", TRIM(CLEAN(SUBSTITUTE('Quantities Report_Secondary'!$A1649, CHAR(160), " "))))</f>
        <v/>
      </c>
      <c r="C1651" s="30">
        <f>'Quantities Report_Secondary'!F1649</f>
        <v>0</v>
      </c>
      <c r="D1651" s="32">
        <f>'Quantities Report_Secondary'!G1649</f>
        <v>0</v>
      </c>
    </row>
    <row r="1652" spans="1:4">
      <c r="A1652" s="15" t="str">
        <f>IF(ISNUMBER(VALUE(SUBSTITUTE('Quantities Report_Secondary'!$A1650,"+",""))), VALUE(SUBSTITUTE('Quantities Report_Secondary'!$A1650,"+","")),IF('Quantities Report_Secondary'!$A1650="","End of Project",$A1651))</f>
        <v>End of Project</v>
      </c>
      <c r="B1652" s="30" t="str">
        <f>IF(ISNUMBER('Quantities Report_Secondary'!$A1650), "", TRIM(CLEAN(SUBSTITUTE('Quantities Report_Secondary'!$A1650, CHAR(160), " "))))</f>
        <v/>
      </c>
      <c r="C1652" s="30">
        <f>'Quantities Report_Secondary'!F1650</f>
        <v>0</v>
      </c>
      <c r="D1652" s="32">
        <f>'Quantities Report_Secondary'!G1650</f>
        <v>0</v>
      </c>
    </row>
    <row r="1653" spans="1:4">
      <c r="A1653" s="15" t="str">
        <f>IF(ISNUMBER(VALUE(SUBSTITUTE('Quantities Report_Secondary'!$A1651,"+",""))), VALUE(SUBSTITUTE('Quantities Report_Secondary'!$A1651,"+","")),IF('Quantities Report_Secondary'!$A1651="","End of Project",$A1652))</f>
        <v>End of Project</v>
      </c>
      <c r="B1653" s="30" t="str">
        <f>IF(ISNUMBER('Quantities Report_Secondary'!$A1651), "", TRIM(CLEAN(SUBSTITUTE('Quantities Report_Secondary'!$A1651, CHAR(160), " "))))</f>
        <v/>
      </c>
      <c r="C1653" s="30">
        <f>'Quantities Report_Secondary'!F1651</f>
        <v>0</v>
      </c>
      <c r="D1653" s="32">
        <f>'Quantities Report_Secondary'!G1651</f>
        <v>0</v>
      </c>
    </row>
    <row r="1654" spans="1:4">
      <c r="A1654" s="15" t="str">
        <f>IF(ISNUMBER(VALUE(SUBSTITUTE('Quantities Report_Secondary'!$A1652,"+",""))), VALUE(SUBSTITUTE('Quantities Report_Secondary'!$A1652,"+","")),IF('Quantities Report_Secondary'!$A1652="","End of Project",$A1653))</f>
        <v>End of Project</v>
      </c>
      <c r="B1654" s="30" t="str">
        <f>IF(ISNUMBER('Quantities Report_Secondary'!$A1652), "", TRIM(CLEAN(SUBSTITUTE('Quantities Report_Secondary'!$A1652, CHAR(160), " "))))</f>
        <v/>
      </c>
      <c r="C1654" s="30">
        <f>'Quantities Report_Secondary'!F1652</f>
        <v>0</v>
      </c>
      <c r="D1654" s="32">
        <f>'Quantities Report_Secondary'!G1652</f>
        <v>0</v>
      </c>
    </row>
    <row r="1655" spans="1:4">
      <c r="A1655" s="15" t="str">
        <f>IF(ISNUMBER(VALUE(SUBSTITUTE('Quantities Report_Secondary'!$A1653,"+",""))), VALUE(SUBSTITUTE('Quantities Report_Secondary'!$A1653,"+","")),IF('Quantities Report_Secondary'!$A1653="","End of Project",$A1654))</f>
        <v>End of Project</v>
      </c>
      <c r="B1655" s="30" t="str">
        <f>IF(ISNUMBER('Quantities Report_Secondary'!$A1653), "", TRIM(CLEAN(SUBSTITUTE('Quantities Report_Secondary'!$A1653, CHAR(160), " "))))</f>
        <v/>
      </c>
      <c r="C1655" s="30">
        <f>'Quantities Report_Secondary'!F1653</f>
        <v>0</v>
      </c>
      <c r="D1655" s="32">
        <f>'Quantities Report_Secondary'!G1653</f>
        <v>0</v>
      </c>
    </row>
    <row r="1656" spans="1:4">
      <c r="A1656" s="15" t="str">
        <f>IF(ISNUMBER(VALUE(SUBSTITUTE('Quantities Report_Secondary'!$A1654,"+",""))), VALUE(SUBSTITUTE('Quantities Report_Secondary'!$A1654,"+","")),IF('Quantities Report_Secondary'!$A1654="","End of Project",$A1655))</f>
        <v>End of Project</v>
      </c>
      <c r="B1656" s="30" t="str">
        <f>IF(ISNUMBER('Quantities Report_Secondary'!$A1654), "", TRIM(CLEAN(SUBSTITUTE('Quantities Report_Secondary'!$A1654, CHAR(160), " "))))</f>
        <v/>
      </c>
      <c r="C1656" s="30">
        <f>'Quantities Report_Secondary'!F1654</f>
        <v>0</v>
      </c>
      <c r="D1656" s="32">
        <f>'Quantities Report_Secondary'!G1654</f>
        <v>0</v>
      </c>
    </row>
    <row r="1657" spans="1:4">
      <c r="A1657" s="15" t="str">
        <f>IF(ISNUMBER(VALUE(SUBSTITUTE('Quantities Report_Secondary'!$A1655,"+",""))), VALUE(SUBSTITUTE('Quantities Report_Secondary'!$A1655,"+","")),IF('Quantities Report_Secondary'!$A1655="","End of Project",$A1656))</f>
        <v>End of Project</v>
      </c>
      <c r="B1657" s="30" t="str">
        <f>IF(ISNUMBER('Quantities Report_Secondary'!$A1655), "", TRIM(CLEAN(SUBSTITUTE('Quantities Report_Secondary'!$A1655, CHAR(160), " "))))</f>
        <v/>
      </c>
      <c r="C1657" s="30">
        <f>'Quantities Report_Secondary'!F1655</f>
        <v>0</v>
      </c>
      <c r="D1657" s="32">
        <f>'Quantities Report_Secondary'!G1655</f>
        <v>0</v>
      </c>
    </row>
    <row r="1658" spans="1:4">
      <c r="A1658" s="15" t="str">
        <f>IF(ISNUMBER(VALUE(SUBSTITUTE('Quantities Report_Secondary'!$A1656,"+",""))), VALUE(SUBSTITUTE('Quantities Report_Secondary'!$A1656,"+","")),IF('Quantities Report_Secondary'!$A1656="","End of Project",$A1657))</f>
        <v>End of Project</v>
      </c>
      <c r="B1658" s="30" t="str">
        <f>IF(ISNUMBER('Quantities Report_Secondary'!$A1656), "", TRIM(CLEAN(SUBSTITUTE('Quantities Report_Secondary'!$A1656, CHAR(160), " "))))</f>
        <v/>
      </c>
      <c r="C1658" s="30">
        <f>'Quantities Report_Secondary'!F1656</f>
        <v>0</v>
      </c>
      <c r="D1658" s="32">
        <f>'Quantities Report_Secondary'!G1656</f>
        <v>0</v>
      </c>
    </row>
    <row r="1659" spans="1:4">
      <c r="A1659" s="15" t="str">
        <f>IF(ISNUMBER(VALUE(SUBSTITUTE('Quantities Report_Secondary'!$A1657,"+",""))), VALUE(SUBSTITUTE('Quantities Report_Secondary'!$A1657,"+","")),IF('Quantities Report_Secondary'!$A1657="","End of Project",$A1658))</f>
        <v>End of Project</v>
      </c>
      <c r="B1659" s="30" t="str">
        <f>IF(ISNUMBER('Quantities Report_Secondary'!$A1657), "", TRIM(CLEAN(SUBSTITUTE('Quantities Report_Secondary'!$A1657, CHAR(160), " "))))</f>
        <v/>
      </c>
      <c r="C1659" s="30">
        <f>'Quantities Report_Secondary'!F1657</f>
        <v>0</v>
      </c>
      <c r="D1659" s="32">
        <f>'Quantities Report_Secondary'!G1657</f>
        <v>0</v>
      </c>
    </row>
    <row r="1660" spans="1:4">
      <c r="A1660" s="15" t="str">
        <f>IF(ISNUMBER(VALUE(SUBSTITUTE('Quantities Report_Secondary'!$A1658,"+",""))), VALUE(SUBSTITUTE('Quantities Report_Secondary'!$A1658,"+","")),IF('Quantities Report_Secondary'!$A1658="","End of Project",$A1659))</f>
        <v>End of Project</v>
      </c>
      <c r="B1660" s="30" t="str">
        <f>IF(ISNUMBER('Quantities Report_Secondary'!$A1658), "", TRIM(CLEAN(SUBSTITUTE('Quantities Report_Secondary'!$A1658, CHAR(160), " "))))</f>
        <v/>
      </c>
      <c r="C1660" s="30">
        <f>'Quantities Report_Secondary'!F1658</f>
        <v>0</v>
      </c>
      <c r="D1660" s="32">
        <f>'Quantities Report_Secondary'!G1658</f>
        <v>0</v>
      </c>
    </row>
    <row r="1661" spans="1:4">
      <c r="A1661" s="15" t="str">
        <f>IF(ISNUMBER(VALUE(SUBSTITUTE('Quantities Report_Secondary'!$A1659,"+",""))), VALUE(SUBSTITUTE('Quantities Report_Secondary'!$A1659,"+","")),IF('Quantities Report_Secondary'!$A1659="","End of Project",$A1660))</f>
        <v>End of Project</v>
      </c>
      <c r="B1661" s="30" t="str">
        <f>IF(ISNUMBER('Quantities Report_Secondary'!$A1659), "", TRIM(CLEAN(SUBSTITUTE('Quantities Report_Secondary'!$A1659, CHAR(160), " "))))</f>
        <v/>
      </c>
      <c r="C1661" s="30">
        <f>'Quantities Report_Secondary'!F1659</f>
        <v>0</v>
      </c>
      <c r="D1661" s="32">
        <f>'Quantities Report_Secondary'!G1659</f>
        <v>0</v>
      </c>
    </row>
    <row r="1662" spans="1:4">
      <c r="A1662" s="15" t="str">
        <f>IF(ISNUMBER(VALUE(SUBSTITUTE('Quantities Report_Secondary'!$A1660,"+",""))), VALUE(SUBSTITUTE('Quantities Report_Secondary'!$A1660,"+","")),IF('Quantities Report_Secondary'!$A1660="","End of Project",$A1661))</f>
        <v>End of Project</v>
      </c>
      <c r="B1662" s="30" t="str">
        <f>IF(ISNUMBER('Quantities Report_Secondary'!$A1660), "", TRIM(CLEAN(SUBSTITUTE('Quantities Report_Secondary'!$A1660, CHAR(160), " "))))</f>
        <v/>
      </c>
      <c r="C1662" s="30">
        <f>'Quantities Report_Secondary'!F1660</f>
        <v>0</v>
      </c>
      <c r="D1662" s="32">
        <f>'Quantities Report_Secondary'!G1660</f>
        <v>0</v>
      </c>
    </row>
    <row r="1663" spans="1:4">
      <c r="A1663" s="15" t="str">
        <f>IF(ISNUMBER(VALUE(SUBSTITUTE('Quantities Report_Secondary'!$A1661,"+",""))), VALUE(SUBSTITUTE('Quantities Report_Secondary'!$A1661,"+","")),IF('Quantities Report_Secondary'!$A1661="","End of Project",$A1662))</f>
        <v>End of Project</v>
      </c>
      <c r="B1663" s="30" t="str">
        <f>IF(ISNUMBER('Quantities Report_Secondary'!$A1661), "", TRIM(CLEAN(SUBSTITUTE('Quantities Report_Secondary'!$A1661, CHAR(160), " "))))</f>
        <v/>
      </c>
      <c r="C1663" s="30">
        <f>'Quantities Report_Secondary'!F1661</f>
        <v>0</v>
      </c>
      <c r="D1663" s="32">
        <f>'Quantities Report_Secondary'!G1661</f>
        <v>0</v>
      </c>
    </row>
    <row r="1664" spans="1:4">
      <c r="A1664" s="15" t="str">
        <f>IF(ISNUMBER(VALUE(SUBSTITUTE('Quantities Report_Secondary'!$A1662,"+",""))), VALUE(SUBSTITUTE('Quantities Report_Secondary'!$A1662,"+","")),IF('Quantities Report_Secondary'!$A1662="","End of Project",$A1663))</f>
        <v>End of Project</v>
      </c>
      <c r="B1664" s="30" t="str">
        <f>IF(ISNUMBER('Quantities Report_Secondary'!$A1662), "", TRIM(CLEAN(SUBSTITUTE('Quantities Report_Secondary'!$A1662, CHAR(160), " "))))</f>
        <v/>
      </c>
      <c r="C1664" s="30">
        <f>'Quantities Report_Secondary'!F1662</f>
        <v>0</v>
      </c>
      <c r="D1664" s="32">
        <f>'Quantities Report_Secondary'!G1662</f>
        <v>0</v>
      </c>
    </row>
    <row r="1665" spans="1:4">
      <c r="A1665" s="15" t="str">
        <f>IF(ISNUMBER(VALUE(SUBSTITUTE('Quantities Report_Secondary'!$A1663,"+",""))), VALUE(SUBSTITUTE('Quantities Report_Secondary'!$A1663,"+","")),IF('Quantities Report_Secondary'!$A1663="","End of Project",$A1664))</f>
        <v>End of Project</v>
      </c>
      <c r="B1665" s="30" t="str">
        <f>IF(ISNUMBER('Quantities Report_Secondary'!$A1663), "", TRIM(CLEAN(SUBSTITUTE('Quantities Report_Secondary'!$A1663, CHAR(160), " "))))</f>
        <v/>
      </c>
      <c r="C1665" s="30">
        <f>'Quantities Report_Secondary'!F1663</f>
        <v>0</v>
      </c>
      <c r="D1665" s="32">
        <f>'Quantities Report_Secondary'!G1663</f>
        <v>0</v>
      </c>
    </row>
    <row r="1666" spans="1:4">
      <c r="A1666" s="15" t="str">
        <f>IF(ISNUMBER(VALUE(SUBSTITUTE('Quantities Report_Secondary'!$A1664,"+",""))), VALUE(SUBSTITUTE('Quantities Report_Secondary'!$A1664,"+","")),IF('Quantities Report_Secondary'!$A1664="","End of Project",$A1665))</f>
        <v>End of Project</v>
      </c>
      <c r="B1666" s="30" t="str">
        <f>IF(ISNUMBER('Quantities Report_Secondary'!$A1664), "", TRIM(CLEAN(SUBSTITUTE('Quantities Report_Secondary'!$A1664, CHAR(160), " "))))</f>
        <v/>
      </c>
      <c r="C1666" s="30">
        <f>'Quantities Report_Secondary'!F1664</f>
        <v>0</v>
      </c>
      <c r="D1666" s="32">
        <f>'Quantities Report_Secondary'!G1664</f>
        <v>0</v>
      </c>
    </row>
    <row r="1667" spans="1:4">
      <c r="A1667" s="15" t="str">
        <f>IF(ISNUMBER(VALUE(SUBSTITUTE('Quantities Report_Secondary'!$A1665,"+",""))), VALUE(SUBSTITUTE('Quantities Report_Secondary'!$A1665,"+","")),IF('Quantities Report_Secondary'!$A1665="","End of Project",$A1666))</f>
        <v>End of Project</v>
      </c>
      <c r="B1667" s="30" t="str">
        <f>IF(ISNUMBER('Quantities Report_Secondary'!$A1665), "", TRIM(CLEAN(SUBSTITUTE('Quantities Report_Secondary'!$A1665, CHAR(160), " "))))</f>
        <v/>
      </c>
      <c r="C1667" s="30">
        <f>'Quantities Report_Secondary'!F1665</f>
        <v>0</v>
      </c>
      <c r="D1667" s="32">
        <f>'Quantities Report_Secondary'!G1665</f>
        <v>0</v>
      </c>
    </row>
    <row r="1668" spans="1:4">
      <c r="A1668" s="15" t="str">
        <f>IF(ISNUMBER(VALUE(SUBSTITUTE('Quantities Report_Secondary'!$A1666,"+",""))), VALUE(SUBSTITUTE('Quantities Report_Secondary'!$A1666,"+","")),IF('Quantities Report_Secondary'!$A1666="","End of Project",$A1667))</f>
        <v>End of Project</v>
      </c>
      <c r="B1668" s="30" t="str">
        <f>IF(ISNUMBER('Quantities Report_Secondary'!$A1666), "", TRIM(CLEAN(SUBSTITUTE('Quantities Report_Secondary'!$A1666, CHAR(160), " "))))</f>
        <v/>
      </c>
      <c r="C1668" s="30">
        <f>'Quantities Report_Secondary'!F1666</f>
        <v>0</v>
      </c>
      <c r="D1668" s="32">
        <f>'Quantities Report_Secondary'!G1666</f>
        <v>0</v>
      </c>
    </row>
    <row r="1669" spans="1:4">
      <c r="A1669" s="15" t="str">
        <f>IF(ISNUMBER(VALUE(SUBSTITUTE('Quantities Report_Secondary'!$A1667,"+",""))), VALUE(SUBSTITUTE('Quantities Report_Secondary'!$A1667,"+","")),IF('Quantities Report_Secondary'!$A1667="","End of Project",$A1668))</f>
        <v>End of Project</v>
      </c>
      <c r="B1669" s="30" t="str">
        <f>IF(ISNUMBER('Quantities Report_Secondary'!$A1667), "", TRIM(CLEAN(SUBSTITUTE('Quantities Report_Secondary'!$A1667, CHAR(160), " "))))</f>
        <v/>
      </c>
      <c r="C1669" s="30">
        <f>'Quantities Report_Secondary'!F1667</f>
        <v>0</v>
      </c>
      <c r="D1669" s="32">
        <f>'Quantities Report_Secondary'!G1667</f>
        <v>0</v>
      </c>
    </row>
    <row r="1670" spans="1:4">
      <c r="A1670" s="15" t="str">
        <f>IF(ISNUMBER(VALUE(SUBSTITUTE('Quantities Report_Secondary'!$A1668,"+",""))), VALUE(SUBSTITUTE('Quantities Report_Secondary'!$A1668,"+","")),IF('Quantities Report_Secondary'!$A1668="","End of Project",$A1669))</f>
        <v>End of Project</v>
      </c>
      <c r="B1670" s="30" t="str">
        <f>IF(ISNUMBER('Quantities Report_Secondary'!$A1668), "", TRIM(CLEAN(SUBSTITUTE('Quantities Report_Secondary'!$A1668, CHAR(160), " "))))</f>
        <v/>
      </c>
      <c r="C1670" s="30">
        <f>'Quantities Report_Secondary'!F1668</f>
        <v>0</v>
      </c>
      <c r="D1670" s="32">
        <f>'Quantities Report_Secondary'!G1668</f>
        <v>0</v>
      </c>
    </row>
    <row r="1671" spans="1:4">
      <c r="A1671" s="15" t="str">
        <f>IF(ISNUMBER(VALUE(SUBSTITUTE('Quantities Report_Secondary'!$A1669,"+",""))), VALUE(SUBSTITUTE('Quantities Report_Secondary'!$A1669,"+","")),IF('Quantities Report_Secondary'!$A1669="","End of Project",$A1670))</f>
        <v>End of Project</v>
      </c>
      <c r="B1671" s="30" t="str">
        <f>IF(ISNUMBER('Quantities Report_Secondary'!$A1669), "", TRIM(CLEAN(SUBSTITUTE('Quantities Report_Secondary'!$A1669, CHAR(160), " "))))</f>
        <v/>
      </c>
      <c r="C1671" s="30">
        <f>'Quantities Report_Secondary'!F1669</f>
        <v>0</v>
      </c>
      <c r="D1671" s="32">
        <f>'Quantities Report_Secondary'!G1669</f>
        <v>0</v>
      </c>
    </row>
    <row r="1672" spans="1:4">
      <c r="A1672" s="15" t="str">
        <f>IF(ISNUMBER(VALUE(SUBSTITUTE('Quantities Report_Secondary'!$A1670,"+",""))), VALUE(SUBSTITUTE('Quantities Report_Secondary'!$A1670,"+","")),IF('Quantities Report_Secondary'!$A1670="","End of Project",$A1671))</f>
        <v>End of Project</v>
      </c>
      <c r="B1672" s="30" t="str">
        <f>IF(ISNUMBER('Quantities Report_Secondary'!$A1670), "", TRIM(CLEAN(SUBSTITUTE('Quantities Report_Secondary'!$A1670, CHAR(160), " "))))</f>
        <v/>
      </c>
      <c r="C1672" s="30">
        <f>'Quantities Report_Secondary'!F1670</f>
        <v>0</v>
      </c>
      <c r="D1672" s="32">
        <f>'Quantities Report_Secondary'!G1670</f>
        <v>0</v>
      </c>
    </row>
    <row r="1673" spans="1:4">
      <c r="A1673" s="15" t="str">
        <f>IF(ISNUMBER(VALUE(SUBSTITUTE('Quantities Report_Secondary'!$A1671,"+",""))), VALUE(SUBSTITUTE('Quantities Report_Secondary'!$A1671,"+","")),IF('Quantities Report_Secondary'!$A1671="","End of Project",$A1672))</f>
        <v>End of Project</v>
      </c>
      <c r="B1673" s="30" t="str">
        <f>IF(ISNUMBER('Quantities Report_Secondary'!$A1671), "", TRIM(CLEAN(SUBSTITUTE('Quantities Report_Secondary'!$A1671, CHAR(160), " "))))</f>
        <v/>
      </c>
      <c r="C1673" s="30">
        <f>'Quantities Report_Secondary'!F1671</f>
        <v>0</v>
      </c>
      <c r="D1673" s="32">
        <f>'Quantities Report_Secondary'!G1671</f>
        <v>0</v>
      </c>
    </row>
    <row r="1674" spans="1:4">
      <c r="A1674" s="15" t="str">
        <f>IF(ISNUMBER(VALUE(SUBSTITUTE('Quantities Report_Secondary'!$A1672,"+",""))), VALUE(SUBSTITUTE('Quantities Report_Secondary'!$A1672,"+","")),IF('Quantities Report_Secondary'!$A1672="","End of Project",$A1673))</f>
        <v>End of Project</v>
      </c>
      <c r="B1674" s="30" t="str">
        <f>IF(ISNUMBER('Quantities Report_Secondary'!$A1672), "", TRIM(CLEAN(SUBSTITUTE('Quantities Report_Secondary'!$A1672, CHAR(160), " "))))</f>
        <v/>
      </c>
      <c r="C1674" s="30">
        <f>'Quantities Report_Secondary'!F1672</f>
        <v>0</v>
      </c>
      <c r="D1674" s="32">
        <f>'Quantities Report_Secondary'!G1672</f>
        <v>0</v>
      </c>
    </row>
    <row r="1675" spans="1:4">
      <c r="A1675" s="15" t="str">
        <f>IF(ISNUMBER(VALUE(SUBSTITUTE('Quantities Report_Secondary'!$A1673,"+",""))), VALUE(SUBSTITUTE('Quantities Report_Secondary'!$A1673,"+","")),IF('Quantities Report_Secondary'!$A1673="","End of Project",$A1674))</f>
        <v>End of Project</v>
      </c>
      <c r="B1675" s="30" t="str">
        <f>IF(ISNUMBER('Quantities Report_Secondary'!$A1673), "", TRIM(CLEAN(SUBSTITUTE('Quantities Report_Secondary'!$A1673, CHAR(160), " "))))</f>
        <v/>
      </c>
      <c r="C1675" s="30">
        <f>'Quantities Report_Secondary'!F1673</f>
        <v>0</v>
      </c>
      <c r="D1675" s="32">
        <f>'Quantities Report_Secondary'!G1673</f>
        <v>0</v>
      </c>
    </row>
    <row r="1676" spans="1:4">
      <c r="A1676" s="15" t="str">
        <f>IF(ISNUMBER(VALUE(SUBSTITUTE('Quantities Report_Secondary'!$A1674,"+",""))), VALUE(SUBSTITUTE('Quantities Report_Secondary'!$A1674,"+","")),IF('Quantities Report_Secondary'!$A1674="","End of Project",$A1675))</f>
        <v>End of Project</v>
      </c>
      <c r="B1676" s="30" t="str">
        <f>IF(ISNUMBER('Quantities Report_Secondary'!$A1674), "", TRIM(CLEAN(SUBSTITUTE('Quantities Report_Secondary'!$A1674, CHAR(160), " "))))</f>
        <v/>
      </c>
      <c r="C1676" s="30">
        <f>'Quantities Report_Secondary'!F1674</f>
        <v>0</v>
      </c>
      <c r="D1676" s="32">
        <f>'Quantities Report_Secondary'!G1674</f>
        <v>0</v>
      </c>
    </row>
    <row r="1677" spans="1:4">
      <c r="A1677" s="15" t="str">
        <f>IF(ISNUMBER(VALUE(SUBSTITUTE('Quantities Report_Secondary'!$A1675,"+",""))), VALUE(SUBSTITUTE('Quantities Report_Secondary'!$A1675,"+","")),IF('Quantities Report_Secondary'!$A1675="","End of Project",$A1676))</f>
        <v>End of Project</v>
      </c>
      <c r="B1677" s="30" t="str">
        <f>IF(ISNUMBER('Quantities Report_Secondary'!$A1675), "", TRIM(CLEAN(SUBSTITUTE('Quantities Report_Secondary'!$A1675, CHAR(160), " "))))</f>
        <v/>
      </c>
      <c r="C1677" s="30">
        <f>'Quantities Report_Secondary'!F1675</f>
        <v>0</v>
      </c>
      <c r="D1677" s="32">
        <f>'Quantities Report_Secondary'!G1675</f>
        <v>0</v>
      </c>
    </row>
    <row r="1678" spans="1:4">
      <c r="A1678" s="15" t="str">
        <f>IF(ISNUMBER(VALUE(SUBSTITUTE('Quantities Report_Secondary'!$A1676,"+",""))), VALUE(SUBSTITUTE('Quantities Report_Secondary'!$A1676,"+","")),IF('Quantities Report_Secondary'!$A1676="","End of Project",$A1677))</f>
        <v>End of Project</v>
      </c>
      <c r="B1678" s="30" t="str">
        <f>IF(ISNUMBER('Quantities Report_Secondary'!$A1676), "", TRIM(CLEAN(SUBSTITUTE('Quantities Report_Secondary'!$A1676, CHAR(160), " "))))</f>
        <v/>
      </c>
      <c r="C1678" s="30">
        <f>'Quantities Report_Secondary'!F1676</f>
        <v>0</v>
      </c>
      <c r="D1678" s="32">
        <f>'Quantities Report_Secondary'!G1676</f>
        <v>0</v>
      </c>
    </row>
    <row r="1679" spans="1:4">
      <c r="A1679" s="15" t="str">
        <f>IF(ISNUMBER(VALUE(SUBSTITUTE('Quantities Report_Secondary'!$A1677,"+",""))), VALUE(SUBSTITUTE('Quantities Report_Secondary'!$A1677,"+","")),IF('Quantities Report_Secondary'!$A1677="","End of Project",$A1678))</f>
        <v>End of Project</v>
      </c>
      <c r="B1679" s="30" t="str">
        <f>IF(ISNUMBER('Quantities Report_Secondary'!$A1677), "", TRIM(CLEAN(SUBSTITUTE('Quantities Report_Secondary'!$A1677, CHAR(160), " "))))</f>
        <v/>
      </c>
      <c r="C1679" s="30">
        <f>'Quantities Report_Secondary'!F1677</f>
        <v>0</v>
      </c>
      <c r="D1679" s="32">
        <f>'Quantities Report_Secondary'!G1677</f>
        <v>0</v>
      </c>
    </row>
    <row r="1680" spans="1:4">
      <c r="A1680" s="15" t="str">
        <f>IF(ISNUMBER(VALUE(SUBSTITUTE('Quantities Report_Secondary'!$A1678,"+",""))), VALUE(SUBSTITUTE('Quantities Report_Secondary'!$A1678,"+","")),IF('Quantities Report_Secondary'!$A1678="","End of Project",$A1679))</f>
        <v>End of Project</v>
      </c>
      <c r="B1680" s="30" t="str">
        <f>IF(ISNUMBER('Quantities Report_Secondary'!$A1678), "", TRIM(CLEAN(SUBSTITUTE('Quantities Report_Secondary'!$A1678, CHAR(160), " "))))</f>
        <v/>
      </c>
      <c r="C1680" s="30">
        <f>'Quantities Report_Secondary'!F1678</f>
        <v>0</v>
      </c>
      <c r="D1680" s="32">
        <f>'Quantities Report_Secondary'!G1678</f>
        <v>0</v>
      </c>
    </row>
    <row r="1681" spans="1:4">
      <c r="A1681" s="15" t="str">
        <f>IF(ISNUMBER(VALUE(SUBSTITUTE('Quantities Report_Secondary'!$A1679,"+",""))), VALUE(SUBSTITUTE('Quantities Report_Secondary'!$A1679,"+","")),IF('Quantities Report_Secondary'!$A1679="","End of Project",$A1680))</f>
        <v>End of Project</v>
      </c>
      <c r="B1681" s="30" t="str">
        <f>IF(ISNUMBER('Quantities Report_Secondary'!$A1679), "", TRIM(CLEAN(SUBSTITUTE('Quantities Report_Secondary'!$A1679, CHAR(160), " "))))</f>
        <v/>
      </c>
      <c r="C1681" s="30">
        <f>'Quantities Report_Secondary'!F1679</f>
        <v>0</v>
      </c>
      <c r="D1681" s="32">
        <f>'Quantities Report_Secondary'!G1679</f>
        <v>0</v>
      </c>
    </row>
    <row r="1682" spans="1:4">
      <c r="A1682" s="15" t="str">
        <f>IF(ISNUMBER(VALUE(SUBSTITUTE('Quantities Report_Secondary'!$A1680,"+",""))), VALUE(SUBSTITUTE('Quantities Report_Secondary'!$A1680,"+","")),IF('Quantities Report_Secondary'!$A1680="","End of Project",$A1681))</f>
        <v>End of Project</v>
      </c>
      <c r="B1682" s="30" t="str">
        <f>IF(ISNUMBER('Quantities Report_Secondary'!$A1680), "", TRIM(CLEAN(SUBSTITUTE('Quantities Report_Secondary'!$A1680, CHAR(160), " "))))</f>
        <v/>
      </c>
      <c r="C1682" s="30">
        <f>'Quantities Report_Secondary'!F1680</f>
        <v>0</v>
      </c>
      <c r="D1682" s="32">
        <f>'Quantities Report_Secondary'!G1680</f>
        <v>0</v>
      </c>
    </row>
    <row r="1683" spans="1:4">
      <c r="A1683" s="15" t="str">
        <f>IF(ISNUMBER(VALUE(SUBSTITUTE('Quantities Report_Secondary'!$A1681,"+",""))), VALUE(SUBSTITUTE('Quantities Report_Secondary'!$A1681,"+","")),IF('Quantities Report_Secondary'!$A1681="","End of Project",$A1682))</f>
        <v>End of Project</v>
      </c>
      <c r="B1683" s="30" t="str">
        <f>IF(ISNUMBER('Quantities Report_Secondary'!$A1681), "", TRIM(CLEAN(SUBSTITUTE('Quantities Report_Secondary'!$A1681, CHAR(160), " "))))</f>
        <v/>
      </c>
      <c r="C1683" s="30">
        <f>'Quantities Report_Secondary'!F1681</f>
        <v>0</v>
      </c>
      <c r="D1683" s="32">
        <f>'Quantities Report_Secondary'!G1681</f>
        <v>0</v>
      </c>
    </row>
    <row r="1684" spans="1:4">
      <c r="A1684" s="15" t="str">
        <f>IF(ISNUMBER(VALUE(SUBSTITUTE('Quantities Report_Secondary'!$A1682,"+",""))), VALUE(SUBSTITUTE('Quantities Report_Secondary'!$A1682,"+","")),IF('Quantities Report_Secondary'!$A1682="","End of Project",$A1683))</f>
        <v>End of Project</v>
      </c>
      <c r="B1684" s="30" t="str">
        <f>IF(ISNUMBER('Quantities Report_Secondary'!$A1682), "", TRIM(CLEAN(SUBSTITUTE('Quantities Report_Secondary'!$A1682, CHAR(160), " "))))</f>
        <v/>
      </c>
      <c r="C1684" s="30">
        <f>'Quantities Report_Secondary'!F1682</f>
        <v>0</v>
      </c>
      <c r="D1684" s="32">
        <f>'Quantities Report_Secondary'!G1682</f>
        <v>0</v>
      </c>
    </row>
    <row r="1685" spans="1:4">
      <c r="A1685" s="15" t="str">
        <f>IF(ISNUMBER(VALUE(SUBSTITUTE('Quantities Report_Secondary'!$A1683,"+",""))), VALUE(SUBSTITUTE('Quantities Report_Secondary'!$A1683,"+","")),IF('Quantities Report_Secondary'!$A1683="","End of Project",$A1684))</f>
        <v>End of Project</v>
      </c>
      <c r="B1685" s="30" t="str">
        <f>IF(ISNUMBER('Quantities Report_Secondary'!$A1683), "", TRIM(CLEAN(SUBSTITUTE('Quantities Report_Secondary'!$A1683, CHAR(160), " "))))</f>
        <v/>
      </c>
      <c r="C1685" s="30">
        <f>'Quantities Report_Secondary'!F1683</f>
        <v>0</v>
      </c>
      <c r="D1685" s="32">
        <f>'Quantities Report_Secondary'!G1683</f>
        <v>0</v>
      </c>
    </row>
    <row r="1686" spans="1:4">
      <c r="A1686" s="15" t="str">
        <f>IF(ISNUMBER(VALUE(SUBSTITUTE('Quantities Report_Secondary'!$A1684,"+",""))), VALUE(SUBSTITUTE('Quantities Report_Secondary'!$A1684,"+","")),IF('Quantities Report_Secondary'!$A1684="","End of Project",$A1685))</f>
        <v>End of Project</v>
      </c>
      <c r="B1686" s="30" t="str">
        <f>IF(ISNUMBER('Quantities Report_Secondary'!$A1684), "", TRIM(CLEAN(SUBSTITUTE('Quantities Report_Secondary'!$A1684, CHAR(160), " "))))</f>
        <v/>
      </c>
      <c r="C1686" s="30">
        <f>'Quantities Report_Secondary'!F1684</f>
        <v>0</v>
      </c>
      <c r="D1686" s="32">
        <f>'Quantities Report_Secondary'!G1684</f>
        <v>0</v>
      </c>
    </row>
    <row r="1687" spans="1:4">
      <c r="A1687" s="15" t="str">
        <f>IF(ISNUMBER(VALUE(SUBSTITUTE('Quantities Report_Secondary'!$A1685,"+",""))), VALUE(SUBSTITUTE('Quantities Report_Secondary'!$A1685,"+","")),IF('Quantities Report_Secondary'!$A1685="","End of Project",$A1686))</f>
        <v>End of Project</v>
      </c>
      <c r="B1687" s="30" t="str">
        <f>IF(ISNUMBER('Quantities Report_Secondary'!$A1685), "", TRIM(CLEAN(SUBSTITUTE('Quantities Report_Secondary'!$A1685, CHAR(160), " "))))</f>
        <v/>
      </c>
      <c r="C1687" s="30">
        <f>'Quantities Report_Secondary'!F1685</f>
        <v>0</v>
      </c>
      <c r="D1687" s="32">
        <f>'Quantities Report_Secondary'!G1685</f>
        <v>0</v>
      </c>
    </row>
    <row r="1688" spans="1:4">
      <c r="A1688" s="15" t="str">
        <f>IF(ISNUMBER(VALUE(SUBSTITUTE('Quantities Report_Secondary'!$A1686,"+",""))), VALUE(SUBSTITUTE('Quantities Report_Secondary'!$A1686,"+","")),IF('Quantities Report_Secondary'!$A1686="","End of Project",$A1687))</f>
        <v>End of Project</v>
      </c>
      <c r="B1688" s="30" t="str">
        <f>IF(ISNUMBER('Quantities Report_Secondary'!$A1686), "", TRIM(CLEAN(SUBSTITUTE('Quantities Report_Secondary'!$A1686, CHAR(160), " "))))</f>
        <v/>
      </c>
      <c r="C1688" s="30">
        <f>'Quantities Report_Secondary'!F1686</f>
        <v>0</v>
      </c>
      <c r="D1688" s="32">
        <f>'Quantities Report_Secondary'!G1686</f>
        <v>0</v>
      </c>
    </row>
    <row r="1689" spans="1:4">
      <c r="A1689" s="15" t="str">
        <f>IF(ISNUMBER(VALUE(SUBSTITUTE('Quantities Report_Secondary'!$A1687,"+",""))), VALUE(SUBSTITUTE('Quantities Report_Secondary'!$A1687,"+","")),IF('Quantities Report_Secondary'!$A1687="","End of Project",$A1688))</f>
        <v>End of Project</v>
      </c>
      <c r="B1689" s="30" t="str">
        <f>IF(ISNUMBER('Quantities Report_Secondary'!$A1687), "", TRIM(CLEAN(SUBSTITUTE('Quantities Report_Secondary'!$A1687, CHAR(160), " "))))</f>
        <v/>
      </c>
      <c r="C1689" s="30">
        <f>'Quantities Report_Secondary'!F1687</f>
        <v>0</v>
      </c>
      <c r="D1689" s="32">
        <f>'Quantities Report_Secondary'!G1687</f>
        <v>0</v>
      </c>
    </row>
    <row r="1690" spans="1:4">
      <c r="A1690" s="15" t="str">
        <f>IF(ISNUMBER(VALUE(SUBSTITUTE('Quantities Report_Secondary'!$A1688,"+",""))), VALUE(SUBSTITUTE('Quantities Report_Secondary'!$A1688,"+","")),IF('Quantities Report_Secondary'!$A1688="","End of Project",$A1689))</f>
        <v>End of Project</v>
      </c>
      <c r="B1690" s="30" t="str">
        <f>IF(ISNUMBER('Quantities Report_Secondary'!$A1688), "", TRIM(CLEAN(SUBSTITUTE('Quantities Report_Secondary'!$A1688, CHAR(160), " "))))</f>
        <v/>
      </c>
      <c r="C1690" s="30">
        <f>'Quantities Report_Secondary'!F1688</f>
        <v>0</v>
      </c>
      <c r="D1690" s="32">
        <f>'Quantities Report_Secondary'!G1688</f>
        <v>0</v>
      </c>
    </row>
    <row r="1691" spans="1:4">
      <c r="A1691" s="15" t="str">
        <f>IF(ISNUMBER(VALUE(SUBSTITUTE('Quantities Report_Secondary'!$A1689,"+",""))), VALUE(SUBSTITUTE('Quantities Report_Secondary'!$A1689,"+","")),IF('Quantities Report_Secondary'!$A1689="","End of Project",$A1690))</f>
        <v>End of Project</v>
      </c>
      <c r="B1691" s="30" t="str">
        <f>IF(ISNUMBER('Quantities Report_Secondary'!$A1689), "", TRIM(CLEAN(SUBSTITUTE('Quantities Report_Secondary'!$A1689, CHAR(160), " "))))</f>
        <v/>
      </c>
      <c r="C1691" s="30">
        <f>'Quantities Report_Secondary'!F1689</f>
        <v>0</v>
      </c>
      <c r="D1691" s="32">
        <f>'Quantities Report_Secondary'!G1689</f>
        <v>0</v>
      </c>
    </row>
    <row r="1692" spans="1:4">
      <c r="A1692" s="15" t="str">
        <f>IF(ISNUMBER(VALUE(SUBSTITUTE('Quantities Report_Secondary'!$A1690,"+",""))), VALUE(SUBSTITUTE('Quantities Report_Secondary'!$A1690,"+","")),IF('Quantities Report_Secondary'!$A1690="","End of Project",$A1691))</f>
        <v>End of Project</v>
      </c>
      <c r="B1692" s="30" t="str">
        <f>IF(ISNUMBER('Quantities Report_Secondary'!$A1690), "", TRIM(CLEAN(SUBSTITUTE('Quantities Report_Secondary'!$A1690, CHAR(160), " "))))</f>
        <v/>
      </c>
      <c r="C1692" s="30">
        <f>'Quantities Report_Secondary'!F1690</f>
        <v>0</v>
      </c>
      <c r="D1692" s="32">
        <f>'Quantities Report_Secondary'!G1690</f>
        <v>0</v>
      </c>
    </row>
    <row r="1693" spans="1:4">
      <c r="A1693" s="15" t="str">
        <f>IF(ISNUMBER(VALUE(SUBSTITUTE('Quantities Report_Secondary'!$A1691,"+",""))), VALUE(SUBSTITUTE('Quantities Report_Secondary'!$A1691,"+","")),IF('Quantities Report_Secondary'!$A1691="","End of Project",$A1692))</f>
        <v>End of Project</v>
      </c>
      <c r="B1693" s="30" t="str">
        <f>IF(ISNUMBER('Quantities Report_Secondary'!$A1691), "", TRIM(CLEAN(SUBSTITUTE('Quantities Report_Secondary'!$A1691, CHAR(160), " "))))</f>
        <v/>
      </c>
      <c r="C1693" s="30">
        <f>'Quantities Report_Secondary'!F1691</f>
        <v>0</v>
      </c>
      <c r="D1693" s="32">
        <f>'Quantities Report_Secondary'!G1691</f>
        <v>0</v>
      </c>
    </row>
    <row r="1694" spans="1:4">
      <c r="A1694" s="15" t="str">
        <f>IF(ISNUMBER(VALUE(SUBSTITUTE('Quantities Report_Secondary'!$A1692,"+",""))), VALUE(SUBSTITUTE('Quantities Report_Secondary'!$A1692,"+","")),IF('Quantities Report_Secondary'!$A1692="","End of Project",$A1693))</f>
        <v>End of Project</v>
      </c>
      <c r="B1694" s="30" t="str">
        <f>IF(ISNUMBER('Quantities Report_Secondary'!$A1692), "", TRIM(CLEAN(SUBSTITUTE('Quantities Report_Secondary'!$A1692, CHAR(160), " "))))</f>
        <v/>
      </c>
      <c r="C1694" s="30">
        <f>'Quantities Report_Secondary'!F1692</f>
        <v>0</v>
      </c>
      <c r="D1694" s="32">
        <f>'Quantities Report_Secondary'!G1692</f>
        <v>0</v>
      </c>
    </row>
    <row r="1695" spans="1:4">
      <c r="A1695" s="15" t="str">
        <f>IF(ISNUMBER(VALUE(SUBSTITUTE('Quantities Report_Secondary'!$A1693,"+",""))), VALUE(SUBSTITUTE('Quantities Report_Secondary'!$A1693,"+","")),IF('Quantities Report_Secondary'!$A1693="","End of Project",$A1694))</f>
        <v>End of Project</v>
      </c>
      <c r="B1695" s="30" t="str">
        <f>IF(ISNUMBER('Quantities Report_Secondary'!$A1693), "", TRIM(CLEAN(SUBSTITUTE('Quantities Report_Secondary'!$A1693, CHAR(160), " "))))</f>
        <v/>
      </c>
      <c r="C1695" s="30">
        <f>'Quantities Report_Secondary'!F1693</f>
        <v>0</v>
      </c>
      <c r="D1695" s="32">
        <f>'Quantities Report_Secondary'!G1693</f>
        <v>0</v>
      </c>
    </row>
    <row r="1696" spans="1:4">
      <c r="A1696" s="15" t="str">
        <f>IF(ISNUMBER(VALUE(SUBSTITUTE('Quantities Report_Secondary'!$A1694,"+",""))), VALUE(SUBSTITUTE('Quantities Report_Secondary'!$A1694,"+","")),IF('Quantities Report_Secondary'!$A1694="","End of Project",$A1695))</f>
        <v>End of Project</v>
      </c>
      <c r="B1696" s="30" t="str">
        <f>IF(ISNUMBER('Quantities Report_Secondary'!$A1694), "", TRIM(CLEAN(SUBSTITUTE('Quantities Report_Secondary'!$A1694, CHAR(160), " "))))</f>
        <v/>
      </c>
      <c r="C1696" s="30">
        <f>'Quantities Report_Secondary'!F1694</f>
        <v>0</v>
      </c>
      <c r="D1696" s="32">
        <f>'Quantities Report_Secondary'!G1694</f>
        <v>0</v>
      </c>
    </row>
    <row r="1697" spans="1:4">
      <c r="A1697" s="15" t="str">
        <f>IF(ISNUMBER(VALUE(SUBSTITUTE('Quantities Report_Secondary'!$A1695,"+",""))), VALUE(SUBSTITUTE('Quantities Report_Secondary'!$A1695,"+","")),IF('Quantities Report_Secondary'!$A1695="","End of Project",$A1696))</f>
        <v>End of Project</v>
      </c>
      <c r="B1697" s="30" t="str">
        <f>IF(ISNUMBER('Quantities Report_Secondary'!$A1695), "", TRIM(CLEAN(SUBSTITUTE('Quantities Report_Secondary'!$A1695, CHAR(160), " "))))</f>
        <v/>
      </c>
      <c r="C1697" s="30">
        <f>'Quantities Report_Secondary'!F1695</f>
        <v>0</v>
      </c>
      <c r="D1697" s="32">
        <f>'Quantities Report_Secondary'!G1695</f>
        <v>0</v>
      </c>
    </row>
    <row r="1698" spans="1:4">
      <c r="A1698" s="15" t="str">
        <f>IF(ISNUMBER(VALUE(SUBSTITUTE('Quantities Report_Secondary'!$A1696,"+",""))), VALUE(SUBSTITUTE('Quantities Report_Secondary'!$A1696,"+","")),IF('Quantities Report_Secondary'!$A1696="","End of Project",$A1697))</f>
        <v>End of Project</v>
      </c>
      <c r="B1698" s="30" t="str">
        <f>IF(ISNUMBER('Quantities Report_Secondary'!$A1696), "", TRIM(CLEAN(SUBSTITUTE('Quantities Report_Secondary'!$A1696, CHAR(160), " "))))</f>
        <v/>
      </c>
      <c r="C1698" s="30">
        <f>'Quantities Report_Secondary'!F1696</f>
        <v>0</v>
      </c>
      <c r="D1698" s="32">
        <f>'Quantities Report_Secondary'!G1696</f>
        <v>0</v>
      </c>
    </row>
    <row r="1699" spans="1:4">
      <c r="A1699" s="15" t="str">
        <f>IF(ISNUMBER(VALUE(SUBSTITUTE('Quantities Report_Secondary'!$A1697,"+",""))), VALUE(SUBSTITUTE('Quantities Report_Secondary'!$A1697,"+","")),IF('Quantities Report_Secondary'!$A1697="","End of Project",$A1698))</f>
        <v>End of Project</v>
      </c>
      <c r="B1699" s="30" t="str">
        <f>IF(ISNUMBER('Quantities Report_Secondary'!$A1697), "", TRIM(CLEAN(SUBSTITUTE('Quantities Report_Secondary'!$A1697, CHAR(160), " "))))</f>
        <v/>
      </c>
      <c r="C1699" s="30">
        <f>'Quantities Report_Secondary'!F1697</f>
        <v>0</v>
      </c>
      <c r="D1699" s="32">
        <f>'Quantities Report_Secondary'!G1697</f>
        <v>0</v>
      </c>
    </row>
    <row r="1700" spans="1:4">
      <c r="A1700" s="15" t="str">
        <f>IF(ISNUMBER(VALUE(SUBSTITUTE('Quantities Report_Secondary'!$A1698,"+",""))), VALUE(SUBSTITUTE('Quantities Report_Secondary'!$A1698,"+","")),IF('Quantities Report_Secondary'!$A1698="","End of Project",$A1699))</f>
        <v>End of Project</v>
      </c>
      <c r="B1700" s="30" t="str">
        <f>IF(ISNUMBER('Quantities Report_Secondary'!$A1698), "", TRIM(CLEAN(SUBSTITUTE('Quantities Report_Secondary'!$A1698, CHAR(160), " "))))</f>
        <v/>
      </c>
      <c r="C1700" s="30">
        <f>'Quantities Report_Secondary'!F1698</f>
        <v>0</v>
      </c>
      <c r="D1700" s="32">
        <f>'Quantities Report_Secondary'!G1698</f>
        <v>0</v>
      </c>
    </row>
    <row r="1701" spans="1:4">
      <c r="A1701" s="15" t="str">
        <f>IF(ISNUMBER(VALUE(SUBSTITUTE('Quantities Report_Secondary'!$A1699,"+",""))), VALUE(SUBSTITUTE('Quantities Report_Secondary'!$A1699,"+","")),IF('Quantities Report_Secondary'!$A1699="","End of Project",$A1700))</f>
        <v>End of Project</v>
      </c>
      <c r="B1701" s="30" t="str">
        <f>IF(ISNUMBER('Quantities Report_Secondary'!$A1699), "", TRIM(CLEAN(SUBSTITUTE('Quantities Report_Secondary'!$A1699, CHAR(160), " "))))</f>
        <v/>
      </c>
      <c r="C1701" s="30">
        <f>'Quantities Report_Secondary'!F1699</f>
        <v>0</v>
      </c>
      <c r="D1701" s="32">
        <f>'Quantities Report_Secondary'!G1699</f>
        <v>0</v>
      </c>
    </row>
    <row r="1702" spans="1:4">
      <c r="A1702" s="15" t="str">
        <f>IF(ISNUMBER(VALUE(SUBSTITUTE('Quantities Report_Secondary'!$A1700,"+",""))), VALUE(SUBSTITUTE('Quantities Report_Secondary'!$A1700,"+","")),IF('Quantities Report_Secondary'!$A1700="","End of Project",$A1701))</f>
        <v>End of Project</v>
      </c>
      <c r="B1702" s="30" t="str">
        <f>IF(ISNUMBER('Quantities Report_Secondary'!$A1700), "", TRIM(CLEAN(SUBSTITUTE('Quantities Report_Secondary'!$A1700, CHAR(160), " "))))</f>
        <v/>
      </c>
      <c r="C1702" s="30">
        <f>'Quantities Report_Secondary'!F1700</f>
        <v>0</v>
      </c>
      <c r="D1702" s="32">
        <f>'Quantities Report_Secondary'!G1700</f>
        <v>0</v>
      </c>
    </row>
    <row r="1703" spans="1:4">
      <c r="A1703" s="15" t="str">
        <f>IF(ISNUMBER(VALUE(SUBSTITUTE('Quantities Report_Secondary'!$A1701,"+",""))), VALUE(SUBSTITUTE('Quantities Report_Secondary'!$A1701,"+","")),IF('Quantities Report_Secondary'!$A1701="","End of Project",$A1702))</f>
        <v>End of Project</v>
      </c>
      <c r="B1703" s="30" t="str">
        <f>IF(ISNUMBER('Quantities Report_Secondary'!$A1701), "", TRIM(CLEAN(SUBSTITUTE('Quantities Report_Secondary'!$A1701, CHAR(160), " "))))</f>
        <v/>
      </c>
      <c r="C1703" s="30">
        <f>'Quantities Report_Secondary'!F1701</f>
        <v>0</v>
      </c>
      <c r="D1703" s="32">
        <f>'Quantities Report_Secondary'!G1701</f>
        <v>0</v>
      </c>
    </row>
    <row r="1704" spans="1:4">
      <c r="A1704" s="15" t="str">
        <f>IF(ISNUMBER(VALUE(SUBSTITUTE('Quantities Report_Secondary'!$A1702,"+",""))), VALUE(SUBSTITUTE('Quantities Report_Secondary'!$A1702,"+","")),IF('Quantities Report_Secondary'!$A1702="","End of Project",$A1703))</f>
        <v>End of Project</v>
      </c>
      <c r="B1704" s="30" t="str">
        <f>IF(ISNUMBER('Quantities Report_Secondary'!$A1702), "", TRIM(CLEAN(SUBSTITUTE('Quantities Report_Secondary'!$A1702, CHAR(160), " "))))</f>
        <v/>
      </c>
      <c r="C1704" s="30">
        <f>'Quantities Report_Secondary'!F1702</f>
        <v>0</v>
      </c>
      <c r="D1704" s="32">
        <f>'Quantities Report_Secondary'!G1702</f>
        <v>0</v>
      </c>
    </row>
    <row r="1705" spans="1:4">
      <c r="A1705" s="15" t="str">
        <f>IF(ISNUMBER(VALUE(SUBSTITUTE('Quantities Report_Secondary'!$A1703,"+",""))), VALUE(SUBSTITUTE('Quantities Report_Secondary'!$A1703,"+","")),IF('Quantities Report_Secondary'!$A1703="","End of Project",$A1704))</f>
        <v>End of Project</v>
      </c>
      <c r="B1705" s="30" t="str">
        <f>IF(ISNUMBER('Quantities Report_Secondary'!$A1703), "", TRIM(CLEAN(SUBSTITUTE('Quantities Report_Secondary'!$A1703, CHAR(160), " "))))</f>
        <v/>
      </c>
      <c r="C1705" s="30">
        <f>'Quantities Report_Secondary'!F1703</f>
        <v>0</v>
      </c>
      <c r="D1705" s="32">
        <f>'Quantities Report_Secondary'!G1703</f>
        <v>0</v>
      </c>
    </row>
    <row r="1706" spans="1:4">
      <c r="A1706" s="15" t="str">
        <f>IF(ISNUMBER(VALUE(SUBSTITUTE('Quantities Report_Secondary'!$A1704,"+",""))), VALUE(SUBSTITUTE('Quantities Report_Secondary'!$A1704,"+","")),IF('Quantities Report_Secondary'!$A1704="","End of Project",$A1705))</f>
        <v>End of Project</v>
      </c>
      <c r="B1706" s="30" t="str">
        <f>IF(ISNUMBER('Quantities Report_Secondary'!$A1704), "", TRIM(CLEAN(SUBSTITUTE('Quantities Report_Secondary'!$A1704, CHAR(160), " "))))</f>
        <v/>
      </c>
      <c r="C1706" s="30">
        <f>'Quantities Report_Secondary'!F1704</f>
        <v>0</v>
      </c>
      <c r="D1706" s="32">
        <f>'Quantities Report_Secondary'!G1704</f>
        <v>0</v>
      </c>
    </row>
    <row r="1707" spans="1:4">
      <c r="A1707" s="15" t="str">
        <f>IF(ISNUMBER(VALUE(SUBSTITUTE('Quantities Report_Secondary'!$A1705,"+",""))), VALUE(SUBSTITUTE('Quantities Report_Secondary'!$A1705,"+","")),IF('Quantities Report_Secondary'!$A1705="","End of Project",$A1706))</f>
        <v>End of Project</v>
      </c>
      <c r="B1707" s="30" t="str">
        <f>IF(ISNUMBER('Quantities Report_Secondary'!$A1705), "", TRIM(CLEAN(SUBSTITUTE('Quantities Report_Secondary'!$A1705, CHAR(160), " "))))</f>
        <v/>
      </c>
      <c r="C1707" s="30">
        <f>'Quantities Report_Secondary'!F1705</f>
        <v>0</v>
      </c>
      <c r="D1707" s="32">
        <f>'Quantities Report_Secondary'!G1705</f>
        <v>0</v>
      </c>
    </row>
    <row r="1708" spans="1:4">
      <c r="A1708" s="15" t="str">
        <f>IF(ISNUMBER(VALUE(SUBSTITUTE('Quantities Report_Secondary'!$A1706,"+",""))), VALUE(SUBSTITUTE('Quantities Report_Secondary'!$A1706,"+","")),IF('Quantities Report_Secondary'!$A1706="","End of Project",$A1707))</f>
        <v>End of Project</v>
      </c>
      <c r="B1708" s="30" t="str">
        <f>IF(ISNUMBER('Quantities Report_Secondary'!$A1706), "", TRIM(CLEAN(SUBSTITUTE('Quantities Report_Secondary'!$A1706, CHAR(160), " "))))</f>
        <v/>
      </c>
      <c r="C1708" s="30">
        <f>'Quantities Report_Secondary'!F1706</f>
        <v>0</v>
      </c>
      <c r="D1708" s="32">
        <f>'Quantities Report_Secondary'!G1706</f>
        <v>0</v>
      </c>
    </row>
    <row r="1709" spans="1:4">
      <c r="A1709" s="15" t="str">
        <f>IF(ISNUMBER(VALUE(SUBSTITUTE('Quantities Report_Secondary'!$A1707,"+",""))), VALUE(SUBSTITUTE('Quantities Report_Secondary'!$A1707,"+","")),IF('Quantities Report_Secondary'!$A1707="","End of Project",$A1708))</f>
        <v>End of Project</v>
      </c>
      <c r="B1709" s="30" t="str">
        <f>IF(ISNUMBER('Quantities Report_Secondary'!$A1707), "", TRIM(CLEAN(SUBSTITUTE('Quantities Report_Secondary'!$A1707, CHAR(160), " "))))</f>
        <v/>
      </c>
      <c r="C1709" s="30">
        <f>'Quantities Report_Secondary'!F1707</f>
        <v>0</v>
      </c>
      <c r="D1709" s="32">
        <f>'Quantities Report_Secondary'!G1707</f>
        <v>0</v>
      </c>
    </row>
    <row r="1710" spans="1:4">
      <c r="A1710" s="15" t="str">
        <f>IF(ISNUMBER(VALUE(SUBSTITUTE('Quantities Report_Secondary'!$A1708,"+",""))), VALUE(SUBSTITUTE('Quantities Report_Secondary'!$A1708,"+","")),IF('Quantities Report_Secondary'!$A1708="","End of Project",$A1709))</f>
        <v>End of Project</v>
      </c>
      <c r="B1710" s="30" t="str">
        <f>IF(ISNUMBER('Quantities Report_Secondary'!$A1708), "", TRIM(CLEAN(SUBSTITUTE('Quantities Report_Secondary'!$A1708, CHAR(160), " "))))</f>
        <v/>
      </c>
      <c r="C1710" s="30">
        <f>'Quantities Report_Secondary'!F1708</f>
        <v>0</v>
      </c>
      <c r="D1710" s="32">
        <f>'Quantities Report_Secondary'!G1708</f>
        <v>0</v>
      </c>
    </row>
    <row r="1711" spans="1:4">
      <c r="A1711" s="15" t="str">
        <f>IF(ISNUMBER(VALUE(SUBSTITUTE('Quantities Report_Secondary'!$A1709,"+",""))), VALUE(SUBSTITUTE('Quantities Report_Secondary'!$A1709,"+","")),IF('Quantities Report_Secondary'!$A1709="","End of Project",$A1710))</f>
        <v>End of Project</v>
      </c>
      <c r="B1711" s="30" t="str">
        <f>IF(ISNUMBER('Quantities Report_Secondary'!$A1709), "", TRIM(CLEAN(SUBSTITUTE('Quantities Report_Secondary'!$A1709, CHAR(160), " "))))</f>
        <v/>
      </c>
      <c r="C1711" s="30">
        <f>'Quantities Report_Secondary'!F1709</f>
        <v>0</v>
      </c>
      <c r="D1711" s="32">
        <f>'Quantities Report_Secondary'!G1709</f>
        <v>0</v>
      </c>
    </row>
    <row r="1712" spans="1:4">
      <c r="A1712" s="15" t="str">
        <f>IF(ISNUMBER(VALUE(SUBSTITUTE('Quantities Report_Secondary'!$A1710,"+",""))), VALUE(SUBSTITUTE('Quantities Report_Secondary'!$A1710,"+","")),IF('Quantities Report_Secondary'!$A1710="","End of Project",$A1711))</f>
        <v>End of Project</v>
      </c>
      <c r="B1712" s="30" t="str">
        <f>IF(ISNUMBER('Quantities Report_Secondary'!$A1710), "", TRIM(CLEAN(SUBSTITUTE('Quantities Report_Secondary'!$A1710, CHAR(160), " "))))</f>
        <v/>
      </c>
      <c r="C1712" s="30">
        <f>'Quantities Report_Secondary'!F1710</f>
        <v>0</v>
      </c>
      <c r="D1712" s="32">
        <f>'Quantities Report_Secondary'!G1710</f>
        <v>0</v>
      </c>
    </row>
    <row r="1713" spans="1:4">
      <c r="A1713" s="15" t="str">
        <f>IF(ISNUMBER(VALUE(SUBSTITUTE('Quantities Report_Secondary'!$A1711,"+",""))), VALUE(SUBSTITUTE('Quantities Report_Secondary'!$A1711,"+","")),IF('Quantities Report_Secondary'!$A1711="","End of Project",$A1712))</f>
        <v>End of Project</v>
      </c>
      <c r="B1713" s="30" t="str">
        <f>IF(ISNUMBER('Quantities Report_Secondary'!$A1711), "", TRIM(CLEAN(SUBSTITUTE('Quantities Report_Secondary'!$A1711, CHAR(160), " "))))</f>
        <v/>
      </c>
      <c r="C1713" s="30">
        <f>'Quantities Report_Secondary'!F1711</f>
        <v>0</v>
      </c>
      <c r="D1713" s="32">
        <f>'Quantities Report_Secondary'!G1711</f>
        <v>0</v>
      </c>
    </row>
    <row r="1714" spans="1:4">
      <c r="A1714" s="15" t="str">
        <f>IF(ISNUMBER(VALUE(SUBSTITUTE('Quantities Report_Secondary'!$A1712,"+",""))), VALUE(SUBSTITUTE('Quantities Report_Secondary'!$A1712,"+","")),IF('Quantities Report_Secondary'!$A1712="","End of Project",$A1713))</f>
        <v>End of Project</v>
      </c>
      <c r="B1714" s="30" t="str">
        <f>IF(ISNUMBER('Quantities Report_Secondary'!$A1712), "", TRIM(CLEAN(SUBSTITUTE('Quantities Report_Secondary'!$A1712, CHAR(160), " "))))</f>
        <v/>
      </c>
      <c r="C1714" s="30">
        <f>'Quantities Report_Secondary'!F1712</f>
        <v>0</v>
      </c>
      <c r="D1714" s="32">
        <f>'Quantities Report_Secondary'!G1712</f>
        <v>0</v>
      </c>
    </row>
    <row r="1715" spans="1:4">
      <c r="A1715" s="15" t="str">
        <f>IF(ISNUMBER(VALUE(SUBSTITUTE('Quantities Report_Secondary'!$A1713,"+",""))), VALUE(SUBSTITUTE('Quantities Report_Secondary'!$A1713,"+","")),IF('Quantities Report_Secondary'!$A1713="","End of Project",$A1714))</f>
        <v>End of Project</v>
      </c>
      <c r="B1715" s="30" t="str">
        <f>IF(ISNUMBER('Quantities Report_Secondary'!$A1713), "", TRIM(CLEAN(SUBSTITUTE('Quantities Report_Secondary'!$A1713, CHAR(160), " "))))</f>
        <v/>
      </c>
      <c r="C1715" s="30">
        <f>'Quantities Report_Secondary'!F1713</f>
        <v>0</v>
      </c>
      <c r="D1715" s="32">
        <f>'Quantities Report_Secondary'!G1713</f>
        <v>0</v>
      </c>
    </row>
    <row r="1716" spans="1:4">
      <c r="A1716" s="15" t="str">
        <f>IF(ISNUMBER(VALUE(SUBSTITUTE('Quantities Report_Secondary'!$A1714,"+",""))), VALUE(SUBSTITUTE('Quantities Report_Secondary'!$A1714,"+","")),IF('Quantities Report_Secondary'!$A1714="","End of Project",$A1715))</f>
        <v>End of Project</v>
      </c>
      <c r="B1716" s="30" t="str">
        <f>IF(ISNUMBER('Quantities Report_Secondary'!$A1714), "", TRIM(CLEAN(SUBSTITUTE('Quantities Report_Secondary'!$A1714, CHAR(160), " "))))</f>
        <v/>
      </c>
      <c r="C1716" s="30">
        <f>'Quantities Report_Secondary'!F1714</f>
        <v>0</v>
      </c>
      <c r="D1716" s="32">
        <f>'Quantities Report_Secondary'!G1714</f>
        <v>0</v>
      </c>
    </row>
    <row r="1717" spans="1:4">
      <c r="A1717" s="15" t="str">
        <f>IF(ISNUMBER(VALUE(SUBSTITUTE('Quantities Report_Secondary'!$A1715,"+",""))), VALUE(SUBSTITUTE('Quantities Report_Secondary'!$A1715,"+","")),IF('Quantities Report_Secondary'!$A1715="","End of Project",$A1716))</f>
        <v>End of Project</v>
      </c>
      <c r="B1717" s="30" t="str">
        <f>IF(ISNUMBER('Quantities Report_Secondary'!$A1715), "", TRIM(CLEAN(SUBSTITUTE('Quantities Report_Secondary'!$A1715, CHAR(160), " "))))</f>
        <v/>
      </c>
      <c r="C1717" s="30">
        <f>'Quantities Report_Secondary'!F1715</f>
        <v>0</v>
      </c>
      <c r="D1717" s="32">
        <f>'Quantities Report_Secondary'!G1715</f>
        <v>0</v>
      </c>
    </row>
    <row r="1718" spans="1:4">
      <c r="A1718" s="15" t="str">
        <f>IF(ISNUMBER(VALUE(SUBSTITUTE('Quantities Report_Secondary'!$A1716,"+",""))), VALUE(SUBSTITUTE('Quantities Report_Secondary'!$A1716,"+","")),IF('Quantities Report_Secondary'!$A1716="","End of Project",$A1717))</f>
        <v>End of Project</v>
      </c>
      <c r="B1718" s="30" t="str">
        <f>IF(ISNUMBER('Quantities Report_Secondary'!$A1716), "", TRIM(CLEAN(SUBSTITUTE('Quantities Report_Secondary'!$A1716, CHAR(160), " "))))</f>
        <v/>
      </c>
      <c r="C1718" s="30">
        <f>'Quantities Report_Secondary'!F1716</f>
        <v>0</v>
      </c>
      <c r="D1718" s="32">
        <f>'Quantities Report_Secondary'!G1716</f>
        <v>0</v>
      </c>
    </row>
    <row r="1719" spans="1:4">
      <c r="A1719" s="15" t="str">
        <f>IF(ISNUMBER(VALUE(SUBSTITUTE('Quantities Report_Secondary'!$A1717,"+",""))), VALUE(SUBSTITUTE('Quantities Report_Secondary'!$A1717,"+","")),IF('Quantities Report_Secondary'!$A1717="","End of Project",$A1718))</f>
        <v>End of Project</v>
      </c>
      <c r="B1719" s="30" t="str">
        <f>IF(ISNUMBER('Quantities Report_Secondary'!$A1717), "", TRIM(CLEAN(SUBSTITUTE('Quantities Report_Secondary'!$A1717, CHAR(160), " "))))</f>
        <v/>
      </c>
      <c r="C1719" s="30">
        <f>'Quantities Report_Secondary'!F1717</f>
        <v>0</v>
      </c>
      <c r="D1719" s="32">
        <f>'Quantities Report_Secondary'!G1717</f>
        <v>0</v>
      </c>
    </row>
    <row r="1720" spans="1:4">
      <c r="A1720" s="15" t="str">
        <f>IF(ISNUMBER(VALUE(SUBSTITUTE('Quantities Report_Secondary'!$A1718,"+",""))), VALUE(SUBSTITUTE('Quantities Report_Secondary'!$A1718,"+","")),IF('Quantities Report_Secondary'!$A1718="","End of Project",$A1719))</f>
        <v>End of Project</v>
      </c>
      <c r="B1720" s="30" t="str">
        <f>IF(ISNUMBER('Quantities Report_Secondary'!$A1718), "", TRIM(CLEAN(SUBSTITUTE('Quantities Report_Secondary'!$A1718, CHAR(160), " "))))</f>
        <v/>
      </c>
      <c r="C1720" s="30">
        <f>'Quantities Report_Secondary'!F1718</f>
        <v>0</v>
      </c>
      <c r="D1720" s="32">
        <f>'Quantities Report_Secondary'!G1718</f>
        <v>0</v>
      </c>
    </row>
    <row r="1721" spans="1:4">
      <c r="A1721" s="15" t="str">
        <f>IF(ISNUMBER(VALUE(SUBSTITUTE('Quantities Report_Secondary'!$A1719,"+",""))), VALUE(SUBSTITUTE('Quantities Report_Secondary'!$A1719,"+","")),IF('Quantities Report_Secondary'!$A1719="","End of Project",$A1720))</f>
        <v>End of Project</v>
      </c>
      <c r="B1721" s="30" t="str">
        <f>IF(ISNUMBER('Quantities Report_Secondary'!$A1719), "", TRIM(CLEAN(SUBSTITUTE('Quantities Report_Secondary'!$A1719, CHAR(160), " "))))</f>
        <v/>
      </c>
      <c r="C1721" s="30">
        <f>'Quantities Report_Secondary'!F1719</f>
        <v>0</v>
      </c>
      <c r="D1721" s="32">
        <f>'Quantities Report_Secondary'!G1719</f>
        <v>0</v>
      </c>
    </row>
    <row r="1722" spans="1:4">
      <c r="A1722" s="15" t="str">
        <f>IF(ISNUMBER(VALUE(SUBSTITUTE('Quantities Report_Secondary'!$A1720,"+",""))), VALUE(SUBSTITUTE('Quantities Report_Secondary'!$A1720,"+","")),IF('Quantities Report_Secondary'!$A1720="","End of Project",$A1721))</f>
        <v>End of Project</v>
      </c>
      <c r="B1722" s="30" t="str">
        <f>IF(ISNUMBER('Quantities Report_Secondary'!$A1720), "", TRIM(CLEAN(SUBSTITUTE('Quantities Report_Secondary'!$A1720, CHAR(160), " "))))</f>
        <v/>
      </c>
      <c r="C1722" s="30">
        <f>'Quantities Report_Secondary'!F1720</f>
        <v>0</v>
      </c>
      <c r="D1722" s="32">
        <f>'Quantities Report_Secondary'!G1720</f>
        <v>0</v>
      </c>
    </row>
    <row r="1723" spans="1:4">
      <c r="A1723" s="15" t="str">
        <f>IF(ISNUMBER(VALUE(SUBSTITUTE('Quantities Report_Secondary'!$A1721,"+",""))), VALUE(SUBSTITUTE('Quantities Report_Secondary'!$A1721,"+","")),IF('Quantities Report_Secondary'!$A1721="","End of Project",$A1722))</f>
        <v>End of Project</v>
      </c>
      <c r="B1723" s="30" t="str">
        <f>IF(ISNUMBER('Quantities Report_Secondary'!$A1721), "", TRIM(CLEAN(SUBSTITUTE('Quantities Report_Secondary'!$A1721, CHAR(160), " "))))</f>
        <v/>
      </c>
      <c r="C1723" s="30">
        <f>'Quantities Report_Secondary'!F1721</f>
        <v>0</v>
      </c>
      <c r="D1723" s="32">
        <f>'Quantities Report_Secondary'!G1721</f>
        <v>0</v>
      </c>
    </row>
    <row r="1724" spans="1:4">
      <c r="A1724" s="15" t="str">
        <f>IF(ISNUMBER(VALUE(SUBSTITUTE('Quantities Report_Secondary'!$A1722,"+",""))), VALUE(SUBSTITUTE('Quantities Report_Secondary'!$A1722,"+","")),IF('Quantities Report_Secondary'!$A1722="","End of Project",$A1723))</f>
        <v>End of Project</v>
      </c>
      <c r="B1724" s="30" t="str">
        <f>IF(ISNUMBER('Quantities Report_Secondary'!$A1722), "", TRIM(CLEAN(SUBSTITUTE('Quantities Report_Secondary'!$A1722, CHAR(160), " "))))</f>
        <v/>
      </c>
      <c r="C1724" s="30">
        <f>'Quantities Report_Secondary'!F1722</f>
        <v>0</v>
      </c>
      <c r="D1724" s="32">
        <f>'Quantities Report_Secondary'!G1722</f>
        <v>0</v>
      </c>
    </row>
    <row r="1725" spans="1:4">
      <c r="A1725" s="15" t="str">
        <f>IF(ISNUMBER(VALUE(SUBSTITUTE('Quantities Report_Secondary'!$A1723,"+",""))), VALUE(SUBSTITUTE('Quantities Report_Secondary'!$A1723,"+","")),IF('Quantities Report_Secondary'!$A1723="","End of Project",$A1724))</f>
        <v>End of Project</v>
      </c>
      <c r="B1725" s="30" t="str">
        <f>IF(ISNUMBER('Quantities Report_Secondary'!$A1723), "", TRIM(CLEAN(SUBSTITUTE('Quantities Report_Secondary'!$A1723, CHAR(160), " "))))</f>
        <v/>
      </c>
      <c r="C1725" s="30">
        <f>'Quantities Report_Secondary'!F1723</f>
        <v>0</v>
      </c>
      <c r="D1725" s="32">
        <f>'Quantities Report_Secondary'!G1723</f>
        <v>0</v>
      </c>
    </row>
    <row r="1726" spans="1:4">
      <c r="A1726" s="15" t="str">
        <f>IF(ISNUMBER(VALUE(SUBSTITUTE('Quantities Report_Secondary'!$A1724,"+",""))), VALUE(SUBSTITUTE('Quantities Report_Secondary'!$A1724,"+","")),IF('Quantities Report_Secondary'!$A1724="","End of Project",$A1725))</f>
        <v>End of Project</v>
      </c>
      <c r="B1726" s="30" t="str">
        <f>IF(ISNUMBER('Quantities Report_Secondary'!$A1724), "", TRIM(CLEAN(SUBSTITUTE('Quantities Report_Secondary'!$A1724, CHAR(160), " "))))</f>
        <v/>
      </c>
      <c r="C1726" s="30">
        <f>'Quantities Report_Secondary'!F1724</f>
        <v>0</v>
      </c>
      <c r="D1726" s="32">
        <f>'Quantities Report_Secondary'!G1724</f>
        <v>0</v>
      </c>
    </row>
    <row r="1727" spans="1:4">
      <c r="A1727" s="15" t="str">
        <f>IF(ISNUMBER(VALUE(SUBSTITUTE('Quantities Report_Secondary'!$A1725,"+",""))), VALUE(SUBSTITUTE('Quantities Report_Secondary'!$A1725,"+","")),IF('Quantities Report_Secondary'!$A1725="","End of Project",$A1726))</f>
        <v>End of Project</v>
      </c>
      <c r="B1727" s="30" t="str">
        <f>IF(ISNUMBER('Quantities Report_Secondary'!$A1725), "", TRIM(CLEAN(SUBSTITUTE('Quantities Report_Secondary'!$A1725, CHAR(160), " "))))</f>
        <v/>
      </c>
      <c r="C1727" s="30">
        <f>'Quantities Report_Secondary'!F1725</f>
        <v>0</v>
      </c>
      <c r="D1727" s="32">
        <f>'Quantities Report_Secondary'!G1725</f>
        <v>0</v>
      </c>
    </row>
    <row r="1728" spans="1:4">
      <c r="A1728" s="15" t="str">
        <f>IF(ISNUMBER(VALUE(SUBSTITUTE('Quantities Report_Secondary'!$A1726,"+",""))), VALUE(SUBSTITUTE('Quantities Report_Secondary'!$A1726,"+","")),IF('Quantities Report_Secondary'!$A1726="","End of Project",$A1727))</f>
        <v>End of Project</v>
      </c>
      <c r="B1728" s="30" t="str">
        <f>IF(ISNUMBER('Quantities Report_Secondary'!$A1726), "", TRIM(CLEAN(SUBSTITUTE('Quantities Report_Secondary'!$A1726, CHAR(160), " "))))</f>
        <v/>
      </c>
      <c r="C1728" s="30">
        <f>'Quantities Report_Secondary'!F1726</f>
        <v>0</v>
      </c>
      <c r="D1728" s="32">
        <f>'Quantities Report_Secondary'!G1726</f>
        <v>0</v>
      </c>
    </row>
    <row r="1729" spans="1:4">
      <c r="A1729" s="15" t="str">
        <f>IF(ISNUMBER(VALUE(SUBSTITUTE('Quantities Report_Secondary'!$A1727,"+",""))), VALUE(SUBSTITUTE('Quantities Report_Secondary'!$A1727,"+","")),IF('Quantities Report_Secondary'!$A1727="","End of Project",$A1728))</f>
        <v>End of Project</v>
      </c>
      <c r="B1729" s="30" t="str">
        <f>IF(ISNUMBER('Quantities Report_Secondary'!$A1727), "", TRIM(CLEAN(SUBSTITUTE('Quantities Report_Secondary'!$A1727, CHAR(160), " "))))</f>
        <v/>
      </c>
      <c r="C1729" s="30">
        <f>'Quantities Report_Secondary'!F1727</f>
        <v>0</v>
      </c>
      <c r="D1729" s="32">
        <f>'Quantities Report_Secondary'!G1727</f>
        <v>0</v>
      </c>
    </row>
    <row r="1730" spans="1:4">
      <c r="A1730" s="15" t="str">
        <f>IF(ISNUMBER(VALUE(SUBSTITUTE('Quantities Report_Secondary'!$A1728,"+",""))), VALUE(SUBSTITUTE('Quantities Report_Secondary'!$A1728,"+","")),IF('Quantities Report_Secondary'!$A1728="","End of Project",$A1729))</f>
        <v>End of Project</v>
      </c>
      <c r="B1730" s="30" t="str">
        <f>IF(ISNUMBER('Quantities Report_Secondary'!$A1728), "", TRIM(CLEAN(SUBSTITUTE('Quantities Report_Secondary'!$A1728, CHAR(160), " "))))</f>
        <v/>
      </c>
      <c r="C1730" s="30">
        <f>'Quantities Report_Secondary'!F1728</f>
        <v>0</v>
      </c>
      <c r="D1730" s="32">
        <f>'Quantities Report_Secondary'!G1728</f>
        <v>0</v>
      </c>
    </row>
    <row r="1731" spans="1:4">
      <c r="A1731" s="15" t="str">
        <f>IF(ISNUMBER(VALUE(SUBSTITUTE('Quantities Report_Secondary'!$A1729,"+",""))), VALUE(SUBSTITUTE('Quantities Report_Secondary'!$A1729,"+","")),IF('Quantities Report_Secondary'!$A1729="","End of Project",$A1730))</f>
        <v>End of Project</v>
      </c>
      <c r="B1731" s="30" t="str">
        <f>IF(ISNUMBER('Quantities Report_Secondary'!$A1729), "", TRIM(CLEAN(SUBSTITUTE('Quantities Report_Secondary'!$A1729, CHAR(160), " "))))</f>
        <v/>
      </c>
      <c r="C1731" s="30">
        <f>'Quantities Report_Secondary'!F1729</f>
        <v>0</v>
      </c>
      <c r="D1731" s="32">
        <f>'Quantities Report_Secondary'!G1729</f>
        <v>0</v>
      </c>
    </row>
    <row r="1732" spans="1:4">
      <c r="A1732" s="15" t="str">
        <f>IF(ISNUMBER(VALUE(SUBSTITUTE('Quantities Report_Secondary'!$A1730,"+",""))), VALUE(SUBSTITUTE('Quantities Report_Secondary'!$A1730,"+","")),IF('Quantities Report_Secondary'!$A1730="","End of Project",$A1731))</f>
        <v>End of Project</v>
      </c>
      <c r="B1732" s="30" t="str">
        <f>IF(ISNUMBER('Quantities Report_Secondary'!$A1730), "", TRIM(CLEAN(SUBSTITUTE('Quantities Report_Secondary'!$A1730, CHAR(160), " "))))</f>
        <v/>
      </c>
      <c r="C1732" s="30">
        <f>'Quantities Report_Secondary'!F1730</f>
        <v>0</v>
      </c>
      <c r="D1732" s="32">
        <f>'Quantities Report_Secondary'!G1730</f>
        <v>0</v>
      </c>
    </row>
    <row r="1733" spans="1:4">
      <c r="A1733" s="15" t="str">
        <f>IF(ISNUMBER(VALUE(SUBSTITUTE('Quantities Report_Secondary'!$A1731,"+",""))), VALUE(SUBSTITUTE('Quantities Report_Secondary'!$A1731,"+","")),IF('Quantities Report_Secondary'!$A1731="","End of Project",$A1732))</f>
        <v>End of Project</v>
      </c>
      <c r="B1733" s="30" t="str">
        <f>IF(ISNUMBER('Quantities Report_Secondary'!$A1731), "", TRIM(CLEAN(SUBSTITUTE('Quantities Report_Secondary'!$A1731, CHAR(160), " "))))</f>
        <v/>
      </c>
      <c r="C1733" s="30">
        <f>'Quantities Report_Secondary'!F1731</f>
        <v>0</v>
      </c>
      <c r="D1733" s="32">
        <f>'Quantities Report_Secondary'!G1731</f>
        <v>0</v>
      </c>
    </row>
    <row r="1734" spans="1:4">
      <c r="A1734" s="15" t="str">
        <f>IF(ISNUMBER(VALUE(SUBSTITUTE('Quantities Report_Secondary'!$A1732,"+",""))), VALUE(SUBSTITUTE('Quantities Report_Secondary'!$A1732,"+","")),IF('Quantities Report_Secondary'!$A1732="","End of Project",$A1733))</f>
        <v>End of Project</v>
      </c>
      <c r="B1734" s="30" t="str">
        <f>IF(ISNUMBER('Quantities Report_Secondary'!$A1732), "", TRIM(CLEAN(SUBSTITUTE('Quantities Report_Secondary'!$A1732, CHAR(160), " "))))</f>
        <v/>
      </c>
      <c r="C1734" s="30">
        <f>'Quantities Report_Secondary'!F1732</f>
        <v>0</v>
      </c>
      <c r="D1734" s="32">
        <f>'Quantities Report_Secondary'!G1732</f>
        <v>0</v>
      </c>
    </row>
    <row r="1735" spans="1:4">
      <c r="A1735" s="15" t="str">
        <f>IF(ISNUMBER(VALUE(SUBSTITUTE('Quantities Report_Secondary'!$A1733,"+",""))), VALUE(SUBSTITUTE('Quantities Report_Secondary'!$A1733,"+","")),IF('Quantities Report_Secondary'!$A1733="","End of Project",$A1734))</f>
        <v>End of Project</v>
      </c>
      <c r="B1735" s="30" t="str">
        <f>IF(ISNUMBER('Quantities Report_Secondary'!$A1733), "", TRIM(CLEAN(SUBSTITUTE('Quantities Report_Secondary'!$A1733, CHAR(160), " "))))</f>
        <v/>
      </c>
      <c r="C1735" s="30">
        <f>'Quantities Report_Secondary'!F1733</f>
        <v>0</v>
      </c>
      <c r="D1735" s="32">
        <f>'Quantities Report_Secondary'!G1733</f>
        <v>0</v>
      </c>
    </row>
    <row r="1736" spans="1:4">
      <c r="A1736" s="15" t="str">
        <f>IF(ISNUMBER(VALUE(SUBSTITUTE('Quantities Report_Secondary'!$A1734,"+",""))), VALUE(SUBSTITUTE('Quantities Report_Secondary'!$A1734,"+","")),IF('Quantities Report_Secondary'!$A1734="","End of Project",$A1735))</f>
        <v>End of Project</v>
      </c>
      <c r="B1736" s="30" t="str">
        <f>IF(ISNUMBER('Quantities Report_Secondary'!$A1734), "", TRIM(CLEAN(SUBSTITUTE('Quantities Report_Secondary'!$A1734, CHAR(160), " "))))</f>
        <v/>
      </c>
      <c r="C1736" s="30">
        <f>'Quantities Report_Secondary'!F1734</f>
        <v>0</v>
      </c>
      <c r="D1736" s="32">
        <f>'Quantities Report_Secondary'!G1734</f>
        <v>0</v>
      </c>
    </row>
    <row r="1737" spans="1:4">
      <c r="A1737" s="15" t="str">
        <f>IF(ISNUMBER(VALUE(SUBSTITUTE('Quantities Report_Secondary'!$A1735,"+",""))), VALUE(SUBSTITUTE('Quantities Report_Secondary'!$A1735,"+","")),IF('Quantities Report_Secondary'!$A1735="","End of Project",$A1736))</f>
        <v>End of Project</v>
      </c>
      <c r="B1737" s="30" t="str">
        <f>IF(ISNUMBER('Quantities Report_Secondary'!$A1735), "", TRIM(CLEAN(SUBSTITUTE('Quantities Report_Secondary'!$A1735, CHAR(160), " "))))</f>
        <v/>
      </c>
      <c r="C1737" s="30">
        <f>'Quantities Report_Secondary'!F1735</f>
        <v>0</v>
      </c>
      <c r="D1737" s="32">
        <f>'Quantities Report_Secondary'!G1735</f>
        <v>0</v>
      </c>
    </row>
    <row r="1738" spans="1:4">
      <c r="A1738" s="15" t="str">
        <f>IF(ISNUMBER(VALUE(SUBSTITUTE('Quantities Report_Secondary'!$A1736,"+",""))), VALUE(SUBSTITUTE('Quantities Report_Secondary'!$A1736,"+","")),IF('Quantities Report_Secondary'!$A1736="","End of Project",$A1737))</f>
        <v>End of Project</v>
      </c>
      <c r="B1738" s="30" t="str">
        <f>IF(ISNUMBER('Quantities Report_Secondary'!$A1736), "", TRIM(CLEAN(SUBSTITUTE('Quantities Report_Secondary'!$A1736, CHAR(160), " "))))</f>
        <v/>
      </c>
      <c r="C1738" s="30">
        <f>'Quantities Report_Secondary'!F1736</f>
        <v>0</v>
      </c>
      <c r="D1738" s="32">
        <f>'Quantities Report_Secondary'!G1736</f>
        <v>0</v>
      </c>
    </row>
    <row r="1739" spans="1:4">
      <c r="A1739" s="15" t="str">
        <f>IF(ISNUMBER(VALUE(SUBSTITUTE('Quantities Report_Secondary'!$A1737,"+",""))), VALUE(SUBSTITUTE('Quantities Report_Secondary'!$A1737,"+","")),IF('Quantities Report_Secondary'!$A1737="","End of Project",$A1738))</f>
        <v>End of Project</v>
      </c>
      <c r="B1739" s="30" t="str">
        <f>IF(ISNUMBER('Quantities Report_Secondary'!$A1737), "", TRIM(CLEAN(SUBSTITUTE('Quantities Report_Secondary'!$A1737, CHAR(160), " "))))</f>
        <v/>
      </c>
      <c r="C1739" s="30">
        <f>'Quantities Report_Secondary'!F1737</f>
        <v>0</v>
      </c>
      <c r="D1739" s="32">
        <f>'Quantities Report_Secondary'!G1737</f>
        <v>0</v>
      </c>
    </row>
    <row r="1740" spans="1:4">
      <c r="A1740" s="15" t="str">
        <f>IF(ISNUMBER(VALUE(SUBSTITUTE('Quantities Report_Secondary'!$A1738,"+",""))), VALUE(SUBSTITUTE('Quantities Report_Secondary'!$A1738,"+","")),IF('Quantities Report_Secondary'!$A1738="","End of Project",$A1739))</f>
        <v>End of Project</v>
      </c>
      <c r="B1740" s="30" t="str">
        <f>IF(ISNUMBER('Quantities Report_Secondary'!$A1738), "", TRIM(CLEAN(SUBSTITUTE('Quantities Report_Secondary'!$A1738, CHAR(160), " "))))</f>
        <v/>
      </c>
      <c r="C1740" s="30">
        <f>'Quantities Report_Secondary'!F1738</f>
        <v>0</v>
      </c>
      <c r="D1740" s="32">
        <f>'Quantities Report_Secondary'!G1738</f>
        <v>0</v>
      </c>
    </row>
    <row r="1741" spans="1:4">
      <c r="A1741" s="15" t="str">
        <f>IF(ISNUMBER(VALUE(SUBSTITUTE('Quantities Report_Secondary'!$A1739,"+",""))), VALUE(SUBSTITUTE('Quantities Report_Secondary'!$A1739,"+","")),IF('Quantities Report_Secondary'!$A1739="","End of Project",$A1740))</f>
        <v>End of Project</v>
      </c>
      <c r="B1741" s="30" t="str">
        <f>IF(ISNUMBER('Quantities Report_Secondary'!$A1739), "", TRIM(CLEAN(SUBSTITUTE('Quantities Report_Secondary'!$A1739, CHAR(160), " "))))</f>
        <v/>
      </c>
      <c r="C1741" s="30">
        <f>'Quantities Report_Secondary'!F1739</f>
        <v>0</v>
      </c>
      <c r="D1741" s="32">
        <f>'Quantities Report_Secondary'!G1739</f>
        <v>0</v>
      </c>
    </row>
    <row r="1742" spans="1:4">
      <c r="A1742" s="15" t="str">
        <f>IF(ISNUMBER(VALUE(SUBSTITUTE('Quantities Report_Secondary'!$A1740,"+",""))), VALUE(SUBSTITUTE('Quantities Report_Secondary'!$A1740,"+","")),IF('Quantities Report_Secondary'!$A1740="","End of Project",$A1741))</f>
        <v>End of Project</v>
      </c>
      <c r="B1742" s="30" t="str">
        <f>IF(ISNUMBER('Quantities Report_Secondary'!$A1740), "", TRIM(CLEAN(SUBSTITUTE('Quantities Report_Secondary'!$A1740, CHAR(160), " "))))</f>
        <v/>
      </c>
      <c r="C1742" s="30">
        <f>'Quantities Report_Secondary'!F1740</f>
        <v>0</v>
      </c>
      <c r="D1742" s="32">
        <f>'Quantities Report_Secondary'!G1740</f>
        <v>0</v>
      </c>
    </row>
    <row r="1743" spans="1:4">
      <c r="A1743" s="15" t="str">
        <f>IF(ISNUMBER(VALUE(SUBSTITUTE('Quantities Report_Secondary'!$A1741,"+",""))), VALUE(SUBSTITUTE('Quantities Report_Secondary'!$A1741,"+","")),IF('Quantities Report_Secondary'!$A1741="","End of Project",$A1742))</f>
        <v>End of Project</v>
      </c>
      <c r="B1743" s="30" t="str">
        <f>IF(ISNUMBER('Quantities Report_Secondary'!$A1741), "", TRIM(CLEAN(SUBSTITUTE('Quantities Report_Secondary'!$A1741, CHAR(160), " "))))</f>
        <v/>
      </c>
      <c r="C1743" s="30">
        <f>'Quantities Report_Secondary'!F1741</f>
        <v>0</v>
      </c>
      <c r="D1743" s="32">
        <f>'Quantities Report_Secondary'!G1741</f>
        <v>0</v>
      </c>
    </row>
    <row r="1744" spans="1:4">
      <c r="A1744" s="15" t="str">
        <f>IF(ISNUMBER(VALUE(SUBSTITUTE('Quantities Report_Secondary'!$A1742,"+",""))), VALUE(SUBSTITUTE('Quantities Report_Secondary'!$A1742,"+","")),IF('Quantities Report_Secondary'!$A1742="","End of Project",$A1743))</f>
        <v>End of Project</v>
      </c>
      <c r="B1744" s="30" t="str">
        <f>IF(ISNUMBER('Quantities Report_Secondary'!$A1742), "", TRIM(CLEAN(SUBSTITUTE('Quantities Report_Secondary'!$A1742, CHAR(160), " "))))</f>
        <v/>
      </c>
      <c r="C1744" s="30">
        <f>'Quantities Report_Secondary'!F1742</f>
        <v>0</v>
      </c>
      <c r="D1744" s="32">
        <f>'Quantities Report_Secondary'!G1742</f>
        <v>0</v>
      </c>
    </row>
    <row r="1745" spans="1:4">
      <c r="A1745" s="15" t="str">
        <f>IF(ISNUMBER(VALUE(SUBSTITUTE('Quantities Report_Secondary'!$A1743,"+",""))), VALUE(SUBSTITUTE('Quantities Report_Secondary'!$A1743,"+","")),IF('Quantities Report_Secondary'!$A1743="","End of Project",$A1744))</f>
        <v>End of Project</v>
      </c>
      <c r="B1745" s="30" t="str">
        <f>IF(ISNUMBER('Quantities Report_Secondary'!$A1743), "", TRIM(CLEAN(SUBSTITUTE('Quantities Report_Secondary'!$A1743, CHAR(160), " "))))</f>
        <v/>
      </c>
      <c r="C1745" s="30">
        <f>'Quantities Report_Secondary'!F1743</f>
        <v>0</v>
      </c>
      <c r="D1745" s="32">
        <f>'Quantities Report_Secondary'!G1743</f>
        <v>0</v>
      </c>
    </row>
    <row r="1746" spans="1:4">
      <c r="A1746" s="15" t="str">
        <f>IF(ISNUMBER(VALUE(SUBSTITUTE('Quantities Report_Secondary'!$A1744,"+",""))), VALUE(SUBSTITUTE('Quantities Report_Secondary'!$A1744,"+","")),IF('Quantities Report_Secondary'!$A1744="","End of Project",$A1745))</f>
        <v>End of Project</v>
      </c>
      <c r="B1746" s="30" t="str">
        <f>IF(ISNUMBER('Quantities Report_Secondary'!$A1744), "", TRIM(CLEAN(SUBSTITUTE('Quantities Report_Secondary'!$A1744, CHAR(160), " "))))</f>
        <v/>
      </c>
      <c r="C1746" s="30">
        <f>'Quantities Report_Secondary'!F1744</f>
        <v>0</v>
      </c>
      <c r="D1746" s="32">
        <f>'Quantities Report_Secondary'!G1744</f>
        <v>0</v>
      </c>
    </row>
    <row r="1747" spans="1:4">
      <c r="A1747" s="15" t="str">
        <f>IF(ISNUMBER(VALUE(SUBSTITUTE('Quantities Report_Secondary'!$A1745,"+",""))), VALUE(SUBSTITUTE('Quantities Report_Secondary'!$A1745,"+","")),IF('Quantities Report_Secondary'!$A1745="","End of Project",$A1746))</f>
        <v>End of Project</v>
      </c>
      <c r="B1747" s="30" t="str">
        <f>IF(ISNUMBER('Quantities Report_Secondary'!$A1745), "", TRIM(CLEAN(SUBSTITUTE('Quantities Report_Secondary'!$A1745, CHAR(160), " "))))</f>
        <v/>
      </c>
      <c r="C1747" s="30">
        <f>'Quantities Report_Secondary'!F1745</f>
        <v>0</v>
      </c>
      <c r="D1747" s="32">
        <f>'Quantities Report_Secondary'!G1745</f>
        <v>0</v>
      </c>
    </row>
    <row r="1748" spans="1:4">
      <c r="A1748" s="15" t="str">
        <f>IF(ISNUMBER(VALUE(SUBSTITUTE('Quantities Report_Secondary'!$A1746,"+",""))), VALUE(SUBSTITUTE('Quantities Report_Secondary'!$A1746,"+","")),IF('Quantities Report_Secondary'!$A1746="","End of Project",$A1747))</f>
        <v>End of Project</v>
      </c>
      <c r="B1748" s="30" t="str">
        <f>IF(ISNUMBER('Quantities Report_Secondary'!$A1746), "", TRIM(CLEAN(SUBSTITUTE('Quantities Report_Secondary'!$A1746, CHAR(160), " "))))</f>
        <v/>
      </c>
      <c r="C1748" s="30">
        <f>'Quantities Report_Secondary'!F1746</f>
        <v>0</v>
      </c>
      <c r="D1748" s="32">
        <f>'Quantities Report_Secondary'!G1746</f>
        <v>0</v>
      </c>
    </row>
    <row r="1749" spans="1:4">
      <c r="A1749" s="15" t="str">
        <f>IF(ISNUMBER(VALUE(SUBSTITUTE('Quantities Report_Secondary'!$A1747,"+",""))), VALUE(SUBSTITUTE('Quantities Report_Secondary'!$A1747,"+","")),IF('Quantities Report_Secondary'!$A1747="","End of Project",$A1748))</f>
        <v>End of Project</v>
      </c>
      <c r="B1749" s="30" t="str">
        <f>IF(ISNUMBER('Quantities Report_Secondary'!$A1747), "", TRIM(CLEAN(SUBSTITUTE('Quantities Report_Secondary'!$A1747, CHAR(160), " "))))</f>
        <v/>
      </c>
      <c r="C1749" s="30">
        <f>'Quantities Report_Secondary'!F1747</f>
        <v>0</v>
      </c>
      <c r="D1749" s="32">
        <f>'Quantities Report_Secondary'!G1747</f>
        <v>0</v>
      </c>
    </row>
    <row r="1750" spans="1:4">
      <c r="A1750" s="15" t="str">
        <f>IF(ISNUMBER(VALUE(SUBSTITUTE('Quantities Report_Secondary'!$A1748,"+",""))), VALUE(SUBSTITUTE('Quantities Report_Secondary'!$A1748,"+","")),IF('Quantities Report_Secondary'!$A1748="","End of Project",$A1749))</f>
        <v>End of Project</v>
      </c>
      <c r="B1750" s="30" t="str">
        <f>IF(ISNUMBER('Quantities Report_Secondary'!$A1748), "", TRIM(CLEAN(SUBSTITUTE('Quantities Report_Secondary'!$A1748, CHAR(160), " "))))</f>
        <v/>
      </c>
      <c r="C1750" s="30">
        <f>'Quantities Report_Secondary'!F1748</f>
        <v>0</v>
      </c>
      <c r="D1750" s="32">
        <f>'Quantities Report_Secondary'!G1748</f>
        <v>0</v>
      </c>
    </row>
    <row r="1751" spans="1:4">
      <c r="A1751" s="15" t="str">
        <f>IF(ISNUMBER(VALUE(SUBSTITUTE('Quantities Report_Secondary'!$A1749,"+",""))), VALUE(SUBSTITUTE('Quantities Report_Secondary'!$A1749,"+","")),IF('Quantities Report_Secondary'!$A1749="","End of Project",$A1750))</f>
        <v>End of Project</v>
      </c>
      <c r="B1751" s="30" t="str">
        <f>IF(ISNUMBER('Quantities Report_Secondary'!$A1749), "", TRIM(CLEAN(SUBSTITUTE('Quantities Report_Secondary'!$A1749, CHAR(160), " "))))</f>
        <v/>
      </c>
      <c r="C1751" s="30">
        <f>'Quantities Report_Secondary'!F1749</f>
        <v>0</v>
      </c>
      <c r="D1751" s="32">
        <f>'Quantities Report_Secondary'!G1749</f>
        <v>0</v>
      </c>
    </row>
    <row r="1752" spans="1:4">
      <c r="A1752" s="15" t="str">
        <f>IF(ISNUMBER(VALUE(SUBSTITUTE('Quantities Report_Secondary'!$A1750,"+",""))), VALUE(SUBSTITUTE('Quantities Report_Secondary'!$A1750,"+","")),IF('Quantities Report_Secondary'!$A1750="","End of Project",$A1751))</f>
        <v>End of Project</v>
      </c>
      <c r="B1752" s="30" t="str">
        <f>IF(ISNUMBER('Quantities Report_Secondary'!$A1750), "", TRIM(CLEAN(SUBSTITUTE('Quantities Report_Secondary'!$A1750, CHAR(160), " "))))</f>
        <v/>
      </c>
      <c r="C1752" s="30">
        <f>'Quantities Report_Secondary'!F1750</f>
        <v>0</v>
      </c>
      <c r="D1752" s="32">
        <f>'Quantities Report_Secondary'!G1750</f>
        <v>0</v>
      </c>
    </row>
    <row r="1753" spans="1:4">
      <c r="A1753" s="15" t="str">
        <f>IF(ISNUMBER(VALUE(SUBSTITUTE('Quantities Report_Secondary'!$A1751,"+",""))), VALUE(SUBSTITUTE('Quantities Report_Secondary'!$A1751,"+","")),IF('Quantities Report_Secondary'!$A1751="","End of Project",$A1752))</f>
        <v>End of Project</v>
      </c>
      <c r="B1753" s="30" t="str">
        <f>IF(ISNUMBER('Quantities Report_Secondary'!$A1751), "", TRIM(CLEAN(SUBSTITUTE('Quantities Report_Secondary'!$A1751, CHAR(160), " "))))</f>
        <v/>
      </c>
      <c r="C1753" s="30">
        <f>'Quantities Report_Secondary'!F1751</f>
        <v>0</v>
      </c>
      <c r="D1753" s="32">
        <f>'Quantities Report_Secondary'!G1751</f>
        <v>0</v>
      </c>
    </row>
    <row r="1754" spans="1:4">
      <c r="A1754" s="15" t="str">
        <f>IF(ISNUMBER(VALUE(SUBSTITUTE('Quantities Report_Secondary'!$A1752,"+",""))), VALUE(SUBSTITUTE('Quantities Report_Secondary'!$A1752,"+","")),IF('Quantities Report_Secondary'!$A1752="","End of Project",$A1753))</f>
        <v>End of Project</v>
      </c>
      <c r="B1754" s="30" t="str">
        <f>IF(ISNUMBER('Quantities Report_Secondary'!$A1752), "", TRIM(CLEAN(SUBSTITUTE('Quantities Report_Secondary'!$A1752, CHAR(160), " "))))</f>
        <v/>
      </c>
      <c r="C1754" s="30">
        <f>'Quantities Report_Secondary'!F1752</f>
        <v>0</v>
      </c>
      <c r="D1754" s="32">
        <f>'Quantities Report_Secondary'!G1752</f>
        <v>0</v>
      </c>
    </row>
    <row r="1755" spans="1:4">
      <c r="A1755" s="15" t="str">
        <f>IF(ISNUMBER(VALUE(SUBSTITUTE('Quantities Report_Secondary'!$A1753,"+",""))), VALUE(SUBSTITUTE('Quantities Report_Secondary'!$A1753,"+","")),IF('Quantities Report_Secondary'!$A1753="","End of Project",$A1754))</f>
        <v>End of Project</v>
      </c>
      <c r="B1755" s="30" t="str">
        <f>IF(ISNUMBER('Quantities Report_Secondary'!$A1753), "", TRIM(CLEAN(SUBSTITUTE('Quantities Report_Secondary'!$A1753, CHAR(160), " "))))</f>
        <v/>
      </c>
      <c r="C1755" s="30">
        <f>'Quantities Report_Secondary'!F1753</f>
        <v>0</v>
      </c>
      <c r="D1755" s="32">
        <f>'Quantities Report_Secondary'!G1753</f>
        <v>0</v>
      </c>
    </row>
    <row r="1756" spans="1:4">
      <c r="A1756" s="15" t="str">
        <f>IF(ISNUMBER(VALUE(SUBSTITUTE('Quantities Report_Secondary'!$A1754,"+",""))), VALUE(SUBSTITUTE('Quantities Report_Secondary'!$A1754,"+","")),IF('Quantities Report_Secondary'!$A1754="","End of Project",$A1755))</f>
        <v>End of Project</v>
      </c>
      <c r="B1756" s="30" t="str">
        <f>IF(ISNUMBER('Quantities Report_Secondary'!$A1754), "", TRIM(CLEAN(SUBSTITUTE('Quantities Report_Secondary'!$A1754, CHAR(160), " "))))</f>
        <v/>
      </c>
      <c r="C1756" s="30">
        <f>'Quantities Report_Secondary'!F1754</f>
        <v>0</v>
      </c>
      <c r="D1756" s="32">
        <f>'Quantities Report_Secondary'!G1754</f>
        <v>0</v>
      </c>
    </row>
    <row r="1757" spans="1:4">
      <c r="A1757" s="15" t="str">
        <f>IF(ISNUMBER(VALUE(SUBSTITUTE('Quantities Report_Secondary'!$A1755,"+",""))), VALUE(SUBSTITUTE('Quantities Report_Secondary'!$A1755,"+","")),IF('Quantities Report_Secondary'!$A1755="","End of Project",$A1756))</f>
        <v>End of Project</v>
      </c>
      <c r="B1757" s="30" t="str">
        <f>IF(ISNUMBER('Quantities Report_Secondary'!$A1755), "", TRIM(CLEAN(SUBSTITUTE('Quantities Report_Secondary'!$A1755, CHAR(160), " "))))</f>
        <v/>
      </c>
      <c r="C1757" s="30">
        <f>'Quantities Report_Secondary'!F1755</f>
        <v>0</v>
      </c>
      <c r="D1757" s="32">
        <f>'Quantities Report_Secondary'!G1755</f>
        <v>0</v>
      </c>
    </row>
    <row r="1758" spans="1:4">
      <c r="A1758" s="15" t="str">
        <f>IF(ISNUMBER(VALUE(SUBSTITUTE('Quantities Report_Secondary'!$A1756,"+",""))), VALUE(SUBSTITUTE('Quantities Report_Secondary'!$A1756,"+","")),IF('Quantities Report_Secondary'!$A1756="","End of Project",$A1757))</f>
        <v>End of Project</v>
      </c>
      <c r="B1758" s="30" t="str">
        <f>IF(ISNUMBER('Quantities Report_Secondary'!$A1756), "", TRIM(CLEAN(SUBSTITUTE('Quantities Report_Secondary'!$A1756, CHAR(160), " "))))</f>
        <v/>
      </c>
      <c r="C1758" s="30">
        <f>'Quantities Report_Secondary'!F1756</f>
        <v>0</v>
      </c>
      <c r="D1758" s="32">
        <f>'Quantities Report_Secondary'!G1756</f>
        <v>0</v>
      </c>
    </row>
    <row r="1759" spans="1:4">
      <c r="A1759" s="15" t="str">
        <f>IF(ISNUMBER(VALUE(SUBSTITUTE('Quantities Report_Secondary'!$A1757,"+",""))), VALUE(SUBSTITUTE('Quantities Report_Secondary'!$A1757,"+","")),IF('Quantities Report_Secondary'!$A1757="","End of Project",$A1758))</f>
        <v>End of Project</v>
      </c>
      <c r="B1759" s="30" t="str">
        <f>IF(ISNUMBER('Quantities Report_Secondary'!$A1757), "", TRIM(CLEAN(SUBSTITUTE('Quantities Report_Secondary'!$A1757, CHAR(160), " "))))</f>
        <v/>
      </c>
      <c r="C1759" s="30">
        <f>'Quantities Report_Secondary'!F1757</f>
        <v>0</v>
      </c>
      <c r="D1759" s="32">
        <f>'Quantities Report_Secondary'!G1757</f>
        <v>0</v>
      </c>
    </row>
    <row r="1760" spans="1:4">
      <c r="A1760" s="15" t="str">
        <f>IF(ISNUMBER(VALUE(SUBSTITUTE('Quantities Report_Secondary'!$A1758,"+",""))), VALUE(SUBSTITUTE('Quantities Report_Secondary'!$A1758,"+","")),IF('Quantities Report_Secondary'!$A1758="","End of Project",$A1759))</f>
        <v>End of Project</v>
      </c>
      <c r="B1760" s="30" t="str">
        <f>IF(ISNUMBER('Quantities Report_Secondary'!$A1758), "", TRIM(CLEAN(SUBSTITUTE('Quantities Report_Secondary'!$A1758, CHAR(160), " "))))</f>
        <v/>
      </c>
      <c r="C1760" s="30">
        <f>'Quantities Report_Secondary'!F1758</f>
        <v>0</v>
      </c>
      <c r="D1760" s="32">
        <f>'Quantities Report_Secondary'!G1758</f>
        <v>0</v>
      </c>
    </row>
    <row r="1761" spans="1:4">
      <c r="A1761" s="15" t="str">
        <f>IF(ISNUMBER(VALUE(SUBSTITUTE('Quantities Report_Secondary'!$A1759,"+",""))), VALUE(SUBSTITUTE('Quantities Report_Secondary'!$A1759,"+","")),IF('Quantities Report_Secondary'!$A1759="","End of Project",$A1760))</f>
        <v>End of Project</v>
      </c>
      <c r="B1761" s="30" t="str">
        <f>IF(ISNUMBER('Quantities Report_Secondary'!$A1759), "", TRIM(CLEAN(SUBSTITUTE('Quantities Report_Secondary'!$A1759, CHAR(160), " "))))</f>
        <v/>
      </c>
      <c r="C1761" s="30">
        <f>'Quantities Report_Secondary'!F1759</f>
        <v>0</v>
      </c>
      <c r="D1761" s="32">
        <f>'Quantities Report_Secondary'!G1759</f>
        <v>0</v>
      </c>
    </row>
    <row r="1762" spans="1:4">
      <c r="A1762" s="15" t="str">
        <f>IF(ISNUMBER(VALUE(SUBSTITUTE('Quantities Report_Secondary'!$A1760,"+",""))), VALUE(SUBSTITUTE('Quantities Report_Secondary'!$A1760,"+","")),IF('Quantities Report_Secondary'!$A1760="","End of Project",$A1761))</f>
        <v>End of Project</v>
      </c>
      <c r="B1762" s="30" t="str">
        <f>IF(ISNUMBER('Quantities Report_Secondary'!$A1760), "", TRIM(CLEAN(SUBSTITUTE('Quantities Report_Secondary'!$A1760, CHAR(160), " "))))</f>
        <v/>
      </c>
      <c r="C1762" s="30">
        <f>'Quantities Report_Secondary'!F1760</f>
        <v>0</v>
      </c>
      <c r="D1762" s="32">
        <f>'Quantities Report_Secondary'!G1760</f>
        <v>0</v>
      </c>
    </row>
    <row r="1763" spans="1:4">
      <c r="A1763" s="15" t="str">
        <f>IF(ISNUMBER(VALUE(SUBSTITUTE('Quantities Report_Secondary'!$A1761,"+",""))), VALUE(SUBSTITUTE('Quantities Report_Secondary'!$A1761,"+","")),IF('Quantities Report_Secondary'!$A1761="","End of Project",$A1762))</f>
        <v>End of Project</v>
      </c>
      <c r="B1763" s="30" t="str">
        <f>IF(ISNUMBER('Quantities Report_Secondary'!$A1761), "", TRIM(CLEAN(SUBSTITUTE('Quantities Report_Secondary'!$A1761, CHAR(160), " "))))</f>
        <v/>
      </c>
      <c r="C1763" s="30">
        <f>'Quantities Report_Secondary'!F1761</f>
        <v>0</v>
      </c>
      <c r="D1763" s="32">
        <f>'Quantities Report_Secondary'!G1761</f>
        <v>0</v>
      </c>
    </row>
    <row r="1764" spans="1:4">
      <c r="A1764" s="15" t="str">
        <f>IF(ISNUMBER(VALUE(SUBSTITUTE('Quantities Report_Secondary'!$A1762,"+",""))), VALUE(SUBSTITUTE('Quantities Report_Secondary'!$A1762,"+","")),IF('Quantities Report_Secondary'!$A1762="","End of Project",$A1763))</f>
        <v>End of Project</v>
      </c>
      <c r="B1764" s="30" t="str">
        <f>IF(ISNUMBER('Quantities Report_Secondary'!$A1762), "", TRIM(CLEAN(SUBSTITUTE('Quantities Report_Secondary'!$A1762, CHAR(160), " "))))</f>
        <v/>
      </c>
      <c r="C1764" s="30">
        <f>'Quantities Report_Secondary'!F1762</f>
        <v>0</v>
      </c>
      <c r="D1764" s="32">
        <f>'Quantities Report_Secondary'!G1762</f>
        <v>0</v>
      </c>
    </row>
    <row r="1765" spans="1:4">
      <c r="A1765" s="15" t="str">
        <f>IF(ISNUMBER(VALUE(SUBSTITUTE('Quantities Report_Secondary'!$A1763,"+",""))), VALUE(SUBSTITUTE('Quantities Report_Secondary'!$A1763,"+","")),IF('Quantities Report_Secondary'!$A1763="","End of Project",$A1764))</f>
        <v>End of Project</v>
      </c>
      <c r="B1765" s="30" t="str">
        <f>IF(ISNUMBER('Quantities Report_Secondary'!$A1763), "", TRIM(CLEAN(SUBSTITUTE('Quantities Report_Secondary'!$A1763, CHAR(160), " "))))</f>
        <v/>
      </c>
      <c r="C1765" s="30">
        <f>'Quantities Report_Secondary'!F1763</f>
        <v>0</v>
      </c>
      <c r="D1765" s="32">
        <f>'Quantities Report_Secondary'!G1763</f>
        <v>0</v>
      </c>
    </row>
    <row r="1766" spans="1:4">
      <c r="A1766" s="15" t="str">
        <f>IF(ISNUMBER(VALUE(SUBSTITUTE('Quantities Report_Secondary'!$A1764,"+",""))), VALUE(SUBSTITUTE('Quantities Report_Secondary'!$A1764,"+","")),IF('Quantities Report_Secondary'!$A1764="","End of Project",$A1765))</f>
        <v>End of Project</v>
      </c>
      <c r="B1766" s="30" t="str">
        <f>IF(ISNUMBER('Quantities Report_Secondary'!$A1764), "", TRIM(CLEAN(SUBSTITUTE('Quantities Report_Secondary'!$A1764, CHAR(160), " "))))</f>
        <v/>
      </c>
      <c r="C1766" s="30">
        <f>'Quantities Report_Secondary'!F1764</f>
        <v>0</v>
      </c>
      <c r="D1766" s="32">
        <f>'Quantities Report_Secondary'!G1764</f>
        <v>0</v>
      </c>
    </row>
    <row r="1767" spans="1:4">
      <c r="A1767" s="15" t="str">
        <f>IF(ISNUMBER(VALUE(SUBSTITUTE('Quantities Report_Secondary'!$A1765,"+",""))), VALUE(SUBSTITUTE('Quantities Report_Secondary'!$A1765,"+","")),IF('Quantities Report_Secondary'!$A1765="","End of Project",$A1766))</f>
        <v>End of Project</v>
      </c>
      <c r="B1767" s="30" t="str">
        <f>IF(ISNUMBER('Quantities Report_Secondary'!$A1765), "", TRIM(CLEAN(SUBSTITUTE('Quantities Report_Secondary'!$A1765, CHAR(160), " "))))</f>
        <v/>
      </c>
      <c r="C1767" s="30">
        <f>'Quantities Report_Secondary'!F1765</f>
        <v>0</v>
      </c>
      <c r="D1767" s="32">
        <f>'Quantities Report_Secondary'!G1765</f>
        <v>0</v>
      </c>
    </row>
    <row r="1768" spans="1:4">
      <c r="A1768" s="15" t="str">
        <f>IF(ISNUMBER(VALUE(SUBSTITUTE('Quantities Report_Secondary'!$A1766,"+",""))), VALUE(SUBSTITUTE('Quantities Report_Secondary'!$A1766,"+","")),IF('Quantities Report_Secondary'!$A1766="","End of Project",$A1767))</f>
        <v>End of Project</v>
      </c>
      <c r="B1768" s="30" t="str">
        <f>IF(ISNUMBER('Quantities Report_Secondary'!$A1766), "", TRIM(CLEAN(SUBSTITUTE('Quantities Report_Secondary'!$A1766, CHAR(160), " "))))</f>
        <v/>
      </c>
      <c r="C1768" s="30">
        <f>'Quantities Report_Secondary'!F1766</f>
        <v>0</v>
      </c>
      <c r="D1768" s="32">
        <f>'Quantities Report_Secondary'!G1766</f>
        <v>0</v>
      </c>
    </row>
    <row r="1769" spans="1:4">
      <c r="A1769" s="15" t="str">
        <f>IF(ISNUMBER(VALUE(SUBSTITUTE('Quantities Report_Secondary'!$A1767,"+",""))), VALUE(SUBSTITUTE('Quantities Report_Secondary'!$A1767,"+","")),IF('Quantities Report_Secondary'!$A1767="","End of Project",$A1768))</f>
        <v>End of Project</v>
      </c>
      <c r="B1769" s="30" t="str">
        <f>IF(ISNUMBER('Quantities Report_Secondary'!$A1767), "", TRIM(CLEAN(SUBSTITUTE('Quantities Report_Secondary'!$A1767, CHAR(160), " "))))</f>
        <v/>
      </c>
      <c r="C1769" s="30">
        <f>'Quantities Report_Secondary'!F1767</f>
        <v>0</v>
      </c>
      <c r="D1769" s="32">
        <f>'Quantities Report_Secondary'!G1767</f>
        <v>0</v>
      </c>
    </row>
    <row r="1770" spans="1:4">
      <c r="A1770" s="15" t="str">
        <f>IF(ISNUMBER(VALUE(SUBSTITUTE('Quantities Report_Secondary'!$A1768,"+",""))), VALUE(SUBSTITUTE('Quantities Report_Secondary'!$A1768,"+","")),IF('Quantities Report_Secondary'!$A1768="","End of Project",$A1769))</f>
        <v>End of Project</v>
      </c>
      <c r="B1770" s="30" t="str">
        <f>IF(ISNUMBER('Quantities Report_Secondary'!$A1768), "", TRIM(CLEAN(SUBSTITUTE('Quantities Report_Secondary'!$A1768, CHAR(160), " "))))</f>
        <v/>
      </c>
      <c r="C1770" s="30">
        <f>'Quantities Report_Secondary'!F1768</f>
        <v>0</v>
      </c>
      <c r="D1770" s="32">
        <f>'Quantities Report_Secondary'!G1768</f>
        <v>0</v>
      </c>
    </row>
    <row r="1771" spans="1:4">
      <c r="A1771" s="15" t="str">
        <f>IF(ISNUMBER(VALUE(SUBSTITUTE('Quantities Report_Secondary'!$A1769,"+",""))), VALUE(SUBSTITUTE('Quantities Report_Secondary'!$A1769,"+","")),IF('Quantities Report_Secondary'!$A1769="","End of Project",$A1770))</f>
        <v>End of Project</v>
      </c>
      <c r="B1771" s="30" t="str">
        <f>IF(ISNUMBER('Quantities Report_Secondary'!$A1769), "", TRIM(CLEAN(SUBSTITUTE('Quantities Report_Secondary'!$A1769, CHAR(160), " "))))</f>
        <v/>
      </c>
      <c r="C1771" s="30">
        <f>'Quantities Report_Secondary'!F1769</f>
        <v>0</v>
      </c>
      <c r="D1771" s="32">
        <f>'Quantities Report_Secondary'!G1769</f>
        <v>0</v>
      </c>
    </row>
    <row r="1772" spans="1:4">
      <c r="A1772" s="15" t="str">
        <f>IF(ISNUMBER(VALUE(SUBSTITUTE('Quantities Report_Secondary'!$A1770,"+",""))), VALUE(SUBSTITUTE('Quantities Report_Secondary'!$A1770,"+","")),IF('Quantities Report_Secondary'!$A1770="","End of Project",$A1771))</f>
        <v>End of Project</v>
      </c>
      <c r="B1772" s="30" t="str">
        <f>IF(ISNUMBER('Quantities Report_Secondary'!$A1770), "", TRIM(CLEAN(SUBSTITUTE('Quantities Report_Secondary'!$A1770, CHAR(160), " "))))</f>
        <v/>
      </c>
      <c r="C1772" s="30">
        <f>'Quantities Report_Secondary'!F1770</f>
        <v>0</v>
      </c>
      <c r="D1772" s="32">
        <f>'Quantities Report_Secondary'!G1770</f>
        <v>0</v>
      </c>
    </row>
    <row r="1773" spans="1:4">
      <c r="A1773" s="15" t="str">
        <f>IF(ISNUMBER(VALUE(SUBSTITUTE('Quantities Report_Secondary'!$A1771,"+",""))), VALUE(SUBSTITUTE('Quantities Report_Secondary'!$A1771,"+","")),IF('Quantities Report_Secondary'!$A1771="","End of Project",$A1772))</f>
        <v>End of Project</v>
      </c>
      <c r="B1773" s="30" t="str">
        <f>IF(ISNUMBER('Quantities Report_Secondary'!$A1771), "", TRIM(CLEAN(SUBSTITUTE('Quantities Report_Secondary'!$A1771, CHAR(160), " "))))</f>
        <v/>
      </c>
      <c r="C1773" s="30">
        <f>'Quantities Report_Secondary'!F1771</f>
        <v>0</v>
      </c>
      <c r="D1773" s="32">
        <f>'Quantities Report_Secondary'!G1771</f>
        <v>0</v>
      </c>
    </row>
    <row r="1774" spans="1:4">
      <c r="A1774" s="15" t="str">
        <f>IF(ISNUMBER(VALUE(SUBSTITUTE('Quantities Report_Secondary'!$A1772,"+",""))), VALUE(SUBSTITUTE('Quantities Report_Secondary'!$A1772,"+","")),IF('Quantities Report_Secondary'!$A1772="","End of Project",$A1773))</f>
        <v>End of Project</v>
      </c>
      <c r="B1774" s="30" t="str">
        <f>IF(ISNUMBER('Quantities Report_Secondary'!$A1772), "", TRIM(CLEAN(SUBSTITUTE('Quantities Report_Secondary'!$A1772, CHAR(160), " "))))</f>
        <v/>
      </c>
      <c r="C1774" s="30">
        <f>'Quantities Report_Secondary'!F1772</f>
        <v>0</v>
      </c>
      <c r="D1774" s="32">
        <f>'Quantities Report_Secondary'!G1772</f>
        <v>0</v>
      </c>
    </row>
    <row r="1775" spans="1:4">
      <c r="A1775" s="15" t="str">
        <f>IF(ISNUMBER(VALUE(SUBSTITUTE('Quantities Report_Secondary'!$A1773,"+",""))), VALUE(SUBSTITUTE('Quantities Report_Secondary'!$A1773,"+","")),IF('Quantities Report_Secondary'!$A1773="","End of Project",$A1774))</f>
        <v>End of Project</v>
      </c>
      <c r="B1775" s="30" t="str">
        <f>IF(ISNUMBER('Quantities Report_Secondary'!$A1773), "", TRIM(CLEAN(SUBSTITUTE('Quantities Report_Secondary'!$A1773, CHAR(160), " "))))</f>
        <v/>
      </c>
      <c r="C1775" s="30">
        <f>'Quantities Report_Secondary'!F1773</f>
        <v>0</v>
      </c>
      <c r="D1775" s="32">
        <f>'Quantities Report_Secondary'!G1773</f>
        <v>0</v>
      </c>
    </row>
    <row r="1776" spans="1:4">
      <c r="A1776" s="15" t="str">
        <f>IF(ISNUMBER(VALUE(SUBSTITUTE('Quantities Report_Secondary'!$A1774,"+",""))), VALUE(SUBSTITUTE('Quantities Report_Secondary'!$A1774,"+","")),IF('Quantities Report_Secondary'!$A1774="","End of Project",$A1775))</f>
        <v>End of Project</v>
      </c>
      <c r="B1776" s="30" t="str">
        <f>IF(ISNUMBER('Quantities Report_Secondary'!$A1774), "", TRIM(CLEAN(SUBSTITUTE('Quantities Report_Secondary'!$A1774, CHAR(160), " "))))</f>
        <v/>
      </c>
      <c r="C1776" s="30">
        <f>'Quantities Report_Secondary'!F1774</f>
        <v>0</v>
      </c>
      <c r="D1776" s="32">
        <f>'Quantities Report_Secondary'!G1774</f>
        <v>0</v>
      </c>
    </row>
    <row r="1777" spans="1:4">
      <c r="A1777" s="15" t="str">
        <f>IF(ISNUMBER(VALUE(SUBSTITUTE('Quantities Report_Secondary'!$A1775,"+",""))), VALUE(SUBSTITUTE('Quantities Report_Secondary'!$A1775,"+","")),IF('Quantities Report_Secondary'!$A1775="","End of Project",$A1776))</f>
        <v>End of Project</v>
      </c>
      <c r="B1777" s="30" t="str">
        <f>IF(ISNUMBER('Quantities Report_Secondary'!$A1775), "", TRIM(CLEAN(SUBSTITUTE('Quantities Report_Secondary'!$A1775, CHAR(160), " "))))</f>
        <v/>
      </c>
      <c r="C1777" s="30">
        <f>'Quantities Report_Secondary'!F1775</f>
        <v>0</v>
      </c>
      <c r="D1777" s="32">
        <f>'Quantities Report_Secondary'!G1775</f>
        <v>0</v>
      </c>
    </row>
    <row r="1778" spans="1:4">
      <c r="A1778" s="15" t="str">
        <f>IF(ISNUMBER(VALUE(SUBSTITUTE('Quantities Report_Secondary'!$A1776,"+",""))), VALUE(SUBSTITUTE('Quantities Report_Secondary'!$A1776,"+","")),IF('Quantities Report_Secondary'!$A1776="","End of Project",$A1777))</f>
        <v>End of Project</v>
      </c>
      <c r="B1778" s="30" t="str">
        <f>IF(ISNUMBER('Quantities Report_Secondary'!$A1776), "", TRIM(CLEAN(SUBSTITUTE('Quantities Report_Secondary'!$A1776, CHAR(160), " "))))</f>
        <v/>
      </c>
      <c r="C1778" s="30">
        <f>'Quantities Report_Secondary'!F1776</f>
        <v>0</v>
      </c>
      <c r="D1778" s="32">
        <f>'Quantities Report_Secondary'!G1776</f>
        <v>0</v>
      </c>
    </row>
    <row r="1779" spans="1:4">
      <c r="A1779" s="15" t="str">
        <f>IF(ISNUMBER(VALUE(SUBSTITUTE('Quantities Report_Secondary'!$A1777,"+",""))), VALUE(SUBSTITUTE('Quantities Report_Secondary'!$A1777,"+","")),IF('Quantities Report_Secondary'!$A1777="","End of Project",$A1778))</f>
        <v>End of Project</v>
      </c>
      <c r="B1779" s="30" t="str">
        <f>IF(ISNUMBER('Quantities Report_Secondary'!$A1777), "", TRIM(CLEAN(SUBSTITUTE('Quantities Report_Secondary'!$A1777, CHAR(160), " "))))</f>
        <v/>
      </c>
      <c r="C1779" s="30">
        <f>'Quantities Report_Secondary'!F1777</f>
        <v>0</v>
      </c>
      <c r="D1779" s="32">
        <f>'Quantities Report_Secondary'!G1777</f>
        <v>0</v>
      </c>
    </row>
    <row r="1780" spans="1:4">
      <c r="A1780" s="15" t="str">
        <f>IF(ISNUMBER(VALUE(SUBSTITUTE('Quantities Report_Secondary'!$A1778,"+",""))), VALUE(SUBSTITUTE('Quantities Report_Secondary'!$A1778,"+","")),IF('Quantities Report_Secondary'!$A1778="","End of Project",$A1779))</f>
        <v>End of Project</v>
      </c>
      <c r="B1780" s="30" t="str">
        <f>IF(ISNUMBER('Quantities Report_Secondary'!$A1778), "", TRIM(CLEAN(SUBSTITUTE('Quantities Report_Secondary'!$A1778, CHAR(160), " "))))</f>
        <v/>
      </c>
      <c r="C1780" s="30">
        <f>'Quantities Report_Secondary'!F1778</f>
        <v>0</v>
      </c>
      <c r="D1780" s="32">
        <f>'Quantities Report_Secondary'!G1778</f>
        <v>0</v>
      </c>
    </row>
    <row r="1781" spans="1:4">
      <c r="A1781" s="15" t="str">
        <f>IF(ISNUMBER(VALUE(SUBSTITUTE('Quantities Report_Secondary'!$A1779,"+",""))), VALUE(SUBSTITUTE('Quantities Report_Secondary'!$A1779,"+","")),IF('Quantities Report_Secondary'!$A1779="","End of Project",$A1780))</f>
        <v>End of Project</v>
      </c>
      <c r="B1781" s="30" t="str">
        <f>IF(ISNUMBER('Quantities Report_Secondary'!$A1779), "", TRIM(CLEAN(SUBSTITUTE('Quantities Report_Secondary'!$A1779, CHAR(160), " "))))</f>
        <v/>
      </c>
      <c r="C1781" s="30">
        <f>'Quantities Report_Secondary'!F1779</f>
        <v>0</v>
      </c>
      <c r="D1781" s="32">
        <f>'Quantities Report_Secondary'!G1779</f>
        <v>0</v>
      </c>
    </row>
    <row r="1782" spans="1:4">
      <c r="A1782" s="15" t="str">
        <f>IF(ISNUMBER(VALUE(SUBSTITUTE('Quantities Report_Secondary'!$A1780,"+",""))), VALUE(SUBSTITUTE('Quantities Report_Secondary'!$A1780,"+","")),IF('Quantities Report_Secondary'!$A1780="","End of Project",$A1781))</f>
        <v>End of Project</v>
      </c>
      <c r="B1782" s="30" t="str">
        <f>IF(ISNUMBER('Quantities Report_Secondary'!$A1780), "", TRIM(CLEAN(SUBSTITUTE('Quantities Report_Secondary'!$A1780, CHAR(160), " "))))</f>
        <v/>
      </c>
      <c r="C1782" s="30">
        <f>'Quantities Report_Secondary'!F1780</f>
        <v>0</v>
      </c>
      <c r="D1782" s="32">
        <f>'Quantities Report_Secondary'!G1780</f>
        <v>0</v>
      </c>
    </row>
    <row r="1783" spans="1:4">
      <c r="A1783" s="15" t="str">
        <f>IF(ISNUMBER(VALUE(SUBSTITUTE('Quantities Report_Secondary'!$A1781,"+",""))), VALUE(SUBSTITUTE('Quantities Report_Secondary'!$A1781,"+","")),IF('Quantities Report_Secondary'!$A1781="","End of Project",$A1782))</f>
        <v>End of Project</v>
      </c>
      <c r="B1783" s="30" t="str">
        <f>IF(ISNUMBER('Quantities Report_Secondary'!$A1781), "", TRIM(CLEAN(SUBSTITUTE('Quantities Report_Secondary'!$A1781, CHAR(160), " "))))</f>
        <v/>
      </c>
      <c r="C1783" s="30">
        <f>'Quantities Report_Secondary'!F1781</f>
        <v>0</v>
      </c>
      <c r="D1783" s="32">
        <f>'Quantities Report_Secondary'!G1781</f>
        <v>0</v>
      </c>
    </row>
    <row r="1784" spans="1:4">
      <c r="A1784" s="15" t="str">
        <f>IF(ISNUMBER(VALUE(SUBSTITUTE('Quantities Report_Secondary'!$A1782,"+",""))), VALUE(SUBSTITUTE('Quantities Report_Secondary'!$A1782,"+","")),IF('Quantities Report_Secondary'!$A1782="","End of Project",$A1783))</f>
        <v>End of Project</v>
      </c>
      <c r="B1784" s="30" t="str">
        <f>IF(ISNUMBER('Quantities Report_Secondary'!$A1782), "", TRIM(CLEAN(SUBSTITUTE('Quantities Report_Secondary'!$A1782, CHAR(160), " "))))</f>
        <v/>
      </c>
      <c r="C1784" s="30">
        <f>'Quantities Report_Secondary'!F1782</f>
        <v>0</v>
      </c>
      <c r="D1784" s="32">
        <f>'Quantities Report_Secondary'!G1782</f>
        <v>0</v>
      </c>
    </row>
    <row r="1785" spans="1:4">
      <c r="A1785" s="15" t="str">
        <f>IF(ISNUMBER(VALUE(SUBSTITUTE('Quantities Report_Secondary'!$A1783,"+",""))), VALUE(SUBSTITUTE('Quantities Report_Secondary'!$A1783,"+","")),IF('Quantities Report_Secondary'!$A1783="","End of Project",$A1784))</f>
        <v>End of Project</v>
      </c>
      <c r="B1785" s="30" t="str">
        <f>IF(ISNUMBER('Quantities Report_Secondary'!$A1783), "", TRIM(CLEAN(SUBSTITUTE('Quantities Report_Secondary'!$A1783, CHAR(160), " "))))</f>
        <v/>
      </c>
      <c r="C1785" s="30">
        <f>'Quantities Report_Secondary'!F1783</f>
        <v>0</v>
      </c>
      <c r="D1785" s="32">
        <f>'Quantities Report_Secondary'!G1783</f>
        <v>0</v>
      </c>
    </row>
    <row r="1786" spans="1:4">
      <c r="A1786" s="15" t="str">
        <f>IF(ISNUMBER(VALUE(SUBSTITUTE('Quantities Report_Secondary'!$A1784,"+",""))), VALUE(SUBSTITUTE('Quantities Report_Secondary'!$A1784,"+","")),IF('Quantities Report_Secondary'!$A1784="","End of Project",$A1785))</f>
        <v>End of Project</v>
      </c>
      <c r="B1786" s="30" t="str">
        <f>IF(ISNUMBER('Quantities Report_Secondary'!$A1784), "", TRIM(CLEAN(SUBSTITUTE('Quantities Report_Secondary'!$A1784, CHAR(160), " "))))</f>
        <v/>
      </c>
      <c r="C1786" s="30">
        <f>'Quantities Report_Secondary'!F1784</f>
        <v>0</v>
      </c>
      <c r="D1786" s="32">
        <f>'Quantities Report_Secondary'!G1784</f>
        <v>0</v>
      </c>
    </row>
    <row r="1787" spans="1:4">
      <c r="A1787" s="15" t="str">
        <f>IF(ISNUMBER(VALUE(SUBSTITUTE('Quantities Report_Secondary'!$A1785,"+",""))), VALUE(SUBSTITUTE('Quantities Report_Secondary'!$A1785,"+","")),IF('Quantities Report_Secondary'!$A1785="","End of Project",$A1786))</f>
        <v>End of Project</v>
      </c>
      <c r="B1787" s="30" t="str">
        <f>IF(ISNUMBER('Quantities Report_Secondary'!$A1785), "", TRIM(CLEAN(SUBSTITUTE('Quantities Report_Secondary'!$A1785, CHAR(160), " "))))</f>
        <v/>
      </c>
      <c r="C1787" s="30">
        <f>'Quantities Report_Secondary'!F1785</f>
        <v>0</v>
      </c>
      <c r="D1787" s="32">
        <f>'Quantities Report_Secondary'!G1785</f>
        <v>0</v>
      </c>
    </row>
    <row r="1788" spans="1:4">
      <c r="A1788" s="15" t="str">
        <f>IF(ISNUMBER(VALUE(SUBSTITUTE('Quantities Report_Secondary'!$A1786,"+",""))), VALUE(SUBSTITUTE('Quantities Report_Secondary'!$A1786,"+","")),IF('Quantities Report_Secondary'!$A1786="","End of Project",$A1787))</f>
        <v>End of Project</v>
      </c>
      <c r="B1788" s="30" t="str">
        <f>IF(ISNUMBER('Quantities Report_Secondary'!$A1786), "", TRIM(CLEAN(SUBSTITUTE('Quantities Report_Secondary'!$A1786, CHAR(160), " "))))</f>
        <v/>
      </c>
      <c r="C1788" s="30">
        <f>'Quantities Report_Secondary'!F1786</f>
        <v>0</v>
      </c>
      <c r="D1788" s="32">
        <f>'Quantities Report_Secondary'!G1786</f>
        <v>0</v>
      </c>
    </row>
    <row r="1789" spans="1:4">
      <c r="A1789" s="15" t="str">
        <f>IF(ISNUMBER(VALUE(SUBSTITUTE('Quantities Report_Secondary'!$A1787,"+",""))), VALUE(SUBSTITUTE('Quantities Report_Secondary'!$A1787,"+","")),IF('Quantities Report_Secondary'!$A1787="","End of Project",$A1788))</f>
        <v>End of Project</v>
      </c>
      <c r="B1789" s="30" t="str">
        <f>IF(ISNUMBER('Quantities Report_Secondary'!$A1787), "", TRIM(CLEAN(SUBSTITUTE('Quantities Report_Secondary'!$A1787, CHAR(160), " "))))</f>
        <v/>
      </c>
      <c r="C1789" s="30">
        <f>'Quantities Report_Secondary'!F1787</f>
        <v>0</v>
      </c>
      <c r="D1789" s="32">
        <f>'Quantities Report_Secondary'!G1787</f>
        <v>0</v>
      </c>
    </row>
    <row r="1790" spans="1:4">
      <c r="A1790" s="15" t="str">
        <f>IF(ISNUMBER(VALUE(SUBSTITUTE('Quantities Report_Secondary'!$A1788,"+",""))), VALUE(SUBSTITUTE('Quantities Report_Secondary'!$A1788,"+","")),IF('Quantities Report_Secondary'!$A1788="","End of Project",$A1789))</f>
        <v>End of Project</v>
      </c>
      <c r="B1790" s="30" t="str">
        <f>IF(ISNUMBER('Quantities Report_Secondary'!$A1788), "", TRIM(CLEAN(SUBSTITUTE('Quantities Report_Secondary'!$A1788, CHAR(160), " "))))</f>
        <v/>
      </c>
      <c r="C1790" s="30">
        <f>'Quantities Report_Secondary'!F1788</f>
        <v>0</v>
      </c>
      <c r="D1790" s="32">
        <f>'Quantities Report_Secondary'!G1788</f>
        <v>0</v>
      </c>
    </row>
    <row r="1791" spans="1:4">
      <c r="A1791" s="15" t="str">
        <f>IF(ISNUMBER(VALUE(SUBSTITUTE('Quantities Report_Secondary'!$A1789,"+",""))), VALUE(SUBSTITUTE('Quantities Report_Secondary'!$A1789,"+","")),IF('Quantities Report_Secondary'!$A1789="","End of Project",$A1790))</f>
        <v>End of Project</v>
      </c>
      <c r="B1791" s="30" t="str">
        <f>IF(ISNUMBER('Quantities Report_Secondary'!$A1789), "", TRIM(CLEAN(SUBSTITUTE('Quantities Report_Secondary'!$A1789, CHAR(160), " "))))</f>
        <v/>
      </c>
      <c r="C1791" s="30">
        <f>'Quantities Report_Secondary'!F1789</f>
        <v>0</v>
      </c>
      <c r="D1791" s="32">
        <f>'Quantities Report_Secondary'!G1789</f>
        <v>0</v>
      </c>
    </row>
    <row r="1792" spans="1:4">
      <c r="A1792" s="15" t="str">
        <f>IF(ISNUMBER(VALUE(SUBSTITUTE('Quantities Report_Secondary'!$A1790,"+",""))), VALUE(SUBSTITUTE('Quantities Report_Secondary'!$A1790,"+","")),IF('Quantities Report_Secondary'!$A1790="","End of Project",$A1791))</f>
        <v>End of Project</v>
      </c>
      <c r="B1792" s="30" t="str">
        <f>IF(ISNUMBER('Quantities Report_Secondary'!$A1790), "", TRIM(CLEAN(SUBSTITUTE('Quantities Report_Secondary'!$A1790, CHAR(160), " "))))</f>
        <v/>
      </c>
      <c r="C1792" s="30">
        <f>'Quantities Report_Secondary'!F1790</f>
        <v>0</v>
      </c>
      <c r="D1792" s="32">
        <f>'Quantities Report_Secondary'!G1790</f>
        <v>0</v>
      </c>
    </row>
    <row r="1793" spans="1:4">
      <c r="A1793" s="15" t="str">
        <f>IF(ISNUMBER(VALUE(SUBSTITUTE('Quantities Report_Secondary'!$A1791,"+",""))), VALUE(SUBSTITUTE('Quantities Report_Secondary'!$A1791,"+","")),IF('Quantities Report_Secondary'!$A1791="","End of Project",$A1792))</f>
        <v>End of Project</v>
      </c>
      <c r="B1793" s="30" t="str">
        <f>IF(ISNUMBER('Quantities Report_Secondary'!$A1791), "", TRIM(CLEAN(SUBSTITUTE('Quantities Report_Secondary'!$A1791, CHAR(160), " "))))</f>
        <v/>
      </c>
      <c r="C1793" s="30">
        <f>'Quantities Report_Secondary'!F1791</f>
        <v>0</v>
      </c>
      <c r="D1793" s="32">
        <f>'Quantities Report_Secondary'!G1791</f>
        <v>0</v>
      </c>
    </row>
    <row r="1794" spans="1:4">
      <c r="A1794" s="15" t="str">
        <f>IF(ISNUMBER(VALUE(SUBSTITUTE('Quantities Report_Secondary'!$A1792,"+",""))), VALUE(SUBSTITUTE('Quantities Report_Secondary'!$A1792,"+","")),IF('Quantities Report_Secondary'!$A1792="","End of Project",$A1793))</f>
        <v>End of Project</v>
      </c>
      <c r="B1794" s="30" t="str">
        <f>IF(ISNUMBER('Quantities Report_Secondary'!$A1792), "", TRIM(CLEAN(SUBSTITUTE('Quantities Report_Secondary'!$A1792, CHAR(160), " "))))</f>
        <v/>
      </c>
      <c r="C1794" s="30">
        <f>'Quantities Report_Secondary'!F1792</f>
        <v>0</v>
      </c>
      <c r="D1794" s="32">
        <f>'Quantities Report_Secondary'!G1792</f>
        <v>0</v>
      </c>
    </row>
    <row r="1795" spans="1:4">
      <c r="A1795" s="15" t="str">
        <f>IF(ISNUMBER(VALUE(SUBSTITUTE('Quantities Report_Secondary'!$A1793,"+",""))), VALUE(SUBSTITUTE('Quantities Report_Secondary'!$A1793,"+","")),IF('Quantities Report_Secondary'!$A1793="","End of Project",$A1794))</f>
        <v>End of Project</v>
      </c>
      <c r="B1795" s="30" t="str">
        <f>IF(ISNUMBER('Quantities Report_Secondary'!$A1793), "", TRIM(CLEAN(SUBSTITUTE('Quantities Report_Secondary'!$A1793, CHAR(160), " "))))</f>
        <v/>
      </c>
      <c r="C1795" s="30">
        <f>'Quantities Report_Secondary'!F1793</f>
        <v>0</v>
      </c>
      <c r="D1795" s="32">
        <f>'Quantities Report_Secondary'!G1793</f>
        <v>0</v>
      </c>
    </row>
    <row r="1796" spans="1:4">
      <c r="A1796" s="15" t="str">
        <f>IF(ISNUMBER(VALUE(SUBSTITUTE('Quantities Report_Secondary'!$A1794,"+",""))), VALUE(SUBSTITUTE('Quantities Report_Secondary'!$A1794,"+","")),IF('Quantities Report_Secondary'!$A1794="","End of Project",$A1795))</f>
        <v>End of Project</v>
      </c>
      <c r="B1796" s="30" t="str">
        <f>IF(ISNUMBER('Quantities Report_Secondary'!$A1794), "", TRIM(CLEAN(SUBSTITUTE('Quantities Report_Secondary'!$A1794, CHAR(160), " "))))</f>
        <v/>
      </c>
      <c r="C1796" s="30">
        <f>'Quantities Report_Secondary'!F1794</f>
        <v>0</v>
      </c>
      <c r="D1796" s="32">
        <f>'Quantities Report_Secondary'!G1794</f>
        <v>0</v>
      </c>
    </row>
    <row r="1797" spans="1:4">
      <c r="A1797" s="15" t="str">
        <f>IF(ISNUMBER(VALUE(SUBSTITUTE('Quantities Report_Secondary'!$A1795,"+",""))), VALUE(SUBSTITUTE('Quantities Report_Secondary'!$A1795,"+","")),IF('Quantities Report_Secondary'!$A1795="","End of Project",$A1796))</f>
        <v>End of Project</v>
      </c>
      <c r="B1797" s="30" t="str">
        <f>IF(ISNUMBER('Quantities Report_Secondary'!$A1795), "", TRIM(CLEAN(SUBSTITUTE('Quantities Report_Secondary'!$A1795, CHAR(160), " "))))</f>
        <v/>
      </c>
      <c r="C1797" s="30">
        <f>'Quantities Report_Secondary'!F1795</f>
        <v>0</v>
      </c>
      <c r="D1797" s="32">
        <f>'Quantities Report_Secondary'!G1795</f>
        <v>0</v>
      </c>
    </row>
    <row r="1798" spans="1:4">
      <c r="A1798" s="15" t="str">
        <f>IF(ISNUMBER(VALUE(SUBSTITUTE('Quantities Report_Secondary'!$A1796,"+",""))), VALUE(SUBSTITUTE('Quantities Report_Secondary'!$A1796,"+","")),IF('Quantities Report_Secondary'!$A1796="","End of Project",$A1797))</f>
        <v>End of Project</v>
      </c>
      <c r="B1798" s="30" t="str">
        <f>IF(ISNUMBER('Quantities Report_Secondary'!$A1796), "", TRIM(CLEAN(SUBSTITUTE('Quantities Report_Secondary'!$A1796, CHAR(160), " "))))</f>
        <v/>
      </c>
      <c r="C1798" s="30">
        <f>'Quantities Report_Secondary'!F1796</f>
        <v>0</v>
      </c>
      <c r="D1798" s="32">
        <f>'Quantities Report_Secondary'!G1796</f>
        <v>0</v>
      </c>
    </row>
    <row r="1799" spans="1:4">
      <c r="A1799" s="15" t="str">
        <f>IF(ISNUMBER(VALUE(SUBSTITUTE('Quantities Report_Secondary'!$A1797,"+",""))), VALUE(SUBSTITUTE('Quantities Report_Secondary'!$A1797,"+","")),IF('Quantities Report_Secondary'!$A1797="","End of Project",$A1798))</f>
        <v>End of Project</v>
      </c>
      <c r="B1799" s="30" t="str">
        <f>IF(ISNUMBER('Quantities Report_Secondary'!$A1797), "", TRIM(CLEAN(SUBSTITUTE('Quantities Report_Secondary'!$A1797, CHAR(160), " "))))</f>
        <v/>
      </c>
      <c r="C1799" s="30">
        <f>'Quantities Report_Secondary'!F1797</f>
        <v>0</v>
      </c>
      <c r="D1799" s="32">
        <f>'Quantities Report_Secondary'!G1797</f>
        <v>0</v>
      </c>
    </row>
    <row r="1800" spans="1:4">
      <c r="A1800" s="15" t="str">
        <f>IF(ISNUMBER(VALUE(SUBSTITUTE('Quantities Report_Secondary'!$A1798,"+",""))), VALUE(SUBSTITUTE('Quantities Report_Secondary'!$A1798,"+","")),IF('Quantities Report_Secondary'!$A1798="","End of Project",$A1799))</f>
        <v>End of Project</v>
      </c>
      <c r="B1800" s="30" t="str">
        <f>IF(ISNUMBER('Quantities Report_Secondary'!$A1798), "", TRIM(CLEAN(SUBSTITUTE('Quantities Report_Secondary'!$A1798, CHAR(160), " "))))</f>
        <v/>
      </c>
      <c r="C1800" s="30">
        <f>'Quantities Report_Secondary'!F1798</f>
        <v>0</v>
      </c>
      <c r="D1800" s="32">
        <f>'Quantities Report_Secondary'!G1798</f>
        <v>0</v>
      </c>
    </row>
    <row r="1801" spans="1:4">
      <c r="A1801" s="15" t="str">
        <f>IF(ISNUMBER(VALUE(SUBSTITUTE('Quantities Report_Secondary'!$A1799,"+",""))), VALUE(SUBSTITUTE('Quantities Report_Secondary'!$A1799,"+","")),IF('Quantities Report_Secondary'!$A1799="","End of Project",$A1800))</f>
        <v>End of Project</v>
      </c>
      <c r="B1801" s="30" t="str">
        <f>IF(ISNUMBER('Quantities Report_Secondary'!$A1799), "", TRIM(CLEAN(SUBSTITUTE('Quantities Report_Secondary'!$A1799, CHAR(160), " "))))</f>
        <v/>
      </c>
      <c r="C1801" s="30">
        <f>'Quantities Report_Secondary'!F1799</f>
        <v>0</v>
      </c>
      <c r="D1801" s="32">
        <f>'Quantities Report_Secondary'!G1799</f>
        <v>0</v>
      </c>
    </row>
    <row r="1802" spans="1:4">
      <c r="A1802" s="15" t="str">
        <f>IF(ISNUMBER(VALUE(SUBSTITUTE('Quantities Report_Secondary'!$A1800,"+",""))), VALUE(SUBSTITUTE('Quantities Report_Secondary'!$A1800,"+","")),IF('Quantities Report_Secondary'!$A1800="","End of Project",$A1801))</f>
        <v>End of Project</v>
      </c>
      <c r="B1802" s="30" t="str">
        <f>IF(ISNUMBER('Quantities Report_Secondary'!$A1800), "", TRIM(CLEAN(SUBSTITUTE('Quantities Report_Secondary'!$A1800, CHAR(160), " "))))</f>
        <v/>
      </c>
      <c r="C1802" s="30">
        <f>'Quantities Report_Secondary'!F1800</f>
        <v>0</v>
      </c>
      <c r="D1802" s="32">
        <f>'Quantities Report_Secondary'!G1800</f>
        <v>0</v>
      </c>
    </row>
    <row r="1803" spans="1:4">
      <c r="A1803" s="15" t="str">
        <f>IF(ISNUMBER(VALUE(SUBSTITUTE('Quantities Report_Secondary'!$A1801,"+",""))), VALUE(SUBSTITUTE('Quantities Report_Secondary'!$A1801,"+","")),IF('Quantities Report_Secondary'!$A1801="","End of Project",$A1802))</f>
        <v>End of Project</v>
      </c>
      <c r="B1803" s="30" t="str">
        <f>IF(ISNUMBER('Quantities Report_Secondary'!$A1801), "", TRIM(CLEAN(SUBSTITUTE('Quantities Report_Secondary'!$A1801, CHAR(160), " "))))</f>
        <v/>
      </c>
      <c r="C1803" s="30">
        <f>'Quantities Report_Secondary'!F1801</f>
        <v>0</v>
      </c>
      <c r="D1803" s="32">
        <f>'Quantities Report_Secondary'!G1801</f>
        <v>0</v>
      </c>
    </row>
    <row r="1804" spans="1:4">
      <c r="A1804" s="15" t="str">
        <f>IF(ISNUMBER(VALUE(SUBSTITUTE('Quantities Report_Secondary'!$A1802,"+",""))), VALUE(SUBSTITUTE('Quantities Report_Secondary'!$A1802,"+","")),IF('Quantities Report_Secondary'!$A1802="","End of Project",$A1803))</f>
        <v>End of Project</v>
      </c>
      <c r="B1804" s="30" t="str">
        <f>IF(ISNUMBER('Quantities Report_Secondary'!$A1802), "", TRIM(CLEAN(SUBSTITUTE('Quantities Report_Secondary'!$A1802, CHAR(160), " "))))</f>
        <v/>
      </c>
      <c r="C1804" s="30">
        <f>'Quantities Report_Secondary'!F1802</f>
        <v>0</v>
      </c>
      <c r="D1804" s="32">
        <f>'Quantities Report_Secondary'!G1802</f>
        <v>0</v>
      </c>
    </row>
    <row r="1805" spans="1:4">
      <c r="A1805" s="15" t="str">
        <f>IF(ISNUMBER(VALUE(SUBSTITUTE('Quantities Report_Secondary'!$A1803,"+",""))), VALUE(SUBSTITUTE('Quantities Report_Secondary'!$A1803,"+","")),IF('Quantities Report_Secondary'!$A1803="","End of Project",$A1804))</f>
        <v>End of Project</v>
      </c>
      <c r="B1805" s="30" t="str">
        <f>IF(ISNUMBER('Quantities Report_Secondary'!$A1803), "", TRIM(CLEAN(SUBSTITUTE('Quantities Report_Secondary'!$A1803, CHAR(160), " "))))</f>
        <v/>
      </c>
      <c r="C1805" s="30">
        <f>'Quantities Report_Secondary'!F1803</f>
        <v>0</v>
      </c>
      <c r="D1805" s="32">
        <f>'Quantities Report_Secondary'!G1803</f>
        <v>0</v>
      </c>
    </row>
    <row r="1806" spans="1:4">
      <c r="A1806" s="15" t="str">
        <f>IF(ISNUMBER(VALUE(SUBSTITUTE('Quantities Report_Secondary'!$A1804,"+",""))), VALUE(SUBSTITUTE('Quantities Report_Secondary'!$A1804,"+","")),IF('Quantities Report_Secondary'!$A1804="","End of Project",$A1805))</f>
        <v>End of Project</v>
      </c>
      <c r="B1806" s="30" t="str">
        <f>IF(ISNUMBER('Quantities Report_Secondary'!$A1804), "", TRIM(CLEAN(SUBSTITUTE('Quantities Report_Secondary'!$A1804, CHAR(160), " "))))</f>
        <v/>
      </c>
      <c r="C1806" s="30">
        <f>'Quantities Report_Secondary'!F1804</f>
        <v>0</v>
      </c>
      <c r="D1806" s="32">
        <f>'Quantities Report_Secondary'!G1804</f>
        <v>0</v>
      </c>
    </row>
    <row r="1807" spans="1:4">
      <c r="A1807" s="15" t="str">
        <f>IF(ISNUMBER(VALUE(SUBSTITUTE('Quantities Report_Secondary'!$A1805,"+",""))), VALUE(SUBSTITUTE('Quantities Report_Secondary'!$A1805,"+","")),IF('Quantities Report_Secondary'!$A1805="","End of Project",$A1806))</f>
        <v>End of Project</v>
      </c>
      <c r="B1807" s="30" t="str">
        <f>IF(ISNUMBER('Quantities Report_Secondary'!$A1805), "", TRIM(CLEAN(SUBSTITUTE('Quantities Report_Secondary'!$A1805, CHAR(160), " "))))</f>
        <v/>
      </c>
      <c r="C1807" s="30">
        <f>'Quantities Report_Secondary'!F1805</f>
        <v>0</v>
      </c>
      <c r="D1807" s="32">
        <f>'Quantities Report_Secondary'!G1805</f>
        <v>0</v>
      </c>
    </row>
    <row r="1808" spans="1:4">
      <c r="A1808" s="15" t="str">
        <f>IF(ISNUMBER(VALUE(SUBSTITUTE('Quantities Report_Secondary'!$A1806,"+",""))), VALUE(SUBSTITUTE('Quantities Report_Secondary'!$A1806,"+","")),IF('Quantities Report_Secondary'!$A1806="","End of Project",$A1807))</f>
        <v>End of Project</v>
      </c>
      <c r="B1808" s="30" t="str">
        <f>IF(ISNUMBER('Quantities Report_Secondary'!$A1806), "", TRIM(CLEAN(SUBSTITUTE('Quantities Report_Secondary'!$A1806, CHAR(160), " "))))</f>
        <v/>
      </c>
      <c r="C1808" s="30">
        <f>'Quantities Report_Secondary'!F1806</f>
        <v>0</v>
      </c>
      <c r="D1808" s="32">
        <f>'Quantities Report_Secondary'!G1806</f>
        <v>0</v>
      </c>
    </row>
    <row r="1809" spans="1:4">
      <c r="A1809" s="15" t="str">
        <f>IF(ISNUMBER(VALUE(SUBSTITUTE('Quantities Report_Secondary'!$A1807,"+",""))), VALUE(SUBSTITUTE('Quantities Report_Secondary'!$A1807,"+","")),IF('Quantities Report_Secondary'!$A1807="","End of Project",$A1808))</f>
        <v>End of Project</v>
      </c>
      <c r="B1809" s="30" t="str">
        <f>IF(ISNUMBER('Quantities Report_Secondary'!$A1807), "", TRIM(CLEAN(SUBSTITUTE('Quantities Report_Secondary'!$A1807, CHAR(160), " "))))</f>
        <v/>
      </c>
      <c r="C1809" s="30">
        <f>'Quantities Report_Secondary'!F1807</f>
        <v>0</v>
      </c>
      <c r="D1809" s="32">
        <f>'Quantities Report_Secondary'!G1807</f>
        <v>0</v>
      </c>
    </row>
    <row r="1810" spans="1:4">
      <c r="A1810" s="15" t="str">
        <f>IF(ISNUMBER(VALUE(SUBSTITUTE('Quantities Report_Secondary'!$A1808,"+",""))), VALUE(SUBSTITUTE('Quantities Report_Secondary'!$A1808,"+","")),IF('Quantities Report_Secondary'!$A1808="","End of Project",$A1809))</f>
        <v>End of Project</v>
      </c>
      <c r="B1810" s="30" t="str">
        <f>IF(ISNUMBER('Quantities Report_Secondary'!$A1808), "", TRIM(CLEAN(SUBSTITUTE('Quantities Report_Secondary'!$A1808, CHAR(160), " "))))</f>
        <v/>
      </c>
      <c r="C1810" s="30">
        <f>'Quantities Report_Secondary'!F1808</f>
        <v>0</v>
      </c>
      <c r="D1810" s="32">
        <f>'Quantities Report_Secondary'!G1808</f>
        <v>0</v>
      </c>
    </row>
    <row r="1811" spans="1:4">
      <c r="A1811" s="15" t="str">
        <f>IF(ISNUMBER(VALUE(SUBSTITUTE('Quantities Report_Secondary'!$A1809,"+",""))), VALUE(SUBSTITUTE('Quantities Report_Secondary'!$A1809,"+","")),IF('Quantities Report_Secondary'!$A1809="","End of Project",$A1810))</f>
        <v>End of Project</v>
      </c>
      <c r="B1811" s="30" t="str">
        <f>IF(ISNUMBER('Quantities Report_Secondary'!$A1809), "", TRIM(CLEAN(SUBSTITUTE('Quantities Report_Secondary'!$A1809, CHAR(160), " "))))</f>
        <v/>
      </c>
      <c r="C1811" s="30">
        <f>'Quantities Report_Secondary'!F1809</f>
        <v>0</v>
      </c>
      <c r="D1811" s="32">
        <f>'Quantities Report_Secondary'!G1809</f>
        <v>0</v>
      </c>
    </row>
    <row r="1812" spans="1:4">
      <c r="A1812" s="15" t="str">
        <f>IF(ISNUMBER(VALUE(SUBSTITUTE('Quantities Report_Secondary'!$A1810,"+",""))), VALUE(SUBSTITUTE('Quantities Report_Secondary'!$A1810,"+","")),IF('Quantities Report_Secondary'!$A1810="","End of Project",$A1811))</f>
        <v>End of Project</v>
      </c>
      <c r="B1812" s="30" t="str">
        <f>IF(ISNUMBER('Quantities Report_Secondary'!$A1810), "", TRIM(CLEAN(SUBSTITUTE('Quantities Report_Secondary'!$A1810, CHAR(160), " "))))</f>
        <v/>
      </c>
      <c r="C1812" s="30">
        <f>'Quantities Report_Secondary'!F1810</f>
        <v>0</v>
      </c>
      <c r="D1812" s="32">
        <f>'Quantities Report_Secondary'!G1810</f>
        <v>0</v>
      </c>
    </row>
    <row r="1813" spans="1:4">
      <c r="A1813" s="15" t="str">
        <f>IF(ISNUMBER(VALUE(SUBSTITUTE('Quantities Report_Secondary'!$A1811,"+",""))), VALUE(SUBSTITUTE('Quantities Report_Secondary'!$A1811,"+","")),IF('Quantities Report_Secondary'!$A1811="","End of Project",$A1812))</f>
        <v>End of Project</v>
      </c>
      <c r="B1813" s="30" t="str">
        <f>IF(ISNUMBER('Quantities Report_Secondary'!$A1811), "", TRIM(CLEAN(SUBSTITUTE('Quantities Report_Secondary'!$A1811, CHAR(160), " "))))</f>
        <v/>
      </c>
      <c r="C1813" s="30">
        <f>'Quantities Report_Secondary'!F1811</f>
        <v>0</v>
      </c>
      <c r="D1813" s="32">
        <f>'Quantities Report_Secondary'!G1811</f>
        <v>0</v>
      </c>
    </row>
    <row r="1814" spans="1:4">
      <c r="A1814" s="15" t="str">
        <f>IF(ISNUMBER(VALUE(SUBSTITUTE('Quantities Report_Secondary'!$A1812,"+",""))), VALUE(SUBSTITUTE('Quantities Report_Secondary'!$A1812,"+","")),IF('Quantities Report_Secondary'!$A1812="","End of Project",$A1813))</f>
        <v>End of Project</v>
      </c>
      <c r="B1814" s="30" t="str">
        <f>IF(ISNUMBER('Quantities Report_Secondary'!$A1812), "", TRIM(CLEAN(SUBSTITUTE('Quantities Report_Secondary'!$A1812, CHAR(160), " "))))</f>
        <v/>
      </c>
      <c r="C1814" s="30">
        <f>'Quantities Report_Secondary'!F1812</f>
        <v>0</v>
      </c>
      <c r="D1814" s="32">
        <f>'Quantities Report_Secondary'!G1812</f>
        <v>0</v>
      </c>
    </row>
    <row r="1815" spans="1:4">
      <c r="A1815" s="15" t="str">
        <f>IF(ISNUMBER(VALUE(SUBSTITUTE('Quantities Report_Secondary'!$A1813,"+",""))), VALUE(SUBSTITUTE('Quantities Report_Secondary'!$A1813,"+","")),IF('Quantities Report_Secondary'!$A1813="","End of Project",$A1814))</f>
        <v>End of Project</v>
      </c>
      <c r="B1815" s="30" t="str">
        <f>IF(ISNUMBER('Quantities Report_Secondary'!$A1813), "", TRIM(CLEAN(SUBSTITUTE('Quantities Report_Secondary'!$A1813, CHAR(160), " "))))</f>
        <v/>
      </c>
      <c r="C1815" s="30">
        <f>'Quantities Report_Secondary'!F1813</f>
        <v>0</v>
      </c>
      <c r="D1815" s="32">
        <f>'Quantities Report_Secondary'!G1813</f>
        <v>0</v>
      </c>
    </row>
    <row r="1816" spans="1:4">
      <c r="A1816" s="15" t="str">
        <f>IF(ISNUMBER(VALUE(SUBSTITUTE('Quantities Report_Secondary'!$A1814,"+",""))), VALUE(SUBSTITUTE('Quantities Report_Secondary'!$A1814,"+","")),IF('Quantities Report_Secondary'!$A1814="","End of Project",$A1815))</f>
        <v>End of Project</v>
      </c>
      <c r="B1816" s="30" t="str">
        <f>IF(ISNUMBER('Quantities Report_Secondary'!$A1814), "", TRIM(CLEAN(SUBSTITUTE('Quantities Report_Secondary'!$A1814, CHAR(160), " "))))</f>
        <v/>
      </c>
      <c r="C1816" s="30">
        <f>'Quantities Report_Secondary'!F1814</f>
        <v>0</v>
      </c>
      <c r="D1816" s="32">
        <f>'Quantities Report_Secondary'!G1814</f>
        <v>0</v>
      </c>
    </row>
    <row r="1817" spans="1:4">
      <c r="A1817" s="15" t="str">
        <f>IF(ISNUMBER(VALUE(SUBSTITUTE('Quantities Report_Secondary'!$A1815,"+",""))), VALUE(SUBSTITUTE('Quantities Report_Secondary'!$A1815,"+","")),IF('Quantities Report_Secondary'!$A1815="","End of Project",$A1816))</f>
        <v>End of Project</v>
      </c>
      <c r="B1817" s="30" t="str">
        <f>IF(ISNUMBER('Quantities Report_Secondary'!$A1815), "", TRIM(CLEAN(SUBSTITUTE('Quantities Report_Secondary'!$A1815, CHAR(160), " "))))</f>
        <v/>
      </c>
      <c r="C1817" s="30">
        <f>'Quantities Report_Secondary'!F1815</f>
        <v>0</v>
      </c>
      <c r="D1817" s="32">
        <f>'Quantities Report_Secondary'!G1815</f>
        <v>0</v>
      </c>
    </row>
    <row r="1818" spans="1:4">
      <c r="A1818" s="15" t="str">
        <f>IF(ISNUMBER(VALUE(SUBSTITUTE('Quantities Report_Secondary'!$A1816,"+",""))), VALUE(SUBSTITUTE('Quantities Report_Secondary'!$A1816,"+","")),IF('Quantities Report_Secondary'!$A1816="","End of Project",$A1817))</f>
        <v>End of Project</v>
      </c>
      <c r="B1818" s="30" t="str">
        <f>IF(ISNUMBER('Quantities Report_Secondary'!$A1816), "", TRIM(CLEAN(SUBSTITUTE('Quantities Report_Secondary'!$A1816, CHAR(160), " "))))</f>
        <v/>
      </c>
      <c r="C1818" s="30">
        <f>'Quantities Report_Secondary'!F1816</f>
        <v>0</v>
      </c>
      <c r="D1818" s="32">
        <f>'Quantities Report_Secondary'!G1816</f>
        <v>0</v>
      </c>
    </row>
    <row r="1819" spans="1:4">
      <c r="A1819" s="15" t="str">
        <f>IF(ISNUMBER(VALUE(SUBSTITUTE('Quantities Report_Secondary'!$A1817,"+",""))), VALUE(SUBSTITUTE('Quantities Report_Secondary'!$A1817,"+","")),IF('Quantities Report_Secondary'!$A1817="","End of Project",$A1818))</f>
        <v>End of Project</v>
      </c>
      <c r="B1819" s="30" t="str">
        <f>IF(ISNUMBER('Quantities Report_Secondary'!$A1817), "", TRIM(CLEAN(SUBSTITUTE('Quantities Report_Secondary'!$A1817, CHAR(160), " "))))</f>
        <v/>
      </c>
      <c r="C1819" s="30">
        <f>'Quantities Report_Secondary'!F1817</f>
        <v>0</v>
      </c>
      <c r="D1819" s="32">
        <f>'Quantities Report_Secondary'!G1817</f>
        <v>0</v>
      </c>
    </row>
    <row r="1820" spans="1:4">
      <c r="A1820" s="15" t="str">
        <f>IF(ISNUMBER(VALUE(SUBSTITUTE('Quantities Report_Secondary'!$A1818,"+",""))), VALUE(SUBSTITUTE('Quantities Report_Secondary'!$A1818,"+","")),IF('Quantities Report_Secondary'!$A1818="","End of Project",$A1819))</f>
        <v>End of Project</v>
      </c>
      <c r="B1820" s="30" t="str">
        <f>IF(ISNUMBER('Quantities Report_Secondary'!$A1818), "", TRIM(CLEAN(SUBSTITUTE('Quantities Report_Secondary'!$A1818, CHAR(160), " "))))</f>
        <v/>
      </c>
      <c r="C1820" s="30">
        <f>'Quantities Report_Secondary'!F1818</f>
        <v>0</v>
      </c>
      <c r="D1820" s="32">
        <f>'Quantities Report_Secondary'!G1818</f>
        <v>0</v>
      </c>
    </row>
    <row r="1821" spans="1:4">
      <c r="A1821" s="15" t="str">
        <f>IF(ISNUMBER(VALUE(SUBSTITUTE('Quantities Report_Secondary'!$A1819,"+",""))), VALUE(SUBSTITUTE('Quantities Report_Secondary'!$A1819,"+","")),IF('Quantities Report_Secondary'!$A1819="","End of Project",$A1820))</f>
        <v>End of Project</v>
      </c>
      <c r="B1821" s="30" t="str">
        <f>IF(ISNUMBER('Quantities Report_Secondary'!$A1819), "", TRIM(CLEAN(SUBSTITUTE('Quantities Report_Secondary'!$A1819, CHAR(160), " "))))</f>
        <v/>
      </c>
      <c r="C1821" s="30">
        <f>'Quantities Report_Secondary'!F1819</f>
        <v>0</v>
      </c>
      <c r="D1821" s="32">
        <f>'Quantities Report_Secondary'!G1819</f>
        <v>0</v>
      </c>
    </row>
    <row r="1822" spans="1:4">
      <c r="A1822" s="15" t="str">
        <f>IF(ISNUMBER(VALUE(SUBSTITUTE('Quantities Report_Secondary'!$A1820,"+",""))), VALUE(SUBSTITUTE('Quantities Report_Secondary'!$A1820,"+","")),IF('Quantities Report_Secondary'!$A1820="","End of Project",$A1821))</f>
        <v>End of Project</v>
      </c>
      <c r="B1822" s="30" t="str">
        <f>IF(ISNUMBER('Quantities Report_Secondary'!$A1820), "", TRIM(CLEAN(SUBSTITUTE('Quantities Report_Secondary'!$A1820, CHAR(160), " "))))</f>
        <v/>
      </c>
      <c r="C1822" s="30">
        <f>'Quantities Report_Secondary'!F1820</f>
        <v>0</v>
      </c>
      <c r="D1822" s="32">
        <f>'Quantities Report_Secondary'!G1820</f>
        <v>0</v>
      </c>
    </row>
    <row r="1823" spans="1:4">
      <c r="A1823" s="15" t="str">
        <f>IF(ISNUMBER(VALUE(SUBSTITUTE('Quantities Report_Secondary'!$A1821,"+",""))), VALUE(SUBSTITUTE('Quantities Report_Secondary'!$A1821,"+","")),IF('Quantities Report_Secondary'!$A1821="","End of Project",$A1822))</f>
        <v>End of Project</v>
      </c>
      <c r="B1823" s="30" t="str">
        <f>IF(ISNUMBER('Quantities Report_Secondary'!$A1821), "", TRIM(CLEAN(SUBSTITUTE('Quantities Report_Secondary'!$A1821, CHAR(160), " "))))</f>
        <v/>
      </c>
      <c r="C1823" s="30">
        <f>'Quantities Report_Secondary'!F1821</f>
        <v>0</v>
      </c>
      <c r="D1823" s="32">
        <f>'Quantities Report_Secondary'!G1821</f>
        <v>0</v>
      </c>
    </row>
    <row r="1824" spans="1:4">
      <c r="A1824" s="15" t="str">
        <f>IF(ISNUMBER(VALUE(SUBSTITUTE('Quantities Report_Secondary'!$A1822,"+",""))), VALUE(SUBSTITUTE('Quantities Report_Secondary'!$A1822,"+","")),IF('Quantities Report_Secondary'!$A1822="","End of Project",$A1823))</f>
        <v>End of Project</v>
      </c>
      <c r="B1824" s="30" t="str">
        <f>IF(ISNUMBER('Quantities Report_Secondary'!$A1822), "", TRIM(CLEAN(SUBSTITUTE('Quantities Report_Secondary'!$A1822, CHAR(160), " "))))</f>
        <v/>
      </c>
      <c r="C1824" s="30">
        <f>'Quantities Report_Secondary'!F1822</f>
        <v>0</v>
      </c>
      <c r="D1824" s="32">
        <f>'Quantities Report_Secondary'!G1822</f>
        <v>0</v>
      </c>
    </row>
    <row r="1825" spans="1:4">
      <c r="A1825" s="15" t="str">
        <f>IF(ISNUMBER(VALUE(SUBSTITUTE('Quantities Report_Secondary'!$A1823,"+",""))), VALUE(SUBSTITUTE('Quantities Report_Secondary'!$A1823,"+","")),IF('Quantities Report_Secondary'!$A1823="","End of Project",$A1824))</f>
        <v>End of Project</v>
      </c>
      <c r="B1825" s="30" t="str">
        <f>IF(ISNUMBER('Quantities Report_Secondary'!$A1823), "", TRIM(CLEAN(SUBSTITUTE('Quantities Report_Secondary'!$A1823, CHAR(160), " "))))</f>
        <v/>
      </c>
      <c r="C1825" s="30">
        <f>'Quantities Report_Secondary'!F1823</f>
        <v>0</v>
      </c>
      <c r="D1825" s="32">
        <f>'Quantities Report_Secondary'!G1823</f>
        <v>0</v>
      </c>
    </row>
    <row r="1826" spans="1:4">
      <c r="A1826" s="15" t="str">
        <f>IF(ISNUMBER(VALUE(SUBSTITUTE('Quantities Report_Secondary'!$A1824,"+",""))), VALUE(SUBSTITUTE('Quantities Report_Secondary'!$A1824,"+","")),IF('Quantities Report_Secondary'!$A1824="","End of Project",$A1825))</f>
        <v>End of Project</v>
      </c>
      <c r="B1826" s="30" t="str">
        <f>IF(ISNUMBER('Quantities Report_Secondary'!$A1824), "", TRIM(CLEAN(SUBSTITUTE('Quantities Report_Secondary'!$A1824, CHAR(160), " "))))</f>
        <v/>
      </c>
      <c r="C1826" s="30">
        <f>'Quantities Report_Secondary'!F1824</f>
        <v>0</v>
      </c>
      <c r="D1826" s="32">
        <f>'Quantities Report_Secondary'!G1824</f>
        <v>0</v>
      </c>
    </row>
    <row r="1827" spans="1:4">
      <c r="A1827" s="15" t="str">
        <f>IF(ISNUMBER(VALUE(SUBSTITUTE('Quantities Report_Secondary'!$A1825,"+",""))), VALUE(SUBSTITUTE('Quantities Report_Secondary'!$A1825,"+","")),IF('Quantities Report_Secondary'!$A1825="","End of Project",$A1826))</f>
        <v>End of Project</v>
      </c>
      <c r="B1827" s="30" t="str">
        <f>IF(ISNUMBER('Quantities Report_Secondary'!$A1825), "", TRIM(CLEAN(SUBSTITUTE('Quantities Report_Secondary'!$A1825, CHAR(160), " "))))</f>
        <v/>
      </c>
      <c r="C1827" s="30">
        <f>'Quantities Report_Secondary'!F1825</f>
        <v>0</v>
      </c>
      <c r="D1827" s="32">
        <f>'Quantities Report_Secondary'!G1825</f>
        <v>0</v>
      </c>
    </row>
    <row r="1828" spans="1:4">
      <c r="A1828" s="15" t="str">
        <f>IF(ISNUMBER(VALUE(SUBSTITUTE('Quantities Report_Secondary'!$A1826,"+",""))), VALUE(SUBSTITUTE('Quantities Report_Secondary'!$A1826,"+","")),IF('Quantities Report_Secondary'!$A1826="","End of Project",$A1827))</f>
        <v>End of Project</v>
      </c>
      <c r="B1828" s="30" t="str">
        <f>IF(ISNUMBER('Quantities Report_Secondary'!$A1826), "", TRIM(CLEAN(SUBSTITUTE('Quantities Report_Secondary'!$A1826, CHAR(160), " "))))</f>
        <v/>
      </c>
      <c r="C1828" s="30">
        <f>'Quantities Report_Secondary'!F1826</f>
        <v>0</v>
      </c>
      <c r="D1828" s="32">
        <f>'Quantities Report_Secondary'!G1826</f>
        <v>0</v>
      </c>
    </row>
    <row r="1829" spans="1:4">
      <c r="A1829" s="15" t="str">
        <f>IF(ISNUMBER(VALUE(SUBSTITUTE('Quantities Report_Secondary'!$A1827,"+",""))), VALUE(SUBSTITUTE('Quantities Report_Secondary'!$A1827,"+","")),IF('Quantities Report_Secondary'!$A1827="","End of Project",$A1828))</f>
        <v>End of Project</v>
      </c>
      <c r="B1829" s="30" t="str">
        <f>IF(ISNUMBER('Quantities Report_Secondary'!$A1827), "", TRIM(CLEAN(SUBSTITUTE('Quantities Report_Secondary'!$A1827, CHAR(160), " "))))</f>
        <v/>
      </c>
      <c r="C1829" s="30">
        <f>'Quantities Report_Secondary'!F1827</f>
        <v>0</v>
      </c>
      <c r="D1829" s="32">
        <f>'Quantities Report_Secondary'!G1827</f>
        <v>0</v>
      </c>
    </row>
    <row r="1830" spans="1:4">
      <c r="A1830" s="15" t="str">
        <f>IF(ISNUMBER(VALUE(SUBSTITUTE('Quantities Report_Secondary'!$A1828,"+",""))), VALUE(SUBSTITUTE('Quantities Report_Secondary'!$A1828,"+","")),IF('Quantities Report_Secondary'!$A1828="","End of Project",$A1829))</f>
        <v>End of Project</v>
      </c>
      <c r="B1830" s="30" t="str">
        <f>IF(ISNUMBER('Quantities Report_Secondary'!$A1828), "", TRIM(CLEAN(SUBSTITUTE('Quantities Report_Secondary'!$A1828, CHAR(160), " "))))</f>
        <v/>
      </c>
      <c r="C1830" s="30">
        <f>'Quantities Report_Secondary'!F1828</f>
        <v>0</v>
      </c>
      <c r="D1830" s="32">
        <f>'Quantities Report_Secondary'!G1828</f>
        <v>0</v>
      </c>
    </row>
    <row r="1831" spans="1:4">
      <c r="A1831" s="15" t="str">
        <f>IF(ISNUMBER(VALUE(SUBSTITUTE('Quantities Report_Secondary'!$A1829,"+",""))), VALUE(SUBSTITUTE('Quantities Report_Secondary'!$A1829,"+","")),IF('Quantities Report_Secondary'!$A1829="","End of Project",$A1830))</f>
        <v>End of Project</v>
      </c>
      <c r="B1831" s="30" t="str">
        <f>IF(ISNUMBER('Quantities Report_Secondary'!$A1829), "", TRIM(CLEAN(SUBSTITUTE('Quantities Report_Secondary'!$A1829, CHAR(160), " "))))</f>
        <v/>
      </c>
      <c r="C1831" s="30">
        <f>'Quantities Report_Secondary'!F1829</f>
        <v>0</v>
      </c>
      <c r="D1831" s="32">
        <f>'Quantities Report_Secondary'!G1829</f>
        <v>0</v>
      </c>
    </row>
    <row r="1832" spans="1:4">
      <c r="A1832" s="15" t="str">
        <f>IF(ISNUMBER(VALUE(SUBSTITUTE('Quantities Report_Secondary'!$A1830,"+",""))), VALUE(SUBSTITUTE('Quantities Report_Secondary'!$A1830,"+","")),IF('Quantities Report_Secondary'!$A1830="","End of Project",$A1831))</f>
        <v>End of Project</v>
      </c>
      <c r="B1832" s="30" t="str">
        <f>IF(ISNUMBER('Quantities Report_Secondary'!$A1830), "", TRIM(CLEAN(SUBSTITUTE('Quantities Report_Secondary'!$A1830, CHAR(160), " "))))</f>
        <v/>
      </c>
      <c r="C1832" s="30">
        <f>'Quantities Report_Secondary'!F1830</f>
        <v>0</v>
      </c>
      <c r="D1832" s="32">
        <f>'Quantities Report_Secondary'!G1830</f>
        <v>0</v>
      </c>
    </row>
    <row r="1833" spans="1:4">
      <c r="A1833" s="15" t="str">
        <f>IF(ISNUMBER(VALUE(SUBSTITUTE('Quantities Report_Secondary'!$A1831,"+",""))), VALUE(SUBSTITUTE('Quantities Report_Secondary'!$A1831,"+","")),IF('Quantities Report_Secondary'!$A1831="","End of Project",$A1832))</f>
        <v>End of Project</v>
      </c>
      <c r="B1833" s="30" t="str">
        <f>IF(ISNUMBER('Quantities Report_Secondary'!$A1831), "", TRIM(CLEAN(SUBSTITUTE('Quantities Report_Secondary'!$A1831, CHAR(160), " "))))</f>
        <v/>
      </c>
      <c r="C1833" s="30">
        <f>'Quantities Report_Secondary'!F1831</f>
        <v>0</v>
      </c>
      <c r="D1833" s="32">
        <f>'Quantities Report_Secondary'!G1831</f>
        <v>0</v>
      </c>
    </row>
    <row r="1834" spans="1:4">
      <c r="A1834" s="15" t="str">
        <f>IF(ISNUMBER(VALUE(SUBSTITUTE('Quantities Report_Secondary'!$A1832,"+",""))), VALUE(SUBSTITUTE('Quantities Report_Secondary'!$A1832,"+","")),IF('Quantities Report_Secondary'!$A1832="","End of Project",$A1833))</f>
        <v>End of Project</v>
      </c>
      <c r="B1834" s="30" t="str">
        <f>IF(ISNUMBER('Quantities Report_Secondary'!$A1832), "", TRIM(CLEAN(SUBSTITUTE('Quantities Report_Secondary'!$A1832, CHAR(160), " "))))</f>
        <v/>
      </c>
      <c r="C1834" s="30">
        <f>'Quantities Report_Secondary'!F1832</f>
        <v>0</v>
      </c>
      <c r="D1834" s="32">
        <f>'Quantities Report_Secondary'!G1832</f>
        <v>0</v>
      </c>
    </row>
    <row r="1835" spans="1:4">
      <c r="A1835" s="15" t="str">
        <f>IF(ISNUMBER(VALUE(SUBSTITUTE('Quantities Report_Secondary'!$A1833,"+",""))), VALUE(SUBSTITUTE('Quantities Report_Secondary'!$A1833,"+","")),IF('Quantities Report_Secondary'!$A1833="","End of Project",$A1834))</f>
        <v>End of Project</v>
      </c>
      <c r="B1835" s="30" t="str">
        <f>IF(ISNUMBER('Quantities Report_Secondary'!$A1833), "", TRIM(CLEAN(SUBSTITUTE('Quantities Report_Secondary'!$A1833, CHAR(160), " "))))</f>
        <v/>
      </c>
      <c r="C1835" s="30">
        <f>'Quantities Report_Secondary'!F1833</f>
        <v>0</v>
      </c>
      <c r="D1835" s="32">
        <f>'Quantities Report_Secondary'!G1833</f>
        <v>0</v>
      </c>
    </row>
    <row r="1836" spans="1:4">
      <c r="A1836" s="15" t="str">
        <f>IF(ISNUMBER(VALUE(SUBSTITUTE('Quantities Report_Secondary'!$A1834,"+",""))), VALUE(SUBSTITUTE('Quantities Report_Secondary'!$A1834,"+","")),IF('Quantities Report_Secondary'!$A1834="","End of Project",$A1835))</f>
        <v>End of Project</v>
      </c>
      <c r="B1836" s="30" t="str">
        <f>IF(ISNUMBER('Quantities Report_Secondary'!$A1834), "", TRIM(CLEAN(SUBSTITUTE('Quantities Report_Secondary'!$A1834, CHAR(160), " "))))</f>
        <v/>
      </c>
      <c r="C1836" s="30">
        <f>'Quantities Report_Secondary'!F1834</f>
        <v>0</v>
      </c>
      <c r="D1836" s="32">
        <f>'Quantities Report_Secondary'!G1834</f>
        <v>0</v>
      </c>
    </row>
    <row r="1837" spans="1:4">
      <c r="A1837" s="15" t="str">
        <f>IF(ISNUMBER(VALUE(SUBSTITUTE('Quantities Report_Secondary'!$A1835,"+",""))), VALUE(SUBSTITUTE('Quantities Report_Secondary'!$A1835,"+","")),IF('Quantities Report_Secondary'!$A1835="","End of Project",$A1836))</f>
        <v>End of Project</v>
      </c>
      <c r="B1837" s="30" t="str">
        <f>IF(ISNUMBER('Quantities Report_Secondary'!$A1835), "", TRIM(CLEAN(SUBSTITUTE('Quantities Report_Secondary'!$A1835, CHAR(160), " "))))</f>
        <v/>
      </c>
      <c r="C1837" s="30">
        <f>'Quantities Report_Secondary'!F1835</f>
        <v>0</v>
      </c>
      <c r="D1837" s="32">
        <f>'Quantities Report_Secondary'!G1835</f>
        <v>0</v>
      </c>
    </row>
    <row r="1838" spans="1:4">
      <c r="A1838" s="15" t="str">
        <f>IF(ISNUMBER(VALUE(SUBSTITUTE('Quantities Report_Secondary'!$A1836,"+",""))), VALUE(SUBSTITUTE('Quantities Report_Secondary'!$A1836,"+","")),IF('Quantities Report_Secondary'!$A1836="","End of Project",$A1837))</f>
        <v>End of Project</v>
      </c>
      <c r="B1838" s="30" t="str">
        <f>IF(ISNUMBER('Quantities Report_Secondary'!$A1836), "", TRIM(CLEAN(SUBSTITUTE('Quantities Report_Secondary'!$A1836, CHAR(160), " "))))</f>
        <v/>
      </c>
      <c r="C1838" s="30">
        <f>'Quantities Report_Secondary'!F1836</f>
        <v>0</v>
      </c>
      <c r="D1838" s="32">
        <f>'Quantities Report_Secondary'!G1836</f>
        <v>0</v>
      </c>
    </row>
    <row r="1839" spans="1:4">
      <c r="A1839" s="15" t="str">
        <f>IF(ISNUMBER(VALUE(SUBSTITUTE('Quantities Report_Secondary'!$A1837,"+",""))), VALUE(SUBSTITUTE('Quantities Report_Secondary'!$A1837,"+","")),IF('Quantities Report_Secondary'!$A1837="","End of Project",$A1838))</f>
        <v>End of Project</v>
      </c>
      <c r="B1839" s="30" t="str">
        <f>IF(ISNUMBER('Quantities Report_Secondary'!$A1837), "", TRIM(CLEAN(SUBSTITUTE('Quantities Report_Secondary'!$A1837, CHAR(160), " "))))</f>
        <v/>
      </c>
      <c r="C1839" s="30">
        <f>'Quantities Report_Secondary'!F1837</f>
        <v>0</v>
      </c>
      <c r="D1839" s="32">
        <f>'Quantities Report_Secondary'!G1837</f>
        <v>0</v>
      </c>
    </row>
    <row r="1840" spans="1:4">
      <c r="A1840" s="15" t="str">
        <f>IF(ISNUMBER(VALUE(SUBSTITUTE('Quantities Report_Secondary'!$A1838,"+",""))), VALUE(SUBSTITUTE('Quantities Report_Secondary'!$A1838,"+","")),IF('Quantities Report_Secondary'!$A1838="","End of Project",$A1839))</f>
        <v>End of Project</v>
      </c>
      <c r="B1840" s="30" t="str">
        <f>IF(ISNUMBER('Quantities Report_Secondary'!$A1838), "", TRIM(CLEAN(SUBSTITUTE('Quantities Report_Secondary'!$A1838, CHAR(160), " "))))</f>
        <v/>
      </c>
      <c r="C1840" s="30">
        <f>'Quantities Report_Secondary'!F1838</f>
        <v>0</v>
      </c>
      <c r="D1840" s="32">
        <f>'Quantities Report_Secondary'!G1838</f>
        <v>0</v>
      </c>
    </row>
    <row r="1841" spans="1:4">
      <c r="A1841" s="15" t="str">
        <f>IF(ISNUMBER(VALUE(SUBSTITUTE('Quantities Report_Secondary'!$A1839,"+",""))), VALUE(SUBSTITUTE('Quantities Report_Secondary'!$A1839,"+","")),IF('Quantities Report_Secondary'!$A1839="","End of Project",$A1840))</f>
        <v>End of Project</v>
      </c>
      <c r="B1841" s="30" t="str">
        <f>IF(ISNUMBER('Quantities Report_Secondary'!$A1839), "", TRIM(CLEAN(SUBSTITUTE('Quantities Report_Secondary'!$A1839, CHAR(160), " "))))</f>
        <v/>
      </c>
      <c r="C1841" s="30">
        <f>'Quantities Report_Secondary'!F1839</f>
        <v>0</v>
      </c>
      <c r="D1841" s="32">
        <f>'Quantities Report_Secondary'!G1839</f>
        <v>0</v>
      </c>
    </row>
    <row r="1842" spans="1:4">
      <c r="A1842" s="15" t="str">
        <f>IF(ISNUMBER(VALUE(SUBSTITUTE('Quantities Report_Secondary'!$A1840,"+",""))), VALUE(SUBSTITUTE('Quantities Report_Secondary'!$A1840,"+","")),IF('Quantities Report_Secondary'!$A1840="","End of Project",$A1841))</f>
        <v>End of Project</v>
      </c>
      <c r="B1842" s="30" t="str">
        <f>IF(ISNUMBER('Quantities Report_Secondary'!$A1840), "", TRIM(CLEAN(SUBSTITUTE('Quantities Report_Secondary'!$A1840, CHAR(160), " "))))</f>
        <v/>
      </c>
      <c r="C1842" s="30">
        <f>'Quantities Report_Secondary'!F1840</f>
        <v>0</v>
      </c>
      <c r="D1842" s="32">
        <f>'Quantities Report_Secondary'!G1840</f>
        <v>0</v>
      </c>
    </row>
    <row r="1843" spans="1:4">
      <c r="A1843" s="15" t="str">
        <f>IF(ISNUMBER(VALUE(SUBSTITUTE('Quantities Report_Secondary'!$A1841,"+",""))), VALUE(SUBSTITUTE('Quantities Report_Secondary'!$A1841,"+","")),IF('Quantities Report_Secondary'!$A1841="","End of Project",$A1842))</f>
        <v>End of Project</v>
      </c>
      <c r="B1843" s="30" t="str">
        <f>IF(ISNUMBER('Quantities Report_Secondary'!$A1841), "", TRIM(CLEAN(SUBSTITUTE('Quantities Report_Secondary'!$A1841, CHAR(160), " "))))</f>
        <v/>
      </c>
      <c r="C1843" s="30">
        <f>'Quantities Report_Secondary'!F1841</f>
        <v>0</v>
      </c>
      <c r="D1843" s="32">
        <f>'Quantities Report_Secondary'!G1841</f>
        <v>0</v>
      </c>
    </row>
    <row r="1844" spans="1:4">
      <c r="A1844" s="15" t="str">
        <f>IF(ISNUMBER(VALUE(SUBSTITUTE('Quantities Report_Secondary'!$A1842,"+",""))), VALUE(SUBSTITUTE('Quantities Report_Secondary'!$A1842,"+","")),IF('Quantities Report_Secondary'!$A1842="","End of Project",$A1843))</f>
        <v>End of Project</v>
      </c>
      <c r="B1844" s="30" t="str">
        <f>IF(ISNUMBER('Quantities Report_Secondary'!$A1842), "", TRIM(CLEAN(SUBSTITUTE('Quantities Report_Secondary'!$A1842, CHAR(160), " "))))</f>
        <v/>
      </c>
      <c r="C1844" s="30">
        <f>'Quantities Report_Secondary'!F1842</f>
        <v>0</v>
      </c>
      <c r="D1844" s="32">
        <f>'Quantities Report_Secondary'!G1842</f>
        <v>0</v>
      </c>
    </row>
    <row r="1845" spans="1:4">
      <c r="A1845" s="15" t="str">
        <f>IF(ISNUMBER(VALUE(SUBSTITUTE('Quantities Report_Secondary'!$A1843,"+",""))), VALUE(SUBSTITUTE('Quantities Report_Secondary'!$A1843,"+","")),IF('Quantities Report_Secondary'!$A1843="","End of Project",$A1844))</f>
        <v>End of Project</v>
      </c>
      <c r="B1845" s="30" t="str">
        <f>IF(ISNUMBER('Quantities Report_Secondary'!$A1843), "", TRIM(CLEAN(SUBSTITUTE('Quantities Report_Secondary'!$A1843, CHAR(160), " "))))</f>
        <v/>
      </c>
      <c r="C1845" s="30">
        <f>'Quantities Report_Secondary'!F1843</f>
        <v>0</v>
      </c>
      <c r="D1845" s="32">
        <f>'Quantities Report_Secondary'!G1843</f>
        <v>0</v>
      </c>
    </row>
    <row r="1846" spans="1:4">
      <c r="A1846" s="15" t="str">
        <f>IF(ISNUMBER(VALUE(SUBSTITUTE('Quantities Report_Secondary'!$A1844,"+",""))), VALUE(SUBSTITUTE('Quantities Report_Secondary'!$A1844,"+","")),IF('Quantities Report_Secondary'!$A1844="","End of Project",$A1845))</f>
        <v>End of Project</v>
      </c>
      <c r="B1846" s="30" t="str">
        <f>IF(ISNUMBER('Quantities Report_Secondary'!$A1844), "", TRIM(CLEAN(SUBSTITUTE('Quantities Report_Secondary'!$A1844, CHAR(160), " "))))</f>
        <v/>
      </c>
      <c r="C1846" s="30">
        <f>'Quantities Report_Secondary'!F1844</f>
        <v>0</v>
      </c>
      <c r="D1846" s="32">
        <f>'Quantities Report_Secondary'!G1844</f>
        <v>0</v>
      </c>
    </row>
    <row r="1847" spans="1:4">
      <c r="A1847" s="15" t="str">
        <f>IF(ISNUMBER(VALUE(SUBSTITUTE('Quantities Report_Secondary'!$A1845,"+",""))), VALUE(SUBSTITUTE('Quantities Report_Secondary'!$A1845,"+","")),IF('Quantities Report_Secondary'!$A1845="","End of Project",$A1846))</f>
        <v>End of Project</v>
      </c>
      <c r="B1847" s="30" t="str">
        <f>IF(ISNUMBER('Quantities Report_Secondary'!$A1845), "", TRIM(CLEAN(SUBSTITUTE('Quantities Report_Secondary'!$A1845, CHAR(160), " "))))</f>
        <v/>
      </c>
      <c r="C1847" s="30">
        <f>'Quantities Report_Secondary'!F1845</f>
        <v>0</v>
      </c>
      <c r="D1847" s="32">
        <f>'Quantities Report_Secondary'!G1845</f>
        <v>0</v>
      </c>
    </row>
    <row r="1848" spans="1:4">
      <c r="A1848" s="15" t="str">
        <f>IF(ISNUMBER(VALUE(SUBSTITUTE('Quantities Report_Secondary'!$A1846,"+",""))), VALUE(SUBSTITUTE('Quantities Report_Secondary'!$A1846,"+","")),IF('Quantities Report_Secondary'!$A1846="","End of Project",$A1847))</f>
        <v>End of Project</v>
      </c>
      <c r="B1848" s="30" t="str">
        <f>IF(ISNUMBER('Quantities Report_Secondary'!$A1846), "", TRIM(CLEAN(SUBSTITUTE('Quantities Report_Secondary'!$A1846, CHAR(160), " "))))</f>
        <v/>
      </c>
      <c r="C1848" s="30">
        <f>'Quantities Report_Secondary'!F1846</f>
        <v>0</v>
      </c>
      <c r="D1848" s="32">
        <f>'Quantities Report_Secondary'!G1846</f>
        <v>0</v>
      </c>
    </row>
    <row r="1849" spans="1:4">
      <c r="A1849" s="15" t="str">
        <f>IF(ISNUMBER(VALUE(SUBSTITUTE('Quantities Report_Secondary'!$A1847,"+",""))), VALUE(SUBSTITUTE('Quantities Report_Secondary'!$A1847,"+","")),IF('Quantities Report_Secondary'!$A1847="","End of Project",$A1848))</f>
        <v>End of Project</v>
      </c>
      <c r="B1849" s="30" t="str">
        <f>IF(ISNUMBER('Quantities Report_Secondary'!$A1847), "", TRIM(CLEAN(SUBSTITUTE('Quantities Report_Secondary'!$A1847, CHAR(160), " "))))</f>
        <v/>
      </c>
      <c r="C1849" s="30">
        <f>'Quantities Report_Secondary'!F1847</f>
        <v>0</v>
      </c>
      <c r="D1849" s="32">
        <f>'Quantities Report_Secondary'!G1847</f>
        <v>0</v>
      </c>
    </row>
    <row r="1850" spans="1:4">
      <c r="A1850" s="15" t="str">
        <f>IF(ISNUMBER(VALUE(SUBSTITUTE('Quantities Report_Secondary'!$A1848,"+",""))), VALUE(SUBSTITUTE('Quantities Report_Secondary'!$A1848,"+","")),IF('Quantities Report_Secondary'!$A1848="","End of Project",$A1849))</f>
        <v>End of Project</v>
      </c>
      <c r="B1850" s="30" t="str">
        <f>IF(ISNUMBER('Quantities Report_Secondary'!$A1848), "", TRIM(CLEAN(SUBSTITUTE('Quantities Report_Secondary'!$A1848, CHAR(160), " "))))</f>
        <v/>
      </c>
      <c r="C1850" s="30">
        <f>'Quantities Report_Secondary'!F1848</f>
        <v>0</v>
      </c>
      <c r="D1850" s="32">
        <f>'Quantities Report_Secondary'!G1848</f>
        <v>0</v>
      </c>
    </row>
    <row r="1851" spans="1:4">
      <c r="A1851" s="15" t="str">
        <f>IF(ISNUMBER(VALUE(SUBSTITUTE('Quantities Report_Secondary'!$A1849,"+",""))), VALUE(SUBSTITUTE('Quantities Report_Secondary'!$A1849,"+","")),IF('Quantities Report_Secondary'!$A1849="","End of Project",$A1850))</f>
        <v>End of Project</v>
      </c>
      <c r="B1851" s="30" t="str">
        <f>IF(ISNUMBER('Quantities Report_Secondary'!$A1849), "", TRIM(CLEAN(SUBSTITUTE('Quantities Report_Secondary'!$A1849, CHAR(160), " "))))</f>
        <v/>
      </c>
      <c r="C1851" s="30">
        <f>'Quantities Report_Secondary'!F1849</f>
        <v>0</v>
      </c>
      <c r="D1851" s="32">
        <f>'Quantities Report_Secondary'!G1849</f>
        <v>0</v>
      </c>
    </row>
    <row r="1852" spans="1:4">
      <c r="A1852" s="15" t="str">
        <f>IF(ISNUMBER(VALUE(SUBSTITUTE('Quantities Report_Secondary'!$A1850,"+",""))), VALUE(SUBSTITUTE('Quantities Report_Secondary'!$A1850,"+","")),IF('Quantities Report_Secondary'!$A1850="","End of Project",$A1851))</f>
        <v>End of Project</v>
      </c>
      <c r="B1852" s="30" t="str">
        <f>IF(ISNUMBER('Quantities Report_Secondary'!$A1850), "", TRIM(CLEAN(SUBSTITUTE('Quantities Report_Secondary'!$A1850, CHAR(160), " "))))</f>
        <v/>
      </c>
      <c r="C1852" s="30">
        <f>'Quantities Report_Secondary'!F1850</f>
        <v>0</v>
      </c>
      <c r="D1852" s="32">
        <f>'Quantities Report_Secondary'!G1850</f>
        <v>0</v>
      </c>
    </row>
    <row r="1853" spans="1:4">
      <c r="A1853" s="15" t="str">
        <f>IF(ISNUMBER(VALUE(SUBSTITUTE('Quantities Report_Secondary'!$A1851,"+",""))), VALUE(SUBSTITUTE('Quantities Report_Secondary'!$A1851,"+","")),IF('Quantities Report_Secondary'!$A1851="","End of Project",$A1852))</f>
        <v>End of Project</v>
      </c>
      <c r="B1853" s="30" t="str">
        <f>IF(ISNUMBER('Quantities Report_Secondary'!$A1851), "", TRIM(CLEAN(SUBSTITUTE('Quantities Report_Secondary'!$A1851, CHAR(160), " "))))</f>
        <v/>
      </c>
      <c r="C1853" s="30">
        <f>'Quantities Report_Secondary'!F1851</f>
        <v>0</v>
      </c>
      <c r="D1853" s="32">
        <f>'Quantities Report_Secondary'!G1851</f>
        <v>0</v>
      </c>
    </row>
    <row r="1854" spans="1:4">
      <c r="A1854" s="15" t="str">
        <f>IF(ISNUMBER(VALUE(SUBSTITUTE('Quantities Report_Secondary'!$A1852,"+",""))), VALUE(SUBSTITUTE('Quantities Report_Secondary'!$A1852,"+","")),IF('Quantities Report_Secondary'!$A1852="","End of Project",$A1853))</f>
        <v>End of Project</v>
      </c>
      <c r="B1854" s="30" t="str">
        <f>IF(ISNUMBER('Quantities Report_Secondary'!$A1852), "", TRIM(CLEAN(SUBSTITUTE('Quantities Report_Secondary'!$A1852, CHAR(160), " "))))</f>
        <v/>
      </c>
      <c r="C1854" s="30">
        <f>'Quantities Report_Secondary'!F1852</f>
        <v>0</v>
      </c>
      <c r="D1854" s="32">
        <f>'Quantities Report_Secondary'!G1852</f>
        <v>0</v>
      </c>
    </row>
    <row r="1855" spans="1:4">
      <c r="A1855" s="15" t="str">
        <f>IF(ISNUMBER(VALUE(SUBSTITUTE('Quantities Report_Secondary'!$A1853,"+",""))), VALUE(SUBSTITUTE('Quantities Report_Secondary'!$A1853,"+","")),IF('Quantities Report_Secondary'!$A1853="","End of Project",$A1854))</f>
        <v>End of Project</v>
      </c>
      <c r="B1855" s="30" t="str">
        <f>IF(ISNUMBER('Quantities Report_Secondary'!$A1853), "", TRIM(CLEAN(SUBSTITUTE('Quantities Report_Secondary'!$A1853, CHAR(160), " "))))</f>
        <v/>
      </c>
      <c r="C1855" s="30">
        <f>'Quantities Report_Secondary'!F1853</f>
        <v>0</v>
      </c>
      <c r="D1855" s="32">
        <f>'Quantities Report_Secondary'!G1853</f>
        <v>0</v>
      </c>
    </row>
    <row r="1856" spans="1:4">
      <c r="A1856" s="15" t="str">
        <f>IF(ISNUMBER(VALUE(SUBSTITUTE('Quantities Report_Secondary'!$A1854,"+",""))), VALUE(SUBSTITUTE('Quantities Report_Secondary'!$A1854,"+","")),IF('Quantities Report_Secondary'!$A1854="","End of Project",$A1855))</f>
        <v>End of Project</v>
      </c>
      <c r="B1856" s="30" t="str">
        <f>IF(ISNUMBER('Quantities Report_Secondary'!$A1854), "", TRIM(CLEAN(SUBSTITUTE('Quantities Report_Secondary'!$A1854, CHAR(160), " "))))</f>
        <v/>
      </c>
      <c r="C1856" s="30">
        <f>'Quantities Report_Secondary'!F1854</f>
        <v>0</v>
      </c>
      <c r="D1856" s="32">
        <f>'Quantities Report_Secondary'!G1854</f>
        <v>0</v>
      </c>
    </row>
    <row r="1857" spans="1:4">
      <c r="A1857" s="15" t="str">
        <f>IF(ISNUMBER(VALUE(SUBSTITUTE('Quantities Report_Secondary'!$A1855,"+",""))), VALUE(SUBSTITUTE('Quantities Report_Secondary'!$A1855,"+","")),IF('Quantities Report_Secondary'!$A1855="","End of Project",$A1856))</f>
        <v>End of Project</v>
      </c>
      <c r="B1857" s="30" t="str">
        <f>IF(ISNUMBER('Quantities Report_Secondary'!$A1855), "", TRIM(CLEAN(SUBSTITUTE('Quantities Report_Secondary'!$A1855, CHAR(160), " "))))</f>
        <v/>
      </c>
      <c r="C1857" s="30">
        <f>'Quantities Report_Secondary'!F1855</f>
        <v>0</v>
      </c>
      <c r="D1857" s="32">
        <f>'Quantities Report_Secondary'!G1855</f>
        <v>0</v>
      </c>
    </row>
    <row r="1858" spans="1:4">
      <c r="A1858" s="15" t="str">
        <f>IF(ISNUMBER(VALUE(SUBSTITUTE('Quantities Report_Secondary'!$A1856,"+",""))), VALUE(SUBSTITUTE('Quantities Report_Secondary'!$A1856,"+","")),IF('Quantities Report_Secondary'!$A1856="","End of Project",$A1857))</f>
        <v>End of Project</v>
      </c>
      <c r="B1858" s="30" t="str">
        <f>IF(ISNUMBER('Quantities Report_Secondary'!$A1856), "", TRIM(CLEAN(SUBSTITUTE('Quantities Report_Secondary'!$A1856, CHAR(160), " "))))</f>
        <v/>
      </c>
      <c r="C1858" s="30">
        <f>'Quantities Report_Secondary'!F1856</f>
        <v>0</v>
      </c>
      <c r="D1858" s="32">
        <f>'Quantities Report_Secondary'!G1856</f>
        <v>0</v>
      </c>
    </row>
    <row r="1859" spans="1:4">
      <c r="A1859" s="15" t="str">
        <f>IF(ISNUMBER(VALUE(SUBSTITUTE('Quantities Report_Secondary'!$A1857,"+",""))), VALUE(SUBSTITUTE('Quantities Report_Secondary'!$A1857,"+","")),IF('Quantities Report_Secondary'!$A1857="","End of Project",$A1858))</f>
        <v>End of Project</v>
      </c>
      <c r="B1859" s="30" t="str">
        <f>IF(ISNUMBER('Quantities Report_Secondary'!$A1857), "", TRIM(CLEAN(SUBSTITUTE('Quantities Report_Secondary'!$A1857, CHAR(160), " "))))</f>
        <v/>
      </c>
      <c r="C1859" s="30">
        <f>'Quantities Report_Secondary'!F1857</f>
        <v>0</v>
      </c>
      <c r="D1859" s="32">
        <f>'Quantities Report_Secondary'!G1857</f>
        <v>0</v>
      </c>
    </row>
    <row r="1860" spans="1:4">
      <c r="A1860" s="15" t="str">
        <f>IF(ISNUMBER(VALUE(SUBSTITUTE('Quantities Report_Secondary'!$A1858,"+",""))), VALUE(SUBSTITUTE('Quantities Report_Secondary'!$A1858,"+","")),IF('Quantities Report_Secondary'!$A1858="","End of Project",$A1859))</f>
        <v>End of Project</v>
      </c>
      <c r="B1860" s="30" t="str">
        <f>IF(ISNUMBER('Quantities Report_Secondary'!$A1858), "", TRIM(CLEAN(SUBSTITUTE('Quantities Report_Secondary'!$A1858, CHAR(160), " "))))</f>
        <v/>
      </c>
      <c r="C1860" s="30">
        <f>'Quantities Report_Secondary'!F1858</f>
        <v>0</v>
      </c>
      <c r="D1860" s="32">
        <f>'Quantities Report_Secondary'!G1858</f>
        <v>0</v>
      </c>
    </row>
    <row r="1861" spans="1:4">
      <c r="A1861" s="15" t="str">
        <f>IF(ISNUMBER(VALUE(SUBSTITUTE('Quantities Report_Secondary'!$A1859,"+",""))), VALUE(SUBSTITUTE('Quantities Report_Secondary'!$A1859,"+","")),IF('Quantities Report_Secondary'!$A1859="","End of Project",$A1860))</f>
        <v>End of Project</v>
      </c>
      <c r="B1861" s="30" t="str">
        <f>IF(ISNUMBER('Quantities Report_Secondary'!$A1859), "", TRIM(CLEAN(SUBSTITUTE('Quantities Report_Secondary'!$A1859, CHAR(160), " "))))</f>
        <v/>
      </c>
      <c r="C1861" s="30">
        <f>'Quantities Report_Secondary'!F1859</f>
        <v>0</v>
      </c>
      <c r="D1861" s="32">
        <f>'Quantities Report_Secondary'!G1859</f>
        <v>0</v>
      </c>
    </row>
    <row r="1862" spans="1:4">
      <c r="A1862" s="15" t="str">
        <f>IF(ISNUMBER(VALUE(SUBSTITUTE('Quantities Report_Secondary'!$A1860,"+",""))), VALUE(SUBSTITUTE('Quantities Report_Secondary'!$A1860,"+","")),IF('Quantities Report_Secondary'!$A1860="","End of Project",$A1861))</f>
        <v>End of Project</v>
      </c>
      <c r="B1862" s="30" t="str">
        <f>IF(ISNUMBER('Quantities Report_Secondary'!$A1860), "", TRIM(CLEAN(SUBSTITUTE('Quantities Report_Secondary'!$A1860, CHAR(160), " "))))</f>
        <v/>
      </c>
      <c r="C1862" s="30">
        <f>'Quantities Report_Secondary'!F1860</f>
        <v>0</v>
      </c>
      <c r="D1862" s="32">
        <f>'Quantities Report_Secondary'!G1860</f>
        <v>0</v>
      </c>
    </row>
    <row r="1863" spans="1:4">
      <c r="A1863" s="15" t="str">
        <f>IF(ISNUMBER(VALUE(SUBSTITUTE('Quantities Report_Secondary'!$A1861,"+",""))), VALUE(SUBSTITUTE('Quantities Report_Secondary'!$A1861,"+","")),IF('Quantities Report_Secondary'!$A1861="","End of Project",$A1862))</f>
        <v>End of Project</v>
      </c>
      <c r="B1863" s="30" t="str">
        <f>IF(ISNUMBER('Quantities Report_Secondary'!$A1861), "", TRIM(CLEAN(SUBSTITUTE('Quantities Report_Secondary'!$A1861, CHAR(160), " "))))</f>
        <v/>
      </c>
      <c r="C1863" s="30">
        <f>'Quantities Report_Secondary'!F1861</f>
        <v>0</v>
      </c>
      <c r="D1863" s="32">
        <f>'Quantities Report_Secondary'!G1861</f>
        <v>0</v>
      </c>
    </row>
    <row r="1864" spans="1:4">
      <c r="A1864" s="15" t="str">
        <f>IF(ISNUMBER(VALUE(SUBSTITUTE('Quantities Report_Secondary'!$A1862,"+",""))), VALUE(SUBSTITUTE('Quantities Report_Secondary'!$A1862,"+","")),IF('Quantities Report_Secondary'!$A1862="","End of Project",$A1863))</f>
        <v>End of Project</v>
      </c>
      <c r="B1864" s="30" t="str">
        <f>IF(ISNUMBER('Quantities Report_Secondary'!$A1862), "", TRIM(CLEAN(SUBSTITUTE('Quantities Report_Secondary'!$A1862, CHAR(160), " "))))</f>
        <v/>
      </c>
      <c r="C1864" s="30">
        <f>'Quantities Report_Secondary'!F1862</f>
        <v>0</v>
      </c>
      <c r="D1864" s="32">
        <f>'Quantities Report_Secondary'!G1862</f>
        <v>0</v>
      </c>
    </row>
    <row r="1865" spans="1:4">
      <c r="A1865" s="15" t="str">
        <f>IF(ISNUMBER(VALUE(SUBSTITUTE('Quantities Report_Secondary'!$A1863,"+",""))), VALUE(SUBSTITUTE('Quantities Report_Secondary'!$A1863,"+","")),IF('Quantities Report_Secondary'!$A1863="","End of Project",$A1864))</f>
        <v>End of Project</v>
      </c>
      <c r="B1865" s="30" t="str">
        <f>IF(ISNUMBER('Quantities Report_Secondary'!$A1863), "", TRIM(CLEAN(SUBSTITUTE('Quantities Report_Secondary'!$A1863, CHAR(160), " "))))</f>
        <v/>
      </c>
      <c r="C1865" s="30">
        <f>'Quantities Report_Secondary'!F1863</f>
        <v>0</v>
      </c>
      <c r="D1865" s="32">
        <f>'Quantities Report_Secondary'!G1863</f>
        <v>0</v>
      </c>
    </row>
    <row r="1866" spans="1:4">
      <c r="A1866" s="15" t="str">
        <f>IF(ISNUMBER(VALUE(SUBSTITUTE('Quantities Report_Secondary'!$A1864,"+",""))), VALUE(SUBSTITUTE('Quantities Report_Secondary'!$A1864,"+","")),IF('Quantities Report_Secondary'!$A1864="","End of Project",$A1865))</f>
        <v>End of Project</v>
      </c>
      <c r="B1866" s="30" t="str">
        <f>IF(ISNUMBER('Quantities Report_Secondary'!$A1864), "", TRIM(CLEAN(SUBSTITUTE('Quantities Report_Secondary'!$A1864, CHAR(160), " "))))</f>
        <v/>
      </c>
      <c r="C1866" s="30">
        <f>'Quantities Report_Secondary'!F1864</f>
        <v>0</v>
      </c>
      <c r="D1866" s="32">
        <f>'Quantities Report_Secondary'!G1864</f>
        <v>0</v>
      </c>
    </row>
    <row r="1867" spans="1:4">
      <c r="A1867" s="15" t="str">
        <f>IF(ISNUMBER(VALUE(SUBSTITUTE('Quantities Report_Secondary'!$A1865,"+",""))), VALUE(SUBSTITUTE('Quantities Report_Secondary'!$A1865,"+","")),IF('Quantities Report_Secondary'!$A1865="","End of Project",$A1866))</f>
        <v>End of Project</v>
      </c>
      <c r="B1867" s="30" t="str">
        <f>IF(ISNUMBER('Quantities Report_Secondary'!$A1865), "", TRIM(CLEAN(SUBSTITUTE('Quantities Report_Secondary'!$A1865, CHAR(160), " "))))</f>
        <v/>
      </c>
      <c r="C1867" s="30">
        <f>'Quantities Report_Secondary'!F1865</f>
        <v>0</v>
      </c>
      <c r="D1867" s="32">
        <f>'Quantities Report_Secondary'!G1865</f>
        <v>0</v>
      </c>
    </row>
    <row r="1868" spans="1:4">
      <c r="A1868" s="15" t="str">
        <f>IF(ISNUMBER(VALUE(SUBSTITUTE('Quantities Report_Secondary'!$A1866,"+",""))), VALUE(SUBSTITUTE('Quantities Report_Secondary'!$A1866,"+","")),IF('Quantities Report_Secondary'!$A1866="","End of Project",$A1867))</f>
        <v>End of Project</v>
      </c>
      <c r="B1868" s="30" t="str">
        <f>IF(ISNUMBER('Quantities Report_Secondary'!$A1866), "", TRIM(CLEAN(SUBSTITUTE('Quantities Report_Secondary'!$A1866, CHAR(160), " "))))</f>
        <v/>
      </c>
      <c r="C1868" s="30">
        <f>'Quantities Report_Secondary'!F1866</f>
        <v>0</v>
      </c>
      <c r="D1868" s="32">
        <f>'Quantities Report_Secondary'!G1866</f>
        <v>0</v>
      </c>
    </row>
    <row r="1869" spans="1:4">
      <c r="A1869" s="15" t="str">
        <f>IF(ISNUMBER(VALUE(SUBSTITUTE('Quantities Report_Secondary'!$A1867,"+",""))), VALUE(SUBSTITUTE('Quantities Report_Secondary'!$A1867,"+","")),IF('Quantities Report_Secondary'!$A1867="","End of Project",$A1868))</f>
        <v>End of Project</v>
      </c>
      <c r="B1869" s="30" t="str">
        <f>IF(ISNUMBER('Quantities Report_Secondary'!$A1867), "", TRIM(CLEAN(SUBSTITUTE('Quantities Report_Secondary'!$A1867, CHAR(160), " "))))</f>
        <v/>
      </c>
      <c r="C1869" s="30">
        <f>'Quantities Report_Secondary'!F1867</f>
        <v>0</v>
      </c>
      <c r="D1869" s="32">
        <f>'Quantities Report_Secondary'!G1867</f>
        <v>0</v>
      </c>
    </row>
    <row r="1870" spans="1:4">
      <c r="A1870" s="15" t="str">
        <f>IF(ISNUMBER(VALUE(SUBSTITUTE('Quantities Report_Secondary'!$A1868,"+",""))), VALUE(SUBSTITUTE('Quantities Report_Secondary'!$A1868,"+","")),IF('Quantities Report_Secondary'!$A1868="","End of Project",$A1869))</f>
        <v>End of Project</v>
      </c>
      <c r="B1870" s="30" t="str">
        <f>IF(ISNUMBER('Quantities Report_Secondary'!$A1868), "", TRIM(CLEAN(SUBSTITUTE('Quantities Report_Secondary'!$A1868, CHAR(160), " "))))</f>
        <v/>
      </c>
      <c r="C1870" s="30">
        <f>'Quantities Report_Secondary'!F1868</f>
        <v>0</v>
      </c>
      <c r="D1870" s="32">
        <f>'Quantities Report_Secondary'!G1868</f>
        <v>0</v>
      </c>
    </row>
    <row r="1871" spans="1:4">
      <c r="A1871" s="15" t="str">
        <f>IF(ISNUMBER(VALUE(SUBSTITUTE('Quantities Report_Secondary'!$A1869,"+",""))), VALUE(SUBSTITUTE('Quantities Report_Secondary'!$A1869,"+","")),IF('Quantities Report_Secondary'!$A1869="","End of Project",$A1870))</f>
        <v>End of Project</v>
      </c>
      <c r="B1871" s="30" t="str">
        <f>IF(ISNUMBER('Quantities Report_Secondary'!$A1869), "", TRIM(CLEAN(SUBSTITUTE('Quantities Report_Secondary'!$A1869, CHAR(160), " "))))</f>
        <v/>
      </c>
      <c r="C1871" s="30">
        <f>'Quantities Report_Secondary'!F1869</f>
        <v>0</v>
      </c>
      <c r="D1871" s="32">
        <f>'Quantities Report_Secondary'!G1869</f>
        <v>0</v>
      </c>
    </row>
    <row r="1872" spans="1:4">
      <c r="A1872" s="15" t="str">
        <f>IF(ISNUMBER(VALUE(SUBSTITUTE('Quantities Report_Secondary'!$A1870,"+",""))), VALUE(SUBSTITUTE('Quantities Report_Secondary'!$A1870,"+","")),IF('Quantities Report_Secondary'!$A1870="","End of Project",$A1871))</f>
        <v>End of Project</v>
      </c>
      <c r="B1872" s="30" t="str">
        <f>IF(ISNUMBER('Quantities Report_Secondary'!$A1870), "", TRIM(CLEAN(SUBSTITUTE('Quantities Report_Secondary'!$A1870, CHAR(160), " "))))</f>
        <v/>
      </c>
      <c r="C1872" s="30">
        <f>'Quantities Report_Secondary'!F1870</f>
        <v>0</v>
      </c>
      <c r="D1872" s="32">
        <f>'Quantities Report_Secondary'!G1870</f>
        <v>0</v>
      </c>
    </row>
    <row r="1873" spans="1:4">
      <c r="A1873" s="15" t="str">
        <f>IF(ISNUMBER(VALUE(SUBSTITUTE('Quantities Report_Secondary'!$A1871,"+",""))), VALUE(SUBSTITUTE('Quantities Report_Secondary'!$A1871,"+","")),IF('Quantities Report_Secondary'!$A1871="","End of Project",$A1872))</f>
        <v>End of Project</v>
      </c>
      <c r="B1873" s="30" t="str">
        <f>IF(ISNUMBER('Quantities Report_Secondary'!$A1871), "", TRIM(CLEAN(SUBSTITUTE('Quantities Report_Secondary'!$A1871, CHAR(160), " "))))</f>
        <v/>
      </c>
      <c r="C1873" s="30">
        <f>'Quantities Report_Secondary'!F1871</f>
        <v>0</v>
      </c>
      <c r="D1873" s="32">
        <f>'Quantities Report_Secondary'!G1871</f>
        <v>0</v>
      </c>
    </row>
    <row r="1874" spans="1:4">
      <c r="A1874" s="15" t="str">
        <f>IF(ISNUMBER(VALUE(SUBSTITUTE('Quantities Report_Secondary'!$A1872,"+",""))), VALUE(SUBSTITUTE('Quantities Report_Secondary'!$A1872,"+","")),IF('Quantities Report_Secondary'!$A1872="","End of Project",$A1873))</f>
        <v>End of Project</v>
      </c>
      <c r="B1874" s="30" t="str">
        <f>IF(ISNUMBER('Quantities Report_Secondary'!$A1872), "", TRIM(CLEAN(SUBSTITUTE('Quantities Report_Secondary'!$A1872, CHAR(160), " "))))</f>
        <v/>
      </c>
      <c r="C1874" s="30">
        <f>'Quantities Report_Secondary'!F1872</f>
        <v>0</v>
      </c>
      <c r="D1874" s="32">
        <f>'Quantities Report_Secondary'!G1872</f>
        <v>0</v>
      </c>
    </row>
    <row r="1875" spans="1:4">
      <c r="A1875" s="15" t="str">
        <f>IF(ISNUMBER(VALUE(SUBSTITUTE('Quantities Report_Secondary'!$A1873,"+",""))), VALUE(SUBSTITUTE('Quantities Report_Secondary'!$A1873,"+","")),IF('Quantities Report_Secondary'!$A1873="","End of Project",$A1874))</f>
        <v>End of Project</v>
      </c>
      <c r="B1875" s="30" t="str">
        <f>IF(ISNUMBER('Quantities Report_Secondary'!$A1873), "", TRIM(CLEAN(SUBSTITUTE('Quantities Report_Secondary'!$A1873, CHAR(160), " "))))</f>
        <v/>
      </c>
      <c r="C1875" s="30">
        <f>'Quantities Report_Secondary'!F1873</f>
        <v>0</v>
      </c>
      <c r="D1875" s="32">
        <f>'Quantities Report_Secondary'!G1873</f>
        <v>0</v>
      </c>
    </row>
    <row r="1876" spans="1:4">
      <c r="A1876" s="15" t="str">
        <f>IF(ISNUMBER(VALUE(SUBSTITUTE('Quantities Report_Secondary'!$A1874,"+",""))), VALUE(SUBSTITUTE('Quantities Report_Secondary'!$A1874,"+","")),IF('Quantities Report_Secondary'!$A1874="","End of Project",$A1875))</f>
        <v>End of Project</v>
      </c>
      <c r="B1876" s="30" t="str">
        <f>IF(ISNUMBER('Quantities Report_Secondary'!$A1874), "", TRIM(CLEAN(SUBSTITUTE('Quantities Report_Secondary'!$A1874, CHAR(160), " "))))</f>
        <v/>
      </c>
      <c r="C1876" s="30">
        <f>'Quantities Report_Secondary'!F1874</f>
        <v>0</v>
      </c>
      <c r="D1876" s="32">
        <f>'Quantities Report_Secondary'!G1874</f>
        <v>0</v>
      </c>
    </row>
    <row r="1877" spans="1:4">
      <c r="A1877" s="15" t="str">
        <f>IF(ISNUMBER(VALUE(SUBSTITUTE('Quantities Report_Secondary'!$A1875,"+",""))), VALUE(SUBSTITUTE('Quantities Report_Secondary'!$A1875,"+","")),IF('Quantities Report_Secondary'!$A1875="","End of Project",$A1876))</f>
        <v>End of Project</v>
      </c>
      <c r="B1877" s="30" t="str">
        <f>IF(ISNUMBER('Quantities Report_Secondary'!$A1875), "", TRIM(CLEAN(SUBSTITUTE('Quantities Report_Secondary'!$A1875, CHAR(160), " "))))</f>
        <v/>
      </c>
      <c r="C1877" s="30">
        <f>'Quantities Report_Secondary'!F1875</f>
        <v>0</v>
      </c>
      <c r="D1877" s="32">
        <f>'Quantities Report_Secondary'!G1875</f>
        <v>0</v>
      </c>
    </row>
    <row r="1878" spans="1:4">
      <c r="A1878" s="15" t="str">
        <f>IF(ISNUMBER(VALUE(SUBSTITUTE('Quantities Report_Secondary'!$A1876,"+",""))), VALUE(SUBSTITUTE('Quantities Report_Secondary'!$A1876,"+","")),IF('Quantities Report_Secondary'!$A1876="","End of Project",$A1877))</f>
        <v>End of Project</v>
      </c>
      <c r="B1878" s="30" t="str">
        <f>IF(ISNUMBER('Quantities Report_Secondary'!$A1876), "", TRIM(CLEAN(SUBSTITUTE('Quantities Report_Secondary'!$A1876, CHAR(160), " "))))</f>
        <v/>
      </c>
      <c r="C1878" s="30">
        <f>'Quantities Report_Secondary'!F1876</f>
        <v>0</v>
      </c>
      <c r="D1878" s="32">
        <f>'Quantities Report_Secondary'!G1876</f>
        <v>0</v>
      </c>
    </row>
    <row r="1879" spans="1:4">
      <c r="A1879" s="15" t="str">
        <f>IF(ISNUMBER(VALUE(SUBSTITUTE('Quantities Report_Secondary'!$A1877,"+",""))), VALUE(SUBSTITUTE('Quantities Report_Secondary'!$A1877,"+","")),IF('Quantities Report_Secondary'!$A1877="","End of Project",$A1878))</f>
        <v>End of Project</v>
      </c>
      <c r="B1879" s="30" t="str">
        <f>IF(ISNUMBER('Quantities Report_Secondary'!$A1877), "", TRIM(CLEAN(SUBSTITUTE('Quantities Report_Secondary'!$A1877, CHAR(160), " "))))</f>
        <v/>
      </c>
      <c r="C1879" s="30">
        <f>'Quantities Report_Secondary'!F1877</f>
        <v>0</v>
      </c>
      <c r="D1879" s="32">
        <f>'Quantities Report_Secondary'!G1877</f>
        <v>0</v>
      </c>
    </row>
    <row r="1880" spans="1:4">
      <c r="A1880" s="15" t="str">
        <f>IF(ISNUMBER(VALUE(SUBSTITUTE('Quantities Report_Secondary'!$A1878,"+",""))), VALUE(SUBSTITUTE('Quantities Report_Secondary'!$A1878,"+","")),IF('Quantities Report_Secondary'!$A1878="","End of Project",$A1879))</f>
        <v>End of Project</v>
      </c>
      <c r="B1880" s="30" t="str">
        <f>IF(ISNUMBER('Quantities Report_Secondary'!$A1878), "", TRIM(CLEAN(SUBSTITUTE('Quantities Report_Secondary'!$A1878, CHAR(160), " "))))</f>
        <v/>
      </c>
      <c r="C1880" s="30">
        <f>'Quantities Report_Secondary'!F1878</f>
        <v>0</v>
      </c>
      <c r="D1880" s="32">
        <f>'Quantities Report_Secondary'!G1878</f>
        <v>0</v>
      </c>
    </row>
    <row r="1881" spans="1:4">
      <c r="A1881" s="15" t="str">
        <f>IF(ISNUMBER(VALUE(SUBSTITUTE('Quantities Report_Secondary'!$A1879,"+",""))), VALUE(SUBSTITUTE('Quantities Report_Secondary'!$A1879,"+","")),IF('Quantities Report_Secondary'!$A1879="","End of Project",$A1880))</f>
        <v>End of Project</v>
      </c>
      <c r="B1881" s="30" t="str">
        <f>IF(ISNUMBER('Quantities Report_Secondary'!$A1879), "", TRIM(CLEAN(SUBSTITUTE('Quantities Report_Secondary'!$A1879, CHAR(160), " "))))</f>
        <v/>
      </c>
      <c r="C1881" s="30">
        <f>'Quantities Report_Secondary'!F1879</f>
        <v>0</v>
      </c>
      <c r="D1881" s="32">
        <f>'Quantities Report_Secondary'!G1879</f>
        <v>0</v>
      </c>
    </row>
    <row r="1882" spans="1:4">
      <c r="A1882" s="15" t="str">
        <f>IF(ISNUMBER(VALUE(SUBSTITUTE('Quantities Report_Secondary'!$A1880,"+",""))), VALUE(SUBSTITUTE('Quantities Report_Secondary'!$A1880,"+","")),IF('Quantities Report_Secondary'!$A1880="","End of Project",$A1881))</f>
        <v>End of Project</v>
      </c>
      <c r="B1882" s="30" t="str">
        <f>IF(ISNUMBER('Quantities Report_Secondary'!$A1880), "", TRIM(CLEAN(SUBSTITUTE('Quantities Report_Secondary'!$A1880, CHAR(160), " "))))</f>
        <v/>
      </c>
      <c r="C1882" s="30">
        <f>'Quantities Report_Secondary'!F1880</f>
        <v>0</v>
      </c>
      <c r="D1882" s="32">
        <f>'Quantities Report_Secondary'!G1880</f>
        <v>0</v>
      </c>
    </row>
    <row r="1883" spans="1:4">
      <c r="A1883" s="15" t="str">
        <f>IF(ISNUMBER(VALUE(SUBSTITUTE('Quantities Report_Secondary'!$A1881,"+",""))), VALUE(SUBSTITUTE('Quantities Report_Secondary'!$A1881,"+","")),IF('Quantities Report_Secondary'!$A1881="","End of Project",$A1882))</f>
        <v>End of Project</v>
      </c>
      <c r="B1883" s="30" t="str">
        <f>IF(ISNUMBER('Quantities Report_Secondary'!$A1881), "", TRIM(CLEAN(SUBSTITUTE('Quantities Report_Secondary'!$A1881, CHAR(160), " "))))</f>
        <v/>
      </c>
      <c r="C1883" s="30">
        <f>'Quantities Report_Secondary'!F1881</f>
        <v>0</v>
      </c>
      <c r="D1883" s="32">
        <f>'Quantities Report_Secondary'!G1881</f>
        <v>0</v>
      </c>
    </row>
    <row r="1884" spans="1:4">
      <c r="A1884" s="15" t="str">
        <f>IF(ISNUMBER(VALUE(SUBSTITUTE('Quantities Report_Secondary'!$A1882,"+",""))), VALUE(SUBSTITUTE('Quantities Report_Secondary'!$A1882,"+","")),IF('Quantities Report_Secondary'!$A1882="","End of Project",$A1883))</f>
        <v>End of Project</v>
      </c>
      <c r="B1884" s="30" t="str">
        <f>IF(ISNUMBER('Quantities Report_Secondary'!$A1882), "", TRIM(CLEAN(SUBSTITUTE('Quantities Report_Secondary'!$A1882, CHAR(160), " "))))</f>
        <v/>
      </c>
      <c r="C1884" s="30">
        <f>'Quantities Report_Secondary'!F1882</f>
        <v>0</v>
      </c>
      <c r="D1884" s="32">
        <f>'Quantities Report_Secondary'!G1882</f>
        <v>0</v>
      </c>
    </row>
    <row r="1885" spans="1:4">
      <c r="A1885" s="15" t="str">
        <f>IF(ISNUMBER(VALUE(SUBSTITUTE('Quantities Report_Secondary'!$A1883,"+",""))), VALUE(SUBSTITUTE('Quantities Report_Secondary'!$A1883,"+","")),IF('Quantities Report_Secondary'!$A1883="","End of Project",$A1884))</f>
        <v>End of Project</v>
      </c>
      <c r="B1885" s="30" t="str">
        <f>IF(ISNUMBER('Quantities Report_Secondary'!$A1883), "", TRIM(CLEAN(SUBSTITUTE('Quantities Report_Secondary'!$A1883, CHAR(160), " "))))</f>
        <v/>
      </c>
      <c r="C1885" s="30">
        <f>'Quantities Report_Secondary'!F1883</f>
        <v>0</v>
      </c>
      <c r="D1885" s="32">
        <f>'Quantities Report_Secondary'!G1883</f>
        <v>0</v>
      </c>
    </row>
    <row r="1886" spans="1:4">
      <c r="A1886" s="15" t="str">
        <f>IF(ISNUMBER(VALUE(SUBSTITUTE('Quantities Report_Secondary'!$A1884,"+",""))), VALUE(SUBSTITUTE('Quantities Report_Secondary'!$A1884,"+","")),IF('Quantities Report_Secondary'!$A1884="","End of Project",$A1885))</f>
        <v>End of Project</v>
      </c>
      <c r="B1886" s="30" t="str">
        <f>IF(ISNUMBER('Quantities Report_Secondary'!$A1884), "", TRIM(CLEAN(SUBSTITUTE('Quantities Report_Secondary'!$A1884, CHAR(160), " "))))</f>
        <v/>
      </c>
      <c r="C1886" s="30">
        <f>'Quantities Report_Secondary'!F1884</f>
        <v>0</v>
      </c>
      <c r="D1886" s="32">
        <f>'Quantities Report_Secondary'!G1884</f>
        <v>0</v>
      </c>
    </row>
    <row r="1887" spans="1:4">
      <c r="A1887" s="15" t="str">
        <f>IF(ISNUMBER(VALUE(SUBSTITUTE('Quantities Report_Secondary'!$A1885,"+",""))), VALUE(SUBSTITUTE('Quantities Report_Secondary'!$A1885,"+","")),IF('Quantities Report_Secondary'!$A1885="","End of Project",$A1886))</f>
        <v>End of Project</v>
      </c>
      <c r="B1887" s="30" t="str">
        <f>IF(ISNUMBER('Quantities Report_Secondary'!$A1885), "", TRIM(CLEAN(SUBSTITUTE('Quantities Report_Secondary'!$A1885, CHAR(160), " "))))</f>
        <v/>
      </c>
      <c r="C1887" s="30">
        <f>'Quantities Report_Secondary'!F1885</f>
        <v>0</v>
      </c>
      <c r="D1887" s="32">
        <f>'Quantities Report_Secondary'!G1885</f>
        <v>0</v>
      </c>
    </row>
    <row r="1888" spans="1:4">
      <c r="A1888" s="15" t="str">
        <f>IF(ISNUMBER(VALUE(SUBSTITUTE('Quantities Report_Secondary'!$A1886,"+",""))), VALUE(SUBSTITUTE('Quantities Report_Secondary'!$A1886,"+","")),IF('Quantities Report_Secondary'!$A1886="","End of Project",$A1887))</f>
        <v>End of Project</v>
      </c>
      <c r="B1888" s="30" t="str">
        <f>IF(ISNUMBER('Quantities Report_Secondary'!$A1886), "", TRIM(CLEAN(SUBSTITUTE('Quantities Report_Secondary'!$A1886, CHAR(160), " "))))</f>
        <v/>
      </c>
      <c r="C1888" s="30">
        <f>'Quantities Report_Secondary'!F1886</f>
        <v>0</v>
      </c>
      <c r="D1888" s="32">
        <f>'Quantities Report_Secondary'!G1886</f>
        <v>0</v>
      </c>
    </row>
    <row r="1889" spans="1:4">
      <c r="A1889" s="15" t="str">
        <f>IF(ISNUMBER(VALUE(SUBSTITUTE('Quantities Report_Secondary'!$A1887,"+",""))), VALUE(SUBSTITUTE('Quantities Report_Secondary'!$A1887,"+","")),IF('Quantities Report_Secondary'!$A1887="","End of Project",$A1888))</f>
        <v>End of Project</v>
      </c>
      <c r="B1889" s="30" t="str">
        <f>IF(ISNUMBER('Quantities Report_Secondary'!$A1887), "", TRIM(CLEAN(SUBSTITUTE('Quantities Report_Secondary'!$A1887, CHAR(160), " "))))</f>
        <v/>
      </c>
      <c r="C1889" s="30">
        <f>'Quantities Report_Secondary'!F1887</f>
        <v>0</v>
      </c>
      <c r="D1889" s="32">
        <f>'Quantities Report_Secondary'!G1887</f>
        <v>0</v>
      </c>
    </row>
    <row r="1890" spans="1:4">
      <c r="A1890" s="15" t="str">
        <f>IF(ISNUMBER(VALUE(SUBSTITUTE('Quantities Report_Secondary'!$A1888,"+",""))), VALUE(SUBSTITUTE('Quantities Report_Secondary'!$A1888,"+","")),IF('Quantities Report_Secondary'!$A1888="","End of Project",$A1889))</f>
        <v>End of Project</v>
      </c>
      <c r="B1890" s="30" t="str">
        <f>IF(ISNUMBER('Quantities Report_Secondary'!$A1888), "", TRIM(CLEAN(SUBSTITUTE('Quantities Report_Secondary'!$A1888, CHAR(160), " "))))</f>
        <v/>
      </c>
      <c r="C1890" s="30">
        <f>'Quantities Report_Secondary'!F1888</f>
        <v>0</v>
      </c>
      <c r="D1890" s="32">
        <f>'Quantities Report_Secondary'!G1888</f>
        <v>0</v>
      </c>
    </row>
    <row r="1891" spans="1:4">
      <c r="A1891" s="15" t="str">
        <f>IF(ISNUMBER(VALUE(SUBSTITUTE('Quantities Report_Secondary'!$A1889,"+",""))), VALUE(SUBSTITUTE('Quantities Report_Secondary'!$A1889,"+","")),IF('Quantities Report_Secondary'!$A1889="","End of Project",$A1890))</f>
        <v>End of Project</v>
      </c>
      <c r="B1891" s="30" t="str">
        <f>IF(ISNUMBER('Quantities Report_Secondary'!$A1889), "", TRIM(CLEAN(SUBSTITUTE('Quantities Report_Secondary'!$A1889, CHAR(160), " "))))</f>
        <v/>
      </c>
      <c r="C1891" s="30">
        <f>'Quantities Report_Secondary'!F1889</f>
        <v>0</v>
      </c>
      <c r="D1891" s="32">
        <f>'Quantities Report_Secondary'!G1889</f>
        <v>0</v>
      </c>
    </row>
    <row r="1892" spans="1:4">
      <c r="A1892" s="15" t="str">
        <f>IF(ISNUMBER(VALUE(SUBSTITUTE('Quantities Report_Secondary'!$A1890,"+",""))), VALUE(SUBSTITUTE('Quantities Report_Secondary'!$A1890,"+","")),IF('Quantities Report_Secondary'!$A1890="","End of Project",$A1891))</f>
        <v>End of Project</v>
      </c>
      <c r="B1892" s="30" t="str">
        <f>IF(ISNUMBER('Quantities Report_Secondary'!$A1890), "", TRIM(CLEAN(SUBSTITUTE('Quantities Report_Secondary'!$A1890, CHAR(160), " "))))</f>
        <v/>
      </c>
      <c r="C1892" s="30">
        <f>'Quantities Report_Secondary'!F1890</f>
        <v>0</v>
      </c>
      <c r="D1892" s="32">
        <f>'Quantities Report_Secondary'!G1890</f>
        <v>0</v>
      </c>
    </row>
    <row r="1893" spans="1:4">
      <c r="A1893" s="15" t="str">
        <f>IF(ISNUMBER(VALUE(SUBSTITUTE('Quantities Report_Secondary'!$A1891,"+",""))), VALUE(SUBSTITUTE('Quantities Report_Secondary'!$A1891,"+","")),IF('Quantities Report_Secondary'!$A1891="","End of Project",$A1892))</f>
        <v>End of Project</v>
      </c>
      <c r="B1893" s="30" t="str">
        <f>IF(ISNUMBER('Quantities Report_Secondary'!$A1891), "", TRIM(CLEAN(SUBSTITUTE('Quantities Report_Secondary'!$A1891, CHAR(160), " "))))</f>
        <v/>
      </c>
      <c r="C1893" s="30">
        <f>'Quantities Report_Secondary'!F1891</f>
        <v>0</v>
      </c>
      <c r="D1893" s="32">
        <f>'Quantities Report_Secondary'!G1891</f>
        <v>0</v>
      </c>
    </row>
    <row r="1894" spans="1:4">
      <c r="A1894" s="15" t="str">
        <f>IF(ISNUMBER(VALUE(SUBSTITUTE('Quantities Report_Secondary'!$A1892,"+",""))), VALUE(SUBSTITUTE('Quantities Report_Secondary'!$A1892,"+","")),IF('Quantities Report_Secondary'!$A1892="","End of Project",$A1893))</f>
        <v>End of Project</v>
      </c>
      <c r="B1894" s="30" t="str">
        <f>IF(ISNUMBER('Quantities Report_Secondary'!$A1892), "", TRIM(CLEAN(SUBSTITUTE('Quantities Report_Secondary'!$A1892, CHAR(160), " "))))</f>
        <v/>
      </c>
      <c r="C1894" s="30">
        <f>'Quantities Report_Secondary'!F1892</f>
        <v>0</v>
      </c>
      <c r="D1894" s="32">
        <f>'Quantities Report_Secondary'!G1892</f>
        <v>0</v>
      </c>
    </row>
    <row r="1895" spans="1:4">
      <c r="A1895" s="15" t="str">
        <f>IF(ISNUMBER(VALUE(SUBSTITUTE('Quantities Report_Secondary'!$A1893,"+",""))), VALUE(SUBSTITUTE('Quantities Report_Secondary'!$A1893,"+","")),IF('Quantities Report_Secondary'!$A1893="","End of Project",$A1894))</f>
        <v>End of Project</v>
      </c>
      <c r="B1895" s="30" t="str">
        <f>IF(ISNUMBER('Quantities Report_Secondary'!$A1893), "", TRIM(CLEAN(SUBSTITUTE('Quantities Report_Secondary'!$A1893, CHAR(160), " "))))</f>
        <v/>
      </c>
      <c r="C1895" s="30">
        <f>'Quantities Report_Secondary'!F1893</f>
        <v>0</v>
      </c>
      <c r="D1895" s="32">
        <f>'Quantities Report_Secondary'!G1893</f>
        <v>0</v>
      </c>
    </row>
    <row r="1896" spans="1:4">
      <c r="A1896" s="15" t="str">
        <f>IF(ISNUMBER(VALUE(SUBSTITUTE('Quantities Report_Secondary'!$A1894,"+",""))), VALUE(SUBSTITUTE('Quantities Report_Secondary'!$A1894,"+","")),IF('Quantities Report_Secondary'!$A1894="","End of Project",$A1895))</f>
        <v>End of Project</v>
      </c>
      <c r="B1896" s="30" t="str">
        <f>IF(ISNUMBER('Quantities Report_Secondary'!$A1894), "", TRIM(CLEAN(SUBSTITUTE('Quantities Report_Secondary'!$A1894, CHAR(160), " "))))</f>
        <v/>
      </c>
      <c r="C1896" s="30">
        <f>'Quantities Report_Secondary'!F1894</f>
        <v>0</v>
      </c>
      <c r="D1896" s="32">
        <f>'Quantities Report_Secondary'!G1894</f>
        <v>0</v>
      </c>
    </row>
    <row r="1897" spans="1:4">
      <c r="A1897" s="15" t="str">
        <f>IF(ISNUMBER(VALUE(SUBSTITUTE('Quantities Report_Secondary'!$A1895,"+",""))), VALUE(SUBSTITUTE('Quantities Report_Secondary'!$A1895,"+","")),IF('Quantities Report_Secondary'!$A1895="","End of Project",$A1896))</f>
        <v>End of Project</v>
      </c>
      <c r="B1897" s="30" t="str">
        <f>IF(ISNUMBER('Quantities Report_Secondary'!$A1895), "", TRIM(CLEAN(SUBSTITUTE('Quantities Report_Secondary'!$A1895, CHAR(160), " "))))</f>
        <v/>
      </c>
      <c r="C1897" s="30">
        <f>'Quantities Report_Secondary'!F1895</f>
        <v>0</v>
      </c>
      <c r="D1897" s="32">
        <f>'Quantities Report_Secondary'!G1895</f>
        <v>0</v>
      </c>
    </row>
    <row r="1898" spans="1:4">
      <c r="A1898" s="15" t="str">
        <f>IF(ISNUMBER(VALUE(SUBSTITUTE('Quantities Report_Secondary'!$A1896,"+",""))), VALUE(SUBSTITUTE('Quantities Report_Secondary'!$A1896,"+","")),IF('Quantities Report_Secondary'!$A1896="","End of Project",$A1897))</f>
        <v>End of Project</v>
      </c>
      <c r="B1898" s="30" t="str">
        <f>IF(ISNUMBER('Quantities Report_Secondary'!$A1896), "", TRIM(CLEAN(SUBSTITUTE('Quantities Report_Secondary'!$A1896, CHAR(160), " "))))</f>
        <v/>
      </c>
      <c r="C1898" s="30">
        <f>'Quantities Report_Secondary'!F1896</f>
        <v>0</v>
      </c>
      <c r="D1898" s="32">
        <f>'Quantities Report_Secondary'!G1896</f>
        <v>0</v>
      </c>
    </row>
    <row r="1899" spans="1:4">
      <c r="A1899" s="15" t="str">
        <f>IF(ISNUMBER(VALUE(SUBSTITUTE('Quantities Report_Secondary'!$A1897,"+",""))), VALUE(SUBSTITUTE('Quantities Report_Secondary'!$A1897,"+","")),IF('Quantities Report_Secondary'!$A1897="","End of Project",$A1898))</f>
        <v>End of Project</v>
      </c>
      <c r="B1899" s="30" t="str">
        <f>IF(ISNUMBER('Quantities Report_Secondary'!$A1897), "", TRIM(CLEAN(SUBSTITUTE('Quantities Report_Secondary'!$A1897, CHAR(160), " "))))</f>
        <v/>
      </c>
      <c r="C1899" s="30">
        <f>'Quantities Report_Secondary'!F1897</f>
        <v>0</v>
      </c>
      <c r="D1899" s="32">
        <f>'Quantities Report_Secondary'!G1897</f>
        <v>0</v>
      </c>
    </row>
    <row r="1900" spans="1:4">
      <c r="A1900" s="15" t="str">
        <f>IF(ISNUMBER(VALUE(SUBSTITUTE('Quantities Report_Secondary'!$A1898,"+",""))), VALUE(SUBSTITUTE('Quantities Report_Secondary'!$A1898,"+","")),IF('Quantities Report_Secondary'!$A1898="","End of Project",$A1899))</f>
        <v>End of Project</v>
      </c>
      <c r="B1900" s="30" t="str">
        <f>IF(ISNUMBER('Quantities Report_Secondary'!$A1898), "", TRIM(CLEAN(SUBSTITUTE('Quantities Report_Secondary'!$A1898, CHAR(160), " "))))</f>
        <v/>
      </c>
      <c r="C1900" s="30">
        <f>'Quantities Report_Secondary'!F1898</f>
        <v>0</v>
      </c>
      <c r="D1900" s="32">
        <f>'Quantities Report_Secondary'!G1898</f>
        <v>0</v>
      </c>
    </row>
    <row r="1901" spans="1:4">
      <c r="A1901" s="15" t="str">
        <f>IF(ISNUMBER(VALUE(SUBSTITUTE('Quantities Report_Secondary'!$A1899,"+",""))), VALUE(SUBSTITUTE('Quantities Report_Secondary'!$A1899,"+","")),IF('Quantities Report_Secondary'!$A1899="","End of Project",$A1900))</f>
        <v>End of Project</v>
      </c>
      <c r="B1901" s="30" t="str">
        <f>IF(ISNUMBER('Quantities Report_Secondary'!$A1899), "", TRIM(CLEAN(SUBSTITUTE('Quantities Report_Secondary'!$A1899, CHAR(160), " "))))</f>
        <v/>
      </c>
      <c r="C1901" s="30">
        <f>'Quantities Report_Secondary'!F1899</f>
        <v>0</v>
      </c>
      <c r="D1901" s="32">
        <f>'Quantities Report_Secondary'!G1899</f>
        <v>0</v>
      </c>
    </row>
    <row r="1902" spans="1:4">
      <c r="A1902" s="15" t="str">
        <f>IF(ISNUMBER(VALUE(SUBSTITUTE('Quantities Report_Secondary'!$A1900,"+",""))), VALUE(SUBSTITUTE('Quantities Report_Secondary'!$A1900,"+","")),IF('Quantities Report_Secondary'!$A1900="","End of Project",$A1901))</f>
        <v>End of Project</v>
      </c>
      <c r="B1902" s="30" t="str">
        <f>IF(ISNUMBER('Quantities Report_Secondary'!$A1900), "", TRIM(CLEAN(SUBSTITUTE('Quantities Report_Secondary'!$A1900, CHAR(160), " "))))</f>
        <v/>
      </c>
      <c r="C1902" s="30">
        <f>'Quantities Report_Secondary'!F1900</f>
        <v>0</v>
      </c>
      <c r="D1902" s="32">
        <f>'Quantities Report_Secondary'!G1900</f>
        <v>0</v>
      </c>
    </row>
    <row r="1903" spans="1:4">
      <c r="A1903" s="15" t="str">
        <f>IF(ISNUMBER(VALUE(SUBSTITUTE('Quantities Report_Secondary'!$A1901,"+",""))), VALUE(SUBSTITUTE('Quantities Report_Secondary'!$A1901,"+","")),IF('Quantities Report_Secondary'!$A1901="","End of Project",$A1902))</f>
        <v>End of Project</v>
      </c>
      <c r="B1903" s="30" t="str">
        <f>IF(ISNUMBER('Quantities Report_Secondary'!$A1901), "", TRIM(CLEAN(SUBSTITUTE('Quantities Report_Secondary'!$A1901, CHAR(160), " "))))</f>
        <v/>
      </c>
      <c r="C1903" s="30">
        <f>'Quantities Report_Secondary'!F1901</f>
        <v>0</v>
      </c>
      <c r="D1903" s="32">
        <f>'Quantities Report_Secondary'!G1901</f>
        <v>0</v>
      </c>
    </row>
    <row r="1904" spans="1:4">
      <c r="A1904" s="15" t="str">
        <f>IF(ISNUMBER(VALUE(SUBSTITUTE('Quantities Report_Secondary'!$A1902,"+",""))), VALUE(SUBSTITUTE('Quantities Report_Secondary'!$A1902,"+","")),IF('Quantities Report_Secondary'!$A1902="","End of Project",$A1903))</f>
        <v>End of Project</v>
      </c>
      <c r="B1904" s="30" t="str">
        <f>IF(ISNUMBER('Quantities Report_Secondary'!$A1902), "", TRIM(CLEAN(SUBSTITUTE('Quantities Report_Secondary'!$A1902, CHAR(160), " "))))</f>
        <v/>
      </c>
      <c r="C1904" s="30">
        <f>'Quantities Report_Secondary'!F1902</f>
        <v>0</v>
      </c>
      <c r="D1904" s="32">
        <f>'Quantities Report_Secondary'!G1902</f>
        <v>0</v>
      </c>
    </row>
    <row r="1905" spans="1:4">
      <c r="A1905" s="15" t="str">
        <f>IF(ISNUMBER(VALUE(SUBSTITUTE('Quantities Report_Secondary'!$A1903,"+",""))), VALUE(SUBSTITUTE('Quantities Report_Secondary'!$A1903,"+","")),IF('Quantities Report_Secondary'!$A1903="","End of Project",$A1904))</f>
        <v>End of Project</v>
      </c>
      <c r="B1905" s="30" t="str">
        <f>IF(ISNUMBER('Quantities Report_Secondary'!$A1903), "", TRIM(CLEAN(SUBSTITUTE('Quantities Report_Secondary'!$A1903, CHAR(160), " "))))</f>
        <v/>
      </c>
      <c r="C1905" s="30">
        <f>'Quantities Report_Secondary'!F1903</f>
        <v>0</v>
      </c>
      <c r="D1905" s="32">
        <f>'Quantities Report_Secondary'!G1903</f>
        <v>0</v>
      </c>
    </row>
    <row r="1906" spans="1:4">
      <c r="A1906" s="15" t="str">
        <f>IF(ISNUMBER(VALUE(SUBSTITUTE('Quantities Report_Secondary'!$A1904,"+",""))), VALUE(SUBSTITUTE('Quantities Report_Secondary'!$A1904,"+","")),IF('Quantities Report_Secondary'!$A1904="","End of Project",$A1905))</f>
        <v>End of Project</v>
      </c>
      <c r="B1906" s="30" t="str">
        <f>IF(ISNUMBER('Quantities Report_Secondary'!$A1904), "", TRIM(CLEAN(SUBSTITUTE('Quantities Report_Secondary'!$A1904, CHAR(160), " "))))</f>
        <v/>
      </c>
      <c r="C1906" s="30">
        <f>'Quantities Report_Secondary'!F1904</f>
        <v>0</v>
      </c>
      <c r="D1906" s="32">
        <f>'Quantities Report_Secondary'!G1904</f>
        <v>0</v>
      </c>
    </row>
    <row r="1907" spans="1:4">
      <c r="A1907" s="15" t="str">
        <f>IF(ISNUMBER(VALUE(SUBSTITUTE('Quantities Report_Secondary'!$A1905,"+",""))), VALUE(SUBSTITUTE('Quantities Report_Secondary'!$A1905,"+","")),IF('Quantities Report_Secondary'!$A1905="","End of Project",$A1906))</f>
        <v>End of Project</v>
      </c>
      <c r="B1907" s="30" t="str">
        <f>IF(ISNUMBER('Quantities Report_Secondary'!$A1905), "", TRIM(CLEAN(SUBSTITUTE('Quantities Report_Secondary'!$A1905, CHAR(160), " "))))</f>
        <v/>
      </c>
      <c r="C1907" s="30">
        <f>'Quantities Report_Secondary'!F1905</f>
        <v>0</v>
      </c>
      <c r="D1907" s="32">
        <f>'Quantities Report_Secondary'!G1905</f>
        <v>0</v>
      </c>
    </row>
    <row r="1908" spans="1:4">
      <c r="A1908" s="15" t="str">
        <f>IF(ISNUMBER(VALUE(SUBSTITUTE('Quantities Report_Secondary'!$A1906,"+",""))), VALUE(SUBSTITUTE('Quantities Report_Secondary'!$A1906,"+","")),IF('Quantities Report_Secondary'!$A1906="","End of Project",$A1907))</f>
        <v>End of Project</v>
      </c>
      <c r="B1908" s="30" t="str">
        <f>IF(ISNUMBER('Quantities Report_Secondary'!$A1906), "", TRIM(CLEAN(SUBSTITUTE('Quantities Report_Secondary'!$A1906, CHAR(160), " "))))</f>
        <v/>
      </c>
      <c r="C1908" s="30">
        <f>'Quantities Report_Secondary'!F1906</f>
        <v>0</v>
      </c>
      <c r="D1908" s="32">
        <f>'Quantities Report_Secondary'!G1906</f>
        <v>0</v>
      </c>
    </row>
    <row r="1909" spans="1:4">
      <c r="A1909" s="15" t="str">
        <f>IF(ISNUMBER(VALUE(SUBSTITUTE('Quantities Report_Secondary'!$A1907,"+",""))), VALUE(SUBSTITUTE('Quantities Report_Secondary'!$A1907,"+","")),IF('Quantities Report_Secondary'!$A1907="","End of Project",$A1908))</f>
        <v>End of Project</v>
      </c>
      <c r="B1909" s="30" t="str">
        <f>IF(ISNUMBER('Quantities Report_Secondary'!$A1907), "", TRIM(CLEAN(SUBSTITUTE('Quantities Report_Secondary'!$A1907, CHAR(160), " "))))</f>
        <v/>
      </c>
      <c r="C1909" s="30">
        <f>'Quantities Report_Secondary'!F1907</f>
        <v>0</v>
      </c>
      <c r="D1909" s="32">
        <f>'Quantities Report_Secondary'!G1907</f>
        <v>0</v>
      </c>
    </row>
    <row r="1910" spans="1:4">
      <c r="A1910" s="15" t="str">
        <f>IF(ISNUMBER(VALUE(SUBSTITUTE('Quantities Report_Secondary'!$A1908,"+",""))), VALUE(SUBSTITUTE('Quantities Report_Secondary'!$A1908,"+","")),IF('Quantities Report_Secondary'!$A1908="","End of Project",$A1909))</f>
        <v>End of Project</v>
      </c>
      <c r="B1910" s="30" t="str">
        <f>IF(ISNUMBER('Quantities Report_Secondary'!$A1908), "", TRIM(CLEAN(SUBSTITUTE('Quantities Report_Secondary'!$A1908, CHAR(160), " "))))</f>
        <v/>
      </c>
      <c r="C1910" s="30">
        <f>'Quantities Report_Secondary'!F1908</f>
        <v>0</v>
      </c>
      <c r="D1910" s="32">
        <f>'Quantities Report_Secondary'!G1908</f>
        <v>0</v>
      </c>
    </row>
    <row r="1911" spans="1:4">
      <c r="A1911" s="15" t="str">
        <f>IF(ISNUMBER(VALUE(SUBSTITUTE('Quantities Report_Secondary'!$A1909,"+",""))), VALUE(SUBSTITUTE('Quantities Report_Secondary'!$A1909,"+","")),IF('Quantities Report_Secondary'!$A1909="","End of Project",$A1910))</f>
        <v>End of Project</v>
      </c>
      <c r="B1911" s="30" t="str">
        <f>IF(ISNUMBER('Quantities Report_Secondary'!$A1909), "", TRIM(CLEAN(SUBSTITUTE('Quantities Report_Secondary'!$A1909, CHAR(160), " "))))</f>
        <v/>
      </c>
      <c r="C1911" s="30">
        <f>'Quantities Report_Secondary'!F1909</f>
        <v>0</v>
      </c>
      <c r="D1911" s="32">
        <f>'Quantities Report_Secondary'!G1909</f>
        <v>0</v>
      </c>
    </row>
    <row r="1912" spans="1:4">
      <c r="A1912" s="15" t="str">
        <f>IF(ISNUMBER(VALUE(SUBSTITUTE('Quantities Report_Secondary'!$A1910,"+",""))), VALUE(SUBSTITUTE('Quantities Report_Secondary'!$A1910,"+","")),IF('Quantities Report_Secondary'!$A1910="","End of Project",$A1911))</f>
        <v>End of Project</v>
      </c>
      <c r="B1912" s="30" t="str">
        <f>IF(ISNUMBER('Quantities Report_Secondary'!$A1910), "", TRIM(CLEAN(SUBSTITUTE('Quantities Report_Secondary'!$A1910, CHAR(160), " "))))</f>
        <v/>
      </c>
      <c r="C1912" s="30">
        <f>'Quantities Report_Secondary'!F1910</f>
        <v>0</v>
      </c>
      <c r="D1912" s="32">
        <f>'Quantities Report_Secondary'!G1910</f>
        <v>0</v>
      </c>
    </row>
    <row r="1913" spans="1:4">
      <c r="A1913" s="15" t="str">
        <f>IF(ISNUMBER(VALUE(SUBSTITUTE('Quantities Report_Secondary'!$A1911,"+",""))), VALUE(SUBSTITUTE('Quantities Report_Secondary'!$A1911,"+","")),IF('Quantities Report_Secondary'!$A1911="","End of Project",$A1912))</f>
        <v>End of Project</v>
      </c>
      <c r="B1913" s="30" t="str">
        <f>IF(ISNUMBER('Quantities Report_Secondary'!$A1911), "", TRIM(CLEAN(SUBSTITUTE('Quantities Report_Secondary'!$A1911, CHAR(160), " "))))</f>
        <v/>
      </c>
      <c r="C1913" s="30">
        <f>'Quantities Report_Secondary'!F1911</f>
        <v>0</v>
      </c>
      <c r="D1913" s="32">
        <f>'Quantities Report_Secondary'!G1911</f>
        <v>0</v>
      </c>
    </row>
    <row r="1914" spans="1:4">
      <c r="A1914" s="15" t="str">
        <f>IF(ISNUMBER(VALUE(SUBSTITUTE('Quantities Report_Secondary'!$A1912,"+",""))), VALUE(SUBSTITUTE('Quantities Report_Secondary'!$A1912,"+","")),IF('Quantities Report_Secondary'!$A1912="","End of Project",$A1913))</f>
        <v>End of Project</v>
      </c>
      <c r="B1914" s="30" t="str">
        <f>IF(ISNUMBER('Quantities Report_Secondary'!$A1912), "", TRIM(CLEAN(SUBSTITUTE('Quantities Report_Secondary'!$A1912, CHAR(160), " "))))</f>
        <v/>
      </c>
      <c r="C1914" s="30">
        <f>'Quantities Report_Secondary'!F1912</f>
        <v>0</v>
      </c>
      <c r="D1914" s="32">
        <f>'Quantities Report_Secondary'!G1912</f>
        <v>0</v>
      </c>
    </row>
    <row r="1915" spans="1:4">
      <c r="A1915" s="15" t="str">
        <f>IF(ISNUMBER(VALUE(SUBSTITUTE('Quantities Report_Secondary'!$A1913,"+",""))), VALUE(SUBSTITUTE('Quantities Report_Secondary'!$A1913,"+","")),IF('Quantities Report_Secondary'!$A1913="","End of Project",$A1914))</f>
        <v>End of Project</v>
      </c>
      <c r="B1915" s="30" t="str">
        <f>IF(ISNUMBER('Quantities Report_Secondary'!$A1913), "", TRIM(CLEAN(SUBSTITUTE('Quantities Report_Secondary'!$A1913, CHAR(160), " "))))</f>
        <v/>
      </c>
      <c r="C1915" s="30">
        <f>'Quantities Report_Secondary'!F1913</f>
        <v>0</v>
      </c>
      <c r="D1915" s="32">
        <f>'Quantities Report_Secondary'!G1913</f>
        <v>0</v>
      </c>
    </row>
    <row r="1916" spans="1:4">
      <c r="A1916" s="15" t="str">
        <f>IF(ISNUMBER(VALUE(SUBSTITUTE('Quantities Report_Secondary'!$A1914,"+",""))), VALUE(SUBSTITUTE('Quantities Report_Secondary'!$A1914,"+","")),IF('Quantities Report_Secondary'!$A1914="","End of Project",$A1915))</f>
        <v>End of Project</v>
      </c>
      <c r="B1916" s="30" t="str">
        <f>IF(ISNUMBER('Quantities Report_Secondary'!$A1914), "", TRIM(CLEAN(SUBSTITUTE('Quantities Report_Secondary'!$A1914, CHAR(160), " "))))</f>
        <v/>
      </c>
      <c r="C1916" s="30">
        <f>'Quantities Report_Secondary'!F1914</f>
        <v>0</v>
      </c>
      <c r="D1916" s="32">
        <f>'Quantities Report_Secondary'!G1914</f>
        <v>0</v>
      </c>
    </row>
    <row r="1917" spans="1:4">
      <c r="A1917" s="15" t="str">
        <f>IF(ISNUMBER(VALUE(SUBSTITUTE('Quantities Report_Secondary'!$A1915,"+",""))), VALUE(SUBSTITUTE('Quantities Report_Secondary'!$A1915,"+","")),IF('Quantities Report_Secondary'!$A1915="","End of Project",$A1916))</f>
        <v>End of Project</v>
      </c>
      <c r="B1917" s="30" t="str">
        <f>IF(ISNUMBER('Quantities Report_Secondary'!$A1915), "", TRIM(CLEAN(SUBSTITUTE('Quantities Report_Secondary'!$A1915, CHAR(160), " "))))</f>
        <v/>
      </c>
      <c r="C1917" s="30">
        <f>'Quantities Report_Secondary'!F1915</f>
        <v>0</v>
      </c>
      <c r="D1917" s="32">
        <f>'Quantities Report_Secondary'!G1915</f>
        <v>0</v>
      </c>
    </row>
    <row r="1918" spans="1:4">
      <c r="A1918" s="15" t="str">
        <f>IF(ISNUMBER(VALUE(SUBSTITUTE('Quantities Report_Secondary'!$A1916,"+",""))), VALUE(SUBSTITUTE('Quantities Report_Secondary'!$A1916,"+","")),IF('Quantities Report_Secondary'!$A1916="","End of Project",$A1917))</f>
        <v>End of Project</v>
      </c>
      <c r="B1918" s="30" t="str">
        <f>IF(ISNUMBER('Quantities Report_Secondary'!$A1916), "", TRIM(CLEAN(SUBSTITUTE('Quantities Report_Secondary'!$A1916, CHAR(160), " "))))</f>
        <v/>
      </c>
      <c r="C1918" s="30">
        <f>'Quantities Report_Secondary'!F1916</f>
        <v>0</v>
      </c>
      <c r="D1918" s="32">
        <f>'Quantities Report_Secondary'!G1916</f>
        <v>0</v>
      </c>
    </row>
    <row r="1919" spans="1:4">
      <c r="A1919" s="15" t="str">
        <f>IF(ISNUMBER(VALUE(SUBSTITUTE('Quantities Report_Secondary'!$A1917,"+",""))), VALUE(SUBSTITUTE('Quantities Report_Secondary'!$A1917,"+","")),IF('Quantities Report_Secondary'!$A1917="","End of Project",$A1918))</f>
        <v>End of Project</v>
      </c>
      <c r="B1919" s="30" t="str">
        <f>IF(ISNUMBER('Quantities Report_Secondary'!$A1917), "", TRIM(CLEAN(SUBSTITUTE('Quantities Report_Secondary'!$A1917, CHAR(160), " "))))</f>
        <v/>
      </c>
      <c r="C1919" s="30">
        <f>'Quantities Report_Secondary'!F1917</f>
        <v>0</v>
      </c>
      <c r="D1919" s="32">
        <f>'Quantities Report_Secondary'!G1917</f>
        <v>0</v>
      </c>
    </row>
    <row r="1920" spans="1:4">
      <c r="A1920" s="15" t="str">
        <f>IF(ISNUMBER(VALUE(SUBSTITUTE('Quantities Report_Secondary'!$A1918,"+",""))), VALUE(SUBSTITUTE('Quantities Report_Secondary'!$A1918,"+","")),IF('Quantities Report_Secondary'!$A1918="","End of Project",$A1919))</f>
        <v>End of Project</v>
      </c>
      <c r="B1920" s="30" t="str">
        <f>IF(ISNUMBER('Quantities Report_Secondary'!$A1918), "", TRIM(CLEAN(SUBSTITUTE('Quantities Report_Secondary'!$A1918, CHAR(160), " "))))</f>
        <v/>
      </c>
      <c r="C1920" s="30">
        <f>'Quantities Report_Secondary'!F1918</f>
        <v>0</v>
      </c>
      <c r="D1920" s="32">
        <f>'Quantities Report_Secondary'!G1918</f>
        <v>0</v>
      </c>
    </row>
    <row r="1921" spans="1:4">
      <c r="A1921" s="15" t="str">
        <f>IF(ISNUMBER(VALUE(SUBSTITUTE('Quantities Report_Secondary'!$A1919,"+",""))), VALUE(SUBSTITUTE('Quantities Report_Secondary'!$A1919,"+","")),IF('Quantities Report_Secondary'!$A1919="","End of Project",$A1920))</f>
        <v>End of Project</v>
      </c>
      <c r="B1921" s="30" t="str">
        <f>IF(ISNUMBER('Quantities Report_Secondary'!$A1919), "", TRIM(CLEAN(SUBSTITUTE('Quantities Report_Secondary'!$A1919, CHAR(160), " "))))</f>
        <v/>
      </c>
      <c r="C1921" s="30">
        <f>'Quantities Report_Secondary'!F1919</f>
        <v>0</v>
      </c>
      <c r="D1921" s="32">
        <f>'Quantities Report_Secondary'!G1919</f>
        <v>0</v>
      </c>
    </row>
    <row r="1922" spans="1:4">
      <c r="A1922" s="15" t="str">
        <f>IF(ISNUMBER(VALUE(SUBSTITUTE('Quantities Report_Secondary'!$A1920,"+",""))), VALUE(SUBSTITUTE('Quantities Report_Secondary'!$A1920,"+","")),IF('Quantities Report_Secondary'!$A1920="","End of Project",$A1921))</f>
        <v>End of Project</v>
      </c>
      <c r="B1922" s="30" t="str">
        <f>IF(ISNUMBER('Quantities Report_Secondary'!$A1920), "", TRIM(CLEAN(SUBSTITUTE('Quantities Report_Secondary'!$A1920, CHAR(160), " "))))</f>
        <v/>
      </c>
      <c r="C1922" s="30">
        <f>'Quantities Report_Secondary'!F1920</f>
        <v>0</v>
      </c>
      <c r="D1922" s="32">
        <f>'Quantities Report_Secondary'!G1920</f>
        <v>0</v>
      </c>
    </row>
    <row r="1923" spans="1:4">
      <c r="A1923" s="15" t="str">
        <f>IF(ISNUMBER(VALUE(SUBSTITUTE('Quantities Report_Secondary'!$A1921,"+",""))), VALUE(SUBSTITUTE('Quantities Report_Secondary'!$A1921,"+","")),IF('Quantities Report_Secondary'!$A1921="","End of Project",$A1922))</f>
        <v>End of Project</v>
      </c>
      <c r="B1923" s="30" t="str">
        <f>IF(ISNUMBER('Quantities Report_Secondary'!$A1921), "", TRIM(CLEAN(SUBSTITUTE('Quantities Report_Secondary'!$A1921, CHAR(160), " "))))</f>
        <v/>
      </c>
      <c r="C1923" s="30">
        <f>'Quantities Report_Secondary'!F1921</f>
        <v>0</v>
      </c>
      <c r="D1923" s="32">
        <f>'Quantities Report_Secondary'!G1921</f>
        <v>0</v>
      </c>
    </row>
    <row r="1924" spans="1:4">
      <c r="A1924" s="15" t="str">
        <f>IF(ISNUMBER(VALUE(SUBSTITUTE('Quantities Report_Secondary'!$A1922,"+",""))), VALUE(SUBSTITUTE('Quantities Report_Secondary'!$A1922,"+","")),IF('Quantities Report_Secondary'!$A1922="","End of Project",$A1923))</f>
        <v>End of Project</v>
      </c>
      <c r="B1924" s="30" t="str">
        <f>IF(ISNUMBER('Quantities Report_Secondary'!$A1922), "", TRIM(CLEAN(SUBSTITUTE('Quantities Report_Secondary'!$A1922, CHAR(160), " "))))</f>
        <v/>
      </c>
      <c r="C1924" s="30">
        <f>'Quantities Report_Secondary'!F1922</f>
        <v>0</v>
      </c>
      <c r="D1924" s="32">
        <f>'Quantities Report_Secondary'!G1922</f>
        <v>0</v>
      </c>
    </row>
    <row r="1925" spans="1:4">
      <c r="A1925" s="15" t="str">
        <f>IF(ISNUMBER(VALUE(SUBSTITUTE('Quantities Report_Secondary'!$A1923,"+",""))), VALUE(SUBSTITUTE('Quantities Report_Secondary'!$A1923,"+","")),IF('Quantities Report_Secondary'!$A1923="","End of Project",$A1924))</f>
        <v>End of Project</v>
      </c>
      <c r="B1925" s="30" t="str">
        <f>IF(ISNUMBER('Quantities Report_Secondary'!$A1923), "", TRIM(CLEAN(SUBSTITUTE('Quantities Report_Secondary'!$A1923, CHAR(160), " "))))</f>
        <v/>
      </c>
      <c r="C1925" s="30">
        <f>'Quantities Report_Secondary'!F1923</f>
        <v>0</v>
      </c>
      <c r="D1925" s="32">
        <f>'Quantities Report_Secondary'!G1923</f>
        <v>0</v>
      </c>
    </row>
    <row r="1926" spans="1:4">
      <c r="A1926" s="15" t="str">
        <f>IF(ISNUMBER(VALUE(SUBSTITUTE('Quantities Report_Secondary'!$A1924,"+",""))), VALUE(SUBSTITUTE('Quantities Report_Secondary'!$A1924,"+","")),IF('Quantities Report_Secondary'!$A1924="","End of Project",$A1925))</f>
        <v>End of Project</v>
      </c>
      <c r="B1926" s="30" t="str">
        <f>IF(ISNUMBER('Quantities Report_Secondary'!$A1924), "", TRIM(CLEAN(SUBSTITUTE('Quantities Report_Secondary'!$A1924, CHAR(160), " "))))</f>
        <v/>
      </c>
      <c r="C1926" s="30">
        <f>'Quantities Report_Secondary'!F1924</f>
        <v>0</v>
      </c>
      <c r="D1926" s="32">
        <f>'Quantities Report_Secondary'!G1924</f>
        <v>0</v>
      </c>
    </row>
    <row r="1927" spans="1:4">
      <c r="A1927" s="15" t="str">
        <f>IF(ISNUMBER(VALUE(SUBSTITUTE('Quantities Report_Secondary'!$A1925,"+",""))), VALUE(SUBSTITUTE('Quantities Report_Secondary'!$A1925,"+","")),IF('Quantities Report_Secondary'!$A1925="","End of Project",$A1926))</f>
        <v>End of Project</v>
      </c>
      <c r="B1927" s="30" t="str">
        <f>IF(ISNUMBER('Quantities Report_Secondary'!$A1925), "", TRIM(CLEAN(SUBSTITUTE('Quantities Report_Secondary'!$A1925, CHAR(160), " "))))</f>
        <v/>
      </c>
      <c r="C1927" s="30">
        <f>'Quantities Report_Secondary'!F1925</f>
        <v>0</v>
      </c>
      <c r="D1927" s="32">
        <f>'Quantities Report_Secondary'!G1925</f>
        <v>0</v>
      </c>
    </row>
    <row r="1928" spans="1:4">
      <c r="A1928" s="15" t="str">
        <f>IF(ISNUMBER(VALUE(SUBSTITUTE('Quantities Report_Secondary'!$A1926,"+",""))), VALUE(SUBSTITUTE('Quantities Report_Secondary'!$A1926,"+","")),IF('Quantities Report_Secondary'!$A1926="","End of Project",$A1927))</f>
        <v>End of Project</v>
      </c>
      <c r="B1928" s="30" t="str">
        <f>IF(ISNUMBER('Quantities Report_Secondary'!$A1926), "", TRIM(CLEAN(SUBSTITUTE('Quantities Report_Secondary'!$A1926, CHAR(160), " "))))</f>
        <v/>
      </c>
      <c r="C1928" s="30">
        <f>'Quantities Report_Secondary'!F1926</f>
        <v>0</v>
      </c>
      <c r="D1928" s="32">
        <f>'Quantities Report_Secondary'!G1926</f>
        <v>0</v>
      </c>
    </row>
    <row r="1929" spans="1:4">
      <c r="A1929" s="15" t="str">
        <f>IF(ISNUMBER(VALUE(SUBSTITUTE('Quantities Report_Secondary'!$A1927,"+",""))), VALUE(SUBSTITUTE('Quantities Report_Secondary'!$A1927,"+","")),IF('Quantities Report_Secondary'!$A1927="","End of Project",$A1928))</f>
        <v>End of Project</v>
      </c>
      <c r="B1929" s="30" t="str">
        <f>IF(ISNUMBER('Quantities Report_Secondary'!$A1927), "", TRIM(CLEAN(SUBSTITUTE('Quantities Report_Secondary'!$A1927, CHAR(160), " "))))</f>
        <v/>
      </c>
      <c r="C1929" s="30">
        <f>'Quantities Report_Secondary'!F1927</f>
        <v>0</v>
      </c>
      <c r="D1929" s="32">
        <f>'Quantities Report_Secondary'!G1927</f>
        <v>0</v>
      </c>
    </row>
    <row r="1930" spans="1:4">
      <c r="A1930" s="15" t="str">
        <f>IF(ISNUMBER(VALUE(SUBSTITUTE('Quantities Report_Secondary'!$A1928,"+",""))), VALUE(SUBSTITUTE('Quantities Report_Secondary'!$A1928,"+","")),IF('Quantities Report_Secondary'!$A1928="","End of Project",$A1929))</f>
        <v>End of Project</v>
      </c>
      <c r="B1930" s="30" t="str">
        <f>IF(ISNUMBER('Quantities Report_Secondary'!$A1928), "", TRIM(CLEAN(SUBSTITUTE('Quantities Report_Secondary'!$A1928, CHAR(160), " "))))</f>
        <v/>
      </c>
      <c r="C1930" s="30">
        <f>'Quantities Report_Secondary'!F1928</f>
        <v>0</v>
      </c>
      <c r="D1930" s="32">
        <f>'Quantities Report_Secondary'!G1928</f>
        <v>0</v>
      </c>
    </row>
    <row r="1931" spans="1:4">
      <c r="A1931" s="15" t="str">
        <f>IF(ISNUMBER(VALUE(SUBSTITUTE('Quantities Report_Secondary'!$A1929,"+",""))), VALUE(SUBSTITUTE('Quantities Report_Secondary'!$A1929,"+","")),IF('Quantities Report_Secondary'!$A1929="","End of Project",$A1930))</f>
        <v>End of Project</v>
      </c>
      <c r="B1931" s="30" t="str">
        <f>IF(ISNUMBER('Quantities Report_Secondary'!$A1929), "", TRIM(CLEAN(SUBSTITUTE('Quantities Report_Secondary'!$A1929, CHAR(160), " "))))</f>
        <v/>
      </c>
      <c r="C1931" s="30">
        <f>'Quantities Report_Secondary'!F1929</f>
        <v>0</v>
      </c>
      <c r="D1931" s="32">
        <f>'Quantities Report_Secondary'!G1929</f>
        <v>0</v>
      </c>
    </row>
    <row r="1932" spans="1:4">
      <c r="A1932" s="15" t="str">
        <f>IF(ISNUMBER(VALUE(SUBSTITUTE('Quantities Report_Secondary'!$A1930,"+",""))), VALUE(SUBSTITUTE('Quantities Report_Secondary'!$A1930,"+","")),IF('Quantities Report_Secondary'!$A1930="","End of Project",$A1931))</f>
        <v>End of Project</v>
      </c>
      <c r="B1932" s="30" t="str">
        <f>IF(ISNUMBER('Quantities Report_Secondary'!$A1930), "", TRIM(CLEAN(SUBSTITUTE('Quantities Report_Secondary'!$A1930, CHAR(160), " "))))</f>
        <v/>
      </c>
      <c r="C1932" s="30">
        <f>'Quantities Report_Secondary'!F1930</f>
        <v>0</v>
      </c>
      <c r="D1932" s="32">
        <f>'Quantities Report_Secondary'!G1930</f>
        <v>0</v>
      </c>
    </row>
    <row r="1933" spans="1:4">
      <c r="A1933" s="15" t="str">
        <f>IF(ISNUMBER(VALUE(SUBSTITUTE('Quantities Report_Secondary'!$A1931,"+",""))), VALUE(SUBSTITUTE('Quantities Report_Secondary'!$A1931,"+","")),IF('Quantities Report_Secondary'!$A1931="","End of Project",$A1932))</f>
        <v>End of Project</v>
      </c>
      <c r="B1933" s="30" t="str">
        <f>IF(ISNUMBER('Quantities Report_Secondary'!$A1931), "", TRIM(CLEAN(SUBSTITUTE('Quantities Report_Secondary'!$A1931, CHAR(160), " "))))</f>
        <v/>
      </c>
      <c r="C1933" s="30">
        <f>'Quantities Report_Secondary'!F1931</f>
        <v>0</v>
      </c>
      <c r="D1933" s="32">
        <f>'Quantities Report_Secondary'!G1931</f>
        <v>0</v>
      </c>
    </row>
    <row r="1934" spans="1:4">
      <c r="A1934" s="15" t="str">
        <f>IF(ISNUMBER(VALUE(SUBSTITUTE('Quantities Report_Secondary'!$A1932,"+",""))), VALUE(SUBSTITUTE('Quantities Report_Secondary'!$A1932,"+","")),IF('Quantities Report_Secondary'!$A1932="","End of Project",$A1933))</f>
        <v>End of Project</v>
      </c>
      <c r="B1934" s="30" t="str">
        <f>IF(ISNUMBER('Quantities Report_Secondary'!$A1932), "", TRIM(CLEAN(SUBSTITUTE('Quantities Report_Secondary'!$A1932, CHAR(160), " "))))</f>
        <v/>
      </c>
      <c r="C1934" s="30">
        <f>'Quantities Report_Secondary'!F1932</f>
        <v>0</v>
      </c>
      <c r="D1934" s="32">
        <f>'Quantities Report_Secondary'!G1932</f>
        <v>0</v>
      </c>
    </row>
    <row r="1935" spans="1:4">
      <c r="A1935" s="15" t="str">
        <f>IF(ISNUMBER(VALUE(SUBSTITUTE('Quantities Report_Secondary'!$A1933,"+",""))), VALUE(SUBSTITUTE('Quantities Report_Secondary'!$A1933,"+","")),IF('Quantities Report_Secondary'!$A1933="","End of Project",$A1934))</f>
        <v>End of Project</v>
      </c>
      <c r="B1935" s="30" t="str">
        <f>IF(ISNUMBER('Quantities Report_Secondary'!$A1933), "", TRIM(CLEAN(SUBSTITUTE('Quantities Report_Secondary'!$A1933, CHAR(160), " "))))</f>
        <v/>
      </c>
      <c r="C1935" s="30">
        <f>'Quantities Report_Secondary'!F1933</f>
        <v>0</v>
      </c>
      <c r="D1935" s="32">
        <f>'Quantities Report_Secondary'!G1933</f>
        <v>0</v>
      </c>
    </row>
    <row r="1936" spans="1:4">
      <c r="A1936" s="15" t="str">
        <f>IF(ISNUMBER(VALUE(SUBSTITUTE('Quantities Report_Secondary'!$A1934,"+",""))), VALUE(SUBSTITUTE('Quantities Report_Secondary'!$A1934,"+","")),IF('Quantities Report_Secondary'!$A1934="","End of Project",$A1935))</f>
        <v>End of Project</v>
      </c>
      <c r="B1936" s="30" t="str">
        <f>IF(ISNUMBER('Quantities Report_Secondary'!$A1934), "", TRIM(CLEAN(SUBSTITUTE('Quantities Report_Secondary'!$A1934, CHAR(160), " "))))</f>
        <v/>
      </c>
      <c r="C1936" s="30">
        <f>'Quantities Report_Secondary'!F1934</f>
        <v>0</v>
      </c>
      <c r="D1936" s="32">
        <f>'Quantities Report_Secondary'!G1934</f>
        <v>0</v>
      </c>
    </row>
    <row r="1937" spans="1:4">
      <c r="A1937" s="15" t="str">
        <f>IF(ISNUMBER(VALUE(SUBSTITUTE('Quantities Report_Secondary'!$A1935,"+",""))), VALUE(SUBSTITUTE('Quantities Report_Secondary'!$A1935,"+","")),IF('Quantities Report_Secondary'!$A1935="","End of Project",$A1936))</f>
        <v>End of Project</v>
      </c>
      <c r="B1937" s="30" t="str">
        <f>IF(ISNUMBER('Quantities Report_Secondary'!$A1935), "", TRIM(CLEAN(SUBSTITUTE('Quantities Report_Secondary'!$A1935, CHAR(160), " "))))</f>
        <v/>
      </c>
      <c r="C1937" s="30">
        <f>'Quantities Report_Secondary'!F1935</f>
        <v>0</v>
      </c>
      <c r="D1937" s="32">
        <f>'Quantities Report_Secondary'!G1935</f>
        <v>0</v>
      </c>
    </row>
    <row r="1938" spans="1:4">
      <c r="A1938" s="15" t="str">
        <f>IF(ISNUMBER(VALUE(SUBSTITUTE('Quantities Report_Secondary'!$A1936,"+",""))), VALUE(SUBSTITUTE('Quantities Report_Secondary'!$A1936,"+","")),IF('Quantities Report_Secondary'!$A1936="","End of Project",$A1937))</f>
        <v>End of Project</v>
      </c>
      <c r="B1938" s="30" t="str">
        <f>IF(ISNUMBER('Quantities Report_Secondary'!$A1936), "", TRIM(CLEAN(SUBSTITUTE('Quantities Report_Secondary'!$A1936, CHAR(160), " "))))</f>
        <v/>
      </c>
      <c r="C1938" s="30">
        <f>'Quantities Report_Secondary'!F1936</f>
        <v>0</v>
      </c>
      <c r="D1938" s="32">
        <f>'Quantities Report_Secondary'!G1936</f>
        <v>0</v>
      </c>
    </row>
    <row r="1939" spans="1:4">
      <c r="A1939" s="15" t="str">
        <f>IF(ISNUMBER(VALUE(SUBSTITUTE('Quantities Report_Secondary'!$A1937,"+",""))), VALUE(SUBSTITUTE('Quantities Report_Secondary'!$A1937,"+","")),IF('Quantities Report_Secondary'!$A1937="","End of Project",$A1938))</f>
        <v>End of Project</v>
      </c>
      <c r="B1939" s="30" t="str">
        <f>IF(ISNUMBER('Quantities Report_Secondary'!$A1937), "", TRIM(CLEAN(SUBSTITUTE('Quantities Report_Secondary'!$A1937, CHAR(160), " "))))</f>
        <v/>
      </c>
      <c r="C1939" s="30">
        <f>'Quantities Report_Secondary'!F1937</f>
        <v>0</v>
      </c>
      <c r="D1939" s="32">
        <f>'Quantities Report_Secondary'!G1937</f>
        <v>0</v>
      </c>
    </row>
    <row r="1940" spans="1:4">
      <c r="A1940" s="15" t="str">
        <f>IF(ISNUMBER(VALUE(SUBSTITUTE('Quantities Report_Secondary'!$A1938,"+",""))), VALUE(SUBSTITUTE('Quantities Report_Secondary'!$A1938,"+","")),IF('Quantities Report_Secondary'!$A1938="","End of Project",$A1939))</f>
        <v>End of Project</v>
      </c>
      <c r="B1940" s="30" t="str">
        <f>IF(ISNUMBER('Quantities Report_Secondary'!$A1938), "", TRIM(CLEAN(SUBSTITUTE('Quantities Report_Secondary'!$A1938, CHAR(160), " "))))</f>
        <v/>
      </c>
      <c r="C1940" s="30">
        <f>'Quantities Report_Secondary'!F1938</f>
        <v>0</v>
      </c>
      <c r="D1940" s="32">
        <f>'Quantities Report_Secondary'!G1938</f>
        <v>0</v>
      </c>
    </row>
    <row r="1941" spans="1:4">
      <c r="A1941" s="15" t="str">
        <f>IF(ISNUMBER(VALUE(SUBSTITUTE('Quantities Report_Secondary'!$A1939,"+",""))), VALUE(SUBSTITUTE('Quantities Report_Secondary'!$A1939,"+","")),IF('Quantities Report_Secondary'!$A1939="","End of Project",$A1940))</f>
        <v>End of Project</v>
      </c>
      <c r="B1941" s="30" t="str">
        <f>IF(ISNUMBER('Quantities Report_Secondary'!$A1939), "", TRIM(CLEAN(SUBSTITUTE('Quantities Report_Secondary'!$A1939, CHAR(160), " "))))</f>
        <v/>
      </c>
      <c r="C1941" s="30">
        <f>'Quantities Report_Secondary'!F1939</f>
        <v>0</v>
      </c>
      <c r="D1941" s="32">
        <f>'Quantities Report_Secondary'!G1939</f>
        <v>0</v>
      </c>
    </row>
    <row r="1942" spans="1:4">
      <c r="A1942" s="15" t="str">
        <f>IF(ISNUMBER(VALUE(SUBSTITUTE('Quantities Report_Secondary'!$A1940,"+",""))), VALUE(SUBSTITUTE('Quantities Report_Secondary'!$A1940,"+","")),IF('Quantities Report_Secondary'!$A1940="","End of Project",$A1941))</f>
        <v>End of Project</v>
      </c>
      <c r="B1942" s="30" t="str">
        <f>IF(ISNUMBER('Quantities Report_Secondary'!$A1940), "", TRIM(CLEAN(SUBSTITUTE('Quantities Report_Secondary'!$A1940, CHAR(160), " "))))</f>
        <v/>
      </c>
      <c r="C1942" s="30">
        <f>'Quantities Report_Secondary'!F1940</f>
        <v>0</v>
      </c>
      <c r="D1942" s="32">
        <f>'Quantities Report_Secondary'!G1940</f>
        <v>0</v>
      </c>
    </row>
    <row r="1943" spans="1:4">
      <c r="A1943" s="15" t="str">
        <f>IF(ISNUMBER(VALUE(SUBSTITUTE('Quantities Report_Secondary'!$A1941,"+",""))), VALUE(SUBSTITUTE('Quantities Report_Secondary'!$A1941,"+","")),IF('Quantities Report_Secondary'!$A1941="","End of Project",$A1942))</f>
        <v>End of Project</v>
      </c>
      <c r="B1943" s="30" t="str">
        <f>IF(ISNUMBER('Quantities Report_Secondary'!$A1941), "", TRIM(CLEAN(SUBSTITUTE('Quantities Report_Secondary'!$A1941, CHAR(160), " "))))</f>
        <v/>
      </c>
      <c r="C1943" s="30">
        <f>'Quantities Report_Secondary'!F1941</f>
        <v>0</v>
      </c>
      <c r="D1943" s="32">
        <f>'Quantities Report_Secondary'!G1941</f>
        <v>0</v>
      </c>
    </row>
    <row r="1944" spans="1:4">
      <c r="A1944" s="15" t="str">
        <f>IF(ISNUMBER(VALUE(SUBSTITUTE('Quantities Report_Secondary'!$A1942,"+",""))), VALUE(SUBSTITUTE('Quantities Report_Secondary'!$A1942,"+","")),IF('Quantities Report_Secondary'!$A1942="","End of Project",$A1943))</f>
        <v>End of Project</v>
      </c>
      <c r="B1944" s="30" t="str">
        <f>IF(ISNUMBER('Quantities Report_Secondary'!$A1942), "", TRIM(CLEAN(SUBSTITUTE('Quantities Report_Secondary'!$A1942, CHAR(160), " "))))</f>
        <v/>
      </c>
      <c r="C1944" s="30">
        <f>'Quantities Report_Secondary'!F1942</f>
        <v>0</v>
      </c>
      <c r="D1944" s="32">
        <f>'Quantities Report_Secondary'!G1942</f>
        <v>0</v>
      </c>
    </row>
    <row r="1945" spans="1:4">
      <c r="A1945" s="15" t="str">
        <f>IF(ISNUMBER(VALUE(SUBSTITUTE('Quantities Report_Secondary'!$A1943,"+",""))), VALUE(SUBSTITUTE('Quantities Report_Secondary'!$A1943,"+","")),IF('Quantities Report_Secondary'!$A1943="","End of Project",$A1944))</f>
        <v>End of Project</v>
      </c>
      <c r="B1945" s="30" t="str">
        <f>IF(ISNUMBER('Quantities Report_Secondary'!$A1943), "", TRIM(CLEAN(SUBSTITUTE('Quantities Report_Secondary'!$A1943, CHAR(160), " "))))</f>
        <v/>
      </c>
      <c r="C1945" s="30">
        <f>'Quantities Report_Secondary'!F1943</f>
        <v>0</v>
      </c>
      <c r="D1945" s="32">
        <f>'Quantities Report_Secondary'!G1943</f>
        <v>0</v>
      </c>
    </row>
    <row r="1946" spans="1:4">
      <c r="A1946" s="15" t="str">
        <f>IF(ISNUMBER(VALUE(SUBSTITUTE('Quantities Report_Secondary'!$A1944,"+",""))), VALUE(SUBSTITUTE('Quantities Report_Secondary'!$A1944,"+","")),IF('Quantities Report_Secondary'!$A1944="","End of Project",$A1945))</f>
        <v>End of Project</v>
      </c>
      <c r="B1946" s="30" t="str">
        <f>IF(ISNUMBER('Quantities Report_Secondary'!$A1944), "", TRIM(CLEAN(SUBSTITUTE('Quantities Report_Secondary'!$A1944, CHAR(160), " "))))</f>
        <v/>
      </c>
      <c r="C1946" s="30">
        <f>'Quantities Report_Secondary'!F1944</f>
        <v>0</v>
      </c>
      <c r="D1946" s="32">
        <f>'Quantities Report_Secondary'!G1944</f>
        <v>0</v>
      </c>
    </row>
    <row r="1947" spans="1:4">
      <c r="A1947" s="15" t="str">
        <f>IF(ISNUMBER(VALUE(SUBSTITUTE('Quantities Report_Secondary'!$A1945,"+",""))), VALUE(SUBSTITUTE('Quantities Report_Secondary'!$A1945,"+","")),IF('Quantities Report_Secondary'!$A1945="","End of Project",$A1946))</f>
        <v>End of Project</v>
      </c>
      <c r="B1947" s="30" t="str">
        <f>IF(ISNUMBER('Quantities Report_Secondary'!$A1945), "", TRIM(CLEAN(SUBSTITUTE('Quantities Report_Secondary'!$A1945, CHAR(160), " "))))</f>
        <v/>
      </c>
      <c r="C1947" s="30">
        <f>'Quantities Report_Secondary'!F1945</f>
        <v>0</v>
      </c>
      <c r="D1947" s="32">
        <f>'Quantities Report_Secondary'!G1945</f>
        <v>0</v>
      </c>
    </row>
    <row r="1948" spans="1:4">
      <c r="A1948" s="15" t="str">
        <f>IF(ISNUMBER(VALUE(SUBSTITUTE('Quantities Report_Secondary'!$A1946,"+",""))), VALUE(SUBSTITUTE('Quantities Report_Secondary'!$A1946,"+","")),IF('Quantities Report_Secondary'!$A1946="","End of Project",$A1947))</f>
        <v>End of Project</v>
      </c>
      <c r="B1948" s="30" t="str">
        <f>IF(ISNUMBER('Quantities Report_Secondary'!$A1946), "", TRIM(CLEAN(SUBSTITUTE('Quantities Report_Secondary'!$A1946, CHAR(160), " "))))</f>
        <v/>
      </c>
      <c r="C1948" s="30">
        <f>'Quantities Report_Secondary'!F1946</f>
        <v>0</v>
      </c>
      <c r="D1948" s="32">
        <f>'Quantities Report_Secondary'!G1946</f>
        <v>0</v>
      </c>
    </row>
    <row r="1949" spans="1:4">
      <c r="A1949" s="15" t="str">
        <f>IF(ISNUMBER(VALUE(SUBSTITUTE('Quantities Report_Secondary'!$A1947,"+",""))), VALUE(SUBSTITUTE('Quantities Report_Secondary'!$A1947,"+","")),IF('Quantities Report_Secondary'!$A1947="","End of Project",$A1948))</f>
        <v>End of Project</v>
      </c>
      <c r="B1949" s="30" t="str">
        <f>IF(ISNUMBER('Quantities Report_Secondary'!$A1947), "", TRIM(CLEAN(SUBSTITUTE('Quantities Report_Secondary'!$A1947, CHAR(160), " "))))</f>
        <v/>
      </c>
      <c r="C1949" s="30">
        <f>'Quantities Report_Secondary'!F1947</f>
        <v>0</v>
      </c>
      <c r="D1949" s="32">
        <f>'Quantities Report_Secondary'!G1947</f>
        <v>0</v>
      </c>
    </row>
    <row r="1950" spans="1:4">
      <c r="A1950" s="15" t="str">
        <f>IF(ISNUMBER(VALUE(SUBSTITUTE('Quantities Report_Secondary'!$A1948,"+",""))), VALUE(SUBSTITUTE('Quantities Report_Secondary'!$A1948,"+","")),IF('Quantities Report_Secondary'!$A1948="","End of Project",$A1949))</f>
        <v>End of Project</v>
      </c>
      <c r="B1950" s="30" t="str">
        <f>IF(ISNUMBER('Quantities Report_Secondary'!$A1948), "", TRIM(CLEAN(SUBSTITUTE('Quantities Report_Secondary'!$A1948, CHAR(160), " "))))</f>
        <v/>
      </c>
      <c r="C1950" s="30">
        <f>'Quantities Report_Secondary'!F1948</f>
        <v>0</v>
      </c>
      <c r="D1950" s="32">
        <f>'Quantities Report_Secondary'!G1948</f>
        <v>0</v>
      </c>
    </row>
    <row r="1951" spans="1:4">
      <c r="A1951" s="15" t="str">
        <f>IF(ISNUMBER(VALUE(SUBSTITUTE('Quantities Report_Secondary'!$A1949,"+",""))), VALUE(SUBSTITUTE('Quantities Report_Secondary'!$A1949,"+","")),IF('Quantities Report_Secondary'!$A1949="","End of Project",$A1950))</f>
        <v>End of Project</v>
      </c>
      <c r="B1951" s="30" t="str">
        <f>IF(ISNUMBER('Quantities Report_Secondary'!$A1949), "", TRIM(CLEAN(SUBSTITUTE('Quantities Report_Secondary'!$A1949, CHAR(160), " "))))</f>
        <v/>
      </c>
      <c r="C1951" s="30">
        <f>'Quantities Report_Secondary'!F1949</f>
        <v>0</v>
      </c>
      <c r="D1951" s="32">
        <f>'Quantities Report_Secondary'!G1949</f>
        <v>0</v>
      </c>
    </row>
    <row r="1952" spans="1:4">
      <c r="A1952" s="15" t="str">
        <f>IF(ISNUMBER(VALUE(SUBSTITUTE('Quantities Report_Secondary'!$A1950,"+",""))), VALUE(SUBSTITUTE('Quantities Report_Secondary'!$A1950,"+","")),IF('Quantities Report_Secondary'!$A1950="","End of Project",$A1951))</f>
        <v>End of Project</v>
      </c>
      <c r="B1952" s="30" t="str">
        <f>IF(ISNUMBER('Quantities Report_Secondary'!$A1950), "", TRIM(CLEAN(SUBSTITUTE('Quantities Report_Secondary'!$A1950, CHAR(160), " "))))</f>
        <v/>
      </c>
      <c r="C1952" s="30">
        <f>'Quantities Report_Secondary'!F1950</f>
        <v>0</v>
      </c>
      <c r="D1952" s="32">
        <f>'Quantities Report_Secondary'!G1950</f>
        <v>0</v>
      </c>
    </row>
    <row r="1953" spans="1:4">
      <c r="A1953" s="15" t="str">
        <f>IF(ISNUMBER(VALUE(SUBSTITUTE('Quantities Report_Secondary'!$A1951,"+",""))), VALUE(SUBSTITUTE('Quantities Report_Secondary'!$A1951,"+","")),IF('Quantities Report_Secondary'!$A1951="","End of Project",$A1952))</f>
        <v>End of Project</v>
      </c>
      <c r="B1953" s="30" t="str">
        <f>IF(ISNUMBER('Quantities Report_Secondary'!$A1951), "", TRIM(CLEAN(SUBSTITUTE('Quantities Report_Secondary'!$A1951, CHAR(160), " "))))</f>
        <v/>
      </c>
      <c r="C1953" s="30">
        <f>'Quantities Report_Secondary'!F1951</f>
        <v>0</v>
      </c>
      <c r="D1953" s="32">
        <f>'Quantities Report_Secondary'!G1951</f>
        <v>0</v>
      </c>
    </row>
    <row r="1954" spans="1:4">
      <c r="A1954" s="15" t="str">
        <f>IF(ISNUMBER(VALUE(SUBSTITUTE('Quantities Report_Secondary'!$A1952,"+",""))), VALUE(SUBSTITUTE('Quantities Report_Secondary'!$A1952,"+","")),IF('Quantities Report_Secondary'!$A1952="","End of Project",$A1953))</f>
        <v>End of Project</v>
      </c>
      <c r="B1954" s="30" t="str">
        <f>IF(ISNUMBER('Quantities Report_Secondary'!$A1952), "", TRIM(CLEAN(SUBSTITUTE('Quantities Report_Secondary'!$A1952, CHAR(160), " "))))</f>
        <v/>
      </c>
      <c r="C1954" s="30">
        <f>'Quantities Report_Secondary'!F1952</f>
        <v>0</v>
      </c>
      <c r="D1954" s="32">
        <f>'Quantities Report_Secondary'!G1952</f>
        <v>0</v>
      </c>
    </row>
    <row r="1955" spans="1:4">
      <c r="A1955" s="15" t="str">
        <f>IF(ISNUMBER(VALUE(SUBSTITUTE('Quantities Report_Secondary'!$A1953,"+",""))), VALUE(SUBSTITUTE('Quantities Report_Secondary'!$A1953,"+","")),IF('Quantities Report_Secondary'!$A1953="","End of Project",$A1954))</f>
        <v>End of Project</v>
      </c>
      <c r="B1955" s="30" t="str">
        <f>IF(ISNUMBER('Quantities Report_Secondary'!$A1953), "", TRIM(CLEAN(SUBSTITUTE('Quantities Report_Secondary'!$A1953, CHAR(160), " "))))</f>
        <v/>
      </c>
      <c r="C1955" s="30">
        <f>'Quantities Report_Secondary'!F1953</f>
        <v>0</v>
      </c>
      <c r="D1955" s="32">
        <f>'Quantities Report_Secondary'!G1953</f>
        <v>0</v>
      </c>
    </row>
    <row r="1956" spans="1:4">
      <c r="A1956" s="15" t="str">
        <f>IF(ISNUMBER(VALUE(SUBSTITUTE('Quantities Report_Secondary'!$A1954,"+",""))), VALUE(SUBSTITUTE('Quantities Report_Secondary'!$A1954,"+","")),IF('Quantities Report_Secondary'!$A1954="","End of Project",$A1955))</f>
        <v>End of Project</v>
      </c>
      <c r="B1956" s="30" t="str">
        <f>IF(ISNUMBER('Quantities Report_Secondary'!$A1954), "", TRIM(CLEAN(SUBSTITUTE('Quantities Report_Secondary'!$A1954, CHAR(160), " "))))</f>
        <v/>
      </c>
      <c r="C1956" s="30">
        <f>'Quantities Report_Secondary'!F1954</f>
        <v>0</v>
      </c>
      <c r="D1956" s="32">
        <f>'Quantities Report_Secondary'!G1954</f>
        <v>0</v>
      </c>
    </row>
    <row r="1957" spans="1:4">
      <c r="A1957" s="15" t="str">
        <f>IF(ISNUMBER(VALUE(SUBSTITUTE('Quantities Report_Secondary'!$A1955,"+",""))), VALUE(SUBSTITUTE('Quantities Report_Secondary'!$A1955,"+","")),IF('Quantities Report_Secondary'!$A1955="","End of Project",$A1956))</f>
        <v>End of Project</v>
      </c>
      <c r="B1957" s="30" t="str">
        <f>IF(ISNUMBER('Quantities Report_Secondary'!$A1955), "", TRIM(CLEAN(SUBSTITUTE('Quantities Report_Secondary'!$A1955, CHAR(160), " "))))</f>
        <v/>
      </c>
      <c r="C1957" s="30">
        <f>'Quantities Report_Secondary'!F1955</f>
        <v>0</v>
      </c>
      <c r="D1957" s="32">
        <f>'Quantities Report_Secondary'!G1955</f>
        <v>0</v>
      </c>
    </row>
    <row r="1958" spans="1:4">
      <c r="A1958" s="15" t="str">
        <f>IF(ISNUMBER(VALUE(SUBSTITUTE('Quantities Report_Secondary'!$A1956,"+",""))), VALUE(SUBSTITUTE('Quantities Report_Secondary'!$A1956,"+","")),IF('Quantities Report_Secondary'!$A1956="","End of Project",$A1957))</f>
        <v>End of Project</v>
      </c>
      <c r="B1958" s="30" t="str">
        <f>IF(ISNUMBER('Quantities Report_Secondary'!$A1956), "", TRIM(CLEAN(SUBSTITUTE('Quantities Report_Secondary'!$A1956, CHAR(160), " "))))</f>
        <v/>
      </c>
      <c r="C1958" s="30">
        <f>'Quantities Report_Secondary'!F1956</f>
        <v>0</v>
      </c>
      <c r="D1958" s="32">
        <f>'Quantities Report_Secondary'!G1956</f>
        <v>0</v>
      </c>
    </row>
    <row r="1959" spans="1:4">
      <c r="A1959" s="15" t="str">
        <f>IF(ISNUMBER(VALUE(SUBSTITUTE('Quantities Report_Secondary'!$A1957,"+",""))), VALUE(SUBSTITUTE('Quantities Report_Secondary'!$A1957,"+","")),IF('Quantities Report_Secondary'!$A1957="","End of Project",$A1958))</f>
        <v>End of Project</v>
      </c>
      <c r="B1959" s="30" t="str">
        <f>IF(ISNUMBER('Quantities Report_Secondary'!$A1957), "", TRIM(CLEAN(SUBSTITUTE('Quantities Report_Secondary'!$A1957, CHAR(160), " "))))</f>
        <v/>
      </c>
      <c r="C1959" s="30">
        <f>'Quantities Report_Secondary'!F1957</f>
        <v>0</v>
      </c>
      <c r="D1959" s="32">
        <f>'Quantities Report_Secondary'!G1957</f>
        <v>0</v>
      </c>
    </row>
    <row r="1960" spans="1:4">
      <c r="A1960" s="15" t="str">
        <f>IF(ISNUMBER(VALUE(SUBSTITUTE('Quantities Report_Secondary'!$A1958,"+",""))), VALUE(SUBSTITUTE('Quantities Report_Secondary'!$A1958,"+","")),IF('Quantities Report_Secondary'!$A1958="","End of Project",$A1959))</f>
        <v>End of Project</v>
      </c>
      <c r="B1960" s="30" t="str">
        <f>IF(ISNUMBER('Quantities Report_Secondary'!$A1958), "", TRIM(CLEAN(SUBSTITUTE('Quantities Report_Secondary'!$A1958, CHAR(160), " "))))</f>
        <v/>
      </c>
      <c r="C1960" s="30">
        <f>'Quantities Report_Secondary'!F1958</f>
        <v>0</v>
      </c>
      <c r="D1960" s="32">
        <f>'Quantities Report_Secondary'!G1958</f>
        <v>0</v>
      </c>
    </row>
    <row r="1961" spans="1:4">
      <c r="A1961" s="15" t="str">
        <f>IF(ISNUMBER(VALUE(SUBSTITUTE('Quantities Report_Secondary'!$A1959,"+",""))), VALUE(SUBSTITUTE('Quantities Report_Secondary'!$A1959,"+","")),IF('Quantities Report_Secondary'!$A1959="","End of Project",$A1960))</f>
        <v>End of Project</v>
      </c>
      <c r="B1961" s="30" t="str">
        <f>IF(ISNUMBER('Quantities Report_Secondary'!$A1959), "", TRIM(CLEAN(SUBSTITUTE('Quantities Report_Secondary'!$A1959, CHAR(160), " "))))</f>
        <v/>
      </c>
      <c r="C1961" s="30">
        <f>'Quantities Report_Secondary'!F1959</f>
        <v>0</v>
      </c>
      <c r="D1961" s="32">
        <f>'Quantities Report_Secondary'!G1959</f>
        <v>0</v>
      </c>
    </row>
    <row r="1962" spans="1:4">
      <c r="A1962" s="15" t="str">
        <f>IF(ISNUMBER(VALUE(SUBSTITUTE('Quantities Report_Secondary'!$A1960,"+",""))), VALUE(SUBSTITUTE('Quantities Report_Secondary'!$A1960,"+","")),IF('Quantities Report_Secondary'!$A1960="","End of Project",$A1961))</f>
        <v>End of Project</v>
      </c>
      <c r="B1962" s="30" t="str">
        <f>IF(ISNUMBER('Quantities Report_Secondary'!$A1960), "", TRIM(CLEAN(SUBSTITUTE('Quantities Report_Secondary'!$A1960, CHAR(160), " "))))</f>
        <v/>
      </c>
      <c r="C1962" s="30">
        <f>'Quantities Report_Secondary'!F1960</f>
        <v>0</v>
      </c>
      <c r="D1962" s="32">
        <f>'Quantities Report_Secondary'!G1960</f>
        <v>0</v>
      </c>
    </row>
    <row r="1963" spans="1:4">
      <c r="A1963" s="15" t="str">
        <f>IF(ISNUMBER(VALUE(SUBSTITUTE('Quantities Report_Secondary'!$A1961,"+",""))), VALUE(SUBSTITUTE('Quantities Report_Secondary'!$A1961,"+","")),IF('Quantities Report_Secondary'!$A1961="","End of Project",$A1962))</f>
        <v>End of Project</v>
      </c>
      <c r="B1963" s="30" t="str">
        <f>IF(ISNUMBER('Quantities Report_Secondary'!$A1961), "", TRIM(CLEAN(SUBSTITUTE('Quantities Report_Secondary'!$A1961, CHAR(160), " "))))</f>
        <v/>
      </c>
      <c r="C1963" s="30">
        <f>'Quantities Report_Secondary'!F1961</f>
        <v>0</v>
      </c>
      <c r="D1963" s="32">
        <f>'Quantities Report_Secondary'!G1961</f>
        <v>0</v>
      </c>
    </row>
    <row r="1964" spans="1:4">
      <c r="A1964" s="15" t="str">
        <f>IF(ISNUMBER(VALUE(SUBSTITUTE('Quantities Report_Secondary'!$A1962,"+",""))), VALUE(SUBSTITUTE('Quantities Report_Secondary'!$A1962,"+","")),IF('Quantities Report_Secondary'!$A1962="","End of Project",$A1963))</f>
        <v>End of Project</v>
      </c>
      <c r="B1964" s="30" t="str">
        <f>IF(ISNUMBER('Quantities Report_Secondary'!$A1962), "", TRIM(CLEAN(SUBSTITUTE('Quantities Report_Secondary'!$A1962, CHAR(160), " "))))</f>
        <v/>
      </c>
      <c r="C1964" s="30">
        <f>'Quantities Report_Secondary'!F1962</f>
        <v>0</v>
      </c>
      <c r="D1964" s="32">
        <f>'Quantities Report_Secondary'!G1962</f>
        <v>0</v>
      </c>
    </row>
    <row r="1965" spans="1:4">
      <c r="A1965" s="15" t="str">
        <f>IF(ISNUMBER(VALUE(SUBSTITUTE('Quantities Report_Secondary'!$A1963,"+",""))), VALUE(SUBSTITUTE('Quantities Report_Secondary'!$A1963,"+","")),IF('Quantities Report_Secondary'!$A1963="","End of Project",$A1964))</f>
        <v>End of Project</v>
      </c>
      <c r="B1965" s="30" t="str">
        <f>IF(ISNUMBER('Quantities Report_Secondary'!$A1963), "", TRIM(CLEAN(SUBSTITUTE('Quantities Report_Secondary'!$A1963, CHAR(160), " "))))</f>
        <v/>
      </c>
      <c r="C1965" s="30">
        <f>'Quantities Report_Secondary'!F1963</f>
        <v>0</v>
      </c>
      <c r="D1965" s="32">
        <f>'Quantities Report_Secondary'!G1963</f>
        <v>0</v>
      </c>
    </row>
    <row r="1966" spans="1:4">
      <c r="A1966" s="15" t="str">
        <f>IF(ISNUMBER(VALUE(SUBSTITUTE('Quantities Report_Secondary'!$A1964,"+",""))), VALUE(SUBSTITUTE('Quantities Report_Secondary'!$A1964,"+","")),IF('Quantities Report_Secondary'!$A1964="","End of Project",$A1965))</f>
        <v>End of Project</v>
      </c>
      <c r="B1966" s="30" t="str">
        <f>IF(ISNUMBER('Quantities Report_Secondary'!$A1964), "", TRIM(CLEAN(SUBSTITUTE('Quantities Report_Secondary'!$A1964, CHAR(160), " "))))</f>
        <v/>
      </c>
      <c r="C1966" s="30">
        <f>'Quantities Report_Secondary'!F1964</f>
        <v>0</v>
      </c>
      <c r="D1966" s="32">
        <f>'Quantities Report_Secondary'!G1964</f>
        <v>0</v>
      </c>
    </row>
    <row r="1967" spans="1:4">
      <c r="A1967" s="15" t="str">
        <f>IF(ISNUMBER(VALUE(SUBSTITUTE('Quantities Report_Secondary'!$A1965,"+",""))), VALUE(SUBSTITUTE('Quantities Report_Secondary'!$A1965,"+","")),IF('Quantities Report_Secondary'!$A1965="","End of Project",$A1966))</f>
        <v>End of Project</v>
      </c>
      <c r="B1967" s="30" t="str">
        <f>IF(ISNUMBER('Quantities Report_Secondary'!$A1965), "", TRIM(CLEAN(SUBSTITUTE('Quantities Report_Secondary'!$A1965, CHAR(160), " "))))</f>
        <v/>
      </c>
      <c r="C1967" s="30">
        <f>'Quantities Report_Secondary'!F1965</f>
        <v>0</v>
      </c>
      <c r="D1967" s="32">
        <f>'Quantities Report_Secondary'!G1965</f>
        <v>0</v>
      </c>
    </row>
    <row r="1968" spans="1:4">
      <c r="A1968" s="15" t="str">
        <f>IF(ISNUMBER(VALUE(SUBSTITUTE('Quantities Report_Secondary'!$A1966,"+",""))), VALUE(SUBSTITUTE('Quantities Report_Secondary'!$A1966,"+","")),IF('Quantities Report_Secondary'!$A1966="","End of Project",$A1967))</f>
        <v>End of Project</v>
      </c>
      <c r="B1968" s="30" t="str">
        <f>IF(ISNUMBER('Quantities Report_Secondary'!$A1966), "", TRIM(CLEAN(SUBSTITUTE('Quantities Report_Secondary'!$A1966, CHAR(160), " "))))</f>
        <v/>
      </c>
      <c r="C1968" s="30">
        <f>'Quantities Report_Secondary'!F1966</f>
        <v>0</v>
      </c>
      <c r="D1968" s="32">
        <f>'Quantities Report_Secondary'!G1966</f>
        <v>0</v>
      </c>
    </row>
    <row r="1969" spans="1:4">
      <c r="A1969" s="15" t="str">
        <f>IF(ISNUMBER(VALUE(SUBSTITUTE('Quantities Report_Secondary'!$A1967,"+",""))), VALUE(SUBSTITUTE('Quantities Report_Secondary'!$A1967,"+","")),IF('Quantities Report_Secondary'!$A1967="","End of Project",$A1968))</f>
        <v>End of Project</v>
      </c>
      <c r="B1969" s="30" t="str">
        <f>IF(ISNUMBER('Quantities Report_Secondary'!$A1967), "", TRIM(CLEAN(SUBSTITUTE('Quantities Report_Secondary'!$A1967, CHAR(160), " "))))</f>
        <v/>
      </c>
      <c r="C1969" s="30">
        <f>'Quantities Report_Secondary'!F1967</f>
        <v>0</v>
      </c>
      <c r="D1969" s="32">
        <f>'Quantities Report_Secondary'!G1967</f>
        <v>0</v>
      </c>
    </row>
    <row r="1970" spans="1:4">
      <c r="A1970" s="15" t="str">
        <f>IF(ISNUMBER(VALUE(SUBSTITUTE('Quantities Report_Secondary'!$A1968,"+",""))), VALUE(SUBSTITUTE('Quantities Report_Secondary'!$A1968,"+","")),IF('Quantities Report_Secondary'!$A1968="","End of Project",$A1969))</f>
        <v>End of Project</v>
      </c>
      <c r="B1970" s="30" t="str">
        <f>IF(ISNUMBER('Quantities Report_Secondary'!$A1968), "", TRIM(CLEAN(SUBSTITUTE('Quantities Report_Secondary'!$A1968, CHAR(160), " "))))</f>
        <v/>
      </c>
      <c r="C1970" s="30">
        <f>'Quantities Report_Secondary'!F1968</f>
        <v>0</v>
      </c>
      <c r="D1970" s="32">
        <f>'Quantities Report_Secondary'!G1968</f>
        <v>0</v>
      </c>
    </row>
    <row r="1971" spans="1:4">
      <c r="A1971" s="15" t="str">
        <f>IF(ISNUMBER(VALUE(SUBSTITUTE('Quantities Report_Secondary'!$A1969,"+",""))), VALUE(SUBSTITUTE('Quantities Report_Secondary'!$A1969,"+","")),IF('Quantities Report_Secondary'!$A1969="","End of Project",$A1970))</f>
        <v>End of Project</v>
      </c>
      <c r="B1971" s="30" t="str">
        <f>IF(ISNUMBER('Quantities Report_Secondary'!$A1969), "", TRIM(CLEAN(SUBSTITUTE('Quantities Report_Secondary'!$A1969, CHAR(160), " "))))</f>
        <v/>
      </c>
      <c r="C1971" s="30">
        <f>'Quantities Report_Secondary'!F1969</f>
        <v>0</v>
      </c>
      <c r="D1971" s="32">
        <f>'Quantities Report_Secondary'!G1969</f>
        <v>0</v>
      </c>
    </row>
    <row r="1972" spans="1:4">
      <c r="A1972" s="15" t="str">
        <f>IF(ISNUMBER(VALUE(SUBSTITUTE('Quantities Report_Secondary'!$A1970,"+",""))), VALUE(SUBSTITUTE('Quantities Report_Secondary'!$A1970,"+","")),IF('Quantities Report_Secondary'!$A1970="","End of Project",$A1971))</f>
        <v>End of Project</v>
      </c>
      <c r="B1972" s="30" t="str">
        <f>IF(ISNUMBER('Quantities Report_Secondary'!$A1970), "", TRIM(CLEAN(SUBSTITUTE('Quantities Report_Secondary'!$A1970, CHAR(160), " "))))</f>
        <v/>
      </c>
      <c r="C1972" s="30">
        <f>'Quantities Report_Secondary'!F1970</f>
        <v>0</v>
      </c>
      <c r="D1972" s="32">
        <f>'Quantities Report_Secondary'!G1970</f>
        <v>0</v>
      </c>
    </row>
    <row r="1973" spans="1:4">
      <c r="A1973" s="15" t="str">
        <f>IF(ISNUMBER(VALUE(SUBSTITUTE('Quantities Report_Secondary'!$A1971,"+",""))), VALUE(SUBSTITUTE('Quantities Report_Secondary'!$A1971,"+","")),IF('Quantities Report_Secondary'!$A1971="","End of Project",$A1972))</f>
        <v>End of Project</v>
      </c>
      <c r="B1973" s="30" t="str">
        <f>IF(ISNUMBER('Quantities Report_Secondary'!$A1971), "", TRIM(CLEAN(SUBSTITUTE('Quantities Report_Secondary'!$A1971, CHAR(160), " "))))</f>
        <v/>
      </c>
      <c r="C1973" s="30">
        <f>'Quantities Report_Secondary'!F1971</f>
        <v>0</v>
      </c>
      <c r="D1973" s="32">
        <f>'Quantities Report_Secondary'!G1971</f>
        <v>0</v>
      </c>
    </row>
    <row r="1974" spans="1:4">
      <c r="A1974" s="15" t="str">
        <f>IF(ISNUMBER(VALUE(SUBSTITUTE('Quantities Report_Secondary'!$A1972,"+",""))), VALUE(SUBSTITUTE('Quantities Report_Secondary'!$A1972,"+","")),IF('Quantities Report_Secondary'!$A1972="","End of Project",$A1973))</f>
        <v>End of Project</v>
      </c>
      <c r="B1974" s="30" t="str">
        <f>IF(ISNUMBER('Quantities Report_Secondary'!$A1972), "", TRIM(CLEAN(SUBSTITUTE('Quantities Report_Secondary'!$A1972, CHAR(160), " "))))</f>
        <v/>
      </c>
      <c r="C1974" s="30">
        <f>'Quantities Report_Secondary'!F1972</f>
        <v>0</v>
      </c>
      <c r="D1974" s="32">
        <f>'Quantities Report_Secondary'!G1972</f>
        <v>0</v>
      </c>
    </row>
    <row r="1975" spans="1:4">
      <c r="A1975" s="15" t="str">
        <f>IF(ISNUMBER(VALUE(SUBSTITUTE('Quantities Report_Secondary'!$A1973,"+",""))), VALUE(SUBSTITUTE('Quantities Report_Secondary'!$A1973,"+","")),IF('Quantities Report_Secondary'!$A1973="","End of Project",$A1974))</f>
        <v>End of Project</v>
      </c>
      <c r="B1975" s="30" t="str">
        <f>IF(ISNUMBER('Quantities Report_Secondary'!$A1973), "", TRIM(CLEAN(SUBSTITUTE('Quantities Report_Secondary'!$A1973, CHAR(160), " "))))</f>
        <v/>
      </c>
      <c r="C1975" s="30">
        <f>'Quantities Report_Secondary'!F1973</f>
        <v>0</v>
      </c>
      <c r="D1975" s="32">
        <f>'Quantities Report_Secondary'!G1973</f>
        <v>0</v>
      </c>
    </row>
    <row r="1976" spans="1:4">
      <c r="A1976" s="15" t="str">
        <f>IF(ISNUMBER(VALUE(SUBSTITUTE('Quantities Report_Secondary'!$A1974,"+",""))), VALUE(SUBSTITUTE('Quantities Report_Secondary'!$A1974,"+","")),IF('Quantities Report_Secondary'!$A1974="","End of Project",$A1975))</f>
        <v>End of Project</v>
      </c>
      <c r="B1976" s="30" t="str">
        <f>IF(ISNUMBER('Quantities Report_Secondary'!$A1974), "", TRIM(CLEAN(SUBSTITUTE('Quantities Report_Secondary'!$A1974, CHAR(160), " "))))</f>
        <v/>
      </c>
      <c r="C1976" s="30">
        <f>'Quantities Report_Secondary'!F1974</f>
        <v>0</v>
      </c>
      <c r="D1976" s="32">
        <f>'Quantities Report_Secondary'!G1974</f>
        <v>0</v>
      </c>
    </row>
    <row r="1977" spans="1:4">
      <c r="A1977" s="15" t="str">
        <f>IF(ISNUMBER(VALUE(SUBSTITUTE('Quantities Report_Secondary'!$A1975,"+",""))), VALUE(SUBSTITUTE('Quantities Report_Secondary'!$A1975,"+","")),IF('Quantities Report_Secondary'!$A1975="","End of Project",$A1976))</f>
        <v>End of Project</v>
      </c>
      <c r="B1977" s="30" t="str">
        <f>IF(ISNUMBER('Quantities Report_Secondary'!$A1975), "", TRIM(CLEAN(SUBSTITUTE('Quantities Report_Secondary'!$A1975, CHAR(160), " "))))</f>
        <v/>
      </c>
      <c r="C1977" s="30">
        <f>'Quantities Report_Secondary'!F1975</f>
        <v>0</v>
      </c>
      <c r="D1977" s="32">
        <f>'Quantities Report_Secondary'!G1975</f>
        <v>0</v>
      </c>
    </row>
    <row r="1978" spans="1:4">
      <c r="A1978" s="15" t="str">
        <f>IF(ISNUMBER(VALUE(SUBSTITUTE('Quantities Report_Secondary'!$A1976,"+",""))), VALUE(SUBSTITUTE('Quantities Report_Secondary'!$A1976,"+","")),IF('Quantities Report_Secondary'!$A1976="","End of Project",$A1977))</f>
        <v>End of Project</v>
      </c>
      <c r="B1978" s="30" t="str">
        <f>IF(ISNUMBER('Quantities Report_Secondary'!$A1976), "", TRIM(CLEAN(SUBSTITUTE('Quantities Report_Secondary'!$A1976, CHAR(160), " "))))</f>
        <v/>
      </c>
      <c r="C1978" s="30">
        <f>'Quantities Report_Secondary'!F1976</f>
        <v>0</v>
      </c>
      <c r="D1978" s="32">
        <f>'Quantities Report_Secondary'!G1976</f>
        <v>0</v>
      </c>
    </row>
    <row r="1979" spans="1:4">
      <c r="A1979" s="15" t="str">
        <f>IF(ISNUMBER(VALUE(SUBSTITUTE('Quantities Report_Secondary'!$A1977,"+",""))), VALUE(SUBSTITUTE('Quantities Report_Secondary'!$A1977,"+","")),IF('Quantities Report_Secondary'!$A1977="","End of Project",$A1978))</f>
        <v>End of Project</v>
      </c>
      <c r="B1979" s="30" t="str">
        <f>IF(ISNUMBER('Quantities Report_Secondary'!$A1977), "", TRIM(CLEAN(SUBSTITUTE('Quantities Report_Secondary'!$A1977, CHAR(160), " "))))</f>
        <v/>
      </c>
      <c r="C1979" s="30">
        <f>'Quantities Report_Secondary'!F1977</f>
        <v>0</v>
      </c>
      <c r="D1979" s="32">
        <f>'Quantities Report_Secondary'!G1977</f>
        <v>0</v>
      </c>
    </row>
    <row r="1980" spans="1:4">
      <c r="A1980" s="15" t="str">
        <f>IF(ISNUMBER(VALUE(SUBSTITUTE('Quantities Report_Secondary'!$A1978,"+",""))), VALUE(SUBSTITUTE('Quantities Report_Secondary'!$A1978,"+","")),IF('Quantities Report_Secondary'!$A1978="","End of Project",$A1979))</f>
        <v>End of Project</v>
      </c>
      <c r="B1980" s="30" t="str">
        <f>IF(ISNUMBER('Quantities Report_Secondary'!$A1978), "", TRIM(CLEAN(SUBSTITUTE('Quantities Report_Secondary'!$A1978, CHAR(160), " "))))</f>
        <v/>
      </c>
      <c r="C1980" s="30">
        <f>'Quantities Report_Secondary'!F1978</f>
        <v>0</v>
      </c>
      <c r="D1980" s="32">
        <f>'Quantities Report_Secondary'!G1978</f>
        <v>0</v>
      </c>
    </row>
    <row r="1981" spans="1:4">
      <c r="A1981" s="15" t="str">
        <f>IF(ISNUMBER(VALUE(SUBSTITUTE('Quantities Report_Secondary'!$A1979,"+",""))), VALUE(SUBSTITUTE('Quantities Report_Secondary'!$A1979,"+","")),IF('Quantities Report_Secondary'!$A1979="","End of Project",$A1980))</f>
        <v>End of Project</v>
      </c>
      <c r="B1981" s="30" t="str">
        <f>IF(ISNUMBER('Quantities Report_Secondary'!$A1979), "", TRIM(CLEAN(SUBSTITUTE('Quantities Report_Secondary'!$A1979, CHAR(160), " "))))</f>
        <v/>
      </c>
      <c r="C1981" s="30">
        <f>'Quantities Report_Secondary'!F1979</f>
        <v>0</v>
      </c>
      <c r="D1981" s="32">
        <f>'Quantities Report_Secondary'!G1979</f>
        <v>0</v>
      </c>
    </row>
    <row r="1982" spans="1:4">
      <c r="A1982" s="15" t="str">
        <f>IF(ISNUMBER(VALUE(SUBSTITUTE('Quantities Report_Secondary'!$A1980,"+",""))), VALUE(SUBSTITUTE('Quantities Report_Secondary'!$A1980,"+","")),IF('Quantities Report_Secondary'!$A1980="","End of Project",$A1981))</f>
        <v>End of Project</v>
      </c>
      <c r="B1982" s="30" t="str">
        <f>IF(ISNUMBER('Quantities Report_Secondary'!$A1980), "", TRIM(CLEAN(SUBSTITUTE('Quantities Report_Secondary'!$A1980, CHAR(160), " "))))</f>
        <v/>
      </c>
      <c r="C1982" s="30">
        <f>'Quantities Report_Secondary'!F1980</f>
        <v>0</v>
      </c>
      <c r="D1982" s="32">
        <f>'Quantities Report_Secondary'!G1980</f>
        <v>0</v>
      </c>
    </row>
    <row r="1983" spans="1:4">
      <c r="A1983" s="15" t="str">
        <f>IF(ISNUMBER(VALUE(SUBSTITUTE('Quantities Report_Secondary'!$A1981,"+",""))), VALUE(SUBSTITUTE('Quantities Report_Secondary'!$A1981,"+","")),IF('Quantities Report_Secondary'!$A1981="","End of Project",$A1982))</f>
        <v>End of Project</v>
      </c>
      <c r="B1983" s="30" t="str">
        <f>IF(ISNUMBER('Quantities Report_Secondary'!$A1981), "", TRIM(CLEAN(SUBSTITUTE('Quantities Report_Secondary'!$A1981, CHAR(160), " "))))</f>
        <v/>
      </c>
      <c r="C1983" s="30">
        <f>'Quantities Report_Secondary'!F1981</f>
        <v>0</v>
      </c>
      <c r="D1983" s="32">
        <f>'Quantities Report_Secondary'!G1981</f>
        <v>0</v>
      </c>
    </row>
    <row r="1984" spans="1:4">
      <c r="A1984" s="15" t="str">
        <f>IF(ISNUMBER(VALUE(SUBSTITUTE('Quantities Report_Secondary'!$A1982,"+",""))), VALUE(SUBSTITUTE('Quantities Report_Secondary'!$A1982,"+","")),IF('Quantities Report_Secondary'!$A1982="","End of Project",$A1983))</f>
        <v>End of Project</v>
      </c>
      <c r="B1984" s="30" t="str">
        <f>IF(ISNUMBER('Quantities Report_Secondary'!$A1982), "", TRIM(CLEAN(SUBSTITUTE('Quantities Report_Secondary'!$A1982, CHAR(160), " "))))</f>
        <v/>
      </c>
      <c r="C1984" s="30">
        <f>'Quantities Report_Secondary'!F1982</f>
        <v>0</v>
      </c>
      <c r="D1984" s="32">
        <f>'Quantities Report_Secondary'!G1982</f>
        <v>0</v>
      </c>
    </row>
    <row r="1985" spans="1:4">
      <c r="A1985" s="15" t="str">
        <f>IF(ISNUMBER(VALUE(SUBSTITUTE('Quantities Report_Secondary'!$A1983,"+",""))), VALUE(SUBSTITUTE('Quantities Report_Secondary'!$A1983,"+","")),IF('Quantities Report_Secondary'!$A1983="","End of Project",$A1984))</f>
        <v>End of Project</v>
      </c>
      <c r="B1985" s="30" t="str">
        <f>IF(ISNUMBER('Quantities Report_Secondary'!$A1983), "", TRIM(CLEAN(SUBSTITUTE('Quantities Report_Secondary'!$A1983, CHAR(160), " "))))</f>
        <v/>
      </c>
      <c r="C1985" s="30">
        <f>'Quantities Report_Secondary'!F1983</f>
        <v>0</v>
      </c>
      <c r="D1985" s="32">
        <f>'Quantities Report_Secondary'!G1983</f>
        <v>0</v>
      </c>
    </row>
    <row r="1986" spans="1:4">
      <c r="A1986" s="15" t="str">
        <f>IF(ISNUMBER(VALUE(SUBSTITUTE('Quantities Report_Secondary'!$A1984,"+",""))), VALUE(SUBSTITUTE('Quantities Report_Secondary'!$A1984,"+","")),IF('Quantities Report_Secondary'!$A1984="","End of Project",$A1985))</f>
        <v>End of Project</v>
      </c>
      <c r="B1986" s="30" t="str">
        <f>IF(ISNUMBER('Quantities Report_Secondary'!$A1984), "", TRIM(CLEAN(SUBSTITUTE('Quantities Report_Secondary'!$A1984, CHAR(160), " "))))</f>
        <v/>
      </c>
      <c r="C1986" s="30">
        <f>'Quantities Report_Secondary'!F1984</f>
        <v>0</v>
      </c>
      <c r="D1986" s="32">
        <f>'Quantities Report_Secondary'!G1984</f>
        <v>0</v>
      </c>
    </row>
    <row r="1987" spans="1:4">
      <c r="A1987" s="15" t="str">
        <f>IF(ISNUMBER(VALUE(SUBSTITUTE('Quantities Report_Secondary'!$A1985,"+",""))), VALUE(SUBSTITUTE('Quantities Report_Secondary'!$A1985,"+","")),IF('Quantities Report_Secondary'!$A1985="","End of Project",$A1986))</f>
        <v>End of Project</v>
      </c>
      <c r="B1987" s="30" t="str">
        <f>IF(ISNUMBER('Quantities Report_Secondary'!$A1985), "", TRIM(CLEAN(SUBSTITUTE('Quantities Report_Secondary'!$A1985, CHAR(160), " "))))</f>
        <v/>
      </c>
      <c r="C1987" s="30">
        <f>'Quantities Report_Secondary'!F1985</f>
        <v>0</v>
      </c>
      <c r="D1987" s="32">
        <f>'Quantities Report_Secondary'!G1985</f>
        <v>0</v>
      </c>
    </row>
    <row r="1988" spans="1:4">
      <c r="A1988" s="15" t="str">
        <f>IF(ISNUMBER(VALUE(SUBSTITUTE('Quantities Report_Secondary'!$A1986,"+",""))), VALUE(SUBSTITUTE('Quantities Report_Secondary'!$A1986,"+","")),IF('Quantities Report_Secondary'!$A1986="","End of Project",$A1987))</f>
        <v>End of Project</v>
      </c>
      <c r="B1988" s="30" t="str">
        <f>IF(ISNUMBER('Quantities Report_Secondary'!$A1986), "", TRIM(CLEAN(SUBSTITUTE('Quantities Report_Secondary'!$A1986, CHAR(160), " "))))</f>
        <v/>
      </c>
      <c r="C1988" s="30">
        <f>'Quantities Report_Secondary'!F1986</f>
        <v>0</v>
      </c>
      <c r="D1988" s="32">
        <f>'Quantities Report_Secondary'!G1986</f>
        <v>0</v>
      </c>
    </row>
    <row r="1989" spans="1:4">
      <c r="A1989" s="15" t="str">
        <f>IF(ISNUMBER(VALUE(SUBSTITUTE('Quantities Report_Secondary'!$A1987,"+",""))), VALUE(SUBSTITUTE('Quantities Report_Secondary'!$A1987,"+","")),IF('Quantities Report_Secondary'!$A1987="","End of Project",$A1988))</f>
        <v>End of Project</v>
      </c>
      <c r="B1989" s="30" t="str">
        <f>IF(ISNUMBER('Quantities Report_Secondary'!$A1987), "", TRIM(CLEAN(SUBSTITUTE('Quantities Report_Secondary'!$A1987, CHAR(160), " "))))</f>
        <v/>
      </c>
      <c r="C1989" s="30">
        <f>'Quantities Report_Secondary'!F1987</f>
        <v>0</v>
      </c>
      <c r="D1989" s="32">
        <f>'Quantities Report_Secondary'!G1987</f>
        <v>0</v>
      </c>
    </row>
    <row r="1990" spans="1:4">
      <c r="A1990" s="15" t="str">
        <f>IF(ISNUMBER(VALUE(SUBSTITUTE('Quantities Report_Secondary'!$A1988,"+",""))), VALUE(SUBSTITUTE('Quantities Report_Secondary'!$A1988,"+","")),IF('Quantities Report_Secondary'!$A1988="","End of Project",$A1989))</f>
        <v>End of Project</v>
      </c>
      <c r="B1990" s="30" t="str">
        <f>IF(ISNUMBER('Quantities Report_Secondary'!$A1988), "", TRIM(CLEAN(SUBSTITUTE('Quantities Report_Secondary'!$A1988, CHAR(160), " "))))</f>
        <v/>
      </c>
      <c r="C1990" s="30">
        <f>'Quantities Report_Secondary'!F1988</f>
        <v>0</v>
      </c>
      <c r="D1990" s="32">
        <f>'Quantities Report_Secondary'!G1988</f>
        <v>0</v>
      </c>
    </row>
    <row r="1991" spans="1:4">
      <c r="A1991" s="15" t="str">
        <f>IF(ISNUMBER(VALUE(SUBSTITUTE('Quantities Report_Secondary'!$A1989,"+",""))), VALUE(SUBSTITUTE('Quantities Report_Secondary'!$A1989,"+","")),IF('Quantities Report_Secondary'!$A1989="","End of Project",$A1990))</f>
        <v>End of Project</v>
      </c>
      <c r="B1991" s="30" t="str">
        <f>IF(ISNUMBER('Quantities Report_Secondary'!$A1989), "", TRIM(CLEAN(SUBSTITUTE('Quantities Report_Secondary'!$A1989, CHAR(160), " "))))</f>
        <v/>
      </c>
      <c r="C1991" s="30">
        <f>'Quantities Report_Secondary'!F1989</f>
        <v>0</v>
      </c>
      <c r="D1991" s="32">
        <f>'Quantities Report_Secondary'!G1989</f>
        <v>0</v>
      </c>
    </row>
    <row r="1992" spans="1:4">
      <c r="A1992" s="15" t="str">
        <f>IF(ISNUMBER(VALUE(SUBSTITUTE('Quantities Report_Secondary'!$A1990,"+",""))), VALUE(SUBSTITUTE('Quantities Report_Secondary'!$A1990,"+","")),IF('Quantities Report_Secondary'!$A1990="","End of Project",$A1991))</f>
        <v>End of Project</v>
      </c>
      <c r="B1992" s="30" t="str">
        <f>IF(ISNUMBER('Quantities Report_Secondary'!$A1990), "", TRIM(CLEAN(SUBSTITUTE('Quantities Report_Secondary'!$A1990, CHAR(160), " "))))</f>
        <v/>
      </c>
      <c r="C1992" s="30">
        <f>'Quantities Report_Secondary'!F1990</f>
        <v>0</v>
      </c>
      <c r="D1992" s="32">
        <f>'Quantities Report_Secondary'!G1990</f>
        <v>0</v>
      </c>
    </row>
    <row r="1993" spans="1:4">
      <c r="A1993" s="15" t="str">
        <f>IF(ISNUMBER(VALUE(SUBSTITUTE('Quantities Report_Secondary'!$A1991,"+",""))), VALUE(SUBSTITUTE('Quantities Report_Secondary'!$A1991,"+","")),IF('Quantities Report_Secondary'!$A1991="","End of Project",$A1992))</f>
        <v>End of Project</v>
      </c>
      <c r="B1993" s="30" t="str">
        <f>IF(ISNUMBER('Quantities Report_Secondary'!$A1991), "", TRIM(CLEAN(SUBSTITUTE('Quantities Report_Secondary'!$A1991, CHAR(160), " "))))</f>
        <v/>
      </c>
      <c r="C1993" s="30">
        <f>'Quantities Report_Secondary'!F1991</f>
        <v>0</v>
      </c>
      <c r="D1993" s="32">
        <f>'Quantities Report_Secondary'!G1991</f>
        <v>0</v>
      </c>
    </row>
    <row r="1994" spans="1:4">
      <c r="A1994" s="15" t="str">
        <f>IF(ISNUMBER(VALUE(SUBSTITUTE('Quantities Report_Secondary'!$A1992,"+",""))), VALUE(SUBSTITUTE('Quantities Report_Secondary'!$A1992,"+","")),IF('Quantities Report_Secondary'!$A1992="","End of Project",$A1993))</f>
        <v>End of Project</v>
      </c>
      <c r="B1994" s="30" t="str">
        <f>IF(ISNUMBER('Quantities Report_Secondary'!$A1992), "", TRIM(CLEAN(SUBSTITUTE('Quantities Report_Secondary'!$A1992, CHAR(160), " "))))</f>
        <v/>
      </c>
      <c r="C1994" s="30">
        <f>'Quantities Report_Secondary'!F1992</f>
        <v>0</v>
      </c>
      <c r="D1994" s="32">
        <f>'Quantities Report_Secondary'!G1992</f>
        <v>0</v>
      </c>
    </row>
    <row r="1995" spans="1:4">
      <c r="A1995" s="15" t="str">
        <f>IF(ISNUMBER(VALUE(SUBSTITUTE('Quantities Report_Secondary'!$A1993,"+",""))), VALUE(SUBSTITUTE('Quantities Report_Secondary'!$A1993,"+","")),IF('Quantities Report_Secondary'!$A1993="","End of Project",$A1994))</f>
        <v>End of Project</v>
      </c>
      <c r="B1995" s="30" t="str">
        <f>IF(ISNUMBER('Quantities Report_Secondary'!$A1993), "", TRIM(CLEAN(SUBSTITUTE('Quantities Report_Secondary'!$A1993, CHAR(160), " "))))</f>
        <v/>
      </c>
      <c r="C1995" s="30">
        <f>'Quantities Report_Secondary'!F1993</f>
        <v>0</v>
      </c>
      <c r="D1995" s="32">
        <f>'Quantities Report_Secondary'!G1993</f>
        <v>0</v>
      </c>
    </row>
    <row r="1996" spans="1:4">
      <c r="A1996" s="15" t="str">
        <f>IF(ISNUMBER(VALUE(SUBSTITUTE('Quantities Report_Secondary'!$A1994,"+",""))), VALUE(SUBSTITUTE('Quantities Report_Secondary'!$A1994,"+","")),IF('Quantities Report_Secondary'!$A1994="","End of Project",$A1995))</f>
        <v>End of Project</v>
      </c>
      <c r="B1996" s="30" t="str">
        <f>IF(ISNUMBER('Quantities Report_Secondary'!$A1994), "", TRIM(CLEAN(SUBSTITUTE('Quantities Report_Secondary'!$A1994, CHAR(160), " "))))</f>
        <v/>
      </c>
      <c r="C1996" s="30">
        <f>'Quantities Report_Secondary'!F1994</f>
        <v>0</v>
      </c>
      <c r="D1996" s="32">
        <f>'Quantities Report_Secondary'!G1994</f>
        <v>0</v>
      </c>
    </row>
    <row r="1997" spans="1:4">
      <c r="A1997" s="15" t="str">
        <f>IF(ISNUMBER(VALUE(SUBSTITUTE('Quantities Report_Secondary'!$A1995,"+",""))), VALUE(SUBSTITUTE('Quantities Report_Secondary'!$A1995,"+","")),IF('Quantities Report_Secondary'!$A1995="","End of Project",$A1996))</f>
        <v>End of Project</v>
      </c>
      <c r="B1997" s="30" t="str">
        <f>IF(ISNUMBER('Quantities Report_Secondary'!$A1995), "", TRIM(CLEAN(SUBSTITUTE('Quantities Report_Secondary'!$A1995, CHAR(160), " "))))</f>
        <v/>
      </c>
      <c r="C1997" s="30">
        <f>'Quantities Report_Secondary'!F1995</f>
        <v>0</v>
      </c>
      <c r="D1997" s="32">
        <f>'Quantities Report_Secondary'!G1995</f>
        <v>0</v>
      </c>
    </row>
    <row r="1998" spans="1:4">
      <c r="A1998" s="15" t="str">
        <f>IF(ISNUMBER(VALUE(SUBSTITUTE('Quantities Report_Secondary'!$A1996,"+",""))), VALUE(SUBSTITUTE('Quantities Report_Secondary'!$A1996,"+","")),IF('Quantities Report_Secondary'!$A1996="","End of Project",$A1997))</f>
        <v>End of Project</v>
      </c>
      <c r="B1998" s="30" t="str">
        <f>IF(ISNUMBER('Quantities Report_Secondary'!$A1996), "", TRIM(CLEAN(SUBSTITUTE('Quantities Report_Secondary'!$A1996, CHAR(160), " "))))</f>
        <v/>
      </c>
      <c r="C1998" s="30">
        <f>'Quantities Report_Secondary'!F1996</f>
        <v>0</v>
      </c>
      <c r="D1998" s="32">
        <f>'Quantities Report_Secondary'!G1996</f>
        <v>0</v>
      </c>
    </row>
    <row r="1999" spans="1:4">
      <c r="A1999" s="15" t="str">
        <f>IF(ISNUMBER(VALUE(SUBSTITUTE('Quantities Report_Secondary'!$A1997,"+",""))), VALUE(SUBSTITUTE('Quantities Report_Secondary'!$A1997,"+","")),IF('Quantities Report_Secondary'!$A1997="","End of Project",$A1998))</f>
        <v>End of Project</v>
      </c>
      <c r="B1999" s="30" t="str">
        <f>IF(ISNUMBER('Quantities Report_Secondary'!$A1997), "", TRIM(CLEAN(SUBSTITUTE('Quantities Report_Secondary'!$A1997, CHAR(160), " "))))</f>
        <v/>
      </c>
      <c r="C1999" s="30">
        <f>'Quantities Report_Secondary'!F1997</f>
        <v>0</v>
      </c>
      <c r="D1999" s="32">
        <f>'Quantities Report_Secondary'!G1997</f>
        <v>0</v>
      </c>
    </row>
    <row r="2000" spans="1:4">
      <c r="A2000" s="15" t="str">
        <f>IF(ISNUMBER(VALUE(SUBSTITUTE('Quantities Report_Secondary'!$A1998,"+",""))), VALUE(SUBSTITUTE('Quantities Report_Secondary'!$A1998,"+","")),IF('Quantities Report_Secondary'!$A1998="","End of Project",$A1999))</f>
        <v>End of Project</v>
      </c>
      <c r="B2000" s="30" t="str">
        <f>IF(ISNUMBER('Quantities Report_Secondary'!$A1998), "", TRIM(CLEAN(SUBSTITUTE('Quantities Report_Secondary'!$A1998, CHAR(160), " "))))</f>
        <v/>
      </c>
      <c r="C2000" s="30">
        <f>'Quantities Report_Secondary'!F1998</f>
        <v>0</v>
      </c>
      <c r="D2000" s="32">
        <f>'Quantities Report_Secondary'!G1998</f>
        <v>0</v>
      </c>
    </row>
    <row r="2001" spans="1:4">
      <c r="A2001" s="15" t="str">
        <f>IF(ISNUMBER(VALUE(SUBSTITUTE('Quantities Report_Secondary'!$A1999,"+",""))), VALUE(SUBSTITUTE('Quantities Report_Secondary'!$A1999,"+","")),IF('Quantities Report_Secondary'!$A1999="","End of Project",$A2000))</f>
        <v>End of Project</v>
      </c>
      <c r="B2001" s="30" t="str">
        <f>IF(ISNUMBER('Quantities Report_Secondary'!$A1999), "", TRIM(CLEAN(SUBSTITUTE('Quantities Report_Secondary'!$A1999, CHAR(160), " "))))</f>
        <v/>
      </c>
      <c r="C2001" s="30">
        <f>'Quantities Report_Secondary'!F1999</f>
        <v>0</v>
      </c>
      <c r="D2001" s="32">
        <f>'Quantities Report_Secondary'!G1999</f>
        <v>0</v>
      </c>
    </row>
    <row r="2002" spans="1:4">
      <c r="A2002" s="15" t="str">
        <f>IF(ISNUMBER(VALUE(SUBSTITUTE('Quantities Report_Secondary'!$A2000,"+",""))), VALUE(SUBSTITUTE('Quantities Report_Secondary'!$A2000,"+","")),IF('Quantities Report_Secondary'!$A2000="","End of Project",$A2001))</f>
        <v>End of Project</v>
      </c>
      <c r="B2002" s="30" t="str">
        <f>IF(ISNUMBER('Quantities Report_Secondary'!$A2000), "", TRIM(CLEAN(SUBSTITUTE('Quantities Report_Secondary'!$A2000, CHAR(160), " "))))</f>
        <v/>
      </c>
      <c r="C2002" s="30">
        <f>'Quantities Report_Secondary'!F2000</f>
        <v>0</v>
      </c>
      <c r="D2002" s="32">
        <f>'Quantities Report_Secondary'!G2000</f>
        <v>0</v>
      </c>
    </row>
    <row r="2003" spans="1:4">
      <c r="A2003" s="15" t="str">
        <f>IF(ISNUMBER(VALUE(SUBSTITUTE('Quantities Report_Secondary'!$A2001,"+",""))), VALUE(SUBSTITUTE('Quantities Report_Secondary'!$A2001,"+","")),IF('Quantities Report_Secondary'!$A2001="","End of Project",$A2002))</f>
        <v>End of Project</v>
      </c>
      <c r="B2003" s="30" t="str">
        <f>IF(ISNUMBER('Quantities Report_Secondary'!$A2001), "", TRIM(CLEAN(SUBSTITUTE('Quantities Report_Secondary'!$A2001, CHAR(160), " "))))</f>
        <v/>
      </c>
      <c r="C2003" s="30">
        <f>'Quantities Report_Secondary'!F2001</f>
        <v>0</v>
      </c>
      <c r="D2003" s="32">
        <f>'Quantities Report_Secondary'!G2001</f>
        <v>0</v>
      </c>
    </row>
    <row r="2004" spans="1:4">
      <c r="A2004" s="15" t="str">
        <f>IF(ISNUMBER(VALUE(SUBSTITUTE('Quantities Report_Secondary'!$A2002,"+",""))), VALUE(SUBSTITUTE('Quantities Report_Secondary'!$A2002,"+","")),IF('Quantities Report_Secondary'!$A2002="","End of Project",$A2003))</f>
        <v>End of Project</v>
      </c>
      <c r="B2004" s="30" t="str">
        <f>IF(ISNUMBER('Quantities Report_Secondary'!$A2002), "", TRIM(CLEAN(SUBSTITUTE('Quantities Report_Secondary'!$A2002, CHAR(160), " "))))</f>
        <v/>
      </c>
      <c r="C2004" s="30">
        <f>'Quantities Report_Secondary'!F2002</f>
        <v>0</v>
      </c>
      <c r="D2004" s="32">
        <f>'Quantities Report_Secondary'!G2002</f>
        <v>0</v>
      </c>
    </row>
    <row r="2005" spans="1:4">
      <c r="A2005" s="15" t="str">
        <f>IF(ISNUMBER(VALUE(SUBSTITUTE('Quantities Report_Secondary'!$A2003,"+",""))), VALUE(SUBSTITUTE('Quantities Report_Secondary'!$A2003,"+","")),IF('Quantities Report_Secondary'!$A2003="","End of Project",$A2004))</f>
        <v>End of Project</v>
      </c>
      <c r="B2005" s="30" t="str">
        <f>IF(ISNUMBER('Quantities Report_Secondary'!$A2003), "", TRIM(CLEAN(SUBSTITUTE('Quantities Report_Secondary'!$A2003, CHAR(160), " "))))</f>
        <v/>
      </c>
      <c r="C2005" s="30">
        <f>'Quantities Report_Secondary'!F2003</f>
        <v>0</v>
      </c>
      <c r="D2005" s="32">
        <f>'Quantities Report_Secondary'!G2003</f>
        <v>0</v>
      </c>
    </row>
    <row r="2006" spans="1:4">
      <c r="A2006" s="15" t="str">
        <f>IF(ISNUMBER(VALUE(SUBSTITUTE('Quantities Report_Secondary'!$A2004,"+",""))), VALUE(SUBSTITUTE('Quantities Report_Secondary'!$A2004,"+","")),IF('Quantities Report_Secondary'!$A2004="","End of Project",$A2005))</f>
        <v>End of Project</v>
      </c>
      <c r="B2006" s="30" t="str">
        <f>IF(ISNUMBER('Quantities Report_Secondary'!$A2004), "", TRIM(CLEAN(SUBSTITUTE('Quantities Report_Secondary'!$A2004, CHAR(160), " "))))</f>
        <v/>
      </c>
      <c r="C2006" s="30">
        <f>'Quantities Report_Secondary'!F2004</f>
        <v>0</v>
      </c>
      <c r="D2006" s="32">
        <f>'Quantities Report_Secondary'!G2004</f>
        <v>0</v>
      </c>
    </row>
    <row r="2007" spans="1:4">
      <c r="A2007" s="15" t="str">
        <f>IF(ISNUMBER(VALUE(SUBSTITUTE('Quantities Report_Secondary'!$A2005,"+",""))), VALUE(SUBSTITUTE('Quantities Report_Secondary'!$A2005,"+","")),IF('Quantities Report_Secondary'!$A2005="","End of Project",$A2006))</f>
        <v>End of Project</v>
      </c>
      <c r="B2007" s="30" t="str">
        <f>IF(ISNUMBER('Quantities Report_Secondary'!$A2005), "", TRIM(CLEAN(SUBSTITUTE('Quantities Report_Secondary'!$A2005, CHAR(160), " "))))</f>
        <v/>
      </c>
      <c r="C2007" s="30">
        <f>'Quantities Report_Secondary'!F2005</f>
        <v>0</v>
      </c>
      <c r="D2007" s="32">
        <f>'Quantities Report_Secondary'!G2005</f>
        <v>0</v>
      </c>
    </row>
    <row r="2008" spans="1:4">
      <c r="A2008" s="15" t="str">
        <f>IF(ISNUMBER(VALUE(SUBSTITUTE('Quantities Report_Secondary'!$A2006,"+",""))), VALUE(SUBSTITUTE('Quantities Report_Secondary'!$A2006,"+","")),IF('Quantities Report_Secondary'!$A2006="","End of Project",$A2007))</f>
        <v>End of Project</v>
      </c>
      <c r="B2008" s="30" t="str">
        <f>IF(ISNUMBER('Quantities Report_Secondary'!$A2006), "", TRIM(CLEAN(SUBSTITUTE('Quantities Report_Secondary'!$A2006, CHAR(160), " "))))</f>
        <v/>
      </c>
      <c r="C2008" s="30">
        <f>'Quantities Report_Secondary'!F2006</f>
        <v>0</v>
      </c>
      <c r="D2008" s="32">
        <f>'Quantities Report_Secondary'!G2006</f>
        <v>0</v>
      </c>
    </row>
    <row r="2009" spans="1:4">
      <c r="A2009" s="15" t="str">
        <f>IF(ISNUMBER(VALUE(SUBSTITUTE('Quantities Report_Secondary'!$A2007,"+",""))), VALUE(SUBSTITUTE('Quantities Report_Secondary'!$A2007,"+","")),IF('Quantities Report_Secondary'!$A2007="","End of Project",$A2008))</f>
        <v>End of Project</v>
      </c>
      <c r="B2009" s="30" t="str">
        <f>IF(ISNUMBER('Quantities Report_Secondary'!$A2007), "", TRIM(CLEAN(SUBSTITUTE('Quantities Report_Secondary'!$A2007, CHAR(160), " "))))</f>
        <v/>
      </c>
      <c r="C2009" s="30">
        <f>'Quantities Report_Secondary'!F2007</f>
        <v>0</v>
      </c>
      <c r="D2009" s="32">
        <f>'Quantities Report_Secondary'!G2007</f>
        <v>0</v>
      </c>
    </row>
    <row r="2010" spans="1:4">
      <c r="A2010" s="15" t="str">
        <f>IF(ISNUMBER(VALUE(SUBSTITUTE('Quantities Report_Secondary'!$A2008,"+",""))), VALUE(SUBSTITUTE('Quantities Report_Secondary'!$A2008,"+","")),IF('Quantities Report_Secondary'!$A2008="","End of Project",$A2009))</f>
        <v>End of Project</v>
      </c>
      <c r="B2010" s="30" t="str">
        <f>IF(ISNUMBER('Quantities Report_Secondary'!$A2008), "", TRIM(CLEAN(SUBSTITUTE('Quantities Report_Secondary'!$A2008, CHAR(160), " "))))</f>
        <v/>
      </c>
      <c r="C2010" s="30">
        <f>'Quantities Report_Secondary'!F2008</f>
        <v>0</v>
      </c>
      <c r="D2010" s="32">
        <f>'Quantities Report_Secondary'!G2008</f>
        <v>0</v>
      </c>
    </row>
    <row r="2011" spans="1:4">
      <c r="A2011" s="15" t="str">
        <f>IF(ISNUMBER(VALUE(SUBSTITUTE('Quantities Report_Secondary'!$A2009,"+",""))), VALUE(SUBSTITUTE('Quantities Report_Secondary'!$A2009,"+","")),IF('Quantities Report_Secondary'!$A2009="","End of Project",$A2010))</f>
        <v>End of Project</v>
      </c>
      <c r="B2011" s="30" t="str">
        <f>IF(ISNUMBER('Quantities Report_Secondary'!$A2009), "", TRIM(CLEAN(SUBSTITUTE('Quantities Report_Secondary'!$A2009, CHAR(160), " "))))</f>
        <v/>
      </c>
      <c r="C2011" s="30">
        <f>'Quantities Report_Secondary'!F2009</f>
        <v>0</v>
      </c>
      <c r="D2011" s="32">
        <f>'Quantities Report_Secondary'!G2009</f>
        <v>0</v>
      </c>
    </row>
    <row r="2012" spans="1:4">
      <c r="A2012" s="15" t="str">
        <f>IF(ISNUMBER(VALUE(SUBSTITUTE('Quantities Report_Secondary'!$A2010,"+",""))), VALUE(SUBSTITUTE('Quantities Report_Secondary'!$A2010,"+","")),IF('Quantities Report_Secondary'!$A2010="","End of Project",$A2011))</f>
        <v>End of Project</v>
      </c>
      <c r="B2012" s="30" t="str">
        <f>IF(ISNUMBER('Quantities Report_Secondary'!$A2010), "", TRIM(CLEAN(SUBSTITUTE('Quantities Report_Secondary'!$A2010, CHAR(160), " "))))</f>
        <v/>
      </c>
      <c r="C2012" s="30">
        <f>'Quantities Report_Secondary'!F2010</f>
        <v>0</v>
      </c>
      <c r="D2012" s="32">
        <f>'Quantities Report_Secondary'!G2010</f>
        <v>0</v>
      </c>
    </row>
    <row r="2013" spans="1:4">
      <c r="A2013" s="15" t="str">
        <f>IF(ISNUMBER(VALUE(SUBSTITUTE('Quantities Report_Secondary'!$A2011,"+",""))), VALUE(SUBSTITUTE('Quantities Report_Secondary'!$A2011,"+","")),IF('Quantities Report_Secondary'!$A2011="","End of Project",$A2012))</f>
        <v>End of Project</v>
      </c>
      <c r="B2013" s="30" t="str">
        <f>IF(ISNUMBER('Quantities Report_Secondary'!$A2011), "", TRIM(CLEAN(SUBSTITUTE('Quantities Report_Secondary'!$A2011, CHAR(160), " "))))</f>
        <v/>
      </c>
      <c r="C2013" s="30">
        <f>'Quantities Report_Secondary'!F2011</f>
        <v>0</v>
      </c>
      <c r="D2013" s="32">
        <f>'Quantities Report_Secondary'!G2011</f>
        <v>0</v>
      </c>
    </row>
    <row r="2014" spans="1:4">
      <c r="A2014" s="15" t="str">
        <f>IF(ISNUMBER(VALUE(SUBSTITUTE('Quantities Report_Secondary'!$A2012,"+",""))), VALUE(SUBSTITUTE('Quantities Report_Secondary'!$A2012,"+","")),IF('Quantities Report_Secondary'!$A2012="","End of Project",$A2013))</f>
        <v>End of Project</v>
      </c>
      <c r="B2014" s="30" t="str">
        <f>IF(ISNUMBER('Quantities Report_Secondary'!$A2012), "", TRIM(CLEAN(SUBSTITUTE('Quantities Report_Secondary'!$A2012, CHAR(160), " "))))</f>
        <v/>
      </c>
      <c r="C2014" s="30">
        <f>'Quantities Report_Secondary'!F2012</f>
        <v>0</v>
      </c>
      <c r="D2014" s="32">
        <f>'Quantities Report_Secondary'!G2012</f>
        <v>0</v>
      </c>
    </row>
    <row r="2015" spans="1:4">
      <c r="A2015" s="15" t="str">
        <f>IF(ISNUMBER(VALUE(SUBSTITUTE('Quantities Report_Secondary'!$A2013,"+",""))), VALUE(SUBSTITUTE('Quantities Report_Secondary'!$A2013,"+","")),IF('Quantities Report_Secondary'!$A2013="","End of Project",$A2014))</f>
        <v>End of Project</v>
      </c>
      <c r="B2015" s="30" t="str">
        <f>IF(ISNUMBER('Quantities Report_Secondary'!$A2013), "", TRIM(CLEAN(SUBSTITUTE('Quantities Report_Secondary'!$A2013, CHAR(160), " "))))</f>
        <v/>
      </c>
      <c r="C2015" s="30">
        <f>'Quantities Report_Secondary'!F2013</f>
        <v>0</v>
      </c>
      <c r="D2015" s="32">
        <f>'Quantities Report_Secondary'!G2013</f>
        <v>0</v>
      </c>
    </row>
    <row r="2016" spans="1:4">
      <c r="A2016" s="15" t="str">
        <f>IF(ISNUMBER(VALUE(SUBSTITUTE('Quantities Report_Secondary'!$A2014,"+",""))), VALUE(SUBSTITUTE('Quantities Report_Secondary'!$A2014,"+","")),IF('Quantities Report_Secondary'!$A2014="","End of Project",$A2015))</f>
        <v>End of Project</v>
      </c>
      <c r="B2016" s="30" t="str">
        <f>IF(ISNUMBER('Quantities Report_Secondary'!$A2014), "", TRIM(CLEAN(SUBSTITUTE('Quantities Report_Secondary'!$A2014, CHAR(160), " "))))</f>
        <v/>
      </c>
      <c r="C2016" s="30">
        <f>'Quantities Report_Secondary'!F2014</f>
        <v>0</v>
      </c>
      <c r="D2016" s="32">
        <f>'Quantities Report_Secondary'!G2014</f>
        <v>0</v>
      </c>
    </row>
    <row r="2017" spans="1:4">
      <c r="A2017" s="15" t="str">
        <f>IF(ISNUMBER(VALUE(SUBSTITUTE('Quantities Report_Secondary'!$A2015,"+",""))), VALUE(SUBSTITUTE('Quantities Report_Secondary'!$A2015,"+","")),IF('Quantities Report_Secondary'!$A2015="","End of Project",$A2016))</f>
        <v>End of Project</v>
      </c>
      <c r="B2017" s="30" t="str">
        <f>IF(ISNUMBER('Quantities Report_Secondary'!$A2015), "", TRIM(CLEAN(SUBSTITUTE('Quantities Report_Secondary'!$A2015, CHAR(160), " "))))</f>
        <v/>
      </c>
      <c r="C2017" s="30">
        <f>'Quantities Report_Secondary'!F2015</f>
        <v>0</v>
      </c>
      <c r="D2017" s="32">
        <f>'Quantities Report_Secondary'!G2015</f>
        <v>0</v>
      </c>
    </row>
    <row r="2018" spans="1:4">
      <c r="A2018" s="15" t="str">
        <f>IF(ISNUMBER(VALUE(SUBSTITUTE('Quantities Report_Secondary'!$A2016,"+",""))), VALUE(SUBSTITUTE('Quantities Report_Secondary'!$A2016,"+","")),IF('Quantities Report_Secondary'!$A2016="","End of Project",$A2017))</f>
        <v>End of Project</v>
      </c>
      <c r="B2018" s="30" t="str">
        <f>IF(ISNUMBER('Quantities Report_Secondary'!$A2016), "", TRIM(CLEAN(SUBSTITUTE('Quantities Report_Secondary'!$A2016, CHAR(160), " "))))</f>
        <v/>
      </c>
      <c r="C2018" s="30">
        <f>'Quantities Report_Secondary'!F2016</f>
        <v>0</v>
      </c>
      <c r="D2018" s="32">
        <f>'Quantities Report_Secondary'!G2016</f>
        <v>0</v>
      </c>
    </row>
    <row r="2019" spans="1:4">
      <c r="A2019" s="15" t="str">
        <f>IF(ISNUMBER(VALUE(SUBSTITUTE('Quantities Report_Secondary'!$A2017,"+",""))), VALUE(SUBSTITUTE('Quantities Report_Secondary'!$A2017,"+","")),IF('Quantities Report_Secondary'!$A2017="","End of Project",$A2018))</f>
        <v>End of Project</v>
      </c>
      <c r="B2019" s="30" t="str">
        <f>IF(ISNUMBER('Quantities Report_Secondary'!$A2017), "", TRIM(CLEAN(SUBSTITUTE('Quantities Report_Secondary'!$A2017, CHAR(160), " "))))</f>
        <v/>
      </c>
      <c r="C2019" s="30">
        <f>'Quantities Report_Secondary'!F2017</f>
        <v>0</v>
      </c>
      <c r="D2019" s="32">
        <f>'Quantities Report_Secondary'!G2017</f>
        <v>0</v>
      </c>
    </row>
    <row r="2020" spans="1:4">
      <c r="A2020" s="15" t="str">
        <f>IF(ISNUMBER(VALUE(SUBSTITUTE('Quantities Report_Secondary'!$A2018,"+",""))), VALUE(SUBSTITUTE('Quantities Report_Secondary'!$A2018,"+","")),IF('Quantities Report_Secondary'!$A2018="","End of Project",$A2019))</f>
        <v>End of Project</v>
      </c>
      <c r="B2020" s="30" t="str">
        <f>IF(ISNUMBER('Quantities Report_Secondary'!$A2018), "", TRIM(CLEAN(SUBSTITUTE('Quantities Report_Secondary'!$A2018, CHAR(160), " "))))</f>
        <v/>
      </c>
      <c r="C2020" s="30">
        <f>'Quantities Report_Secondary'!F2018</f>
        <v>0</v>
      </c>
      <c r="D2020" s="32">
        <f>'Quantities Report_Secondary'!G2018</f>
        <v>0</v>
      </c>
    </row>
    <row r="2021" spans="1:4">
      <c r="A2021" s="15" t="str">
        <f>IF(ISNUMBER(VALUE(SUBSTITUTE('Quantities Report_Secondary'!$A2019,"+",""))), VALUE(SUBSTITUTE('Quantities Report_Secondary'!$A2019,"+","")),IF('Quantities Report_Secondary'!$A2019="","End of Project",$A2020))</f>
        <v>End of Project</v>
      </c>
      <c r="B2021" s="30" t="str">
        <f>IF(ISNUMBER('Quantities Report_Secondary'!$A2019), "", TRIM(CLEAN(SUBSTITUTE('Quantities Report_Secondary'!$A2019, CHAR(160), " "))))</f>
        <v/>
      </c>
      <c r="C2021" s="30">
        <f>'Quantities Report_Secondary'!F2019</f>
        <v>0</v>
      </c>
      <c r="D2021" s="32">
        <f>'Quantities Report_Secondary'!G2019</f>
        <v>0</v>
      </c>
    </row>
    <row r="2022" spans="1:4">
      <c r="A2022" s="15" t="str">
        <f>IF(ISNUMBER(VALUE(SUBSTITUTE('Quantities Report_Secondary'!$A2020,"+",""))), VALUE(SUBSTITUTE('Quantities Report_Secondary'!$A2020,"+","")),IF('Quantities Report_Secondary'!$A2020="","End of Project",$A2021))</f>
        <v>End of Project</v>
      </c>
      <c r="B2022" s="30" t="str">
        <f>IF(ISNUMBER('Quantities Report_Secondary'!$A2020), "", TRIM(CLEAN(SUBSTITUTE('Quantities Report_Secondary'!$A2020, CHAR(160), " "))))</f>
        <v/>
      </c>
      <c r="C2022" s="30">
        <f>'Quantities Report_Secondary'!F2020</f>
        <v>0</v>
      </c>
      <c r="D2022" s="32">
        <f>'Quantities Report_Secondary'!G2020</f>
        <v>0</v>
      </c>
    </row>
    <row r="2023" spans="1:4">
      <c r="A2023" s="15" t="str">
        <f>IF(ISNUMBER(VALUE(SUBSTITUTE('Quantities Report_Secondary'!$A2021,"+",""))), VALUE(SUBSTITUTE('Quantities Report_Secondary'!$A2021,"+","")),IF('Quantities Report_Secondary'!$A2021="","End of Project",$A2022))</f>
        <v>End of Project</v>
      </c>
      <c r="B2023" s="30" t="str">
        <f>IF(ISNUMBER('Quantities Report_Secondary'!$A2021), "", TRIM(CLEAN(SUBSTITUTE('Quantities Report_Secondary'!$A2021, CHAR(160), " "))))</f>
        <v/>
      </c>
      <c r="C2023" s="30">
        <f>'Quantities Report_Secondary'!F2021</f>
        <v>0</v>
      </c>
      <c r="D2023" s="32">
        <f>'Quantities Report_Secondary'!G2021</f>
        <v>0</v>
      </c>
    </row>
    <row r="2024" spans="1:4">
      <c r="A2024" s="15" t="str">
        <f>IF(ISNUMBER(VALUE(SUBSTITUTE('Quantities Report_Secondary'!$A2022,"+",""))), VALUE(SUBSTITUTE('Quantities Report_Secondary'!$A2022,"+","")),IF('Quantities Report_Secondary'!$A2022="","End of Project",$A2023))</f>
        <v>End of Project</v>
      </c>
      <c r="B2024" s="30" t="str">
        <f>IF(ISNUMBER('Quantities Report_Secondary'!$A2022), "", TRIM(CLEAN(SUBSTITUTE('Quantities Report_Secondary'!$A2022, CHAR(160), " "))))</f>
        <v/>
      </c>
      <c r="C2024" s="30">
        <f>'Quantities Report_Secondary'!F2022</f>
        <v>0</v>
      </c>
      <c r="D2024" s="32">
        <f>'Quantities Report_Secondary'!G2022</f>
        <v>0</v>
      </c>
    </row>
    <row r="2025" spans="1:4">
      <c r="A2025" s="15" t="str">
        <f>IF(ISNUMBER(VALUE(SUBSTITUTE('Quantities Report_Secondary'!$A2023,"+",""))), VALUE(SUBSTITUTE('Quantities Report_Secondary'!$A2023,"+","")),IF('Quantities Report_Secondary'!$A2023="","End of Project",$A2024))</f>
        <v>End of Project</v>
      </c>
      <c r="B2025" s="30" t="str">
        <f>IF(ISNUMBER('Quantities Report_Secondary'!$A2023), "", TRIM(CLEAN(SUBSTITUTE('Quantities Report_Secondary'!$A2023, CHAR(160), " "))))</f>
        <v/>
      </c>
      <c r="C2025" s="30">
        <f>'Quantities Report_Secondary'!F2023</f>
        <v>0</v>
      </c>
      <c r="D2025" s="32">
        <f>'Quantities Report_Secondary'!G2023</f>
        <v>0</v>
      </c>
    </row>
    <row r="2026" spans="1:4">
      <c r="A2026" s="15" t="str">
        <f>IF(ISNUMBER(VALUE(SUBSTITUTE('Quantities Report_Secondary'!$A2024,"+",""))), VALUE(SUBSTITUTE('Quantities Report_Secondary'!$A2024,"+","")),IF('Quantities Report_Secondary'!$A2024="","End of Project",$A2025))</f>
        <v>End of Project</v>
      </c>
      <c r="B2026" s="30" t="str">
        <f>IF(ISNUMBER('Quantities Report_Secondary'!$A2024), "", TRIM(CLEAN(SUBSTITUTE('Quantities Report_Secondary'!$A2024, CHAR(160), " "))))</f>
        <v/>
      </c>
      <c r="C2026" s="30">
        <f>'Quantities Report_Secondary'!F2024</f>
        <v>0</v>
      </c>
      <c r="D2026" s="32">
        <f>'Quantities Report_Secondary'!G2024</f>
        <v>0</v>
      </c>
    </row>
    <row r="2027" spans="1:4">
      <c r="A2027" s="15" t="str">
        <f>IF(ISNUMBER(VALUE(SUBSTITUTE('Quantities Report_Secondary'!$A2025,"+",""))), VALUE(SUBSTITUTE('Quantities Report_Secondary'!$A2025,"+","")),IF('Quantities Report_Secondary'!$A2025="","End of Project",$A2026))</f>
        <v>End of Project</v>
      </c>
      <c r="B2027" s="30" t="str">
        <f>IF(ISNUMBER('Quantities Report_Secondary'!$A2025), "", TRIM(CLEAN(SUBSTITUTE('Quantities Report_Secondary'!$A2025, CHAR(160), " "))))</f>
        <v/>
      </c>
      <c r="C2027" s="30">
        <f>'Quantities Report_Secondary'!F2025</f>
        <v>0</v>
      </c>
      <c r="D2027" s="32">
        <f>'Quantities Report_Secondary'!G2025</f>
        <v>0</v>
      </c>
    </row>
    <row r="2028" spans="1:4">
      <c r="A2028" s="15" t="str">
        <f>IF(ISNUMBER(VALUE(SUBSTITUTE('Quantities Report_Secondary'!$A2026,"+",""))), VALUE(SUBSTITUTE('Quantities Report_Secondary'!$A2026,"+","")),IF('Quantities Report_Secondary'!$A2026="","End of Project",$A2027))</f>
        <v>End of Project</v>
      </c>
      <c r="B2028" s="30" t="str">
        <f>IF(ISNUMBER('Quantities Report_Secondary'!$A2026), "", TRIM(CLEAN(SUBSTITUTE('Quantities Report_Secondary'!$A2026, CHAR(160), " "))))</f>
        <v/>
      </c>
      <c r="C2028" s="30">
        <f>'Quantities Report_Secondary'!F2026</f>
        <v>0</v>
      </c>
      <c r="D2028" s="32">
        <f>'Quantities Report_Secondary'!G2026</f>
        <v>0</v>
      </c>
    </row>
    <row r="2029" spans="1:4">
      <c r="A2029" s="15" t="str">
        <f>IF(ISNUMBER(VALUE(SUBSTITUTE('Quantities Report_Secondary'!$A2027,"+",""))), VALUE(SUBSTITUTE('Quantities Report_Secondary'!$A2027,"+","")),IF('Quantities Report_Secondary'!$A2027="","End of Project",$A2028))</f>
        <v>End of Project</v>
      </c>
      <c r="B2029" s="30" t="str">
        <f>IF(ISNUMBER('Quantities Report_Secondary'!$A2027), "", TRIM(CLEAN(SUBSTITUTE('Quantities Report_Secondary'!$A2027, CHAR(160), " "))))</f>
        <v/>
      </c>
      <c r="C2029" s="30">
        <f>'Quantities Report_Secondary'!F2027</f>
        <v>0</v>
      </c>
      <c r="D2029" s="32">
        <f>'Quantities Report_Secondary'!G2027</f>
        <v>0</v>
      </c>
    </row>
    <row r="2030" spans="1:4">
      <c r="A2030" s="15" t="str">
        <f>IF(ISNUMBER(VALUE(SUBSTITUTE('Quantities Report_Secondary'!$A2028,"+",""))), VALUE(SUBSTITUTE('Quantities Report_Secondary'!$A2028,"+","")),IF('Quantities Report_Secondary'!$A2028="","End of Project",$A2029))</f>
        <v>End of Project</v>
      </c>
      <c r="B2030" s="30" t="str">
        <f>IF(ISNUMBER('Quantities Report_Secondary'!$A2028), "", TRIM(CLEAN(SUBSTITUTE('Quantities Report_Secondary'!$A2028, CHAR(160), " "))))</f>
        <v/>
      </c>
      <c r="C2030" s="30">
        <f>'Quantities Report_Secondary'!F2028</f>
        <v>0</v>
      </c>
      <c r="D2030" s="32">
        <f>'Quantities Report_Secondary'!G2028</f>
        <v>0</v>
      </c>
    </row>
    <row r="2031" spans="1:4">
      <c r="A2031" s="15" t="str">
        <f>IF(ISNUMBER(VALUE(SUBSTITUTE('Quantities Report_Secondary'!$A2029,"+",""))), VALUE(SUBSTITUTE('Quantities Report_Secondary'!$A2029,"+","")),IF('Quantities Report_Secondary'!$A2029="","End of Project",$A2030))</f>
        <v>End of Project</v>
      </c>
      <c r="B2031" s="30" t="str">
        <f>IF(ISNUMBER('Quantities Report_Secondary'!$A2029), "", TRIM(CLEAN(SUBSTITUTE('Quantities Report_Secondary'!$A2029, CHAR(160), " "))))</f>
        <v/>
      </c>
      <c r="C2031" s="30">
        <f>'Quantities Report_Secondary'!F2029</f>
        <v>0</v>
      </c>
      <c r="D2031" s="32">
        <f>'Quantities Report_Secondary'!G2029</f>
        <v>0</v>
      </c>
    </row>
    <row r="2032" spans="1:4">
      <c r="A2032" s="15" t="str">
        <f>IF(ISNUMBER(VALUE(SUBSTITUTE('Quantities Report_Secondary'!$A2030,"+",""))), VALUE(SUBSTITUTE('Quantities Report_Secondary'!$A2030,"+","")),IF('Quantities Report_Secondary'!$A2030="","End of Project",$A2031))</f>
        <v>End of Project</v>
      </c>
      <c r="B2032" s="30" t="str">
        <f>IF(ISNUMBER('Quantities Report_Secondary'!$A2030), "", TRIM(CLEAN(SUBSTITUTE('Quantities Report_Secondary'!$A2030, CHAR(160), " "))))</f>
        <v/>
      </c>
      <c r="C2032" s="30">
        <f>'Quantities Report_Secondary'!F2030</f>
        <v>0</v>
      </c>
      <c r="D2032" s="32">
        <f>'Quantities Report_Secondary'!G2030</f>
        <v>0</v>
      </c>
    </row>
    <row r="2033" spans="1:4">
      <c r="A2033" s="15" t="str">
        <f>IF(ISNUMBER(VALUE(SUBSTITUTE('Quantities Report_Secondary'!$A2031,"+",""))), VALUE(SUBSTITUTE('Quantities Report_Secondary'!$A2031,"+","")),IF('Quantities Report_Secondary'!$A2031="","End of Project",$A2032))</f>
        <v>End of Project</v>
      </c>
      <c r="B2033" s="30" t="str">
        <f>IF(ISNUMBER('Quantities Report_Secondary'!$A2031), "", TRIM(CLEAN(SUBSTITUTE('Quantities Report_Secondary'!$A2031, CHAR(160), " "))))</f>
        <v/>
      </c>
      <c r="C2033" s="30">
        <f>'Quantities Report_Secondary'!F2031</f>
        <v>0</v>
      </c>
      <c r="D2033" s="32">
        <f>'Quantities Report_Secondary'!G2031</f>
        <v>0</v>
      </c>
    </row>
    <row r="2034" spans="1:4">
      <c r="A2034" s="15" t="str">
        <f>IF(ISNUMBER(VALUE(SUBSTITUTE('Quantities Report_Secondary'!$A2032,"+",""))), VALUE(SUBSTITUTE('Quantities Report_Secondary'!$A2032,"+","")),IF('Quantities Report_Secondary'!$A2032="","End of Project",$A2033))</f>
        <v>End of Project</v>
      </c>
      <c r="B2034" s="30" t="str">
        <f>IF(ISNUMBER('Quantities Report_Secondary'!$A2032), "", TRIM(CLEAN(SUBSTITUTE('Quantities Report_Secondary'!$A2032, CHAR(160), " "))))</f>
        <v/>
      </c>
      <c r="C2034" s="30">
        <f>'Quantities Report_Secondary'!F2032</f>
        <v>0</v>
      </c>
      <c r="D2034" s="32">
        <f>'Quantities Report_Secondary'!G2032</f>
        <v>0</v>
      </c>
    </row>
    <row r="2035" spans="1:4">
      <c r="A2035" s="15" t="str">
        <f>IF(ISNUMBER(VALUE(SUBSTITUTE('Quantities Report_Secondary'!$A2033,"+",""))), VALUE(SUBSTITUTE('Quantities Report_Secondary'!$A2033,"+","")),IF('Quantities Report_Secondary'!$A2033="","End of Project",$A2034))</f>
        <v>End of Project</v>
      </c>
      <c r="B2035" s="30" t="str">
        <f>IF(ISNUMBER('Quantities Report_Secondary'!$A2033), "", TRIM(CLEAN(SUBSTITUTE('Quantities Report_Secondary'!$A2033, CHAR(160), " "))))</f>
        <v/>
      </c>
      <c r="C2035" s="30">
        <f>'Quantities Report_Secondary'!F2033</f>
        <v>0</v>
      </c>
      <c r="D2035" s="32">
        <f>'Quantities Report_Secondary'!G2033</f>
        <v>0</v>
      </c>
    </row>
    <row r="2036" spans="1:4">
      <c r="A2036" s="15" t="str">
        <f>IF(ISNUMBER(VALUE(SUBSTITUTE('Quantities Report_Secondary'!$A2034,"+",""))), VALUE(SUBSTITUTE('Quantities Report_Secondary'!$A2034,"+","")),IF('Quantities Report_Secondary'!$A2034="","End of Project",$A2035))</f>
        <v>End of Project</v>
      </c>
      <c r="B2036" s="30" t="str">
        <f>IF(ISNUMBER('Quantities Report_Secondary'!$A2034), "", TRIM(CLEAN(SUBSTITUTE('Quantities Report_Secondary'!$A2034, CHAR(160), " "))))</f>
        <v/>
      </c>
      <c r="C2036" s="30">
        <f>'Quantities Report_Secondary'!F2034</f>
        <v>0</v>
      </c>
      <c r="D2036" s="32">
        <f>'Quantities Report_Secondary'!G2034</f>
        <v>0</v>
      </c>
    </row>
    <row r="2037" spans="1:4">
      <c r="A2037" s="15" t="str">
        <f>IF(ISNUMBER(VALUE(SUBSTITUTE('Quantities Report_Secondary'!$A2035,"+",""))), VALUE(SUBSTITUTE('Quantities Report_Secondary'!$A2035,"+","")),IF('Quantities Report_Secondary'!$A2035="","End of Project",$A2036))</f>
        <v>End of Project</v>
      </c>
      <c r="B2037" s="30" t="str">
        <f>IF(ISNUMBER('Quantities Report_Secondary'!$A2035), "", TRIM(CLEAN(SUBSTITUTE('Quantities Report_Secondary'!$A2035, CHAR(160), " "))))</f>
        <v/>
      </c>
      <c r="C2037" s="30">
        <f>'Quantities Report_Secondary'!F2035</f>
        <v>0</v>
      </c>
      <c r="D2037" s="32">
        <f>'Quantities Report_Secondary'!G2035</f>
        <v>0</v>
      </c>
    </row>
    <row r="2038" spans="1:4">
      <c r="A2038" s="15" t="str">
        <f>IF(ISNUMBER(VALUE(SUBSTITUTE('Quantities Report_Secondary'!$A2036,"+",""))), VALUE(SUBSTITUTE('Quantities Report_Secondary'!$A2036,"+","")),IF('Quantities Report_Secondary'!$A2036="","End of Project",$A2037))</f>
        <v>End of Project</v>
      </c>
      <c r="B2038" s="30" t="str">
        <f>IF(ISNUMBER('Quantities Report_Secondary'!$A2036), "", TRIM(CLEAN(SUBSTITUTE('Quantities Report_Secondary'!$A2036, CHAR(160), " "))))</f>
        <v/>
      </c>
      <c r="C2038" s="30">
        <f>'Quantities Report_Secondary'!F2036</f>
        <v>0</v>
      </c>
      <c r="D2038" s="32">
        <f>'Quantities Report_Secondary'!G2036</f>
        <v>0</v>
      </c>
    </row>
    <row r="2039" spans="1:4">
      <c r="A2039" s="15" t="str">
        <f>IF(ISNUMBER(VALUE(SUBSTITUTE('Quantities Report_Secondary'!$A2037,"+",""))), VALUE(SUBSTITUTE('Quantities Report_Secondary'!$A2037,"+","")),IF('Quantities Report_Secondary'!$A2037="","End of Project",$A2038))</f>
        <v>End of Project</v>
      </c>
      <c r="B2039" s="30" t="str">
        <f>IF(ISNUMBER('Quantities Report_Secondary'!$A2037), "", TRIM(CLEAN(SUBSTITUTE('Quantities Report_Secondary'!$A2037, CHAR(160), " "))))</f>
        <v/>
      </c>
      <c r="C2039" s="30">
        <f>'Quantities Report_Secondary'!F2037</f>
        <v>0</v>
      </c>
      <c r="D2039" s="32">
        <f>'Quantities Report_Secondary'!G2037</f>
        <v>0</v>
      </c>
    </row>
    <row r="2040" spans="1:4">
      <c r="A2040" s="15" t="str">
        <f>IF(ISNUMBER(VALUE(SUBSTITUTE('Quantities Report_Secondary'!$A2038,"+",""))), VALUE(SUBSTITUTE('Quantities Report_Secondary'!$A2038,"+","")),IF('Quantities Report_Secondary'!$A2038="","End of Project",$A2039))</f>
        <v>End of Project</v>
      </c>
      <c r="B2040" s="30" t="str">
        <f>IF(ISNUMBER('Quantities Report_Secondary'!$A2038), "", TRIM(CLEAN(SUBSTITUTE('Quantities Report_Secondary'!$A2038, CHAR(160), " "))))</f>
        <v/>
      </c>
      <c r="C2040" s="30">
        <f>'Quantities Report_Secondary'!F2038</f>
        <v>0</v>
      </c>
      <c r="D2040" s="32">
        <f>'Quantities Report_Secondary'!G2038</f>
        <v>0</v>
      </c>
    </row>
    <row r="2041" spans="1:4">
      <c r="A2041" s="15" t="str">
        <f>IF(ISNUMBER(VALUE(SUBSTITUTE('Quantities Report_Secondary'!$A2039,"+",""))), VALUE(SUBSTITUTE('Quantities Report_Secondary'!$A2039,"+","")),IF('Quantities Report_Secondary'!$A2039="","End of Project",$A2040))</f>
        <v>End of Project</v>
      </c>
      <c r="B2041" s="30" t="str">
        <f>IF(ISNUMBER('Quantities Report_Secondary'!$A2039), "", TRIM(CLEAN(SUBSTITUTE('Quantities Report_Secondary'!$A2039, CHAR(160), " "))))</f>
        <v/>
      </c>
      <c r="C2041" s="30">
        <f>'Quantities Report_Secondary'!F2039</f>
        <v>0</v>
      </c>
      <c r="D2041" s="32">
        <f>'Quantities Report_Secondary'!G2039</f>
        <v>0</v>
      </c>
    </row>
    <row r="2042" spans="1:4">
      <c r="A2042" s="15" t="str">
        <f>IF(ISNUMBER(VALUE(SUBSTITUTE('Quantities Report_Secondary'!$A2040,"+",""))), VALUE(SUBSTITUTE('Quantities Report_Secondary'!$A2040,"+","")),IF('Quantities Report_Secondary'!$A2040="","End of Project",$A2041))</f>
        <v>End of Project</v>
      </c>
      <c r="B2042" s="30" t="str">
        <f>IF(ISNUMBER('Quantities Report_Secondary'!$A2040), "", TRIM(CLEAN(SUBSTITUTE('Quantities Report_Secondary'!$A2040, CHAR(160), " "))))</f>
        <v/>
      </c>
      <c r="C2042" s="30">
        <f>'Quantities Report_Secondary'!F2040</f>
        <v>0</v>
      </c>
      <c r="D2042" s="32">
        <f>'Quantities Report_Secondary'!G2040</f>
        <v>0</v>
      </c>
    </row>
    <row r="2043" spans="1:4">
      <c r="A2043" s="15" t="str">
        <f>IF(ISNUMBER(VALUE(SUBSTITUTE('Quantities Report_Secondary'!$A2041,"+",""))), VALUE(SUBSTITUTE('Quantities Report_Secondary'!$A2041,"+","")),IF('Quantities Report_Secondary'!$A2041="","End of Project",$A2042))</f>
        <v>End of Project</v>
      </c>
      <c r="B2043" s="30" t="str">
        <f>IF(ISNUMBER('Quantities Report_Secondary'!$A2041), "", TRIM(CLEAN(SUBSTITUTE('Quantities Report_Secondary'!$A2041, CHAR(160), " "))))</f>
        <v/>
      </c>
      <c r="C2043" s="30">
        <f>'Quantities Report_Secondary'!F2041</f>
        <v>0</v>
      </c>
      <c r="D2043" s="32">
        <f>'Quantities Report_Secondary'!G2041</f>
        <v>0</v>
      </c>
    </row>
    <row r="2044" spans="1:4">
      <c r="A2044" s="15" t="str">
        <f>IF(ISNUMBER(VALUE(SUBSTITUTE('Quantities Report_Secondary'!$A2042,"+",""))), VALUE(SUBSTITUTE('Quantities Report_Secondary'!$A2042,"+","")),IF('Quantities Report_Secondary'!$A2042="","End of Project",$A2043))</f>
        <v>End of Project</v>
      </c>
      <c r="B2044" s="30" t="str">
        <f>IF(ISNUMBER('Quantities Report_Secondary'!$A2042), "", TRIM(CLEAN(SUBSTITUTE('Quantities Report_Secondary'!$A2042, CHAR(160), " "))))</f>
        <v/>
      </c>
      <c r="C2044" s="30">
        <f>'Quantities Report_Secondary'!F2042</f>
        <v>0</v>
      </c>
      <c r="D2044" s="32">
        <f>'Quantities Report_Secondary'!G2042</f>
        <v>0</v>
      </c>
    </row>
    <row r="2045" spans="1:4">
      <c r="A2045" s="15" t="str">
        <f>IF(ISNUMBER(VALUE(SUBSTITUTE('Quantities Report_Secondary'!$A2043,"+",""))), VALUE(SUBSTITUTE('Quantities Report_Secondary'!$A2043,"+","")),IF('Quantities Report_Secondary'!$A2043="","End of Project",$A2044))</f>
        <v>End of Project</v>
      </c>
      <c r="B2045" s="30" t="str">
        <f>IF(ISNUMBER('Quantities Report_Secondary'!$A2043), "", TRIM(CLEAN(SUBSTITUTE('Quantities Report_Secondary'!$A2043, CHAR(160), " "))))</f>
        <v/>
      </c>
      <c r="C2045" s="30">
        <f>'Quantities Report_Secondary'!F2043</f>
        <v>0</v>
      </c>
      <c r="D2045" s="32">
        <f>'Quantities Report_Secondary'!G2043</f>
        <v>0</v>
      </c>
    </row>
    <row r="2046" spans="1:4">
      <c r="A2046" s="15" t="str">
        <f>IF(ISNUMBER(VALUE(SUBSTITUTE('Quantities Report_Secondary'!$A2044,"+",""))), VALUE(SUBSTITUTE('Quantities Report_Secondary'!$A2044,"+","")),IF('Quantities Report_Secondary'!$A2044="","End of Project",$A2045))</f>
        <v>End of Project</v>
      </c>
      <c r="B2046" s="30" t="str">
        <f>IF(ISNUMBER('Quantities Report_Secondary'!$A2044), "", TRIM(CLEAN(SUBSTITUTE('Quantities Report_Secondary'!$A2044, CHAR(160), " "))))</f>
        <v/>
      </c>
      <c r="C2046" s="30">
        <f>'Quantities Report_Secondary'!F2044</f>
        <v>0</v>
      </c>
      <c r="D2046" s="32">
        <f>'Quantities Report_Secondary'!G2044</f>
        <v>0</v>
      </c>
    </row>
    <row r="2047" spans="1:4">
      <c r="A2047" s="15" t="str">
        <f>IF(ISNUMBER(VALUE(SUBSTITUTE('Quantities Report_Secondary'!$A2045,"+",""))), VALUE(SUBSTITUTE('Quantities Report_Secondary'!$A2045,"+","")),IF('Quantities Report_Secondary'!$A2045="","End of Project",$A2046))</f>
        <v>End of Project</v>
      </c>
      <c r="B2047" s="30" t="str">
        <f>IF(ISNUMBER('Quantities Report_Secondary'!$A2045), "", TRIM(CLEAN(SUBSTITUTE('Quantities Report_Secondary'!$A2045, CHAR(160), " "))))</f>
        <v/>
      </c>
      <c r="C2047" s="30">
        <f>'Quantities Report_Secondary'!F2045</f>
        <v>0</v>
      </c>
      <c r="D2047" s="32">
        <f>'Quantities Report_Secondary'!G2045</f>
        <v>0</v>
      </c>
    </row>
    <row r="2048" spans="1:4">
      <c r="A2048" s="15" t="str">
        <f>IF(ISNUMBER(VALUE(SUBSTITUTE('Quantities Report_Secondary'!$A2046,"+",""))), VALUE(SUBSTITUTE('Quantities Report_Secondary'!$A2046,"+","")),IF('Quantities Report_Secondary'!$A2046="","End of Project",$A2047))</f>
        <v>End of Project</v>
      </c>
      <c r="B2048" s="30" t="str">
        <f>IF(ISNUMBER('Quantities Report_Secondary'!$A2046), "", TRIM(CLEAN(SUBSTITUTE('Quantities Report_Secondary'!$A2046, CHAR(160), " "))))</f>
        <v/>
      </c>
      <c r="C2048" s="30">
        <f>'Quantities Report_Secondary'!F2046</f>
        <v>0</v>
      </c>
      <c r="D2048" s="32">
        <f>'Quantities Report_Secondary'!G2046</f>
        <v>0</v>
      </c>
    </row>
    <row r="2049" spans="1:4">
      <c r="A2049" s="15" t="str">
        <f>IF(ISNUMBER(VALUE(SUBSTITUTE('Quantities Report_Secondary'!$A2047,"+",""))), VALUE(SUBSTITUTE('Quantities Report_Secondary'!$A2047,"+","")),IF('Quantities Report_Secondary'!$A2047="","End of Project",$A2048))</f>
        <v>End of Project</v>
      </c>
      <c r="B2049" s="30" t="str">
        <f>IF(ISNUMBER('Quantities Report_Secondary'!$A2047), "", TRIM(CLEAN(SUBSTITUTE('Quantities Report_Secondary'!$A2047, CHAR(160), " "))))</f>
        <v/>
      </c>
      <c r="C2049" s="30">
        <f>'Quantities Report_Secondary'!F2047</f>
        <v>0</v>
      </c>
      <c r="D2049" s="32">
        <f>'Quantities Report_Secondary'!G2047</f>
        <v>0</v>
      </c>
    </row>
    <row r="2050" spans="1:4">
      <c r="A2050" s="15" t="str">
        <f>IF(ISNUMBER(VALUE(SUBSTITUTE('Quantities Report_Secondary'!$A2048,"+",""))), VALUE(SUBSTITUTE('Quantities Report_Secondary'!$A2048,"+","")),IF('Quantities Report_Secondary'!$A2048="","End of Project",$A2049))</f>
        <v>End of Project</v>
      </c>
      <c r="B2050" s="30" t="str">
        <f>IF(ISNUMBER('Quantities Report_Secondary'!$A2048), "", TRIM(CLEAN(SUBSTITUTE('Quantities Report_Secondary'!$A2048, CHAR(160), " "))))</f>
        <v/>
      </c>
      <c r="C2050" s="30">
        <f>'Quantities Report_Secondary'!F2048</f>
        <v>0</v>
      </c>
      <c r="D2050" s="32">
        <f>'Quantities Report_Secondary'!G2048</f>
        <v>0</v>
      </c>
    </row>
    <row r="2051" spans="1:4">
      <c r="A2051" s="15" t="str">
        <f>IF(ISNUMBER(VALUE(SUBSTITUTE('Quantities Report_Secondary'!$A2049,"+",""))), VALUE(SUBSTITUTE('Quantities Report_Secondary'!$A2049,"+","")),IF('Quantities Report_Secondary'!$A2049="","End of Project",$A2050))</f>
        <v>End of Project</v>
      </c>
      <c r="B2051" s="30" t="str">
        <f>IF(ISNUMBER('Quantities Report_Secondary'!$A2049), "", TRIM(CLEAN(SUBSTITUTE('Quantities Report_Secondary'!$A2049, CHAR(160), " "))))</f>
        <v/>
      </c>
      <c r="C2051" s="30">
        <f>'Quantities Report_Secondary'!F2049</f>
        <v>0</v>
      </c>
      <c r="D2051" s="32">
        <f>'Quantities Report_Secondary'!G2049</f>
        <v>0</v>
      </c>
    </row>
    <row r="2052" spans="1:4">
      <c r="A2052" s="15" t="str">
        <f>IF(ISNUMBER(VALUE(SUBSTITUTE('Quantities Report_Secondary'!$A2050,"+",""))), VALUE(SUBSTITUTE('Quantities Report_Secondary'!$A2050,"+","")),IF('Quantities Report_Secondary'!$A2050="","End of Project",$A2051))</f>
        <v>End of Project</v>
      </c>
      <c r="B2052" s="30" t="str">
        <f>IF(ISNUMBER('Quantities Report_Secondary'!$A2050), "", TRIM(CLEAN(SUBSTITUTE('Quantities Report_Secondary'!$A2050, CHAR(160), " "))))</f>
        <v/>
      </c>
      <c r="C2052" s="30">
        <f>'Quantities Report_Secondary'!F2050</f>
        <v>0</v>
      </c>
      <c r="D2052" s="32">
        <f>'Quantities Report_Secondary'!G2050</f>
        <v>0</v>
      </c>
    </row>
    <row r="2053" spans="1:4">
      <c r="A2053" s="15" t="str">
        <f>IF(ISNUMBER(VALUE(SUBSTITUTE('Quantities Report_Secondary'!$A2051,"+",""))), VALUE(SUBSTITUTE('Quantities Report_Secondary'!$A2051,"+","")),IF('Quantities Report_Secondary'!$A2051="","End of Project",$A2052))</f>
        <v>End of Project</v>
      </c>
      <c r="B2053" s="30" t="str">
        <f>IF(ISNUMBER('Quantities Report_Secondary'!$A2051), "", TRIM(CLEAN(SUBSTITUTE('Quantities Report_Secondary'!$A2051, CHAR(160), " "))))</f>
        <v/>
      </c>
      <c r="C2053" s="30">
        <f>'Quantities Report_Secondary'!F2051</f>
        <v>0</v>
      </c>
      <c r="D2053" s="32">
        <f>'Quantities Report_Secondary'!G2051</f>
        <v>0</v>
      </c>
    </row>
    <row r="2054" spans="1:4">
      <c r="A2054" s="15" t="str">
        <f>IF(ISNUMBER(VALUE(SUBSTITUTE('Quantities Report_Secondary'!$A2052,"+",""))), VALUE(SUBSTITUTE('Quantities Report_Secondary'!$A2052,"+","")),IF('Quantities Report_Secondary'!$A2052="","End of Project",$A2053))</f>
        <v>End of Project</v>
      </c>
      <c r="B2054" s="30" t="str">
        <f>IF(ISNUMBER('Quantities Report_Secondary'!$A2052), "", TRIM(CLEAN(SUBSTITUTE('Quantities Report_Secondary'!$A2052, CHAR(160), " "))))</f>
        <v/>
      </c>
      <c r="C2054" s="30">
        <f>'Quantities Report_Secondary'!F2052</f>
        <v>0</v>
      </c>
      <c r="D2054" s="32">
        <f>'Quantities Report_Secondary'!G2052</f>
        <v>0</v>
      </c>
    </row>
    <row r="2055" spans="1:4">
      <c r="A2055" s="15" t="str">
        <f>IF(ISNUMBER(VALUE(SUBSTITUTE('Quantities Report_Secondary'!$A2053,"+",""))), VALUE(SUBSTITUTE('Quantities Report_Secondary'!$A2053,"+","")),IF('Quantities Report_Secondary'!$A2053="","End of Project",$A2054))</f>
        <v>End of Project</v>
      </c>
      <c r="B2055" s="30" t="str">
        <f>IF(ISNUMBER('Quantities Report_Secondary'!$A2053), "", TRIM(CLEAN(SUBSTITUTE('Quantities Report_Secondary'!$A2053, CHAR(160), " "))))</f>
        <v/>
      </c>
      <c r="C2055" s="30">
        <f>'Quantities Report_Secondary'!F2053</f>
        <v>0</v>
      </c>
      <c r="D2055" s="32">
        <f>'Quantities Report_Secondary'!G2053</f>
        <v>0</v>
      </c>
    </row>
    <row r="2056" spans="1:4">
      <c r="A2056" s="15" t="str">
        <f>IF(ISNUMBER(VALUE(SUBSTITUTE('Quantities Report_Secondary'!$A2054,"+",""))), VALUE(SUBSTITUTE('Quantities Report_Secondary'!$A2054,"+","")),IF('Quantities Report_Secondary'!$A2054="","End of Project",$A2055))</f>
        <v>End of Project</v>
      </c>
      <c r="B2056" s="30" t="str">
        <f>IF(ISNUMBER('Quantities Report_Secondary'!$A2054), "", TRIM(CLEAN(SUBSTITUTE('Quantities Report_Secondary'!$A2054, CHAR(160), " "))))</f>
        <v/>
      </c>
      <c r="C2056" s="30">
        <f>'Quantities Report_Secondary'!F2054</f>
        <v>0</v>
      </c>
      <c r="D2056" s="32">
        <f>'Quantities Report_Secondary'!G2054</f>
        <v>0</v>
      </c>
    </row>
    <row r="2057" spans="1:4">
      <c r="A2057" s="15" t="str">
        <f>IF(ISNUMBER(VALUE(SUBSTITUTE('Quantities Report_Secondary'!$A2055,"+",""))), VALUE(SUBSTITUTE('Quantities Report_Secondary'!$A2055,"+","")),IF('Quantities Report_Secondary'!$A2055="","End of Project",$A2056))</f>
        <v>End of Project</v>
      </c>
      <c r="B2057" s="30" t="str">
        <f>IF(ISNUMBER('Quantities Report_Secondary'!$A2055), "", TRIM(CLEAN(SUBSTITUTE('Quantities Report_Secondary'!$A2055, CHAR(160), " "))))</f>
        <v/>
      </c>
      <c r="C2057" s="30">
        <f>'Quantities Report_Secondary'!F2055</f>
        <v>0</v>
      </c>
      <c r="D2057" s="32">
        <f>'Quantities Report_Secondary'!G2055</f>
        <v>0</v>
      </c>
    </row>
    <row r="2058" spans="1:4">
      <c r="A2058" s="15" t="str">
        <f>IF(ISNUMBER(VALUE(SUBSTITUTE('Quantities Report_Secondary'!$A2056,"+",""))), VALUE(SUBSTITUTE('Quantities Report_Secondary'!$A2056,"+","")),IF('Quantities Report_Secondary'!$A2056="","End of Project",$A2057))</f>
        <v>End of Project</v>
      </c>
      <c r="B2058" s="30" t="str">
        <f>IF(ISNUMBER('Quantities Report_Secondary'!$A2056), "", TRIM(CLEAN(SUBSTITUTE('Quantities Report_Secondary'!$A2056, CHAR(160), " "))))</f>
        <v/>
      </c>
      <c r="C2058" s="30">
        <f>'Quantities Report_Secondary'!F2056</f>
        <v>0</v>
      </c>
      <c r="D2058" s="32">
        <f>'Quantities Report_Secondary'!G2056</f>
        <v>0</v>
      </c>
    </row>
    <row r="2059" spans="1:4">
      <c r="A2059" s="15" t="str">
        <f>IF(ISNUMBER(VALUE(SUBSTITUTE('Quantities Report_Secondary'!$A2057,"+",""))), VALUE(SUBSTITUTE('Quantities Report_Secondary'!$A2057,"+","")),IF('Quantities Report_Secondary'!$A2057="","End of Project",$A2058))</f>
        <v>End of Project</v>
      </c>
      <c r="B2059" s="30" t="str">
        <f>IF(ISNUMBER('Quantities Report_Secondary'!$A2057), "", TRIM(CLEAN(SUBSTITUTE('Quantities Report_Secondary'!$A2057, CHAR(160), " "))))</f>
        <v/>
      </c>
      <c r="C2059" s="30">
        <f>'Quantities Report_Secondary'!F2057</f>
        <v>0</v>
      </c>
      <c r="D2059" s="32">
        <f>'Quantities Report_Secondary'!G2057</f>
        <v>0</v>
      </c>
    </row>
    <row r="2060" spans="1:4">
      <c r="A2060" s="15" t="str">
        <f>IF(ISNUMBER(VALUE(SUBSTITUTE('Quantities Report_Secondary'!$A2058,"+",""))), VALUE(SUBSTITUTE('Quantities Report_Secondary'!$A2058,"+","")),IF('Quantities Report_Secondary'!$A2058="","End of Project",$A2059))</f>
        <v>End of Project</v>
      </c>
      <c r="B2060" s="30" t="str">
        <f>IF(ISNUMBER('Quantities Report_Secondary'!$A2058), "", TRIM(CLEAN(SUBSTITUTE('Quantities Report_Secondary'!$A2058, CHAR(160), " "))))</f>
        <v/>
      </c>
      <c r="C2060" s="30">
        <f>'Quantities Report_Secondary'!F2058</f>
        <v>0</v>
      </c>
      <c r="D2060" s="32">
        <f>'Quantities Report_Secondary'!G2058</f>
        <v>0</v>
      </c>
    </row>
    <row r="2061" spans="1:4">
      <c r="A2061" s="15" t="str">
        <f>IF(ISNUMBER(VALUE(SUBSTITUTE('Quantities Report_Secondary'!$A2059,"+",""))), VALUE(SUBSTITUTE('Quantities Report_Secondary'!$A2059,"+","")),IF('Quantities Report_Secondary'!$A2059="","End of Project",$A2060))</f>
        <v>End of Project</v>
      </c>
      <c r="B2061" s="30" t="str">
        <f>IF(ISNUMBER('Quantities Report_Secondary'!$A2059), "", TRIM(CLEAN(SUBSTITUTE('Quantities Report_Secondary'!$A2059, CHAR(160), " "))))</f>
        <v/>
      </c>
      <c r="C2061" s="30">
        <f>'Quantities Report_Secondary'!F2059</f>
        <v>0</v>
      </c>
      <c r="D2061" s="32">
        <f>'Quantities Report_Secondary'!G2059</f>
        <v>0</v>
      </c>
    </row>
    <row r="2062" spans="1:4">
      <c r="A2062" s="15" t="str">
        <f>IF(ISNUMBER(VALUE(SUBSTITUTE('Quantities Report_Secondary'!$A2060,"+",""))), VALUE(SUBSTITUTE('Quantities Report_Secondary'!$A2060,"+","")),IF('Quantities Report_Secondary'!$A2060="","End of Project",$A2061))</f>
        <v>End of Project</v>
      </c>
      <c r="B2062" s="30" t="str">
        <f>IF(ISNUMBER('Quantities Report_Secondary'!$A2060), "", TRIM(CLEAN(SUBSTITUTE('Quantities Report_Secondary'!$A2060, CHAR(160), " "))))</f>
        <v/>
      </c>
      <c r="C2062" s="30">
        <f>'Quantities Report_Secondary'!F2060</f>
        <v>0</v>
      </c>
      <c r="D2062" s="32">
        <f>'Quantities Report_Secondary'!G2060</f>
        <v>0</v>
      </c>
    </row>
    <row r="2063" spans="1:4">
      <c r="A2063" s="15" t="str">
        <f>IF(ISNUMBER(VALUE(SUBSTITUTE('Quantities Report_Secondary'!$A2061,"+",""))), VALUE(SUBSTITUTE('Quantities Report_Secondary'!$A2061,"+","")),IF('Quantities Report_Secondary'!$A2061="","End of Project",$A2062))</f>
        <v>End of Project</v>
      </c>
      <c r="B2063" s="30" t="str">
        <f>IF(ISNUMBER('Quantities Report_Secondary'!$A2061), "", TRIM(CLEAN(SUBSTITUTE('Quantities Report_Secondary'!$A2061, CHAR(160), " "))))</f>
        <v/>
      </c>
      <c r="C2063" s="30">
        <f>'Quantities Report_Secondary'!F2061</f>
        <v>0</v>
      </c>
      <c r="D2063" s="32">
        <f>'Quantities Report_Secondary'!G2061</f>
        <v>0</v>
      </c>
    </row>
    <row r="2064" spans="1:4">
      <c r="A2064" s="15" t="str">
        <f>IF(ISNUMBER(VALUE(SUBSTITUTE('Quantities Report_Secondary'!$A2062,"+",""))), VALUE(SUBSTITUTE('Quantities Report_Secondary'!$A2062,"+","")),IF('Quantities Report_Secondary'!$A2062="","End of Project",$A2063))</f>
        <v>End of Project</v>
      </c>
      <c r="B2064" s="30" t="str">
        <f>IF(ISNUMBER('Quantities Report_Secondary'!$A2062), "", TRIM(CLEAN(SUBSTITUTE('Quantities Report_Secondary'!$A2062, CHAR(160), " "))))</f>
        <v/>
      </c>
      <c r="C2064" s="30">
        <f>'Quantities Report_Secondary'!F2062</f>
        <v>0</v>
      </c>
      <c r="D2064" s="32">
        <f>'Quantities Report_Secondary'!G2062</f>
        <v>0</v>
      </c>
    </row>
    <row r="2065" spans="1:4">
      <c r="A2065" s="15" t="str">
        <f>IF(ISNUMBER(VALUE(SUBSTITUTE('Quantities Report_Secondary'!$A2063,"+",""))), VALUE(SUBSTITUTE('Quantities Report_Secondary'!$A2063,"+","")),IF('Quantities Report_Secondary'!$A2063="","End of Project",$A2064))</f>
        <v>End of Project</v>
      </c>
      <c r="B2065" s="30" t="str">
        <f>IF(ISNUMBER('Quantities Report_Secondary'!$A2063), "", TRIM(CLEAN(SUBSTITUTE('Quantities Report_Secondary'!$A2063, CHAR(160), " "))))</f>
        <v/>
      </c>
      <c r="C2065" s="30">
        <f>'Quantities Report_Secondary'!F2063</f>
        <v>0</v>
      </c>
      <c r="D2065" s="32">
        <f>'Quantities Report_Secondary'!G2063</f>
        <v>0</v>
      </c>
    </row>
    <row r="2066" spans="1:4">
      <c r="A2066" s="15" t="str">
        <f>IF(ISNUMBER(VALUE(SUBSTITUTE('Quantities Report_Secondary'!$A2064,"+",""))), VALUE(SUBSTITUTE('Quantities Report_Secondary'!$A2064,"+","")),IF('Quantities Report_Secondary'!$A2064="","End of Project",$A2065))</f>
        <v>End of Project</v>
      </c>
      <c r="B2066" s="30" t="str">
        <f>IF(ISNUMBER('Quantities Report_Secondary'!$A2064), "", TRIM(CLEAN(SUBSTITUTE('Quantities Report_Secondary'!$A2064, CHAR(160), " "))))</f>
        <v/>
      </c>
      <c r="C2066" s="30">
        <f>'Quantities Report_Secondary'!F2064</f>
        <v>0</v>
      </c>
      <c r="D2066" s="32">
        <f>'Quantities Report_Secondary'!G2064</f>
        <v>0</v>
      </c>
    </row>
    <row r="2067" spans="1:4">
      <c r="A2067" s="15" t="str">
        <f>IF(ISNUMBER(VALUE(SUBSTITUTE('Quantities Report_Secondary'!$A2065,"+",""))), VALUE(SUBSTITUTE('Quantities Report_Secondary'!$A2065,"+","")),IF('Quantities Report_Secondary'!$A2065="","End of Project",$A2066))</f>
        <v>End of Project</v>
      </c>
      <c r="B2067" s="30" t="str">
        <f>IF(ISNUMBER('Quantities Report_Secondary'!$A2065), "", TRIM(CLEAN(SUBSTITUTE('Quantities Report_Secondary'!$A2065, CHAR(160), " "))))</f>
        <v/>
      </c>
      <c r="C2067" s="30">
        <f>'Quantities Report_Secondary'!F2065</f>
        <v>0</v>
      </c>
      <c r="D2067" s="32">
        <f>'Quantities Report_Secondary'!G2065</f>
        <v>0</v>
      </c>
    </row>
    <row r="2068" spans="1:4">
      <c r="A2068" s="15" t="str">
        <f>IF(ISNUMBER(VALUE(SUBSTITUTE('Quantities Report_Secondary'!$A2066,"+",""))), VALUE(SUBSTITUTE('Quantities Report_Secondary'!$A2066,"+","")),IF('Quantities Report_Secondary'!$A2066="","End of Project",$A2067))</f>
        <v>End of Project</v>
      </c>
      <c r="B2068" s="30" t="str">
        <f>IF(ISNUMBER('Quantities Report_Secondary'!$A2066), "", TRIM(CLEAN(SUBSTITUTE('Quantities Report_Secondary'!$A2066, CHAR(160), " "))))</f>
        <v/>
      </c>
      <c r="C2068" s="30">
        <f>'Quantities Report_Secondary'!F2066</f>
        <v>0</v>
      </c>
      <c r="D2068" s="32">
        <f>'Quantities Report_Secondary'!G2066</f>
        <v>0</v>
      </c>
    </row>
    <row r="2069" spans="1:4">
      <c r="A2069" s="15" t="str">
        <f>IF(ISNUMBER(VALUE(SUBSTITUTE('Quantities Report_Secondary'!$A2067,"+",""))), VALUE(SUBSTITUTE('Quantities Report_Secondary'!$A2067,"+","")),IF('Quantities Report_Secondary'!$A2067="","End of Project",$A2068))</f>
        <v>End of Project</v>
      </c>
      <c r="B2069" s="30" t="str">
        <f>IF(ISNUMBER('Quantities Report_Secondary'!$A2067), "", TRIM(CLEAN(SUBSTITUTE('Quantities Report_Secondary'!$A2067, CHAR(160), " "))))</f>
        <v/>
      </c>
      <c r="C2069" s="30">
        <f>'Quantities Report_Secondary'!F2067</f>
        <v>0</v>
      </c>
      <c r="D2069" s="32">
        <f>'Quantities Report_Secondary'!G2067</f>
        <v>0</v>
      </c>
    </row>
    <row r="2070" spans="1:4">
      <c r="A2070" s="15" t="str">
        <f>IF(ISNUMBER(VALUE(SUBSTITUTE('Quantities Report_Secondary'!$A2068,"+",""))), VALUE(SUBSTITUTE('Quantities Report_Secondary'!$A2068,"+","")),IF('Quantities Report_Secondary'!$A2068="","End of Project",$A2069))</f>
        <v>End of Project</v>
      </c>
      <c r="B2070" s="30" t="str">
        <f>IF(ISNUMBER('Quantities Report_Secondary'!$A2068), "", TRIM(CLEAN(SUBSTITUTE('Quantities Report_Secondary'!$A2068, CHAR(160), " "))))</f>
        <v/>
      </c>
      <c r="C2070" s="30">
        <f>'Quantities Report_Secondary'!F2068</f>
        <v>0</v>
      </c>
      <c r="D2070" s="32">
        <f>'Quantities Report_Secondary'!G2068</f>
        <v>0</v>
      </c>
    </row>
    <row r="2071" spans="1:4">
      <c r="A2071" s="15" t="str">
        <f>IF(ISNUMBER(VALUE(SUBSTITUTE('Quantities Report_Secondary'!$A2069,"+",""))), VALUE(SUBSTITUTE('Quantities Report_Secondary'!$A2069,"+","")),IF('Quantities Report_Secondary'!$A2069="","End of Project",$A2070))</f>
        <v>End of Project</v>
      </c>
      <c r="B2071" s="30" t="str">
        <f>IF(ISNUMBER('Quantities Report_Secondary'!$A2069), "", TRIM(CLEAN(SUBSTITUTE('Quantities Report_Secondary'!$A2069, CHAR(160), " "))))</f>
        <v/>
      </c>
      <c r="C2071" s="30">
        <f>'Quantities Report_Secondary'!F2069</f>
        <v>0</v>
      </c>
      <c r="D2071" s="32">
        <f>'Quantities Report_Secondary'!G2069</f>
        <v>0</v>
      </c>
    </row>
    <row r="2072" spans="1:4">
      <c r="A2072" s="15" t="str">
        <f>IF(ISNUMBER(VALUE(SUBSTITUTE('Quantities Report_Secondary'!$A2070,"+",""))), VALUE(SUBSTITUTE('Quantities Report_Secondary'!$A2070,"+","")),IF('Quantities Report_Secondary'!$A2070="","End of Project",$A2071))</f>
        <v>End of Project</v>
      </c>
      <c r="B2072" s="30" t="str">
        <f>IF(ISNUMBER('Quantities Report_Secondary'!$A2070), "", TRIM(CLEAN(SUBSTITUTE('Quantities Report_Secondary'!$A2070, CHAR(160), " "))))</f>
        <v/>
      </c>
      <c r="C2072" s="30">
        <f>'Quantities Report_Secondary'!F2070</f>
        <v>0</v>
      </c>
      <c r="D2072" s="32">
        <f>'Quantities Report_Secondary'!G2070</f>
        <v>0</v>
      </c>
    </row>
    <row r="2073" spans="1:4">
      <c r="A2073" s="15" t="str">
        <f>IF(ISNUMBER(VALUE(SUBSTITUTE('Quantities Report_Secondary'!$A2071,"+",""))), VALUE(SUBSTITUTE('Quantities Report_Secondary'!$A2071,"+","")),IF('Quantities Report_Secondary'!$A2071="","End of Project",$A2072))</f>
        <v>End of Project</v>
      </c>
      <c r="B2073" s="30" t="str">
        <f>IF(ISNUMBER('Quantities Report_Secondary'!$A2071), "", TRIM(CLEAN(SUBSTITUTE('Quantities Report_Secondary'!$A2071, CHAR(160), " "))))</f>
        <v/>
      </c>
      <c r="C2073" s="30">
        <f>'Quantities Report_Secondary'!F2071</f>
        <v>0</v>
      </c>
      <c r="D2073" s="32">
        <f>'Quantities Report_Secondary'!G2071</f>
        <v>0</v>
      </c>
    </row>
    <row r="2074" spans="1:4">
      <c r="A2074" s="15" t="str">
        <f>IF(ISNUMBER(VALUE(SUBSTITUTE('Quantities Report_Secondary'!$A2072,"+",""))), VALUE(SUBSTITUTE('Quantities Report_Secondary'!$A2072,"+","")),IF('Quantities Report_Secondary'!$A2072="","End of Project",$A2073))</f>
        <v>End of Project</v>
      </c>
      <c r="B2074" s="30" t="str">
        <f>IF(ISNUMBER('Quantities Report_Secondary'!$A2072), "", TRIM(CLEAN(SUBSTITUTE('Quantities Report_Secondary'!$A2072, CHAR(160), " "))))</f>
        <v/>
      </c>
      <c r="C2074" s="30">
        <f>'Quantities Report_Secondary'!F2072</f>
        <v>0</v>
      </c>
      <c r="D2074" s="32">
        <f>'Quantities Report_Secondary'!G2072</f>
        <v>0</v>
      </c>
    </row>
    <row r="2075" spans="1:4">
      <c r="A2075" s="15" t="str">
        <f>IF(ISNUMBER(VALUE(SUBSTITUTE('Quantities Report_Secondary'!$A2073,"+",""))), VALUE(SUBSTITUTE('Quantities Report_Secondary'!$A2073,"+","")),IF('Quantities Report_Secondary'!$A2073="","End of Project",$A2074))</f>
        <v>End of Project</v>
      </c>
      <c r="B2075" s="30" t="str">
        <f>IF(ISNUMBER('Quantities Report_Secondary'!$A2073), "", TRIM(CLEAN(SUBSTITUTE('Quantities Report_Secondary'!$A2073, CHAR(160), " "))))</f>
        <v/>
      </c>
      <c r="C2075" s="30">
        <f>'Quantities Report_Secondary'!F2073</f>
        <v>0</v>
      </c>
      <c r="D2075" s="32">
        <f>'Quantities Report_Secondary'!G2073</f>
        <v>0</v>
      </c>
    </row>
    <row r="2076" spans="1:4">
      <c r="A2076" s="15" t="str">
        <f>IF(ISNUMBER(VALUE(SUBSTITUTE('Quantities Report_Secondary'!$A2074,"+",""))), VALUE(SUBSTITUTE('Quantities Report_Secondary'!$A2074,"+","")),IF('Quantities Report_Secondary'!$A2074="","End of Project",$A2075))</f>
        <v>End of Project</v>
      </c>
      <c r="B2076" s="30" t="str">
        <f>IF(ISNUMBER('Quantities Report_Secondary'!$A2074), "", TRIM(CLEAN(SUBSTITUTE('Quantities Report_Secondary'!$A2074, CHAR(160), " "))))</f>
        <v/>
      </c>
      <c r="C2076" s="30">
        <f>'Quantities Report_Secondary'!F2074</f>
        <v>0</v>
      </c>
      <c r="D2076" s="32">
        <f>'Quantities Report_Secondary'!G2074</f>
        <v>0</v>
      </c>
    </row>
    <row r="2077" spans="1:4">
      <c r="A2077" s="15" t="str">
        <f>IF(ISNUMBER(VALUE(SUBSTITUTE('Quantities Report_Secondary'!$A2075,"+",""))), VALUE(SUBSTITUTE('Quantities Report_Secondary'!$A2075,"+","")),IF('Quantities Report_Secondary'!$A2075="","End of Project",$A2076))</f>
        <v>End of Project</v>
      </c>
      <c r="B2077" s="30" t="str">
        <f>IF(ISNUMBER('Quantities Report_Secondary'!$A2075), "", TRIM(CLEAN(SUBSTITUTE('Quantities Report_Secondary'!$A2075, CHAR(160), " "))))</f>
        <v/>
      </c>
      <c r="C2077" s="30">
        <f>'Quantities Report_Secondary'!F2075</f>
        <v>0</v>
      </c>
      <c r="D2077" s="32">
        <f>'Quantities Report_Secondary'!G2075</f>
        <v>0</v>
      </c>
    </row>
    <row r="2078" spans="1:4">
      <c r="A2078" s="15" t="str">
        <f>IF(ISNUMBER(VALUE(SUBSTITUTE('Quantities Report_Secondary'!$A2076,"+",""))), VALUE(SUBSTITUTE('Quantities Report_Secondary'!$A2076,"+","")),IF('Quantities Report_Secondary'!$A2076="","End of Project",$A2077))</f>
        <v>End of Project</v>
      </c>
      <c r="B2078" s="30" t="str">
        <f>IF(ISNUMBER('Quantities Report_Secondary'!$A2076), "", TRIM(CLEAN(SUBSTITUTE('Quantities Report_Secondary'!$A2076, CHAR(160), " "))))</f>
        <v/>
      </c>
      <c r="C2078" s="30">
        <f>'Quantities Report_Secondary'!F2076</f>
        <v>0</v>
      </c>
      <c r="D2078" s="32">
        <f>'Quantities Report_Secondary'!G2076</f>
        <v>0</v>
      </c>
    </row>
    <row r="2079" spans="1:4">
      <c r="A2079" s="15" t="str">
        <f>IF(ISNUMBER(VALUE(SUBSTITUTE('Quantities Report_Secondary'!$A2077,"+",""))), VALUE(SUBSTITUTE('Quantities Report_Secondary'!$A2077,"+","")),IF('Quantities Report_Secondary'!$A2077="","End of Project",$A2078))</f>
        <v>End of Project</v>
      </c>
      <c r="B2079" s="30" t="str">
        <f>IF(ISNUMBER('Quantities Report_Secondary'!$A2077), "", TRIM(CLEAN(SUBSTITUTE('Quantities Report_Secondary'!$A2077, CHAR(160), " "))))</f>
        <v/>
      </c>
      <c r="C2079" s="30">
        <f>'Quantities Report_Secondary'!F2077</f>
        <v>0</v>
      </c>
      <c r="D2079" s="32">
        <f>'Quantities Report_Secondary'!G2077</f>
        <v>0</v>
      </c>
    </row>
    <row r="2080" spans="1:4">
      <c r="A2080" s="15" t="str">
        <f>IF(ISNUMBER(VALUE(SUBSTITUTE('Quantities Report_Secondary'!$A2078,"+",""))), VALUE(SUBSTITUTE('Quantities Report_Secondary'!$A2078,"+","")),IF('Quantities Report_Secondary'!$A2078="","End of Project",$A2079))</f>
        <v>End of Project</v>
      </c>
      <c r="B2080" s="30" t="str">
        <f>IF(ISNUMBER('Quantities Report_Secondary'!$A2078), "", TRIM(CLEAN(SUBSTITUTE('Quantities Report_Secondary'!$A2078, CHAR(160), " "))))</f>
        <v/>
      </c>
      <c r="C2080" s="30">
        <f>'Quantities Report_Secondary'!F2078</f>
        <v>0</v>
      </c>
      <c r="D2080" s="32">
        <f>'Quantities Report_Secondary'!G2078</f>
        <v>0</v>
      </c>
    </row>
    <row r="2081" spans="1:4">
      <c r="A2081" s="15" t="str">
        <f>IF(ISNUMBER(VALUE(SUBSTITUTE('Quantities Report_Secondary'!$A2079,"+",""))), VALUE(SUBSTITUTE('Quantities Report_Secondary'!$A2079,"+","")),IF('Quantities Report_Secondary'!$A2079="","End of Project",$A2080))</f>
        <v>End of Project</v>
      </c>
      <c r="B2081" s="30" t="str">
        <f>IF(ISNUMBER('Quantities Report_Secondary'!$A2079), "", TRIM(CLEAN(SUBSTITUTE('Quantities Report_Secondary'!$A2079, CHAR(160), " "))))</f>
        <v/>
      </c>
      <c r="C2081" s="30">
        <f>'Quantities Report_Secondary'!F2079</f>
        <v>0</v>
      </c>
      <c r="D2081" s="32">
        <f>'Quantities Report_Secondary'!G2079</f>
        <v>0</v>
      </c>
    </row>
    <row r="2082" spans="1:4">
      <c r="A2082" s="15" t="str">
        <f>IF(ISNUMBER(VALUE(SUBSTITUTE('Quantities Report_Secondary'!$A2080,"+",""))), VALUE(SUBSTITUTE('Quantities Report_Secondary'!$A2080,"+","")),IF('Quantities Report_Secondary'!$A2080="","End of Project",$A2081))</f>
        <v>End of Project</v>
      </c>
      <c r="B2082" s="30" t="str">
        <f>IF(ISNUMBER('Quantities Report_Secondary'!$A2080), "", TRIM(CLEAN(SUBSTITUTE('Quantities Report_Secondary'!$A2080, CHAR(160), " "))))</f>
        <v/>
      </c>
      <c r="C2082" s="30">
        <f>'Quantities Report_Secondary'!F2080</f>
        <v>0</v>
      </c>
      <c r="D2082" s="32">
        <f>'Quantities Report_Secondary'!G2080</f>
        <v>0</v>
      </c>
    </row>
    <row r="2083" spans="1:4">
      <c r="A2083" s="15" t="str">
        <f>IF(ISNUMBER(VALUE(SUBSTITUTE('Quantities Report_Secondary'!$A2081,"+",""))), VALUE(SUBSTITUTE('Quantities Report_Secondary'!$A2081,"+","")),IF('Quantities Report_Secondary'!$A2081="","End of Project",$A2082))</f>
        <v>End of Project</v>
      </c>
      <c r="B2083" s="30" t="str">
        <f>IF(ISNUMBER('Quantities Report_Secondary'!$A2081), "", TRIM(CLEAN(SUBSTITUTE('Quantities Report_Secondary'!$A2081, CHAR(160), " "))))</f>
        <v/>
      </c>
      <c r="C2083" s="30">
        <f>'Quantities Report_Secondary'!F2081</f>
        <v>0</v>
      </c>
      <c r="D2083" s="32">
        <f>'Quantities Report_Secondary'!G2081</f>
        <v>0</v>
      </c>
    </row>
    <row r="2084" spans="1:4">
      <c r="A2084" s="15" t="str">
        <f>IF(ISNUMBER(VALUE(SUBSTITUTE('Quantities Report_Secondary'!$A2082,"+",""))), VALUE(SUBSTITUTE('Quantities Report_Secondary'!$A2082,"+","")),IF('Quantities Report_Secondary'!$A2082="","End of Project",$A2083))</f>
        <v>End of Project</v>
      </c>
      <c r="B2084" s="30" t="str">
        <f>IF(ISNUMBER('Quantities Report_Secondary'!$A2082), "", TRIM(CLEAN(SUBSTITUTE('Quantities Report_Secondary'!$A2082, CHAR(160), " "))))</f>
        <v/>
      </c>
      <c r="C2084" s="30">
        <f>'Quantities Report_Secondary'!F2082</f>
        <v>0</v>
      </c>
      <c r="D2084" s="32">
        <f>'Quantities Report_Secondary'!G2082</f>
        <v>0</v>
      </c>
    </row>
    <row r="2085" spans="1:4">
      <c r="A2085" s="15" t="str">
        <f>IF(ISNUMBER(VALUE(SUBSTITUTE('Quantities Report_Secondary'!$A2083,"+",""))), VALUE(SUBSTITUTE('Quantities Report_Secondary'!$A2083,"+","")),IF('Quantities Report_Secondary'!$A2083="","End of Project",$A2084))</f>
        <v>End of Project</v>
      </c>
      <c r="B2085" s="30" t="str">
        <f>IF(ISNUMBER('Quantities Report_Secondary'!$A2083), "", TRIM(CLEAN(SUBSTITUTE('Quantities Report_Secondary'!$A2083, CHAR(160), " "))))</f>
        <v/>
      </c>
      <c r="C2085" s="30">
        <f>'Quantities Report_Secondary'!F2083</f>
        <v>0</v>
      </c>
      <c r="D2085" s="32">
        <f>'Quantities Report_Secondary'!G2083</f>
        <v>0</v>
      </c>
    </row>
    <row r="2086" spans="1:4">
      <c r="A2086" s="15" t="str">
        <f>IF(ISNUMBER(VALUE(SUBSTITUTE('Quantities Report_Secondary'!$A2084,"+",""))), VALUE(SUBSTITUTE('Quantities Report_Secondary'!$A2084,"+","")),IF('Quantities Report_Secondary'!$A2084="","End of Project",$A2085))</f>
        <v>End of Project</v>
      </c>
      <c r="B2086" s="30" t="str">
        <f>IF(ISNUMBER('Quantities Report_Secondary'!$A2084), "", TRIM(CLEAN(SUBSTITUTE('Quantities Report_Secondary'!$A2084, CHAR(160), " "))))</f>
        <v/>
      </c>
      <c r="C2086" s="30">
        <f>'Quantities Report_Secondary'!F2084</f>
        <v>0</v>
      </c>
      <c r="D2086" s="32">
        <f>'Quantities Report_Secondary'!G2084</f>
        <v>0</v>
      </c>
    </row>
    <row r="2087" spans="1:4">
      <c r="A2087" s="15" t="str">
        <f>IF(ISNUMBER(VALUE(SUBSTITUTE('Quantities Report_Secondary'!$A2085,"+",""))), VALUE(SUBSTITUTE('Quantities Report_Secondary'!$A2085,"+","")),IF('Quantities Report_Secondary'!$A2085="","End of Project",$A2086))</f>
        <v>End of Project</v>
      </c>
      <c r="B2087" s="30" t="str">
        <f>IF(ISNUMBER('Quantities Report_Secondary'!$A2085), "", TRIM(CLEAN(SUBSTITUTE('Quantities Report_Secondary'!$A2085, CHAR(160), " "))))</f>
        <v/>
      </c>
      <c r="C2087" s="30">
        <f>'Quantities Report_Secondary'!F2085</f>
        <v>0</v>
      </c>
      <c r="D2087" s="32">
        <f>'Quantities Report_Secondary'!G2085</f>
        <v>0</v>
      </c>
    </row>
    <row r="2088" spans="1:4">
      <c r="A2088" s="15" t="str">
        <f>IF(ISNUMBER(VALUE(SUBSTITUTE('Quantities Report_Secondary'!$A2086,"+",""))), VALUE(SUBSTITUTE('Quantities Report_Secondary'!$A2086,"+","")),IF('Quantities Report_Secondary'!$A2086="","End of Project",$A2087))</f>
        <v>End of Project</v>
      </c>
      <c r="B2088" s="30" t="str">
        <f>IF(ISNUMBER('Quantities Report_Secondary'!$A2086), "", TRIM(CLEAN(SUBSTITUTE('Quantities Report_Secondary'!$A2086, CHAR(160), " "))))</f>
        <v/>
      </c>
      <c r="C2088" s="30">
        <f>'Quantities Report_Secondary'!F2086</f>
        <v>0</v>
      </c>
      <c r="D2088" s="32">
        <f>'Quantities Report_Secondary'!G2086</f>
        <v>0</v>
      </c>
    </row>
    <row r="2089" spans="1:4">
      <c r="A2089" s="15" t="str">
        <f>IF(ISNUMBER(VALUE(SUBSTITUTE('Quantities Report_Secondary'!$A2087,"+",""))), VALUE(SUBSTITUTE('Quantities Report_Secondary'!$A2087,"+","")),IF('Quantities Report_Secondary'!$A2087="","End of Project",$A2088))</f>
        <v>End of Project</v>
      </c>
      <c r="B2089" s="30" t="str">
        <f>IF(ISNUMBER('Quantities Report_Secondary'!$A2087), "", TRIM(CLEAN(SUBSTITUTE('Quantities Report_Secondary'!$A2087, CHAR(160), " "))))</f>
        <v/>
      </c>
      <c r="C2089" s="30">
        <f>'Quantities Report_Secondary'!F2087</f>
        <v>0</v>
      </c>
      <c r="D2089" s="32">
        <f>'Quantities Report_Secondary'!G2087</f>
        <v>0</v>
      </c>
    </row>
    <row r="2090" spans="1:4">
      <c r="A2090" s="15" t="str">
        <f>IF(ISNUMBER(VALUE(SUBSTITUTE('Quantities Report_Secondary'!$A2088,"+",""))), VALUE(SUBSTITUTE('Quantities Report_Secondary'!$A2088,"+","")),IF('Quantities Report_Secondary'!$A2088="","End of Project",$A2089))</f>
        <v>End of Project</v>
      </c>
      <c r="B2090" s="30" t="str">
        <f>IF(ISNUMBER('Quantities Report_Secondary'!$A2088), "", TRIM(CLEAN(SUBSTITUTE('Quantities Report_Secondary'!$A2088, CHAR(160), " "))))</f>
        <v/>
      </c>
      <c r="C2090" s="30">
        <f>'Quantities Report_Secondary'!F2088</f>
        <v>0</v>
      </c>
      <c r="D2090" s="32">
        <f>'Quantities Report_Secondary'!G2088</f>
        <v>0</v>
      </c>
    </row>
    <row r="2091" spans="1:4">
      <c r="A2091" s="15" t="str">
        <f>IF(ISNUMBER(VALUE(SUBSTITUTE('Quantities Report_Secondary'!$A2089,"+",""))), VALUE(SUBSTITUTE('Quantities Report_Secondary'!$A2089,"+","")),IF('Quantities Report_Secondary'!$A2089="","End of Project",$A2090))</f>
        <v>End of Project</v>
      </c>
      <c r="B2091" s="30" t="str">
        <f>IF(ISNUMBER('Quantities Report_Secondary'!$A2089), "", TRIM(CLEAN(SUBSTITUTE('Quantities Report_Secondary'!$A2089, CHAR(160), " "))))</f>
        <v/>
      </c>
      <c r="C2091" s="30">
        <f>'Quantities Report_Secondary'!F2089</f>
        <v>0</v>
      </c>
      <c r="D2091" s="32">
        <f>'Quantities Report_Secondary'!G2089</f>
        <v>0</v>
      </c>
    </row>
    <row r="2092" spans="1:4">
      <c r="A2092" s="15" t="str">
        <f>IF(ISNUMBER(VALUE(SUBSTITUTE('Quantities Report_Secondary'!$A2090,"+",""))), VALUE(SUBSTITUTE('Quantities Report_Secondary'!$A2090,"+","")),IF('Quantities Report_Secondary'!$A2090="","End of Project",$A2091))</f>
        <v>End of Project</v>
      </c>
      <c r="B2092" s="30" t="str">
        <f>IF(ISNUMBER('Quantities Report_Secondary'!$A2090), "", TRIM(CLEAN(SUBSTITUTE('Quantities Report_Secondary'!$A2090, CHAR(160), " "))))</f>
        <v/>
      </c>
      <c r="C2092" s="30">
        <f>'Quantities Report_Secondary'!F2090</f>
        <v>0</v>
      </c>
      <c r="D2092" s="32">
        <f>'Quantities Report_Secondary'!G2090</f>
        <v>0</v>
      </c>
    </row>
    <row r="2093" spans="1:4">
      <c r="A2093" s="15" t="str">
        <f>IF(ISNUMBER(VALUE(SUBSTITUTE('Quantities Report_Secondary'!$A2091,"+",""))), VALUE(SUBSTITUTE('Quantities Report_Secondary'!$A2091,"+","")),IF('Quantities Report_Secondary'!$A2091="","End of Project",$A2092))</f>
        <v>End of Project</v>
      </c>
      <c r="B2093" s="30" t="str">
        <f>IF(ISNUMBER('Quantities Report_Secondary'!$A2091), "", TRIM(CLEAN(SUBSTITUTE('Quantities Report_Secondary'!$A2091, CHAR(160), " "))))</f>
        <v/>
      </c>
      <c r="C2093" s="30">
        <f>'Quantities Report_Secondary'!F2091</f>
        <v>0</v>
      </c>
      <c r="D2093" s="32">
        <f>'Quantities Report_Secondary'!G2091</f>
        <v>0</v>
      </c>
    </row>
    <row r="2094" spans="1:4">
      <c r="A2094" s="15" t="str">
        <f>IF(ISNUMBER(VALUE(SUBSTITUTE('Quantities Report_Secondary'!$A2092,"+",""))), VALUE(SUBSTITUTE('Quantities Report_Secondary'!$A2092,"+","")),IF('Quantities Report_Secondary'!$A2092="","End of Project",$A2093))</f>
        <v>End of Project</v>
      </c>
      <c r="B2094" s="30" t="str">
        <f>IF(ISNUMBER('Quantities Report_Secondary'!$A2092), "", TRIM(CLEAN(SUBSTITUTE('Quantities Report_Secondary'!$A2092, CHAR(160), " "))))</f>
        <v/>
      </c>
      <c r="C2094" s="30">
        <f>'Quantities Report_Secondary'!F2092</f>
        <v>0</v>
      </c>
      <c r="D2094" s="32">
        <f>'Quantities Report_Secondary'!G2092</f>
        <v>0</v>
      </c>
    </row>
    <row r="2095" spans="1:4">
      <c r="A2095" s="15" t="str">
        <f>IF(ISNUMBER(VALUE(SUBSTITUTE('Quantities Report_Secondary'!$A2093,"+",""))), VALUE(SUBSTITUTE('Quantities Report_Secondary'!$A2093,"+","")),IF('Quantities Report_Secondary'!$A2093="","End of Project",$A2094))</f>
        <v>End of Project</v>
      </c>
      <c r="B2095" s="30" t="str">
        <f>IF(ISNUMBER('Quantities Report_Secondary'!$A2093), "", TRIM(CLEAN(SUBSTITUTE('Quantities Report_Secondary'!$A2093, CHAR(160), " "))))</f>
        <v/>
      </c>
      <c r="C2095" s="30">
        <f>'Quantities Report_Secondary'!F2093</f>
        <v>0</v>
      </c>
      <c r="D2095" s="32">
        <f>'Quantities Report_Secondary'!G2093</f>
        <v>0</v>
      </c>
    </row>
    <row r="2096" spans="1:4">
      <c r="A2096" s="15" t="str">
        <f>IF(ISNUMBER(VALUE(SUBSTITUTE('Quantities Report_Secondary'!$A2094,"+",""))), VALUE(SUBSTITUTE('Quantities Report_Secondary'!$A2094,"+","")),IF('Quantities Report_Secondary'!$A2094="","End of Project",$A2095))</f>
        <v>End of Project</v>
      </c>
      <c r="B2096" s="30" t="str">
        <f>IF(ISNUMBER('Quantities Report_Secondary'!$A2094), "", TRIM(CLEAN(SUBSTITUTE('Quantities Report_Secondary'!$A2094, CHAR(160), " "))))</f>
        <v/>
      </c>
      <c r="C2096" s="30">
        <f>'Quantities Report_Secondary'!F2094</f>
        <v>0</v>
      </c>
      <c r="D2096" s="32">
        <f>'Quantities Report_Secondary'!G2094</f>
        <v>0</v>
      </c>
    </row>
    <row r="2097" spans="1:4">
      <c r="A2097" s="15" t="str">
        <f>IF(ISNUMBER(VALUE(SUBSTITUTE('Quantities Report_Secondary'!$A2095,"+",""))), VALUE(SUBSTITUTE('Quantities Report_Secondary'!$A2095,"+","")),IF('Quantities Report_Secondary'!$A2095="","End of Project",$A2096))</f>
        <v>End of Project</v>
      </c>
      <c r="B2097" s="30" t="str">
        <f>IF(ISNUMBER('Quantities Report_Secondary'!$A2095), "", TRIM(CLEAN(SUBSTITUTE('Quantities Report_Secondary'!$A2095, CHAR(160), " "))))</f>
        <v/>
      </c>
      <c r="C2097" s="30">
        <f>'Quantities Report_Secondary'!F2095</f>
        <v>0</v>
      </c>
      <c r="D2097" s="32">
        <f>'Quantities Report_Secondary'!G2095</f>
        <v>0</v>
      </c>
    </row>
    <row r="2098" spans="1:4">
      <c r="A2098" s="15" t="str">
        <f>IF(ISNUMBER(VALUE(SUBSTITUTE('Quantities Report_Secondary'!$A2096,"+",""))), VALUE(SUBSTITUTE('Quantities Report_Secondary'!$A2096,"+","")),IF('Quantities Report_Secondary'!$A2096="","End of Project",$A2097))</f>
        <v>End of Project</v>
      </c>
      <c r="B2098" s="30" t="str">
        <f>IF(ISNUMBER('Quantities Report_Secondary'!$A2096), "", TRIM(CLEAN(SUBSTITUTE('Quantities Report_Secondary'!$A2096, CHAR(160), " "))))</f>
        <v/>
      </c>
      <c r="C2098" s="30">
        <f>'Quantities Report_Secondary'!F2096</f>
        <v>0</v>
      </c>
      <c r="D2098" s="32">
        <f>'Quantities Report_Secondary'!G2096</f>
        <v>0</v>
      </c>
    </row>
    <row r="2099" spans="1:4">
      <c r="A2099" s="15" t="str">
        <f>IF(ISNUMBER(VALUE(SUBSTITUTE('Quantities Report_Secondary'!$A2097,"+",""))), VALUE(SUBSTITUTE('Quantities Report_Secondary'!$A2097,"+","")),IF('Quantities Report_Secondary'!$A2097="","End of Project",$A2098))</f>
        <v>End of Project</v>
      </c>
      <c r="B2099" s="30" t="str">
        <f>IF(ISNUMBER('Quantities Report_Secondary'!$A2097), "", TRIM(CLEAN(SUBSTITUTE('Quantities Report_Secondary'!$A2097, CHAR(160), " "))))</f>
        <v/>
      </c>
      <c r="C2099" s="30">
        <f>'Quantities Report_Secondary'!F2097</f>
        <v>0</v>
      </c>
      <c r="D2099" s="32">
        <f>'Quantities Report_Secondary'!G2097</f>
        <v>0</v>
      </c>
    </row>
    <row r="2100" spans="1:4">
      <c r="A2100" s="15" t="str">
        <f>IF(ISNUMBER(VALUE(SUBSTITUTE('Quantities Report_Secondary'!$A2098,"+",""))), VALUE(SUBSTITUTE('Quantities Report_Secondary'!$A2098,"+","")),IF('Quantities Report_Secondary'!$A2098="","End of Project",$A2099))</f>
        <v>End of Project</v>
      </c>
      <c r="B2100" s="30" t="str">
        <f>IF(ISNUMBER('Quantities Report_Secondary'!$A2098), "", TRIM(CLEAN(SUBSTITUTE('Quantities Report_Secondary'!$A2098, CHAR(160), " "))))</f>
        <v/>
      </c>
      <c r="C2100" s="30">
        <f>'Quantities Report_Secondary'!F2098</f>
        <v>0</v>
      </c>
      <c r="D2100" s="32">
        <f>'Quantities Report_Secondary'!G2098</f>
        <v>0</v>
      </c>
    </row>
    <row r="2101" spans="1:4">
      <c r="A2101" s="15" t="str">
        <f>IF(ISNUMBER(VALUE(SUBSTITUTE('Quantities Report_Secondary'!$A2099,"+",""))), VALUE(SUBSTITUTE('Quantities Report_Secondary'!$A2099,"+","")),IF('Quantities Report_Secondary'!$A2099="","End of Project",$A2100))</f>
        <v>End of Project</v>
      </c>
      <c r="B2101" s="30" t="str">
        <f>IF(ISNUMBER('Quantities Report_Secondary'!$A2099), "", TRIM(CLEAN(SUBSTITUTE('Quantities Report_Secondary'!$A2099, CHAR(160), " "))))</f>
        <v/>
      </c>
      <c r="C2101" s="30">
        <f>'Quantities Report_Secondary'!F2099</f>
        <v>0</v>
      </c>
      <c r="D2101" s="32">
        <f>'Quantities Report_Secondary'!G2099</f>
        <v>0</v>
      </c>
    </row>
    <row r="2102" spans="1:4">
      <c r="A2102" s="15" t="str">
        <f>IF(ISNUMBER(VALUE(SUBSTITUTE('Quantities Report_Secondary'!$A2100,"+",""))), VALUE(SUBSTITUTE('Quantities Report_Secondary'!$A2100,"+","")),IF('Quantities Report_Secondary'!$A2100="","End of Project",$A2101))</f>
        <v>End of Project</v>
      </c>
      <c r="B2102" s="30" t="str">
        <f>IF(ISNUMBER('Quantities Report_Secondary'!$A2100), "", TRIM(CLEAN(SUBSTITUTE('Quantities Report_Secondary'!$A2100, CHAR(160), " "))))</f>
        <v/>
      </c>
      <c r="C2102" s="30">
        <f>'Quantities Report_Secondary'!F2100</f>
        <v>0</v>
      </c>
      <c r="D2102" s="32">
        <f>'Quantities Report_Secondary'!G2100</f>
        <v>0</v>
      </c>
    </row>
    <row r="2103" spans="1:4">
      <c r="A2103" s="15" t="str">
        <f>IF(ISNUMBER(VALUE(SUBSTITUTE('Quantities Report_Secondary'!$A2101,"+",""))), VALUE(SUBSTITUTE('Quantities Report_Secondary'!$A2101,"+","")),IF('Quantities Report_Secondary'!$A2101="","End of Project",$A2102))</f>
        <v>End of Project</v>
      </c>
      <c r="B2103" s="30" t="str">
        <f>IF(ISNUMBER('Quantities Report_Secondary'!$A2101), "", TRIM(CLEAN(SUBSTITUTE('Quantities Report_Secondary'!$A2101, CHAR(160), " "))))</f>
        <v/>
      </c>
      <c r="C2103" s="30">
        <f>'Quantities Report_Secondary'!F2101</f>
        <v>0</v>
      </c>
      <c r="D2103" s="32">
        <f>'Quantities Report_Secondary'!G2101</f>
        <v>0</v>
      </c>
    </row>
    <row r="2104" spans="1:4">
      <c r="A2104" s="15" t="str">
        <f>IF(ISNUMBER(VALUE(SUBSTITUTE('Quantities Report_Secondary'!$A2102,"+",""))), VALUE(SUBSTITUTE('Quantities Report_Secondary'!$A2102,"+","")),IF('Quantities Report_Secondary'!$A2102="","End of Project",$A2103))</f>
        <v>End of Project</v>
      </c>
      <c r="B2104" s="30" t="str">
        <f>IF(ISNUMBER('Quantities Report_Secondary'!$A2102), "", TRIM(CLEAN(SUBSTITUTE('Quantities Report_Secondary'!$A2102, CHAR(160), " "))))</f>
        <v/>
      </c>
      <c r="C2104" s="30">
        <f>'Quantities Report_Secondary'!F2102</f>
        <v>0</v>
      </c>
      <c r="D2104" s="32">
        <f>'Quantities Report_Secondary'!G2102</f>
        <v>0</v>
      </c>
    </row>
    <row r="2105" spans="1:4">
      <c r="A2105" s="15" t="str">
        <f>IF(ISNUMBER(VALUE(SUBSTITUTE('Quantities Report_Secondary'!$A2103,"+",""))), VALUE(SUBSTITUTE('Quantities Report_Secondary'!$A2103,"+","")),IF('Quantities Report_Secondary'!$A2103="","End of Project",$A2104))</f>
        <v>End of Project</v>
      </c>
      <c r="B2105" s="30" t="str">
        <f>IF(ISNUMBER('Quantities Report_Secondary'!$A2103), "", TRIM(CLEAN(SUBSTITUTE('Quantities Report_Secondary'!$A2103, CHAR(160), " "))))</f>
        <v/>
      </c>
      <c r="C2105" s="30">
        <f>'Quantities Report_Secondary'!F2103</f>
        <v>0</v>
      </c>
      <c r="D2105" s="32">
        <f>'Quantities Report_Secondary'!G2103</f>
        <v>0</v>
      </c>
    </row>
    <row r="2106" spans="1:4">
      <c r="A2106" s="15" t="str">
        <f>IF(ISNUMBER(VALUE(SUBSTITUTE('Quantities Report_Secondary'!$A2104,"+",""))), VALUE(SUBSTITUTE('Quantities Report_Secondary'!$A2104,"+","")),IF('Quantities Report_Secondary'!$A2104="","End of Project",$A2105))</f>
        <v>End of Project</v>
      </c>
      <c r="B2106" s="30" t="str">
        <f>IF(ISNUMBER('Quantities Report_Secondary'!$A2104), "", TRIM(CLEAN(SUBSTITUTE('Quantities Report_Secondary'!$A2104, CHAR(160), " "))))</f>
        <v/>
      </c>
      <c r="C2106" s="30">
        <f>'Quantities Report_Secondary'!F2104</f>
        <v>0</v>
      </c>
      <c r="D2106" s="32">
        <f>'Quantities Report_Secondary'!G2104</f>
        <v>0</v>
      </c>
    </row>
    <row r="2107" spans="1:4">
      <c r="A2107" s="15" t="str">
        <f>IF(ISNUMBER(VALUE(SUBSTITUTE('Quantities Report_Secondary'!$A2105,"+",""))), VALUE(SUBSTITUTE('Quantities Report_Secondary'!$A2105,"+","")),IF('Quantities Report_Secondary'!$A2105="","End of Project",$A2106))</f>
        <v>End of Project</v>
      </c>
      <c r="B2107" s="30" t="str">
        <f>IF(ISNUMBER('Quantities Report_Secondary'!$A2105), "", TRIM(CLEAN(SUBSTITUTE('Quantities Report_Secondary'!$A2105, CHAR(160), " "))))</f>
        <v/>
      </c>
      <c r="C2107" s="30">
        <f>'Quantities Report_Secondary'!F2105</f>
        <v>0</v>
      </c>
      <c r="D2107" s="32">
        <f>'Quantities Report_Secondary'!G2105</f>
        <v>0</v>
      </c>
    </row>
    <row r="2108" spans="1:4">
      <c r="A2108" s="15" t="str">
        <f>IF(ISNUMBER(VALUE(SUBSTITUTE('Quantities Report_Secondary'!$A2106,"+",""))), VALUE(SUBSTITUTE('Quantities Report_Secondary'!$A2106,"+","")),IF('Quantities Report_Secondary'!$A2106="","End of Project",$A2107))</f>
        <v>End of Project</v>
      </c>
      <c r="B2108" s="30" t="str">
        <f>IF(ISNUMBER('Quantities Report_Secondary'!$A2106), "", TRIM(CLEAN(SUBSTITUTE('Quantities Report_Secondary'!$A2106, CHAR(160), " "))))</f>
        <v/>
      </c>
      <c r="C2108" s="30">
        <f>'Quantities Report_Secondary'!F2106</f>
        <v>0</v>
      </c>
      <c r="D2108" s="32">
        <f>'Quantities Report_Secondary'!G2106</f>
        <v>0</v>
      </c>
    </row>
    <row r="2109" spans="1:4">
      <c r="A2109" s="15" t="str">
        <f>IF(ISNUMBER(VALUE(SUBSTITUTE('Quantities Report_Secondary'!$A2107,"+",""))), VALUE(SUBSTITUTE('Quantities Report_Secondary'!$A2107,"+","")),IF('Quantities Report_Secondary'!$A2107="","End of Project",$A2108))</f>
        <v>End of Project</v>
      </c>
      <c r="B2109" s="30" t="str">
        <f>IF(ISNUMBER('Quantities Report_Secondary'!$A2107), "", TRIM(CLEAN(SUBSTITUTE('Quantities Report_Secondary'!$A2107, CHAR(160), " "))))</f>
        <v/>
      </c>
      <c r="C2109" s="30">
        <f>'Quantities Report_Secondary'!F2107</f>
        <v>0</v>
      </c>
      <c r="D2109" s="32">
        <f>'Quantities Report_Secondary'!G2107</f>
        <v>0</v>
      </c>
    </row>
    <row r="2110" spans="1:4">
      <c r="A2110" s="15" t="str">
        <f>IF(ISNUMBER(VALUE(SUBSTITUTE('Quantities Report_Secondary'!$A2108,"+",""))), VALUE(SUBSTITUTE('Quantities Report_Secondary'!$A2108,"+","")),IF('Quantities Report_Secondary'!$A2108="","End of Project",$A2109))</f>
        <v>End of Project</v>
      </c>
      <c r="B2110" s="30" t="str">
        <f>IF(ISNUMBER('Quantities Report_Secondary'!$A2108), "", TRIM(CLEAN(SUBSTITUTE('Quantities Report_Secondary'!$A2108, CHAR(160), " "))))</f>
        <v/>
      </c>
      <c r="C2110" s="30">
        <f>'Quantities Report_Secondary'!F2108</f>
        <v>0</v>
      </c>
      <c r="D2110" s="32">
        <f>'Quantities Report_Secondary'!G2108</f>
        <v>0</v>
      </c>
    </row>
    <row r="2111" spans="1:4">
      <c r="A2111" s="15" t="str">
        <f>IF(ISNUMBER(VALUE(SUBSTITUTE('Quantities Report_Secondary'!$A2109,"+",""))), VALUE(SUBSTITUTE('Quantities Report_Secondary'!$A2109,"+","")),IF('Quantities Report_Secondary'!$A2109="","End of Project",$A2110))</f>
        <v>End of Project</v>
      </c>
      <c r="B2111" s="30" t="str">
        <f>IF(ISNUMBER('Quantities Report_Secondary'!$A2109), "", TRIM(CLEAN(SUBSTITUTE('Quantities Report_Secondary'!$A2109, CHAR(160), " "))))</f>
        <v/>
      </c>
      <c r="C2111" s="30">
        <f>'Quantities Report_Secondary'!F2109</f>
        <v>0</v>
      </c>
      <c r="D2111" s="32">
        <f>'Quantities Report_Secondary'!G2109</f>
        <v>0</v>
      </c>
    </row>
    <row r="2112" spans="1:4">
      <c r="A2112" s="15" t="str">
        <f>IF(ISNUMBER(VALUE(SUBSTITUTE('Quantities Report_Secondary'!$A2110,"+",""))), VALUE(SUBSTITUTE('Quantities Report_Secondary'!$A2110,"+","")),IF('Quantities Report_Secondary'!$A2110="","End of Project",$A2111))</f>
        <v>End of Project</v>
      </c>
      <c r="B2112" s="30" t="str">
        <f>IF(ISNUMBER('Quantities Report_Secondary'!$A2110), "", TRIM(CLEAN(SUBSTITUTE('Quantities Report_Secondary'!$A2110, CHAR(160), " "))))</f>
        <v/>
      </c>
      <c r="C2112" s="30">
        <f>'Quantities Report_Secondary'!F2110</f>
        <v>0</v>
      </c>
      <c r="D2112" s="32">
        <f>'Quantities Report_Secondary'!G2110</f>
        <v>0</v>
      </c>
    </row>
    <row r="2113" spans="1:4">
      <c r="A2113" s="15" t="str">
        <f>IF(ISNUMBER(VALUE(SUBSTITUTE('Quantities Report_Secondary'!$A2111,"+",""))), VALUE(SUBSTITUTE('Quantities Report_Secondary'!$A2111,"+","")),IF('Quantities Report_Secondary'!$A2111="","End of Project",$A2112))</f>
        <v>End of Project</v>
      </c>
      <c r="B2113" s="30" t="str">
        <f>IF(ISNUMBER('Quantities Report_Secondary'!$A2111), "", TRIM(CLEAN(SUBSTITUTE('Quantities Report_Secondary'!$A2111, CHAR(160), " "))))</f>
        <v/>
      </c>
      <c r="C2113" s="30">
        <f>'Quantities Report_Secondary'!F2111</f>
        <v>0</v>
      </c>
      <c r="D2113" s="32">
        <f>'Quantities Report_Secondary'!G2111</f>
        <v>0</v>
      </c>
    </row>
    <row r="2114" spans="1:4">
      <c r="A2114" s="15" t="str">
        <f>IF(ISNUMBER(VALUE(SUBSTITUTE('Quantities Report_Secondary'!$A2112,"+",""))), VALUE(SUBSTITUTE('Quantities Report_Secondary'!$A2112,"+","")),IF('Quantities Report_Secondary'!$A2112="","End of Project",$A2113))</f>
        <v>End of Project</v>
      </c>
      <c r="B2114" s="30" t="str">
        <f>IF(ISNUMBER('Quantities Report_Secondary'!$A2112), "", TRIM(CLEAN(SUBSTITUTE('Quantities Report_Secondary'!$A2112, CHAR(160), " "))))</f>
        <v/>
      </c>
      <c r="C2114" s="30">
        <f>'Quantities Report_Secondary'!F2112</f>
        <v>0</v>
      </c>
      <c r="D2114" s="32">
        <f>'Quantities Report_Secondary'!G2112</f>
        <v>0</v>
      </c>
    </row>
    <row r="2115" spans="1:4">
      <c r="A2115" s="15" t="str">
        <f>IF(ISNUMBER(VALUE(SUBSTITUTE('Quantities Report_Secondary'!$A2113,"+",""))), VALUE(SUBSTITUTE('Quantities Report_Secondary'!$A2113,"+","")),IF('Quantities Report_Secondary'!$A2113="","End of Project",$A2114))</f>
        <v>End of Project</v>
      </c>
      <c r="B2115" s="30" t="str">
        <f>IF(ISNUMBER('Quantities Report_Secondary'!$A2113), "", TRIM(CLEAN(SUBSTITUTE('Quantities Report_Secondary'!$A2113, CHAR(160), " "))))</f>
        <v/>
      </c>
      <c r="C2115" s="30">
        <f>'Quantities Report_Secondary'!F2113</f>
        <v>0</v>
      </c>
      <c r="D2115" s="32">
        <f>'Quantities Report_Secondary'!G2113</f>
        <v>0</v>
      </c>
    </row>
    <row r="2116" spans="1:4">
      <c r="A2116" s="15" t="str">
        <f>IF(ISNUMBER(VALUE(SUBSTITUTE('Quantities Report_Secondary'!$A2114,"+",""))), VALUE(SUBSTITUTE('Quantities Report_Secondary'!$A2114,"+","")),IF('Quantities Report_Secondary'!$A2114="","End of Project",$A2115))</f>
        <v>End of Project</v>
      </c>
      <c r="B2116" s="30" t="str">
        <f>IF(ISNUMBER('Quantities Report_Secondary'!$A2114), "", TRIM(CLEAN(SUBSTITUTE('Quantities Report_Secondary'!$A2114, CHAR(160), " "))))</f>
        <v/>
      </c>
      <c r="C2116" s="30">
        <f>'Quantities Report_Secondary'!F2114</f>
        <v>0</v>
      </c>
      <c r="D2116" s="32">
        <f>'Quantities Report_Secondary'!G2114</f>
        <v>0</v>
      </c>
    </row>
    <row r="2117" spans="1:4">
      <c r="A2117" s="15" t="str">
        <f>IF(ISNUMBER(VALUE(SUBSTITUTE('Quantities Report_Secondary'!$A2115,"+",""))), VALUE(SUBSTITUTE('Quantities Report_Secondary'!$A2115,"+","")),IF('Quantities Report_Secondary'!$A2115="","End of Project",$A2116))</f>
        <v>End of Project</v>
      </c>
      <c r="B2117" s="30" t="str">
        <f>IF(ISNUMBER('Quantities Report_Secondary'!$A2115), "", TRIM(CLEAN(SUBSTITUTE('Quantities Report_Secondary'!$A2115, CHAR(160), " "))))</f>
        <v/>
      </c>
      <c r="C2117" s="30">
        <f>'Quantities Report_Secondary'!F2115</f>
        <v>0</v>
      </c>
      <c r="D2117" s="32">
        <f>'Quantities Report_Secondary'!G2115</f>
        <v>0</v>
      </c>
    </row>
    <row r="2118" spans="1:4">
      <c r="A2118" s="15" t="str">
        <f>IF(ISNUMBER(VALUE(SUBSTITUTE('Quantities Report_Secondary'!$A2116,"+",""))), VALUE(SUBSTITUTE('Quantities Report_Secondary'!$A2116,"+","")),IF('Quantities Report_Secondary'!$A2116="","End of Project",$A2117))</f>
        <v>End of Project</v>
      </c>
      <c r="B2118" s="30" t="str">
        <f>IF(ISNUMBER('Quantities Report_Secondary'!$A2116), "", TRIM(CLEAN(SUBSTITUTE('Quantities Report_Secondary'!$A2116, CHAR(160), " "))))</f>
        <v/>
      </c>
      <c r="C2118" s="30">
        <f>'Quantities Report_Secondary'!F2116</f>
        <v>0</v>
      </c>
      <c r="D2118" s="32">
        <f>'Quantities Report_Secondary'!G2116</f>
        <v>0</v>
      </c>
    </row>
    <row r="2119" spans="1:4">
      <c r="A2119" s="15" t="str">
        <f>IF(ISNUMBER(VALUE(SUBSTITUTE('Quantities Report_Secondary'!$A2117,"+",""))), VALUE(SUBSTITUTE('Quantities Report_Secondary'!$A2117,"+","")),IF('Quantities Report_Secondary'!$A2117="","End of Project",$A2118))</f>
        <v>End of Project</v>
      </c>
      <c r="B2119" s="30" t="str">
        <f>IF(ISNUMBER('Quantities Report_Secondary'!$A2117), "", TRIM(CLEAN(SUBSTITUTE('Quantities Report_Secondary'!$A2117, CHAR(160), " "))))</f>
        <v/>
      </c>
      <c r="C2119" s="30">
        <f>'Quantities Report_Secondary'!F2117</f>
        <v>0</v>
      </c>
      <c r="D2119" s="32">
        <f>'Quantities Report_Secondary'!G2117</f>
        <v>0</v>
      </c>
    </row>
    <row r="2120" spans="1:4">
      <c r="A2120" s="15" t="str">
        <f>IF(ISNUMBER(VALUE(SUBSTITUTE('Quantities Report_Secondary'!$A2118,"+",""))), VALUE(SUBSTITUTE('Quantities Report_Secondary'!$A2118,"+","")),IF('Quantities Report_Secondary'!$A2118="","End of Project",$A2119))</f>
        <v>End of Project</v>
      </c>
      <c r="B2120" s="30" t="str">
        <f>IF(ISNUMBER('Quantities Report_Secondary'!$A2118), "", TRIM(CLEAN(SUBSTITUTE('Quantities Report_Secondary'!$A2118, CHAR(160), " "))))</f>
        <v/>
      </c>
      <c r="C2120" s="30">
        <f>'Quantities Report_Secondary'!F2118</f>
        <v>0</v>
      </c>
      <c r="D2120" s="32">
        <f>'Quantities Report_Secondary'!G2118</f>
        <v>0</v>
      </c>
    </row>
    <row r="2121" spans="1:4">
      <c r="A2121" s="15" t="str">
        <f>IF(ISNUMBER(VALUE(SUBSTITUTE('Quantities Report_Secondary'!$A2119,"+",""))), VALUE(SUBSTITUTE('Quantities Report_Secondary'!$A2119,"+","")),IF('Quantities Report_Secondary'!$A2119="","End of Project",$A2120))</f>
        <v>End of Project</v>
      </c>
      <c r="B2121" s="30" t="str">
        <f>IF(ISNUMBER('Quantities Report_Secondary'!$A2119), "", TRIM(CLEAN(SUBSTITUTE('Quantities Report_Secondary'!$A2119, CHAR(160), " "))))</f>
        <v/>
      </c>
      <c r="C2121" s="30">
        <f>'Quantities Report_Secondary'!F2119</f>
        <v>0</v>
      </c>
      <c r="D2121" s="32">
        <f>'Quantities Report_Secondary'!G2119</f>
        <v>0</v>
      </c>
    </row>
    <row r="2122" spans="1:4">
      <c r="A2122" s="15" t="str">
        <f>IF(ISNUMBER(VALUE(SUBSTITUTE('Quantities Report_Secondary'!$A2120,"+",""))), VALUE(SUBSTITUTE('Quantities Report_Secondary'!$A2120,"+","")),IF('Quantities Report_Secondary'!$A2120="","End of Project",$A2121))</f>
        <v>End of Project</v>
      </c>
      <c r="B2122" s="30" t="str">
        <f>IF(ISNUMBER('Quantities Report_Secondary'!$A2120), "", TRIM(CLEAN(SUBSTITUTE('Quantities Report_Secondary'!$A2120, CHAR(160), " "))))</f>
        <v/>
      </c>
      <c r="C2122" s="30">
        <f>'Quantities Report_Secondary'!F2120</f>
        <v>0</v>
      </c>
      <c r="D2122" s="32">
        <f>'Quantities Report_Secondary'!G2120</f>
        <v>0</v>
      </c>
    </row>
    <row r="2123" spans="1:4">
      <c r="A2123" s="15" t="str">
        <f>IF(ISNUMBER(VALUE(SUBSTITUTE('Quantities Report_Secondary'!$A2121,"+",""))), VALUE(SUBSTITUTE('Quantities Report_Secondary'!$A2121,"+","")),IF('Quantities Report_Secondary'!$A2121="","End of Project",$A2122))</f>
        <v>End of Project</v>
      </c>
      <c r="B2123" s="30" t="str">
        <f>IF(ISNUMBER('Quantities Report_Secondary'!$A2121), "", TRIM(CLEAN(SUBSTITUTE('Quantities Report_Secondary'!$A2121, CHAR(160), " "))))</f>
        <v/>
      </c>
      <c r="C2123" s="30">
        <f>'Quantities Report_Secondary'!F2121</f>
        <v>0</v>
      </c>
      <c r="D2123" s="32">
        <f>'Quantities Report_Secondary'!G2121</f>
        <v>0</v>
      </c>
    </row>
    <row r="2124" spans="1:4">
      <c r="A2124" s="15" t="str">
        <f>IF(ISNUMBER(VALUE(SUBSTITUTE('Quantities Report_Secondary'!$A2122,"+",""))), VALUE(SUBSTITUTE('Quantities Report_Secondary'!$A2122,"+","")),IF('Quantities Report_Secondary'!$A2122="","End of Project",$A2123))</f>
        <v>End of Project</v>
      </c>
      <c r="B2124" s="30" t="str">
        <f>IF(ISNUMBER('Quantities Report_Secondary'!$A2122), "", TRIM(CLEAN(SUBSTITUTE('Quantities Report_Secondary'!$A2122, CHAR(160), " "))))</f>
        <v/>
      </c>
      <c r="C2124" s="30">
        <f>'Quantities Report_Secondary'!F2122</f>
        <v>0</v>
      </c>
      <c r="D2124" s="32">
        <f>'Quantities Report_Secondary'!G2122</f>
        <v>0</v>
      </c>
    </row>
    <row r="2125" spans="1:4">
      <c r="A2125" s="15" t="str">
        <f>IF(ISNUMBER(VALUE(SUBSTITUTE('Quantities Report_Secondary'!$A2123,"+",""))), VALUE(SUBSTITUTE('Quantities Report_Secondary'!$A2123,"+","")),IF('Quantities Report_Secondary'!$A2123="","End of Project",$A2124))</f>
        <v>End of Project</v>
      </c>
      <c r="B2125" s="30" t="str">
        <f>IF(ISNUMBER('Quantities Report_Secondary'!$A2123), "", TRIM(CLEAN(SUBSTITUTE('Quantities Report_Secondary'!$A2123, CHAR(160), " "))))</f>
        <v/>
      </c>
      <c r="C2125" s="30">
        <f>'Quantities Report_Secondary'!F2123</f>
        <v>0</v>
      </c>
      <c r="D2125" s="32">
        <f>'Quantities Report_Secondary'!G2123</f>
        <v>0</v>
      </c>
    </row>
    <row r="2126" spans="1:4">
      <c r="A2126" s="15" t="str">
        <f>IF(ISNUMBER(VALUE(SUBSTITUTE('Quantities Report_Secondary'!$A2124,"+",""))), VALUE(SUBSTITUTE('Quantities Report_Secondary'!$A2124,"+","")),IF('Quantities Report_Secondary'!$A2124="","End of Project",$A2125))</f>
        <v>End of Project</v>
      </c>
      <c r="B2126" s="30" t="str">
        <f>IF(ISNUMBER('Quantities Report_Secondary'!$A2124), "", TRIM(CLEAN(SUBSTITUTE('Quantities Report_Secondary'!$A2124, CHAR(160), " "))))</f>
        <v/>
      </c>
      <c r="C2126" s="30">
        <f>'Quantities Report_Secondary'!F2124</f>
        <v>0</v>
      </c>
      <c r="D2126" s="32">
        <f>'Quantities Report_Secondary'!G2124</f>
        <v>0</v>
      </c>
    </row>
    <row r="2127" spans="1:4">
      <c r="A2127" s="15" t="str">
        <f>IF(ISNUMBER(VALUE(SUBSTITUTE('Quantities Report_Secondary'!$A2125,"+",""))), VALUE(SUBSTITUTE('Quantities Report_Secondary'!$A2125,"+","")),IF('Quantities Report_Secondary'!$A2125="","End of Project",$A2126))</f>
        <v>End of Project</v>
      </c>
      <c r="B2127" s="30" t="str">
        <f>IF(ISNUMBER('Quantities Report_Secondary'!$A2125), "", TRIM(CLEAN(SUBSTITUTE('Quantities Report_Secondary'!$A2125, CHAR(160), " "))))</f>
        <v/>
      </c>
      <c r="C2127" s="30">
        <f>'Quantities Report_Secondary'!F2125</f>
        <v>0</v>
      </c>
      <c r="D2127" s="32">
        <f>'Quantities Report_Secondary'!G2125</f>
        <v>0</v>
      </c>
    </row>
    <row r="2128" spans="1:4">
      <c r="A2128" s="15" t="str">
        <f>IF(ISNUMBER(VALUE(SUBSTITUTE('Quantities Report_Secondary'!$A2126,"+",""))), VALUE(SUBSTITUTE('Quantities Report_Secondary'!$A2126,"+","")),IF('Quantities Report_Secondary'!$A2126="","End of Project",$A2127))</f>
        <v>End of Project</v>
      </c>
      <c r="B2128" s="30" t="str">
        <f>IF(ISNUMBER('Quantities Report_Secondary'!$A2126), "", TRIM(CLEAN(SUBSTITUTE('Quantities Report_Secondary'!$A2126, CHAR(160), " "))))</f>
        <v/>
      </c>
      <c r="C2128" s="30">
        <f>'Quantities Report_Secondary'!F2126</f>
        <v>0</v>
      </c>
      <c r="D2128" s="32">
        <f>'Quantities Report_Secondary'!G2126</f>
        <v>0</v>
      </c>
    </row>
    <row r="2129" spans="1:4">
      <c r="A2129" s="15" t="str">
        <f>IF(ISNUMBER(VALUE(SUBSTITUTE('Quantities Report_Secondary'!$A2127,"+",""))), VALUE(SUBSTITUTE('Quantities Report_Secondary'!$A2127,"+","")),IF('Quantities Report_Secondary'!$A2127="","End of Project",$A2128))</f>
        <v>End of Project</v>
      </c>
      <c r="B2129" s="30" t="str">
        <f>IF(ISNUMBER('Quantities Report_Secondary'!$A2127), "", TRIM(CLEAN(SUBSTITUTE('Quantities Report_Secondary'!$A2127, CHAR(160), " "))))</f>
        <v/>
      </c>
      <c r="C2129" s="30">
        <f>'Quantities Report_Secondary'!F2127</f>
        <v>0</v>
      </c>
      <c r="D2129" s="32">
        <f>'Quantities Report_Secondary'!G2127</f>
        <v>0</v>
      </c>
    </row>
    <row r="2130" spans="1:4">
      <c r="A2130" s="15" t="str">
        <f>IF(ISNUMBER(VALUE(SUBSTITUTE('Quantities Report_Secondary'!$A2128,"+",""))), VALUE(SUBSTITUTE('Quantities Report_Secondary'!$A2128,"+","")),IF('Quantities Report_Secondary'!$A2128="","End of Project",$A2129))</f>
        <v>End of Project</v>
      </c>
      <c r="B2130" s="30" t="str">
        <f>IF(ISNUMBER('Quantities Report_Secondary'!$A2128), "", TRIM(CLEAN(SUBSTITUTE('Quantities Report_Secondary'!$A2128, CHAR(160), " "))))</f>
        <v/>
      </c>
      <c r="C2130" s="30">
        <f>'Quantities Report_Secondary'!F2128</f>
        <v>0</v>
      </c>
      <c r="D2130" s="32">
        <f>'Quantities Report_Secondary'!G2128</f>
        <v>0</v>
      </c>
    </row>
    <row r="2131" spans="1:4">
      <c r="A2131" s="15" t="str">
        <f>IF(ISNUMBER(VALUE(SUBSTITUTE('Quantities Report_Secondary'!$A2129,"+",""))), VALUE(SUBSTITUTE('Quantities Report_Secondary'!$A2129,"+","")),IF('Quantities Report_Secondary'!$A2129="","End of Project",$A2130))</f>
        <v>End of Project</v>
      </c>
      <c r="B2131" s="30" t="str">
        <f>IF(ISNUMBER('Quantities Report_Secondary'!$A2129), "", TRIM(CLEAN(SUBSTITUTE('Quantities Report_Secondary'!$A2129, CHAR(160), " "))))</f>
        <v/>
      </c>
      <c r="C2131" s="30">
        <f>'Quantities Report_Secondary'!F2129</f>
        <v>0</v>
      </c>
      <c r="D2131" s="32">
        <f>'Quantities Report_Secondary'!G2129</f>
        <v>0</v>
      </c>
    </row>
    <row r="2132" spans="1:4">
      <c r="A2132" s="15" t="str">
        <f>IF(ISNUMBER(VALUE(SUBSTITUTE('Quantities Report_Secondary'!$A2130,"+",""))), VALUE(SUBSTITUTE('Quantities Report_Secondary'!$A2130,"+","")),IF('Quantities Report_Secondary'!$A2130="","End of Project",$A2131))</f>
        <v>End of Project</v>
      </c>
      <c r="B2132" s="30" t="str">
        <f>IF(ISNUMBER('Quantities Report_Secondary'!$A2130), "", TRIM(CLEAN(SUBSTITUTE('Quantities Report_Secondary'!$A2130, CHAR(160), " "))))</f>
        <v/>
      </c>
      <c r="C2132" s="30">
        <f>'Quantities Report_Secondary'!F2130</f>
        <v>0</v>
      </c>
      <c r="D2132" s="32">
        <f>'Quantities Report_Secondary'!G2130</f>
        <v>0</v>
      </c>
    </row>
    <row r="2133" spans="1:4">
      <c r="A2133" s="15" t="str">
        <f>IF(ISNUMBER(VALUE(SUBSTITUTE('Quantities Report_Secondary'!$A2131,"+",""))), VALUE(SUBSTITUTE('Quantities Report_Secondary'!$A2131,"+","")),IF('Quantities Report_Secondary'!$A2131="","End of Project",$A2132))</f>
        <v>End of Project</v>
      </c>
      <c r="B2133" s="30" t="str">
        <f>IF(ISNUMBER('Quantities Report_Secondary'!$A2131), "", TRIM(CLEAN(SUBSTITUTE('Quantities Report_Secondary'!$A2131, CHAR(160), " "))))</f>
        <v/>
      </c>
      <c r="C2133" s="30">
        <f>'Quantities Report_Secondary'!F2131</f>
        <v>0</v>
      </c>
      <c r="D2133" s="32">
        <f>'Quantities Report_Secondary'!G2131</f>
        <v>0</v>
      </c>
    </row>
    <row r="2134" spans="1:4">
      <c r="A2134" s="15" t="str">
        <f>IF(ISNUMBER(VALUE(SUBSTITUTE('Quantities Report_Secondary'!$A2132,"+",""))), VALUE(SUBSTITUTE('Quantities Report_Secondary'!$A2132,"+","")),IF('Quantities Report_Secondary'!$A2132="","End of Project",$A2133))</f>
        <v>End of Project</v>
      </c>
      <c r="B2134" s="30" t="str">
        <f>IF(ISNUMBER('Quantities Report_Secondary'!$A2132), "", TRIM(CLEAN(SUBSTITUTE('Quantities Report_Secondary'!$A2132, CHAR(160), " "))))</f>
        <v/>
      </c>
      <c r="C2134" s="30">
        <f>'Quantities Report_Secondary'!F2132</f>
        <v>0</v>
      </c>
      <c r="D2134" s="32">
        <f>'Quantities Report_Secondary'!G2132</f>
        <v>0</v>
      </c>
    </row>
    <row r="2135" spans="1:4">
      <c r="A2135" s="15" t="str">
        <f>IF(ISNUMBER(VALUE(SUBSTITUTE('Quantities Report_Secondary'!$A2133,"+",""))), VALUE(SUBSTITUTE('Quantities Report_Secondary'!$A2133,"+","")),IF('Quantities Report_Secondary'!$A2133="","End of Project",$A2134))</f>
        <v>End of Project</v>
      </c>
      <c r="B2135" s="30" t="str">
        <f>IF(ISNUMBER('Quantities Report_Secondary'!$A2133), "", TRIM(CLEAN(SUBSTITUTE('Quantities Report_Secondary'!$A2133, CHAR(160), " "))))</f>
        <v/>
      </c>
      <c r="C2135" s="30">
        <f>'Quantities Report_Secondary'!F2133</f>
        <v>0</v>
      </c>
      <c r="D2135" s="32">
        <f>'Quantities Report_Secondary'!G2133</f>
        <v>0</v>
      </c>
    </row>
    <row r="2136" spans="1:4">
      <c r="A2136" s="15" t="str">
        <f>IF(ISNUMBER(VALUE(SUBSTITUTE('Quantities Report_Secondary'!$A2134,"+",""))), VALUE(SUBSTITUTE('Quantities Report_Secondary'!$A2134,"+","")),IF('Quantities Report_Secondary'!$A2134="","End of Project",$A2135))</f>
        <v>End of Project</v>
      </c>
      <c r="B2136" s="30" t="str">
        <f>IF(ISNUMBER('Quantities Report_Secondary'!$A2134), "", TRIM(CLEAN(SUBSTITUTE('Quantities Report_Secondary'!$A2134, CHAR(160), " "))))</f>
        <v/>
      </c>
      <c r="C2136" s="30">
        <f>'Quantities Report_Secondary'!F2134</f>
        <v>0</v>
      </c>
      <c r="D2136" s="32">
        <f>'Quantities Report_Secondary'!G2134</f>
        <v>0</v>
      </c>
    </row>
    <row r="2137" spans="1:4">
      <c r="A2137" s="15" t="str">
        <f>IF(ISNUMBER(VALUE(SUBSTITUTE('Quantities Report_Secondary'!$A2135,"+",""))), VALUE(SUBSTITUTE('Quantities Report_Secondary'!$A2135,"+","")),IF('Quantities Report_Secondary'!$A2135="","End of Project",$A2136))</f>
        <v>End of Project</v>
      </c>
      <c r="B2137" s="30" t="str">
        <f>IF(ISNUMBER('Quantities Report_Secondary'!$A2135), "", TRIM(CLEAN(SUBSTITUTE('Quantities Report_Secondary'!$A2135, CHAR(160), " "))))</f>
        <v/>
      </c>
      <c r="C2137" s="30">
        <f>'Quantities Report_Secondary'!F2135</f>
        <v>0</v>
      </c>
      <c r="D2137" s="32">
        <f>'Quantities Report_Secondary'!G2135</f>
        <v>0</v>
      </c>
    </row>
    <row r="2138" spans="1:4">
      <c r="A2138" s="15" t="str">
        <f>IF(ISNUMBER(VALUE(SUBSTITUTE('Quantities Report_Secondary'!$A2136,"+",""))), VALUE(SUBSTITUTE('Quantities Report_Secondary'!$A2136,"+","")),IF('Quantities Report_Secondary'!$A2136="","End of Project",$A2137))</f>
        <v>End of Project</v>
      </c>
      <c r="B2138" s="30" t="str">
        <f>IF(ISNUMBER('Quantities Report_Secondary'!$A2136), "", TRIM(CLEAN(SUBSTITUTE('Quantities Report_Secondary'!$A2136, CHAR(160), " "))))</f>
        <v/>
      </c>
      <c r="C2138" s="30">
        <f>'Quantities Report_Secondary'!F2136</f>
        <v>0</v>
      </c>
      <c r="D2138" s="32">
        <f>'Quantities Report_Secondary'!G2136</f>
        <v>0</v>
      </c>
    </row>
    <row r="2139" spans="1:4">
      <c r="A2139" s="15" t="str">
        <f>IF(ISNUMBER(VALUE(SUBSTITUTE('Quantities Report_Secondary'!$A2137,"+",""))), VALUE(SUBSTITUTE('Quantities Report_Secondary'!$A2137,"+","")),IF('Quantities Report_Secondary'!$A2137="","End of Project",$A2138))</f>
        <v>End of Project</v>
      </c>
      <c r="B2139" s="30" t="str">
        <f>IF(ISNUMBER('Quantities Report_Secondary'!$A2137), "", TRIM(CLEAN(SUBSTITUTE('Quantities Report_Secondary'!$A2137, CHAR(160), " "))))</f>
        <v/>
      </c>
      <c r="C2139" s="30">
        <f>'Quantities Report_Secondary'!F2137</f>
        <v>0</v>
      </c>
      <c r="D2139" s="32">
        <f>'Quantities Report_Secondary'!G2137</f>
        <v>0</v>
      </c>
    </row>
    <row r="2140" spans="1:4">
      <c r="A2140" s="15" t="str">
        <f>IF(ISNUMBER(VALUE(SUBSTITUTE('Quantities Report_Secondary'!$A2138,"+",""))), VALUE(SUBSTITUTE('Quantities Report_Secondary'!$A2138,"+","")),IF('Quantities Report_Secondary'!$A2138="","End of Project",$A2139))</f>
        <v>End of Project</v>
      </c>
      <c r="B2140" s="30" t="str">
        <f>IF(ISNUMBER('Quantities Report_Secondary'!$A2138), "", TRIM(CLEAN(SUBSTITUTE('Quantities Report_Secondary'!$A2138, CHAR(160), " "))))</f>
        <v/>
      </c>
      <c r="C2140" s="30">
        <f>'Quantities Report_Secondary'!F2138</f>
        <v>0</v>
      </c>
      <c r="D2140" s="32">
        <f>'Quantities Report_Secondary'!G2138</f>
        <v>0</v>
      </c>
    </row>
    <row r="2141" spans="1:4">
      <c r="A2141" s="15" t="str">
        <f>IF(ISNUMBER(VALUE(SUBSTITUTE('Quantities Report_Secondary'!$A2139,"+",""))), VALUE(SUBSTITUTE('Quantities Report_Secondary'!$A2139,"+","")),IF('Quantities Report_Secondary'!$A2139="","End of Project",$A2140))</f>
        <v>End of Project</v>
      </c>
      <c r="B2141" s="30" t="str">
        <f>IF(ISNUMBER('Quantities Report_Secondary'!$A2139), "", TRIM(CLEAN(SUBSTITUTE('Quantities Report_Secondary'!$A2139, CHAR(160), " "))))</f>
        <v/>
      </c>
      <c r="C2141" s="30">
        <f>'Quantities Report_Secondary'!F2139</f>
        <v>0</v>
      </c>
      <c r="D2141" s="32">
        <f>'Quantities Report_Secondary'!G2139</f>
        <v>0</v>
      </c>
    </row>
    <row r="2142" spans="1:4">
      <c r="A2142" s="15" t="str">
        <f>IF(ISNUMBER(VALUE(SUBSTITUTE('Quantities Report_Secondary'!$A2140,"+",""))), VALUE(SUBSTITUTE('Quantities Report_Secondary'!$A2140,"+","")),IF('Quantities Report_Secondary'!$A2140="","End of Project",$A2141))</f>
        <v>End of Project</v>
      </c>
      <c r="B2142" s="30" t="str">
        <f>IF(ISNUMBER('Quantities Report_Secondary'!$A2140), "", TRIM(CLEAN(SUBSTITUTE('Quantities Report_Secondary'!$A2140, CHAR(160), " "))))</f>
        <v/>
      </c>
      <c r="C2142" s="30">
        <f>'Quantities Report_Secondary'!F2140</f>
        <v>0</v>
      </c>
      <c r="D2142" s="32">
        <f>'Quantities Report_Secondary'!G2140</f>
        <v>0</v>
      </c>
    </row>
    <row r="2143" spans="1:4">
      <c r="A2143" s="15" t="str">
        <f>IF(ISNUMBER(VALUE(SUBSTITUTE('Quantities Report_Secondary'!$A2141,"+",""))), VALUE(SUBSTITUTE('Quantities Report_Secondary'!$A2141,"+","")),IF('Quantities Report_Secondary'!$A2141="","End of Project",$A2142))</f>
        <v>End of Project</v>
      </c>
      <c r="B2143" s="30" t="str">
        <f>IF(ISNUMBER('Quantities Report_Secondary'!$A2141), "", TRIM(CLEAN(SUBSTITUTE('Quantities Report_Secondary'!$A2141, CHAR(160), " "))))</f>
        <v/>
      </c>
      <c r="C2143" s="30">
        <f>'Quantities Report_Secondary'!F2141</f>
        <v>0</v>
      </c>
      <c r="D2143" s="32">
        <f>'Quantities Report_Secondary'!G2141</f>
        <v>0</v>
      </c>
    </row>
    <row r="2144" spans="1:4">
      <c r="A2144" s="15" t="str">
        <f>IF(ISNUMBER(VALUE(SUBSTITUTE('Quantities Report_Secondary'!$A2142,"+",""))), VALUE(SUBSTITUTE('Quantities Report_Secondary'!$A2142,"+","")),IF('Quantities Report_Secondary'!$A2142="","End of Project",$A2143))</f>
        <v>End of Project</v>
      </c>
      <c r="B2144" s="30" t="str">
        <f>IF(ISNUMBER('Quantities Report_Secondary'!$A2142), "", TRIM(CLEAN(SUBSTITUTE('Quantities Report_Secondary'!$A2142, CHAR(160), " "))))</f>
        <v/>
      </c>
      <c r="C2144" s="30">
        <f>'Quantities Report_Secondary'!F2142</f>
        <v>0</v>
      </c>
      <c r="D2144" s="32">
        <f>'Quantities Report_Secondary'!G2142</f>
        <v>0</v>
      </c>
    </row>
    <row r="2145" spans="1:4">
      <c r="A2145" s="15" t="str">
        <f>IF(ISNUMBER(VALUE(SUBSTITUTE('Quantities Report_Secondary'!$A2143,"+",""))), VALUE(SUBSTITUTE('Quantities Report_Secondary'!$A2143,"+","")),IF('Quantities Report_Secondary'!$A2143="","End of Project",$A2144))</f>
        <v>End of Project</v>
      </c>
      <c r="B2145" s="30" t="str">
        <f>IF(ISNUMBER('Quantities Report_Secondary'!$A2143), "", TRIM(CLEAN(SUBSTITUTE('Quantities Report_Secondary'!$A2143, CHAR(160), " "))))</f>
        <v/>
      </c>
      <c r="C2145" s="30">
        <f>'Quantities Report_Secondary'!F2143</f>
        <v>0</v>
      </c>
      <c r="D2145" s="32">
        <f>'Quantities Report_Secondary'!G2143</f>
        <v>0</v>
      </c>
    </row>
    <row r="2146" spans="1:4">
      <c r="A2146" s="15" t="str">
        <f>IF(ISNUMBER(VALUE(SUBSTITUTE('Quantities Report_Secondary'!$A2144,"+",""))), VALUE(SUBSTITUTE('Quantities Report_Secondary'!$A2144,"+","")),IF('Quantities Report_Secondary'!$A2144="","End of Project",$A2145))</f>
        <v>End of Project</v>
      </c>
      <c r="B2146" s="30" t="str">
        <f>IF(ISNUMBER('Quantities Report_Secondary'!$A2144), "", TRIM(CLEAN(SUBSTITUTE('Quantities Report_Secondary'!$A2144, CHAR(160), " "))))</f>
        <v/>
      </c>
      <c r="C2146" s="30">
        <f>'Quantities Report_Secondary'!F2144</f>
        <v>0</v>
      </c>
      <c r="D2146" s="32">
        <f>'Quantities Report_Secondary'!G2144</f>
        <v>0</v>
      </c>
    </row>
    <row r="2147" spans="1:4">
      <c r="A2147" s="15" t="str">
        <f>IF(ISNUMBER(VALUE(SUBSTITUTE('Quantities Report_Secondary'!$A2145,"+",""))), VALUE(SUBSTITUTE('Quantities Report_Secondary'!$A2145,"+","")),IF('Quantities Report_Secondary'!$A2145="","End of Project",$A2146))</f>
        <v>End of Project</v>
      </c>
      <c r="B2147" s="30" t="str">
        <f>IF(ISNUMBER('Quantities Report_Secondary'!$A2145), "", TRIM(CLEAN(SUBSTITUTE('Quantities Report_Secondary'!$A2145, CHAR(160), " "))))</f>
        <v/>
      </c>
      <c r="C2147" s="30">
        <f>'Quantities Report_Secondary'!F2145</f>
        <v>0</v>
      </c>
      <c r="D2147" s="32">
        <f>'Quantities Report_Secondary'!G2145</f>
        <v>0</v>
      </c>
    </row>
    <row r="2148" spans="1:4">
      <c r="A2148" s="15" t="str">
        <f>IF(ISNUMBER(VALUE(SUBSTITUTE('Quantities Report_Secondary'!$A2146,"+",""))), VALUE(SUBSTITUTE('Quantities Report_Secondary'!$A2146,"+","")),IF('Quantities Report_Secondary'!$A2146="","End of Project",$A2147))</f>
        <v>End of Project</v>
      </c>
      <c r="B2148" s="30" t="str">
        <f>IF(ISNUMBER('Quantities Report_Secondary'!$A2146), "", TRIM(CLEAN(SUBSTITUTE('Quantities Report_Secondary'!$A2146, CHAR(160), " "))))</f>
        <v/>
      </c>
      <c r="C2148" s="30">
        <f>'Quantities Report_Secondary'!F2146</f>
        <v>0</v>
      </c>
      <c r="D2148" s="32">
        <f>'Quantities Report_Secondary'!G2146</f>
        <v>0</v>
      </c>
    </row>
    <row r="2149" spans="1:4">
      <c r="A2149" s="15" t="str">
        <f>IF(ISNUMBER(VALUE(SUBSTITUTE('Quantities Report_Secondary'!$A2147,"+",""))), VALUE(SUBSTITUTE('Quantities Report_Secondary'!$A2147,"+","")),IF('Quantities Report_Secondary'!$A2147="","End of Project",$A2148))</f>
        <v>End of Project</v>
      </c>
      <c r="B2149" s="30" t="str">
        <f>IF(ISNUMBER('Quantities Report_Secondary'!$A2147), "", TRIM(CLEAN(SUBSTITUTE('Quantities Report_Secondary'!$A2147, CHAR(160), " "))))</f>
        <v/>
      </c>
      <c r="C2149" s="30">
        <f>'Quantities Report_Secondary'!F2147</f>
        <v>0</v>
      </c>
      <c r="D2149" s="32">
        <f>'Quantities Report_Secondary'!G2147</f>
        <v>0</v>
      </c>
    </row>
    <row r="2150" spans="1:4">
      <c r="A2150" s="15" t="str">
        <f>IF(ISNUMBER(VALUE(SUBSTITUTE('Quantities Report_Secondary'!$A2148,"+",""))), VALUE(SUBSTITUTE('Quantities Report_Secondary'!$A2148,"+","")),IF('Quantities Report_Secondary'!$A2148="","End of Project",$A2149))</f>
        <v>End of Project</v>
      </c>
      <c r="B2150" s="30" t="str">
        <f>IF(ISNUMBER('Quantities Report_Secondary'!$A2148), "", TRIM(CLEAN(SUBSTITUTE('Quantities Report_Secondary'!$A2148, CHAR(160), " "))))</f>
        <v/>
      </c>
      <c r="C2150" s="30">
        <f>'Quantities Report_Secondary'!F2148</f>
        <v>0</v>
      </c>
      <c r="D2150" s="32">
        <f>'Quantities Report_Secondary'!G2148</f>
        <v>0</v>
      </c>
    </row>
    <row r="2151" spans="1:4">
      <c r="A2151" s="15" t="str">
        <f>IF(ISNUMBER(VALUE(SUBSTITUTE('Quantities Report_Secondary'!$A2149,"+",""))), VALUE(SUBSTITUTE('Quantities Report_Secondary'!$A2149,"+","")),IF('Quantities Report_Secondary'!$A2149="","End of Project",$A2150))</f>
        <v>End of Project</v>
      </c>
      <c r="B2151" s="30" t="str">
        <f>IF(ISNUMBER('Quantities Report_Secondary'!$A2149), "", TRIM(CLEAN(SUBSTITUTE('Quantities Report_Secondary'!$A2149, CHAR(160), " "))))</f>
        <v/>
      </c>
      <c r="C2151" s="30">
        <f>'Quantities Report_Secondary'!F2149</f>
        <v>0</v>
      </c>
      <c r="D2151" s="32">
        <f>'Quantities Report_Secondary'!G2149</f>
        <v>0</v>
      </c>
    </row>
    <row r="2152" spans="1:4">
      <c r="A2152" s="15" t="str">
        <f>IF(ISNUMBER(VALUE(SUBSTITUTE('Quantities Report_Secondary'!$A2150,"+",""))), VALUE(SUBSTITUTE('Quantities Report_Secondary'!$A2150,"+","")),IF('Quantities Report_Secondary'!$A2150="","End of Project",$A2151))</f>
        <v>End of Project</v>
      </c>
      <c r="B2152" s="30" t="str">
        <f>IF(ISNUMBER('Quantities Report_Secondary'!$A2150), "", TRIM(CLEAN(SUBSTITUTE('Quantities Report_Secondary'!$A2150, CHAR(160), " "))))</f>
        <v/>
      </c>
      <c r="C2152" s="30">
        <f>'Quantities Report_Secondary'!F2150</f>
        <v>0</v>
      </c>
      <c r="D2152" s="32">
        <f>'Quantities Report_Secondary'!G2150</f>
        <v>0</v>
      </c>
    </row>
    <row r="2153" spans="1:4">
      <c r="A2153" s="15" t="str">
        <f>IF(ISNUMBER(VALUE(SUBSTITUTE('Quantities Report_Secondary'!$A2151,"+",""))), VALUE(SUBSTITUTE('Quantities Report_Secondary'!$A2151,"+","")),IF('Quantities Report_Secondary'!$A2151="","End of Project",$A2152))</f>
        <v>End of Project</v>
      </c>
      <c r="B2153" s="30" t="str">
        <f>IF(ISNUMBER('Quantities Report_Secondary'!$A2151), "", TRIM(CLEAN(SUBSTITUTE('Quantities Report_Secondary'!$A2151, CHAR(160), " "))))</f>
        <v/>
      </c>
      <c r="C2153" s="30">
        <f>'Quantities Report_Secondary'!F2151</f>
        <v>0</v>
      </c>
      <c r="D2153" s="32">
        <f>'Quantities Report_Secondary'!G2151</f>
        <v>0</v>
      </c>
    </row>
    <row r="2154" spans="1:4">
      <c r="A2154" s="15" t="str">
        <f>IF(ISNUMBER(VALUE(SUBSTITUTE('Quantities Report_Secondary'!$A2152,"+",""))), VALUE(SUBSTITUTE('Quantities Report_Secondary'!$A2152,"+","")),IF('Quantities Report_Secondary'!$A2152="","End of Project",$A2153))</f>
        <v>End of Project</v>
      </c>
      <c r="B2154" s="30" t="str">
        <f>IF(ISNUMBER('Quantities Report_Secondary'!$A2152), "", TRIM(CLEAN(SUBSTITUTE('Quantities Report_Secondary'!$A2152, CHAR(160), " "))))</f>
        <v/>
      </c>
      <c r="C2154" s="30">
        <f>'Quantities Report_Secondary'!F2152</f>
        <v>0</v>
      </c>
      <c r="D2154" s="32">
        <f>'Quantities Report_Secondary'!G2152</f>
        <v>0</v>
      </c>
    </row>
    <row r="2155" spans="1:4">
      <c r="A2155" s="15" t="str">
        <f>IF(ISNUMBER(VALUE(SUBSTITUTE('Quantities Report_Secondary'!$A2153,"+",""))), VALUE(SUBSTITUTE('Quantities Report_Secondary'!$A2153,"+","")),IF('Quantities Report_Secondary'!$A2153="","End of Project",$A2154))</f>
        <v>End of Project</v>
      </c>
      <c r="B2155" s="30" t="str">
        <f>IF(ISNUMBER('Quantities Report_Secondary'!$A2153), "", TRIM(CLEAN(SUBSTITUTE('Quantities Report_Secondary'!$A2153, CHAR(160), " "))))</f>
        <v/>
      </c>
      <c r="C2155" s="30">
        <f>'Quantities Report_Secondary'!F2153</f>
        <v>0</v>
      </c>
      <c r="D2155" s="32">
        <f>'Quantities Report_Secondary'!G2153</f>
        <v>0</v>
      </c>
    </row>
    <row r="2156" spans="1:4">
      <c r="A2156" s="15" t="str">
        <f>IF(ISNUMBER(VALUE(SUBSTITUTE('Quantities Report_Secondary'!$A2154,"+",""))), VALUE(SUBSTITUTE('Quantities Report_Secondary'!$A2154,"+","")),IF('Quantities Report_Secondary'!$A2154="","End of Project",$A2155))</f>
        <v>End of Project</v>
      </c>
      <c r="B2156" s="30" t="str">
        <f>IF(ISNUMBER('Quantities Report_Secondary'!$A2154), "", TRIM(CLEAN(SUBSTITUTE('Quantities Report_Secondary'!$A2154, CHAR(160), " "))))</f>
        <v/>
      </c>
      <c r="C2156" s="30">
        <f>'Quantities Report_Secondary'!F2154</f>
        <v>0</v>
      </c>
      <c r="D2156" s="32">
        <f>'Quantities Report_Secondary'!G2154</f>
        <v>0</v>
      </c>
    </row>
    <row r="2157" spans="1:4">
      <c r="A2157" s="15" t="str">
        <f>IF(ISNUMBER(VALUE(SUBSTITUTE('Quantities Report_Secondary'!$A2155,"+",""))), VALUE(SUBSTITUTE('Quantities Report_Secondary'!$A2155,"+","")),IF('Quantities Report_Secondary'!$A2155="","End of Project",$A2156))</f>
        <v>End of Project</v>
      </c>
      <c r="B2157" s="30" t="str">
        <f>IF(ISNUMBER('Quantities Report_Secondary'!$A2155), "", TRIM(CLEAN(SUBSTITUTE('Quantities Report_Secondary'!$A2155, CHAR(160), " "))))</f>
        <v/>
      </c>
      <c r="C2157" s="30">
        <f>'Quantities Report_Secondary'!F2155</f>
        <v>0</v>
      </c>
      <c r="D2157" s="32">
        <f>'Quantities Report_Secondary'!G2155</f>
        <v>0</v>
      </c>
    </row>
    <row r="2158" spans="1:4">
      <c r="A2158" s="15" t="str">
        <f>IF(ISNUMBER(VALUE(SUBSTITUTE('Quantities Report_Secondary'!$A2156,"+",""))), VALUE(SUBSTITUTE('Quantities Report_Secondary'!$A2156,"+","")),IF('Quantities Report_Secondary'!$A2156="","End of Project",$A2157))</f>
        <v>End of Project</v>
      </c>
      <c r="B2158" s="30" t="str">
        <f>IF(ISNUMBER('Quantities Report_Secondary'!$A2156), "", TRIM(CLEAN(SUBSTITUTE('Quantities Report_Secondary'!$A2156, CHAR(160), " "))))</f>
        <v/>
      </c>
      <c r="C2158" s="30">
        <f>'Quantities Report_Secondary'!F2156</f>
        <v>0</v>
      </c>
      <c r="D2158" s="32">
        <f>'Quantities Report_Secondary'!G2156</f>
        <v>0</v>
      </c>
    </row>
    <row r="2159" spans="1:4">
      <c r="A2159" s="15" t="str">
        <f>IF(ISNUMBER(VALUE(SUBSTITUTE('Quantities Report_Secondary'!$A2157,"+",""))), VALUE(SUBSTITUTE('Quantities Report_Secondary'!$A2157,"+","")),IF('Quantities Report_Secondary'!$A2157="","End of Project",$A2158))</f>
        <v>End of Project</v>
      </c>
      <c r="B2159" s="30" t="str">
        <f>IF(ISNUMBER('Quantities Report_Secondary'!$A2157), "", TRIM(CLEAN(SUBSTITUTE('Quantities Report_Secondary'!$A2157, CHAR(160), " "))))</f>
        <v/>
      </c>
      <c r="C2159" s="30">
        <f>'Quantities Report_Secondary'!F2157</f>
        <v>0</v>
      </c>
      <c r="D2159" s="32">
        <f>'Quantities Report_Secondary'!G2157</f>
        <v>0</v>
      </c>
    </row>
    <row r="2160" spans="1:4">
      <c r="A2160" s="15" t="str">
        <f>IF(ISNUMBER(VALUE(SUBSTITUTE('Quantities Report_Secondary'!$A2158,"+",""))), VALUE(SUBSTITUTE('Quantities Report_Secondary'!$A2158,"+","")),IF('Quantities Report_Secondary'!$A2158="","End of Project",$A2159))</f>
        <v>End of Project</v>
      </c>
      <c r="B2160" s="30" t="str">
        <f>IF(ISNUMBER('Quantities Report_Secondary'!$A2158), "", TRIM(CLEAN(SUBSTITUTE('Quantities Report_Secondary'!$A2158, CHAR(160), " "))))</f>
        <v/>
      </c>
      <c r="C2160" s="30">
        <f>'Quantities Report_Secondary'!F2158</f>
        <v>0</v>
      </c>
      <c r="D2160" s="32">
        <f>'Quantities Report_Secondary'!G2158</f>
        <v>0</v>
      </c>
    </row>
    <row r="2161" spans="1:4">
      <c r="A2161" s="15" t="str">
        <f>IF(ISNUMBER(VALUE(SUBSTITUTE('Quantities Report_Secondary'!$A2159,"+",""))), VALUE(SUBSTITUTE('Quantities Report_Secondary'!$A2159,"+","")),IF('Quantities Report_Secondary'!$A2159="","End of Project",$A2160))</f>
        <v>End of Project</v>
      </c>
      <c r="B2161" s="30" t="str">
        <f>IF(ISNUMBER('Quantities Report_Secondary'!$A2159), "", TRIM(CLEAN(SUBSTITUTE('Quantities Report_Secondary'!$A2159, CHAR(160), " "))))</f>
        <v/>
      </c>
      <c r="C2161" s="30">
        <f>'Quantities Report_Secondary'!F2159</f>
        <v>0</v>
      </c>
      <c r="D2161" s="32">
        <f>'Quantities Report_Secondary'!G2159</f>
        <v>0</v>
      </c>
    </row>
    <row r="2162" spans="1:4">
      <c r="A2162" s="15" t="str">
        <f>IF(ISNUMBER(VALUE(SUBSTITUTE('Quantities Report_Secondary'!$A2160,"+",""))), VALUE(SUBSTITUTE('Quantities Report_Secondary'!$A2160,"+","")),IF('Quantities Report_Secondary'!$A2160="","End of Project",$A2161))</f>
        <v>End of Project</v>
      </c>
      <c r="B2162" s="30" t="str">
        <f>IF(ISNUMBER('Quantities Report_Secondary'!$A2160), "", TRIM(CLEAN(SUBSTITUTE('Quantities Report_Secondary'!$A2160, CHAR(160), " "))))</f>
        <v/>
      </c>
      <c r="C2162" s="30">
        <f>'Quantities Report_Secondary'!F2160</f>
        <v>0</v>
      </c>
      <c r="D2162" s="32">
        <f>'Quantities Report_Secondary'!G2160</f>
        <v>0</v>
      </c>
    </row>
    <row r="2163" spans="1:4">
      <c r="A2163" s="15" t="str">
        <f>IF(ISNUMBER(VALUE(SUBSTITUTE('Quantities Report_Secondary'!$A2161,"+",""))), VALUE(SUBSTITUTE('Quantities Report_Secondary'!$A2161,"+","")),IF('Quantities Report_Secondary'!$A2161="","End of Project",$A2162))</f>
        <v>End of Project</v>
      </c>
      <c r="B2163" s="30" t="str">
        <f>IF(ISNUMBER('Quantities Report_Secondary'!$A2161), "", TRIM(CLEAN(SUBSTITUTE('Quantities Report_Secondary'!$A2161, CHAR(160), " "))))</f>
        <v/>
      </c>
      <c r="C2163" s="30">
        <f>'Quantities Report_Secondary'!F2161</f>
        <v>0</v>
      </c>
      <c r="D2163" s="32">
        <f>'Quantities Report_Secondary'!G2161</f>
        <v>0</v>
      </c>
    </row>
    <row r="2164" spans="1:4">
      <c r="A2164" s="15" t="str">
        <f>IF(ISNUMBER(VALUE(SUBSTITUTE('Quantities Report_Secondary'!$A2162,"+",""))), VALUE(SUBSTITUTE('Quantities Report_Secondary'!$A2162,"+","")),IF('Quantities Report_Secondary'!$A2162="","End of Project",$A2163))</f>
        <v>End of Project</v>
      </c>
      <c r="B2164" s="30" t="str">
        <f>IF(ISNUMBER('Quantities Report_Secondary'!$A2162), "", TRIM(CLEAN(SUBSTITUTE('Quantities Report_Secondary'!$A2162, CHAR(160), " "))))</f>
        <v/>
      </c>
      <c r="C2164" s="30">
        <f>'Quantities Report_Secondary'!F2162</f>
        <v>0</v>
      </c>
      <c r="D2164" s="32">
        <f>'Quantities Report_Secondary'!G2162</f>
        <v>0</v>
      </c>
    </row>
    <row r="2165" spans="1:4">
      <c r="A2165" s="15" t="str">
        <f>IF(ISNUMBER(VALUE(SUBSTITUTE('Quantities Report_Secondary'!$A2163,"+",""))), VALUE(SUBSTITUTE('Quantities Report_Secondary'!$A2163,"+","")),IF('Quantities Report_Secondary'!$A2163="","End of Project",$A2164))</f>
        <v>End of Project</v>
      </c>
      <c r="B2165" s="30" t="str">
        <f>IF(ISNUMBER('Quantities Report_Secondary'!$A2163), "", TRIM(CLEAN(SUBSTITUTE('Quantities Report_Secondary'!$A2163, CHAR(160), " "))))</f>
        <v/>
      </c>
      <c r="C2165" s="30">
        <f>'Quantities Report_Secondary'!F2163</f>
        <v>0</v>
      </c>
      <c r="D2165" s="32">
        <f>'Quantities Report_Secondary'!G2163</f>
        <v>0</v>
      </c>
    </row>
    <row r="2166" spans="1:4">
      <c r="A2166" s="15" t="str">
        <f>IF(ISNUMBER(VALUE(SUBSTITUTE('Quantities Report_Secondary'!$A2164,"+",""))), VALUE(SUBSTITUTE('Quantities Report_Secondary'!$A2164,"+","")),IF('Quantities Report_Secondary'!$A2164="","End of Project",$A2165))</f>
        <v>End of Project</v>
      </c>
      <c r="B2166" s="30" t="str">
        <f>IF(ISNUMBER('Quantities Report_Secondary'!$A2164), "", TRIM(CLEAN(SUBSTITUTE('Quantities Report_Secondary'!$A2164, CHAR(160), " "))))</f>
        <v/>
      </c>
      <c r="C2166" s="30">
        <f>'Quantities Report_Secondary'!F2164</f>
        <v>0</v>
      </c>
      <c r="D2166" s="32">
        <f>'Quantities Report_Secondary'!G2164</f>
        <v>0</v>
      </c>
    </row>
    <row r="2167" spans="1:4">
      <c r="A2167" s="15" t="str">
        <f>IF(ISNUMBER(VALUE(SUBSTITUTE('Quantities Report_Secondary'!$A2165,"+",""))), VALUE(SUBSTITUTE('Quantities Report_Secondary'!$A2165,"+","")),IF('Quantities Report_Secondary'!$A2165="","End of Project",$A2166))</f>
        <v>End of Project</v>
      </c>
      <c r="B2167" s="30" t="str">
        <f>IF(ISNUMBER('Quantities Report_Secondary'!$A2165), "", TRIM(CLEAN(SUBSTITUTE('Quantities Report_Secondary'!$A2165, CHAR(160), " "))))</f>
        <v/>
      </c>
      <c r="C2167" s="30">
        <f>'Quantities Report_Secondary'!F2165</f>
        <v>0</v>
      </c>
      <c r="D2167" s="32">
        <f>'Quantities Report_Secondary'!G2165</f>
        <v>0</v>
      </c>
    </row>
    <row r="2168" spans="1:4">
      <c r="A2168" s="15" t="str">
        <f>IF(ISNUMBER(VALUE(SUBSTITUTE('Quantities Report_Secondary'!$A2166,"+",""))), VALUE(SUBSTITUTE('Quantities Report_Secondary'!$A2166,"+","")),IF('Quantities Report_Secondary'!$A2166="","End of Project",$A2167))</f>
        <v>End of Project</v>
      </c>
      <c r="B2168" s="30" t="str">
        <f>IF(ISNUMBER('Quantities Report_Secondary'!$A2166), "", TRIM(CLEAN(SUBSTITUTE('Quantities Report_Secondary'!$A2166, CHAR(160), " "))))</f>
        <v/>
      </c>
      <c r="C2168" s="30">
        <f>'Quantities Report_Secondary'!F2166</f>
        <v>0</v>
      </c>
      <c r="D2168" s="32">
        <f>'Quantities Report_Secondary'!G2166</f>
        <v>0</v>
      </c>
    </row>
    <row r="2169" spans="1:4">
      <c r="A2169" s="15" t="str">
        <f>IF(ISNUMBER(VALUE(SUBSTITUTE('Quantities Report_Secondary'!$A2167,"+",""))), VALUE(SUBSTITUTE('Quantities Report_Secondary'!$A2167,"+","")),IF('Quantities Report_Secondary'!$A2167="","End of Project",$A2168))</f>
        <v>End of Project</v>
      </c>
      <c r="B2169" s="30" t="str">
        <f>IF(ISNUMBER('Quantities Report_Secondary'!$A2167), "", TRIM(CLEAN(SUBSTITUTE('Quantities Report_Secondary'!$A2167, CHAR(160), " "))))</f>
        <v/>
      </c>
      <c r="C2169" s="30">
        <f>'Quantities Report_Secondary'!F2167</f>
        <v>0</v>
      </c>
      <c r="D2169" s="32">
        <f>'Quantities Report_Secondary'!G2167</f>
        <v>0</v>
      </c>
    </row>
    <row r="2170" spans="1:4">
      <c r="A2170" s="15" t="str">
        <f>IF(ISNUMBER(VALUE(SUBSTITUTE('Quantities Report_Secondary'!$A2168,"+",""))), VALUE(SUBSTITUTE('Quantities Report_Secondary'!$A2168,"+","")),IF('Quantities Report_Secondary'!$A2168="","End of Project",$A2169))</f>
        <v>End of Project</v>
      </c>
      <c r="B2170" s="30" t="str">
        <f>IF(ISNUMBER('Quantities Report_Secondary'!$A2168), "", TRIM(CLEAN(SUBSTITUTE('Quantities Report_Secondary'!$A2168, CHAR(160), " "))))</f>
        <v/>
      </c>
      <c r="C2170" s="30">
        <f>'Quantities Report_Secondary'!F2168</f>
        <v>0</v>
      </c>
      <c r="D2170" s="32">
        <f>'Quantities Report_Secondary'!G2168</f>
        <v>0</v>
      </c>
    </row>
    <row r="2171" spans="1:4">
      <c r="A2171" s="15" t="str">
        <f>IF(ISNUMBER(VALUE(SUBSTITUTE('Quantities Report_Secondary'!$A2169,"+",""))), VALUE(SUBSTITUTE('Quantities Report_Secondary'!$A2169,"+","")),IF('Quantities Report_Secondary'!$A2169="","End of Project",$A2170))</f>
        <v>End of Project</v>
      </c>
      <c r="B2171" s="30" t="str">
        <f>IF(ISNUMBER('Quantities Report_Secondary'!$A2169), "", TRIM(CLEAN(SUBSTITUTE('Quantities Report_Secondary'!$A2169, CHAR(160), " "))))</f>
        <v/>
      </c>
      <c r="C2171" s="30">
        <f>'Quantities Report_Secondary'!F2169</f>
        <v>0</v>
      </c>
      <c r="D2171" s="32">
        <f>'Quantities Report_Secondary'!G2169</f>
        <v>0</v>
      </c>
    </row>
    <row r="2172" spans="1:4">
      <c r="A2172" s="15" t="str">
        <f>IF(ISNUMBER(VALUE(SUBSTITUTE('Quantities Report_Secondary'!$A2170,"+",""))), VALUE(SUBSTITUTE('Quantities Report_Secondary'!$A2170,"+","")),IF('Quantities Report_Secondary'!$A2170="","End of Project",$A2171))</f>
        <v>End of Project</v>
      </c>
      <c r="B2172" s="30" t="str">
        <f>IF(ISNUMBER('Quantities Report_Secondary'!$A2170), "", TRIM(CLEAN(SUBSTITUTE('Quantities Report_Secondary'!$A2170, CHAR(160), " "))))</f>
        <v/>
      </c>
      <c r="C2172" s="30">
        <f>'Quantities Report_Secondary'!F2170</f>
        <v>0</v>
      </c>
      <c r="D2172" s="32">
        <f>'Quantities Report_Secondary'!G2170</f>
        <v>0</v>
      </c>
    </row>
    <row r="2173" spans="1:4">
      <c r="A2173" s="15" t="str">
        <f>IF(ISNUMBER(VALUE(SUBSTITUTE('Quantities Report_Secondary'!$A2171,"+",""))), VALUE(SUBSTITUTE('Quantities Report_Secondary'!$A2171,"+","")),IF('Quantities Report_Secondary'!$A2171="","End of Project",$A2172))</f>
        <v>End of Project</v>
      </c>
      <c r="B2173" s="30" t="str">
        <f>IF(ISNUMBER('Quantities Report_Secondary'!$A2171), "", TRIM(CLEAN(SUBSTITUTE('Quantities Report_Secondary'!$A2171, CHAR(160), " "))))</f>
        <v/>
      </c>
      <c r="C2173" s="30">
        <f>'Quantities Report_Secondary'!F2171</f>
        <v>0</v>
      </c>
      <c r="D2173" s="32">
        <f>'Quantities Report_Secondary'!G2171</f>
        <v>0</v>
      </c>
    </row>
    <row r="2174" spans="1:4">
      <c r="A2174" s="15" t="str">
        <f>IF(ISNUMBER(VALUE(SUBSTITUTE('Quantities Report_Secondary'!$A2172,"+",""))), VALUE(SUBSTITUTE('Quantities Report_Secondary'!$A2172,"+","")),IF('Quantities Report_Secondary'!$A2172="","End of Project",$A2173))</f>
        <v>End of Project</v>
      </c>
      <c r="B2174" s="30" t="str">
        <f>IF(ISNUMBER('Quantities Report_Secondary'!$A2172), "", TRIM(CLEAN(SUBSTITUTE('Quantities Report_Secondary'!$A2172, CHAR(160), " "))))</f>
        <v/>
      </c>
      <c r="C2174" s="30">
        <f>'Quantities Report_Secondary'!F2172</f>
        <v>0</v>
      </c>
      <c r="D2174" s="32">
        <f>'Quantities Report_Secondary'!G2172</f>
        <v>0</v>
      </c>
    </row>
    <row r="2175" spans="1:4">
      <c r="A2175" s="15" t="str">
        <f>IF(ISNUMBER(VALUE(SUBSTITUTE('Quantities Report_Secondary'!$A2173,"+",""))), VALUE(SUBSTITUTE('Quantities Report_Secondary'!$A2173,"+","")),IF('Quantities Report_Secondary'!$A2173="","End of Project",$A2174))</f>
        <v>End of Project</v>
      </c>
      <c r="B2175" s="30" t="str">
        <f>IF(ISNUMBER('Quantities Report_Secondary'!$A2173), "", TRIM(CLEAN(SUBSTITUTE('Quantities Report_Secondary'!$A2173, CHAR(160), " "))))</f>
        <v/>
      </c>
      <c r="C2175" s="30">
        <f>'Quantities Report_Secondary'!F2173</f>
        <v>0</v>
      </c>
      <c r="D2175" s="32">
        <f>'Quantities Report_Secondary'!G2173</f>
        <v>0</v>
      </c>
    </row>
    <row r="2176" spans="1:4">
      <c r="A2176" s="15" t="str">
        <f>IF(ISNUMBER(VALUE(SUBSTITUTE('Quantities Report_Secondary'!$A2174,"+",""))), VALUE(SUBSTITUTE('Quantities Report_Secondary'!$A2174,"+","")),IF('Quantities Report_Secondary'!$A2174="","End of Project",$A2175))</f>
        <v>End of Project</v>
      </c>
      <c r="B2176" s="30" t="str">
        <f>IF(ISNUMBER('Quantities Report_Secondary'!$A2174), "", TRIM(CLEAN(SUBSTITUTE('Quantities Report_Secondary'!$A2174, CHAR(160), " "))))</f>
        <v/>
      </c>
      <c r="C2176" s="30">
        <f>'Quantities Report_Secondary'!F2174</f>
        <v>0</v>
      </c>
      <c r="D2176" s="32">
        <f>'Quantities Report_Secondary'!G2174</f>
        <v>0</v>
      </c>
    </row>
    <row r="2177" spans="1:4">
      <c r="A2177" s="15" t="str">
        <f>IF(ISNUMBER(VALUE(SUBSTITUTE('Quantities Report_Secondary'!$A2175,"+",""))), VALUE(SUBSTITUTE('Quantities Report_Secondary'!$A2175,"+","")),IF('Quantities Report_Secondary'!$A2175="","End of Project",$A2176))</f>
        <v>End of Project</v>
      </c>
      <c r="B2177" s="30" t="str">
        <f>IF(ISNUMBER('Quantities Report_Secondary'!$A2175), "", TRIM(CLEAN(SUBSTITUTE('Quantities Report_Secondary'!$A2175, CHAR(160), " "))))</f>
        <v/>
      </c>
      <c r="C2177" s="30">
        <f>'Quantities Report_Secondary'!F2175</f>
        <v>0</v>
      </c>
      <c r="D2177" s="32">
        <f>'Quantities Report_Secondary'!G2175</f>
        <v>0</v>
      </c>
    </row>
    <row r="2178" spans="1:4">
      <c r="A2178" s="15" t="str">
        <f>IF(ISNUMBER(VALUE(SUBSTITUTE('Quantities Report_Secondary'!$A2176,"+",""))), VALUE(SUBSTITUTE('Quantities Report_Secondary'!$A2176,"+","")),IF('Quantities Report_Secondary'!$A2176="","End of Project",$A2177))</f>
        <v>End of Project</v>
      </c>
      <c r="B2178" s="30" t="str">
        <f>IF(ISNUMBER('Quantities Report_Secondary'!$A2176), "", TRIM(CLEAN(SUBSTITUTE('Quantities Report_Secondary'!$A2176, CHAR(160), " "))))</f>
        <v/>
      </c>
      <c r="C2178" s="30">
        <f>'Quantities Report_Secondary'!F2176</f>
        <v>0</v>
      </c>
      <c r="D2178" s="32">
        <f>'Quantities Report_Secondary'!G2176</f>
        <v>0</v>
      </c>
    </row>
    <row r="2179" spans="1:4">
      <c r="A2179" s="15" t="str">
        <f>IF(ISNUMBER(VALUE(SUBSTITUTE('Quantities Report_Secondary'!$A2177,"+",""))), VALUE(SUBSTITUTE('Quantities Report_Secondary'!$A2177,"+","")),IF('Quantities Report_Secondary'!$A2177="","End of Project",$A2178))</f>
        <v>End of Project</v>
      </c>
      <c r="B2179" s="30" t="str">
        <f>IF(ISNUMBER('Quantities Report_Secondary'!$A2177), "", TRIM(CLEAN(SUBSTITUTE('Quantities Report_Secondary'!$A2177, CHAR(160), " "))))</f>
        <v/>
      </c>
      <c r="C2179" s="30">
        <f>'Quantities Report_Secondary'!F2177</f>
        <v>0</v>
      </c>
      <c r="D2179" s="32">
        <f>'Quantities Report_Secondary'!G2177</f>
        <v>0</v>
      </c>
    </row>
    <row r="2180" spans="1:4">
      <c r="A2180" s="15" t="str">
        <f>IF(ISNUMBER(VALUE(SUBSTITUTE('Quantities Report_Secondary'!$A2178,"+",""))), VALUE(SUBSTITUTE('Quantities Report_Secondary'!$A2178,"+","")),IF('Quantities Report_Secondary'!$A2178="","End of Project",$A2179))</f>
        <v>End of Project</v>
      </c>
      <c r="B2180" s="30" t="str">
        <f>IF(ISNUMBER('Quantities Report_Secondary'!$A2178), "", TRIM(CLEAN(SUBSTITUTE('Quantities Report_Secondary'!$A2178, CHAR(160), " "))))</f>
        <v/>
      </c>
      <c r="C2180" s="30">
        <f>'Quantities Report_Secondary'!F2178</f>
        <v>0</v>
      </c>
      <c r="D2180" s="32">
        <f>'Quantities Report_Secondary'!G2178</f>
        <v>0</v>
      </c>
    </row>
    <row r="2181" spans="1:4">
      <c r="A2181" s="15" t="str">
        <f>IF(ISNUMBER(VALUE(SUBSTITUTE('Quantities Report_Secondary'!$A2179,"+",""))), VALUE(SUBSTITUTE('Quantities Report_Secondary'!$A2179,"+","")),IF('Quantities Report_Secondary'!$A2179="","End of Project",$A2180))</f>
        <v>End of Project</v>
      </c>
      <c r="B2181" s="30" t="str">
        <f>IF(ISNUMBER('Quantities Report_Secondary'!$A2179), "", TRIM(CLEAN(SUBSTITUTE('Quantities Report_Secondary'!$A2179, CHAR(160), " "))))</f>
        <v/>
      </c>
      <c r="C2181" s="30">
        <f>'Quantities Report_Secondary'!F2179</f>
        <v>0</v>
      </c>
      <c r="D2181" s="32">
        <f>'Quantities Report_Secondary'!G2179</f>
        <v>0</v>
      </c>
    </row>
    <row r="2182" spans="1:4">
      <c r="A2182" s="15" t="str">
        <f>IF(ISNUMBER(VALUE(SUBSTITUTE('Quantities Report_Secondary'!$A2180,"+",""))), VALUE(SUBSTITUTE('Quantities Report_Secondary'!$A2180,"+","")),IF('Quantities Report_Secondary'!$A2180="","End of Project",$A2181))</f>
        <v>End of Project</v>
      </c>
      <c r="B2182" s="30" t="str">
        <f>IF(ISNUMBER('Quantities Report_Secondary'!$A2180), "", TRIM(CLEAN(SUBSTITUTE('Quantities Report_Secondary'!$A2180, CHAR(160), " "))))</f>
        <v/>
      </c>
      <c r="C2182" s="30">
        <f>'Quantities Report_Secondary'!F2180</f>
        <v>0</v>
      </c>
      <c r="D2182" s="32">
        <f>'Quantities Report_Secondary'!G2180</f>
        <v>0</v>
      </c>
    </row>
    <row r="2183" spans="1:4">
      <c r="A2183" s="15" t="str">
        <f>IF(ISNUMBER(VALUE(SUBSTITUTE('Quantities Report_Secondary'!$A2181,"+",""))), VALUE(SUBSTITUTE('Quantities Report_Secondary'!$A2181,"+","")),IF('Quantities Report_Secondary'!$A2181="","End of Project",$A2182))</f>
        <v>End of Project</v>
      </c>
      <c r="B2183" s="30" t="str">
        <f>IF(ISNUMBER('Quantities Report_Secondary'!$A2181), "", TRIM(CLEAN(SUBSTITUTE('Quantities Report_Secondary'!$A2181, CHAR(160), " "))))</f>
        <v/>
      </c>
      <c r="C2183" s="30">
        <f>'Quantities Report_Secondary'!F2181</f>
        <v>0</v>
      </c>
      <c r="D2183" s="32">
        <f>'Quantities Report_Secondary'!G2181</f>
        <v>0</v>
      </c>
    </row>
    <row r="2184" spans="1:4">
      <c r="A2184" s="15" t="str">
        <f>IF(ISNUMBER(VALUE(SUBSTITUTE('Quantities Report_Secondary'!$A2182,"+",""))), VALUE(SUBSTITUTE('Quantities Report_Secondary'!$A2182,"+","")),IF('Quantities Report_Secondary'!$A2182="","End of Project",$A2183))</f>
        <v>End of Project</v>
      </c>
      <c r="B2184" s="30" t="str">
        <f>IF(ISNUMBER('Quantities Report_Secondary'!$A2182), "", TRIM(CLEAN(SUBSTITUTE('Quantities Report_Secondary'!$A2182, CHAR(160), " "))))</f>
        <v/>
      </c>
      <c r="C2184" s="30">
        <f>'Quantities Report_Secondary'!F2182</f>
        <v>0</v>
      </c>
      <c r="D2184" s="32">
        <f>'Quantities Report_Secondary'!G2182</f>
        <v>0</v>
      </c>
    </row>
    <row r="2185" spans="1:4">
      <c r="A2185" s="15" t="str">
        <f>IF(ISNUMBER(VALUE(SUBSTITUTE('Quantities Report_Secondary'!$A2183,"+",""))), VALUE(SUBSTITUTE('Quantities Report_Secondary'!$A2183,"+","")),IF('Quantities Report_Secondary'!$A2183="","End of Project",$A2184))</f>
        <v>End of Project</v>
      </c>
      <c r="B2185" s="30" t="str">
        <f>IF(ISNUMBER('Quantities Report_Secondary'!$A2183), "", TRIM(CLEAN(SUBSTITUTE('Quantities Report_Secondary'!$A2183, CHAR(160), " "))))</f>
        <v/>
      </c>
      <c r="C2185" s="30">
        <f>'Quantities Report_Secondary'!F2183</f>
        <v>0</v>
      </c>
      <c r="D2185" s="32">
        <f>'Quantities Report_Secondary'!G2183</f>
        <v>0</v>
      </c>
    </row>
    <row r="2186" spans="1:4">
      <c r="A2186" s="15" t="str">
        <f>IF(ISNUMBER(VALUE(SUBSTITUTE('Quantities Report_Secondary'!$A2184,"+",""))), VALUE(SUBSTITUTE('Quantities Report_Secondary'!$A2184,"+","")),IF('Quantities Report_Secondary'!$A2184="","End of Project",$A2185))</f>
        <v>End of Project</v>
      </c>
      <c r="B2186" s="30" t="str">
        <f>IF(ISNUMBER('Quantities Report_Secondary'!$A2184), "", TRIM(CLEAN(SUBSTITUTE('Quantities Report_Secondary'!$A2184, CHAR(160), " "))))</f>
        <v/>
      </c>
      <c r="C2186" s="30">
        <f>'Quantities Report_Secondary'!F2184</f>
        <v>0</v>
      </c>
      <c r="D2186" s="32">
        <f>'Quantities Report_Secondary'!G2184</f>
        <v>0</v>
      </c>
    </row>
    <row r="2187" spans="1:4">
      <c r="A2187" s="15" t="str">
        <f>IF(ISNUMBER(VALUE(SUBSTITUTE('Quantities Report_Secondary'!$A2185,"+",""))), VALUE(SUBSTITUTE('Quantities Report_Secondary'!$A2185,"+","")),IF('Quantities Report_Secondary'!$A2185="","End of Project",$A2186))</f>
        <v>End of Project</v>
      </c>
      <c r="B2187" s="30" t="str">
        <f>IF(ISNUMBER('Quantities Report_Secondary'!$A2185), "", TRIM(CLEAN(SUBSTITUTE('Quantities Report_Secondary'!$A2185, CHAR(160), " "))))</f>
        <v/>
      </c>
      <c r="C2187" s="30">
        <f>'Quantities Report_Secondary'!F2185</f>
        <v>0</v>
      </c>
      <c r="D2187" s="32">
        <f>'Quantities Report_Secondary'!G2185</f>
        <v>0</v>
      </c>
    </row>
    <row r="2188" spans="1:4">
      <c r="A2188" s="15" t="str">
        <f>IF(ISNUMBER(VALUE(SUBSTITUTE('Quantities Report_Secondary'!$A2186,"+",""))), VALUE(SUBSTITUTE('Quantities Report_Secondary'!$A2186,"+","")),IF('Quantities Report_Secondary'!$A2186="","End of Project",$A2187))</f>
        <v>End of Project</v>
      </c>
      <c r="B2188" s="30" t="str">
        <f>IF(ISNUMBER('Quantities Report_Secondary'!$A2186), "", TRIM(CLEAN(SUBSTITUTE('Quantities Report_Secondary'!$A2186, CHAR(160), " "))))</f>
        <v/>
      </c>
      <c r="C2188" s="30">
        <f>'Quantities Report_Secondary'!F2186</f>
        <v>0</v>
      </c>
      <c r="D2188" s="32">
        <f>'Quantities Report_Secondary'!G2186</f>
        <v>0</v>
      </c>
    </row>
    <row r="2189" spans="1:4">
      <c r="A2189" s="15" t="str">
        <f>IF(ISNUMBER(VALUE(SUBSTITUTE('Quantities Report_Secondary'!$A2187,"+",""))), VALUE(SUBSTITUTE('Quantities Report_Secondary'!$A2187,"+","")),IF('Quantities Report_Secondary'!$A2187="","End of Project",$A2188))</f>
        <v>End of Project</v>
      </c>
      <c r="B2189" s="30" t="str">
        <f>IF(ISNUMBER('Quantities Report_Secondary'!$A2187), "", TRIM(CLEAN(SUBSTITUTE('Quantities Report_Secondary'!$A2187, CHAR(160), " "))))</f>
        <v/>
      </c>
      <c r="C2189" s="30">
        <f>'Quantities Report_Secondary'!F2187</f>
        <v>0</v>
      </c>
      <c r="D2189" s="32">
        <f>'Quantities Report_Secondary'!G2187</f>
        <v>0</v>
      </c>
    </row>
    <row r="2190" spans="1:4">
      <c r="A2190" s="15" t="str">
        <f>IF(ISNUMBER(VALUE(SUBSTITUTE('Quantities Report_Secondary'!$A2188,"+",""))), VALUE(SUBSTITUTE('Quantities Report_Secondary'!$A2188,"+","")),IF('Quantities Report_Secondary'!$A2188="","End of Project",$A2189))</f>
        <v>End of Project</v>
      </c>
      <c r="B2190" s="30" t="str">
        <f>IF(ISNUMBER('Quantities Report_Secondary'!$A2188), "", TRIM(CLEAN(SUBSTITUTE('Quantities Report_Secondary'!$A2188, CHAR(160), " "))))</f>
        <v/>
      </c>
      <c r="C2190" s="30">
        <f>'Quantities Report_Secondary'!F2188</f>
        <v>0</v>
      </c>
      <c r="D2190" s="32">
        <f>'Quantities Report_Secondary'!G2188</f>
        <v>0</v>
      </c>
    </row>
    <row r="2191" spans="1:4">
      <c r="A2191" s="15" t="str">
        <f>IF(ISNUMBER(VALUE(SUBSTITUTE('Quantities Report_Secondary'!$A2189,"+",""))), VALUE(SUBSTITUTE('Quantities Report_Secondary'!$A2189,"+","")),IF('Quantities Report_Secondary'!$A2189="","End of Project",$A2190))</f>
        <v>End of Project</v>
      </c>
      <c r="B2191" s="30" t="str">
        <f>IF(ISNUMBER('Quantities Report_Secondary'!$A2189), "", TRIM(CLEAN(SUBSTITUTE('Quantities Report_Secondary'!$A2189, CHAR(160), " "))))</f>
        <v/>
      </c>
      <c r="C2191" s="30">
        <f>'Quantities Report_Secondary'!F2189</f>
        <v>0</v>
      </c>
      <c r="D2191" s="32">
        <f>'Quantities Report_Secondary'!G2189</f>
        <v>0</v>
      </c>
    </row>
    <row r="2192" spans="1:4">
      <c r="A2192" s="15" t="str">
        <f>IF(ISNUMBER(VALUE(SUBSTITUTE('Quantities Report_Secondary'!$A2190,"+",""))), VALUE(SUBSTITUTE('Quantities Report_Secondary'!$A2190,"+","")),IF('Quantities Report_Secondary'!$A2190="","End of Project",$A2191))</f>
        <v>End of Project</v>
      </c>
      <c r="B2192" s="30" t="str">
        <f>IF(ISNUMBER('Quantities Report_Secondary'!$A2190), "", TRIM(CLEAN(SUBSTITUTE('Quantities Report_Secondary'!$A2190, CHAR(160), " "))))</f>
        <v/>
      </c>
      <c r="C2192" s="30">
        <f>'Quantities Report_Secondary'!F2190</f>
        <v>0</v>
      </c>
      <c r="D2192" s="32">
        <f>'Quantities Report_Secondary'!G2190</f>
        <v>0</v>
      </c>
    </row>
    <row r="2193" spans="1:4">
      <c r="A2193" s="15" t="str">
        <f>IF(ISNUMBER(VALUE(SUBSTITUTE('Quantities Report_Secondary'!$A2191,"+",""))), VALUE(SUBSTITUTE('Quantities Report_Secondary'!$A2191,"+","")),IF('Quantities Report_Secondary'!$A2191="","End of Project",$A2192))</f>
        <v>End of Project</v>
      </c>
      <c r="B2193" s="30" t="str">
        <f>IF(ISNUMBER('Quantities Report_Secondary'!$A2191), "", TRIM(CLEAN(SUBSTITUTE('Quantities Report_Secondary'!$A2191, CHAR(160), " "))))</f>
        <v/>
      </c>
      <c r="C2193" s="30">
        <f>'Quantities Report_Secondary'!F2191</f>
        <v>0</v>
      </c>
      <c r="D2193" s="32">
        <f>'Quantities Report_Secondary'!G2191</f>
        <v>0</v>
      </c>
    </row>
    <row r="2194" spans="1:4">
      <c r="A2194" s="15" t="str">
        <f>IF(ISNUMBER(VALUE(SUBSTITUTE('Quantities Report_Secondary'!$A2192,"+",""))), VALUE(SUBSTITUTE('Quantities Report_Secondary'!$A2192,"+","")),IF('Quantities Report_Secondary'!$A2192="","End of Project",$A2193))</f>
        <v>End of Project</v>
      </c>
      <c r="B2194" s="30" t="str">
        <f>IF(ISNUMBER('Quantities Report_Secondary'!$A2192), "", TRIM(CLEAN(SUBSTITUTE('Quantities Report_Secondary'!$A2192, CHAR(160), " "))))</f>
        <v/>
      </c>
      <c r="C2194" s="30">
        <f>'Quantities Report_Secondary'!F2192</f>
        <v>0</v>
      </c>
      <c r="D2194" s="32">
        <f>'Quantities Report_Secondary'!G2192</f>
        <v>0</v>
      </c>
    </row>
    <row r="2195" spans="1:4">
      <c r="A2195" s="15" t="str">
        <f>IF(ISNUMBER(VALUE(SUBSTITUTE('Quantities Report_Secondary'!$A2193,"+",""))), VALUE(SUBSTITUTE('Quantities Report_Secondary'!$A2193,"+","")),IF('Quantities Report_Secondary'!$A2193="","End of Project",$A2194))</f>
        <v>End of Project</v>
      </c>
      <c r="B2195" s="30" t="str">
        <f>IF(ISNUMBER('Quantities Report_Secondary'!$A2193), "", TRIM(CLEAN(SUBSTITUTE('Quantities Report_Secondary'!$A2193, CHAR(160), " "))))</f>
        <v/>
      </c>
      <c r="C2195" s="30">
        <f>'Quantities Report_Secondary'!F2193</f>
        <v>0</v>
      </c>
      <c r="D2195" s="32">
        <f>'Quantities Report_Secondary'!G2193</f>
        <v>0</v>
      </c>
    </row>
    <row r="2196" spans="1:4">
      <c r="A2196" s="15" t="str">
        <f>IF(ISNUMBER(VALUE(SUBSTITUTE('Quantities Report_Secondary'!$A2194,"+",""))), VALUE(SUBSTITUTE('Quantities Report_Secondary'!$A2194,"+","")),IF('Quantities Report_Secondary'!$A2194="","End of Project",$A2195))</f>
        <v>End of Project</v>
      </c>
      <c r="B2196" s="30" t="str">
        <f>IF(ISNUMBER('Quantities Report_Secondary'!$A2194), "", TRIM(CLEAN(SUBSTITUTE('Quantities Report_Secondary'!$A2194, CHAR(160), " "))))</f>
        <v/>
      </c>
      <c r="C2196" s="30">
        <f>'Quantities Report_Secondary'!F2194</f>
        <v>0</v>
      </c>
      <c r="D2196" s="32">
        <f>'Quantities Report_Secondary'!G2194</f>
        <v>0</v>
      </c>
    </row>
    <row r="2197" spans="1:4">
      <c r="A2197" s="15" t="str">
        <f>IF(ISNUMBER(VALUE(SUBSTITUTE('Quantities Report_Secondary'!$A2195,"+",""))), VALUE(SUBSTITUTE('Quantities Report_Secondary'!$A2195,"+","")),IF('Quantities Report_Secondary'!$A2195="","End of Project",$A2196))</f>
        <v>End of Project</v>
      </c>
      <c r="B2197" s="30" t="str">
        <f>IF(ISNUMBER('Quantities Report_Secondary'!$A2195), "", TRIM(CLEAN(SUBSTITUTE('Quantities Report_Secondary'!$A2195, CHAR(160), " "))))</f>
        <v/>
      </c>
      <c r="C2197" s="30">
        <f>'Quantities Report_Secondary'!F2195</f>
        <v>0</v>
      </c>
      <c r="D2197" s="32">
        <f>'Quantities Report_Secondary'!G2195</f>
        <v>0</v>
      </c>
    </row>
    <row r="2198" spans="1:4">
      <c r="A2198" s="15" t="str">
        <f>IF(ISNUMBER(VALUE(SUBSTITUTE('Quantities Report_Secondary'!$A2196,"+",""))), VALUE(SUBSTITUTE('Quantities Report_Secondary'!$A2196,"+","")),IF('Quantities Report_Secondary'!$A2196="","End of Project",$A2197))</f>
        <v>End of Project</v>
      </c>
      <c r="B2198" s="30" t="str">
        <f>IF(ISNUMBER('Quantities Report_Secondary'!$A2196), "", TRIM(CLEAN(SUBSTITUTE('Quantities Report_Secondary'!$A2196, CHAR(160), " "))))</f>
        <v/>
      </c>
      <c r="C2198" s="30">
        <f>'Quantities Report_Secondary'!F2196</f>
        <v>0</v>
      </c>
      <c r="D2198" s="32">
        <f>'Quantities Report_Secondary'!G2196</f>
        <v>0</v>
      </c>
    </row>
    <row r="2199" spans="1:4">
      <c r="A2199" s="15" t="str">
        <f>IF(ISNUMBER(VALUE(SUBSTITUTE('Quantities Report_Secondary'!$A2197,"+",""))), VALUE(SUBSTITUTE('Quantities Report_Secondary'!$A2197,"+","")),IF('Quantities Report_Secondary'!$A2197="","End of Project",$A2198))</f>
        <v>End of Project</v>
      </c>
      <c r="B2199" s="30" t="str">
        <f>IF(ISNUMBER('Quantities Report_Secondary'!$A2197), "", TRIM(CLEAN(SUBSTITUTE('Quantities Report_Secondary'!$A2197, CHAR(160), " "))))</f>
        <v/>
      </c>
      <c r="C2199" s="30">
        <f>'Quantities Report_Secondary'!F2197</f>
        <v>0</v>
      </c>
      <c r="D2199" s="32">
        <f>'Quantities Report_Secondary'!G2197</f>
        <v>0</v>
      </c>
    </row>
    <row r="2200" spans="1:4">
      <c r="A2200" s="15" t="str">
        <f>IF(ISNUMBER(VALUE(SUBSTITUTE('Quantities Report_Secondary'!$A2198,"+",""))), VALUE(SUBSTITUTE('Quantities Report_Secondary'!$A2198,"+","")),IF('Quantities Report_Secondary'!$A2198="","End of Project",$A2199))</f>
        <v>End of Project</v>
      </c>
      <c r="B2200" s="30" t="str">
        <f>IF(ISNUMBER('Quantities Report_Secondary'!$A2198), "", TRIM(CLEAN(SUBSTITUTE('Quantities Report_Secondary'!$A2198, CHAR(160), " "))))</f>
        <v/>
      </c>
      <c r="C2200" s="30">
        <f>'Quantities Report_Secondary'!F2198</f>
        <v>0</v>
      </c>
      <c r="D2200" s="32">
        <f>'Quantities Report_Secondary'!G2198</f>
        <v>0</v>
      </c>
    </row>
    <row r="2201" spans="1:4">
      <c r="A2201" s="15" t="str">
        <f>IF(ISNUMBER(VALUE(SUBSTITUTE('Quantities Report_Secondary'!$A2199,"+",""))), VALUE(SUBSTITUTE('Quantities Report_Secondary'!$A2199,"+","")),IF('Quantities Report_Secondary'!$A2199="","End of Project",$A2200))</f>
        <v>End of Project</v>
      </c>
      <c r="B2201" s="30" t="str">
        <f>IF(ISNUMBER('Quantities Report_Secondary'!$A2199), "", TRIM(CLEAN(SUBSTITUTE('Quantities Report_Secondary'!$A2199, CHAR(160), " "))))</f>
        <v/>
      </c>
      <c r="C2201" s="30">
        <f>'Quantities Report_Secondary'!F2199</f>
        <v>0</v>
      </c>
      <c r="D2201" s="32">
        <f>'Quantities Report_Secondary'!G2199</f>
        <v>0</v>
      </c>
    </row>
    <row r="2202" spans="1:4">
      <c r="A2202" s="15" t="str">
        <f>IF(ISNUMBER(VALUE(SUBSTITUTE('Quantities Report_Secondary'!$A2200,"+",""))), VALUE(SUBSTITUTE('Quantities Report_Secondary'!$A2200,"+","")),IF('Quantities Report_Secondary'!$A2200="","End of Project",$A2201))</f>
        <v>End of Project</v>
      </c>
      <c r="B2202" s="30" t="str">
        <f>IF(ISNUMBER('Quantities Report_Secondary'!$A2200), "", TRIM(CLEAN(SUBSTITUTE('Quantities Report_Secondary'!$A2200, CHAR(160), " "))))</f>
        <v/>
      </c>
      <c r="C2202" s="30">
        <f>'Quantities Report_Secondary'!F2200</f>
        <v>0</v>
      </c>
      <c r="D2202" s="32">
        <f>'Quantities Report_Secondary'!G2200</f>
        <v>0</v>
      </c>
    </row>
    <row r="2203" spans="1:4">
      <c r="A2203" s="15" t="str">
        <f>IF(ISNUMBER(VALUE(SUBSTITUTE('Quantities Report_Secondary'!$A2201,"+",""))), VALUE(SUBSTITUTE('Quantities Report_Secondary'!$A2201,"+","")),IF('Quantities Report_Secondary'!$A2201="","End of Project",$A2202))</f>
        <v>End of Project</v>
      </c>
      <c r="B2203" s="30" t="str">
        <f>IF(ISNUMBER('Quantities Report_Secondary'!$A2201), "", TRIM(CLEAN(SUBSTITUTE('Quantities Report_Secondary'!$A2201, CHAR(160), " "))))</f>
        <v/>
      </c>
      <c r="C2203" s="30">
        <f>'Quantities Report_Secondary'!F2201</f>
        <v>0</v>
      </c>
      <c r="D2203" s="32">
        <f>'Quantities Report_Secondary'!G2201</f>
        <v>0</v>
      </c>
    </row>
    <row r="2204" spans="1:4">
      <c r="A2204" s="15" t="str">
        <f>IF(ISNUMBER(VALUE(SUBSTITUTE('Quantities Report_Secondary'!$A2202,"+",""))), VALUE(SUBSTITUTE('Quantities Report_Secondary'!$A2202,"+","")),IF('Quantities Report_Secondary'!$A2202="","End of Project",$A2203))</f>
        <v>End of Project</v>
      </c>
      <c r="B2204" s="30" t="str">
        <f>IF(ISNUMBER('Quantities Report_Secondary'!$A2202), "", TRIM(CLEAN(SUBSTITUTE('Quantities Report_Secondary'!$A2202, CHAR(160), " "))))</f>
        <v/>
      </c>
      <c r="C2204" s="30">
        <f>'Quantities Report_Secondary'!F2202</f>
        <v>0</v>
      </c>
      <c r="D2204" s="32">
        <f>'Quantities Report_Secondary'!G2202</f>
        <v>0</v>
      </c>
    </row>
    <row r="2205" spans="1:4">
      <c r="A2205" s="15" t="str">
        <f>IF(ISNUMBER(VALUE(SUBSTITUTE('Quantities Report_Secondary'!$A2203,"+",""))), VALUE(SUBSTITUTE('Quantities Report_Secondary'!$A2203,"+","")),IF('Quantities Report_Secondary'!$A2203="","End of Project",$A2204))</f>
        <v>End of Project</v>
      </c>
      <c r="B2205" s="30" t="str">
        <f>IF(ISNUMBER('Quantities Report_Secondary'!$A2203), "", TRIM(CLEAN(SUBSTITUTE('Quantities Report_Secondary'!$A2203, CHAR(160), " "))))</f>
        <v/>
      </c>
      <c r="C2205" s="30">
        <f>'Quantities Report_Secondary'!F2203</f>
        <v>0</v>
      </c>
      <c r="D2205" s="32">
        <f>'Quantities Report_Secondary'!G2203</f>
        <v>0</v>
      </c>
    </row>
    <row r="2206" spans="1:4">
      <c r="A2206" s="15" t="str">
        <f>IF(ISNUMBER(VALUE(SUBSTITUTE('Quantities Report_Secondary'!$A2204,"+",""))), VALUE(SUBSTITUTE('Quantities Report_Secondary'!$A2204,"+","")),IF('Quantities Report_Secondary'!$A2204="","End of Project",$A2205))</f>
        <v>End of Project</v>
      </c>
      <c r="B2206" s="30" t="str">
        <f>IF(ISNUMBER('Quantities Report_Secondary'!$A2204), "", TRIM(CLEAN(SUBSTITUTE('Quantities Report_Secondary'!$A2204, CHAR(160), " "))))</f>
        <v/>
      </c>
      <c r="C2206" s="30">
        <f>'Quantities Report_Secondary'!F2204</f>
        <v>0</v>
      </c>
      <c r="D2206" s="32">
        <f>'Quantities Report_Secondary'!G2204</f>
        <v>0</v>
      </c>
    </row>
    <row r="2207" spans="1:4">
      <c r="A2207" s="15" t="str">
        <f>IF(ISNUMBER(VALUE(SUBSTITUTE('Quantities Report_Secondary'!$A2205,"+",""))), VALUE(SUBSTITUTE('Quantities Report_Secondary'!$A2205,"+","")),IF('Quantities Report_Secondary'!$A2205="","End of Project",$A2206))</f>
        <v>End of Project</v>
      </c>
      <c r="B2207" s="30" t="str">
        <f>IF(ISNUMBER('Quantities Report_Secondary'!$A2205), "", TRIM(CLEAN(SUBSTITUTE('Quantities Report_Secondary'!$A2205, CHAR(160), " "))))</f>
        <v/>
      </c>
      <c r="C2207" s="30">
        <f>'Quantities Report_Secondary'!F2205</f>
        <v>0</v>
      </c>
      <c r="D2207" s="32">
        <f>'Quantities Report_Secondary'!G2205</f>
        <v>0</v>
      </c>
    </row>
    <row r="2208" spans="1:4">
      <c r="A2208" s="15" t="str">
        <f>IF(ISNUMBER(VALUE(SUBSTITUTE('Quantities Report_Secondary'!$A2206,"+",""))), VALUE(SUBSTITUTE('Quantities Report_Secondary'!$A2206,"+","")),IF('Quantities Report_Secondary'!$A2206="","End of Project",$A2207))</f>
        <v>End of Project</v>
      </c>
      <c r="B2208" s="30" t="str">
        <f>IF(ISNUMBER('Quantities Report_Secondary'!$A2206), "", TRIM(CLEAN(SUBSTITUTE('Quantities Report_Secondary'!$A2206, CHAR(160), " "))))</f>
        <v/>
      </c>
      <c r="C2208" s="30">
        <f>'Quantities Report_Secondary'!F2206</f>
        <v>0</v>
      </c>
      <c r="D2208" s="32">
        <f>'Quantities Report_Secondary'!G2206</f>
        <v>0</v>
      </c>
    </row>
    <row r="2209" spans="1:4">
      <c r="A2209" s="15" t="str">
        <f>IF(ISNUMBER(VALUE(SUBSTITUTE('Quantities Report_Secondary'!$A2207,"+",""))), VALUE(SUBSTITUTE('Quantities Report_Secondary'!$A2207,"+","")),IF('Quantities Report_Secondary'!$A2207="","End of Project",$A2208))</f>
        <v>End of Project</v>
      </c>
      <c r="B2209" s="30" t="str">
        <f>IF(ISNUMBER('Quantities Report_Secondary'!$A2207), "", TRIM(CLEAN(SUBSTITUTE('Quantities Report_Secondary'!$A2207, CHAR(160), " "))))</f>
        <v/>
      </c>
      <c r="C2209" s="30">
        <f>'Quantities Report_Secondary'!F2207</f>
        <v>0</v>
      </c>
      <c r="D2209" s="32">
        <f>'Quantities Report_Secondary'!G2207</f>
        <v>0</v>
      </c>
    </row>
    <row r="2210" spans="1:4">
      <c r="A2210" s="15" t="str">
        <f>IF(ISNUMBER(VALUE(SUBSTITUTE('Quantities Report_Secondary'!$A2208,"+",""))), VALUE(SUBSTITUTE('Quantities Report_Secondary'!$A2208,"+","")),IF('Quantities Report_Secondary'!$A2208="","End of Project",$A2209))</f>
        <v>End of Project</v>
      </c>
      <c r="B2210" s="30" t="str">
        <f>IF(ISNUMBER('Quantities Report_Secondary'!$A2208), "", TRIM(CLEAN(SUBSTITUTE('Quantities Report_Secondary'!$A2208, CHAR(160), " "))))</f>
        <v/>
      </c>
      <c r="C2210" s="30">
        <f>'Quantities Report_Secondary'!F2208</f>
        <v>0</v>
      </c>
      <c r="D2210" s="32">
        <f>'Quantities Report_Secondary'!G2208</f>
        <v>0</v>
      </c>
    </row>
    <row r="2211" spans="1:4">
      <c r="A2211" s="15" t="str">
        <f>IF(ISNUMBER(VALUE(SUBSTITUTE('Quantities Report_Secondary'!$A2209,"+",""))), VALUE(SUBSTITUTE('Quantities Report_Secondary'!$A2209,"+","")),IF('Quantities Report_Secondary'!$A2209="","End of Project",$A2210))</f>
        <v>End of Project</v>
      </c>
      <c r="B2211" s="30" t="str">
        <f>IF(ISNUMBER('Quantities Report_Secondary'!$A2209), "", TRIM(CLEAN(SUBSTITUTE('Quantities Report_Secondary'!$A2209, CHAR(160), " "))))</f>
        <v/>
      </c>
      <c r="C2211" s="30">
        <f>'Quantities Report_Secondary'!F2209</f>
        <v>0</v>
      </c>
      <c r="D2211" s="32">
        <f>'Quantities Report_Secondary'!G2209</f>
        <v>0</v>
      </c>
    </row>
    <row r="2212" spans="1:4">
      <c r="A2212" s="15" t="str">
        <f>IF(ISNUMBER(VALUE(SUBSTITUTE('Quantities Report_Secondary'!$A2210,"+",""))), VALUE(SUBSTITUTE('Quantities Report_Secondary'!$A2210,"+","")),IF('Quantities Report_Secondary'!$A2210="","End of Project",$A2211))</f>
        <v>End of Project</v>
      </c>
      <c r="B2212" s="30" t="str">
        <f>IF(ISNUMBER('Quantities Report_Secondary'!$A2210), "", TRIM(CLEAN(SUBSTITUTE('Quantities Report_Secondary'!$A2210, CHAR(160), " "))))</f>
        <v/>
      </c>
      <c r="C2212" s="30">
        <f>'Quantities Report_Secondary'!F2210</f>
        <v>0</v>
      </c>
      <c r="D2212" s="32">
        <f>'Quantities Report_Secondary'!G2210</f>
        <v>0</v>
      </c>
    </row>
    <row r="2213" spans="1:4">
      <c r="A2213" s="15" t="str">
        <f>IF(ISNUMBER(VALUE(SUBSTITUTE('Quantities Report_Secondary'!$A2211,"+",""))), VALUE(SUBSTITUTE('Quantities Report_Secondary'!$A2211,"+","")),IF('Quantities Report_Secondary'!$A2211="","End of Project",$A2212))</f>
        <v>End of Project</v>
      </c>
      <c r="B2213" s="30" t="str">
        <f>IF(ISNUMBER('Quantities Report_Secondary'!$A2211), "", TRIM(CLEAN(SUBSTITUTE('Quantities Report_Secondary'!$A2211, CHAR(160), " "))))</f>
        <v/>
      </c>
      <c r="C2213" s="30">
        <f>'Quantities Report_Secondary'!F2211</f>
        <v>0</v>
      </c>
      <c r="D2213" s="32">
        <f>'Quantities Report_Secondary'!G2211</f>
        <v>0</v>
      </c>
    </row>
    <row r="2214" spans="1:4">
      <c r="A2214" s="15" t="str">
        <f>IF(ISNUMBER(VALUE(SUBSTITUTE('Quantities Report_Secondary'!$A2212,"+",""))), VALUE(SUBSTITUTE('Quantities Report_Secondary'!$A2212,"+","")),IF('Quantities Report_Secondary'!$A2212="","End of Project",$A2213))</f>
        <v>End of Project</v>
      </c>
      <c r="B2214" s="30" t="str">
        <f>IF(ISNUMBER('Quantities Report_Secondary'!$A2212), "", TRIM(CLEAN(SUBSTITUTE('Quantities Report_Secondary'!$A2212, CHAR(160), " "))))</f>
        <v/>
      </c>
      <c r="C2214" s="30">
        <f>'Quantities Report_Secondary'!F2212</f>
        <v>0</v>
      </c>
      <c r="D2214" s="32">
        <f>'Quantities Report_Secondary'!G2212</f>
        <v>0</v>
      </c>
    </row>
    <row r="2215" spans="1:4">
      <c r="A2215" s="15" t="str">
        <f>IF(ISNUMBER(VALUE(SUBSTITUTE('Quantities Report_Secondary'!$A2213,"+",""))), VALUE(SUBSTITUTE('Quantities Report_Secondary'!$A2213,"+","")),IF('Quantities Report_Secondary'!$A2213="","End of Project",$A2214))</f>
        <v>End of Project</v>
      </c>
      <c r="B2215" s="30" t="str">
        <f>IF(ISNUMBER('Quantities Report_Secondary'!$A2213), "", TRIM(CLEAN(SUBSTITUTE('Quantities Report_Secondary'!$A2213, CHAR(160), " "))))</f>
        <v/>
      </c>
      <c r="C2215" s="30">
        <f>'Quantities Report_Secondary'!F2213</f>
        <v>0</v>
      </c>
      <c r="D2215" s="32">
        <f>'Quantities Report_Secondary'!G2213</f>
        <v>0</v>
      </c>
    </row>
    <row r="2216" spans="1:4">
      <c r="A2216" s="15" t="str">
        <f>IF(ISNUMBER(VALUE(SUBSTITUTE('Quantities Report_Secondary'!$A2214,"+",""))), VALUE(SUBSTITUTE('Quantities Report_Secondary'!$A2214,"+","")),IF('Quantities Report_Secondary'!$A2214="","End of Project",$A2215))</f>
        <v>End of Project</v>
      </c>
      <c r="B2216" s="30" t="str">
        <f>IF(ISNUMBER('Quantities Report_Secondary'!$A2214), "", TRIM(CLEAN(SUBSTITUTE('Quantities Report_Secondary'!$A2214, CHAR(160), " "))))</f>
        <v/>
      </c>
      <c r="C2216" s="30">
        <f>'Quantities Report_Secondary'!F2214</f>
        <v>0</v>
      </c>
      <c r="D2216" s="32">
        <f>'Quantities Report_Secondary'!G2214</f>
        <v>0</v>
      </c>
    </row>
    <row r="2217" spans="1:4">
      <c r="A2217" s="15" t="str">
        <f>IF(ISNUMBER(VALUE(SUBSTITUTE('Quantities Report_Secondary'!$A2215,"+",""))), VALUE(SUBSTITUTE('Quantities Report_Secondary'!$A2215,"+","")),IF('Quantities Report_Secondary'!$A2215="","End of Project",$A2216))</f>
        <v>End of Project</v>
      </c>
      <c r="B2217" s="30" t="str">
        <f>IF(ISNUMBER('Quantities Report_Secondary'!$A2215), "", TRIM(CLEAN(SUBSTITUTE('Quantities Report_Secondary'!$A2215, CHAR(160), " "))))</f>
        <v/>
      </c>
      <c r="C2217" s="30">
        <f>'Quantities Report_Secondary'!F2215</f>
        <v>0</v>
      </c>
      <c r="D2217" s="32">
        <f>'Quantities Report_Secondary'!G2215</f>
        <v>0</v>
      </c>
    </row>
    <row r="2218" spans="1:4">
      <c r="A2218" s="15" t="str">
        <f>IF(ISNUMBER(VALUE(SUBSTITUTE('Quantities Report_Secondary'!$A2216,"+",""))), VALUE(SUBSTITUTE('Quantities Report_Secondary'!$A2216,"+","")),IF('Quantities Report_Secondary'!$A2216="","End of Project",$A2217))</f>
        <v>End of Project</v>
      </c>
      <c r="B2218" s="30" t="str">
        <f>IF(ISNUMBER('Quantities Report_Secondary'!$A2216), "", TRIM(CLEAN(SUBSTITUTE('Quantities Report_Secondary'!$A2216, CHAR(160), " "))))</f>
        <v/>
      </c>
      <c r="C2218" s="30">
        <f>'Quantities Report_Secondary'!F2216</f>
        <v>0</v>
      </c>
      <c r="D2218" s="32">
        <f>'Quantities Report_Secondary'!G2216</f>
        <v>0</v>
      </c>
    </row>
    <row r="2219" spans="1:4">
      <c r="A2219" s="15" t="str">
        <f>IF(ISNUMBER(VALUE(SUBSTITUTE('Quantities Report_Secondary'!$A2217,"+",""))), VALUE(SUBSTITUTE('Quantities Report_Secondary'!$A2217,"+","")),IF('Quantities Report_Secondary'!$A2217="","End of Project",$A2218))</f>
        <v>End of Project</v>
      </c>
      <c r="B2219" s="30" t="str">
        <f>IF(ISNUMBER('Quantities Report_Secondary'!$A2217), "", TRIM(CLEAN(SUBSTITUTE('Quantities Report_Secondary'!$A2217, CHAR(160), " "))))</f>
        <v/>
      </c>
      <c r="C2219" s="30">
        <f>'Quantities Report_Secondary'!F2217</f>
        <v>0</v>
      </c>
      <c r="D2219" s="32">
        <f>'Quantities Report_Secondary'!G2217</f>
        <v>0</v>
      </c>
    </row>
    <row r="2220" spans="1:4">
      <c r="A2220" s="15" t="str">
        <f>IF(ISNUMBER(VALUE(SUBSTITUTE('Quantities Report_Secondary'!$A2218,"+",""))), VALUE(SUBSTITUTE('Quantities Report_Secondary'!$A2218,"+","")),IF('Quantities Report_Secondary'!$A2218="","End of Project",$A2219))</f>
        <v>End of Project</v>
      </c>
      <c r="B2220" s="30" t="str">
        <f>IF(ISNUMBER('Quantities Report_Secondary'!$A2218), "", TRIM(CLEAN(SUBSTITUTE('Quantities Report_Secondary'!$A2218, CHAR(160), " "))))</f>
        <v/>
      </c>
      <c r="C2220" s="30">
        <f>'Quantities Report_Secondary'!F2218</f>
        <v>0</v>
      </c>
      <c r="D2220" s="32">
        <f>'Quantities Report_Secondary'!G2218</f>
        <v>0</v>
      </c>
    </row>
    <row r="2221" spans="1:4">
      <c r="A2221" s="15" t="str">
        <f>IF(ISNUMBER(VALUE(SUBSTITUTE('Quantities Report_Secondary'!$A2219,"+",""))), VALUE(SUBSTITUTE('Quantities Report_Secondary'!$A2219,"+","")),IF('Quantities Report_Secondary'!$A2219="","End of Project",$A2220))</f>
        <v>End of Project</v>
      </c>
      <c r="B2221" s="30" t="str">
        <f>IF(ISNUMBER('Quantities Report_Secondary'!$A2219), "", TRIM(CLEAN(SUBSTITUTE('Quantities Report_Secondary'!$A2219, CHAR(160), " "))))</f>
        <v/>
      </c>
      <c r="C2221" s="30">
        <f>'Quantities Report_Secondary'!F2219</f>
        <v>0</v>
      </c>
      <c r="D2221" s="32">
        <f>'Quantities Report_Secondary'!G2219</f>
        <v>0</v>
      </c>
    </row>
    <row r="2222" spans="1:4">
      <c r="A2222" s="15" t="str">
        <f>IF(ISNUMBER(VALUE(SUBSTITUTE('Quantities Report_Secondary'!$A2220,"+",""))), VALUE(SUBSTITUTE('Quantities Report_Secondary'!$A2220,"+","")),IF('Quantities Report_Secondary'!$A2220="","End of Project",$A2221))</f>
        <v>End of Project</v>
      </c>
      <c r="B2222" s="30" t="str">
        <f>IF(ISNUMBER('Quantities Report_Secondary'!$A2220), "", TRIM(CLEAN(SUBSTITUTE('Quantities Report_Secondary'!$A2220, CHAR(160), " "))))</f>
        <v/>
      </c>
      <c r="C2222" s="30">
        <f>'Quantities Report_Secondary'!F2220</f>
        <v>0</v>
      </c>
      <c r="D2222" s="32">
        <f>'Quantities Report_Secondary'!G2220</f>
        <v>0</v>
      </c>
    </row>
    <row r="2223" spans="1:4">
      <c r="A2223" s="15" t="str">
        <f>IF(ISNUMBER(VALUE(SUBSTITUTE('Quantities Report_Secondary'!$A2221,"+",""))), VALUE(SUBSTITUTE('Quantities Report_Secondary'!$A2221,"+","")),IF('Quantities Report_Secondary'!$A2221="","End of Project",$A2222))</f>
        <v>End of Project</v>
      </c>
      <c r="B2223" s="30" t="str">
        <f>IF(ISNUMBER('Quantities Report_Secondary'!$A2221), "", TRIM(CLEAN(SUBSTITUTE('Quantities Report_Secondary'!$A2221, CHAR(160), " "))))</f>
        <v/>
      </c>
      <c r="C2223" s="30">
        <f>'Quantities Report_Secondary'!F2221</f>
        <v>0</v>
      </c>
      <c r="D2223" s="32">
        <f>'Quantities Report_Secondary'!G2221</f>
        <v>0</v>
      </c>
    </row>
    <row r="2224" spans="1:4">
      <c r="A2224" s="15" t="str">
        <f>IF(ISNUMBER(VALUE(SUBSTITUTE('Quantities Report_Secondary'!$A2222,"+",""))), VALUE(SUBSTITUTE('Quantities Report_Secondary'!$A2222,"+","")),IF('Quantities Report_Secondary'!$A2222="","End of Project",$A2223))</f>
        <v>End of Project</v>
      </c>
      <c r="B2224" s="30" t="str">
        <f>IF(ISNUMBER('Quantities Report_Secondary'!$A2222), "", TRIM(CLEAN(SUBSTITUTE('Quantities Report_Secondary'!$A2222, CHAR(160), " "))))</f>
        <v/>
      </c>
      <c r="C2224" s="30">
        <f>'Quantities Report_Secondary'!F2222</f>
        <v>0</v>
      </c>
      <c r="D2224" s="32">
        <f>'Quantities Report_Secondary'!G2222</f>
        <v>0</v>
      </c>
    </row>
    <row r="2225" spans="1:4">
      <c r="A2225" s="15" t="str">
        <f>IF(ISNUMBER(VALUE(SUBSTITUTE('Quantities Report_Secondary'!$A2223,"+",""))), VALUE(SUBSTITUTE('Quantities Report_Secondary'!$A2223,"+","")),IF('Quantities Report_Secondary'!$A2223="","End of Project",$A2224))</f>
        <v>End of Project</v>
      </c>
      <c r="B2225" s="30" t="str">
        <f>IF(ISNUMBER('Quantities Report_Secondary'!$A2223), "", TRIM(CLEAN(SUBSTITUTE('Quantities Report_Secondary'!$A2223, CHAR(160), " "))))</f>
        <v/>
      </c>
      <c r="C2225" s="30">
        <f>'Quantities Report_Secondary'!F2223</f>
        <v>0</v>
      </c>
      <c r="D2225" s="32">
        <f>'Quantities Report_Secondary'!G2223</f>
        <v>0</v>
      </c>
    </row>
    <row r="2226" spans="1:4">
      <c r="A2226" s="15" t="str">
        <f>IF(ISNUMBER(VALUE(SUBSTITUTE('Quantities Report_Secondary'!$A2224,"+",""))), VALUE(SUBSTITUTE('Quantities Report_Secondary'!$A2224,"+","")),IF('Quantities Report_Secondary'!$A2224="","End of Project",$A2225))</f>
        <v>End of Project</v>
      </c>
      <c r="B2226" s="30" t="str">
        <f>IF(ISNUMBER('Quantities Report_Secondary'!$A2224), "", TRIM(CLEAN(SUBSTITUTE('Quantities Report_Secondary'!$A2224, CHAR(160), " "))))</f>
        <v/>
      </c>
      <c r="C2226" s="30">
        <f>'Quantities Report_Secondary'!F2224</f>
        <v>0</v>
      </c>
      <c r="D2226" s="32">
        <f>'Quantities Report_Secondary'!G2224</f>
        <v>0</v>
      </c>
    </row>
    <row r="2227" spans="1:4">
      <c r="A2227" s="15" t="str">
        <f>IF(ISNUMBER(VALUE(SUBSTITUTE('Quantities Report_Secondary'!$A2225,"+",""))), VALUE(SUBSTITUTE('Quantities Report_Secondary'!$A2225,"+","")),IF('Quantities Report_Secondary'!$A2225="","End of Project",$A2226))</f>
        <v>End of Project</v>
      </c>
      <c r="B2227" s="30" t="str">
        <f>IF(ISNUMBER('Quantities Report_Secondary'!$A2225), "", TRIM(CLEAN(SUBSTITUTE('Quantities Report_Secondary'!$A2225, CHAR(160), " "))))</f>
        <v/>
      </c>
      <c r="C2227" s="30">
        <f>'Quantities Report_Secondary'!F2225</f>
        <v>0</v>
      </c>
      <c r="D2227" s="32">
        <f>'Quantities Report_Secondary'!G2225</f>
        <v>0</v>
      </c>
    </row>
    <row r="2228" spans="1:4">
      <c r="A2228" s="15" t="str">
        <f>IF(ISNUMBER(VALUE(SUBSTITUTE('Quantities Report_Secondary'!$A2226,"+",""))), VALUE(SUBSTITUTE('Quantities Report_Secondary'!$A2226,"+","")),IF('Quantities Report_Secondary'!$A2226="","End of Project",$A2227))</f>
        <v>End of Project</v>
      </c>
      <c r="B2228" s="30" t="str">
        <f>IF(ISNUMBER('Quantities Report_Secondary'!$A2226), "", TRIM(CLEAN(SUBSTITUTE('Quantities Report_Secondary'!$A2226, CHAR(160), " "))))</f>
        <v/>
      </c>
      <c r="C2228" s="30">
        <f>'Quantities Report_Secondary'!F2226</f>
        <v>0</v>
      </c>
      <c r="D2228" s="32">
        <f>'Quantities Report_Secondary'!G2226</f>
        <v>0</v>
      </c>
    </row>
    <row r="2229" spans="1:4">
      <c r="A2229" s="15" t="str">
        <f>IF(ISNUMBER(VALUE(SUBSTITUTE('Quantities Report_Secondary'!$A2227,"+",""))), VALUE(SUBSTITUTE('Quantities Report_Secondary'!$A2227,"+","")),IF('Quantities Report_Secondary'!$A2227="","End of Project",$A2228))</f>
        <v>End of Project</v>
      </c>
      <c r="B2229" s="30" t="str">
        <f>IF(ISNUMBER('Quantities Report_Secondary'!$A2227), "", TRIM(CLEAN(SUBSTITUTE('Quantities Report_Secondary'!$A2227, CHAR(160), " "))))</f>
        <v/>
      </c>
      <c r="C2229" s="30">
        <f>'Quantities Report_Secondary'!F2227</f>
        <v>0</v>
      </c>
      <c r="D2229" s="32">
        <f>'Quantities Report_Secondary'!G2227</f>
        <v>0</v>
      </c>
    </row>
    <row r="2230" spans="1:4">
      <c r="A2230" s="15" t="str">
        <f>IF(ISNUMBER(VALUE(SUBSTITUTE('Quantities Report_Secondary'!$A2228,"+",""))), VALUE(SUBSTITUTE('Quantities Report_Secondary'!$A2228,"+","")),IF('Quantities Report_Secondary'!$A2228="","End of Project",$A2229))</f>
        <v>End of Project</v>
      </c>
      <c r="B2230" s="30" t="str">
        <f>IF(ISNUMBER('Quantities Report_Secondary'!$A2228), "", TRIM(CLEAN(SUBSTITUTE('Quantities Report_Secondary'!$A2228, CHAR(160), " "))))</f>
        <v/>
      </c>
      <c r="C2230" s="30">
        <f>'Quantities Report_Secondary'!F2228</f>
        <v>0</v>
      </c>
      <c r="D2230" s="32">
        <f>'Quantities Report_Secondary'!G2228</f>
        <v>0</v>
      </c>
    </row>
    <row r="2231" spans="1:4">
      <c r="A2231" s="15" t="str">
        <f>IF(ISNUMBER(VALUE(SUBSTITUTE('Quantities Report_Secondary'!$A2229,"+",""))), VALUE(SUBSTITUTE('Quantities Report_Secondary'!$A2229,"+","")),IF('Quantities Report_Secondary'!$A2229="","End of Project",$A2230))</f>
        <v>End of Project</v>
      </c>
      <c r="B2231" s="30" t="str">
        <f>IF(ISNUMBER('Quantities Report_Secondary'!$A2229), "", TRIM(CLEAN(SUBSTITUTE('Quantities Report_Secondary'!$A2229, CHAR(160), " "))))</f>
        <v/>
      </c>
      <c r="C2231" s="30">
        <f>'Quantities Report_Secondary'!F2229</f>
        <v>0</v>
      </c>
      <c r="D2231" s="32">
        <f>'Quantities Report_Secondary'!G2229</f>
        <v>0</v>
      </c>
    </row>
    <row r="2232" spans="1:4">
      <c r="A2232" s="15" t="str">
        <f>IF(ISNUMBER(VALUE(SUBSTITUTE('Quantities Report_Secondary'!$A2230,"+",""))), VALUE(SUBSTITUTE('Quantities Report_Secondary'!$A2230,"+","")),IF('Quantities Report_Secondary'!$A2230="","End of Project",$A2231))</f>
        <v>End of Project</v>
      </c>
      <c r="B2232" s="30" t="str">
        <f>IF(ISNUMBER('Quantities Report_Secondary'!$A2230), "", TRIM(CLEAN(SUBSTITUTE('Quantities Report_Secondary'!$A2230, CHAR(160), " "))))</f>
        <v/>
      </c>
      <c r="C2232" s="30">
        <f>'Quantities Report_Secondary'!F2230</f>
        <v>0</v>
      </c>
      <c r="D2232" s="32">
        <f>'Quantities Report_Secondary'!G2230</f>
        <v>0</v>
      </c>
    </row>
    <row r="2233" spans="1:4">
      <c r="A2233" s="15" t="str">
        <f>IF(ISNUMBER(VALUE(SUBSTITUTE('Quantities Report_Secondary'!$A2231,"+",""))), VALUE(SUBSTITUTE('Quantities Report_Secondary'!$A2231,"+","")),IF('Quantities Report_Secondary'!$A2231="","End of Project",$A2232))</f>
        <v>End of Project</v>
      </c>
      <c r="B2233" s="30" t="str">
        <f>IF(ISNUMBER('Quantities Report_Secondary'!$A2231), "", TRIM(CLEAN(SUBSTITUTE('Quantities Report_Secondary'!$A2231, CHAR(160), " "))))</f>
        <v/>
      </c>
      <c r="C2233" s="30">
        <f>'Quantities Report_Secondary'!F2231</f>
        <v>0</v>
      </c>
      <c r="D2233" s="32">
        <f>'Quantities Report_Secondary'!G2231</f>
        <v>0</v>
      </c>
    </row>
    <row r="2234" spans="1:4">
      <c r="A2234" s="15" t="str">
        <f>IF(ISNUMBER(VALUE(SUBSTITUTE('Quantities Report_Secondary'!$A2232,"+",""))), VALUE(SUBSTITUTE('Quantities Report_Secondary'!$A2232,"+","")),IF('Quantities Report_Secondary'!$A2232="","End of Project",$A2233))</f>
        <v>End of Project</v>
      </c>
      <c r="B2234" s="30" t="str">
        <f>IF(ISNUMBER('Quantities Report_Secondary'!$A2232), "", TRIM(CLEAN(SUBSTITUTE('Quantities Report_Secondary'!$A2232, CHAR(160), " "))))</f>
        <v/>
      </c>
      <c r="C2234" s="30">
        <f>'Quantities Report_Secondary'!F2232</f>
        <v>0</v>
      </c>
      <c r="D2234" s="32">
        <f>'Quantities Report_Secondary'!G2232</f>
        <v>0</v>
      </c>
    </row>
    <row r="2235" spans="1:4">
      <c r="A2235" s="15" t="str">
        <f>IF(ISNUMBER(VALUE(SUBSTITUTE('Quantities Report_Secondary'!$A2233,"+",""))), VALUE(SUBSTITUTE('Quantities Report_Secondary'!$A2233,"+","")),IF('Quantities Report_Secondary'!$A2233="","End of Project",$A2234))</f>
        <v>End of Project</v>
      </c>
      <c r="B2235" s="30" t="str">
        <f>IF(ISNUMBER('Quantities Report_Secondary'!$A2233), "", TRIM(CLEAN(SUBSTITUTE('Quantities Report_Secondary'!$A2233, CHAR(160), " "))))</f>
        <v/>
      </c>
      <c r="C2235" s="30">
        <f>'Quantities Report_Secondary'!F2233</f>
        <v>0</v>
      </c>
      <c r="D2235" s="32">
        <f>'Quantities Report_Secondary'!G2233</f>
        <v>0</v>
      </c>
    </row>
    <row r="2236" spans="1:4">
      <c r="A2236" s="15" t="str">
        <f>IF(ISNUMBER(VALUE(SUBSTITUTE('Quantities Report_Secondary'!$A2234,"+",""))), VALUE(SUBSTITUTE('Quantities Report_Secondary'!$A2234,"+","")),IF('Quantities Report_Secondary'!$A2234="","End of Project",$A2235))</f>
        <v>End of Project</v>
      </c>
      <c r="B2236" s="30" t="str">
        <f>IF(ISNUMBER('Quantities Report_Secondary'!$A2234), "", TRIM(CLEAN(SUBSTITUTE('Quantities Report_Secondary'!$A2234, CHAR(160), " "))))</f>
        <v/>
      </c>
      <c r="C2236" s="30">
        <f>'Quantities Report_Secondary'!F2234</f>
        <v>0</v>
      </c>
      <c r="D2236" s="32">
        <f>'Quantities Report_Secondary'!G2234</f>
        <v>0</v>
      </c>
    </row>
    <row r="2237" spans="1:4">
      <c r="A2237" s="15" t="str">
        <f>IF(ISNUMBER(VALUE(SUBSTITUTE('Quantities Report_Secondary'!$A2235,"+",""))), VALUE(SUBSTITUTE('Quantities Report_Secondary'!$A2235,"+","")),IF('Quantities Report_Secondary'!$A2235="","End of Project",$A2236))</f>
        <v>End of Project</v>
      </c>
      <c r="B2237" s="30" t="str">
        <f>IF(ISNUMBER('Quantities Report_Secondary'!$A2235), "", TRIM(CLEAN(SUBSTITUTE('Quantities Report_Secondary'!$A2235, CHAR(160), " "))))</f>
        <v/>
      </c>
      <c r="C2237" s="30">
        <f>'Quantities Report_Secondary'!F2235</f>
        <v>0</v>
      </c>
      <c r="D2237" s="32">
        <f>'Quantities Report_Secondary'!G2235</f>
        <v>0</v>
      </c>
    </row>
    <row r="2238" spans="1:4">
      <c r="A2238" s="15" t="str">
        <f>IF(ISNUMBER(VALUE(SUBSTITUTE('Quantities Report_Secondary'!$A2236,"+",""))), VALUE(SUBSTITUTE('Quantities Report_Secondary'!$A2236,"+","")),IF('Quantities Report_Secondary'!$A2236="","End of Project",$A2237))</f>
        <v>End of Project</v>
      </c>
      <c r="B2238" s="30" t="str">
        <f>IF(ISNUMBER('Quantities Report_Secondary'!$A2236), "", TRIM(CLEAN(SUBSTITUTE('Quantities Report_Secondary'!$A2236, CHAR(160), " "))))</f>
        <v/>
      </c>
      <c r="C2238" s="30">
        <f>'Quantities Report_Secondary'!F2236</f>
        <v>0</v>
      </c>
      <c r="D2238" s="32">
        <f>'Quantities Report_Secondary'!G2236</f>
        <v>0</v>
      </c>
    </row>
    <row r="2239" spans="1:4">
      <c r="A2239" s="15" t="str">
        <f>IF(ISNUMBER(VALUE(SUBSTITUTE('Quantities Report_Secondary'!$A2237,"+",""))), VALUE(SUBSTITUTE('Quantities Report_Secondary'!$A2237,"+","")),IF('Quantities Report_Secondary'!$A2237="","End of Project",$A2238))</f>
        <v>End of Project</v>
      </c>
      <c r="B2239" s="30" t="str">
        <f>IF(ISNUMBER('Quantities Report_Secondary'!$A2237), "", TRIM(CLEAN(SUBSTITUTE('Quantities Report_Secondary'!$A2237, CHAR(160), " "))))</f>
        <v/>
      </c>
      <c r="C2239" s="30">
        <f>'Quantities Report_Secondary'!F2237</f>
        <v>0</v>
      </c>
      <c r="D2239" s="32">
        <f>'Quantities Report_Secondary'!G2237</f>
        <v>0</v>
      </c>
    </row>
    <row r="2240" spans="1:4">
      <c r="A2240" s="15" t="str">
        <f>IF(ISNUMBER(VALUE(SUBSTITUTE('Quantities Report_Secondary'!$A2238,"+",""))), VALUE(SUBSTITUTE('Quantities Report_Secondary'!$A2238,"+","")),IF('Quantities Report_Secondary'!$A2238="","End of Project",$A2239))</f>
        <v>End of Project</v>
      </c>
      <c r="B2240" s="30" t="str">
        <f>IF(ISNUMBER('Quantities Report_Secondary'!$A2238), "", TRIM(CLEAN(SUBSTITUTE('Quantities Report_Secondary'!$A2238, CHAR(160), " "))))</f>
        <v/>
      </c>
      <c r="C2240" s="30">
        <f>'Quantities Report_Secondary'!F2238</f>
        <v>0</v>
      </c>
      <c r="D2240" s="32">
        <f>'Quantities Report_Secondary'!G2238</f>
        <v>0</v>
      </c>
    </row>
    <row r="2241" spans="1:4">
      <c r="A2241" s="15" t="str">
        <f>IF(ISNUMBER(VALUE(SUBSTITUTE('Quantities Report_Secondary'!$A2239,"+",""))), VALUE(SUBSTITUTE('Quantities Report_Secondary'!$A2239,"+","")),IF('Quantities Report_Secondary'!$A2239="","End of Project",$A2240))</f>
        <v>End of Project</v>
      </c>
      <c r="B2241" s="30" t="str">
        <f>IF(ISNUMBER('Quantities Report_Secondary'!$A2239), "", TRIM(CLEAN(SUBSTITUTE('Quantities Report_Secondary'!$A2239, CHAR(160), " "))))</f>
        <v/>
      </c>
      <c r="C2241" s="30">
        <f>'Quantities Report_Secondary'!F2239</f>
        <v>0</v>
      </c>
      <c r="D2241" s="32">
        <f>'Quantities Report_Secondary'!G2239</f>
        <v>0</v>
      </c>
    </row>
    <row r="2242" spans="1:4">
      <c r="A2242" s="15" t="str">
        <f>IF(ISNUMBER(VALUE(SUBSTITUTE('Quantities Report_Secondary'!$A2240,"+",""))), VALUE(SUBSTITUTE('Quantities Report_Secondary'!$A2240,"+","")),IF('Quantities Report_Secondary'!$A2240="","End of Project",$A2241))</f>
        <v>End of Project</v>
      </c>
      <c r="B2242" s="30" t="str">
        <f>IF(ISNUMBER('Quantities Report_Secondary'!$A2240), "", TRIM(CLEAN(SUBSTITUTE('Quantities Report_Secondary'!$A2240, CHAR(160), " "))))</f>
        <v/>
      </c>
      <c r="C2242" s="30">
        <f>'Quantities Report_Secondary'!F2240</f>
        <v>0</v>
      </c>
      <c r="D2242" s="32">
        <f>'Quantities Report_Secondary'!G2240</f>
        <v>0</v>
      </c>
    </row>
    <row r="2243" spans="1:4">
      <c r="A2243" s="15" t="str">
        <f>IF(ISNUMBER(VALUE(SUBSTITUTE('Quantities Report_Secondary'!$A2241,"+",""))), VALUE(SUBSTITUTE('Quantities Report_Secondary'!$A2241,"+","")),IF('Quantities Report_Secondary'!$A2241="","End of Project",$A2242))</f>
        <v>End of Project</v>
      </c>
      <c r="B2243" s="30" t="str">
        <f>IF(ISNUMBER('Quantities Report_Secondary'!$A2241), "", TRIM(CLEAN(SUBSTITUTE('Quantities Report_Secondary'!$A2241, CHAR(160), " "))))</f>
        <v/>
      </c>
      <c r="C2243" s="30">
        <f>'Quantities Report_Secondary'!F2241</f>
        <v>0</v>
      </c>
      <c r="D2243" s="32">
        <f>'Quantities Report_Secondary'!G2241</f>
        <v>0</v>
      </c>
    </row>
    <row r="2244" spans="1:4">
      <c r="A2244" s="15" t="str">
        <f>IF(ISNUMBER(VALUE(SUBSTITUTE('Quantities Report_Secondary'!$A2242,"+",""))), VALUE(SUBSTITUTE('Quantities Report_Secondary'!$A2242,"+","")),IF('Quantities Report_Secondary'!$A2242="","End of Project",$A2243))</f>
        <v>End of Project</v>
      </c>
      <c r="B2244" s="30" t="str">
        <f>IF(ISNUMBER('Quantities Report_Secondary'!$A2242), "", TRIM(CLEAN(SUBSTITUTE('Quantities Report_Secondary'!$A2242, CHAR(160), " "))))</f>
        <v/>
      </c>
      <c r="C2244" s="30">
        <f>'Quantities Report_Secondary'!F2242</f>
        <v>0</v>
      </c>
      <c r="D2244" s="32">
        <f>'Quantities Report_Secondary'!G2242</f>
        <v>0</v>
      </c>
    </row>
    <row r="2245" spans="1:4">
      <c r="A2245" s="15" t="str">
        <f>IF(ISNUMBER(VALUE(SUBSTITUTE('Quantities Report_Secondary'!$A2243,"+",""))), VALUE(SUBSTITUTE('Quantities Report_Secondary'!$A2243,"+","")),IF('Quantities Report_Secondary'!$A2243="","End of Project",$A2244))</f>
        <v>End of Project</v>
      </c>
      <c r="B2245" s="30" t="str">
        <f>IF(ISNUMBER('Quantities Report_Secondary'!$A2243), "", TRIM(CLEAN(SUBSTITUTE('Quantities Report_Secondary'!$A2243, CHAR(160), " "))))</f>
        <v/>
      </c>
      <c r="C2245" s="30">
        <f>'Quantities Report_Secondary'!F2243</f>
        <v>0</v>
      </c>
      <c r="D2245" s="32">
        <f>'Quantities Report_Secondary'!G2243</f>
        <v>0</v>
      </c>
    </row>
    <row r="2246" spans="1:4">
      <c r="A2246" s="15" t="str">
        <f>IF(ISNUMBER(VALUE(SUBSTITUTE('Quantities Report_Secondary'!$A2244,"+",""))), VALUE(SUBSTITUTE('Quantities Report_Secondary'!$A2244,"+","")),IF('Quantities Report_Secondary'!$A2244="","End of Project",$A2245))</f>
        <v>End of Project</v>
      </c>
      <c r="B2246" s="30" t="str">
        <f>IF(ISNUMBER('Quantities Report_Secondary'!$A2244), "", TRIM(CLEAN(SUBSTITUTE('Quantities Report_Secondary'!$A2244, CHAR(160), " "))))</f>
        <v/>
      </c>
      <c r="C2246" s="30">
        <f>'Quantities Report_Secondary'!F2244</f>
        <v>0</v>
      </c>
      <c r="D2246" s="32">
        <f>'Quantities Report_Secondary'!G2244</f>
        <v>0</v>
      </c>
    </row>
    <row r="2247" spans="1:4">
      <c r="A2247" s="15" t="str">
        <f>IF(ISNUMBER(VALUE(SUBSTITUTE('Quantities Report_Secondary'!$A2245,"+",""))), VALUE(SUBSTITUTE('Quantities Report_Secondary'!$A2245,"+","")),IF('Quantities Report_Secondary'!$A2245="","End of Project",$A2246))</f>
        <v>End of Project</v>
      </c>
      <c r="B2247" s="30" t="str">
        <f>IF(ISNUMBER('Quantities Report_Secondary'!$A2245), "", TRIM(CLEAN(SUBSTITUTE('Quantities Report_Secondary'!$A2245, CHAR(160), " "))))</f>
        <v/>
      </c>
      <c r="C2247" s="30">
        <f>'Quantities Report_Secondary'!F2245</f>
        <v>0</v>
      </c>
      <c r="D2247" s="32">
        <f>'Quantities Report_Secondary'!G2245</f>
        <v>0</v>
      </c>
    </row>
    <row r="2248" spans="1:4">
      <c r="A2248" s="15" t="str">
        <f>IF(ISNUMBER(VALUE(SUBSTITUTE('Quantities Report_Secondary'!$A2246,"+",""))), VALUE(SUBSTITUTE('Quantities Report_Secondary'!$A2246,"+","")),IF('Quantities Report_Secondary'!$A2246="","End of Project",$A2247))</f>
        <v>End of Project</v>
      </c>
      <c r="B2248" s="30" t="str">
        <f>IF(ISNUMBER('Quantities Report_Secondary'!$A2246), "", TRIM(CLEAN(SUBSTITUTE('Quantities Report_Secondary'!$A2246, CHAR(160), " "))))</f>
        <v/>
      </c>
      <c r="C2248" s="30">
        <f>'Quantities Report_Secondary'!F2246</f>
        <v>0</v>
      </c>
      <c r="D2248" s="32">
        <f>'Quantities Report_Secondary'!G2246</f>
        <v>0</v>
      </c>
    </row>
    <row r="2249" spans="1:4">
      <c r="A2249" s="15" t="str">
        <f>IF(ISNUMBER(VALUE(SUBSTITUTE('Quantities Report_Secondary'!$A2247,"+",""))), VALUE(SUBSTITUTE('Quantities Report_Secondary'!$A2247,"+","")),IF('Quantities Report_Secondary'!$A2247="","End of Project",$A2248))</f>
        <v>End of Project</v>
      </c>
      <c r="B2249" s="30" t="str">
        <f>IF(ISNUMBER('Quantities Report_Secondary'!$A2247), "", TRIM(CLEAN(SUBSTITUTE('Quantities Report_Secondary'!$A2247, CHAR(160), " "))))</f>
        <v/>
      </c>
      <c r="C2249" s="30">
        <f>'Quantities Report_Secondary'!F2247</f>
        <v>0</v>
      </c>
      <c r="D2249" s="32">
        <f>'Quantities Report_Secondary'!G2247</f>
        <v>0</v>
      </c>
    </row>
    <row r="2250" spans="1:4">
      <c r="A2250" s="15" t="str">
        <f>IF(ISNUMBER(VALUE(SUBSTITUTE('Quantities Report_Secondary'!$A2248,"+",""))), VALUE(SUBSTITUTE('Quantities Report_Secondary'!$A2248,"+","")),IF('Quantities Report_Secondary'!$A2248="","End of Project",$A2249))</f>
        <v>End of Project</v>
      </c>
      <c r="B2250" s="30" t="str">
        <f>IF(ISNUMBER('Quantities Report_Secondary'!$A2248), "", TRIM(CLEAN(SUBSTITUTE('Quantities Report_Secondary'!$A2248, CHAR(160), " "))))</f>
        <v/>
      </c>
      <c r="C2250" s="30">
        <f>'Quantities Report_Secondary'!F2248</f>
        <v>0</v>
      </c>
      <c r="D2250" s="32">
        <f>'Quantities Report_Secondary'!G2248</f>
        <v>0</v>
      </c>
    </row>
    <row r="2251" spans="1:4">
      <c r="A2251" s="15" t="str">
        <f>IF(ISNUMBER(VALUE(SUBSTITUTE('Quantities Report_Secondary'!$A2249,"+",""))), VALUE(SUBSTITUTE('Quantities Report_Secondary'!$A2249,"+","")),IF('Quantities Report_Secondary'!$A2249="","End of Project",$A2250))</f>
        <v>End of Project</v>
      </c>
      <c r="B2251" s="30" t="str">
        <f>IF(ISNUMBER('Quantities Report_Secondary'!$A2249), "", TRIM(CLEAN(SUBSTITUTE('Quantities Report_Secondary'!$A2249, CHAR(160), " "))))</f>
        <v/>
      </c>
      <c r="C2251" s="30">
        <f>'Quantities Report_Secondary'!F2249</f>
        <v>0</v>
      </c>
      <c r="D2251" s="32">
        <f>'Quantities Report_Secondary'!G2249</f>
        <v>0</v>
      </c>
    </row>
    <row r="2252" spans="1:4">
      <c r="A2252" s="15" t="str">
        <f>IF(ISNUMBER(VALUE(SUBSTITUTE('Quantities Report_Secondary'!$A2250,"+",""))), VALUE(SUBSTITUTE('Quantities Report_Secondary'!$A2250,"+","")),IF('Quantities Report_Secondary'!$A2250="","End of Project",$A2251))</f>
        <v>End of Project</v>
      </c>
      <c r="B2252" s="30" t="str">
        <f>IF(ISNUMBER('Quantities Report_Secondary'!$A2250), "", TRIM(CLEAN(SUBSTITUTE('Quantities Report_Secondary'!$A2250, CHAR(160), " "))))</f>
        <v/>
      </c>
      <c r="C2252" s="30">
        <f>'Quantities Report_Secondary'!F2250</f>
        <v>0</v>
      </c>
      <c r="D2252" s="32">
        <f>'Quantities Report_Secondary'!G2250</f>
        <v>0</v>
      </c>
    </row>
    <row r="2253" spans="1:4">
      <c r="A2253" s="15" t="str">
        <f>IF(ISNUMBER(VALUE(SUBSTITUTE('Quantities Report_Secondary'!$A2251,"+",""))), VALUE(SUBSTITUTE('Quantities Report_Secondary'!$A2251,"+","")),IF('Quantities Report_Secondary'!$A2251="","End of Project",$A2252))</f>
        <v>End of Project</v>
      </c>
      <c r="B2253" s="30" t="str">
        <f>IF(ISNUMBER('Quantities Report_Secondary'!$A2251), "", TRIM(CLEAN(SUBSTITUTE('Quantities Report_Secondary'!$A2251, CHAR(160), " "))))</f>
        <v/>
      </c>
      <c r="C2253" s="30">
        <f>'Quantities Report_Secondary'!F2251</f>
        <v>0</v>
      </c>
      <c r="D2253" s="32">
        <f>'Quantities Report_Secondary'!G2251</f>
        <v>0</v>
      </c>
    </row>
    <row r="2254" spans="1:4">
      <c r="A2254" s="15" t="str">
        <f>IF(ISNUMBER(VALUE(SUBSTITUTE('Quantities Report_Secondary'!$A2252,"+",""))), VALUE(SUBSTITUTE('Quantities Report_Secondary'!$A2252,"+","")),IF('Quantities Report_Secondary'!$A2252="","End of Project",$A2253))</f>
        <v>End of Project</v>
      </c>
      <c r="B2254" s="30" t="str">
        <f>IF(ISNUMBER('Quantities Report_Secondary'!$A2252), "", TRIM(CLEAN(SUBSTITUTE('Quantities Report_Secondary'!$A2252, CHAR(160), " "))))</f>
        <v/>
      </c>
      <c r="C2254" s="30">
        <f>'Quantities Report_Secondary'!F2252</f>
        <v>0</v>
      </c>
      <c r="D2254" s="32">
        <f>'Quantities Report_Secondary'!G2252</f>
        <v>0</v>
      </c>
    </row>
    <row r="2255" spans="1:4">
      <c r="A2255" s="15" t="str">
        <f>IF(ISNUMBER(VALUE(SUBSTITUTE('Quantities Report_Secondary'!$A2253,"+",""))), VALUE(SUBSTITUTE('Quantities Report_Secondary'!$A2253,"+","")),IF('Quantities Report_Secondary'!$A2253="","End of Project",$A2254))</f>
        <v>End of Project</v>
      </c>
      <c r="B2255" s="30" t="str">
        <f>IF(ISNUMBER('Quantities Report_Secondary'!$A2253), "", TRIM(CLEAN(SUBSTITUTE('Quantities Report_Secondary'!$A2253, CHAR(160), " "))))</f>
        <v/>
      </c>
      <c r="C2255" s="30">
        <f>'Quantities Report_Secondary'!F2253</f>
        <v>0</v>
      </c>
      <c r="D2255" s="32">
        <f>'Quantities Report_Secondary'!G2253</f>
        <v>0</v>
      </c>
    </row>
    <row r="2256" spans="1:4">
      <c r="A2256" s="15" t="str">
        <f>IF(ISNUMBER(VALUE(SUBSTITUTE('Quantities Report_Secondary'!$A2254,"+",""))), VALUE(SUBSTITUTE('Quantities Report_Secondary'!$A2254,"+","")),IF('Quantities Report_Secondary'!$A2254="","End of Project",$A2255))</f>
        <v>End of Project</v>
      </c>
      <c r="B2256" s="30" t="str">
        <f>IF(ISNUMBER('Quantities Report_Secondary'!$A2254), "", TRIM(CLEAN(SUBSTITUTE('Quantities Report_Secondary'!$A2254, CHAR(160), " "))))</f>
        <v/>
      </c>
      <c r="C2256" s="30">
        <f>'Quantities Report_Secondary'!F2254</f>
        <v>0</v>
      </c>
      <c r="D2256" s="32">
        <f>'Quantities Report_Secondary'!G2254</f>
        <v>0</v>
      </c>
    </row>
    <row r="2257" spans="1:4">
      <c r="A2257" s="15" t="str">
        <f>IF(ISNUMBER(VALUE(SUBSTITUTE('Quantities Report_Secondary'!$A2255,"+",""))), VALUE(SUBSTITUTE('Quantities Report_Secondary'!$A2255,"+","")),IF('Quantities Report_Secondary'!$A2255="","End of Project",$A2256))</f>
        <v>End of Project</v>
      </c>
      <c r="B2257" s="30" t="str">
        <f>IF(ISNUMBER('Quantities Report_Secondary'!$A2255), "", TRIM(CLEAN(SUBSTITUTE('Quantities Report_Secondary'!$A2255, CHAR(160), " "))))</f>
        <v/>
      </c>
      <c r="C2257" s="30">
        <f>'Quantities Report_Secondary'!F2255</f>
        <v>0</v>
      </c>
      <c r="D2257" s="32">
        <f>'Quantities Report_Secondary'!G2255</f>
        <v>0</v>
      </c>
    </row>
    <row r="2258" spans="1:4">
      <c r="A2258" s="15" t="str">
        <f>IF(ISNUMBER(VALUE(SUBSTITUTE('Quantities Report_Secondary'!$A2256,"+",""))), VALUE(SUBSTITUTE('Quantities Report_Secondary'!$A2256,"+","")),IF('Quantities Report_Secondary'!$A2256="","End of Project",$A2257))</f>
        <v>End of Project</v>
      </c>
      <c r="B2258" s="30" t="str">
        <f>IF(ISNUMBER('Quantities Report_Secondary'!$A2256), "", TRIM(CLEAN(SUBSTITUTE('Quantities Report_Secondary'!$A2256, CHAR(160), " "))))</f>
        <v/>
      </c>
      <c r="C2258" s="30">
        <f>'Quantities Report_Secondary'!F2256</f>
        <v>0</v>
      </c>
      <c r="D2258" s="32">
        <f>'Quantities Report_Secondary'!G2256</f>
        <v>0</v>
      </c>
    </row>
    <row r="2259" spans="1:4">
      <c r="A2259" s="15" t="str">
        <f>IF(ISNUMBER(VALUE(SUBSTITUTE('Quantities Report_Secondary'!$A2257,"+",""))), VALUE(SUBSTITUTE('Quantities Report_Secondary'!$A2257,"+","")),IF('Quantities Report_Secondary'!$A2257="","End of Project",$A2258))</f>
        <v>End of Project</v>
      </c>
      <c r="B2259" s="30" t="str">
        <f>IF(ISNUMBER('Quantities Report_Secondary'!$A2257), "", TRIM(CLEAN(SUBSTITUTE('Quantities Report_Secondary'!$A2257, CHAR(160), " "))))</f>
        <v/>
      </c>
      <c r="C2259" s="30">
        <f>'Quantities Report_Secondary'!F2257</f>
        <v>0</v>
      </c>
      <c r="D2259" s="32">
        <f>'Quantities Report_Secondary'!G2257</f>
        <v>0</v>
      </c>
    </row>
    <row r="2260" spans="1:4">
      <c r="A2260" s="15" t="str">
        <f>IF(ISNUMBER(VALUE(SUBSTITUTE('Quantities Report_Secondary'!$A2258,"+",""))), VALUE(SUBSTITUTE('Quantities Report_Secondary'!$A2258,"+","")),IF('Quantities Report_Secondary'!$A2258="","End of Project",$A2259))</f>
        <v>End of Project</v>
      </c>
      <c r="B2260" s="30" t="str">
        <f>IF(ISNUMBER('Quantities Report_Secondary'!$A2258), "", TRIM(CLEAN(SUBSTITUTE('Quantities Report_Secondary'!$A2258, CHAR(160), " "))))</f>
        <v/>
      </c>
      <c r="C2260" s="30">
        <f>'Quantities Report_Secondary'!F2258</f>
        <v>0</v>
      </c>
      <c r="D2260" s="32">
        <f>'Quantities Report_Secondary'!G2258</f>
        <v>0</v>
      </c>
    </row>
    <row r="2261" spans="1:4">
      <c r="A2261" s="15" t="str">
        <f>IF(ISNUMBER(VALUE(SUBSTITUTE('Quantities Report_Secondary'!$A2259,"+",""))), VALUE(SUBSTITUTE('Quantities Report_Secondary'!$A2259,"+","")),IF('Quantities Report_Secondary'!$A2259="","End of Project",$A2260))</f>
        <v>End of Project</v>
      </c>
      <c r="B2261" s="30" t="str">
        <f>IF(ISNUMBER('Quantities Report_Secondary'!$A2259), "", TRIM(CLEAN(SUBSTITUTE('Quantities Report_Secondary'!$A2259, CHAR(160), " "))))</f>
        <v/>
      </c>
      <c r="C2261" s="30">
        <f>'Quantities Report_Secondary'!F2259</f>
        <v>0</v>
      </c>
      <c r="D2261" s="32">
        <f>'Quantities Report_Secondary'!G2259</f>
        <v>0</v>
      </c>
    </row>
    <row r="2262" spans="1:4">
      <c r="A2262" s="15" t="str">
        <f>IF(ISNUMBER(VALUE(SUBSTITUTE('Quantities Report_Secondary'!$A2260,"+",""))), VALUE(SUBSTITUTE('Quantities Report_Secondary'!$A2260,"+","")),IF('Quantities Report_Secondary'!$A2260="","End of Project",$A2261))</f>
        <v>End of Project</v>
      </c>
      <c r="B2262" s="30" t="str">
        <f>IF(ISNUMBER('Quantities Report_Secondary'!$A2260), "", TRIM(CLEAN(SUBSTITUTE('Quantities Report_Secondary'!$A2260, CHAR(160), " "))))</f>
        <v/>
      </c>
      <c r="C2262" s="30">
        <f>'Quantities Report_Secondary'!F2260</f>
        <v>0</v>
      </c>
      <c r="D2262" s="32">
        <f>'Quantities Report_Secondary'!G2260</f>
        <v>0</v>
      </c>
    </row>
    <row r="2263" spans="1:4">
      <c r="A2263" s="15" t="str">
        <f>IF(ISNUMBER(VALUE(SUBSTITUTE('Quantities Report_Secondary'!$A2261,"+",""))), VALUE(SUBSTITUTE('Quantities Report_Secondary'!$A2261,"+","")),IF('Quantities Report_Secondary'!$A2261="","End of Project",$A2262))</f>
        <v>End of Project</v>
      </c>
      <c r="B2263" s="30" t="str">
        <f>IF(ISNUMBER('Quantities Report_Secondary'!$A2261), "", TRIM(CLEAN(SUBSTITUTE('Quantities Report_Secondary'!$A2261, CHAR(160), " "))))</f>
        <v/>
      </c>
      <c r="C2263" s="30">
        <f>'Quantities Report_Secondary'!F2261</f>
        <v>0</v>
      </c>
      <c r="D2263" s="32">
        <f>'Quantities Report_Secondary'!G2261</f>
        <v>0</v>
      </c>
    </row>
    <row r="2264" spans="1:4">
      <c r="A2264" s="15" t="str">
        <f>IF(ISNUMBER(VALUE(SUBSTITUTE('Quantities Report_Secondary'!$A2262,"+",""))), VALUE(SUBSTITUTE('Quantities Report_Secondary'!$A2262,"+","")),IF('Quantities Report_Secondary'!$A2262="","End of Project",$A2263))</f>
        <v>End of Project</v>
      </c>
      <c r="B2264" s="30" t="str">
        <f>IF(ISNUMBER('Quantities Report_Secondary'!$A2262), "", TRIM(CLEAN(SUBSTITUTE('Quantities Report_Secondary'!$A2262, CHAR(160), " "))))</f>
        <v/>
      </c>
      <c r="C2264" s="30">
        <f>'Quantities Report_Secondary'!F2262</f>
        <v>0</v>
      </c>
      <c r="D2264" s="32">
        <f>'Quantities Report_Secondary'!G2262</f>
        <v>0</v>
      </c>
    </row>
    <row r="2265" spans="1:4">
      <c r="A2265" s="15" t="str">
        <f>IF(ISNUMBER(VALUE(SUBSTITUTE('Quantities Report_Secondary'!$A2263,"+",""))), VALUE(SUBSTITUTE('Quantities Report_Secondary'!$A2263,"+","")),IF('Quantities Report_Secondary'!$A2263="","End of Project",$A2264))</f>
        <v>End of Project</v>
      </c>
      <c r="B2265" s="30" t="str">
        <f>IF(ISNUMBER('Quantities Report_Secondary'!$A2263), "", TRIM(CLEAN(SUBSTITUTE('Quantities Report_Secondary'!$A2263, CHAR(160), " "))))</f>
        <v/>
      </c>
      <c r="C2265" s="30">
        <f>'Quantities Report_Secondary'!F2263</f>
        <v>0</v>
      </c>
      <c r="D2265" s="32">
        <f>'Quantities Report_Secondary'!G2263</f>
        <v>0</v>
      </c>
    </row>
    <row r="2266" spans="1:4">
      <c r="A2266" s="15" t="str">
        <f>IF(ISNUMBER(VALUE(SUBSTITUTE('Quantities Report_Secondary'!$A2264,"+",""))), VALUE(SUBSTITUTE('Quantities Report_Secondary'!$A2264,"+","")),IF('Quantities Report_Secondary'!$A2264="","End of Project",$A2265))</f>
        <v>End of Project</v>
      </c>
      <c r="B2266" s="30" t="str">
        <f>IF(ISNUMBER('Quantities Report_Secondary'!$A2264), "", TRIM(CLEAN(SUBSTITUTE('Quantities Report_Secondary'!$A2264, CHAR(160), " "))))</f>
        <v/>
      </c>
      <c r="C2266" s="30">
        <f>'Quantities Report_Secondary'!F2264</f>
        <v>0</v>
      </c>
      <c r="D2266" s="32">
        <f>'Quantities Report_Secondary'!G2264</f>
        <v>0</v>
      </c>
    </row>
    <row r="2267" spans="1:4">
      <c r="A2267" s="15" t="str">
        <f>IF(ISNUMBER(VALUE(SUBSTITUTE('Quantities Report_Secondary'!$A2265,"+",""))), VALUE(SUBSTITUTE('Quantities Report_Secondary'!$A2265,"+","")),IF('Quantities Report_Secondary'!$A2265="","End of Project",$A2266))</f>
        <v>End of Project</v>
      </c>
      <c r="B2267" s="30" t="str">
        <f>IF(ISNUMBER('Quantities Report_Secondary'!$A2265), "", TRIM(CLEAN(SUBSTITUTE('Quantities Report_Secondary'!$A2265, CHAR(160), " "))))</f>
        <v/>
      </c>
      <c r="C2267" s="30">
        <f>'Quantities Report_Secondary'!F2265</f>
        <v>0</v>
      </c>
      <c r="D2267" s="32">
        <f>'Quantities Report_Secondary'!G2265</f>
        <v>0</v>
      </c>
    </row>
    <row r="2268" spans="1:4">
      <c r="A2268" s="15" t="str">
        <f>IF(ISNUMBER(VALUE(SUBSTITUTE('Quantities Report_Secondary'!$A2266,"+",""))), VALUE(SUBSTITUTE('Quantities Report_Secondary'!$A2266,"+","")),IF('Quantities Report_Secondary'!$A2266="","End of Project",$A2267))</f>
        <v>End of Project</v>
      </c>
      <c r="B2268" s="30" t="str">
        <f>IF(ISNUMBER('Quantities Report_Secondary'!$A2266), "", TRIM(CLEAN(SUBSTITUTE('Quantities Report_Secondary'!$A2266, CHAR(160), " "))))</f>
        <v/>
      </c>
      <c r="C2268" s="30">
        <f>'Quantities Report_Secondary'!F2266</f>
        <v>0</v>
      </c>
      <c r="D2268" s="32">
        <f>'Quantities Report_Secondary'!G2266</f>
        <v>0</v>
      </c>
    </row>
    <row r="2269" spans="1:4">
      <c r="A2269" s="15" t="str">
        <f>IF(ISNUMBER(VALUE(SUBSTITUTE('Quantities Report_Secondary'!$A2267,"+",""))), VALUE(SUBSTITUTE('Quantities Report_Secondary'!$A2267,"+","")),IF('Quantities Report_Secondary'!$A2267="","End of Project",$A2268))</f>
        <v>End of Project</v>
      </c>
      <c r="B2269" s="30" t="str">
        <f>IF(ISNUMBER('Quantities Report_Secondary'!$A2267), "", TRIM(CLEAN(SUBSTITUTE('Quantities Report_Secondary'!$A2267, CHAR(160), " "))))</f>
        <v/>
      </c>
      <c r="C2269" s="30">
        <f>'Quantities Report_Secondary'!F2267</f>
        <v>0</v>
      </c>
      <c r="D2269" s="32">
        <f>'Quantities Report_Secondary'!G2267</f>
        <v>0</v>
      </c>
    </row>
    <row r="2270" spans="1:4">
      <c r="A2270" s="15" t="str">
        <f>IF(ISNUMBER(VALUE(SUBSTITUTE('Quantities Report_Secondary'!$A2268,"+",""))), VALUE(SUBSTITUTE('Quantities Report_Secondary'!$A2268,"+","")),IF('Quantities Report_Secondary'!$A2268="","End of Project",$A2269))</f>
        <v>End of Project</v>
      </c>
      <c r="B2270" s="30" t="str">
        <f>IF(ISNUMBER('Quantities Report_Secondary'!$A2268), "", TRIM(CLEAN(SUBSTITUTE('Quantities Report_Secondary'!$A2268, CHAR(160), " "))))</f>
        <v/>
      </c>
      <c r="C2270" s="30">
        <f>'Quantities Report_Secondary'!F2268</f>
        <v>0</v>
      </c>
      <c r="D2270" s="32">
        <f>'Quantities Report_Secondary'!G2268</f>
        <v>0</v>
      </c>
    </row>
    <row r="2271" spans="1:4">
      <c r="A2271" s="15" t="str">
        <f>IF(ISNUMBER(VALUE(SUBSTITUTE('Quantities Report_Secondary'!$A2269,"+",""))), VALUE(SUBSTITUTE('Quantities Report_Secondary'!$A2269,"+","")),IF('Quantities Report_Secondary'!$A2269="","End of Project",$A2270))</f>
        <v>End of Project</v>
      </c>
      <c r="B2271" s="30" t="str">
        <f>IF(ISNUMBER('Quantities Report_Secondary'!$A2269), "", TRIM(CLEAN(SUBSTITUTE('Quantities Report_Secondary'!$A2269, CHAR(160), " "))))</f>
        <v/>
      </c>
      <c r="C2271" s="30">
        <f>'Quantities Report_Secondary'!F2269</f>
        <v>0</v>
      </c>
      <c r="D2271" s="32">
        <f>'Quantities Report_Secondary'!G2269</f>
        <v>0</v>
      </c>
    </row>
    <row r="2272" spans="1:4">
      <c r="A2272" s="15" t="str">
        <f>IF(ISNUMBER(VALUE(SUBSTITUTE('Quantities Report_Secondary'!$A2270,"+",""))), VALUE(SUBSTITUTE('Quantities Report_Secondary'!$A2270,"+","")),IF('Quantities Report_Secondary'!$A2270="","End of Project",$A2271))</f>
        <v>End of Project</v>
      </c>
      <c r="B2272" s="30" t="str">
        <f>IF(ISNUMBER('Quantities Report_Secondary'!$A2270), "", TRIM(CLEAN(SUBSTITUTE('Quantities Report_Secondary'!$A2270, CHAR(160), " "))))</f>
        <v/>
      </c>
      <c r="C2272" s="30">
        <f>'Quantities Report_Secondary'!F2270</f>
        <v>0</v>
      </c>
      <c r="D2272" s="32">
        <f>'Quantities Report_Secondary'!G2270</f>
        <v>0</v>
      </c>
    </row>
    <row r="2273" spans="1:4">
      <c r="A2273" s="15" t="str">
        <f>IF(ISNUMBER(VALUE(SUBSTITUTE('Quantities Report_Secondary'!$A2271,"+",""))), VALUE(SUBSTITUTE('Quantities Report_Secondary'!$A2271,"+","")),IF('Quantities Report_Secondary'!$A2271="","End of Project",$A2272))</f>
        <v>End of Project</v>
      </c>
      <c r="B2273" s="30" t="str">
        <f>IF(ISNUMBER('Quantities Report_Secondary'!$A2271), "", TRIM(CLEAN(SUBSTITUTE('Quantities Report_Secondary'!$A2271, CHAR(160), " "))))</f>
        <v/>
      </c>
      <c r="C2273" s="30">
        <f>'Quantities Report_Secondary'!F2271</f>
        <v>0</v>
      </c>
      <c r="D2273" s="32">
        <f>'Quantities Report_Secondary'!G2271</f>
        <v>0</v>
      </c>
    </row>
    <row r="2274" spans="1:4">
      <c r="A2274" s="15" t="str">
        <f>IF(ISNUMBER(VALUE(SUBSTITUTE('Quantities Report_Secondary'!$A2272,"+",""))), VALUE(SUBSTITUTE('Quantities Report_Secondary'!$A2272,"+","")),IF('Quantities Report_Secondary'!$A2272="","End of Project",$A2273))</f>
        <v>End of Project</v>
      </c>
      <c r="B2274" s="30" t="str">
        <f>IF(ISNUMBER('Quantities Report_Secondary'!$A2272), "", TRIM(CLEAN(SUBSTITUTE('Quantities Report_Secondary'!$A2272, CHAR(160), " "))))</f>
        <v/>
      </c>
      <c r="C2274" s="30">
        <f>'Quantities Report_Secondary'!F2272</f>
        <v>0</v>
      </c>
      <c r="D2274" s="32">
        <f>'Quantities Report_Secondary'!G2272</f>
        <v>0</v>
      </c>
    </row>
    <row r="2275" spans="1:4">
      <c r="A2275" s="15" t="str">
        <f>IF(ISNUMBER(VALUE(SUBSTITUTE('Quantities Report_Secondary'!$A2273,"+",""))), VALUE(SUBSTITUTE('Quantities Report_Secondary'!$A2273,"+","")),IF('Quantities Report_Secondary'!$A2273="","End of Project",$A2274))</f>
        <v>End of Project</v>
      </c>
      <c r="B2275" s="30" t="str">
        <f>IF(ISNUMBER('Quantities Report_Secondary'!$A2273), "", TRIM(CLEAN(SUBSTITUTE('Quantities Report_Secondary'!$A2273, CHAR(160), " "))))</f>
        <v/>
      </c>
      <c r="C2275" s="30">
        <f>'Quantities Report_Secondary'!F2273</f>
        <v>0</v>
      </c>
      <c r="D2275" s="32">
        <f>'Quantities Report_Secondary'!G2273</f>
        <v>0</v>
      </c>
    </row>
    <row r="2276" spans="1:4">
      <c r="A2276" s="15" t="str">
        <f>IF(ISNUMBER(VALUE(SUBSTITUTE('Quantities Report_Secondary'!$A2274,"+",""))), VALUE(SUBSTITUTE('Quantities Report_Secondary'!$A2274,"+","")),IF('Quantities Report_Secondary'!$A2274="","End of Project",$A2275))</f>
        <v>End of Project</v>
      </c>
      <c r="B2276" s="30" t="str">
        <f>IF(ISNUMBER('Quantities Report_Secondary'!$A2274), "", TRIM(CLEAN(SUBSTITUTE('Quantities Report_Secondary'!$A2274, CHAR(160), " "))))</f>
        <v/>
      </c>
      <c r="C2276" s="30">
        <f>'Quantities Report_Secondary'!F2274</f>
        <v>0</v>
      </c>
      <c r="D2276" s="32">
        <f>'Quantities Report_Secondary'!G2274</f>
        <v>0</v>
      </c>
    </row>
    <row r="2277" spans="1:4">
      <c r="A2277" s="15" t="str">
        <f>IF(ISNUMBER(VALUE(SUBSTITUTE('Quantities Report_Secondary'!$A2275,"+",""))), VALUE(SUBSTITUTE('Quantities Report_Secondary'!$A2275,"+","")),IF('Quantities Report_Secondary'!$A2275="","End of Project",$A2276))</f>
        <v>End of Project</v>
      </c>
      <c r="B2277" s="30" t="str">
        <f>IF(ISNUMBER('Quantities Report_Secondary'!$A2275), "", TRIM(CLEAN(SUBSTITUTE('Quantities Report_Secondary'!$A2275, CHAR(160), " "))))</f>
        <v/>
      </c>
      <c r="C2277" s="30">
        <f>'Quantities Report_Secondary'!F2275</f>
        <v>0</v>
      </c>
      <c r="D2277" s="32">
        <f>'Quantities Report_Secondary'!G2275</f>
        <v>0</v>
      </c>
    </row>
    <row r="2278" spans="1:4">
      <c r="A2278" s="15" t="str">
        <f>IF(ISNUMBER(VALUE(SUBSTITUTE('Quantities Report_Secondary'!$A2276,"+",""))), VALUE(SUBSTITUTE('Quantities Report_Secondary'!$A2276,"+","")),IF('Quantities Report_Secondary'!$A2276="","End of Project",$A2277))</f>
        <v>End of Project</v>
      </c>
      <c r="B2278" s="30" t="str">
        <f>IF(ISNUMBER('Quantities Report_Secondary'!$A2276), "", TRIM(CLEAN(SUBSTITUTE('Quantities Report_Secondary'!$A2276, CHAR(160), " "))))</f>
        <v/>
      </c>
      <c r="C2278" s="30">
        <f>'Quantities Report_Secondary'!F2276</f>
        <v>0</v>
      </c>
      <c r="D2278" s="32">
        <f>'Quantities Report_Secondary'!G2276</f>
        <v>0</v>
      </c>
    </row>
    <row r="2279" spans="1:4">
      <c r="A2279" s="15" t="str">
        <f>IF(ISNUMBER(VALUE(SUBSTITUTE('Quantities Report_Secondary'!$A2277,"+",""))), VALUE(SUBSTITUTE('Quantities Report_Secondary'!$A2277,"+","")),IF('Quantities Report_Secondary'!$A2277="","End of Project",$A2278))</f>
        <v>End of Project</v>
      </c>
      <c r="B2279" s="30" t="str">
        <f>IF(ISNUMBER('Quantities Report_Secondary'!$A2277), "", TRIM(CLEAN(SUBSTITUTE('Quantities Report_Secondary'!$A2277, CHAR(160), " "))))</f>
        <v/>
      </c>
      <c r="C2279" s="30">
        <f>'Quantities Report_Secondary'!F2277</f>
        <v>0</v>
      </c>
      <c r="D2279" s="32">
        <f>'Quantities Report_Secondary'!G2277</f>
        <v>0</v>
      </c>
    </row>
    <row r="2280" spans="1:4">
      <c r="A2280" s="15" t="str">
        <f>IF(ISNUMBER(VALUE(SUBSTITUTE('Quantities Report_Secondary'!$A2278,"+",""))), VALUE(SUBSTITUTE('Quantities Report_Secondary'!$A2278,"+","")),IF('Quantities Report_Secondary'!$A2278="","End of Project",$A2279))</f>
        <v>End of Project</v>
      </c>
      <c r="B2280" s="30" t="str">
        <f>IF(ISNUMBER('Quantities Report_Secondary'!$A2278), "", TRIM(CLEAN(SUBSTITUTE('Quantities Report_Secondary'!$A2278, CHAR(160), " "))))</f>
        <v/>
      </c>
      <c r="C2280" s="30">
        <f>'Quantities Report_Secondary'!F2278</f>
        <v>0</v>
      </c>
      <c r="D2280" s="32">
        <f>'Quantities Report_Secondary'!G2278</f>
        <v>0</v>
      </c>
    </row>
    <row r="2281" spans="1:4">
      <c r="A2281" s="15" t="str">
        <f>IF(ISNUMBER(VALUE(SUBSTITUTE('Quantities Report_Secondary'!$A2279,"+",""))), VALUE(SUBSTITUTE('Quantities Report_Secondary'!$A2279,"+","")),IF('Quantities Report_Secondary'!$A2279="","End of Project",$A2280))</f>
        <v>End of Project</v>
      </c>
      <c r="B2281" s="30" t="str">
        <f>IF(ISNUMBER('Quantities Report_Secondary'!$A2279), "", TRIM(CLEAN(SUBSTITUTE('Quantities Report_Secondary'!$A2279, CHAR(160), " "))))</f>
        <v/>
      </c>
      <c r="C2281" s="30">
        <f>'Quantities Report_Secondary'!F2279</f>
        <v>0</v>
      </c>
      <c r="D2281" s="32">
        <f>'Quantities Report_Secondary'!G2279</f>
        <v>0</v>
      </c>
    </row>
    <row r="2282" spans="1:4">
      <c r="A2282" s="15" t="str">
        <f>IF(ISNUMBER(VALUE(SUBSTITUTE('Quantities Report_Secondary'!$A2280,"+",""))), VALUE(SUBSTITUTE('Quantities Report_Secondary'!$A2280,"+","")),IF('Quantities Report_Secondary'!$A2280="","End of Project",$A2281))</f>
        <v>End of Project</v>
      </c>
      <c r="B2282" s="30" t="str">
        <f>IF(ISNUMBER('Quantities Report_Secondary'!$A2280), "", TRIM(CLEAN(SUBSTITUTE('Quantities Report_Secondary'!$A2280, CHAR(160), " "))))</f>
        <v/>
      </c>
      <c r="C2282" s="30">
        <f>'Quantities Report_Secondary'!F2280</f>
        <v>0</v>
      </c>
      <c r="D2282" s="32">
        <f>'Quantities Report_Secondary'!G2280</f>
        <v>0</v>
      </c>
    </row>
    <row r="2283" spans="1:4">
      <c r="A2283" s="15" t="str">
        <f>IF(ISNUMBER(VALUE(SUBSTITUTE('Quantities Report_Secondary'!$A2281,"+",""))), VALUE(SUBSTITUTE('Quantities Report_Secondary'!$A2281,"+","")),IF('Quantities Report_Secondary'!$A2281="","End of Project",$A2282))</f>
        <v>End of Project</v>
      </c>
      <c r="B2283" s="30" t="str">
        <f>IF(ISNUMBER('Quantities Report_Secondary'!$A2281), "", TRIM(CLEAN(SUBSTITUTE('Quantities Report_Secondary'!$A2281, CHAR(160), " "))))</f>
        <v/>
      </c>
      <c r="C2283" s="30">
        <f>'Quantities Report_Secondary'!F2281</f>
        <v>0</v>
      </c>
      <c r="D2283" s="32">
        <f>'Quantities Report_Secondary'!G2281</f>
        <v>0</v>
      </c>
    </row>
    <row r="2284" spans="1:4">
      <c r="A2284" s="15" t="str">
        <f>IF(ISNUMBER(VALUE(SUBSTITUTE('Quantities Report_Secondary'!$A2282,"+",""))), VALUE(SUBSTITUTE('Quantities Report_Secondary'!$A2282,"+","")),IF('Quantities Report_Secondary'!$A2282="","End of Project",$A2283))</f>
        <v>End of Project</v>
      </c>
      <c r="B2284" s="30" t="str">
        <f>IF(ISNUMBER('Quantities Report_Secondary'!$A2282), "", TRIM(CLEAN(SUBSTITUTE('Quantities Report_Secondary'!$A2282, CHAR(160), " "))))</f>
        <v/>
      </c>
      <c r="C2284" s="30">
        <f>'Quantities Report_Secondary'!F2282</f>
        <v>0</v>
      </c>
      <c r="D2284" s="32">
        <f>'Quantities Report_Secondary'!G2282</f>
        <v>0</v>
      </c>
    </row>
    <row r="2285" spans="1:4">
      <c r="A2285" s="15" t="str">
        <f>IF(ISNUMBER(VALUE(SUBSTITUTE('Quantities Report_Secondary'!$A2283,"+",""))), VALUE(SUBSTITUTE('Quantities Report_Secondary'!$A2283,"+","")),IF('Quantities Report_Secondary'!$A2283="","End of Project",$A2284))</f>
        <v>End of Project</v>
      </c>
      <c r="B2285" s="30" t="str">
        <f>IF(ISNUMBER('Quantities Report_Secondary'!$A2283), "", TRIM(CLEAN(SUBSTITUTE('Quantities Report_Secondary'!$A2283, CHAR(160), " "))))</f>
        <v/>
      </c>
      <c r="C2285" s="30">
        <f>'Quantities Report_Secondary'!F2283</f>
        <v>0</v>
      </c>
      <c r="D2285" s="32">
        <f>'Quantities Report_Secondary'!G2283</f>
        <v>0</v>
      </c>
    </row>
    <row r="2286" spans="1:4">
      <c r="A2286" s="15" t="str">
        <f>IF(ISNUMBER(VALUE(SUBSTITUTE('Quantities Report_Secondary'!$A2284,"+",""))), VALUE(SUBSTITUTE('Quantities Report_Secondary'!$A2284,"+","")),IF('Quantities Report_Secondary'!$A2284="","End of Project",$A2285))</f>
        <v>End of Project</v>
      </c>
      <c r="B2286" s="30" t="str">
        <f>IF(ISNUMBER('Quantities Report_Secondary'!$A2284), "", TRIM(CLEAN(SUBSTITUTE('Quantities Report_Secondary'!$A2284, CHAR(160), " "))))</f>
        <v/>
      </c>
      <c r="C2286" s="30">
        <f>'Quantities Report_Secondary'!F2284</f>
        <v>0</v>
      </c>
      <c r="D2286" s="32">
        <f>'Quantities Report_Secondary'!G2284</f>
        <v>0</v>
      </c>
    </row>
    <row r="2287" spans="1:4">
      <c r="A2287" s="15" t="str">
        <f>IF(ISNUMBER(VALUE(SUBSTITUTE('Quantities Report_Secondary'!$A2285,"+",""))), VALUE(SUBSTITUTE('Quantities Report_Secondary'!$A2285,"+","")),IF('Quantities Report_Secondary'!$A2285="","End of Project",$A2286))</f>
        <v>End of Project</v>
      </c>
      <c r="B2287" s="30" t="str">
        <f>IF(ISNUMBER('Quantities Report_Secondary'!$A2285), "", TRIM(CLEAN(SUBSTITUTE('Quantities Report_Secondary'!$A2285, CHAR(160), " "))))</f>
        <v/>
      </c>
      <c r="C2287" s="30">
        <f>'Quantities Report_Secondary'!F2285</f>
        <v>0</v>
      </c>
      <c r="D2287" s="32">
        <f>'Quantities Report_Secondary'!G2285</f>
        <v>0</v>
      </c>
    </row>
    <row r="2288" spans="1:4">
      <c r="A2288" s="15" t="str">
        <f>IF(ISNUMBER(VALUE(SUBSTITUTE('Quantities Report_Secondary'!$A2286,"+",""))), VALUE(SUBSTITUTE('Quantities Report_Secondary'!$A2286,"+","")),IF('Quantities Report_Secondary'!$A2286="","End of Project",$A2287))</f>
        <v>End of Project</v>
      </c>
      <c r="B2288" s="30" t="str">
        <f>IF(ISNUMBER('Quantities Report_Secondary'!$A2286), "", TRIM(CLEAN(SUBSTITUTE('Quantities Report_Secondary'!$A2286, CHAR(160), " "))))</f>
        <v/>
      </c>
      <c r="C2288" s="30">
        <f>'Quantities Report_Secondary'!F2286</f>
        <v>0</v>
      </c>
      <c r="D2288" s="32">
        <f>'Quantities Report_Secondary'!G2286</f>
        <v>0</v>
      </c>
    </row>
    <row r="2289" spans="1:4">
      <c r="A2289" s="15" t="str">
        <f>IF(ISNUMBER(VALUE(SUBSTITUTE('Quantities Report_Secondary'!$A2287,"+",""))), VALUE(SUBSTITUTE('Quantities Report_Secondary'!$A2287,"+","")),IF('Quantities Report_Secondary'!$A2287="","End of Project",$A2288))</f>
        <v>End of Project</v>
      </c>
      <c r="B2289" s="30" t="str">
        <f>IF(ISNUMBER('Quantities Report_Secondary'!$A2287), "", TRIM(CLEAN(SUBSTITUTE('Quantities Report_Secondary'!$A2287, CHAR(160), " "))))</f>
        <v/>
      </c>
      <c r="C2289" s="30">
        <f>'Quantities Report_Secondary'!F2287</f>
        <v>0</v>
      </c>
      <c r="D2289" s="32">
        <f>'Quantities Report_Secondary'!G2287</f>
        <v>0</v>
      </c>
    </row>
    <row r="2290" spans="1:4">
      <c r="A2290" s="15" t="str">
        <f>IF(ISNUMBER(VALUE(SUBSTITUTE('Quantities Report_Secondary'!$A2288,"+",""))), VALUE(SUBSTITUTE('Quantities Report_Secondary'!$A2288,"+","")),IF('Quantities Report_Secondary'!$A2288="","End of Project",$A2289))</f>
        <v>End of Project</v>
      </c>
      <c r="B2290" s="30" t="str">
        <f>IF(ISNUMBER('Quantities Report_Secondary'!$A2288), "", TRIM(CLEAN(SUBSTITUTE('Quantities Report_Secondary'!$A2288, CHAR(160), " "))))</f>
        <v/>
      </c>
      <c r="C2290" s="30">
        <f>'Quantities Report_Secondary'!F2288</f>
        <v>0</v>
      </c>
      <c r="D2290" s="32">
        <f>'Quantities Report_Secondary'!G2288</f>
        <v>0</v>
      </c>
    </row>
    <row r="2291" spans="1:4">
      <c r="A2291" s="15" t="str">
        <f>IF(ISNUMBER(VALUE(SUBSTITUTE('Quantities Report_Secondary'!$A2289,"+",""))), VALUE(SUBSTITUTE('Quantities Report_Secondary'!$A2289,"+","")),IF('Quantities Report_Secondary'!$A2289="","End of Project",$A2290))</f>
        <v>End of Project</v>
      </c>
      <c r="B2291" s="30" t="str">
        <f>IF(ISNUMBER('Quantities Report_Secondary'!$A2289), "", TRIM(CLEAN(SUBSTITUTE('Quantities Report_Secondary'!$A2289, CHAR(160), " "))))</f>
        <v/>
      </c>
      <c r="C2291" s="30">
        <f>'Quantities Report_Secondary'!F2289</f>
        <v>0</v>
      </c>
      <c r="D2291" s="32">
        <f>'Quantities Report_Secondary'!G2289</f>
        <v>0</v>
      </c>
    </row>
    <row r="2292" spans="1:4">
      <c r="A2292" s="15" t="str">
        <f>IF(ISNUMBER(VALUE(SUBSTITUTE('Quantities Report_Secondary'!$A2290,"+",""))), VALUE(SUBSTITUTE('Quantities Report_Secondary'!$A2290,"+","")),IF('Quantities Report_Secondary'!$A2290="","End of Project",$A2291))</f>
        <v>End of Project</v>
      </c>
      <c r="B2292" s="30" t="str">
        <f>IF(ISNUMBER('Quantities Report_Secondary'!$A2290), "", TRIM(CLEAN(SUBSTITUTE('Quantities Report_Secondary'!$A2290, CHAR(160), " "))))</f>
        <v/>
      </c>
      <c r="C2292" s="30">
        <f>'Quantities Report_Secondary'!F2290</f>
        <v>0</v>
      </c>
      <c r="D2292" s="32">
        <f>'Quantities Report_Secondary'!G2290</f>
        <v>0</v>
      </c>
    </row>
    <row r="2293" spans="1:4">
      <c r="A2293" s="15" t="str">
        <f>IF(ISNUMBER(VALUE(SUBSTITUTE('Quantities Report_Secondary'!$A2291,"+",""))), VALUE(SUBSTITUTE('Quantities Report_Secondary'!$A2291,"+","")),IF('Quantities Report_Secondary'!$A2291="","End of Project",$A2292))</f>
        <v>End of Project</v>
      </c>
      <c r="B2293" s="30" t="str">
        <f>IF(ISNUMBER('Quantities Report_Secondary'!$A2291), "", TRIM(CLEAN(SUBSTITUTE('Quantities Report_Secondary'!$A2291, CHAR(160), " "))))</f>
        <v/>
      </c>
      <c r="C2293" s="30">
        <f>'Quantities Report_Secondary'!F2291</f>
        <v>0</v>
      </c>
      <c r="D2293" s="32">
        <f>'Quantities Report_Secondary'!G2291</f>
        <v>0</v>
      </c>
    </row>
    <row r="2294" spans="1:4">
      <c r="A2294" s="15" t="str">
        <f>IF(ISNUMBER(VALUE(SUBSTITUTE('Quantities Report_Secondary'!$A2292,"+",""))), VALUE(SUBSTITUTE('Quantities Report_Secondary'!$A2292,"+","")),IF('Quantities Report_Secondary'!$A2292="","End of Project",$A2293))</f>
        <v>End of Project</v>
      </c>
      <c r="B2294" s="30" t="str">
        <f>IF(ISNUMBER('Quantities Report_Secondary'!$A2292), "", TRIM(CLEAN(SUBSTITUTE('Quantities Report_Secondary'!$A2292, CHAR(160), " "))))</f>
        <v/>
      </c>
      <c r="C2294" s="30">
        <f>'Quantities Report_Secondary'!F2292</f>
        <v>0</v>
      </c>
      <c r="D2294" s="32">
        <f>'Quantities Report_Secondary'!G2292</f>
        <v>0</v>
      </c>
    </row>
    <row r="2295" spans="1:4">
      <c r="A2295" s="15" t="str">
        <f>IF(ISNUMBER(VALUE(SUBSTITUTE('Quantities Report_Secondary'!$A2293,"+",""))), VALUE(SUBSTITUTE('Quantities Report_Secondary'!$A2293,"+","")),IF('Quantities Report_Secondary'!$A2293="","End of Project",$A2294))</f>
        <v>End of Project</v>
      </c>
      <c r="B2295" s="30" t="str">
        <f>IF(ISNUMBER('Quantities Report_Secondary'!$A2293), "", TRIM(CLEAN(SUBSTITUTE('Quantities Report_Secondary'!$A2293, CHAR(160), " "))))</f>
        <v/>
      </c>
      <c r="C2295" s="30">
        <f>'Quantities Report_Secondary'!F2293</f>
        <v>0</v>
      </c>
      <c r="D2295" s="32">
        <f>'Quantities Report_Secondary'!G2293</f>
        <v>0</v>
      </c>
    </row>
    <row r="2296" spans="1:4">
      <c r="A2296" s="15" t="str">
        <f>IF(ISNUMBER(VALUE(SUBSTITUTE('Quantities Report_Secondary'!$A2294,"+",""))), VALUE(SUBSTITUTE('Quantities Report_Secondary'!$A2294,"+","")),IF('Quantities Report_Secondary'!$A2294="","End of Project",$A2295))</f>
        <v>End of Project</v>
      </c>
      <c r="B2296" s="30" t="str">
        <f>IF(ISNUMBER('Quantities Report_Secondary'!$A2294), "", TRIM(CLEAN(SUBSTITUTE('Quantities Report_Secondary'!$A2294, CHAR(160), " "))))</f>
        <v/>
      </c>
      <c r="C2296" s="30">
        <f>'Quantities Report_Secondary'!F2294</f>
        <v>0</v>
      </c>
      <c r="D2296" s="32">
        <f>'Quantities Report_Secondary'!G2294</f>
        <v>0</v>
      </c>
    </row>
    <row r="2297" spans="1:4">
      <c r="A2297" s="15" t="str">
        <f>IF(ISNUMBER(VALUE(SUBSTITUTE('Quantities Report_Secondary'!$A2295,"+",""))), VALUE(SUBSTITUTE('Quantities Report_Secondary'!$A2295,"+","")),IF('Quantities Report_Secondary'!$A2295="","End of Project",$A2296))</f>
        <v>End of Project</v>
      </c>
      <c r="B2297" s="30" t="str">
        <f>IF(ISNUMBER('Quantities Report_Secondary'!$A2295), "", TRIM(CLEAN(SUBSTITUTE('Quantities Report_Secondary'!$A2295, CHAR(160), " "))))</f>
        <v/>
      </c>
      <c r="C2297" s="30">
        <f>'Quantities Report_Secondary'!F2295</f>
        <v>0</v>
      </c>
      <c r="D2297" s="32">
        <f>'Quantities Report_Secondary'!G2295</f>
        <v>0</v>
      </c>
    </row>
    <row r="2298" spans="1:4">
      <c r="A2298" s="15" t="str">
        <f>IF(ISNUMBER(VALUE(SUBSTITUTE('Quantities Report_Secondary'!$A2296,"+",""))), VALUE(SUBSTITUTE('Quantities Report_Secondary'!$A2296,"+","")),IF('Quantities Report_Secondary'!$A2296="","End of Project",$A2297))</f>
        <v>End of Project</v>
      </c>
      <c r="B2298" s="30" t="str">
        <f>IF(ISNUMBER('Quantities Report_Secondary'!$A2296), "", TRIM(CLEAN(SUBSTITUTE('Quantities Report_Secondary'!$A2296, CHAR(160), " "))))</f>
        <v/>
      </c>
      <c r="C2298" s="30">
        <f>'Quantities Report_Secondary'!F2296</f>
        <v>0</v>
      </c>
      <c r="D2298" s="32">
        <f>'Quantities Report_Secondary'!G2296</f>
        <v>0</v>
      </c>
    </row>
    <row r="2299" spans="1:4">
      <c r="A2299" s="15" t="str">
        <f>IF(ISNUMBER(VALUE(SUBSTITUTE('Quantities Report_Secondary'!$A2297,"+",""))), VALUE(SUBSTITUTE('Quantities Report_Secondary'!$A2297,"+","")),IF('Quantities Report_Secondary'!$A2297="","End of Project",$A2298))</f>
        <v>End of Project</v>
      </c>
      <c r="B2299" s="30" t="str">
        <f>IF(ISNUMBER('Quantities Report_Secondary'!$A2297), "", TRIM(CLEAN(SUBSTITUTE('Quantities Report_Secondary'!$A2297, CHAR(160), " "))))</f>
        <v/>
      </c>
      <c r="C2299" s="30">
        <f>'Quantities Report_Secondary'!F2297</f>
        <v>0</v>
      </c>
      <c r="D2299" s="32">
        <f>'Quantities Report_Secondary'!G2297</f>
        <v>0</v>
      </c>
    </row>
    <row r="2300" spans="1:4">
      <c r="A2300" s="15" t="str">
        <f>IF(ISNUMBER(VALUE(SUBSTITUTE('Quantities Report_Secondary'!$A2298,"+",""))), VALUE(SUBSTITUTE('Quantities Report_Secondary'!$A2298,"+","")),IF('Quantities Report_Secondary'!$A2298="","End of Project",$A2299))</f>
        <v>End of Project</v>
      </c>
      <c r="B2300" s="30" t="str">
        <f>IF(ISNUMBER('Quantities Report_Secondary'!$A2298), "", TRIM(CLEAN(SUBSTITUTE('Quantities Report_Secondary'!$A2298, CHAR(160), " "))))</f>
        <v/>
      </c>
      <c r="C2300" s="30">
        <f>'Quantities Report_Secondary'!F2298</f>
        <v>0</v>
      </c>
      <c r="D2300" s="32">
        <f>'Quantities Report_Secondary'!G2298</f>
        <v>0</v>
      </c>
    </row>
    <row r="2301" spans="1:4">
      <c r="A2301" s="15" t="str">
        <f>IF(ISNUMBER(VALUE(SUBSTITUTE('Quantities Report_Secondary'!$A2299,"+",""))), VALUE(SUBSTITUTE('Quantities Report_Secondary'!$A2299,"+","")),IF('Quantities Report_Secondary'!$A2299="","End of Project",$A2300))</f>
        <v>End of Project</v>
      </c>
      <c r="B2301" s="30" t="str">
        <f>IF(ISNUMBER('Quantities Report_Secondary'!$A2299), "", TRIM(CLEAN(SUBSTITUTE('Quantities Report_Secondary'!$A2299, CHAR(160), " "))))</f>
        <v/>
      </c>
      <c r="C2301" s="30">
        <f>'Quantities Report_Secondary'!F2299</f>
        <v>0</v>
      </c>
      <c r="D2301" s="32">
        <f>'Quantities Report_Secondary'!G2299</f>
        <v>0</v>
      </c>
    </row>
    <row r="2302" spans="1:4">
      <c r="A2302" s="15" t="str">
        <f>IF(ISNUMBER(VALUE(SUBSTITUTE('Quantities Report_Secondary'!$A2300,"+",""))), VALUE(SUBSTITUTE('Quantities Report_Secondary'!$A2300,"+","")),IF('Quantities Report_Secondary'!$A2300="","End of Project",$A2301))</f>
        <v>End of Project</v>
      </c>
      <c r="B2302" s="30" t="str">
        <f>IF(ISNUMBER('Quantities Report_Secondary'!$A2300), "", TRIM(CLEAN(SUBSTITUTE('Quantities Report_Secondary'!$A2300, CHAR(160), " "))))</f>
        <v/>
      </c>
      <c r="C2302" s="30">
        <f>'Quantities Report_Secondary'!F2300</f>
        <v>0</v>
      </c>
      <c r="D2302" s="32">
        <f>'Quantities Report_Secondary'!G2300</f>
        <v>0</v>
      </c>
    </row>
    <row r="2303" spans="1:4">
      <c r="A2303" s="15" t="str">
        <f>IF(ISNUMBER(VALUE(SUBSTITUTE('Quantities Report_Secondary'!$A2301,"+",""))), VALUE(SUBSTITUTE('Quantities Report_Secondary'!$A2301,"+","")),IF('Quantities Report_Secondary'!$A2301="","End of Project",$A2302))</f>
        <v>End of Project</v>
      </c>
      <c r="B2303" s="30" t="str">
        <f>IF(ISNUMBER('Quantities Report_Secondary'!$A2301), "", TRIM(CLEAN(SUBSTITUTE('Quantities Report_Secondary'!$A2301, CHAR(160), " "))))</f>
        <v/>
      </c>
      <c r="C2303" s="30">
        <f>'Quantities Report_Secondary'!F2301</f>
        <v>0</v>
      </c>
      <c r="D2303" s="32">
        <f>'Quantities Report_Secondary'!G2301</f>
        <v>0</v>
      </c>
    </row>
    <row r="2304" spans="1:4">
      <c r="A2304" s="15" t="str">
        <f>IF(ISNUMBER(VALUE(SUBSTITUTE('Quantities Report_Secondary'!$A2302,"+",""))), VALUE(SUBSTITUTE('Quantities Report_Secondary'!$A2302,"+","")),IF('Quantities Report_Secondary'!$A2302="","End of Project",$A2303))</f>
        <v>End of Project</v>
      </c>
      <c r="B2304" s="30" t="str">
        <f>IF(ISNUMBER('Quantities Report_Secondary'!$A2302), "", TRIM(CLEAN(SUBSTITUTE('Quantities Report_Secondary'!$A2302, CHAR(160), " "))))</f>
        <v/>
      </c>
      <c r="C2304" s="30">
        <f>'Quantities Report_Secondary'!F2302</f>
        <v>0</v>
      </c>
      <c r="D2304" s="32">
        <f>'Quantities Report_Secondary'!G2302</f>
        <v>0</v>
      </c>
    </row>
    <row r="2305" spans="1:4">
      <c r="A2305" s="15" t="str">
        <f>IF(ISNUMBER(VALUE(SUBSTITUTE('Quantities Report_Secondary'!$A2303,"+",""))), VALUE(SUBSTITUTE('Quantities Report_Secondary'!$A2303,"+","")),IF('Quantities Report_Secondary'!$A2303="","End of Project",$A2304))</f>
        <v>End of Project</v>
      </c>
      <c r="B2305" s="30" t="str">
        <f>IF(ISNUMBER('Quantities Report_Secondary'!$A2303), "", TRIM(CLEAN(SUBSTITUTE('Quantities Report_Secondary'!$A2303, CHAR(160), " "))))</f>
        <v/>
      </c>
      <c r="C2305" s="30">
        <f>'Quantities Report_Secondary'!F2303</f>
        <v>0</v>
      </c>
      <c r="D2305" s="32">
        <f>'Quantities Report_Secondary'!G2303</f>
        <v>0</v>
      </c>
    </row>
    <row r="2306" spans="1:4">
      <c r="A2306" s="15" t="str">
        <f>IF(ISNUMBER(VALUE(SUBSTITUTE('Quantities Report_Secondary'!$A2304,"+",""))), VALUE(SUBSTITUTE('Quantities Report_Secondary'!$A2304,"+","")),IF('Quantities Report_Secondary'!$A2304="","End of Project",$A2305))</f>
        <v>End of Project</v>
      </c>
      <c r="B2306" s="30" t="str">
        <f>IF(ISNUMBER('Quantities Report_Secondary'!$A2304), "", TRIM(CLEAN(SUBSTITUTE('Quantities Report_Secondary'!$A2304, CHAR(160), " "))))</f>
        <v/>
      </c>
      <c r="C2306" s="30">
        <f>'Quantities Report_Secondary'!F2304</f>
        <v>0</v>
      </c>
      <c r="D2306" s="32">
        <f>'Quantities Report_Secondary'!G2304</f>
        <v>0</v>
      </c>
    </row>
    <row r="2307" spans="1:4">
      <c r="A2307" s="15" t="str">
        <f>IF(ISNUMBER(VALUE(SUBSTITUTE('Quantities Report_Secondary'!$A2305,"+",""))), VALUE(SUBSTITUTE('Quantities Report_Secondary'!$A2305,"+","")),IF('Quantities Report_Secondary'!$A2305="","End of Project",$A2306))</f>
        <v>End of Project</v>
      </c>
      <c r="B2307" s="30" t="str">
        <f>IF(ISNUMBER('Quantities Report_Secondary'!$A2305), "", TRIM(CLEAN(SUBSTITUTE('Quantities Report_Secondary'!$A2305, CHAR(160), " "))))</f>
        <v/>
      </c>
      <c r="C2307" s="30">
        <f>'Quantities Report_Secondary'!F2305</f>
        <v>0</v>
      </c>
      <c r="D2307" s="32">
        <f>'Quantities Report_Secondary'!G2305</f>
        <v>0</v>
      </c>
    </row>
    <row r="2308" spans="1:4">
      <c r="A2308" s="15" t="str">
        <f>IF(ISNUMBER(VALUE(SUBSTITUTE('Quantities Report_Secondary'!$A2306,"+",""))), VALUE(SUBSTITUTE('Quantities Report_Secondary'!$A2306,"+","")),IF('Quantities Report_Secondary'!$A2306="","End of Project",$A2307))</f>
        <v>End of Project</v>
      </c>
      <c r="B2308" s="30" t="str">
        <f>IF(ISNUMBER('Quantities Report_Secondary'!$A2306), "", TRIM(CLEAN(SUBSTITUTE('Quantities Report_Secondary'!$A2306, CHAR(160), " "))))</f>
        <v/>
      </c>
      <c r="C2308" s="30">
        <f>'Quantities Report_Secondary'!F2306</f>
        <v>0</v>
      </c>
      <c r="D2308" s="32">
        <f>'Quantities Report_Secondary'!G2306</f>
        <v>0</v>
      </c>
    </row>
    <row r="2309" spans="1:4">
      <c r="A2309" s="15" t="str">
        <f>IF(ISNUMBER(VALUE(SUBSTITUTE('Quantities Report_Secondary'!$A2307,"+",""))), VALUE(SUBSTITUTE('Quantities Report_Secondary'!$A2307,"+","")),IF('Quantities Report_Secondary'!$A2307="","End of Project",$A2308))</f>
        <v>End of Project</v>
      </c>
      <c r="B2309" s="30" t="str">
        <f>IF(ISNUMBER('Quantities Report_Secondary'!$A2307), "", TRIM(CLEAN(SUBSTITUTE('Quantities Report_Secondary'!$A2307, CHAR(160), " "))))</f>
        <v/>
      </c>
      <c r="C2309" s="30">
        <f>'Quantities Report_Secondary'!F2307</f>
        <v>0</v>
      </c>
      <c r="D2309" s="32">
        <f>'Quantities Report_Secondary'!G2307</f>
        <v>0</v>
      </c>
    </row>
    <row r="2310" spans="1:4">
      <c r="A2310" s="15" t="str">
        <f>IF(ISNUMBER(VALUE(SUBSTITUTE('Quantities Report_Secondary'!$A2308,"+",""))), VALUE(SUBSTITUTE('Quantities Report_Secondary'!$A2308,"+","")),IF('Quantities Report_Secondary'!$A2308="","End of Project",$A2309))</f>
        <v>End of Project</v>
      </c>
      <c r="B2310" s="30" t="str">
        <f>IF(ISNUMBER('Quantities Report_Secondary'!$A2308), "", TRIM(CLEAN(SUBSTITUTE('Quantities Report_Secondary'!$A2308, CHAR(160), " "))))</f>
        <v/>
      </c>
      <c r="C2310" s="30">
        <f>'Quantities Report_Secondary'!F2308</f>
        <v>0</v>
      </c>
      <c r="D2310" s="32">
        <f>'Quantities Report_Secondary'!G2308</f>
        <v>0</v>
      </c>
    </row>
    <row r="2311" spans="1:4">
      <c r="A2311" s="15" t="str">
        <f>IF(ISNUMBER(VALUE(SUBSTITUTE('Quantities Report_Secondary'!$A2309,"+",""))), VALUE(SUBSTITUTE('Quantities Report_Secondary'!$A2309,"+","")),IF('Quantities Report_Secondary'!$A2309="","End of Project",$A2310))</f>
        <v>End of Project</v>
      </c>
      <c r="B2311" s="30" t="str">
        <f>IF(ISNUMBER('Quantities Report_Secondary'!$A2309), "", TRIM(CLEAN(SUBSTITUTE('Quantities Report_Secondary'!$A2309, CHAR(160), " "))))</f>
        <v/>
      </c>
      <c r="C2311" s="30">
        <f>'Quantities Report_Secondary'!F2309</f>
        <v>0</v>
      </c>
      <c r="D2311" s="32">
        <f>'Quantities Report_Secondary'!G2309</f>
        <v>0</v>
      </c>
    </row>
    <row r="2312" spans="1:4">
      <c r="A2312" s="15" t="str">
        <f>IF(ISNUMBER(VALUE(SUBSTITUTE('Quantities Report_Secondary'!$A2310,"+",""))), VALUE(SUBSTITUTE('Quantities Report_Secondary'!$A2310,"+","")),IF('Quantities Report_Secondary'!$A2310="","End of Project",$A2311))</f>
        <v>End of Project</v>
      </c>
      <c r="B2312" s="30" t="str">
        <f>IF(ISNUMBER('Quantities Report_Secondary'!$A2310), "", TRIM(CLEAN(SUBSTITUTE('Quantities Report_Secondary'!$A2310, CHAR(160), " "))))</f>
        <v/>
      </c>
      <c r="C2312" s="30">
        <f>'Quantities Report_Secondary'!F2310</f>
        <v>0</v>
      </c>
      <c r="D2312" s="32">
        <f>'Quantities Report_Secondary'!G2310</f>
        <v>0</v>
      </c>
    </row>
    <row r="2313" spans="1:4">
      <c r="A2313" s="15" t="str">
        <f>IF(ISNUMBER(VALUE(SUBSTITUTE('Quantities Report_Secondary'!$A2311,"+",""))), VALUE(SUBSTITUTE('Quantities Report_Secondary'!$A2311,"+","")),IF('Quantities Report_Secondary'!$A2311="","End of Project",$A2312))</f>
        <v>End of Project</v>
      </c>
      <c r="B2313" s="30" t="str">
        <f>IF(ISNUMBER('Quantities Report_Secondary'!$A2311), "", TRIM(CLEAN(SUBSTITUTE('Quantities Report_Secondary'!$A2311, CHAR(160), " "))))</f>
        <v/>
      </c>
      <c r="C2313" s="30">
        <f>'Quantities Report_Secondary'!F2311</f>
        <v>0</v>
      </c>
      <c r="D2313" s="32">
        <f>'Quantities Report_Secondary'!G2311</f>
        <v>0</v>
      </c>
    </row>
    <row r="2314" spans="1:4">
      <c r="A2314" s="15" t="str">
        <f>IF(ISNUMBER(VALUE(SUBSTITUTE('Quantities Report_Secondary'!$A2312,"+",""))), VALUE(SUBSTITUTE('Quantities Report_Secondary'!$A2312,"+","")),IF('Quantities Report_Secondary'!$A2312="","End of Project",$A2313))</f>
        <v>End of Project</v>
      </c>
      <c r="B2314" s="30" t="str">
        <f>IF(ISNUMBER('Quantities Report_Secondary'!$A2312), "", TRIM(CLEAN(SUBSTITUTE('Quantities Report_Secondary'!$A2312, CHAR(160), " "))))</f>
        <v/>
      </c>
      <c r="C2314" s="30">
        <f>'Quantities Report_Secondary'!F2312</f>
        <v>0</v>
      </c>
      <c r="D2314" s="32">
        <f>'Quantities Report_Secondary'!G2312</f>
        <v>0</v>
      </c>
    </row>
    <row r="2315" spans="1:4">
      <c r="A2315" s="15" t="str">
        <f>IF(ISNUMBER(VALUE(SUBSTITUTE('Quantities Report_Secondary'!$A2313,"+",""))), VALUE(SUBSTITUTE('Quantities Report_Secondary'!$A2313,"+","")),IF('Quantities Report_Secondary'!$A2313="","End of Project",$A2314))</f>
        <v>End of Project</v>
      </c>
      <c r="B2315" s="30" t="str">
        <f>IF(ISNUMBER('Quantities Report_Secondary'!$A2313), "", TRIM(CLEAN(SUBSTITUTE('Quantities Report_Secondary'!$A2313, CHAR(160), " "))))</f>
        <v/>
      </c>
      <c r="C2315" s="30">
        <f>'Quantities Report_Secondary'!F2313</f>
        <v>0</v>
      </c>
      <c r="D2315" s="32">
        <f>'Quantities Report_Secondary'!G2313</f>
        <v>0</v>
      </c>
    </row>
    <row r="2316" spans="1:4">
      <c r="A2316" s="15" t="str">
        <f>IF(ISNUMBER(VALUE(SUBSTITUTE('Quantities Report_Secondary'!$A2314,"+",""))), VALUE(SUBSTITUTE('Quantities Report_Secondary'!$A2314,"+","")),IF('Quantities Report_Secondary'!$A2314="","End of Project",$A2315))</f>
        <v>End of Project</v>
      </c>
      <c r="B2316" s="30" t="str">
        <f>IF(ISNUMBER('Quantities Report_Secondary'!$A2314), "", TRIM(CLEAN(SUBSTITUTE('Quantities Report_Secondary'!$A2314, CHAR(160), " "))))</f>
        <v/>
      </c>
      <c r="C2316" s="30">
        <f>'Quantities Report_Secondary'!F2314</f>
        <v>0</v>
      </c>
      <c r="D2316" s="32">
        <f>'Quantities Report_Secondary'!G2314</f>
        <v>0</v>
      </c>
    </row>
    <row r="2317" spans="1:4">
      <c r="A2317" s="15" t="str">
        <f>IF(ISNUMBER(VALUE(SUBSTITUTE('Quantities Report_Secondary'!$A2315,"+",""))), VALUE(SUBSTITUTE('Quantities Report_Secondary'!$A2315,"+","")),IF('Quantities Report_Secondary'!$A2315="","End of Project",$A2316))</f>
        <v>End of Project</v>
      </c>
      <c r="B2317" s="30" t="str">
        <f>IF(ISNUMBER('Quantities Report_Secondary'!$A2315), "", TRIM(CLEAN(SUBSTITUTE('Quantities Report_Secondary'!$A2315, CHAR(160), " "))))</f>
        <v/>
      </c>
      <c r="C2317" s="30">
        <f>'Quantities Report_Secondary'!F2315</f>
        <v>0</v>
      </c>
      <c r="D2317" s="32">
        <f>'Quantities Report_Secondary'!G2315</f>
        <v>0</v>
      </c>
    </row>
    <row r="2318" spans="1:4">
      <c r="A2318" s="15" t="str">
        <f>IF(ISNUMBER(VALUE(SUBSTITUTE('Quantities Report_Secondary'!$A2316,"+",""))), VALUE(SUBSTITUTE('Quantities Report_Secondary'!$A2316,"+","")),IF('Quantities Report_Secondary'!$A2316="","End of Project",$A2317))</f>
        <v>End of Project</v>
      </c>
      <c r="B2318" s="30" t="str">
        <f>IF(ISNUMBER('Quantities Report_Secondary'!$A2316), "", TRIM(CLEAN(SUBSTITUTE('Quantities Report_Secondary'!$A2316, CHAR(160), " "))))</f>
        <v/>
      </c>
      <c r="C2318" s="30">
        <f>'Quantities Report_Secondary'!F2316</f>
        <v>0</v>
      </c>
      <c r="D2318" s="32">
        <f>'Quantities Report_Secondary'!G2316</f>
        <v>0</v>
      </c>
    </row>
    <row r="2319" spans="1:4">
      <c r="A2319" s="15" t="str">
        <f>IF(ISNUMBER(VALUE(SUBSTITUTE('Quantities Report_Secondary'!$A2317,"+",""))), VALUE(SUBSTITUTE('Quantities Report_Secondary'!$A2317,"+","")),IF('Quantities Report_Secondary'!$A2317="","End of Project",$A2318))</f>
        <v>End of Project</v>
      </c>
      <c r="B2319" s="30" t="str">
        <f>IF(ISNUMBER('Quantities Report_Secondary'!$A2317), "", TRIM(CLEAN(SUBSTITUTE('Quantities Report_Secondary'!$A2317, CHAR(160), " "))))</f>
        <v/>
      </c>
      <c r="C2319" s="30">
        <f>'Quantities Report_Secondary'!F2317</f>
        <v>0</v>
      </c>
      <c r="D2319" s="32">
        <f>'Quantities Report_Secondary'!G2317</f>
        <v>0</v>
      </c>
    </row>
    <row r="2320" spans="1:4">
      <c r="A2320" s="15" t="str">
        <f>IF(ISNUMBER(VALUE(SUBSTITUTE('Quantities Report_Secondary'!$A2318,"+",""))), VALUE(SUBSTITUTE('Quantities Report_Secondary'!$A2318,"+","")),IF('Quantities Report_Secondary'!$A2318="","End of Project",$A2319))</f>
        <v>End of Project</v>
      </c>
      <c r="B2320" s="30" t="str">
        <f>IF(ISNUMBER('Quantities Report_Secondary'!$A2318), "", TRIM(CLEAN(SUBSTITUTE('Quantities Report_Secondary'!$A2318, CHAR(160), " "))))</f>
        <v/>
      </c>
      <c r="C2320" s="30">
        <f>'Quantities Report_Secondary'!F2318</f>
        <v>0</v>
      </c>
      <c r="D2320" s="32">
        <f>'Quantities Report_Secondary'!G2318</f>
        <v>0</v>
      </c>
    </row>
    <row r="2321" spans="1:4">
      <c r="A2321" s="15" t="str">
        <f>IF(ISNUMBER(VALUE(SUBSTITUTE('Quantities Report_Secondary'!$A2319,"+",""))), VALUE(SUBSTITUTE('Quantities Report_Secondary'!$A2319,"+","")),IF('Quantities Report_Secondary'!$A2319="","End of Project",$A2320))</f>
        <v>End of Project</v>
      </c>
      <c r="B2321" s="30" t="str">
        <f>IF(ISNUMBER('Quantities Report_Secondary'!$A2319), "", TRIM(CLEAN(SUBSTITUTE('Quantities Report_Secondary'!$A2319, CHAR(160), " "))))</f>
        <v/>
      </c>
      <c r="C2321" s="30">
        <f>'Quantities Report_Secondary'!F2319</f>
        <v>0</v>
      </c>
      <c r="D2321" s="32">
        <f>'Quantities Report_Secondary'!G2319</f>
        <v>0</v>
      </c>
    </row>
    <row r="2322" spans="1:4">
      <c r="A2322" s="15" t="str">
        <f>IF(ISNUMBER(VALUE(SUBSTITUTE('Quantities Report_Secondary'!$A2320,"+",""))), VALUE(SUBSTITUTE('Quantities Report_Secondary'!$A2320,"+","")),IF('Quantities Report_Secondary'!$A2320="","End of Project",$A2321))</f>
        <v>End of Project</v>
      </c>
      <c r="B2322" s="30" t="str">
        <f>IF(ISNUMBER('Quantities Report_Secondary'!$A2320), "", TRIM(CLEAN(SUBSTITUTE('Quantities Report_Secondary'!$A2320, CHAR(160), " "))))</f>
        <v/>
      </c>
      <c r="C2322" s="30">
        <f>'Quantities Report_Secondary'!F2320</f>
        <v>0</v>
      </c>
      <c r="D2322" s="32">
        <f>'Quantities Report_Secondary'!G2320</f>
        <v>0</v>
      </c>
    </row>
    <row r="2323" spans="1:4">
      <c r="A2323" s="15" t="str">
        <f>IF(ISNUMBER(VALUE(SUBSTITUTE('Quantities Report_Secondary'!$A2321,"+",""))), VALUE(SUBSTITUTE('Quantities Report_Secondary'!$A2321,"+","")),IF('Quantities Report_Secondary'!$A2321="","End of Project",$A2322))</f>
        <v>End of Project</v>
      </c>
      <c r="B2323" s="30" t="str">
        <f>IF(ISNUMBER('Quantities Report_Secondary'!$A2321), "", TRIM(CLEAN(SUBSTITUTE('Quantities Report_Secondary'!$A2321, CHAR(160), " "))))</f>
        <v/>
      </c>
      <c r="C2323" s="30">
        <f>'Quantities Report_Secondary'!F2321</f>
        <v>0</v>
      </c>
      <c r="D2323" s="32">
        <f>'Quantities Report_Secondary'!G2321</f>
        <v>0</v>
      </c>
    </row>
    <row r="2324" spans="1:4">
      <c r="A2324" s="15" t="str">
        <f>IF(ISNUMBER(VALUE(SUBSTITUTE('Quantities Report_Secondary'!$A2322,"+",""))), VALUE(SUBSTITUTE('Quantities Report_Secondary'!$A2322,"+","")),IF('Quantities Report_Secondary'!$A2322="","End of Project",$A2323))</f>
        <v>End of Project</v>
      </c>
      <c r="B2324" s="30" t="str">
        <f>IF(ISNUMBER('Quantities Report_Secondary'!$A2322), "", TRIM(CLEAN(SUBSTITUTE('Quantities Report_Secondary'!$A2322, CHAR(160), " "))))</f>
        <v/>
      </c>
      <c r="C2324" s="30">
        <f>'Quantities Report_Secondary'!F2322</f>
        <v>0</v>
      </c>
      <c r="D2324" s="32">
        <f>'Quantities Report_Secondary'!G2322</f>
        <v>0</v>
      </c>
    </row>
    <row r="2325" spans="1:4">
      <c r="A2325" s="15" t="str">
        <f>IF(ISNUMBER(VALUE(SUBSTITUTE('Quantities Report_Secondary'!$A2323,"+",""))), VALUE(SUBSTITUTE('Quantities Report_Secondary'!$A2323,"+","")),IF('Quantities Report_Secondary'!$A2323="","End of Project",$A2324))</f>
        <v>End of Project</v>
      </c>
      <c r="B2325" s="30" t="str">
        <f>IF(ISNUMBER('Quantities Report_Secondary'!$A2323), "", TRIM(CLEAN(SUBSTITUTE('Quantities Report_Secondary'!$A2323, CHAR(160), " "))))</f>
        <v/>
      </c>
      <c r="C2325" s="30">
        <f>'Quantities Report_Secondary'!F2323</f>
        <v>0</v>
      </c>
      <c r="D2325" s="32">
        <f>'Quantities Report_Secondary'!G2323</f>
        <v>0</v>
      </c>
    </row>
    <row r="2326" spans="1:4">
      <c r="A2326" s="15" t="str">
        <f>IF(ISNUMBER(VALUE(SUBSTITUTE('Quantities Report_Secondary'!$A2324,"+",""))), VALUE(SUBSTITUTE('Quantities Report_Secondary'!$A2324,"+","")),IF('Quantities Report_Secondary'!$A2324="","End of Project",$A2325))</f>
        <v>End of Project</v>
      </c>
      <c r="B2326" s="30" t="str">
        <f>IF(ISNUMBER('Quantities Report_Secondary'!$A2324), "", TRIM(CLEAN(SUBSTITUTE('Quantities Report_Secondary'!$A2324, CHAR(160), " "))))</f>
        <v/>
      </c>
      <c r="C2326" s="30">
        <f>'Quantities Report_Secondary'!F2324</f>
        <v>0</v>
      </c>
      <c r="D2326" s="32">
        <f>'Quantities Report_Secondary'!G2324</f>
        <v>0</v>
      </c>
    </row>
    <row r="2327" spans="1:4">
      <c r="A2327" s="15" t="str">
        <f>IF(ISNUMBER(VALUE(SUBSTITUTE('Quantities Report_Secondary'!$A2325,"+",""))), VALUE(SUBSTITUTE('Quantities Report_Secondary'!$A2325,"+","")),IF('Quantities Report_Secondary'!$A2325="","End of Project",$A2326))</f>
        <v>End of Project</v>
      </c>
      <c r="B2327" s="30" t="str">
        <f>IF(ISNUMBER('Quantities Report_Secondary'!$A2325), "", TRIM(CLEAN(SUBSTITUTE('Quantities Report_Secondary'!$A2325, CHAR(160), " "))))</f>
        <v/>
      </c>
      <c r="C2327" s="30">
        <f>'Quantities Report_Secondary'!F2325</f>
        <v>0</v>
      </c>
      <c r="D2327" s="32">
        <f>'Quantities Report_Secondary'!G2325</f>
        <v>0</v>
      </c>
    </row>
    <row r="2328" spans="1:4">
      <c r="A2328" s="15" t="str">
        <f>IF(ISNUMBER(VALUE(SUBSTITUTE('Quantities Report_Secondary'!$A2326,"+",""))), VALUE(SUBSTITUTE('Quantities Report_Secondary'!$A2326,"+","")),IF('Quantities Report_Secondary'!$A2326="","End of Project",$A2327))</f>
        <v>End of Project</v>
      </c>
      <c r="B2328" s="30" t="str">
        <f>IF(ISNUMBER('Quantities Report_Secondary'!$A2326), "", TRIM(CLEAN(SUBSTITUTE('Quantities Report_Secondary'!$A2326, CHAR(160), " "))))</f>
        <v/>
      </c>
      <c r="C2328" s="30">
        <f>'Quantities Report_Secondary'!F2326</f>
        <v>0</v>
      </c>
      <c r="D2328" s="32">
        <f>'Quantities Report_Secondary'!G2326</f>
        <v>0</v>
      </c>
    </row>
    <row r="2329" spans="1:4">
      <c r="A2329" s="15" t="str">
        <f>IF(ISNUMBER(VALUE(SUBSTITUTE('Quantities Report_Secondary'!$A2327,"+",""))), VALUE(SUBSTITUTE('Quantities Report_Secondary'!$A2327,"+","")),IF('Quantities Report_Secondary'!$A2327="","End of Project",$A2328))</f>
        <v>End of Project</v>
      </c>
      <c r="B2329" s="30" t="str">
        <f>IF(ISNUMBER('Quantities Report_Secondary'!$A2327), "", TRIM(CLEAN(SUBSTITUTE('Quantities Report_Secondary'!$A2327, CHAR(160), " "))))</f>
        <v/>
      </c>
      <c r="C2329" s="30">
        <f>'Quantities Report_Secondary'!F2327</f>
        <v>0</v>
      </c>
      <c r="D2329" s="32">
        <f>'Quantities Report_Secondary'!G2327</f>
        <v>0</v>
      </c>
    </row>
    <row r="2330" spans="1:4">
      <c r="A2330" s="15" t="str">
        <f>IF(ISNUMBER(VALUE(SUBSTITUTE('Quantities Report_Secondary'!$A2328,"+",""))), VALUE(SUBSTITUTE('Quantities Report_Secondary'!$A2328,"+","")),IF('Quantities Report_Secondary'!$A2328="","End of Project",$A2329))</f>
        <v>End of Project</v>
      </c>
      <c r="B2330" s="30" t="str">
        <f>IF(ISNUMBER('Quantities Report_Secondary'!$A2328), "", TRIM(CLEAN(SUBSTITUTE('Quantities Report_Secondary'!$A2328, CHAR(160), " "))))</f>
        <v/>
      </c>
      <c r="C2330" s="30">
        <f>'Quantities Report_Secondary'!F2328</f>
        <v>0</v>
      </c>
      <c r="D2330" s="32">
        <f>'Quantities Report_Secondary'!G2328</f>
        <v>0</v>
      </c>
    </row>
    <row r="2331" spans="1:4">
      <c r="A2331" s="15" t="str">
        <f>IF(ISNUMBER(VALUE(SUBSTITUTE('Quantities Report_Secondary'!$A2329,"+",""))), VALUE(SUBSTITUTE('Quantities Report_Secondary'!$A2329,"+","")),IF('Quantities Report_Secondary'!$A2329="","End of Project",$A2330))</f>
        <v>End of Project</v>
      </c>
      <c r="B2331" s="30" t="str">
        <f>IF(ISNUMBER('Quantities Report_Secondary'!$A2329), "", TRIM(CLEAN(SUBSTITUTE('Quantities Report_Secondary'!$A2329, CHAR(160), " "))))</f>
        <v/>
      </c>
      <c r="C2331" s="30">
        <f>'Quantities Report_Secondary'!F2329</f>
        <v>0</v>
      </c>
      <c r="D2331" s="32">
        <f>'Quantities Report_Secondary'!G2329</f>
        <v>0</v>
      </c>
    </row>
    <row r="2332" spans="1:4">
      <c r="A2332" s="15" t="str">
        <f>IF(ISNUMBER(VALUE(SUBSTITUTE('Quantities Report_Secondary'!$A2330,"+",""))), VALUE(SUBSTITUTE('Quantities Report_Secondary'!$A2330,"+","")),IF('Quantities Report_Secondary'!$A2330="","End of Project",$A2331))</f>
        <v>End of Project</v>
      </c>
      <c r="B2332" s="30" t="str">
        <f>IF(ISNUMBER('Quantities Report_Secondary'!$A2330), "", TRIM(CLEAN(SUBSTITUTE('Quantities Report_Secondary'!$A2330, CHAR(160), " "))))</f>
        <v/>
      </c>
      <c r="C2332" s="30">
        <f>'Quantities Report_Secondary'!F2330</f>
        <v>0</v>
      </c>
      <c r="D2332" s="32">
        <f>'Quantities Report_Secondary'!G2330</f>
        <v>0</v>
      </c>
    </row>
    <row r="2333" spans="1:4">
      <c r="A2333" s="15" t="str">
        <f>IF(ISNUMBER(VALUE(SUBSTITUTE('Quantities Report_Secondary'!$A2331,"+",""))), VALUE(SUBSTITUTE('Quantities Report_Secondary'!$A2331,"+","")),IF('Quantities Report_Secondary'!$A2331="","End of Project",$A2332))</f>
        <v>End of Project</v>
      </c>
      <c r="B2333" s="30" t="str">
        <f>IF(ISNUMBER('Quantities Report_Secondary'!$A2331), "", TRIM(CLEAN(SUBSTITUTE('Quantities Report_Secondary'!$A2331, CHAR(160), " "))))</f>
        <v/>
      </c>
      <c r="C2333" s="30">
        <f>'Quantities Report_Secondary'!F2331</f>
        <v>0</v>
      </c>
      <c r="D2333" s="32">
        <f>'Quantities Report_Secondary'!G2331</f>
        <v>0</v>
      </c>
    </row>
    <row r="2334" spans="1:4">
      <c r="A2334" s="15" t="str">
        <f>IF(ISNUMBER(VALUE(SUBSTITUTE('Quantities Report_Secondary'!$A2332,"+",""))), VALUE(SUBSTITUTE('Quantities Report_Secondary'!$A2332,"+","")),IF('Quantities Report_Secondary'!$A2332="","End of Project",$A2333))</f>
        <v>End of Project</v>
      </c>
      <c r="B2334" s="30" t="str">
        <f>IF(ISNUMBER('Quantities Report_Secondary'!$A2332), "", TRIM(CLEAN(SUBSTITUTE('Quantities Report_Secondary'!$A2332, CHAR(160), " "))))</f>
        <v/>
      </c>
      <c r="C2334" s="30">
        <f>'Quantities Report_Secondary'!F2332</f>
        <v>0</v>
      </c>
      <c r="D2334" s="32">
        <f>'Quantities Report_Secondary'!G2332</f>
        <v>0</v>
      </c>
    </row>
    <row r="2335" spans="1:4">
      <c r="A2335" s="15" t="str">
        <f>IF(ISNUMBER(VALUE(SUBSTITUTE('Quantities Report_Secondary'!$A2333,"+",""))), VALUE(SUBSTITUTE('Quantities Report_Secondary'!$A2333,"+","")),IF('Quantities Report_Secondary'!$A2333="","End of Project",$A2334))</f>
        <v>End of Project</v>
      </c>
      <c r="B2335" s="30" t="str">
        <f>IF(ISNUMBER('Quantities Report_Secondary'!$A2333), "", TRIM(CLEAN(SUBSTITUTE('Quantities Report_Secondary'!$A2333, CHAR(160), " "))))</f>
        <v/>
      </c>
      <c r="C2335" s="30">
        <f>'Quantities Report_Secondary'!F2333</f>
        <v>0</v>
      </c>
      <c r="D2335" s="32">
        <f>'Quantities Report_Secondary'!G2333</f>
        <v>0</v>
      </c>
    </row>
    <row r="2336" spans="1:4">
      <c r="A2336" s="15" t="str">
        <f>IF(ISNUMBER(VALUE(SUBSTITUTE('Quantities Report_Secondary'!$A2334,"+",""))), VALUE(SUBSTITUTE('Quantities Report_Secondary'!$A2334,"+","")),IF('Quantities Report_Secondary'!$A2334="","End of Project",$A2335))</f>
        <v>End of Project</v>
      </c>
      <c r="B2336" s="30" t="str">
        <f>IF(ISNUMBER('Quantities Report_Secondary'!$A2334), "", TRIM(CLEAN(SUBSTITUTE('Quantities Report_Secondary'!$A2334, CHAR(160), " "))))</f>
        <v/>
      </c>
      <c r="C2336" s="30">
        <f>'Quantities Report_Secondary'!F2334</f>
        <v>0</v>
      </c>
      <c r="D2336" s="32">
        <f>'Quantities Report_Secondary'!G2334</f>
        <v>0</v>
      </c>
    </row>
    <row r="2337" spans="1:4">
      <c r="A2337" s="15" t="str">
        <f>IF(ISNUMBER(VALUE(SUBSTITUTE('Quantities Report_Secondary'!$A2335,"+",""))), VALUE(SUBSTITUTE('Quantities Report_Secondary'!$A2335,"+","")),IF('Quantities Report_Secondary'!$A2335="","End of Project",$A2336))</f>
        <v>End of Project</v>
      </c>
      <c r="B2337" s="30" t="str">
        <f>IF(ISNUMBER('Quantities Report_Secondary'!$A2335), "", TRIM(CLEAN(SUBSTITUTE('Quantities Report_Secondary'!$A2335, CHAR(160), " "))))</f>
        <v/>
      </c>
      <c r="C2337" s="30">
        <f>'Quantities Report_Secondary'!F2335</f>
        <v>0</v>
      </c>
      <c r="D2337" s="32">
        <f>'Quantities Report_Secondary'!G2335</f>
        <v>0</v>
      </c>
    </row>
    <row r="2338" spans="1:4">
      <c r="A2338" s="15" t="str">
        <f>IF(ISNUMBER(VALUE(SUBSTITUTE('Quantities Report_Secondary'!$A2336,"+",""))), VALUE(SUBSTITUTE('Quantities Report_Secondary'!$A2336,"+","")),IF('Quantities Report_Secondary'!$A2336="","End of Project",$A2337))</f>
        <v>End of Project</v>
      </c>
      <c r="B2338" s="30" t="str">
        <f>IF(ISNUMBER('Quantities Report_Secondary'!$A2336), "", TRIM(CLEAN(SUBSTITUTE('Quantities Report_Secondary'!$A2336, CHAR(160), " "))))</f>
        <v/>
      </c>
      <c r="C2338" s="30">
        <f>'Quantities Report_Secondary'!F2336</f>
        <v>0</v>
      </c>
      <c r="D2338" s="32">
        <f>'Quantities Report_Secondary'!G2336</f>
        <v>0</v>
      </c>
    </row>
    <row r="2339" spans="1:4">
      <c r="A2339" s="15" t="str">
        <f>IF(ISNUMBER(VALUE(SUBSTITUTE('Quantities Report_Secondary'!$A2337,"+",""))), VALUE(SUBSTITUTE('Quantities Report_Secondary'!$A2337,"+","")),IF('Quantities Report_Secondary'!$A2337="","End of Project",$A2338))</f>
        <v>End of Project</v>
      </c>
      <c r="B2339" s="30" t="str">
        <f>IF(ISNUMBER('Quantities Report_Secondary'!$A2337), "", TRIM(CLEAN(SUBSTITUTE('Quantities Report_Secondary'!$A2337, CHAR(160), " "))))</f>
        <v/>
      </c>
      <c r="C2339" s="30">
        <f>'Quantities Report_Secondary'!F2337</f>
        <v>0</v>
      </c>
      <c r="D2339" s="32">
        <f>'Quantities Report_Secondary'!G2337</f>
        <v>0</v>
      </c>
    </row>
    <row r="2340" spans="1:4">
      <c r="A2340" s="15" t="str">
        <f>IF(ISNUMBER(VALUE(SUBSTITUTE('Quantities Report_Secondary'!$A2338,"+",""))), VALUE(SUBSTITUTE('Quantities Report_Secondary'!$A2338,"+","")),IF('Quantities Report_Secondary'!$A2338="","End of Project",$A2339))</f>
        <v>End of Project</v>
      </c>
      <c r="B2340" s="30" t="str">
        <f>IF(ISNUMBER('Quantities Report_Secondary'!$A2338), "", TRIM(CLEAN(SUBSTITUTE('Quantities Report_Secondary'!$A2338, CHAR(160), " "))))</f>
        <v/>
      </c>
      <c r="C2340" s="30">
        <f>'Quantities Report_Secondary'!F2338</f>
        <v>0</v>
      </c>
      <c r="D2340" s="32">
        <f>'Quantities Report_Secondary'!G2338</f>
        <v>0</v>
      </c>
    </row>
    <row r="2341" spans="1:4">
      <c r="A2341" s="15" t="str">
        <f>IF(ISNUMBER(VALUE(SUBSTITUTE('Quantities Report_Secondary'!$A2339,"+",""))), VALUE(SUBSTITUTE('Quantities Report_Secondary'!$A2339,"+","")),IF('Quantities Report_Secondary'!$A2339="","End of Project",$A2340))</f>
        <v>End of Project</v>
      </c>
      <c r="B2341" s="30" t="str">
        <f>IF(ISNUMBER('Quantities Report_Secondary'!$A2339), "", TRIM(CLEAN(SUBSTITUTE('Quantities Report_Secondary'!$A2339, CHAR(160), " "))))</f>
        <v/>
      </c>
      <c r="C2341" s="30">
        <f>'Quantities Report_Secondary'!F2339</f>
        <v>0</v>
      </c>
      <c r="D2341" s="32">
        <f>'Quantities Report_Secondary'!G2339</f>
        <v>0</v>
      </c>
    </row>
    <row r="2342" spans="1:4">
      <c r="A2342" s="15" t="str">
        <f>IF(ISNUMBER(VALUE(SUBSTITUTE('Quantities Report_Secondary'!$A2340,"+",""))), VALUE(SUBSTITUTE('Quantities Report_Secondary'!$A2340,"+","")),IF('Quantities Report_Secondary'!$A2340="","End of Project",$A2341))</f>
        <v>End of Project</v>
      </c>
      <c r="B2342" s="30" t="str">
        <f>IF(ISNUMBER('Quantities Report_Secondary'!$A2340), "", TRIM(CLEAN(SUBSTITUTE('Quantities Report_Secondary'!$A2340, CHAR(160), " "))))</f>
        <v/>
      </c>
      <c r="C2342" s="30">
        <f>'Quantities Report_Secondary'!F2340</f>
        <v>0</v>
      </c>
      <c r="D2342" s="32">
        <f>'Quantities Report_Secondary'!G2340</f>
        <v>0</v>
      </c>
    </row>
    <row r="2343" spans="1:4">
      <c r="A2343" s="15" t="str">
        <f>IF(ISNUMBER(VALUE(SUBSTITUTE('Quantities Report_Secondary'!$A2341,"+",""))), VALUE(SUBSTITUTE('Quantities Report_Secondary'!$A2341,"+","")),IF('Quantities Report_Secondary'!$A2341="","End of Project",$A2342))</f>
        <v>End of Project</v>
      </c>
      <c r="B2343" s="30" t="str">
        <f>IF(ISNUMBER('Quantities Report_Secondary'!$A2341), "", TRIM(CLEAN(SUBSTITUTE('Quantities Report_Secondary'!$A2341, CHAR(160), " "))))</f>
        <v/>
      </c>
      <c r="C2343" s="30">
        <f>'Quantities Report_Secondary'!F2341</f>
        <v>0</v>
      </c>
      <c r="D2343" s="32">
        <f>'Quantities Report_Secondary'!G2341</f>
        <v>0</v>
      </c>
    </row>
    <row r="2344" spans="1:4">
      <c r="A2344" s="15" t="str">
        <f>IF(ISNUMBER(VALUE(SUBSTITUTE('Quantities Report_Secondary'!$A2342,"+",""))), VALUE(SUBSTITUTE('Quantities Report_Secondary'!$A2342,"+","")),IF('Quantities Report_Secondary'!$A2342="","End of Project",$A2343))</f>
        <v>End of Project</v>
      </c>
      <c r="B2344" s="30" t="str">
        <f>IF(ISNUMBER('Quantities Report_Secondary'!$A2342), "", TRIM(CLEAN(SUBSTITUTE('Quantities Report_Secondary'!$A2342, CHAR(160), " "))))</f>
        <v/>
      </c>
      <c r="C2344" s="30">
        <f>'Quantities Report_Secondary'!F2342</f>
        <v>0</v>
      </c>
      <c r="D2344" s="32">
        <f>'Quantities Report_Secondary'!G2342</f>
        <v>0</v>
      </c>
    </row>
    <row r="2345" spans="1:4">
      <c r="A2345" s="15" t="str">
        <f>IF(ISNUMBER(VALUE(SUBSTITUTE('Quantities Report_Secondary'!$A2343,"+",""))), VALUE(SUBSTITUTE('Quantities Report_Secondary'!$A2343,"+","")),IF('Quantities Report_Secondary'!$A2343="","End of Project",$A2344))</f>
        <v>End of Project</v>
      </c>
      <c r="B2345" s="30" t="str">
        <f>IF(ISNUMBER('Quantities Report_Secondary'!$A2343), "", TRIM(CLEAN(SUBSTITUTE('Quantities Report_Secondary'!$A2343, CHAR(160), " "))))</f>
        <v/>
      </c>
      <c r="C2345" s="30">
        <f>'Quantities Report_Secondary'!F2343</f>
        <v>0</v>
      </c>
      <c r="D2345" s="32">
        <f>'Quantities Report_Secondary'!G2343</f>
        <v>0</v>
      </c>
    </row>
    <row r="2346" spans="1:4">
      <c r="A2346" s="15" t="str">
        <f>IF(ISNUMBER(VALUE(SUBSTITUTE('Quantities Report_Secondary'!$A2344,"+",""))), VALUE(SUBSTITUTE('Quantities Report_Secondary'!$A2344,"+","")),IF('Quantities Report_Secondary'!$A2344="","End of Project",$A2345))</f>
        <v>End of Project</v>
      </c>
      <c r="B2346" s="30" t="str">
        <f>IF(ISNUMBER('Quantities Report_Secondary'!$A2344), "", TRIM(CLEAN(SUBSTITUTE('Quantities Report_Secondary'!$A2344, CHAR(160), " "))))</f>
        <v/>
      </c>
      <c r="C2346" s="30">
        <f>'Quantities Report_Secondary'!F2344</f>
        <v>0</v>
      </c>
      <c r="D2346" s="32">
        <f>'Quantities Report_Secondary'!G2344</f>
        <v>0</v>
      </c>
    </row>
    <row r="2347" spans="1:4">
      <c r="A2347" s="15" t="str">
        <f>IF(ISNUMBER(VALUE(SUBSTITUTE('Quantities Report_Secondary'!$A2345,"+",""))), VALUE(SUBSTITUTE('Quantities Report_Secondary'!$A2345,"+","")),IF('Quantities Report_Secondary'!$A2345="","End of Project",$A2346))</f>
        <v>End of Project</v>
      </c>
      <c r="B2347" s="30" t="str">
        <f>IF(ISNUMBER('Quantities Report_Secondary'!$A2345), "", TRIM(CLEAN(SUBSTITUTE('Quantities Report_Secondary'!$A2345, CHAR(160), " "))))</f>
        <v/>
      </c>
      <c r="C2347" s="30">
        <f>'Quantities Report_Secondary'!F2345</f>
        <v>0</v>
      </c>
      <c r="D2347" s="32">
        <f>'Quantities Report_Secondary'!G2345</f>
        <v>0</v>
      </c>
    </row>
    <row r="2348" spans="1:4">
      <c r="A2348" s="15" t="str">
        <f>IF(ISNUMBER(VALUE(SUBSTITUTE('Quantities Report_Secondary'!$A2346,"+",""))), VALUE(SUBSTITUTE('Quantities Report_Secondary'!$A2346,"+","")),IF('Quantities Report_Secondary'!$A2346="","End of Project",$A2347))</f>
        <v>End of Project</v>
      </c>
      <c r="B2348" s="30" t="str">
        <f>IF(ISNUMBER('Quantities Report_Secondary'!$A2346), "", TRIM(CLEAN(SUBSTITUTE('Quantities Report_Secondary'!$A2346, CHAR(160), " "))))</f>
        <v/>
      </c>
      <c r="C2348" s="30">
        <f>'Quantities Report_Secondary'!F2346</f>
        <v>0</v>
      </c>
      <c r="D2348" s="32">
        <f>'Quantities Report_Secondary'!G2346</f>
        <v>0</v>
      </c>
    </row>
    <row r="2349" spans="1:4">
      <c r="A2349" s="15" t="str">
        <f>IF(ISNUMBER(VALUE(SUBSTITUTE('Quantities Report_Secondary'!$A2347,"+",""))), VALUE(SUBSTITUTE('Quantities Report_Secondary'!$A2347,"+","")),IF('Quantities Report_Secondary'!$A2347="","End of Project",$A2348))</f>
        <v>End of Project</v>
      </c>
      <c r="B2349" s="30" t="str">
        <f>IF(ISNUMBER('Quantities Report_Secondary'!$A2347), "", TRIM(CLEAN(SUBSTITUTE('Quantities Report_Secondary'!$A2347, CHAR(160), " "))))</f>
        <v/>
      </c>
      <c r="C2349" s="30">
        <f>'Quantities Report_Secondary'!F2347</f>
        <v>0</v>
      </c>
      <c r="D2349" s="32">
        <f>'Quantities Report_Secondary'!G2347</f>
        <v>0</v>
      </c>
    </row>
    <row r="2350" spans="1:4">
      <c r="A2350" s="15" t="str">
        <f>IF(ISNUMBER(VALUE(SUBSTITUTE('Quantities Report_Secondary'!$A2348,"+",""))), VALUE(SUBSTITUTE('Quantities Report_Secondary'!$A2348,"+","")),IF('Quantities Report_Secondary'!$A2348="","End of Project",$A2349))</f>
        <v>End of Project</v>
      </c>
      <c r="B2350" s="30" t="str">
        <f>IF(ISNUMBER('Quantities Report_Secondary'!$A2348), "", TRIM(CLEAN(SUBSTITUTE('Quantities Report_Secondary'!$A2348, CHAR(160), " "))))</f>
        <v/>
      </c>
      <c r="C2350" s="30">
        <f>'Quantities Report_Secondary'!F2348</f>
        <v>0</v>
      </c>
      <c r="D2350" s="32">
        <f>'Quantities Report_Secondary'!G2348</f>
        <v>0</v>
      </c>
    </row>
    <row r="2351" spans="1:4">
      <c r="A2351" s="15" t="str">
        <f>IF(ISNUMBER(VALUE(SUBSTITUTE('Quantities Report_Secondary'!$A2349,"+",""))), VALUE(SUBSTITUTE('Quantities Report_Secondary'!$A2349,"+","")),IF('Quantities Report_Secondary'!$A2349="","End of Project",$A2350))</f>
        <v>End of Project</v>
      </c>
      <c r="B2351" s="30" t="str">
        <f>IF(ISNUMBER('Quantities Report_Secondary'!$A2349), "", TRIM(CLEAN(SUBSTITUTE('Quantities Report_Secondary'!$A2349, CHAR(160), " "))))</f>
        <v/>
      </c>
      <c r="C2351" s="30">
        <f>'Quantities Report_Secondary'!F2349</f>
        <v>0</v>
      </c>
      <c r="D2351" s="32">
        <f>'Quantities Report_Secondary'!G2349</f>
        <v>0</v>
      </c>
    </row>
    <row r="2352" spans="1:4">
      <c r="A2352" s="15" t="str">
        <f>IF(ISNUMBER(VALUE(SUBSTITUTE('Quantities Report_Secondary'!$A2350,"+",""))), VALUE(SUBSTITUTE('Quantities Report_Secondary'!$A2350,"+","")),IF('Quantities Report_Secondary'!$A2350="","End of Project",$A2351))</f>
        <v>End of Project</v>
      </c>
      <c r="B2352" s="30" t="str">
        <f>IF(ISNUMBER('Quantities Report_Secondary'!$A2350), "", TRIM(CLEAN(SUBSTITUTE('Quantities Report_Secondary'!$A2350, CHAR(160), " "))))</f>
        <v/>
      </c>
      <c r="C2352" s="30">
        <f>'Quantities Report_Secondary'!F2350</f>
        <v>0</v>
      </c>
      <c r="D2352" s="32">
        <f>'Quantities Report_Secondary'!G2350</f>
        <v>0</v>
      </c>
    </row>
    <row r="2353" spans="1:4">
      <c r="A2353" s="15" t="str">
        <f>IF(ISNUMBER(VALUE(SUBSTITUTE('Quantities Report_Secondary'!$A2351,"+",""))), VALUE(SUBSTITUTE('Quantities Report_Secondary'!$A2351,"+","")),IF('Quantities Report_Secondary'!$A2351="","End of Project",$A2352))</f>
        <v>End of Project</v>
      </c>
      <c r="B2353" s="30" t="str">
        <f>IF(ISNUMBER('Quantities Report_Secondary'!$A2351), "", TRIM(CLEAN(SUBSTITUTE('Quantities Report_Secondary'!$A2351, CHAR(160), " "))))</f>
        <v/>
      </c>
      <c r="C2353" s="30">
        <f>'Quantities Report_Secondary'!F2351</f>
        <v>0</v>
      </c>
      <c r="D2353" s="32">
        <f>'Quantities Report_Secondary'!G2351</f>
        <v>0</v>
      </c>
    </row>
    <row r="2354" spans="1:4">
      <c r="A2354" s="15" t="str">
        <f>IF(ISNUMBER(VALUE(SUBSTITUTE('Quantities Report_Secondary'!$A2352,"+",""))), VALUE(SUBSTITUTE('Quantities Report_Secondary'!$A2352,"+","")),IF('Quantities Report_Secondary'!$A2352="","End of Project",$A2353))</f>
        <v>End of Project</v>
      </c>
      <c r="B2354" s="30" t="str">
        <f>IF(ISNUMBER('Quantities Report_Secondary'!$A2352), "", TRIM(CLEAN(SUBSTITUTE('Quantities Report_Secondary'!$A2352, CHAR(160), " "))))</f>
        <v/>
      </c>
      <c r="C2354" s="30">
        <f>'Quantities Report_Secondary'!F2352</f>
        <v>0</v>
      </c>
      <c r="D2354" s="32">
        <f>'Quantities Report_Secondary'!G2352</f>
        <v>0</v>
      </c>
    </row>
    <row r="2355" spans="1:4">
      <c r="A2355" s="15" t="str">
        <f>IF(ISNUMBER(VALUE(SUBSTITUTE('Quantities Report_Secondary'!$A2353,"+",""))), VALUE(SUBSTITUTE('Quantities Report_Secondary'!$A2353,"+","")),IF('Quantities Report_Secondary'!$A2353="","End of Project",$A2354))</f>
        <v>End of Project</v>
      </c>
      <c r="B2355" s="30" t="str">
        <f>IF(ISNUMBER('Quantities Report_Secondary'!$A2353), "", TRIM(CLEAN(SUBSTITUTE('Quantities Report_Secondary'!$A2353, CHAR(160), " "))))</f>
        <v/>
      </c>
      <c r="C2355" s="30">
        <f>'Quantities Report_Secondary'!F2353</f>
        <v>0</v>
      </c>
      <c r="D2355" s="32">
        <f>'Quantities Report_Secondary'!G2353</f>
        <v>0</v>
      </c>
    </row>
    <row r="2356" spans="1:4">
      <c r="A2356" s="15" t="str">
        <f>IF(ISNUMBER(VALUE(SUBSTITUTE('Quantities Report_Secondary'!$A2354,"+",""))), VALUE(SUBSTITUTE('Quantities Report_Secondary'!$A2354,"+","")),IF('Quantities Report_Secondary'!$A2354="","End of Project",$A2355))</f>
        <v>End of Project</v>
      </c>
      <c r="B2356" s="30" t="str">
        <f>IF(ISNUMBER('Quantities Report_Secondary'!$A2354), "", TRIM(CLEAN(SUBSTITUTE('Quantities Report_Secondary'!$A2354, CHAR(160), " "))))</f>
        <v/>
      </c>
      <c r="C2356" s="30">
        <f>'Quantities Report_Secondary'!F2354</f>
        <v>0</v>
      </c>
      <c r="D2356" s="32">
        <f>'Quantities Report_Secondary'!G2354</f>
        <v>0</v>
      </c>
    </row>
    <row r="2357" spans="1:4">
      <c r="A2357" s="15" t="str">
        <f>IF(ISNUMBER(VALUE(SUBSTITUTE('Quantities Report_Secondary'!$A2355,"+",""))), VALUE(SUBSTITUTE('Quantities Report_Secondary'!$A2355,"+","")),IF('Quantities Report_Secondary'!$A2355="","End of Project",$A2356))</f>
        <v>End of Project</v>
      </c>
      <c r="B2357" s="30" t="str">
        <f>IF(ISNUMBER('Quantities Report_Secondary'!$A2355), "", TRIM(CLEAN(SUBSTITUTE('Quantities Report_Secondary'!$A2355, CHAR(160), " "))))</f>
        <v/>
      </c>
      <c r="C2357" s="30">
        <f>'Quantities Report_Secondary'!F2355</f>
        <v>0</v>
      </c>
      <c r="D2357" s="32">
        <f>'Quantities Report_Secondary'!G2355</f>
        <v>0</v>
      </c>
    </row>
    <row r="2358" spans="1:4">
      <c r="A2358" s="15" t="str">
        <f>IF(ISNUMBER(VALUE(SUBSTITUTE('Quantities Report_Secondary'!$A2356,"+",""))), VALUE(SUBSTITUTE('Quantities Report_Secondary'!$A2356,"+","")),IF('Quantities Report_Secondary'!$A2356="","End of Project",$A2357))</f>
        <v>End of Project</v>
      </c>
      <c r="B2358" s="30" t="str">
        <f>IF(ISNUMBER('Quantities Report_Secondary'!$A2356), "", TRIM(CLEAN(SUBSTITUTE('Quantities Report_Secondary'!$A2356, CHAR(160), " "))))</f>
        <v/>
      </c>
      <c r="C2358" s="30">
        <f>'Quantities Report_Secondary'!F2356</f>
        <v>0</v>
      </c>
      <c r="D2358" s="32">
        <f>'Quantities Report_Secondary'!G2356</f>
        <v>0</v>
      </c>
    </row>
    <row r="2359" spans="1:4">
      <c r="A2359" s="15" t="str">
        <f>IF(ISNUMBER(VALUE(SUBSTITUTE('Quantities Report_Secondary'!$A2357,"+",""))), VALUE(SUBSTITUTE('Quantities Report_Secondary'!$A2357,"+","")),IF('Quantities Report_Secondary'!$A2357="","End of Project",$A2358))</f>
        <v>End of Project</v>
      </c>
      <c r="B2359" s="30" t="str">
        <f>IF(ISNUMBER('Quantities Report_Secondary'!$A2357), "", TRIM(CLEAN(SUBSTITUTE('Quantities Report_Secondary'!$A2357, CHAR(160), " "))))</f>
        <v/>
      </c>
      <c r="C2359" s="30">
        <f>'Quantities Report_Secondary'!F2357</f>
        <v>0</v>
      </c>
      <c r="D2359" s="32">
        <f>'Quantities Report_Secondary'!G2357</f>
        <v>0</v>
      </c>
    </row>
    <row r="2360" spans="1:4">
      <c r="A2360" s="15" t="str">
        <f>IF(ISNUMBER(VALUE(SUBSTITUTE('Quantities Report_Secondary'!$A2358,"+",""))), VALUE(SUBSTITUTE('Quantities Report_Secondary'!$A2358,"+","")),IF('Quantities Report_Secondary'!$A2358="","End of Project",$A2359))</f>
        <v>End of Project</v>
      </c>
      <c r="B2360" s="30" t="str">
        <f>IF(ISNUMBER('Quantities Report_Secondary'!$A2358), "", TRIM(CLEAN(SUBSTITUTE('Quantities Report_Secondary'!$A2358, CHAR(160), " "))))</f>
        <v/>
      </c>
      <c r="C2360" s="30">
        <f>'Quantities Report_Secondary'!F2358</f>
        <v>0</v>
      </c>
      <c r="D2360" s="32">
        <f>'Quantities Report_Secondary'!G2358</f>
        <v>0</v>
      </c>
    </row>
    <row r="2361" spans="1:4">
      <c r="A2361" s="15" t="str">
        <f>IF(ISNUMBER(VALUE(SUBSTITUTE('Quantities Report_Secondary'!$A2359,"+",""))), VALUE(SUBSTITUTE('Quantities Report_Secondary'!$A2359,"+","")),IF('Quantities Report_Secondary'!$A2359="","End of Project",$A2360))</f>
        <v>End of Project</v>
      </c>
      <c r="B2361" s="30" t="str">
        <f>IF(ISNUMBER('Quantities Report_Secondary'!$A2359), "", TRIM(CLEAN(SUBSTITUTE('Quantities Report_Secondary'!$A2359, CHAR(160), " "))))</f>
        <v/>
      </c>
      <c r="C2361" s="30">
        <f>'Quantities Report_Secondary'!F2359</f>
        <v>0</v>
      </c>
      <c r="D2361" s="32">
        <f>'Quantities Report_Secondary'!G2359</f>
        <v>0</v>
      </c>
    </row>
    <row r="2362" spans="1:4">
      <c r="A2362" s="15" t="str">
        <f>IF(ISNUMBER(VALUE(SUBSTITUTE('Quantities Report_Secondary'!$A2360,"+",""))), VALUE(SUBSTITUTE('Quantities Report_Secondary'!$A2360,"+","")),IF('Quantities Report_Secondary'!$A2360="","End of Project",$A2361))</f>
        <v>End of Project</v>
      </c>
      <c r="B2362" s="30" t="str">
        <f>IF(ISNUMBER('Quantities Report_Secondary'!$A2360), "", TRIM(CLEAN(SUBSTITUTE('Quantities Report_Secondary'!$A2360, CHAR(160), " "))))</f>
        <v/>
      </c>
      <c r="C2362" s="30">
        <f>'Quantities Report_Secondary'!F2360</f>
        <v>0</v>
      </c>
      <c r="D2362" s="32">
        <f>'Quantities Report_Secondary'!G2360</f>
        <v>0</v>
      </c>
    </row>
    <row r="2363" spans="1:4">
      <c r="A2363" s="15" t="str">
        <f>IF(ISNUMBER(VALUE(SUBSTITUTE('Quantities Report_Secondary'!$A2361,"+",""))), VALUE(SUBSTITUTE('Quantities Report_Secondary'!$A2361,"+","")),IF('Quantities Report_Secondary'!$A2361="","End of Project",$A2362))</f>
        <v>End of Project</v>
      </c>
      <c r="B2363" s="30" t="str">
        <f>IF(ISNUMBER('Quantities Report_Secondary'!$A2361), "", TRIM(CLEAN(SUBSTITUTE('Quantities Report_Secondary'!$A2361, CHAR(160), " "))))</f>
        <v/>
      </c>
      <c r="C2363" s="30">
        <f>'Quantities Report_Secondary'!F2361</f>
        <v>0</v>
      </c>
      <c r="D2363" s="32">
        <f>'Quantities Report_Secondary'!G2361</f>
        <v>0</v>
      </c>
    </row>
    <row r="2364" spans="1:4">
      <c r="A2364" s="15" t="str">
        <f>IF(ISNUMBER(VALUE(SUBSTITUTE('Quantities Report_Secondary'!$A2362,"+",""))), VALUE(SUBSTITUTE('Quantities Report_Secondary'!$A2362,"+","")),IF('Quantities Report_Secondary'!$A2362="","End of Project",$A2363))</f>
        <v>End of Project</v>
      </c>
      <c r="B2364" s="30" t="str">
        <f>IF(ISNUMBER('Quantities Report_Secondary'!$A2362), "", TRIM(CLEAN(SUBSTITUTE('Quantities Report_Secondary'!$A2362, CHAR(160), " "))))</f>
        <v/>
      </c>
      <c r="C2364" s="30">
        <f>'Quantities Report_Secondary'!F2362</f>
        <v>0</v>
      </c>
      <c r="D2364" s="32">
        <f>'Quantities Report_Secondary'!G2362</f>
        <v>0</v>
      </c>
    </row>
    <row r="2365" spans="1:4">
      <c r="A2365" s="15" t="str">
        <f>IF(ISNUMBER(VALUE(SUBSTITUTE('Quantities Report_Secondary'!$A2363,"+",""))), VALUE(SUBSTITUTE('Quantities Report_Secondary'!$A2363,"+","")),IF('Quantities Report_Secondary'!$A2363="","End of Project",$A2364))</f>
        <v>End of Project</v>
      </c>
      <c r="B2365" s="30" t="str">
        <f>IF(ISNUMBER('Quantities Report_Secondary'!$A2363), "", TRIM(CLEAN(SUBSTITUTE('Quantities Report_Secondary'!$A2363, CHAR(160), " "))))</f>
        <v/>
      </c>
      <c r="C2365" s="30">
        <f>'Quantities Report_Secondary'!F2363</f>
        <v>0</v>
      </c>
      <c r="D2365" s="32">
        <f>'Quantities Report_Secondary'!G2363</f>
        <v>0</v>
      </c>
    </row>
    <row r="2366" spans="1:4">
      <c r="A2366" s="15" t="str">
        <f>IF(ISNUMBER(VALUE(SUBSTITUTE('Quantities Report_Secondary'!$A2364,"+",""))), VALUE(SUBSTITUTE('Quantities Report_Secondary'!$A2364,"+","")),IF('Quantities Report_Secondary'!$A2364="","End of Project",$A2365))</f>
        <v>End of Project</v>
      </c>
      <c r="B2366" s="30" t="str">
        <f>IF(ISNUMBER('Quantities Report_Secondary'!$A2364), "", TRIM(CLEAN(SUBSTITUTE('Quantities Report_Secondary'!$A2364, CHAR(160), " "))))</f>
        <v/>
      </c>
      <c r="C2366" s="30">
        <f>'Quantities Report_Secondary'!F2364</f>
        <v>0</v>
      </c>
      <c r="D2366" s="32">
        <f>'Quantities Report_Secondary'!G2364</f>
        <v>0</v>
      </c>
    </row>
    <row r="2367" spans="1:4">
      <c r="A2367" s="15" t="str">
        <f>IF(ISNUMBER(VALUE(SUBSTITUTE('Quantities Report_Secondary'!$A2365,"+",""))), VALUE(SUBSTITUTE('Quantities Report_Secondary'!$A2365,"+","")),IF('Quantities Report_Secondary'!$A2365="","End of Project",$A2366))</f>
        <v>End of Project</v>
      </c>
      <c r="B2367" s="30" t="str">
        <f>IF(ISNUMBER('Quantities Report_Secondary'!$A2365), "", TRIM(CLEAN(SUBSTITUTE('Quantities Report_Secondary'!$A2365, CHAR(160), " "))))</f>
        <v/>
      </c>
      <c r="C2367" s="30">
        <f>'Quantities Report_Secondary'!F2365</f>
        <v>0</v>
      </c>
      <c r="D2367" s="32">
        <f>'Quantities Report_Secondary'!G2365</f>
        <v>0</v>
      </c>
    </row>
    <row r="2368" spans="1:4">
      <c r="A2368" s="15" t="str">
        <f>IF(ISNUMBER(VALUE(SUBSTITUTE('Quantities Report_Secondary'!$A2366,"+",""))), VALUE(SUBSTITUTE('Quantities Report_Secondary'!$A2366,"+","")),IF('Quantities Report_Secondary'!$A2366="","End of Project",$A2367))</f>
        <v>End of Project</v>
      </c>
      <c r="B2368" s="30" t="str">
        <f>IF(ISNUMBER('Quantities Report_Secondary'!$A2366), "", TRIM(CLEAN(SUBSTITUTE('Quantities Report_Secondary'!$A2366, CHAR(160), " "))))</f>
        <v/>
      </c>
      <c r="C2368" s="30">
        <f>'Quantities Report_Secondary'!F2366</f>
        <v>0</v>
      </c>
      <c r="D2368" s="32">
        <f>'Quantities Report_Secondary'!G2366</f>
        <v>0</v>
      </c>
    </row>
    <row r="2369" spans="1:4">
      <c r="A2369" s="15" t="str">
        <f>IF(ISNUMBER(VALUE(SUBSTITUTE('Quantities Report_Secondary'!$A2367,"+",""))), VALUE(SUBSTITUTE('Quantities Report_Secondary'!$A2367,"+","")),IF('Quantities Report_Secondary'!$A2367="","End of Project",$A2368))</f>
        <v>End of Project</v>
      </c>
      <c r="B2369" s="30" t="str">
        <f>IF(ISNUMBER('Quantities Report_Secondary'!$A2367), "", TRIM(CLEAN(SUBSTITUTE('Quantities Report_Secondary'!$A2367, CHAR(160), " "))))</f>
        <v/>
      </c>
      <c r="C2369" s="30">
        <f>'Quantities Report_Secondary'!F2367</f>
        <v>0</v>
      </c>
      <c r="D2369" s="32">
        <f>'Quantities Report_Secondary'!G2367</f>
        <v>0</v>
      </c>
    </row>
    <row r="2370" spans="1:4">
      <c r="A2370" s="15" t="str">
        <f>IF(ISNUMBER(VALUE(SUBSTITUTE('Quantities Report_Secondary'!$A2368,"+",""))), VALUE(SUBSTITUTE('Quantities Report_Secondary'!$A2368,"+","")),IF('Quantities Report_Secondary'!$A2368="","End of Project",$A2369))</f>
        <v>End of Project</v>
      </c>
      <c r="B2370" s="30" t="str">
        <f>IF(ISNUMBER('Quantities Report_Secondary'!$A2368), "", TRIM(CLEAN(SUBSTITUTE('Quantities Report_Secondary'!$A2368, CHAR(160), " "))))</f>
        <v/>
      </c>
      <c r="C2370" s="30">
        <f>'Quantities Report_Secondary'!F2368</f>
        <v>0</v>
      </c>
      <c r="D2370" s="32">
        <f>'Quantities Report_Secondary'!G2368</f>
        <v>0</v>
      </c>
    </row>
    <row r="2371" spans="1:4">
      <c r="A2371" s="15" t="str">
        <f>IF(ISNUMBER(VALUE(SUBSTITUTE('Quantities Report_Secondary'!$A2369,"+",""))), VALUE(SUBSTITUTE('Quantities Report_Secondary'!$A2369,"+","")),IF('Quantities Report_Secondary'!$A2369="","End of Project",$A2370))</f>
        <v>End of Project</v>
      </c>
      <c r="B2371" s="30" t="str">
        <f>IF(ISNUMBER('Quantities Report_Secondary'!$A2369), "", TRIM(CLEAN(SUBSTITUTE('Quantities Report_Secondary'!$A2369, CHAR(160), " "))))</f>
        <v/>
      </c>
      <c r="C2371" s="30">
        <f>'Quantities Report_Secondary'!F2369</f>
        <v>0</v>
      </c>
      <c r="D2371" s="32">
        <f>'Quantities Report_Secondary'!G2369</f>
        <v>0</v>
      </c>
    </row>
    <row r="2372" spans="1:4">
      <c r="A2372" s="15" t="str">
        <f>IF(ISNUMBER(VALUE(SUBSTITUTE('Quantities Report_Secondary'!$A2370,"+",""))), VALUE(SUBSTITUTE('Quantities Report_Secondary'!$A2370,"+","")),IF('Quantities Report_Secondary'!$A2370="","End of Project",$A2371))</f>
        <v>End of Project</v>
      </c>
      <c r="B2372" s="30" t="str">
        <f>IF(ISNUMBER('Quantities Report_Secondary'!$A2370), "", TRIM(CLEAN(SUBSTITUTE('Quantities Report_Secondary'!$A2370, CHAR(160), " "))))</f>
        <v/>
      </c>
      <c r="C2372" s="30">
        <f>'Quantities Report_Secondary'!F2370</f>
        <v>0</v>
      </c>
      <c r="D2372" s="32">
        <f>'Quantities Report_Secondary'!G2370</f>
        <v>0</v>
      </c>
    </row>
    <row r="2373" spans="1:4">
      <c r="A2373" s="15" t="str">
        <f>IF(ISNUMBER(VALUE(SUBSTITUTE('Quantities Report_Secondary'!$A2371,"+",""))), VALUE(SUBSTITUTE('Quantities Report_Secondary'!$A2371,"+","")),IF('Quantities Report_Secondary'!$A2371="","End of Project",$A2372))</f>
        <v>End of Project</v>
      </c>
      <c r="B2373" s="30" t="str">
        <f>IF(ISNUMBER('Quantities Report_Secondary'!$A2371), "", TRIM(CLEAN(SUBSTITUTE('Quantities Report_Secondary'!$A2371, CHAR(160), " "))))</f>
        <v/>
      </c>
      <c r="C2373" s="30">
        <f>'Quantities Report_Secondary'!F2371</f>
        <v>0</v>
      </c>
      <c r="D2373" s="32">
        <f>'Quantities Report_Secondary'!G2371</f>
        <v>0</v>
      </c>
    </row>
    <row r="2374" spans="1:4">
      <c r="A2374" s="15" t="str">
        <f>IF(ISNUMBER(VALUE(SUBSTITUTE('Quantities Report_Secondary'!$A2372,"+",""))), VALUE(SUBSTITUTE('Quantities Report_Secondary'!$A2372,"+","")),IF('Quantities Report_Secondary'!$A2372="","End of Project",$A2373))</f>
        <v>End of Project</v>
      </c>
      <c r="B2374" s="30" t="str">
        <f>IF(ISNUMBER('Quantities Report_Secondary'!$A2372), "", TRIM(CLEAN(SUBSTITUTE('Quantities Report_Secondary'!$A2372, CHAR(160), " "))))</f>
        <v/>
      </c>
      <c r="C2374" s="30">
        <f>'Quantities Report_Secondary'!F2372</f>
        <v>0</v>
      </c>
      <c r="D2374" s="32">
        <f>'Quantities Report_Secondary'!G2372</f>
        <v>0</v>
      </c>
    </row>
    <row r="2375" spans="1:4">
      <c r="A2375" s="15" t="str">
        <f>IF(ISNUMBER(VALUE(SUBSTITUTE('Quantities Report_Secondary'!$A2373,"+",""))), VALUE(SUBSTITUTE('Quantities Report_Secondary'!$A2373,"+","")),IF('Quantities Report_Secondary'!$A2373="","End of Project",$A2374))</f>
        <v>End of Project</v>
      </c>
      <c r="B2375" s="30" t="str">
        <f>IF(ISNUMBER('Quantities Report_Secondary'!$A2373), "", TRIM(CLEAN(SUBSTITUTE('Quantities Report_Secondary'!$A2373, CHAR(160), " "))))</f>
        <v/>
      </c>
      <c r="C2375" s="30">
        <f>'Quantities Report_Secondary'!F2373</f>
        <v>0</v>
      </c>
      <c r="D2375" s="32">
        <f>'Quantities Report_Secondary'!G2373</f>
        <v>0</v>
      </c>
    </row>
    <row r="2376" spans="1:4">
      <c r="A2376" s="15" t="str">
        <f>IF(ISNUMBER(VALUE(SUBSTITUTE('Quantities Report_Secondary'!$A2374,"+",""))), VALUE(SUBSTITUTE('Quantities Report_Secondary'!$A2374,"+","")),IF('Quantities Report_Secondary'!$A2374="","End of Project",$A2375))</f>
        <v>End of Project</v>
      </c>
      <c r="B2376" s="30" t="str">
        <f>IF(ISNUMBER('Quantities Report_Secondary'!$A2374), "", TRIM(CLEAN(SUBSTITUTE('Quantities Report_Secondary'!$A2374, CHAR(160), " "))))</f>
        <v/>
      </c>
      <c r="C2376" s="30">
        <f>'Quantities Report_Secondary'!F2374</f>
        <v>0</v>
      </c>
      <c r="D2376" s="32">
        <f>'Quantities Report_Secondary'!G2374</f>
        <v>0</v>
      </c>
    </row>
    <row r="2377" spans="1:4">
      <c r="A2377" s="15" t="str">
        <f>IF(ISNUMBER(VALUE(SUBSTITUTE('Quantities Report_Secondary'!$A2375,"+",""))), VALUE(SUBSTITUTE('Quantities Report_Secondary'!$A2375,"+","")),IF('Quantities Report_Secondary'!$A2375="","End of Project",$A2376))</f>
        <v>End of Project</v>
      </c>
      <c r="B2377" s="30" t="str">
        <f>IF(ISNUMBER('Quantities Report_Secondary'!$A2375), "", TRIM(CLEAN(SUBSTITUTE('Quantities Report_Secondary'!$A2375, CHAR(160), " "))))</f>
        <v/>
      </c>
      <c r="C2377" s="30">
        <f>'Quantities Report_Secondary'!F2375</f>
        <v>0</v>
      </c>
      <c r="D2377" s="32">
        <f>'Quantities Report_Secondary'!G2375</f>
        <v>0</v>
      </c>
    </row>
    <row r="2378" spans="1:4">
      <c r="A2378" s="15" t="str">
        <f>IF(ISNUMBER(VALUE(SUBSTITUTE('Quantities Report_Secondary'!$A2376,"+",""))), VALUE(SUBSTITUTE('Quantities Report_Secondary'!$A2376,"+","")),IF('Quantities Report_Secondary'!$A2376="","End of Project",$A2377))</f>
        <v>End of Project</v>
      </c>
      <c r="B2378" s="30" t="str">
        <f>IF(ISNUMBER('Quantities Report_Secondary'!$A2376), "", TRIM(CLEAN(SUBSTITUTE('Quantities Report_Secondary'!$A2376, CHAR(160), " "))))</f>
        <v/>
      </c>
      <c r="C2378" s="30">
        <f>'Quantities Report_Secondary'!F2376</f>
        <v>0</v>
      </c>
      <c r="D2378" s="32">
        <f>'Quantities Report_Secondary'!G2376</f>
        <v>0</v>
      </c>
    </row>
    <row r="2379" spans="1:4">
      <c r="A2379" s="15" t="str">
        <f>IF(ISNUMBER(VALUE(SUBSTITUTE('Quantities Report_Secondary'!$A2377,"+",""))), VALUE(SUBSTITUTE('Quantities Report_Secondary'!$A2377,"+","")),IF('Quantities Report_Secondary'!$A2377="","End of Project",$A2378))</f>
        <v>End of Project</v>
      </c>
      <c r="B2379" s="30" t="str">
        <f>IF(ISNUMBER('Quantities Report_Secondary'!$A2377), "", TRIM(CLEAN(SUBSTITUTE('Quantities Report_Secondary'!$A2377, CHAR(160), " "))))</f>
        <v/>
      </c>
      <c r="C2379" s="30">
        <f>'Quantities Report_Secondary'!F2377</f>
        <v>0</v>
      </c>
      <c r="D2379" s="32">
        <f>'Quantities Report_Secondary'!G2377</f>
        <v>0</v>
      </c>
    </row>
    <row r="2380" spans="1:4">
      <c r="A2380" s="15" t="str">
        <f>IF(ISNUMBER(VALUE(SUBSTITUTE('Quantities Report_Secondary'!$A2378,"+",""))), VALUE(SUBSTITUTE('Quantities Report_Secondary'!$A2378,"+","")),IF('Quantities Report_Secondary'!$A2378="","End of Project",$A2379))</f>
        <v>End of Project</v>
      </c>
      <c r="B2380" s="30" t="str">
        <f>IF(ISNUMBER('Quantities Report_Secondary'!$A2378), "", TRIM(CLEAN(SUBSTITUTE('Quantities Report_Secondary'!$A2378, CHAR(160), " "))))</f>
        <v/>
      </c>
      <c r="C2380" s="30">
        <f>'Quantities Report_Secondary'!F2378</f>
        <v>0</v>
      </c>
      <c r="D2380" s="32">
        <f>'Quantities Report_Secondary'!G2378</f>
        <v>0</v>
      </c>
    </row>
    <row r="2381" spans="1:4">
      <c r="A2381" s="15" t="str">
        <f>IF(ISNUMBER(VALUE(SUBSTITUTE('Quantities Report_Secondary'!$A2379,"+",""))), VALUE(SUBSTITUTE('Quantities Report_Secondary'!$A2379,"+","")),IF('Quantities Report_Secondary'!$A2379="","End of Project",$A2380))</f>
        <v>End of Project</v>
      </c>
      <c r="B2381" s="30" t="str">
        <f>IF(ISNUMBER('Quantities Report_Secondary'!$A2379), "", TRIM(CLEAN(SUBSTITUTE('Quantities Report_Secondary'!$A2379, CHAR(160), " "))))</f>
        <v/>
      </c>
      <c r="C2381" s="30">
        <f>'Quantities Report_Secondary'!F2379</f>
        <v>0</v>
      </c>
      <c r="D2381" s="32">
        <f>'Quantities Report_Secondary'!G2379</f>
        <v>0</v>
      </c>
    </row>
    <row r="2382" spans="1:4">
      <c r="A2382" s="15" t="str">
        <f>IF(ISNUMBER(VALUE(SUBSTITUTE('Quantities Report_Secondary'!$A2380,"+",""))), VALUE(SUBSTITUTE('Quantities Report_Secondary'!$A2380,"+","")),IF('Quantities Report_Secondary'!$A2380="","End of Project",$A2381))</f>
        <v>End of Project</v>
      </c>
      <c r="B2382" s="30" t="str">
        <f>IF(ISNUMBER('Quantities Report_Secondary'!$A2380), "", TRIM(CLEAN(SUBSTITUTE('Quantities Report_Secondary'!$A2380, CHAR(160), " "))))</f>
        <v/>
      </c>
      <c r="C2382" s="30">
        <f>'Quantities Report_Secondary'!F2380</f>
        <v>0</v>
      </c>
      <c r="D2382" s="32">
        <f>'Quantities Report_Secondary'!G2380</f>
        <v>0</v>
      </c>
    </row>
    <row r="2383" spans="1:4">
      <c r="A2383" s="15" t="str">
        <f>IF(ISNUMBER(VALUE(SUBSTITUTE('Quantities Report_Secondary'!$A2381,"+",""))), VALUE(SUBSTITUTE('Quantities Report_Secondary'!$A2381,"+","")),IF('Quantities Report_Secondary'!$A2381="","End of Project",$A2382))</f>
        <v>End of Project</v>
      </c>
      <c r="B2383" s="30" t="str">
        <f>IF(ISNUMBER('Quantities Report_Secondary'!$A2381), "", TRIM(CLEAN(SUBSTITUTE('Quantities Report_Secondary'!$A2381, CHAR(160), " "))))</f>
        <v/>
      </c>
      <c r="C2383" s="30">
        <f>'Quantities Report_Secondary'!F2381</f>
        <v>0</v>
      </c>
      <c r="D2383" s="32">
        <f>'Quantities Report_Secondary'!G2381</f>
        <v>0</v>
      </c>
    </row>
    <row r="2384" spans="1:4">
      <c r="A2384" s="15" t="str">
        <f>IF(ISNUMBER(VALUE(SUBSTITUTE('Quantities Report_Secondary'!$A2382,"+",""))), VALUE(SUBSTITUTE('Quantities Report_Secondary'!$A2382,"+","")),IF('Quantities Report_Secondary'!$A2382="","End of Project",$A2383))</f>
        <v>End of Project</v>
      </c>
      <c r="B2384" s="30" t="str">
        <f>IF(ISNUMBER('Quantities Report_Secondary'!$A2382), "", TRIM(CLEAN(SUBSTITUTE('Quantities Report_Secondary'!$A2382, CHAR(160), " "))))</f>
        <v/>
      </c>
      <c r="C2384" s="30">
        <f>'Quantities Report_Secondary'!F2382</f>
        <v>0</v>
      </c>
      <c r="D2384" s="32">
        <f>'Quantities Report_Secondary'!G2382</f>
        <v>0</v>
      </c>
    </row>
    <row r="2385" spans="1:4">
      <c r="A2385" s="15" t="str">
        <f>IF(ISNUMBER(VALUE(SUBSTITUTE('Quantities Report_Secondary'!$A2383,"+",""))), VALUE(SUBSTITUTE('Quantities Report_Secondary'!$A2383,"+","")),IF('Quantities Report_Secondary'!$A2383="","End of Project",$A2384))</f>
        <v>End of Project</v>
      </c>
      <c r="B2385" s="30" t="str">
        <f>IF(ISNUMBER('Quantities Report_Secondary'!$A2383), "", TRIM(CLEAN(SUBSTITUTE('Quantities Report_Secondary'!$A2383, CHAR(160), " "))))</f>
        <v/>
      </c>
      <c r="C2385" s="30">
        <f>'Quantities Report_Secondary'!F2383</f>
        <v>0</v>
      </c>
      <c r="D2385" s="32">
        <f>'Quantities Report_Secondary'!G2383</f>
        <v>0</v>
      </c>
    </row>
    <row r="2386" spans="1:4">
      <c r="A2386" s="15" t="str">
        <f>IF(ISNUMBER(VALUE(SUBSTITUTE('Quantities Report_Secondary'!$A2384,"+",""))), VALUE(SUBSTITUTE('Quantities Report_Secondary'!$A2384,"+","")),IF('Quantities Report_Secondary'!$A2384="","End of Project",$A2385))</f>
        <v>End of Project</v>
      </c>
      <c r="B2386" s="30" t="str">
        <f>IF(ISNUMBER('Quantities Report_Secondary'!$A2384), "", TRIM(CLEAN(SUBSTITUTE('Quantities Report_Secondary'!$A2384, CHAR(160), " "))))</f>
        <v/>
      </c>
      <c r="C2386" s="30">
        <f>'Quantities Report_Secondary'!F2384</f>
        <v>0</v>
      </c>
      <c r="D2386" s="32">
        <f>'Quantities Report_Secondary'!G2384</f>
        <v>0</v>
      </c>
    </row>
    <row r="2387" spans="1:4">
      <c r="A2387" s="15" t="str">
        <f>IF(ISNUMBER(VALUE(SUBSTITUTE('Quantities Report_Secondary'!$A2385,"+",""))), VALUE(SUBSTITUTE('Quantities Report_Secondary'!$A2385,"+","")),IF('Quantities Report_Secondary'!$A2385="","End of Project",$A2386))</f>
        <v>End of Project</v>
      </c>
      <c r="B2387" s="30" t="str">
        <f>IF(ISNUMBER('Quantities Report_Secondary'!$A2385), "", TRIM(CLEAN(SUBSTITUTE('Quantities Report_Secondary'!$A2385, CHAR(160), " "))))</f>
        <v/>
      </c>
      <c r="C2387" s="30">
        <f>'Quantities Report_Secondary'!F2385</f>
        <v>0</v>
      </c>
      <c r="D2387" s="32">
        <f>'Quantities Report_Secondary'!G2385</f>
        <v>0</v>
      </c>
    </row>
    <row r="2388" spans="1:4">
      <c r="A2388" s="15" t="str">
        <f>IF(ISNUMBER(VALUE(SUBSTITUTE('Quantities Report_Secondary'!$A2386,"+",""))), VALUE(SUBSTITUTE('Quantities Report_Secondary'!$A2386,"+","")),IF('Quantities Report_Secondary'!$A2386="","End of Project",$A2387))</f>
        <v>End of Project</v>
      </c>
      <c r="B2388" s="30" t="str">
        <f>IF(ISNUMBER('Quantities Report_Secondary'!$A2386), "", TRIM(CLEAN(SUBSTITUTE('Quantities Report_Secondary'!$A2386, CHAR(160), " "))))</f>
        <v/>
      </c>
      <c r="C2388" s="30">
        <f>'Quantities Report_Secondary'!F2386</f>
        <v>0</v>
      </c>
      <c r="D2388" s="32">
        <f>'Quantities Report_Secondary'!G2386</f>
        <v>0</v>
      </c>
    </row>
    <row r="2389" spans="1:4">
      <c r="A2389" s="15" t="str">
        <f>IF(ISNUMBER(VALUE(SUBSTITUTE('Quantities Report_Secondary'!$A2387,"+",""))), VALUE(SUBSTITUTE('Quantities Report_Secondary'!$A2387,"+","")),IF('Quantities Report_Secondary'!$A2387="","End of Project",$A2388))</f>
        <v>End of Project</v>
      </c>
      <c r="B2389" s="30" t="str">
        <f>IF(ISNUMBER('Quantities Report_Secondary'!$A2387), "", TRIM(CLEAN(SUBSTITUTE('Quantities Report_Secondary'!$A2387, CHAR(160), " "))))</f>
        <v/>
      </c>
      <c r="C2389" s="30">
        <f>'Quantities Report_Secondary'!F2387</f>
        <v>0</v>
      </c>
      <c r="D2389" s="32">
        <f>'Quantities Report_Secondary'!G2387</f>
        <v>0</v>
      </c>
    </row>
    <row r="2390" spans="1:4">
      <c r="A2390" s="15" t="str">
        <f>IF(ISNUMBER(VALUE(SUBSTITUTE('Quantities Report_Secondary'!$A2388,"+",""))), VALUE(SUBSTITUTE('Quantities Report_Secondary'!$A2388,"+","")),IF('Quantities Report_Secondary'!$A2388="","End of Project",$A2389))</f>
        <v>End of Project</v>
      </c>
      <c r="B2390" s="30" t="str">
        <f>IF(ISNUMBER('Quantities Report_Secondary'!$A2388), "", TRIM(CLEAN(SUBSTITUTE('Quantities Report_Secondary'!$A2388, CHAR(160), " "))))</f>
        <v/>
      </c>
      <c r="C2390" s="30">
        <f>'Quantities Report_Secondary'!F2388</f>
        <v>0</v>
      </c>
      <c r="D2390" s="32">
        <f>'Quantities Report_Secondary'!G2388</f>
        <v>0</v>
      </c>
    </row>
    <row r="2391" spans="1:4">
      <c r="A2391" s="15" t="str">
        <f>IF(ISNUMBER(VALUE(SUBSTITUTE('Quantities Report_Secondary'!$A2389,"+",""))), VALUE(SUBSTITUTE('Quantities Report_Secondary'!$A2389,"+","")),IF('Quantities Report_Secondary'!$A2389="","End of Project",$A2390))</f>
        <v>End of Project</v>
      </c>
      <c r="B2391" s="30" t="str">
        <f>IF(ISNUMBER('Quantities Report_Secondary'!$A2389), "", TRIM(CLEAN(SUBSTITUTE('Quantities Report_Secondary'!$A2389, CHAR(160), " "))))</f>
        <v/>
      </c>
      <c r="C2391" s="30">
        <f>'Quantities Report_Secondary'!F2389</f>
        <v>0</v>
      </c>
      <c r="D2391" s="32">
        <f>'Quantities Report_Secondary'!G2389</f>
        <v>0</v>
      </c>
    </row>
    <row r="2392" spans="1:4">
      <c r="A2392" s="15" t="str">
        <f>IF(ISNUMBER(VALUE(SUBSTITUTE('Quantities Report_Secondary'!$A2390,"+",""))), VALUE(SUBSTITUTE('Quantities Report_Secondary'!$A2390,"+","")),IF('Quantities Report_Secondary'!$A2390="","End of Project",$A2391))</f>
        <v>End of Project</v>
      </c>
      <c r="B2392" s="30" t="str">
        <f>IF(ISNUMBER('Quantities Report_Secondary'!$A2390), "", TRIM(CLEAN(SUBSTITUTE('Quantities Report_Secondary'!$A2390, CHAR(160), " "))))</f>
        <v/>
      </c>
      <c r="C2392" s="30">
        <f>'Quantities Report_Secondary'!F2390</f>
        <v>0</v>
      </c>
      <c r="D2392" s="32">
        <f>'Quantities Report_Secondary'!G2390</f>
        <v>0</v>
      </c>
    </row>
    <row r="2393" spans="1:4">
      <c r="A2393" s="15" t="str">
        <f>IF(ISNUMBER(VALUE(SUBSTITUTE('Quantities Report_Secondary'!$A2391,"+",""))), VALUE(SUBSTITUTE('Quantities Report_Secondary'!$A2391,"+","")),IF('Quantities Report_Secondary'!$A2391="","End of Project",$A2392))</f>
        <v>End of Project</v>
      </c>
      <c r="B2393" s="30" t="str">
        <f>IF(ISNUMBER('Quantities Report_Secondary'!$A2391), "", TRIM(CLEAN(SUBSTITUTE('Quantities Report_Secondary'!$A2391, CHAR(160), " "))))</f>
        <v/>
      </c>
      <c r="C2393" s="30">
        <f>'Quantities Report_Secondary'!F2391</f>
        <v>0</v>
      </c>
      <c r="D2393" s="32">
        <f>'Quantities Report_Secondary'!G2391</f>
        <v>0</v>
      </c>
    </row>
    <row r="2394" spans="1:4">
      <c r="A2394" s="15" t="str">
        <f>IF(ISNUMBER(VALUE(SUBSTITUTE('Quantities Report_Secondary'!$A2392,"+",""))), VALUE(SUBSTITUTE('Quantities Report_Secondary'!$A2392,"+","")),IF('Quantities Report_Secondary'!$A2392="","End of Project",$A2393))</f>
        <v>End of Project</v>
      </c>
      <c r="B2394" s="30" t="str">
        <f>IF(ISNUMBER('Quantities Report_Secondary'!$A2392), "", TRIM(CLEAN(SUBSTITUTE('Quantities Report_Secondary'!$A2392, CHAR(160), " "))))</f>
        <v/>
      </c>
      <c r="C2394" s="30">
        <f>'Quantities Report_Secondary'!F2392</f>
        <v>0</v>
      </c>
      <c r="D2394" s="32">
        <f>'Quantities Report_Secondary'!G2392</f>
        <v>0</v>
      </c>
    </row>
    <row r="2395" spans="1:4">
      <c r="A2395" s="15" t="str">
        <f>IF(ISNUMBER(VALUE(SUBSTITUTE('Quantities Report_Secondary'!$A2393,"+",""))), VALUE(SUBSTITUTE('Quantities Report_Secondary'!$A2393,"+","")),IF('Quantities Report_Secondary'!$A2393="","End of Project",$A2394))</f>
        <v>End of Project</v>
      </c>
      <c r="B2395" s="30" t="str">
        <f>IF(ISNUMBER('Quantities Report_Secondary'!$A2393), "", TRIM(CLEAN(SUBSTITUTE('Quantities Report_Secondary'!$A2393, CHAR(160), " "))))</f>
        <v/>
      </c>
      <c r="C2395" s="30">
        <f>'Quantities Report_Secondary'!F2393</f>
        <v>0</v>
      </c>
      <c r="D2395" s="32">
        <f>'Quantities Report_Secondary'!G2393</f>
        <v>0</v>
      </c>
    </row>
    <row r="2396" spans="1:4">
      <c r="A2396" s="15" t="str">
        <f>IF(ISNUMBER(VALUE(SUBSTITUTE('Quantities Report_Secondary'!$A2394,"+",""))), VALUE(SUBSTITUTE('Quantities Report_Secondary'!$A2394,"+","")),IF('Quantities Report_Secondary'!$A2394="","End of Project",$A2395))</f>
        <v>End of Project</v>
      </c>
      <c r="B2396" s="30" t="str">
        <f>IF(ISNUMBER('Quantities Report_Secondary'!$A2394), "", TRIM(CLEAN(SUBSTITUTE('Quantities Report_Secondary'!$A2394, CHAR(160), " "))))</f>
        <v/>
      </c>
      <c r="C2396" s="30">
        <f>'Quantities Report_Secondary'!F2394</f>
        <v>0</v>
      </c>
      <c r="D2396" s="32">
        <f>'Quantities Report_Secondary'!G2394</f>
        <v>0</v>
      </c>
    </row>
    <row r="2397" spans="1:4">
      <c r="A2397" s="15" t="str">
        <f>IF(ISNUMBER(VALUE(SUBSTITUTE('Quantities Report_Secondary'!$A2395,"+",""))), VALUE(SUBSTITUTE('Quantities Report_Secondary'!$A2395,"+","")),IF('Quantities Report_Secondary'!$A2395="","End of Project",$A2396))</f>
        <v>End of Project</v>
      </c>
      <c r="B2397" s="30" t="str">
        <f>IF(ISNUMBER('Quantities Report_Secondary'!$A2395), "", TRIM(CLEAN(SUBSTITUTE('Quantities Report_Secondary'!$A2395, CHAR(160), " "))))</f>
        <v/>
      </c>
      <c r="C2397" s="30">
        <f>'Quantities Report_Secondary'!F2395</f>
        <v>0</v>
      </c>
      <c r="D2397" s="32">
        <f>'Quantities Report_Secondary'!G2395</f>
        <v>0</v>
      </c>
    </row>
    <row r="2398" spans="1:4">
      <c r="A2398" s="15" t="str">
        <f>IF(ISNUMBER(VALUE(SUBSTITUTE('Quantities Report_Secondary'!$A2396,"+",""))), VALUE(SUBSTITUTE('Quantities Report_Secondary'!$A2396,"+","")),IF('Quantities Report_Secondary'!$A2396="","End of Project",$A2397))</f>
        <v>End of Project</v>
      </c>
      <c r="B2398" s="30" t="str">
        <f>IF(ISNUMBER('Quantities Report_Secondary'!$A2396), "", TRIM(CLEAN(SUBSTITUTE('Quantities Report_Secondary'!$A2396, CHAR(160), " "))))</f>
        <v/>
      </c>
      <c r="C2398" s="30">
        <f>'Quantities Report_Secondary'!F2396</f>
        <v>0</v>
      </c>
      <c r="D2398" s="32">
        <f>'Quantities Report_Secondary'!G2396</f>
        <v>0</v>
      </c>
    </row>
    <row r="2399" spans="1:4">
      <c r="A2399" s="15" t="str">
        <f>IF(ISNUMBER(VALUE(SUBSTITUTE('Quantities Report_Secondary'!$A2397,"+",""))), VALUE(SUBSTITUTE('Quantities Report_Secondary'!$A2397,"+","")),IF('Quantities Report_Secondary'!$A2397="","End of Project",$A2398))</f>
        <v>End of Project</v>
      </c>
      <c r="B2399" s="30" t="str">
        <f>IF(ISNUMBER('Quantities Report_Secondary'!$A2397), "", TRIM(CLEAN(SUBSTITUTE('Quantities Report_Secondary'!$A2397, CHAR(160), " "))))</f>
        <v/>
      </c>
      <c r="C2399" s="30">
        <f>'Quantities Report_Secondary'!F2397</f>
        <v>0</v>
      </c>
      <c r="D2399" s="32">
        <f>'Quantities Report_Secondary'!G2397</f>
        <v>0</v>
      </c>
    </row>
    <row r="2400" spans="1:4">
      <c r="A2400" s="15" t="str">
        <f>IF(ISNUMBER(VALUE(SUBSTITUTE('Quantities Report_Secondary'!$A2398,"+",""))), VALUE(SUBSTITUTE('Quantities Report_Secondary'!$A2398,"+","")),IF('Quantities Report_Secondary'!$A2398="","End of Project",$A2399))</f>
        <v>End of Project</v>
      </c>
      <c r="B2400" s="30" t="str">
        <f>IF(ISNUMBER('Quantities Report_Secondary'!$A2398), "", TRIM(CLEAN(SUBSTITUTE('Quantities Report_Secondary'!$A2398, CHAR(160), " "))))</f>
        <v/>
      </c>
      <c r="C2400" s="30">
        <f>'Quantities Report_Secondary'!F2398</f>
        <v>0</v>
      </c>
      <c r="D2400" s="32">
        <f>'Quantities Report_Secondary'!G2398</f>
        <v>0</v>
      </c>
    </row>
    <row r="2401" spans="1:4">
      <c r="A2401" s="15" t="str">
        <f>IF(ISNUMBER(VALUE(SUBSTITUTE('Quantities Report_Secondary'!$A2399,"+",""))), VALUE(SUBSTITUTE('Quantities Report_Secondary'!$A2399,"+","")),IF('Quantities Report_Secondary'!$A2399="","End of Project",$A2400))</f>
        <v>End of Project</v>
      </c>
      <c r="B2401" s="30" t="str">
        <f>IF(ISNUMBER('Quantities Report_Secondary'!$A2399), "", TRIM(CLEAN(SUBSTITUTE('Quantities Report_Secondary'!$A2399, CHAR(160), " "))))</f>
        <v/>
      </c>
      <c r="C2401" s="30">
        <f>'Quantities Report_Secondary'!F2399</f>
        <v>0</v>
      </c>
      <c r="D2401" s="32">
        <f>'Quantities Report_Secondary'!G2399</f>
        <v>0</v>
      </c>
    </row>
    <row r="2402" spans="1:4">
      <c r="A2402" s="15" t="str">
        <f>IF(ISNUMBER(VALUE(SUBSTITUTE('Quantities Report_Secondary'!$A2400,"+",""))), VALUE(SUBSTITUTE('Quantities Report_Secondary'!$A2400,"+","")),IF('Quantities Report_Secondary'!$A2400="","End of Project",$A2401))</f>
        <v>End of Project</v>
      </c>
      <c r="B2402" s="30" t="str">
        <f>IF(ISNUMBER('Quantities Report_Secondary'!$A2400), "", TRIM(CLEAN(SUBSTITUTE('Quantities Report_Secondary'!$A2400, CHAR(160), " "))))</f>
        <v/>
      </c>
      <c r="C2402" s="30">
        <f>'Quantities Report_Secondary'!F2400</f>
        <v>0</v>
      </c>
      <c r="D2402" s="32">
        <f>'Quantities Report_Secondary'!G2400</f>
        <v>0</v>
      </c>
    </row>
    <row r="2403" spans="1:4">
      <c r="A2403" s="15" t="str">
        <f>IF(ISNUMBER(VALUE(SUBSTITUTE('Quantities Report_Secondary'!$A2401,"+",""))), VALUE(SUBSTITUTE('Quantities Report_Secondary'!$A2401,"+","")),IF('Quantities Report_Secondary'!$A2401="","End of Project",$A2402))</f>
        <v>End of Project</v>
      </c>
      <c r="B2403" s="30" t="str">
        <f>IF(ISNUMBER('Quantities Report_Secondary'!$A2401), "", TRIM(CLEAN(SUBSTITUTE('Quantities Report_Secondary'!$A2401, CHAR(160), " "))))</f>
        <v/>
      </c>
      <c r="C2403" s="30">
        <f>'Quantities Report_Secondary'!F2401</f>
        <v>0</v>
      </c>
      <c r="D2403" s="32">
        <f>'Quantities Report_Secondary'!G2401</f>
        <v>0</v>
      </c>
    </row>
    <row r="2404" spans="1:4">
      <c r="A2404" s="15" t="str">
        <f>IF(ISNUMBER(VALUE(SUBSTITUTE('Quantities Report_Secondary'!$A2402,"+",""))), VALUE(SUBSTITUTE('Quantities Report_Secondary'!$A2402,"+","")),IF('Quantities Report_Secondary'!$A2402="","End of Project",$A2403))</f>
        <v>End of Project</v>
      </c>
      <c r="B2404" s="30" t="str">
        <f>IF(ISNUMBER('Quantities Report_Secondary'!$A2402), "", TRIM(CLEAN(SUBSTITUTE('Quantities Report_Secondary'!$A2402, CHAR(160), " "))))</f>
        <v/>
      </c>
      <c r="C2404" s="30">
        <f>'Quantities Report_Secondary'!F2402</f>
        <v>0</v>
      </c>
      <c r="D2404" s="32">
        <f>'Quantities Report_Secondary'!G2402</f>
        <v>0</v>
      </c>
    </row>
    <row r="2405" spans="1:4">
      <c r="A2405" s="15" t="str">
        <f>IF(ISNUMBER(VALUE(SUBSTITUTE('Quantities Report_Secondary'!$A2403,"+",""))), VALUE(SUBSTITUTE('Quantities Report_Secondary'!$A2403,"+","")),IF('Quantities Report_Secondary'!$A2403="","End of Project",$A2404))</f>
        <v>End of Project</v>
      </c>
      <c r="B2405" s="30" t="str">
        <f>IF(ISNUMBER('Quantities Report_Secondary'!$A2403), "", TRIM(CLEAN(SUBSTITUTE('Quantities Report_Secondary'!$A2403, CHAR(160), " "))))</f>
        <v/>
      </c>
      <c r="C2405" s="30">
        <f>'Quantities Report_Secondary'!F2403</f>
        <v>0</v>
      </c>
      <c r="D2405" s="32">
        <f>'Quantities Report_Secondary'!G2403</f>
        <v>0</v>
      </c>
    </row>
    <row r="2406" spans="1:4">
      <c r="A2406" s="15" t="str">
        <f>IF(ISNUMBER(VALUE(SUBSTITUTE('Quantities Report_Secondary'!$A2404,"+",""))), VALUE(SUBSTITUTE('Quantities Report_Secondary'!$A2404,"+","")),IF('Quantities Report_Secondary'!$A2404="","End of Project",$A2405))</f>
        <v>End of Project</v>
      </c>
      <c r="B2406" s="30" t="str">
        <f>IF(ISNUMBER('Quantities Report_Secondary'!$A2404), "", TRIM(CLEAN(SUBSTITUTE('Quantities Report_Secondary'!$A2404, CHAR(160), " "))))</f>
        <v/>
      </c>
      <c r="C2406" s="30">
        <f>'Quantities Report_Secondary'!F2404</f>
        <v>0</v>
      </c>
      <c r="D2406" s="32">
        <f>'Quantities Report_Secondary'!G2404</f>
        <v>0</v>
      </c>
    </row>
    <row r="2407" spans="1:4">
      <c r="A2407" s="15" t="str">
        <f>IF(ISNUMBER(VALUE(SUBSTITUTE('Quantities Report_Secondary'!$A2405,"+",""))), VALUE(SUBSTITUTE('Quantities Report_Secondary'!$A2405,"+","")),IF('Quantities Report_Secondary'!$A2405="","End of Project",$A2406))</f>
        <v>End of Project</v>
      </c>
      <c r="B2407" s="30" t="str">
        <f>IF(ISNUMBER('Quantities Report_Secondary'!$A2405), "", TRIM(CLEAN(SUBSTITUTE('Quantities Report_Secondary'!$A2405, CHAR(160), " "))))</f>
        <v/>
      </c>
      <c r="C2407" s="30">
        <f>'Quantities Report_Secondary'!F2405</f>
        <v>0</v>
      </c>
      <c r="D2407" s="32">
        <f>'Quantities Report_Secondary'!G2405</f>
        <v>0</v>
      </c>
    </row>
    <row r="2408" spans="1:4">
      <c r="A2408" s="15" t="str">
        <f>IF(ISNUMBER(VALUE(SUBSTITUTE('Quantities Report_Secondary'!$A2406,"+",""))), VALUE(SUBSTITUTE('Quantities Report_Secondary'!$A2406,"+","")),IF('Quantities Report_Secondary'!$A2406="","End of Project",$A2407))</f>
        <v>End of Project</v>
      </c>
      <c r="B2408" s="30" t="str">
        <f>IF(ISNUMBER('Quantities Report_Secondary'!$A2406), "", TRIM(CLEAN(SUBSTITUTE('Quantities Report_Secondary'!$A2406, CHAR(160), " "))))</f>
        <v/>
      </c>
      <c r="C2408" s="30">
        <f>'Quantities Report_Secondary'!F2406</f>
        <v>0</v>
      </c>
      <c r="D2408" s="32">
        <f>'Quantities Report_Secondary'!G2406</f>
        <v>0</v>
      </c>
    </row>
    <row r="2409" spans="1:4">
      <c r="A2409" s="15" t="str">
        <f>IF(ISNUMBER(VALUE(SUBSTITUTE('Quantities Report_Secondary'!$A2407,"+",""))), VALUE(SUBSTITUTE('Quantities Report_Secondary'!$A2407,"+","")),IF('Quantities Report_Secondary'!$A2407="","End of Project",$A2408))</f>
        <v>End of Project</v>
      </c>
      <c r="B2409" s="30" t="str">
        <f>IF(ISNUMBER('Quantities Report_Secondary'!$A2407), "", TRIM(CLEAN(SUBSTITUTE('Quantities Report_Secondary'!$A2407, CHAR(160), " "))))</f>
        <v/>
      </c>
      <c r="C2409" s="30">
        <f>'Quantities Report_Secondary'!F2407</f>
        <v>0</v>
      </c>
      <c r="D2409" s="32">
        <f>'Quantities Report_Secondary'!G2407</f>
        <v>0</v>
      </c>
    </row>
    <row r="2410" spans="1:4">
      <c r="A2410" s="15" t="str">
        <f>IF(ISNUMBER(VALUE(SUBSTITUTE('Quantities Report_Secondary'!$A2408,"+",""))), VALUE(SUBSTITUTE('Quantities Report_Secondary'!$A2408,"+","")),IF('Quantities Report_Secondary'!$A2408="","End of Project",$A2409))</f>
        <v>End of Project</v>
      </c>
      <c r="B2410" s="30" t="str">
        <f>IF(ISNUMBER('Quantities Report_Secondary'!$A2408), "", TRIM(CLEAN(SUBSTITUTE('Quantities Report_Secondary'!$A2408, CHAR(160), " "))))</f>
        <v/>
      </c>
      <c r="C2410" s="30">
        <f>'Quantities Report_Secondary'!F2408</f>
        <v>0</v>
      </c>
      <c r="D2410" s="32">
        <f>'Quantities Report_Secondary'!G2408</f>
        <v>0</v>
      </c>
    </row>
    <row r="2411" spans="1:4">
      <c r="A2411" s="15" t="str">
        <f>IF(ISNUMBER(VALUE(SUBSTITUTE('Quantities Report_Secondary'!$A2409,"+",""))), VALUE(SUBSTITUTE('Quantities Report_Secondary'!$A2409,"+","")),IF('Quantities Report_Secondary'!$A2409="","End of Project",$A2410))</f>
        <v>End of Project</v>
      </c>
      <c r="B2411" s="30" t="str">
        <f>IF(ISNUMBER('Quantities Report_Secondary'!$A2409), "", TRIM(CLEAN(SUBSTITUTE('Quantities Report_Secondary'!$A2409, CHAR(160), " "))))</f>
        <v/>
      </c>
      <c r="C2411" s="30">
        <f>'Quantities Report_Secondary'!F2409</f>
        <v>0</v>
      </c>
      <c r="D2411" s="32">
        <f>'Quantities Report_Secondary'!G2409</f>
        <v>0</v>
      </c>
    </row>
    <row r="2412" spans="1:4">
      <c r="A2412" s="15" t="str">
        <f>IF(ISNUMBER(VALUE(SUBSTITUTE('Quantities Report_Secondary'!$A2410,"+",""))), VALUE(SUBSTITUTE('Quantities Report_Secondary'!$A2410,"+","")),IF('Quantities Report_Secondary'!$A2410="","End of Project",$A2411))</f>
        <v>End of Project</v>
      </c>
      <c r="B2412" s="30" t="str">
        <f>IF(ISNUMBER('Quantities Report_Secondary'!$A2410), "", TRIM(CLEAN(SUBSTITUTE('Quantities Report_Secondary'!$A2410, CHAR(160), " "))))</f>
        <v/>
      </c>
      <c r="C2412" s="30">
        <f>'Quantities Report_Secondary'!F2410</f>
        <v>0</v>
      </c>
      <c r="D2412" s="32">
        <f>'Quantities Report_Secondary'!G2410</f>
        <v>0</v>
      </c>
    </row>
    <row r="2413" spans="1:4">
      <c r="A2413" s="15" t="str">
        <f>IF(ISNUMBER(VALUE(SUBSTITUTE('Quantities Report_Secondary'!$A2411,"+",""))), VALUE(SUBSTITUTE('Quantities Report_Secondary'!$A2411,"+","")),IF('Quantities Report_Secondary'!$A2411="","End of Project",$A2412))</f>
        <v>End of Project</v>
      </c>
      <c r="B2413" s="30" t="str">
        <f>IF(ISNUMBER('Quantities Report_Secondary'!$A2411), "", TRIM(CLEAN(SUBSTITUTE('Quantities Report_Secondary'!$A2411, CHAR(160), " "))))</f>
        <v/>
      </c>
      <c r="C2413" s="30">
        <f>'Quantities Report_Secondary'!F2411</f>
        <v>0</v>
      </c>
      <c r="D2413" s="32">
        <f>'Quantities Report_Secondary'!G2411</f>
        <v>0</v>
      </c>
    </row>
    <row r="2414" spans="1:4">
      <c r="A2414" s="15" t="str">
        <f>IF(ISNUMBER(VALUE(SUBSTITUTE('Quantities Report_Secondary'!$A2412,"+",""))), VALUE(SUBSTITUTE('Quantities Report_Secondary'!$A2412,"+","")),IF('Quantities Report_Secondary'!$A2412="","End of Project",$A2413))</f>
        <v>End of Project</v>
      </c>
      <c r="B2414" s="30" t="str">
        <f>IF(ISNUMBER('Quantities Report_Secondary'!$A2412), "", TRIM(CLEAN(SUBSTITUTE('Quantities Report_Secondary'!$A2412, CHAR(160), " "))))</f>
        <v/>
      </c>
      <c r="C2414" s="30">
        <f>'Quantities Report_Secondary'!F2412</f>
        <v>0</v>
      </c>
      <c r="D2414" s="32">
        <f>'Quantities Report_Secondary'!G2412</f>
        <v>0</v>
      </c>
    </row>
    <row r="2415" spans="1:4">
      <c r="A2415" s="15" t="str">
        <f>IF(ISNUMBER(VALUE(SUBSTITUTE('Quantities Report_Secondary'!$A2413,"+",""))), VALUE(SUBSTITUTE('Quantities Report_Secondary'!$A2413,"+","")),IF('Quantities Report_Secondary'!$A2413="","End of Project",$A2414))</f>
        <v>End of Project</v>
      </c>
      <c r="B2415" s="30" t="str">
        <f>IF(ISNUMBER('Quantities Report_Secondary'!$A2413), "", TRIM(CLEAN(SUBSTITUTE('Quantities Report_Secondary'!$A2413, CHAR(160), " "))))</f>
        <v/>
      </c>
      <c r="C2415" s="30">
        <f>'Quantities Report_Secondary'!F2413</f>
        <v>0</v>
      </c>
      <c r="D2415" s="32">
        <f>'Quantities Report_Secondary'!G2413</f>
        <v>0</v>
      </c>
    </row>
    <row r="2416" spans="1:4">
      <c r="A2416" s="15" t="str">
        <f>IF(ISNUMBER(VALUE(SUBSTITUTE('Quantities Report_Secondary'!$A2414,"+",""))), VALUE(SUBSTITUTE('Quantities Report_Secondary'!$A2414,"+","")),IF('Quantities Report_Secondary'!$A2414="","End of Project",$A2415))</f>
        <v>End of Project</v>
      </c>
      <c r="B2416" s="30" t="str">
        <f>IF(ISNUMBER('Quantities Report_Secondary'!$A2414), "", TRIM(CLEAN(SUBSTITUTE('Quantities Report_Secondary'!$A2414, CHAR(160), " "))))</f>
        <v/>
      </c>
      <c r="C2416" s="30">
        <f>'Quantities Report_Secondary'!F2414</f>
        <v>0</v>
      </c>
      <c r="D2416" s="32">
        <f>'Quantities Report_Secondary'!G2414</f>
        <v>0</v>
      </c>
    </row>
    <row r="2417" spans="1:4">
      <c r="A2417" s="15" t="str">
        <f>IF(ISNUMBER(VALUE(SUBSTITUTE('Quantities Report_Secondary'!$A2415,"+",""))), VALUE(SUBSTITUTE('Quantities Report_Secondary'!$A2415,"+","")),IF('Quantities Report_Secondary'!$A2415="","End of Project",$A2416))</f>
        <v>End of Project</v>
      </c>
      <c r="B2417" s="30" t="str">
        <f>IF(ISNUMBER('Quantities Report_Secondary'!$A2415), "", TRIM(CLEAN(SUBSTITUTE('Quantities Report_Secondary'!$A2415, CHAR(160), " "))))</f>
        <v/>
      </c>
      <c r="C2417" s="30">
        <f>'Quantities Report_Secondary'!F2415</f>
        <v>0</v>
      </c>
      <c r="D2417" s="32">
        <f>'Quantities Report_Secondary'!G2415</f>
        <v>0</v>
      </c>
    </row>
    <row r="2418" spans="1:4">
      <c r="A2418" s="15" t="str">
        <f>IF(ISNUMBER(VALUE(SUBSTITUTE('Quantities Report_Secondary'!$A2416,"+",""))), VALUE(SUBSTITUTE('Quantities Report_Secondary'!$A2416,"+","")),IF('Quantities Report_Secondary'!$A2416="","End of Project",$A2417))</f>
        <v>End of Project</v>
      </c>
      <c r="B2418" s="30" t="str">
        <f>IF(ISNUMBER('Quantities Report_Secondary'!$A2416), "", TRIM(CLEAN(SUBSTITUTE('Quantities Report_Secondary'!$A2416, CHAR(160), " "))))</f>
        <v/>
      </c>
      <c r="C2418" s="30">
        <f>'Quantities Report_Secondary'!F2416</f>
        <v>0</v>
      </c>
      <c r="D2418" s="32">
        <f>'Quantities Report_Secondary'!G2416</f>
        <v>0</v>
      </c>
    </row>
    <row r="2419" spans="1:4">
      <c r="A2419" s="15" t="str">
        <f>IF(ISNUMBER(VALUE(SUBSTITUTE('Quantities Report_Secondary'!$A2417,"+",""))), VALUE(SUBSTITUTE('Quantities Report_Secondary'!$A2417,"+","")),IF('Quantities Report_Secondary'!$A2417="","End of Project",$A2418))</f>
        <v>End of Project</v>
      </c>
      <c r="B2419" s="30" t="str">
        <f>IF(ISNUMBER('Quantities Report_Secondary'!$A2417), "", TRIM(CLEAN(SUBSTITUTE('Quantities Report_Secondary'!$A2417, CHAR(160), " "))))</f>
        <v/>
      </c>
      <c r="C2419" s="30">
        <f>'Quantities Report_Secondary'!F2417</f>
        <v>0</v>
      </c>
      <c r="D2419" s="32">
        <f>'Quantities Report_Secondary'!G2417</f>
        <v>0</v>
      </c>
    </row>
    <row r="2420" spans="1:4">
      <c r="A2420" s="15" t="str">
        <f>IF(ISNUMBER(VALUE(SUBSTITUTE('Quantities Report_Secondary'!$A2418,"+",""))), VALUE(SUBSTITUTE('Quantities Report_Secondary'!$A2418,"+","")),IF('Quantities Report_Secondary'!$A2418="","End of Project",$A2419))</f>
        <v>End of Project</v>
      </c>
      <c r="B2420" s="30" t="str">
        <f>IF(ISNUMBER('Quantities Report_Secondary'!$A2418), "", TRIM(CLEAN(SUBSTITUTE('Quantities Report_Secondary'!$A2418, CHAR(160), " "))))</f>
        <v/>
      </c>
      <c r="C2420" s="30">
        <f>'Quantities Report_Secondary'!F2418</f>
        <v>0</v>
      </c>
      <c r="D2420" s="32">
        <f>'Quantities Report_Secondary'!G2418</f>
        <v>0</v>
      </c>
    </row>
    <row r="2421" spans="1:4">
      <c r="A2421" s="15" t="str">
        <f>IF(ISNUMBER(VALUE(SUBSTITUTE('Quantities Report_Secondary'!$A2419,"+",""))), VALUE(SUBSTITUTE('Quantities Report_Secondary'!$A2419,"+","")),IF('Quantities Report_Secondary'!$A2419="","End of Project",$A2420))</f>
        <v>End of Project</v>
      </c>
      <c r="B2421" s="30" t="str">
        <f>IF(ISNUMBER('Quantities Report_Secondary'!$A2419), "", TRIM(CLEAN(SUBSTITUTE('Quantities Report_Secondary'!$A2419, CHAR(160), " "))))</f>
        <v/>
      </c>
      <c r="C2421" s="30">
        <f>'Quantities Report_Secondary'!F2419</f>
        <v>0</v>
      </c>
      <c r="D2421" s="32">
        <f>'Quantities Report_Secondary'!G2419</f>
        <v>0</v>
      </c>
    </row>
    <row r="2422" spans="1:4">
      <c r="A2422" s="15" t="str">
        <f>IF(ISNUMBER(VALUE(SUBSTITUTE('Quantities Report_Secondary'!$A2420,"+",""))), VALUE(SUBSTITUTE('Quantities Report_Secondary'!$A2420,"+","")),IF('Quantities Report_Secondary'!$A2420="","End of Project",$A2421))</f>
        <v>End of Project</v>
      </c>
      <c r="B2422" s="30" t="str">
        <f>IF(ISNUMBER('Quantities Report_Secondary'!$A2420), "", TRIM(CLEAN(SUBSTITUTE('Quantities Report_Secondary'!$A2420, CHAR(160), " "))))</f>
        <v/>
      </c>
      <c r="C2422" s="30">
        <f>'Quantities Report_Secondary'!F2420</f>
        <v>0</v>
      </c>
      <c r="D2422" s="32">
        <f>'Quantities Report_Secondary'!G2420</f>
        <v>0</v>
      </c>
    </row>
    <row r="2423" spans="1:4">
      <c r="A2423" s="15" t="str">
        <f>IF(ISNUMBER(VALUE(SUBSTITUTE('Quantities Report_Secondary'!$A2421,"+",""))), VALUE(SUBSTITUTE('Quantities Report_Secondary'!$A2421,"+","")),IF('Quantities Report_Secondary'!$A2421="","End of Project",$A2422))</f>
        <v>End of Project</v>
      </c>
      <c r="B2423" s="30" t="str">
        <f>IF(ISNUMBER('Quantities Report_Secondary'!$A2421), "", TRIM(CLEAN(SUBSTITUTE('Quantities Report_Secondary'!$A2421, CHAR(160), " "))))</f>
        <v/>
      </c>
      <c r="C2423" s="30">
        <f>'Quantities Report_Secondary'!F2421</f>
        <v>0</v>
      </c>
      <c r="D2423" s="32">
        <f>'Quantities Report_Secondary'!G2421</f>
        <v>0</v>
      </c>
    </row>
    <row r="2424" spans="1:4">
      <c r="A2424" s="15" t="str">
        <f>IF(ISNUMBER(VALUE(SUBSTITUTE('Quantities Report_Secondary'!$A2422,"+",""))), VALUE(SUBSTITUTE('Quantities Report_Secondary'!$A2422,"+","")),IF('Quantities Report_Secondary'!$A2422="","End of Project",$A2423))</f>
        <v>End of Project</v>
      </c>
      <c r="B2424" s="30" t="str">
        <f>IF(ISNUMBER('Quantities Report_Secondary'!$A2422), "", TRIM(CLEAN(SUBSTITUTE('Quantities Report_Secondary'!$A2422, CHAR(160), " "))))</f>
        <v/>
      </c>
      <c r="C2424" s="30">
        <f>'Quantities Report_Secondary'!F2422</f>
        <v>0</v>
      </c>
      <c r="D2424" s="32">
        <f>'Quantities Report_Secondary'!G2422</f>
        <v>0</v>
      </c>
    </row>
    <row r="2425" spans="1:4">
      <c r="A2425" s="15" t="str">
        <f>IF(ISNUMBER(VALUE(SUBSTITUTE('Quantities Report_Secondary'!$A2423,"+",""))), VALUE(SUBSTITUTE('Quantities Report_Secondary'!$A2423,"+","")),IF('Quantities Report_Secondary'!$A2423="","End of Project",$A2424))</f>
        <v>End of Project</v>
      </c>
      <c r="B2425" s="30" t="str">
        <f>IF(ISNUMBER('Quantities Report_Secondary'!$A2423), "", TRIM(CLEAN(SUBSTITUTE('Quantities Report_Secondary'!$A2423, CHAR(160), " "))))</f>
        <v/>
      </c>
      <c r="C2425" s="30">
        <f>'Quantities Report_Secondary'!F2423</f>
        <v>0</v>
      </c>
      <c r="D2425" s="32">
        <f>'Quantities Report_Secondary'!G2423</f>
        <v>0</v>
      </c>
    </row>
    <row r="2426" spans="1:4">
      <c r="A2426" s="15" t="str">
        <f>IF(ISNUMBER(VALUE(SUBSTITUTE('Quantities Report_Secondary'!$A2424,"+",""))), VALUE(SUBSTITUTE('Quantities Report_Secondary'!$A2424,"+","")),IF('Quantities Report_Secondary'!$A2424="","End of Project",$A2425))</f>
        <v>End of Project</v>
      </c>
      <c r="B2426" s="30" t="str">
        <f>IF(ISNUMBER('Quantities Report_Secondary'!$A2424), "", TRIM(CLEAN(SUBSTITUTE('Quantities Report_Secondary'!$A2424, CHAR(160), " "))))</f>
        <v/>
      </c>
      <c r="C2426" s="30">
        <f>'Quantities Report_Secondary'!F2424</f>
        <v>0</v>
      </c>
      <c r="D2426" s="32">
        <f>'Quantities Report_Secondary'!G2424</f>
        <v>0</v>
      </c>
    </row>
    <row r="2427" spans="1:4">
      <c r="A2427" s="15" t="str">
        <f>IF(ISNUMBER(VALUE(SUBSTITUTE('Quantities Report_Secondary'!$A2425,"+",""))), VALUE(SUBSTITUTE('Quantities Report_Secondary'!$A2425,"+","")),IF('Quantities Report_Secondary'!$A2425="","End of Project",$A2426))</f>
        <v>End of Project</v>
      </c>
      <c r="B2427" s="30" t="str">
        <f>IF(ISNUMBER('Quantities Report_Secondary'!$A2425), "", TRIM(CLEAN(SUBSTITUTE('Quantities Report_Secondary'!$A2425, CHAR(160), " "))))</f>
        <v/>
      </c>
      <c r="C2427" s="30">
        <f>'Quantities Report_Secondary'!F2425</f>
        <v>0</v>
      </c>
      <c r="D2427" s="32">
        <f>'Quantities Report_Secondary'!G2425</f>
        <v>0</v>
      </c>
    </row>
    <row r="2428" spans="1:4">
      <c r="A2428" s="15" t="str">
        <f>IF(ISNUMBER(VALUE(SUBSTITUTE('Quantities Report_Secondary'!$A2426,"+",""))), VALUE(SUBSTITUTE('Quantities Report_Secondary'!$A2426,"+","")),IF('Quantities Report_Secondary'!$A2426="","End of Project",$A2427))</f>
        <v>End of Project</v>
      </c>
      <c r="B2428" s="30" t="str">
        <f>IF(ISNUMBER('Quantities Report_Secondary'!$A2426), "", TRIM(CLEAN(SUBSTITUTE('Quantities Report_Secondary'!$A2426, CHAR(160), " "))))</f>
        <v/>
      </c>
      <c r="C2428" s="30">
        <f>'Quantities Report_Secondary'!F2426</f>
        <v>0</v>
      </c>
      <c r="D2428" s="32">
        <f>'Quantities Report_Secondary'!G2426</f>
        <v>0</v>
      </c>
    </row>
    <row r="2429" spans="1:4">
      <c r="A2429" s="15" t="str">
        <f>IF(ISNUMBER(VALUE(SUBSTITUTE('Quantities Report_Secondary'!$A2427,"+",""))), VALUE(SUBSTITUTE('Quantities Report_Secondary'!$A2427,"+","")),IF('Quantities Report_Secondary'!$A2427="","End of Project",$A2428))</f>
        <v>End of Project</v>
      </c>
      <c r="B2429" s="30" t="str">
        <f>IF(ISNUMBER('Quantities Report_Secondary'!$A2427), "", TRIM(CLEAN(SUBSTITUTE('Quantities Report_Secondary'!$A2427, CHAR(160), " "))))</f>
        <v/>
      </c>
      <c r="C2429" s="30">
        <f>'Quantities Report_Secondary'!F2427</f>
        <v>0</v>
      </c>
      <c r="D2429" s="32">
        <f>'Quantities Report_Secondary'!G2427</f>
        <v>0</v>
      </c>
    </row>
    <row r="2430" spans="1:4">
      <c r="A2430" s="15" t="str">
        <f>IF(ISNUMBER(VALUE(SUBSTITUTE('Quantities Report_Secondary'!$A2428,"+",""))), VALUE(SUBSTITUTE('Quantities Report_Secondary'!$A2428,"+","")),IF('Quantities Report_Secondary'!$A2428="","End of Project",$A2429))</f>
        <v>End of Project</v>
      </c>
      <c r="B2430" s="30" t="str">
        <f>IF(ISNUMBER('Quantities Report_Secondary'!$A2428), "", TRIM(CLEAN(SUBSTITUTE('Quantities Report_Secondary'!$A2428, CHAR(160), " "))))</f>
        <v/>
      </c>
      <c r="C2430" s="30">
        <f>'Quantities Report_Secondary'!F2428</f>
        <v>0</v>
      </c>
      <c r="D2430" s="32">
        <f>'Quantities Report_Secondary'!G2428</f>
        <v>0</v>
      </c>
    </row>
    <row r="2431" spans="1:4">
      <c r="A2431" s="15" t="str">
        <f>IF(ISNUMBER(VALUE(SUBSTITUTE('Quantities Report_Secondary'!$A2429,"+",""))), VALUE(SUBSTITUTE('Quantities Report_Secondary'!$A2429,"+","")),IF('Quantities Report_Secondary'!$A2429="","End of Project",$A2430))</f>
        <v>End of Project</v>
      </c>
      <c r="B2431" s="30" t="str">
        <f>IF(ISNUMBER('Quantities Report_Secondary'!$A2429), "", TRIM(CLEAN(SUBSTITUTE('Quantities Report_Secondary'!$A2429, CHAR(160), " "))))</f>
        <v/>
      </c>
      <c r="C2431" s="30">
        <f>'Quantities Report_Secondary'!F2429</f>
        <v>0</v>
      </c>
      <c r="D2431" s="32">
        <f>'Quantities Report_Secondary'!G2429</f>
        <v>0</v>
      </c>
    </row>
    <row r="2432" spans="1:4">
      <c r="A2432" s="15" t="str">
        <f>IF(ISNUMBER(VALUE(SUBSTITUTE('Quantities Report_Secondary'!$A2430,"+",""))), VALUE(SUBSTITUTE('Quantities Report_Secondary'!$A2430,"+","")),IF('Quantities Report_Secondary'!$A2430="","End of Project",$A2431))</f>
        <v>End of Project</v>
      </c>
      <c r="B2432" s="30" t="str">
        <f>IF(ISNUMBER('Quantities Report_Secondary'!$A2430), "", TRIM(CLEAN(SUBSTITUTE('Quantities Report_Secondary'!$A2430, CHAR(160), " "))))</f>
        <v/>
      </c>
      <c r="C2432" s="30">
        <f>'Quantities Report_Secondary'!F2430</f>
        <v>0</v>
      </c>
      <c r="D2432" s="32">
        <f>'Quantities Report_Secondary'!G2430</f>
        <v>0</v>
      </c>
    </row>
    <row r="2433" spans="1:4">
      <c r="A2433" s="15" t="str">
        <f>IF(ISNUMBER(VALUE(SUBSTITUTE('Quantities Report_Secondary'!$A2431,"+",""))), VALUE(SUBSTITUTE('Quantities Report_Secondary'!$A2431,"+","")),IF('Quantities Report_Secondary'!$A2431="","End of Project",$A2432))</f>
        <v>End of Project</v>
      </c>
      <c r="B2433" s="30" t="str">
        <f>IF(ISNUMBER('Quantities Report_Secondary'!$A2431), "", TRIM(CLEAN(SUBSTITUTE('Quantities Report_Secondary'!$A2431, CHAR(160), " "))))</f>
        <v/>
      </c>
      <c r="C2433" s="30">
        <f>'Quantities Report_Secondary'!F2431</f>
        <v>0</v>
      </c>
      <c r="D2433" s="32">
        <f>'Quantities Report_Secondary'!G2431</f>
        <v>0</v>
      </c>
    </row>
    <row r="2434" spans="1:4">
      <c r="A2434" s="15" t="str">
        <f>IF(ISNUMBER(VALUE(SUBSTITUTE('Quantities Report_Secondary'!$A2432,"+",""))), VALUE(SUBSTITUTE('Quantities Report_Secondary'!$A2432,"+","")),IF('Quantities Report_Secondary'!$A2432="","End of Project",$A2433))</f>
        <v>End of Project</v>
      </c>
      <c r="B2434" s="30" t="str">
        <f>IF(ISNUMBER('Quantities Report_Secondary'!$A2432), "", TRIM(CLEAN(SUBSTITUTE('Quantities Report_Secondary'!$A2432, CHAR(160), " "))))</f>
        <v/>
      </c>
      <c r="C2434" s="30">
        <f>'Quantities Report_Secondary'!F2432</f>
        <v>0</v>
      </c>
      <c r="D2434" s="32">
        <f>'Quantities Report_Secondary'!G2432</f>
        <v>0</v>
      </c>
    </row>
    <row r="2435" spans="1:4">
      <c r="A2435" s="15" t="str">
        <f>IF(ISNUMBER(VALUE(SUBSTITUTE('Quantities Report_Secondary'!$A2433,"+",""))), VALUE(SUBSTITUTE('Quantities Report_Secondary'!$A2433,"+","")),IF('Quantities Report_Secondary'!$A2433="","End of Project",$A2434))</f>
        <v>End of Project</v>
      </c>
      <c r="B2435" s="30" t="str">
        <f>IF(ISNUMBER('Quantities Report_Secondary'!$A2433), "", TRIM(CLEAN(SUBSTITUTE('Quantities Report_Secondary'!$A2433, CHAR(160), " "))))</f>
        <v/>
      </c>
      <c r="C2435" s="30">
        <f>'Quantities Report_Secondary'!F2433</f>
        <v>0</v>
      </c>
      <c r="D2435" s="32">
        <f>'Quantities Report_Secondary'!G2433</f>
        <v>0</v>
      </c>
    </row>
    <row r="2436" spans="1:4">
      <c r="A2436" s="15" t="str">
        <f>IF(ISNUMBER(VALUE(SUBSTITUTE('Quantities Report_Secondary'!$A2434,"+",""))), VALUE(SUBSTITUTE('Quantities Report_Secondary'!$A2434,"+","")),IF('Quantities Report_Secondary'!$A2434="","End of Project",$A2435))</f>
        <v>End of Project</v>
      </c>
      <c r="B2436" s="30" t="str">
        <f>IF(ISNUMBER('Quantities Report_Secondary'!$A2434), "", TRIM(CLEAN(SUBSTITUTE('Quantities Report_Secondary'!$A2434, CHAR(160), " "))))</f>
        <v/>
      </c>
      <c r="C2436" s="30">
        <f>'Quantities Report_Secondary'!F2434</f>
        <v>0</v>
      </c>
      <c r="D2436" s="32">
        <f>'Quantities Report_Secondary'!G2434</f>
        <v>0</v>
      </c>
    </row>
    <row r="2437" spans="1:4">
      <c r="A2437" s="15" t="str">
        <f>IF(ISNUMBER(VALUE(SUBSTITUTE('Quantities Report_Secondary'!$A2435,"+",""))), VALUE(SUBSTITUTE('Quantities Report_Secondary'!$A2435,"+","")),IF('Quantities Report_Secondary'!$A2435="","End of Project",$A2436))</f>
        <v>End of Project</v>
      </c>
      <c r="B2437" s="30" t="str">
        <f>IF(ISNUMBER('Quantities Report_Secondary'!$A2435), "", TRIM(CLEAN(SUBSTITUTE('Quantities Report_Secondary'!$A2435, CHAR(160), " "))))</f>
        <v/>
      </c>
      <c r="C2437" s="30">
        <f>'Quantities Report_Secondary'!F2435</f>
        <v>0</v>
      </c>
      <c r="D2437" s="32">
        <f>'Quantities Report_Secondary'!G2435</f>
        <v>0</v>
      </c>
    </row>
    <row r="2438" spans="1:4">
      <c r="A2438" s="15" t="str">
        <f>IF(ISNUMBER(VALUE(SUBSTITUTE('Quantities Report_Secondary'!$A2436,"+",""))), VALUE(SUBSTITUTE('Quantities Report_Secondary'!$A2436,"+","")),IF('Quantities Report_Secondary'!$A2436="","End of Project",$A2437))</f>
        <v>End of Project</v>
      </c>
      <c r="B2438" s="30" t="str">
        <f>IF(ISNUMBER('Quantities Report_Secondary'!$A2436), "", TRIM(CLEAN(SUBSTITUTE('Quantities Report_Secondary'!$A2436, CHAR(160), " "))))</f>
        <v/>
      </c>
      <c r="C2438" s="30">
        <f>'Quantities Report_Secondary'!F2436</f>
        <v>0</v>
      </c>
      <c r="D2438" s="32">
        <f>'Quantities Report_Secondary'!G2436</f>
        <v>0</v>
      </c>
    </row>
    <row r="2439" spans="1:4">
      <c r="A2439" s="15" t="str">
        <f>IF(ISNUMBER(VALUE(SUBSTITUTE('Quantities Report_Secondary'!$A2437,"+",""))), VALUE(SUBSTITUTE('Quantities Report_Secondary'!$A2437,"+","")),IF('Quantities Report_Secondary'!$A2437="","End of Project",$A2438))</f>
        <v>End of Project</v>
      </c>
      <c r="B2439" s="30" t="str">
        <f>IF(ISNUMBER('Quantities Report_Secondary'!$A2437), "", TRIM(CLEAN(SUBSTITUTE('Quantities Report_Secondary'!$A2437, CHAR(160), " "))))</f>
        <v/>
      </c>
      <c r="C2439" s="30">
        <f>'Quantities Report_Secondary'!F2437</f>
        <v>0</v>
      </c>
      <c r="D2439" s="32">
        <f>'Quantities Report_Secondary'!G2437</f>
        <v>0</v>
      </c>
    </row>
    <row r="2440" spans="1:4">
      <c r="A2440" s="15" t="str">
        <f>IF(ISNUMBER(VALUE(SUBSTITUTE('Quantities Report_Secondary'!$A2438,"+",""))), VALUE(SUBSTITUTE('Quantities Report_Secondary'!$A2438,"+","")),IF('Quantities Report_Secondary'!$A2438="","End of Project",$A2439))</f>
        <v>End of Project</v>
      </c>
      <c r="B2440" s="30" t="str">
        <f>IF(ISNUMBER('Quantities Report_Secondary'!$A2438), "", TRIM(CLEAN(SUBSTITUTE('Quantities Report_Secondary'!$A2438, CHAR(160), " "))))</f>
        <v/>
      </c>
      <c r="C2440" s="30">
        <f>'Quantities Report_Secondary'!F2438</f>
        <v>0</v>
      </c>
      <c r="D2440" s="32">
        <f>'Quantities Report_Secondary'!G2438</f>
        <v>0</v>
      </c>
    </row>
    <row r="2441" spans="1:4">
      <c r="A2441" s="15" t="str">
        <f>IF(ISNUMBER(VALUE(SUBSTITUTE('Quantities Report_Secondary'!$A2439,"+",""))), VALUE(SUBSTITUTE('Quantities Report_Secondary'!$A2439,"+","")),IF('Quantities Report_Secondary'!$A2439="","End of Project",$A2440))</f>
        <v>End of Project</v>
      </c>
      <c r="B2441" s="30" t="str">
        <f>IF(ISNUMBER('Quantities Report_Secondary'!$A2439), "", TRIM(CLEAN(SUBSTITUTE('Quantities Report_Secondary'!$A2439, CHAR(160), " "))))</f>
        <v/>
      </c>
      <c r="C2441" s="30">
        <f>'Quantities Report_Secondary'!F2439</f>
        <v>0</v>
      </c>
      <c r="D2441" s="32">
        <f>'Quantities Report_Secondary'!G2439</f>
        <v>0</v>
      </c>
    </row>
    <row r="2442" spans="1:4">
      <c r="A2442" s="15" t="str">
        <f>IF(ISNUMBER(VALUE(SUBSTITUTE('Quantities Report_Secondary'!$A2440,"+",""))), VALUE(SUBSTITUTE('Quantities Report_Secondary'!$A2440,"+","")),IF('Quantities Report_Secondary'!$A2440="","End of Project",$A2441))</f>
        <v>End of Project</v>
      </c>
      <c r="B2442" s="30" t="str">
        <f>IF(ISNUMBER('Quantities Report_Secondary'!$A2440), "", TRIM(CLEAN(SUBSTITUTE('Quantities Report_Secondary'!$A2440, CHAR(160), " "))))</f>
        <v/>
      </c>
      <c r="C2442" s="30">
        <f>'Quantities Report_Secondary'!F2440</f>
        <v>0</v>
      </c>
      <c r="D2442" s="32">
        <f>'Quantities Report_Secondary'!G2440</f>
        <v>0</v>
      </c>
    </row>
    <row r="2443" spans="1:4">
      <c r="A2443" s="15" t="str">
        <f>IF(ISNUMBER(VALUE(SUBSTITUTE('Quantities Report_Secondary'!$A2441,"+",""))), VALUE(SUBSTITUTE('Quantities Report_Secondary'!$A2441,"+","")),IF('Quantities Report_Secondary'!$A2441="","End of Project",$A2442))</f>
        <v>End of Project</v>
      </c>
      <c r="B2443" s="30" t="str">
        <f>IF(ISNUMBER('Quantities Report_Secondary'!$A2441), "", TRIM(CLEAN(SUBSTITUTE('Quantities Report_Secondary'!$A2441, CHAR(160), " "))))</f>
        <v/>
      </c>
      <c r="C2443" s="30">
        <f>'Quantities Report_Secondary'!F2441</f>
        <v>0</v>
      </c>
      <c r="D2443" s="32">
        <f>'Quantities Report_Secondary'!G2441</f>
        <v>0</v>
      </c>
    </row>
    <row r="2444" spans="1:4">
      <c r="A2444" s="15" t="str">
        <f>IF(ISNUMBER(VALUE(SUBSTITUTE('Quantities Report_Secondary'!$A2442,"+",""))), VALUE(SUBSTITUTE('Quantities Report_Secondary'!$A2442,"+","")),IF('Quantities Report_Secondary'!$A2442="","End of Project",$A2443))</f>
        <v>End of Project</v>
      </c>
      <c r="B2444" s="30" t="str">
        <f>IF(ISNUMBER('Quantities Report_Secondary'!$A2442), "", TRIM(CLEAN(SUBSTITUTE('Quantities Report_Secondary'!$A2442, CHAR(160), " "))))</f>
        <v/>
      </c>
      <c r="C2444" s="30">
        <f>'Quantities Report_Secondary'!F2442</f>
        <v>0</v>
      </c>
      <c r="D2444" s="32">
        <f>'Quantities Report_Secondary'!G2442</f>
        <v>0</v>
      </c>
    </row>
    <row r="2445" spans="1:4">
      <c r="A2445" s="15" t="str">
        <f>IF(ISNUMBER(VALUE(SUBSTITUTE('Quantities Report_Secondary'!$A2443,"+",""))), VALUE(SUBSTITUTE('Quantities Report_Secondary'!$A2443,"+","")),IF('Quantities Report_Secondary'!$A2443="","End of Project",$A2444))</f>
        <v>End of Project</v>
      </c>
      <c r="B2445" s="30" t="str">
        <f>IF(ISNUMBER('Quantities Report_Secondary'!$A2443), "", TRIM(CLEAN(SUBSTITUTE('Quantities Report_Secondary'!$A2443, CHAR(160), " "))))</f>
        <v/>
      </c>
      <c r="C2445" s="30">
        <f>'Quantities Report_Secondary'!F2443</f>
        <v>0</v>
      </c>
      <c r="D2445" s="32">
        <f>'Quantities Report_Secondary'!G2443</f>
        <v>0</v>
      </c>
    </row>
    <row r="2446" spans="1:4">
      <c r="A2446" s="15" t="str">
        <f>IF(ISNUMBER(VALUE(SUBSTITUTE('Quantities Report_Secondary'!$A2444,"+",""))), VALUE(SUBSTITUTE('Quantities Report_Secondary'!$A2444,"+","")),IF('Quantities Report_Secondary'!$A2444="","End of Project",$A2445))</f>
        <v>End of Project</v>
      </c>
      <c r="B2446" s="30" t="str">
        <f>IF(ISNUMBER('Quantities Report_Secondary'!$A2444), "", TRIM(CLEAN(SUBSTITUTE('Quantities Report_Secondary'!$A2444, CHAR(160), " "))))</f>
        <v/>
      </c>
      <c r="C2446" s="30">
        <f>'Quantities Report_Secondary'!F2444</f>
        <v>0</v>
      </c>
      <c r="D2446" s="32">
        <f>'Quantities Report_Secondary'!G2444</f>
        <v>0</v>
      </c>
    </row>
    <row r="2447" spans="1:4">
      <c r="A2447" s="15" t="str">
        <f>IF(ISNUMBER(VALUE(SUBSTITUTE('Quantities Report_Secondary'!$A2445,"+",""))), VALUE(SUBSTITUTE('Quantities Report_Secondary'!$A2445,"+","")),IF('Quantities Report_Secondary'!$A2445="","End of Project",$A2446))</f>
        <v>End of Project</v>
      </c>
      <c r="B2447" s="30" t="str">
        <f>IF(ISNUMBER('Quantities Report_Secondary'!$A2445), "", TRIM(CLEAN(SUBSTITUTE('Quantities Report_Secondary'!$A2445, CHAR(160), " "))))</f>
        <v/>
      </c>
      <c r="C2447" s="30">
        <f>'Quantities Report_Secondary'!F2445</f>
        <v>0</v>
      </c>
      <c r="D2447" s="32">
        <f>'Quantities Report_Secondary'!G2445</f>
        <v>0</v>
      </c>
    </row>
    <row r="2448" spans="1:4">
      <c r="A2448" s="15" t="str">
        <f>IF(ISNUMBER(VALUE(SUBSTITUTE('Quantities Report_Secondary'!$A2446,"+",""))), VALUE(SUBSTITUTE('Quantities Report_Secondary'!$A2446,"+","")),IF('Quantities Report_Secondary'!$A2446="","End of Project",$A2447))</f>
        <v>End of Project</v>
      </c>
      <c r="B2448" s="30" t="str">
        <f>IF(ISNUMBER('Quantities Report_Secondary'!$A2446), "", TRIM(CLEAN(SUBSTITUTE('Quantities Report_Secondary'!$A2446, CHAR(160), " "))))</f>
        <v/>
      </c>
      <c r="C2448" s="30">
        <f>'Quantities Report_Secondary'!F2446</f>
        <v>0</v>
      </c>
      <c r="D2448" s="32">
        <f>'Quantities Report_Secondary'!G2446</f>
        <v>0</v>
      </c>
    </row>
    <row r="2449" spans="1:4">
      <c r="A2449" s="15" t="str">
        <f>IF(ISNUMBER(VALUE(SUBSTITUTE('Quantities Report_Secondary'!$A2447,"+",""))), VALUE(SUBSTITUTE('Quantities Report_Secondary'!$A2447,"+","")),IF('Quantities Report_Secondary'!$A2447="","End of Project",$A2448))</f>
        <v>End of Project</v>
      </c>
      <c r="B2449" s="30" t="str">
        <f>IF(ISNUMBER('Quantities Report_Secondary'!$A2447), "", TRIM(CLEAN(SUBSTITUTE('Quantities Report_Secondary'!$A2447, CHAR(160), " "))))</f>
        <v/>
      </c>
      <c r="C2449" s="30">
        <f>'Quantities Report_Secondary'!F2447</f>
        <v>0</v>
      </c>
      <c r="D2449" s="32">
        <f>'Quantities Report_Secondary'!G2447</f>
        <v>0</v>
      </c>
    </row>
    <row r="2450" spans="1:4">
      <c r="A2450" s="15" t="str">
        <f>IF(ISNUMBER(VALUE(SUBSTITUTE('Quantities Report_Secondary'!$A2448,"+",""))), VALUE(SUBSTITUTE('Quantities Report_Secondary'!$A2448,"+","")),IF('Quantities Report_Secondary'!$A2448="","End of Project",$A2449))</f>
        <v>End of Project</v>
      </c>
      <c r="B2450" s="30" t="str">
        <f>IF(ISNUMBER('Quantities Report_Secondary'!$A2448), "", TRIM(CLEAN(SUBSTITUTE('Quantities Report_Secondary'!$A2448, CHAR(160), " "))))</f>
        <v/>
      </c>
      <c r="C2450" s="30">
        <f>'Quantities Report_Secondary'!F2448</f>
        <v>0</v>
      </c>
      <c r="D2450" s="32">
        <f>'Quantities Report_Secondary'!G2448</f>
        <v>0</v>
      </c>
    </row>
    <row r="2451" spans="1:4">
      <c r="A2451" s="15" t="str">
        <f>IF(ISNUMBER(VALUE(SUBSTITUTE('Quantities Report_Secondary'!$A2449,"+",""))), VALUE(SUBSTITUTE('Quantities Report_Secondary'!$A2449,"+","")),IF('Quantities Report_Secondary'!$A2449="","End of Project",$A2450))</f>
        <v>End of Project</v>
      </c>
      <c r="B2451" s="30" t="str">
        <f>IF(ISNUMBER('Quantities Report_Secondary'!$A2449), "", TRIM(CLEAN(SUBSTITUTE('Quantities Report_Secondary'!$A2449, CHAR(160), " "))))</f>
        <v/>
      </c>
      <c r="C2451" s="30">
        <f>'Quantities Report_Secondary'!F2449</f>
        <v>0</v>
      </c>
      <c r="D2451" s="32">
        <f>'Quantities Report_Secondary'!G2449</f>
        <v>0</v>
      </c>
    </row>
    <row r="2452" spans="1:4">
      <c r="A2452" s="15" t="str">
        <f>IF(ISNUMBER(VALUE(SUBSTITUTE('Quantities Report_Secondary'!$A2450,"+",""))), VALUE(SUBSTITUTE('Quantities Report_Secondary'!$A2450,"+","")),IF('Quantities Report_Secondary'!$A2450="","End of Project",$A2451))</f>
        <v>End of Project</v>
      </c>
      <c r="B2452" s="30" t="str">
        <f>IF(ISNUMBER('Quantities Report_Secondary'!$A2450), "", TRIM(CLEAN(SUBSTITUTE('Quantities Report_Secondary'!$A2450, CHAR(160), " "))))</f>
        <v/>
      </c>
      <c r="C2452" s="30">
        <f>'Quantities Report_Secondary'!F2450</f>
        <v>0</v>
      </c>
      <c r="D2452" s="32">
        <f>'Quantities Report_Secondary'!G2450</f>
        <v>0</v>
      </c>
    </row>
    <row r="2453" spans="1:4">
      <c r="A2453" s="15" t="str">
        <f>IF(ISNUMBER(VALUE(SUBSTITUTE('Quantities Report_Secondary'!$A2451,"+",""))), VALUE(SUBSTITUTE('Quantities Report_Secondary'!$A2451,"+","")),IF('Quantities Report_Secondary'!$A2451="","End of Project",$A2452))</f>
        <v>End of Project</v>
      </c>
      <c r="B2453" s="30" t="str">
        <f>IF(ISNUMBER('Quantities Report_Secondary'!$A2451), "", TRIM(CLEAN(SUBSTITUTE('Quantities Report_Secondary'!$A2451, CHAR(160), " "))))</f>
        <v/>
      </c>
      <c r="C2453" s="30">
        <f>'Quantities Report_Secondary'!F2451</f>
        <v>0</v>
      </c>
      <c r="D2453" s="32">
        <f>'Quantities Report_Secondary'!G2451</f>
        <v>0</v>
      </c>
    </row>
    <row r="2454" spans="1:4">
      <c r="A2454" s="15" t="str">
        <f>IF(ISNUMBER(VALUE(SUBSTITUTE('Quantities Report_Secondary'!$A2452,"+",""))), VALUE(SUBSTITUTE('Quantities Report_Secondary'!$A2452,"+","")),IF('Quantities Report_Secondary'!$A2452="","End of Project",$A2453))</f>
        <v>End of Project</v>
      </c>
      <c r="B2454" s="30" t="str">
        <f>IF(ISNUMBER('Quantities Report_Secondary'!$A2452), "", TRIM(CLEAN(SUBSTITUTE('Quantities Report_Secondary'!$A2452, CHAR(160), " "))))</f>
        <v/>
      </c>
      <c r="C2454" s="30">
        <f>'Quantities Report_Secondary'!F2452</f>
        <v>0</v>
      </c>
      <c r="D2454" s="32">
        <f>'Quantities Report_Secondary'!G2452</f>
        <v>0</v>
      </c>
    </row>
    <row r="2455" spans="1:4">
      <c r="A2455" s="15" t="str">
        <f>IF(ISNUMBER(VALUE(SUBSTITUTE('Quantities Report_Secondary'!$A2453,"+",""))), VALUE(SUBSTITUTE('Quantities Report_Secondary'!$A2453,"+","")),IF('Quantities Report_Secondary'!$A2453="","End of Project",$A2454))</f>
        <v>End of Project</v>
      </c>
      <c r="B2455" s="30" t="str">
        <f>IF(ISNUMBER('Quantities Report_Secondary'!$A2453), "", TRIM(CLEAN(SUBSTITUTE('Quantities Report_Secondary'!$A2453, CHAR(160), " "))))</f>
        <v/>
      </c>
      <c r="C2455" s="30">
        <f>'Quantities Report_Secondary'!F2453</f>
        <v>0</v>
      </c>
      <c r="D2455" s="32">
        <f>'Quantities Report_Secondary'!G2453</f>
        <v>0</v>
      </c>
    </row>
    <row r="2456" spans="1:4">
      <c r="A2456" s="15" t="str">
        <f>IF(ISNUMBER(VALUE(SUBSTITUTE('Quantities Report_Secondary'!$A2454,"+",""))), VALUE(SUBSTITUTE('Quantities Report_Secondary'!$A2454,"+","")),IF('Quantities Report_Secondary'!$A2454="","End of Project",$A2455))</f>
        <v>End of Project</v>
      </c>
      <c r="B2456" s="30" t="str">
        <f>IF(ISNUMBER('Quantities Report_Secondary'!$A2454), "", TRIM(CLEAN(SUBSTITUTE('Quantities Report_Secondary'!$A2454, CHAR(160), " "))))</f>
        <v/>
      </c>
      <c r="C2456" s="30">
        <f>'Quantities Report_Secondary'!F2454</f>
        <v>0</v>
      </c>
      <c r="D2456" s="32">
        <f>'Quantities Report_Secondary'!G2454</f>
        <v>0</v>
      </c>
    </row>
    <row r="2457" spans="1:4">
      <c r="A2457" s="15" t="str">
        <f>IF(ISNUMBER(VALUE(SUBSTITUTE('Quantities Report_Secondary'!$A2455,"+",""))), VALUE(SUBSTITUTE('Quantities Report_Secondary'!$A2455,"+","")),IF('Quantities Report_Secondary'!$A2455="","End of Project",$A2456))</f>
        <v>End of Project</v>
      </c>
      <c r="B2457" s="30" t="str">
        <f>IF(ISNUMBER('Quantities Report_Secondary'!$A2455), "", TRIM(CLEAN(SUBSTITUTE('Quantities Report_Secondary'!$A2455, CHAR(160), " "))))</f>
        <v/>
      </c>
      <c r="C2457" s="30">
        <f>'Quantities Report_Secondary'!F2455</f>
        <v>0</v>
      </c>
      <c r="D2457" s="32">
        <f>'Quantities Report_Secondary'!G2455</f>
        <v>0</v>
      </c>
    </row>
    <row r="2458" spans="1:4">
      <c r="A2458" s="15" t="str">
        <f>IF(ISNUMBER(VALUE(SUBSTITUTE('Quantities Report_Secondary'!$A2456,"+",""))), VALUE(SUBSTITUTE('Quantities Report_Secondary'!$A2456,"+","")),IF('Quantities Report_Secondary'!$A2456="","End of Project",$A2457))</f>
        <v>End of Project</v>
      </c>
      <c r="B2458" s="30" t="str">
        <f>IF(ISNUMBER('Quantities Report_Secondary'!$A2456), "", TRIM(CLEAN(SUBSTITUTE('Quantities Report_Secondary'!$A2456, CHAR(160), " "))))</f>
        <v/>
      </c>
      <c r="C2458" s="30">
        <f>'Quantities Report_Secondary'!F2456</f>
        <v>0</v>
      </c>
      <c r="D2458" s="32">
        <f>'Quantities Report_Secondary'!G2456</f>
        <v>0</v>
      </c>
    </row>
    <row r="2459" spans="1:4">
      <c r="A2459" s="15" t="str">
        <f>IF(ISNUMBER(VALUE(SUBSTITUTE('Quantities Report_Secondary'!$A2457,"+",""))), VALUE(SUBSTITUTE('Quantities Report_Secondary'!$A2457,"+","")),IF('Quantities Report_Secondary'!$A2457="","End of Project",$A2458))</f>
        <v>End of Project</v>
      </c>
      <c r="B2459" s="30" t="str">
        <f>IF(ISNUMBER('Quantities Report_Secondary'!$A2457), "", TRIM(CLEAN(SUBSTITUTE('Quantities Report_Secondary'!$A2457, CHAR(160), " "))))</f>
        <v/>
      </c>
      <c r="C2459" s="30">
        <f>'Quantities Report_Secondary'!F2457</f>
        <v>0</v>
      </c>
      <c r="D2459" s="32">
        <f>'Quantities Report_Secondary'!G2457</f>
        <v>0</v>
      </c>
    </row>
    <row r="2460" spans="1:4">
      <c r="A2460" s="15" t="str">
        <f>IF(ISNUMBER(VALUE(SUBSTITUTE('Quantities Report_Secondary'!$A2458,"+",""))), VALUE(SUBSTITUTE('Quantities Report_Secondary'!$A2458,"+","")),IF('Quantities Report_Secondary'!$A2458="","End of Project",$A2459))</f>
        <v>End of Project</v>
      </c>
      <c r="B2460" s="30" t="str">
        <f>IF(ISNUMBER('Quantities Report_Secondary'!$A2458), "", TRIM(CLEAN(SUBSTITUTE('Quantities Report_Secondary'!$A2458, CHAR(160), " "))))</f>
        <v/>
      </c>
      <c r="C2460" s="30">
        <f>'Quantities Report_Secondary'!F2458</f>
        <v>0</v>
      </c>
      <c r="D2460" s="32">
        <f>'Quantities Report_Secondary'!G2458</f>
        <v>0</v>
      </c>
    </row>
    <row r="2461" spans="1:4">
      <c r="A2461" s="15" t="str">
        <f>IF(ISNUMBER(VALUE(SUBSTITUTE('Quantities Report_Secondary'!$A2459,"+",""))), VALUE(SUBSTITUTE('Quantities Report_Secondary'!$A2459,"+","")),IF('Quantities Report_Secondary'!$A2459="","End of Project",$A2460))</f>
        <v>End of Project</v>
      </c>
      <c r="B2461" s="30" t="str">
        <f>IF(ISNUMBER('Quantities Report_Secondary'!$A2459), "", TRIM(CLEAN(SUBSTITUTE('Quantities Report_Secondary'!$A2459, CHAR(160), " "))))</f>
        <v/>
      </c>
      <c r="C2461" s="30">
        <f>'Quantities Report_Secondary'!F2459</f>
        <v>0</v>
      </c>
      <c r="D2461" s="32">
        <f>'Quantities Report_Secondary'!G2459</f>
        <v>0</v>
      </c>
    </row>
    <row r="2462" spans="1:4">
      <c r="A2462" s="15" t="str">
        <f>IF(ISNUMBER(VALUE(SUBSTITUTE('Quantities Report_Secondary'!$A2460,"+",""))), VALUE(SUBSTITUTE('Quantities Report_Secondary'!$A2460,"+","")),IF('Quantities Report_Secondary'!$A2460="","End of Project",$A2461))</f>
        <v>End of Project</v>
      </c>
      <c r="B2462" s="30" t="str">
        <f>IF(ISNUMBER('Quantities Report_Secondary'!$A2460), "", TRIM(CLEAN(SUBSTITUTE('Quantities Report_Secondary'!$A2460, CHAR(160), " "))))</f>
        <v/>
      </c>
      <c r="C2462" s="30">
        <f>'Quantities Report_Secondary'!F2460</f>
        <v>0</v>
      </c>
      <c r="D2462" s="32">
        <f>'Quantities Report_Secondary'!G2460</f>
        <v>0</v>
      </c>
    </row>
    <row r="2463" spans="1:4">
      <c r="A2463" s="15" t="str">
        <f>IF(ISNUMBER(VALUE(SUBSTITUTE('Quantities Report_Secondary'!$A2461,"+",""))), VALUE(SUBSTITUTE('Quantities Report_Secondary'!$A2461,"+","")),IF('Quantities Report_Secondary'!$A2461="","End of Project",$A2462))</f>
        <v>End of Project</v>
      </c>
      <c r="B2463" s="30" t="str">
        <f>IF(ISNUMBER('Quantities Report_Secondary'!$A2461), "", TRIM(CLEAN(SUBSTITUTE('Quantities Report_Secondary'!$A2461, CHAR(160), " "))))</f>
        <v/>
      </c>
      <c r="C2463" s="30">
        <f>'Quantities Report_Secondary'!F2461</f>
        <v>0</v>
      </c>
      <c r="D2463" s="32">
        <f>'Quantities Report_Secondary'!G2461</f>
        <v>0</v>
      </c>
    </row>
    <row r="2464" spans="1:4">
      <c r="A2464" s="15" t="str">
        <f>IF(ISNUMBER(VALUE(SUBSTITUTE('Quantities Report_Secondary'!$A2462,"+",""))), VALUE(SUBSTITUTE('Quantities Report_Secondary'!$A2462,"+","")),IF('Quantities Report_Secondary'!$A2462="","End of Project",$A2463))</f>
        <v>End of Project</v>
      </c>
      <c r="B2464" s="30" t="str">
        <f>IF(ISNUMBER('Quantities Report_Secondary'!$A2462), "", TRIM(CLEAN(SUBSTITUTE('Quantities Report_Secondary'!$A2462, CHAR(160), " "))))</f>
        <v/>
      </c>
      <c r="C2464" s="30">
        <f>'Quantities Report_Secondary'!F2462</f>
        <v>0</v>
      </c>
      <c r="D2464" s="32">
        <f>'Quantities Report_Secondary'!G2462</f>
        <v>0</v>
      </c>
    </row>
    <row r="2465" spans="1:4">
      <c r="A2465" s="15" t="str">
        <f>IF(ISNUMBER(VALUE(SUBSTITUTE('Quantities Report_Secondary'!$A2463,"+",""))), VALUE(SUBSTITUTE('Quantities Report_Secondary'!$A2463,"+","")),IF('Quantities Report_Secondary'!$A2463="","End of Project",$A2464))</f>
        <v>End of Project</v>
      </c>
      <c r="B2465" s="30" t="str">
        <f>IF(ISNUMBER('Quantities Report_Secondary'!$A2463), "", TRIM(CLEAN(SUBSTITUTE('Quantities Report_Secondary'!$A2463, CHAR(160), " "))))</f>
        <v/>
      </c>
      <c r="C2465" s="30">
        <f>'Quantities Report_Secondary'!F2463</f>
        <v>0</v>
      </c>
      <c r="D2465" s="32">
        <f>'Quantities Report_Secondary'!G2463</f>
        <v>0</v>
      </c>
    </row>
    <row r="2466" spans="1:4">
      <c r="A2466" s="15" t="str">
        <f>IF(ISNUMBER(VALUE(SUBSTITUTE('Quantities Report_Secondary'!$A2464,"+",""))), VALUE(SUBSTITUTE('Quantities Report_Secondary'!$A2464,"+","")),IF('Quantities Report_Secondary'!$A2464="","End of Project",$A2465))</f>
        <v>End of Project</v>
      </c>
      <c r="B2466" s="30" t="str">
        <f>IF(ISNUMBER('Quantities Report_Secondary'!$A2464), "", TRIM(CLEAN(SUBSTITUTE('Quantities Report_Secondary'!$A2464, CHAR(160), " "))))</f>
        <v/>
      </c>
      <c r="C2466" s="30">
        <f>'Quantities Report_Secondary'!F2464</f>
        <v>0</v>
      </c>
      <c r="D2466" s="32">
        <f>'Quantities Report_Secondary'!G2464</f>
        <v>0</v>
      </c>
    </row>
    <row r="2467" spans="1:4">
      <c r="A2467" s="15" t="str">
        <f>IF(ISNUMBER(VALUE(SUBSTITUTE('Quantities Report_Secondary'!$A2465,"+",""))), VALUE(SUBSTITUTE('Quantities Report_Secondary'!$A2465,"+","")),IF('Quantities Report_Secondary'!$A2465="","End of Project",$A2466))</f>
        <v>End of Project</v>
      </c>
      <c r="B2467" s="30" t="str">
        <f>IF(ISNUMBER('Quantities Report_Secondary'!$A2465), "", TRIM(CLEAN(SUBSTITUTE('Quantities Report_Secondary'!$A2465, CHAR(160), " "))))</f>
        <v/>
      </c>
      <c r="C2467" s="30">
        <f>'Quantities Report_Secondary'!F2465</f>
        <v>0</v>
      </c>
      <c r="D2467" s="32">
        <f>'Quantities Report_Secondary'!G2465</f>
        <v>0</v>
      </c>
    </row>
    <row r="2468" spans="1:4">
      <c r="A2468" s="15" t="str">
        <f>IF(ISNUMBER(VALUE(SUBSTITUTE('Quantities Report_Secondary'!$A2466,"+",""))), VALUE(SUBSTITUTE('Quantities Report_Secondary'!$A2466,"+","")),IF('Quantities Report_Secondary'!$A2466="","End of Project",$A2467))</f>
        <v>End of Project</v>
      </c>
      <c r="B2468" s="30" t="str">
        <f>IF(ISNUMBER('Quantities Report_Secondary'!$A2466), "", TRIM(CLEAN(SUBSTITUTE('Quantities Report_Secondary'!$A2466, CHAR(160), " "))))</f>
        <v/>
      </c>
      <c r="C2468" s="30">
        <f>'Quantities Report_Secondary'!F2466</f>
        <v>0</v>
      </c>
      <c r="D2468" s="32">
        <f>'Quantities Report_Secondary'!G2466</f>
        <v>0</v>
      </c>
    </row>
    <row r="2469" spans="1:4">
      <c r="A2469" s="15" t="str">
        <f>IF(ISNUMBER(VALUE(SUBSTITUTE('Quantities Report_Secondary'!$A2467,"+",""))), VALUE(SUBSTITUTE('Quantities Report_Secondary'!$A2467,"+","")),IF('Quantities Report_Secondary'!$A2467="","End of Project",$A2468))</f>
        <v>End of Project</v>
      </c>
      <c r="B2469" s="30" t="str">
        <f>IF(ISNUMBER('Quantities Report_Secondary'!$A2467), "", TRIM(CLEAN(SUBSTITUTE('Quantities Report_Secondary'!$A2467, CHAR(160), " "))))</f>
        <v/>
      </c>
      <c r="C2469" s="30">
        <f>'Quantities Report_Secondary'!F2467</f>
        <v>0</v>
      </c>
      <c r="D2469" s="32">
        <f>'Quantities Report_Secondary'!G2467</f>
        <v>0</v>
      </c>
    </row>
    <row r="2470" spans="1:4">
      <c r="A2470" s="15" t="str">
        <f>IF(ISNUMBER(VALUE(SUBSTITUTE('Quantities Report_Secondary'!$A2468,"+",""))), VALUE(SUBSTITUTE('Quantities Report_Secondary'!$A2468,"+","")),IF('Quantities Report_Secondary'!$A2468="","End of Project",$A2469))</f>
        <v>End of Project</v>
      </c>
      <c r="B2470" s="30" t="str">
        <f>IF(ISNUMBER('Quantities Report_Secondary'!$A2468), "", TRIM(CLEAN(SUBSTITUTE('Quantities Report_Secondary'!$A2468, CHAR(160), " "))))</f>
        <v/>
      </c>
      <c r="C2470" s="30">
        <f>'Quantities Report_Secondary'!F2468</f>
        <v>0</v>
      </c>
      <c r="D2470" s="32">
        <f>'Quantities Report_Secondary'!G2468</f>
        <v>0</v>
      </c>
    </row>
    <row r="2471" spans="1:4">
      <c r="A2471" s="15" t="str">
        <f>IF(ISNUMBER(VALUE(SUBSTITUTE('Quantities Report_Secondary'!$A2469,"+",""))), VALUE(SUBSTITUTE('Quantities Report_Secondary'!$A2469,"+","")),IF('Quantities Report_Secondary'!$A2469="","End of Project",$A2470))</f>
        <v>End of Project</v>
      </c>
      <c r="B2471" s="30" t="str">
        <f>IF(ISNUMBER('Quantities Report_Secondary'!$A2469), "", TRIM(CLEAN(SUBSTITUTE('Quantities Report_Secondary'!$A2469, CHAR(160), " "))))</f>
        <v/>
      </c>
      <c r="C2471" s="30">
        <f>'Quantities Report_Secondary'!F2469</f>
        <v>0</v>
      </c>
      <c r="D2471" s="32">
        <f>'Quantities Report_Secondary'!G2469</f>
        <v>0</v>
      </c>
    </row>
    <row r="2472" spans="1:4">
      <c r="A2472" s="15" t="str">
        <f>IF(ISNUMBER(VALUE(SUBSTITUTE('Quantities Report_Secondary'!$A2470,"+",""))), VALUE(SUBSTITUTE('Quantities Report_Secondary'!$A2470,"+","")),IF('Quantities Report_Secondary'!$A2470="","End of Project",$A2471))</f>
        <v>End of Project</v>
      </c>
      <c r="B2472" s="30" t="str">
        <f>IF(ISNUMBER('Quantities Report_Secondary'!$A2470), "", TRIM(CLEAN(SUBSTITUTE('Quantities Report_Secondary'!$A2470, CHAR(160), " "))))</f>
        <v/>
      </c>
      <c r="C2472" s="30">
        <f>'Quantities Report_Secondary'!F2470</f>
        <v>0</v>
      </c>
      <c r="D2472" s="32">
        <f>'Quantities Report_Secondary'!G2470</f>
        <v>0</v>
      </c>
    </row>
    <row r="2473" spans="1:4">
      <c r="A2473" s="15" t="str">
        <f>IF(ISNUMBER(VALUE(SUBSTITUTE('Quantities Report_Secondary'!$A2471,"+",""))), VALUE(SUBSTITUTE('Quantities Report_Secondary'!$A2471,"+","")),IF('Quantities Report_Secondary'!$A2471="","End of Project",$A2472))</f>
        <v>End of Project</v>
      </c>
      <c r="B2473" s="30" t="str">
        <f>IF(ISNUMBER('Quantities Report_Secondary'!$A2471), "", TRIM(CLEAN(SUBSTITUTE('Quantities Report_Secondary'!$A2471, CHAR(160), " "))))</f>
        <v/>
      </c>
      <c r="C2473" s="30">
        <f>'Quantities Report_Secondary'!F2471</f>
        <v>0</v>
      </c>
      <c r="D2473" s="32">
        <f>'Quantities Report_Secondary'!G2471</f>
        <v>0</v>
      </c>
    </row>
    <row r="2474" spans="1:4">
      <c r="A2474" s="15" t="str">
        <f>IF(ISNUMBER(VALUE(SUBSTITUTE('Quantities Report_Secondary'!$A2472,"+",""))), VALUE(SUBSTITUTE('Quantities Report_Secondary'!$A2472,"+","")),IF('Quantities Report_Secondary'!$A2472="","End of Project",$A2473))</f>
        <v>End of Project</v>
      </c>
      <c r="B2474" s="30" t="str">
        <f>IF(ISNUMBER('Quantities Report_Secondary'!$A2472), "", TRIM(CLEAN(SUBSTITUTE('Quantities Report_Secondary'!$A2472, CHAR(160), " "))))</f>
        <v/>
      </c>
      <c r="C2474" s="30">
        <f>'Quantities Report_Secondary'!F2472</f>
        <v>0</v>
      </c>
      <c r="D2474" s="32">
        <f>'Quantities Report_Secondary'!G2472</f>
        <v>0</v>
      </c>
    </row>
    <row r="2475" spans="1:4">
      <c r="A2475" s="15" t="str">
        <f>IF(ISNUMBER(VALUE(SUBSTITUTE('Quantities Report_Secondary'!$A2473,"+",""))), VALUE(SUBSTITUTE('Quantities Report_Secondary'!$A2473,"+","")),IF('Quantities Report_Secondary'!$A2473="","End of Project",$A2474))</f>
        <v>End of Project</v>
      </c>
      <c r="B2475" s="30" t="str">
        <f>IF(ISNUMBER('Quantities Report_Secondary'!$A2473), "", TRIM(CLEAN(SUBSTITUTE('Quantities Report_Secondary'!$A2473, CHAR(160), " "))))</f>
        <v/>
      </c>
      <c r="C2475" s="30">
        <f>'Quantities Report_Secondary'!F2473</f>
        <v>0</v>
      </c>
      <c r="D2475" s="32">
        <f>'Quantities Report_Secondary'!G2473</f>
        <v>0</v>
      </c>
    </row>
    <row r="2476" spans="1:4">
      <c r="A2476" s="15" t="str">
        <f>IF(ISNUMBER(VALUE(SUBSTITUTE('Quantities Report_Secondary'!$A2474,"+",""))), VALUE(SUBSTITUTE('Quantities Report_Secondary'!$A2474,"+","")),IF('Quantities Report_Secondary'!$A2474="","End of Project",$A2475))</f>
        <v>End of Project</v>
      </c>
      <c r="B2476" s="30" t="str">
        <f>IF(ISNUMBER('Quantities Report_Secondary'!$A2474), "", TRIM(CLEAN(SUBSTITUTE('Quantities Report_Secondary'!$A2474, CHAR(160), " "))))</f>
        <v/>
      </c>
      <c r="C2476" s="30">
        <f>'Quantities Report_Secondary'!F2474</f>
        <v>0</v>
      </c>
      <c r="D2476" s="32">
        <f>'Quantities Report_Secondary'!G2474</f>
        <v>0</v>
      </c>
    </row>
    <row r="2477" spans="1:4">
      <c r="A2477" s="15" t="str">
        <f>IF(ISNUMBER(VALUE(SUBSTITUTE('Quantities Report_Secondary'!$A2475,"+",""))), VALUE(SUBSTITUTE('Quantities Report_Secondary'!$A2475,"+","")),IF('Quantities Report_Secondary'!$A2475="","End of Project",$A2476))</f>
        <v>End of Project</v>
      </c>
      <c r="B2477" s="30" t="str">
        <f>IF(ISNUMBER('Quantities Report_Secondary'!$A2475), "", TRIM(CLEAN(SUBSTITUTE('Quantities Report_Secondary'!$A2475, CHAR(160), " "))))</f>
        <v/>
      </c>
      <c r="C2477" s="30">
        <f>'Quantities Report_Secondary'!F2475</f>
        <v>0</v>
      </c>
      <c r="D2477" s="32">
        <f>'Quantities Report_Secondary'!G2475</f>
        <v>0</v>
      </c>
    </row>
    <row r="2478" spans="1:4">
      <c r="A2478" s="15" t="str">
        <f>IF(ISNUMBER(VALUE(SUBSTITUTE('Quantities Report_Secondary'!$A2476,"+",""))), VALUE(SUBSTITUTE('Quantities Report_Secondary'!$A2476,"+","")),IF('Quantities Report_Secondary'!$A2476="","End of Project",$A2477))</f>
        <v>End of Project</v>
      </c>
      <c r="B2478" s="30" t="str">
        <f>IF(ISNUMBER('Quantities Report_Secondary'!$A2476), "", TRIM(CLEAN(SUBSTITUTE('Quantities Report_Secondary'!$A2476, CHAR(160), " "))))</f>
        <v/>
      </c>
      <c r="C2478" s="30">
        <f>'Quantities Report_Secondary'!F2476</f>
        <v>0</v>
      </c>
      <c r="D2478" s="32">
        <f>'Quantities Report_Secondary'!G2476</f>
        <v>0</v>
      </c>
    </row>
    <row r="2479" spans="1:4">
      <c r="A2479" s="15" t="str">
        <f>IF(ISNUMBER(VALUE(SUBSTITUTE('Quantities Report_Secondary'!$A2477,"+",""))), VALUE(SUBSTITUTE('Quantities Report_Secondary'!$A2477,"+","")),IF('Quantities Report_Secondary'!$A2477="","End of Project",$A2478))</f>
        <v>End of Project</v>
      </c>
      <c r="B2479" s="30" t="str">
        <f>IF(ISNUMBER('Quantities Report_Secondary'!$A2477), "", TRIM(CLEAN(SUBSTITUTE('Quantities Report_Secondary'!$A2477, CHAR(160), " "))))</f>
        <v/>
      </c>
      <c r="C2479" s="30">
        <f>'Quantities Report_Secondary'!F2477</f>
        <v>0</v>
      </c>
      <c r="D2479" s="32">
        <f>'Quantities Report_Secondary'!G2477</f>
        <v>0</v>
      </c>
    </row>
    <row r="2480" spans="1:4">
      <c r="A2480" s="15" t="str">
        <f>IF(ISNUMBER(VALUE(SUBSTITUTE('Quantities Report_Secondary'!$A2478,"+",""))), VALUE(SUBSTITUTE('Quantities Report_Secondary'!$A2478,"+","")),IF('Quantities Report_Secondary'!$A2478="","End of Project",$A2479))</f>
        <v>End of Project</v>
      </c>
      <c r="B2480" s="30" t="str">
        <f>IF(ISNUMBER('Quantities Report_Secondary'!$A2478), "", TRIM(CLEAN(SUBSTITUTE('Quantities Report_Secondary'!$A2478, CHAR(160), " "))))</f>
        <v/>
      </c>
      <c r="C2480" s="30">
        <f>'Quantities Report_Secondary'!F2478</f>
        <v>0</v>
      </c>
      <c r="D2480" s="32">
        <f>'Quantities Report_Secondary'!G2478</f>
        <v>0</v>
      </c>
    </row>
    <row r="2481" spans="1:4">
      <c r="A2481" s="15" t="str">
        <f>IF(ISNUMBER(VALUE(SUBSTITUTE('Quantities Report_Secondary'!$A2479,"+",""))), VALUE(SUBSTITUTE('Quantities Report_Secondary'!$A2479,"+","")),IF('Quantities Report_Secondary'!$A2479="","End of Project",$A2480))</f>
        <v>End of Project</v>
      </c>
      <c r="B2481" s="30" t="str">
        <f>IF(ISNUMBER('Quantities Report_Secondary'!$A2479), "", TRIM(CLEAN(SUBSTITUTE('Quantities Report_Secondary'!$A2479, CHAR(160), " "))))</f>
        <v/>
      </c>
      <c r="C2481" s="30">
        <f>'Quantities Report_Secondary'!F2479</f>
        <v>0</v>
      </c>
      <c r="D2481" s="32">
        <f>'Quantities Report_Secondary'!G2479</f>
        <v>0</v>
      </c>
    </row>
    <row r="2482" spans="1:4">
      <c r="A2482" s="15" t="str">
        <f>IF(ISNUMBER(VALUE(SUBSTITUTE('Quantities Report_Secondary'!$A2480,"+",""))), VALUE(SUBSTITUTE('Quantities Report_Secondary'!$A2480,"+","")),IF('Quantities Report_Secondary'!$A2480="","End of Project",$A2481))</f>
        <v>End of Project</v>
      </c>
      <c r="B2482" s="30" t="str">
        <f>IF(ISNUMBER('Quantities Report_Secondary'!$A2480), "", TRIM(CLEAN(SUBSTITUTE('Quantities Report_Secondary'!$A2480, CHAR(160), " "))))</f>
        <v/>
      </c>
      <c r="C2482" s="30">
        <f>'Quantities Report_Secondary'!F2480</f>
        <v>0</v>
      </c>
      <c r="D2482" s="32">
        <f>'Quantities Report_Secondary'!G2480</f>
        <v>0</v>
      </c>
    </row>
    <row r="2483" spans="1:4">
      <c r="A2483" s="15" t="str">
        <f>IF(ISNUMBER(VALUE(SUBSTITUTE('Quantities Report_Secondary'!$A2481,"+",""))), VALUE(SUBSTITUTE('Quantities Report_Secondary'!$A2481,"+","")),IF('Quantities Report_Secondary'!$A2481="","End of Project",$A2482))</f>
        <v>End of Project</v>
      </c>
      <c r="B2483" s="30" t="str">
        <f>IF(ISNUMBER('Quantities Report_Secondary'!$A2481), "", TRIM(CLEAN(SUBSTITUTE('Quantities Report_Secondary'!$A2481, CHAR(160), " "))))</f>
        <v/>
      </c>
      <c r="C2483" s="30">
        <f>'Quantities Report_Secondary'!F2481</f>
        <v>0</v>
      </c>
      <c r="D2483" s="32">
        <f>'Quantities Report_Secondary'!G2481</f>
        <v>0</v>
      </c>
    </row>
    <row r="2484" spans="1:4">
      <c r="A2484" s="15" t="str">
        <f>IF(ISNUMBER(VALUE(SUBSTITUTE('Quantities Report_Secondary'!$A2482,"+",""))), VALUE(SUBSTITUTE('Quantities Report_Secondary'!$A2482,"+","")),IF('Quantities Report_Secondary'!$A2482="","End of Project",$A2483))</f>
        <v>End of Project</v>
      </c>
      <c r="B2484" s="30" t="str">
        <f>IF(ISNUMBER('Quantities Report_Secondary'!$A2482), "", TRIM(CLEAN(SUBSTITUTE('Quantities Report_Secondary'!$A2482, CHAR(160), " "))))</f>
        <v/>
      </c>
      <c r="C2484" s="30">
        <f>'Quantities Report_Secondary'!F2482</f>
        <v>0</v>
      </c>
      <c r="D2484" s="32">
        <f>'Quantities Report_Secondary'!G2482</f>
        <v>0</v>
      </c>
    </row>
    <row r="2485" spans="1:4">
      <c r="A2485" s="15" t="str">
        <f>IF(ISNUMBER(VALUE(SUBSTITUTE('Quantities Report_Secondary'!$A2483,"+",""))), VALUE(SUBSTITUTE('Quantities Report_Secondary'!$A2483,"+","")),IF('Quantities Report_Secondary'!$A2483="","End of Project",$A2484))</f>
        <v>End of Project</v>
      </c>
      <c r="B2485" s="30" t="str">
        <f>IF(ISNUMBER('Quantities Report_Secondary'!$A2483), "", TRIM(CLEAN(SUBSTITUTE('Quantities Report_Secondary'!$A2483, CHAR(160), " "))))</f>
        <v/>
      </c>
      <c r="C2485" s="30">
        <f>'Quantities Report_Secondary'!F2483</f>
        <v>0</v>
      </c>
      <c r="D2485" s="32">
        <f>'Quantities Report_Secondary'!G2483</f>
        <v>0</v>
      </c>
    </row>
    <row r="2486" spans="1:4">
      <c r="A2486" s="15" t="str">
        <f>IF(ISNUMBER(VALUE(SUBSTITUTE('Quantities Report_Secondary'!$A2484,"+",""))), VALUE(SUBSTITUTE('Quantities Report_Secondary'!$A2484,"+","")),IF('Quantities Report_Secondary'!$A2484="","End of Project",$A2485))</f>
        <v>End of Project</v>
      </c>
      <c r="B2486" s="30" t="str">
        <f>IF(ISNUMBER('Quantities Report_Secondary'!$A2484), "", TRIM(CLEAN(SUBSTITUTE('Quantities Report_Secondary'!$A2484, CHAR(160), " "))))</f>
        <v/>
      </c>
      <c r="C2486" s="30">
        <f>'Quantities Report_Secondary'!F2484</f>
        <v>0</v>
      </c>
      <c r="D2486" s="32">
        <f>'Quantities Report_Secondary'!G2484</f>
        <v>0</v>
      </c>
    </row>
    <row r="2487" spans="1:4">
      <c r="A2487" s="15" t="str">
        <f>IF(ISNUMBER(VALUE(SUBSTITUTE('Quantities Report_Secondary'!$A2485,"+",""))), VALUE(SUBSTITUTE('Quantities Report_Secondary'!$A2485,"+","")),IF('Quantities Report_Secondary'!$A2485="","End of Project",$A2486))</f>
        <v>End of Project</v>
      </c>
      <c r="B2487" s="30" t="str">
        <f>IF(ISNUMBER('Quantities Report_Secondary'!$A2485), "", TRIM(CLEAN(SUBSTITUTE('Quantities Report_Secondary'!$A2485, CHAR(160), " "))))</f>
        <v/>
      </c>
      <c r="C2487" s="30">
        <f>'Quantities Report_Secondary'!F2485</f>
        <v>0</v>
      </c>
      <c r="D2487" s="32">
        <f>'Quantities Report_Secondary'!G2485</f>
        <v>0</v>
      </c>
    </row>
    <row r="2488" spans="1:4">
      <c r="A2488" s="15" t="str">
        <f>IF(ISNUMBER(VALUE(SUBSTITUTE('Quantities Report_Secondary'!$A2486,"+",""))), VALUE(SUBSTITUTE('Quantities Report_Secondary'!$A2486,"+","")),IF('Quantities Report_Secondary'!$A2486="","End of Project",$A2487))</f>
        <v>End of Project</v>
      </c>
      <c r="B2488" s="30" t="str">
        <f>IF(ISNUMBER('Quantities Report_Secondary'!$A2486), "", TRIM(CLEAN(SUBSTITUTE('Quantities Report_Secondary'!$A2486, CHAR(160), " "))))</f>
        <v/>
      </c>
      <c r="C2488" s="30">
        <f>'Quantities Report_Secondary'!F2486</f>
        <v>0</v>
      </c>
      <c r="D2488" s="32">
        <f>'Quantities Report_Secondary'!G2486</f>
        <v>0</v>
      </c>
    </row>
    <row r="2489" spans="1:4">
      <c r="A2489" s="15" t="str">
        <f>IF(ISNUMBER(VALUE(SUBSTITUTE('Quantities Report_Secondary'!$A2487,"+",""))), VALUE(SUBSTITUTE('Quantities Report_Secondary'!$A2487,"+","")),IF('Quantities Report_Secondary'!$A2487="","End of Project",$A2488))</f>
        <v>End of Project</v>
      </c>
      <c r="B2489" s="30" t="str">
        <f>IF(ISNUMBER('Quantities Report_Secondary'!$A2487), "", TRIM(CLEAN(SUBSTITUTE('Quantities Report_Secondary'!$A2487, CHAR(160), " "))))</f>
        <v/>
      </c>
      <c r="C2489" s="30">
        <f>'Quantities Report_Secondary'!F2487</f>
        <v>0</v>
      </c>
      <c r="D2489" s="32">
        <f>'Quantities Report_Secondary'!G2487</f>
        <v>0</v>
      </c>
    </row>
    <row r="2490" spans="1:4">
      <c r="A2490" s="15" t="str">
        <f>IF(ISNUMBER(VALUE(SUBSTITUTE('Quantities Report_Secondary'!$A2488,"+",""))), VALUE(SUBSTITUTE('Quantities Report_Secondary'!$A2488,"+","")),IF('Quantities Report_Secondary'!$A2488="","End of Project",$A2489))</f>
        <v>End of Project</v>
      </c>
      <c r="B2490" s="30" t="str">
        <f>IF(ISNUMBER('Quantities Report_Secondary'!$A2488), "", TRIM(CLEAN(SUBSTITUTE('Quantities Report_Secondary'!$A2488, CHAR(160), " "))))</f>
        <v/>
      </c>
      <c r="C2490" s="30">
        <f>'Quantities Report_Secondary'!F2488</f>
        <v>0</v>
      </c>
      <c r="D2490" s="32">
        <f>'Quantities Report_Secondary'!G2488</f>
        <v>0</v>
      </c>
    </row>
    <row r="2491" spans="1:4">
      <c r="A2491" s="15" t="str">
        <f>IF(ISNUMBER(VALUE(SUBSTITUTE('Quantities Report_Secondary'!$A2489,"+",""))), VALUE(SUBSTITUTE('Quantities Report_Secondary'!$A2489,"+","")),IF('Quantities Report_Secondary'!$A2489="","End of Project",$A2490))</f>
        <v>End of Project</v>
      </c>
      <c r="B2491" s="30" t="str">
        <f>IF(ISNUMBER('Quantities Report_Secondary'!$A2489), "", TRIM(CLEAN(SUBSTITUTE('Quantities Report_Secondary'!$A2489, CHAR(160), " "))))</f>
        <v/>
      </c>
      <c r="C2491" s="30">
        <f>'Quantities Report_Secondary'!F2489</f>
        <v>0</v>
      </c>
      <c r="D2491" s="32">
        <f>'Quantities Report_Secondary'!G2489</f>
        <v>0</v>
      </c>
    </row>
    <row r="2492" spans="1:4">
      <c r="A2492" s="15" t="str">
        <f>IF(ISNUMBER(VALUE(SUBSTITUTE('Quantities Report_Secondary'!$A2490,"+",""))), VALUE(SUBSTITUTE('Quantities Report_Secondary'!$A2490,"+","")),IF('Quantities Report_Secondary'!$A2490="","End of Project",$A2491))</f>
        <v>End of Project</v>
      </c>
      <c r="B2492" s="30" t="str">
        <f>IF(ISNUMBER('Quantities Report_Secondary'!$A2490), "", TRIM(CLEAN(SUBSTITUTE('Quantities Report_Secondary'!$A2490, CHAR(160), " "))))</f>
        <v/>
      </c>
      <c r="C2492" s="30">
        <f>'Quantities Report_Secondary'!F2490</f>
        <v>0</v>
      </c>
      <c r="D2492" s="32">
        <f>'Quantities Report_Secondary'!G2490</f>
        <v>0</v>
      </c>
    </row>
    <row r="2493" spans="1:4">
      <c r="A2493" s="15" t="str">
        <f>IF(ISNUMBER(VALUE(SUBSTITUTE('Quantities Report_Secondary'!$A2491,"+",""))), VALUE(SUBSTITUTE('Quantities Report_Secondary'!$A2491,"+","")),IF('Quantities Report_Secondary'!$A2491="","End of Project",$A2492))</f>
        <v>End of Project</v>
      </c>
      <c r="B2493" s="30" t="str">
        <f>IF(ISNUMBER('Quantities Report_Secondary'!$A2491), "", TRIM(CLEAN(SUBSTITUTE('Quantities Report_Secondary'!$A2491, CHAR(160), " "))))</f>
        <v/>
      </c>
      <c r="C2493" s="30">
        <f>'Quantities Report_Secondary'!F2491</f>
        <v>0</v>
      </c>
      <c r="D2493" s="32">
        <f>'Quantities Report_Secondary'!G2491</f>
        <v>0</v>
      </c>
    </row>
    <row r="2494" spans="1:4">
      <c r="A2494" s="15" t="str">
        <f>IF(ISNUMBER(VALUE(SUBSTITUTE('Quantities Report_Secondary'!$A2492,"+",""))), VALUE(SUBSTITUTE('Quantities Report_Secondary'!$A2492,"+","")),IF('Quantities Report_Secondary'!$A2492="","End of Project",$A2493))</f>
        <v>End of Project</v>
      </c>
      <c r="B2494" s="30" t="str">
        <f>IF(ISNUMBER('Quantities Report_Secondary'!$A2492), "", TRIM(CLEAN(SUBSTITUTE('Quantities Report_Secondary'!$A2492, CHAR(160), " "))))</f>
        <v/>
      </c>
      <c r="C2494" s="30">
        <f>'Quantities Report_Secondary'!F2492</f>
        <v>0</v>
      </c>
      <c r="D2494" s="32">
        <f>'Quantities Report_Secondary'!G2492</f>
        <v>0</v>
      </c>
    </row>
    <row r="2495" spans="1:4">
      <c r="A2495" s="15" t="str">
        <f>IF(ISNUMBER(VALUE(SUBSTITUTE('Quantities Report_Secondary'!$A2493,"+",""))), VALUE(SUBSTITUTE('Quantities Report_Secondary'!$A2493,"+","")),IF('Quantities Report_Secondary'!$A2493="","End of Project",$A2494))</f>
        <v>End of Project</v>
      </c>
      <c r="B2495" s="30" t="str">
        <f>IF(ISNUMBER('Quantities Report_Secondary'!$A2493), "", TRIM(CLEAN(SUBSTITUTE('Quantities Report_Secondary'!$A2493, CHAR(160), " "))))</f>
        <v/>
      </c>
      <c r="C2495" s="30">
        <f>'Quantities Report_Secondary'!F2493</f>
        <v>0</v>
      </c>
      <c r="D2495" s="32">
        <f>'Quantities Report_Secondary'!G2493</f>
        <v>0</v>
      </c>
    </row>
    <row r="2496" spans="1:4">
      <c r="A2496" s="15" t="str">
        <f>IF(ISNUMBER(VALUE(SUBSTITUTE('Quantities Report_Secondary'!$A2494,"+",""))), VALUE(SUBSTITUTE('Quantities Report_Secondary'!$A2494,"+","")),IF('Quantities Report_Secondary'!$A2494="","End of Project",$A2495))</f>
        <v>End of Project</v>
      </c>
      <c r="B2496" s="30" t="str">
        <f>IF(ISNUMBER('Quantities Report_Secondary'!$A2494), "", TRIM(CLEAN(SUBSTITUTE('Quantities Report_Secondary'!$A2494, CHAR(160), " "))))</f>
        <v/>
      </c>
      <c r="C2496" s="30">
        <f>'Quantities Report_Secondary'!F2494</f>
        <v>0</v>
      </c>
      <c r="D2496" s="32">
        <f>'Quantities Report_Secondary'!G2494</f>
        <v>0</v>
      </c>
    </row>
    <row r="2497" spans="1:4">
      <c r="A2497" s="15" t="str">
        <f>IF(ISNUMBER(VALUE(SUBSTITUTE('Quantities Report_Secondary'!$A2495,"+",""))), VALUE(SUBSTITUTE('Quantities Report_Secondary'!$A2495,"+","")),IF('Quantities Report_Secondary'!$A2495="","End of Project",$A2496))</f>
        <v>End of Project</v>
      </c>
      <c r="B2497" s="30" t="str">
        <f>IF(ISNUMBER('Quantities Report_Secondary'!$A2495), "", TRIM(CLEAN(SUBSTITUTE('Quantities Report_Secondary'!$A2495, CHAR(160), " "))))</f>
        <v/>
      </c>
      <c r="C2497" s="30">
        <f>'Quantities Report_Secondary'!F2495</f>
        <v>0</v>
      </c>
      <c r="D2497" s="32">
        <f>'Quantities Report_Secondary'!G2495</f>
        <v>0</v>
      </c>
    </row>
    <row r="2498" spans="1:4">
      <c r="A2498" s="15" t="str">
        <f>IF(ISNUMBER(VALUE(SUBSTITUTE('Quantities Report_Secondary'!$A2496,"+",""))), VALUE(SUBSTITUTE('Quantities Report_Secondary'!$A2496,"+","")),IF('Quantities Report_Secondary'!$A2496="","End of Project",$A2497))</f>
        <v>End of Project</v>
      </c>
      <c r="B2498" s="30" t="str">
        <f>IF(ISNUMBER('Quantities Report_Secondary'!$A2496), "", TRIM(CLEAN(SUBSTITUTE('Quantities Report_Secondary'!$A2496, CHAR(160), " "))))</f>
        <v/>
      </c>
      <c r="C2498" s="30">
        <f>'Quantities Report_Secondary'!F2496</f>
        <v>0</v>
      </c>
      <c r="D2498" s="32">
        <f>'Quantities Report_Secondary'!G2496</f>
        <v>0</v>
      </c>
    </row>
    <row r="2499" spans="1:4">
      <c r="A2499" s="15" t="str">
        <f>IF(ISNUMBER(VALUE(SUBSTITUTE('Quantities Report_Secondary'!$A2497,"+",""))), VALUE(SUBSTITUTE('Quantities Report_Secondary'!$A2497,"+","")),IF('Quantities Report_Secondary'!$A2497="","End of Project",$A2498))</f>
        <v>End of Project</v>
      </c>
      <c r="B2499" s="30" t="str">
        <f>IF(ISNUMBER('Quantities Report_Secondary'!$A2497), "", TRIM(CLEAN(SUBSTITUTE('Quantities Report_Secondary'!$A2497, CHAR(160), " "))))</f>
        <v/>
      </c>
      <c r="C2499" s="30">
        <f>'Quantities Report_Secondary'!F2497</f>
        <v>0</v>
      </c>
      <c r="D2499" s="32">
        <f>'Quantities Report_Secondary'!G2497</f>
        <v>0</v>
      </c>
    </row>
    <row r="2500" spans="1:4">
      <c r="A2500" s="15" t="str">
        <f>IF(ISNUMBER(VALUE(SUBSTITUTE('Quantities Report_Secondary'!$A2498,"+",""))), VALUE(SUBSTITUTE('Quantities Report_Secondary'!$A2498,"+","")),IF('Quantities Report_Secondary'!$A2498="","End of Project",$A2499))</f>
        <v>End of Project</v>
      </c>
      <c r="B2500" s="30" t="str">
        <f>IF(ISNUMBER('Quantities Report_Secondary'!$A2498), "", TRIM(CLEAN(SUBSTITUTE('Quantities Report_Secondary'!$A2498, CHAR(160), " "))))</f>
        <v/>
      </c>
      <c r="C2500" s="30">
        <f>'Quantities Report_Secondary'!F2498</f>
        <v>0</v>
      </c>
      <c r="D2500" s="32">
        <f>'Quantities Report_Secondary'!G2498</f>
        <v>0</v>
      </c>
    </row>
    <row r="2501" spans="1:4">
      <c r="A2501" s="15" t="str">
        <f>IF(ISNUMBER(VALUE(SUBSTITUTE('Quantities Report_Secondary'!$A2499,"+",""))), VALUE(SUBSTITUTE('Quantities Report_Secondary'!$A2499,"+","")),IF('Quantities Report_Secondary'!$A2499="","End of Project",$A2500))</f>
        <v>End of Project</v>
      </c>
      <c r="B2501" s="30" t="str">
        <f>IF(ISNUMBER('Quantities Report_Secondary'!$A2499), "", TRIM(CLEAN(SUBSTITUTE('Quantities Report_Secondary'!$A2499, CHAR(160), " "))))</f>
        <v/>
      </c>
      <c r="C2501" s="30">
        <f>'Quantities Report_Secondary'!F2499</f>
        <v>0</v>
      </c>
      <c r="D2501" s="32">
        <f>'Quantities Report_Secondary'!G2499</f>
        <v>0</v>
      </c>
    </row>
    <row r="2502" spans="1:4">
      <c r="A2502" s="15" t="str">
        <f>IF(ISNUMBER(VALUE(SUBSTITUTE('Quantities Report_Secondary'!$A2500,"+",""))), VALUE(SUBSTITUTE('Quantities Report_Secondary'!$A2500,"+","")),IF('Quantities Report_Secondary'!$A2500="","End of Project",$A2501))</f>
        <v>End of Project</v>
      </c>
      <c r="B2502" s="30" t="str">
        <f>IF(ISNUMBER('Quantities Report_Secondary'!$A2500), "", TRIM(CLEAN(SUBSTITUTE('Quantities Report_Secondary'!$A2500, CHAR(160), " "))))</f>
        <v/>
      </c>
      <c r="C2502" s="30">
        <f>'Quantities Report_Secondary'!F2500</f>
        <v>0</v>
      </c>
      <c r="D2502" s="32">
        <f>'Quantities Report_Secondary'!G2500</f>
        <v>0</v>
      </c>
    </row>
    <row r="2503" spans="1:4">
      <c r="A2503" s="15" t="str">
        <f>IF(ISNUMBER(VALUE(SUBSTITUTE('Quantities Report_Secondary'!$A2501,"+",""))), VALUE(SUBSTITUTE('Quantities Report_Secondary'!$A2501,"+","")),IF('Quantities Report_Secondary'!$A2501="","End of Project",$A2502))</f>
        <v>End of Project</v>
      </c>
      <c r="B2503" s="30" t="str">
        <f>IF(ISNUMBER('Quantities Report_Secondary'!$A2501), "", TRIM(CLEAN(SUBSTITUTE('Quantities Report_Secondary'!$A2501, CHAR(160), " "))))</f>
        <v/>
      </c>
      <c r="C2503" s="30">
        <f>'Quantities Report_Secondary'!F2501</f>
        <v>0</v>
      </c>
      <c r="D2503" s="32">
        <f>'Quantities Report_Secondary'!G2501</f>
        <v>0</v>
      </c>
    </row>
    <row r="2504" spans="1:4">
      <c r="A2504" s="15" t="str">
        <f>IF(ISNUMBER(VALUE(SUBSTITUTE('Quantities Report_Secondary'!$A2502,"+",""))), VALUE(SUBSTITUTE('Quantities Report_Secondary'!$A2502,"+","")),IF('Quantities Report_Secondary'!$A2502="","End of Project",$A2503))</f>
        <v>End of Project</v>
      </c>
      <c r="B2504" s="30" t="str">
        <f>IF(ISNUMBER('Quantities Report_Secondary'!$A2502), "", TRIM(CLEAN(SUBSTITUTE('Quantities Report_Secondary'!$A2502, CHAR(160), " "))))</f>
        <v/>
      </c>
      <c r="C2504" s="30">
        <f>'Quantities Report_Secondary'!F2502</f>
        <v>0</v>
      </c>
      <c r="D2504" s="32">
        <f>'Quantities Report_Secondary'!G2502</f>
        <v>0</v>
      </c>
    </row>
    <row r="2505" spans="1:4">
      <c r="A2505" s="15" t="str">
        <f>IF(ISNUMBER(VALUE(SUBSTITUTE('Quantities Report_Secondary'!$A2503,"+",""))), VALUE(SUBSTITUTE('Quantities Report_Secondary'!$A2503,"+","")),IF('Quantities Report_Secondary'!$A2503="","End of Project",$A2504))</f>
        <v>End of Project</v>
      </c>
      <c r="B2505" s="30" t="str">
        <f>IF(ISNUMBER('Quantities Report_Secondary'!$A2503), "", TRIM(CLEAN(SUBSTITUTE('Quantities Report_Secondary'!$A2503, CHAR(160), " "))))</f>
        <v/>
      </c>
      <c r="C2505" s="30">
        <f>'Quantities Report_Secondary'!F2503</f>
        <v>0</v>
      </c>
      <c r="D2505" s="32">
        <f>'Quantities Report_Secondary'!G2503</f>
        <v>0</v>
      </c>
    </row>
    <row r="2506" spans="1:4">
      <c r="A2506" s="15" t="str">
        <f>IF(ISNUMBER(VALUE(SUBSTITUTE('Quantities Report_Secondary'!$A2504,"+",""))), VALUE(SUBSTITUTE('Quantities Report_Secondary'!$A2504,"+","")),IF('Quantities Report_Secondary'!$A2504="","End of Project",$A2505))</f>
        <v>End of Project</v>
      </c>
      <c r="B2506" s="30" t="str">
        <f>IF(ISNUMBER('Quantities Report_Secondary'!$A2504), "", TRIM(CLEAN(SUBSTITUTE('Quantities Report_Secondary'!$A2504, CHAR(160), " "))))</f>
        <v/>
      </c>
      <c r="C2506" s="30">
        <f>'Quantities Report_Secondary'!F2504</f>
        <v>0</v>
      </c>
      <c r="D2506" s="32">
        <f>'Quantities Report_Secondary'!G2504</f>
        <v>0</v>
      </c>
    </row>
    <row r="2507" spans="1:4">
      <c r="A2507" s="15" t="str">
        <f>IF(ISNUMBER(VALUE(SUBSTITUTE('Quantities Report_Secondary'!$A2505,"+",""))), VALUE(SUBSTITUTE('Quantities Report_Secondary'!$A2505,"+","")),IF('Quantities Report_Secondary'!$A2505="","End of Project",$A2506))</f>
        <v>End of Project</v>
      </c>
      <c r="B2507" s="30" t="str">
        <f>IF(ISNUMBER('Quantities Report_Secondary'!$A2505), "", TRIM(CLEAN(SUBSTITUTE('Quantities Report_Secondary'!$A2505, CHAR(160), " "))))</f>
        <v/>
      </c>
      <c r="C2507" s="30">
        <f>'Quantities Report_Secondary'!F2505</f>
        <v>0</v>
      </c>
      <c r="D2507" s="32">
        <f>'Quantities Report_Secondary'!G2505</f>
        <v>0</v>
      </c>
    </row>
    <row r="2508" spans="1:4">
      <c r="A2508" s="15" t="str">
        <f>IF(ISNUMBER(VALUE(SUBSTITUTE('Quantities Report_Secondary'!$A2506,"+",""))), VALUE(SUBSTITUTE('Quantities Report_Secondary'!$A2506,"+","")),IF('Quantities Report_Secondary'!$A2506="","End of Project",$A2507))</f>
        <v>End of Project</v>
      </c>
      <c r="B2508" s="30" t="str">
        <f>IF(ISNUMBER('Quantities Report_Secondary'!$A2506), "", TRIM(CLEAN(SUBSTITUTE('Quantities Report_Secondary'!$A2506, CHAR(160), " "))))</f>
        <v/>
      </c>
      <c r="C2508" s="30">
        <f>'Quantities Report_Secondary'!F2506</f>
        <v>0</v>
      </c>
      <c r="D2508" s="32">
        <f>'Quantities Report_Secondary'!G2506</f>
        <v>0</v>
      </c>
    </row>
    <row r="2509" spans="1:4">
      <c r="A2509" s="15" t="str">
        <f>IF(ISNUMBER(VALUE(SUBSTITUTE('Quantities Report_Secondary'!$A2507,"+",""))), VALUE(SUBSTITUTE('Quantities Report_Secondary'!$A2507,"+","")),IF('Quantities Report_Secondary'!$A2507="","End of Project",$A2508))</f>
        <v>End of Project</v>
      </c>
      <c r="B2509" s="30" t="str">
        <f>IF(ISNUMBER('Quantities Report_Secondary'!$A2507), "", TRIM(CLEAN(SUBSTITUTE('Quantities Report_Secondary'!$A2507, CHAR(160), " "))))</f>
        <v/>
      </c>
      <c r="C2509" s="30">
        <f>'Quantities Report_Secondary'!F2507</f>
        <v>0</v>
      </c>
      <c r="D2509" s="32">
        <f>'Quantities Report_Secondary'!G2507</f>
        <v>0</v>
      </c>
    </row>
    <row r="2510" spans="1:4">
      <c r="A2510" s="15" t="str">
        <f>IF(ISNUMBER(VALUE(SUBSTITUTE('Quantities Report_Secondary'!$A2508,"+",""))), VALUE(SUBSTITUTE('Quantities Report_Secondary'!$A2508,"+","")),IF('Quantities Report_Secondary'!$A2508="","End of Project",$A2509))</f>
        <v>End of Project</v>
      </c>
      <c r="B2510" s="30" t="str">
        <f>IF(ISNUMBER('Quantities Report_Secondary'!$A2508), "", TRIM(CLEAN(SUBSTITUTE('Quantities Report_Secondary'!$A2508, CHAR(160), " "))))</f>
        <v/>
      </c>
      <c r="C2510" s="30">
        <f>'Quantities Report_Secondary'!F2508</f>
        <v>0</v>
      </c>
      <c r="D2510" s="32">
        <f>'Quantities Report_Secondary'!G2508</f>
        <v>0</v>
      </c>
    </row>
    <row r="2511" spans="1:4">
      <c r="A2511" s="15" t="str">
        <f>IF(ISNUMBER(VALUE(SUBSTITUTE('Quantities Report_Secondary'!$A2509,"+",""))), VALUE(SUBSTITUTE('Quantities Report_Secondary'!$A2509,"+","")),IF('Quantities Report_Secondary'!$A2509="","End of Project",$A2510))</f>
        <v>End of Project</v>
      </c>
      <c r="B2511" s="30" t="str">
        <f>IF(ISNUMBER('Quantities Report_Secondary'!$A2509), "", TRIM(CLEAN(SUBSTITUTE('Quantities Report_Secondary'!$A2509, CHAR(160), " "))))</f>
        <v/>
      </c>
      <c r="C2511" s="30">
        <f>'Quantities Report_Secondary'!F2509</f>
        <v>0</v>
      </c>
      <c r="D2511" s="32">
        <f>'Quantities Report_Secondary'!G2509</f>
        <v>0</v>
      </c>
    </row>
    <row r="2512" spans="1:4">
      <c r="A2512" s="15" t="str">
        <f>IF(ISNUMBER(VALUE(SUBSTITUTE('Quantities Report_Secondary'!$A2510,"+",""))), VALUE(SUBSTITUTE('Quantities Report_Secondary'!$A2510,"+","")),IF('Quantities Report_Secondary'!$A2510="","End of Project",$A2511))</f>
        <v>End of Project</v>
      </c>
      <c r="B2512" s="30" t="str">
        <f>IF(ISNUMBER('Quantities Report_Secondary'!$A2510), "", TRIM(CLEAN(SUBSTITUTE('Quantities Report_Secondary'!$A2510, CHAR(160), " "))))</f>
        <v/>
      </c>
      <c r="C2512" s="30">
        <f>'Quantities Report_Secondary'!F2510</f>
        <v>0</v>
      </c>
      <c r="D2512" s="32">
        <f>'Quantities Report_Secondary'!G2510</f>
        <v>0</v>
      </c>
    </row>
    <row r="2513" spans="1:4">
      <c r="A2513" s="15" t="str">
        <f>IF(ISNUMBER(VALUE(SUBSTITUTE('Quantities Report_Secondary'!$A2511,"+",""))), VALUE(SUBSTITUTE('Quantities Report_Secondary'!$A2511,"+","")),IF('Quantities Report_Secondary'!$A2511="","End of Project",$A2512))</f>
        <v>End of Project</v>
      </c>
      <c r="B2513" s="30" t="str">
        <f>IF(ISNUMBER('Quantities Report_Secondary'!$A2511), "", TRIM(CLEAN(SUBSTITUTE('Quantities Report_Secondary'!$A2511, CHAR(160), " "))))</f>
        <v/>
      </c>
      <c r="C2513" s="30">
        <f>'Quantities Report_Secondary'!F2511</f>
        <v>0</v>
      </c>
      <c r="D2513" s="32">
        <f>'Quantities Report_Secondary'!G2511</f>
        <v>0</v>
      </c>
    </row>
    <row r="2514" spans="1:4">
      <c r="A2514" s="15" t="str">
        <f>IF(ISNUMBER(VALUE(SUBSTITUTE('Quantities Report_Secondary'!$A2512,"+",""))), VALUE(SUBSTITUTE('Quantities Report_Secondary'!$A2512,"+","")),IF('Quantities Report_Secondary'!$A2512="","End of Project",$A2513))</f>
        <v>End of Project</v>
      </c>
      <c r="B2514" s="30" t="str">
        <f>IF(ISNUMBER('Quantities Report_Secondary'!$A2512), "", TRIM(CLEAN(SUBSTITUTE('Quantities Report_Secondary'!$A2512, CHAR(160), " "))))</f>
        <v/>
      </c>
      <c r="C2514" s="30">
        <f>'Quantities Report_Secondary'!F2512</f>
        <v>0</v>
      </c>
      <c r="D2514" s="32">
        <f>'Quantities Report_Secondary'!G2512</f>
        <v>0</v>
      </c>
    </row>
    <row r="2515" spans="1:4">
      <c r="A2515" s="15" t="str">
        <f>IF(ISNUMBER(VALUE(SUBSTITUTE('Quantities Report_Secondary'!$A2513,"+",""))), VALUE(SUBSTITUTE('Quantities Report_Secondary'!$A2513,"+","")),IF('Quantities Report_Secondary'!$A2513="","End of Project",$A2514))</f>
        <v>End of Project</v>
      </c>
      <c r="B2515" s="30" t="str">
        <f>IF(ISNUMBER('Quantities Report_Secondary'!$A2513), "", TRIM(CLEAN(SUBSTITUTE('Quantities Report_Secondary'!$A2513, CHAR(160), " "))))</f>
        <v/>
      </c>
      <c r="C2515" s="30">
        <f>'Quantities Report_Secondary'!F2513</f>
        <v>0</v>
      </c>
      <c r="D2515" s="32">
        <f>'Quantities Report_Secondary'!G2513</f>
        <v>0</v>
      </c>
    </row>
    <row r="2516" spans="1:4">
      <c r="A2516" s="15" t="str">
        <f>IF(ISNUMBER(VALUE(SUBSTITUTE('Quantities Report_Secondary'!$A2514,"+",""))), VALUE(SUBSTITUTE('Quantities Report_Secondary'!$A2514,"+","")),IF('Quantities Report_Secondary'!$A2514="","End of Project",$A2515))</f>
        <v>End of Project</v>
      </c>
      <c r="B2516" s="30" t="str">
        <f>IF(ISNUMBER('Quantities Report_Secondary'!$A2514), "", TRIM(CLEAN(SUBSTITUTE('Quantities Report_Secondary'!$A2514, CHAR(160), " "))))</f>
        <v/>
      </c>
      <c r="C2516" s="30">
        <f>'Quantities Report_Secondary'!F2514</f>
        <v>0</v>
      </c>
      <c r="D2516" s="32">
        <f>'Quantities Report_Secondary'!G2514</f>
        <v>0</v>
      </c>
    </row>
    <row r="2517" spans="1:4">
      <c r="A2517" s="15" t="str">
        <f>IF(ISNUMBER(VALUE(SUBSTITUTE('Quantities Report_Secondary'!$A2515,"+",""))), VALUE(SUBSTITUTE('Quantities Report_Secondary'!$A2515,"+","")),IF('Quantities Report_Secondary'!$A2515="","End of Project",$A2516))</f>
        <v>End of Project</v>
      </c>
      <c r="B2517" s="30" t="str">
        <f>IF(ISNUMBER('Quantities Report_Secondary'!$A2515), "", TRIM(CLEAN(SUBSTITUTE('Quantities Report_Secondary'!$A2515, CHAR(160), " "))))</f>
        <v/>
      </c>
      <c r="C2517" s="30">
        <f>'Quantities Report_Secondary'!F2515</f>
        <v>0</v>
      </c>
      <c r="D2517" s="32">
        <f>'Quantities Report_Secondary'!G2515</f>
        <v>0</v>
      </c>
    </row>
    <row r="2518" spans="1:4">
      <c r="A2518" s="15" t="str">
        <f>IF(ISNUMBER(VALUE(SUBSTITUTE('Quantities Report_Secondary'!$A2516,"+",""))), VALUE(SUBSTITUTE('Quantities Report_Secondary'!$A2516,"+","")),IF('Quantities Report_Secondary'!$A2516="","End of Project",$A2517))</f>
        <v>End of Project</v>
      </c>
      <c r="B2518" s="30" t="str">
        <f>IF(ISNUMBER('Quantities Report_Secondary'!$A2516), "", TRIM(CLEAN(SUBSTITUTE('Quantities Report_Secondary'!$A2516, CHAR(160), " "))))</f>
        <v/>
      </c>
      <c r="C2518" s="30">
        <f>'Quantities Report_Secondary'!F2516</f>
        <v>0</v>
      </c>
      <c r="D2518" s="32">
        <f>'Quantities Report_Secondary'!G2516</f>
        <v>0</v>
      </c>
    </row>
    <row r="2519" spans="1:4">
      <c r="A2519" s="15" t="str">
        <f>IF(ISNUMBER(VALUE(SUBSTITUTE('Quantities Report_Secondary'!$A2517,"+",""))), VALUE(SUBSTITUTE('Quantities Report_Secondary'!$A2517,"+","")),IF('Quantities Report_Secondary'!$A2517="","End of Project",$A2518))</f>
        <v>End of Project</v>
      </c>
      <c r="B2519" s="30" t="str">
        <f>IF(ISNUMBER('Quantities Report_Secondary'!$A2517), "", TRIM(CLEAN(SUBSTITUTE('Quantities Report_Secondary'!$A2517, CHAR(160), " "))))</f>
        <v/>
      </c>
      <c r="C2519" s="30">
        <f>'Quantities Report_Secondary'!F2517</f>
        <v>0</v>
      </c>
      <c r="D2519" s="32">
        <f>'Quantities Report_Secondary'!G2517</f>
        <v>0</v>
      </c>
    </row>
    <row r="2520" spans="1:4">
      <c r="A2520" s="15" t="str">
        <f>IF(ISNUMBER(VALUE(SUBSTITUTE('Quantities Report_Secondary'!$A2518,"+",""))), VALUE(SUBSTITUTE('Quantities Report_Secondary'!$A2518,"+","")),IF('Quantities Report_Secondary'!$A2518="","End of Project",$A2519))</f>
        <v>End of Project</v>
      </c>
      <c r="B2520" s="30" t="str">
        <f>IF(ISNUMBER('Quantities Report_Secondary'!$A2518), "", TRIM(CLEAN(SUBSTITUTE('Quantities Report_Secondary'!$A2518, CHAR(160), " "))))</f>
        <v/>
      </c>
      <c r="C2520" s="30">
        <f>'Quantities Report_Secondary'!F2518</f>
        <v>0</v>
      </c>
      <c r="D2520" s="32">
        <f>'Quantities Report_Secondary'!G2518</f>
        <v>0</v>
      </c>
    </row>
    <row r="2521" spans="1:4">
      <c r="A2521" s="15" t="str">
        <f>IF(ISNUMBER(VALUE(SUBSTITUTE('Quantities Report_Secondary'!$A2519,"+",""))), VALUE(SUBSTITUTE('Quantities Report_Secondary'!$A2519,"+","")),IF('Quantities Report_Secondary'!$A2519="","End of Project",$A2520))</f>
        <v>End of Project</v>
      </c>
      <c r="B2521" s="30" t="str">
        <f>IF(ISNUMBER('Quantities Report_Secondary'!$A2519), "", TRIM(CLEAN(SUBSTITUTE('Quantities Report_Secondary'!$A2519, CHAR(160), " "))))</f>
        <v/>
      </c>
      <c r="C2521" s="30">
        <f>'Quantities Report_Secondary'!F2519</f>
        <v>0</v>
      </c>
      <c r="D2521" s="32">
        <f>'Quantities Report_Secondary'!G2519</f>
        <v>0</v>
      </c>
    </row>
    <row r="2522" spans="1:4">
      <c r="A2522" s="15" t="str">
        <f>IF(ISNUMBER(VALUE(SUBSTITUTE('Quantities Report_Secondary'!$A2520,"+",""))), VALUE(SUBSTITUTE('Quantities Report_Secondary'!$A2520,"+","")),IF('Quantities Report_Secondary'!$A2520="","End of Project",$A2521))</f>
        <v>End of Project</v>
      </c>
      <c r="B2522" s="30" t="str">
        <f>IF(ISNUMBER('Quantities Report_Secondary'!$A2520), "", TRIM(CLEAN(SUBSTITUTE('Quantities Report_Secondary'!$A2520, CHAR(160), " "))))</f>
        <v/>
      </c>
      <c r="C2522" s="30">
        <f>'Quantities Report_Secondary'!F2520</f>
        <v>0</v>
      </c>
      <c r="D2522" s="32">
        <f>'Quantities Report_Secondary'!G2520</f>
        <v>0</v>
      </c>
    </row>
    <row r="2523" spans="1:4">
      <c r="A2523" s="15" t="str">
        <f>IF(ISNUMBER(VALUE(SUBSTITUTE('Quantities Report_Secondary'!$A2521,"+",""))), VALUE(SUBSTITUTE('Quantities Report_Secondary'!$A2521,"+","")),IF('Quantities Report_Secondary'!$A2521="","End of Project",$A2522))</f>
        <v>End of Project</v>
      </c>
      <c r="B2523" s="30" t="str">
        <f>IF(ISNUMBER('Quantities Report_Secondary'!$A2521), "", TRIM(CLEAN(SUBSTITUTE('Quantities Report_Secondary'!$A2521, CHAR(160), " "))))</f>
        <v/>
      </c>
      <c r="C2523" s="30">
        <f>'Quantities Report_Secondary'!F2521</f>
        <v>0</v>
      </c>
      <c r="D2523" s="32">
        <f>'Quantities Report_Secondary'!G2521</f>
        <v>0</v>
      </c>
    </row>
    <row r="2524" spans="1:4">
      <c r="A2524" s="15" t="str">
        <f>IF(ISNUMBER(VALUE(SUBSTITUTE('Quantities Report_Secondary'!$A2522,"+",""))), VALUE(SUBSTITUTE('Quantities Report_Secondary'!$A2522,"+","")),IF('Quantities Report_Secondary'!$A2522="","End of Project",$A2523))</f>
        <v>End of Project</v>
      </c>
      <c r="B2524" s="30" t="str">
        <f>IF(ISNUMBER('Quantities Report_Secondary'!$A2522), "", TRIM(CLEAN(SUBSTITUTE('Quantities Report_Secondary'!$A2522, CHAR(160), " "))))</f>
        <v/>
      </c>
      <c r="C2524" s="30">
        <f>'Quantities Report_Secondary'!F2522</f>
        <v>0</v>
      </c>
      <c r="D2524" s="32">
        <f>'Quantities Report_Secondary'!G2522</f>
        <v>0</v>
      </c>
    </row>
    <row r="2525" spans="1:4">
      <c r="A2525" s="15" t="str">
        <f>IF(ISNUMBER(VALUE(SUBSTITUTE('Quantities Report_Secondary'!$A2523,"+",""))), VALUE(SUBSTITUTE('Quantities Report_Secondary'!$A2523,"+","")),IF('Quantities Report_Secondary'!$A2523="","End of Project",$A2524))</f>
        <v>End of Project</v>
      </c>
      <c r="B2525" s="30" t="str">
        <f>IF(ISNUMBER('Quantities Report_Secondary'!$A2523), "", TRIM(CLEAN(SUBSTITUTE('Quantities Report_Secondary'!$A2523, CHAR(160), " "))))</f>
        <v/>
      </c>
      <c r="C2525" s="30">
        <f>'Quantities Report_Secondary'!F2523</f>
        <v>0</v>
      </c>
      <c r="D2525" s="32">
        <f>'Quantities Report_Secondary'!G2523</f>
        <v>0</v>
      </c>
    </row>
    <row r="2526" spans="1:4">
      <c r="A2526" s="15" t="str">
        <f>IF(ISNUMBER(VALUE(SUBSTITUTE('Quantities Report_Secondary'!$A2524,"+",""))), VALUE(SUBSTITUTE('Quantities Report_Secondary'!$A2524,"+","")),IF('Quantities Report_Secondary'!$A2524="","End of Project",$A2525))</f>
        <v>End of Project</v>
      </c>
      <c r="B2526" s="30" t="str">
        <f>IF(ISNUMBER('Quantities Report_Secondary'!$A2524), "", TRIM(CLEAN(SUBSTITUTE('Quantities Report_Secondary'!$A2524, CHAR(160), " "))))</f>
        <v/>
      </c>
      <c r="C2526" s="30">
        <f>'Quantities Report_Secondary'!F2524</f>
        <v>0</v>
      </c>
      <c r="D2526" s="32">
        <f>'Quantities Report_Secondary'!G2524</f>
        <v>0</v>
      </c>
    </row>
    <row r="2527" spans="1:4">
      <c r="A2527" s="15" t="str">
        <f>IF(ISNUMBER(VALUE(SUBSTITUTE('Quantities Report_Secondary'!$A2525,"+",""))), VALUE(SUBSTITUTE('Quantities Report_Secondary'!$A2525,"+","")),IF('Quantities Report_Secondary'!$A2525="","End of Project",$A2526))</f>
        <v>End of Project</v>
      </c>
      <c r="B2527" s="30" t="str">
        <f>IF(ISNUMBER('Quantities Report_Secondary'!$A2525), "", TRIM(CLEAN(SUBSTITUTE('Quantities Report_Secondary'!$A2525, CHAR(160), " "))))</f>
        <v/>
      </c>
      <c r="C2527" s="30">
        <f>'Quantities Report_Secondary'!F2525</f>
        <v>0</v>
      </c>
      <c r="D2527" s="32">
        <f>'Quantities Report_Secondary'!G2525</f>
        <v>0</v>
      </c>
    </row>
    <row r="2528" spans="1:4">
      <c r="A2528" s="15" t="str">
        <f>IF(ISNUMBER(VALUE(SUBSTITUTE('Quantities Report_Secondary'!$A2526,"+",""))), VALUE(SUBSTITUTE('Quantities Report_Secondary'!$A2526,"+","")),IF('Quantities Report_Secondary'!$A2526="","End of Project",$A2527))</f>
        <v>End of Project</v>
      </c>
      <c r="B2528" s="30" t="str">
        <f>IF(ISNUMBER('Quantities Report_Secondary'!$A2526), "", TRIM(CLEAN(SUBSTITUTE('Quantities Report_Secondary'!$A2526, CHAR(160), " "))))</f>
        <v/>
      </c>
      <c r="C2528" s="30">
        <f>'Quantities Report_Secondary'!F2526</f>
        <v>0</v>
      </c>
      <c r="D2528" s="32">
        <f>'Quantities Report_Secondary'!G2526</f>
        <v>0</v>
      </c>
    </row>
    <row r="2529" spans="1:4">
      <c r="A2529" s="15" t="str">
        <f>IF(ISNUMBER(VALUE(SUBSTITUTE('Quantities Report_Secondary'!$A2527,"+",""))), VALUE(SUBSTITUTE('Quantities Report_Secondary'!$A2527,"+","")),IF('Quantities Report_Secondary'!$A2527="","End of Project",$A2528))</f>
        <v>End of Project</v>
      </c>
      <c r="B2529" s="30" t="str">
        <f>IF(ISNUMBER('Quantities Report_Secondary'!$A2527), "", TRIM(CLEAN(SUBSTITUTE('Quantities Report_Secondary'!$A2527, CHAR(160), " "))))</f>
        <v/>
      </c>
      <c r="C2529" s="30">
        <f>'Quantities Report_Secondary'!F2527</f>
        <v>0</v>
      </c>
      <c r="D2529" s="32">
        <f>'Quantities Report_Secondary'!G2527</f>
        <v>0</v>
      </c>
    </row>
    <row r="2530" spans="1:4">
      <c r="A2530" s="15" t="str">
        <f>IF(ISNUMBER(VALUE(SUBSTITUTE('Quantities Report_Secondary'!$A2528,"+",""))), VALUE(SUBSTITUTE('Quantities Report_Secondary'!$A2528,"+","")),IF('Quantities Report_Secondary'!$A2528="","End of Project",$A2529))</f>
        <v>End of Project</v>
      </c>
      <c r="B2530" s="30" t="str">
        <f>IF(ISNUMBER('Quantities Report_Secondary'!$A2528), "", TRIM(CLEAN(SUBSTITUTE('Quantities Report_Secondary'!$A2528, CHAR(160), " "))))</f>
        <v/>
      </c>
      <c r="C2530" s="30">
        <f>'Quantities Report_Secondary'!F2528</f>
        <v>0</v>
      </c>
      <c r="D2530" s="32">
        <f>'Quantities Report_Secondary'!G2528</f>
        <v>0</v>
      </c>
    </row>
    <row r="2531" spans="1:4">
      <c r="A2531" s="15" t="str">
        <f>IF(ISNUMBER(VALUE(SUBSTITUTE('Quantities Report_Secondary'!$A2529,"+",""))), VALUE(SUBSTITUTE('Quantities Report_Secondary'!$A2529,"+","")),IF('Quantities Report_Secondary'!$A2529="","End of Project",$A2530))</f>
        <v>End of Project</v>
      </c>
      <c r="B2531" s="30" t="str">
        <f>IF(ISNUMBER('Quantities Report_Secondary'!$A2529), "", TRIM(CLEAN(SUBSTITUTE('Quantities Report_Secondary'!$A2529, CHAR(160), " "))))</f>
        <v/>
      </c>
      <c r="C2531" s="30">
        <f>'Quantities Report_Secondary'!F2529</f>
        <v>0</v>
      </c>
      <c r="D2531" s="32">
        <f>'Quantities Report_Secondary'!G2529</f>
        <v>0</v>
      </c>
    </row>
    <row r="2532" spans="1:4">
      <c r="A2532" s="15" t="str">
        <f>IF(ISNUMBER(VALUE(SUBSTITUTE('Quantities Report_Secondary'!$A2530,"+",""))), VALUE(SUBSTITUTE('Quantities Report_Secondary'!$A2530,"+","")),IF('Quantities Report_Secondary'!$A2530="","End of Project",$A2531))</f>
        <v>End of Project</v>
      </c>
      <c r="B2532" s="30" t="str">
        <f>IF(ISNUMBER('Quantities Report_Secondary'!$A2530), "", TRIM(CLEAN(SUBSTITUTE('Quantities Report_Secondary'!$A2530, CHAR(160), " "))))</f>
        <v/>
      </c>
      <c r="C2532" s="30">
        <f>'Quantities Report_Secondary'!F2530</f>
        <v>0</v>
      </c>
      <c r="D2532" s="32">
        <f>'Quantities Report_Secondary'!G2530</f>
        <v>0</v>
      </c>
    </row>
    <row r="2533" spans="1:4">
      <c r="A2533" s="15" t="str">
        <f>IF(ISNUMBER(VALUE(SUBSTITUTE('Quantities Report_Secondary'!$A2531,"+",""))), VALUE(SUBSTITUTE('Quantities Report_Secondary'!$A2531,"+","")),IF('Quantities Report_Secondary'!$A2531="","End of Project",$A2532))</f>
        <v>End of Project</v>
      </c>
      <c r="B2533" s="30" t="str">
        <f>IF(ISNUMBER('Quantities Report_Secondary'!$A2531), "", TRIM(CLEAN(SUBSTITUTE('Quantities Report_Secondary'!$A2531, CHAR(160), " "))))</f>
        <v/>
      </c>
      <c r="C2533" s="30">
        <f>'Quantities Report_Secondary'!F2531</f>
        <v>0</v>
      </c>
      <c r="D2533" s="32">
        <f>'Quantities Report_Secondary'!G2531</f>
        <v>0</v>
      </c>
    </row>
    <row r="2534" spans="1:4">
      <c r="A2534" s="15" t="str">
        <f>IF(ISNUMBER(VALUE(SUBSTITUTE('Quantities Report_Secondary'!$A2532,"+",""))), VALUE(SUBSTITUTE('Quantities Report_Secondary'!$A2532,"+","")),IF('Quantities Report_Secondary'!$A2532="","End of Project",$A2533))</f>
        <v>End of Project</v>
      </c>
      <c r="B2534" s="30" t="str">
        <f>IF(ISNUMBER('Quantities Report_Secondary'!$A2532), "", TRIM(CLEAN(SUBSTITUTE('Quantities Report_Secondary'!$A2532, CHAR(160), " "))))</f>
        <v/>
      </c>
      <c r="C2534" s="30">
        <f>'Quantities Report_Secondary'!F2532</f>
        <v>0</v>
      </c>
      <c r="D2534" s="32">
        <f>'Quantities Report_Secondary'!G2532</f>
        <v>0</v>
      </c>
    </row>
    <row r="2535" spans="1:4">
      <c r="A2535" s="15" t="str">
        <f>IF(ISNUMBER(VALUE(SUBSTITUTE('Quantities Report_Secondary'!$A2533,"+",""))), VALUE(SUBSTITUTE('Quantities Report_Secondary'!$A2533,"+","")),IF('Quantities Report_Secondary'!$A2533="","End of Project",$A2534))</f>
        <v>End of Project</v>
      </c>
      <c r="B2535" s="30" t="str">
        <f>IF(ISNUMBER('Quantities Report_Secondary'!$A2533), "", TRIM(CLEAN(SUBSTITUTE('Quantities Report_Secondary'!$A2533, CHAR(160), " "))))</f>
        <v/>
      </c>
      <c r="C2535" s="30">
        <f>'Quantities Report_Secondary'!F2533</f>
        <v>0</v>
      </c>
      <c r="D2535" s="32">
        <f>'Quantities Report_Secondary'!G2533</f>
        <v>0</v>
      </c>
    </row>
    <row r="2536" spans="1:4">
      <c r="A2536" s="15" t="str">
        <f>IF(ISNUMBER(VALUE(SUBSTITUTE('Quantities Report_Secondary'!$A2534,"+",""))), VALUE(SUBSTITUTE('Quantities Report_Secondary'!$A2534,"+","")),IF('Quantities Report_Secondary'!$A2534="","End of Project",$A2535))</f>
        <v>End of Project</v>
      </c>
      <c r="B2536" s="30" t="str">
        <f>IF(ISNUMBER('Quantities Report_Secondary'!$A2534), "", TRIM(CLEAN(SUBSTITUTE('Quantities Report_Secondary'!$A2534, CHAR(160), " "))))</f>
        <v/>
      </c>
      <c r="C2536" s="30">
        <f>'Quantities Report_Secondary'!F2534</f>
        <v>0</v>
      </c>
      <c r="D2536" s="32">
        <f>'Quantities Report_Secondary'!G2534</f>
        <v>0</v>
      </c>
    </row>
    <row r="2537" spans="1:4">
      <c r="A2537" s="15" t="str">
        <f>IF(ISNUMBER(VALUE(SUBSTITUTE('Quantities Report_Secondary'!$A2535,"+",""))), VALUE(SUBSTITUTE('Quantities Report_Secondary'!$A2535,"+","")),IF('Quantities Report_Secondary'!$A2535="","End of Project",$A2536))</f>
        <v>End of Project</v>
      </c>
      <c r="B2537" s="30" t="str">
        <f>IF(ISNUMBER('Quantities Report_Secondary'!$A2535), "", TRIM(CLEAN(SUBSTITUTE('Quantities Report_Secondary'!$A2535, CHAR(160), " "))))</f>
        <v/>
      </c>
      <c r="C2537" s="30">
        <f>'Quantities Report_Secondary'!F2535</f>
        <v>0</v>
      </c>
      <c r="D2537" s="32">
        <f>'Quantities Report_Secondary'!G2535</f>
        <v>0</v>
      </c>
    </row>
    <row r="2538" spans="1:4">
      <c r="A2538" s="15" t="str">
        <f>IF(ISNUMBER(VALUE(SUBSTITUTE('Quantities Report_Secondary'!$A2536,"+",""))), VALUE(SUBSTITUTE('Quantities Report_Secondary'!$A2536,"+","")),IF('Quantities Report_Secondary'!$A2536="","End of Project",$A2537))</f>
        <v>End of Project</v>
      </c>
      <c r="B2538" s="30" t="str">
        <f>IF(ISNUMBER('Quantities Report_Secondary'!$A2536), "", TRIM(CLEAN(SUBSTITUTE('Quantities Report_Secondary'!$A2536, CHAR(160), " "))))</f>
        <v/>
      </c>
      <c r="C2538" s="30">
        <f>'Quantities Report_Secondary'!F2536</f>
        <v>0</v>
      </c>
      <c r="D2538" s="32">
        <f>'Quantities Report_Secondary'!G2536</f>
        <v>0</v>
      </c>
    </row>
    <row r="2539" spans="1:4">
      <c r="A2539" s="15" t="str">
        <f>IF(ISNUMBER(VALUE(SUBSTITUTE('Quantities Report_Secondary'!$A2537,"+",""))), VALUE(SUBSTITUTE('Quantities Report_Secondary'!$A2537,"+","")),IF('Quantities Report_Secondary'!$A2537="","End of Project",$A2538))</f>
        <v>End of Project</v>
      </c>
      <c r="B2539" s="30" t="str">
        <f>IF(ISNUMBER('Quantities Report_Secondary'!$A2537), "", TRIM(CLEAN(SUBSTITUTE('Quantities Report_Secondary'!$A2537, CHAR(160), " "))))</f>
        <v/>
      </c>
      <c r="C2539" s="30">
        <f>'Quantities Report_Secondary'!F2537</f>
        <v>0</v>
      </c>
      <c r="D2539" s="32">
        <f>'Quantities Report_Secondary'!G2537</f>
        <v>0</v>
      </c>
    </row>
    <row r="2540" spans="1:4">
      <c r="A2540" s="15" t="str">
        <f>IF(ISNUMBER(VALUE(SUBSTITUTE('Quantities Report_Secondary'!$A2538,"+",""))), VALUE(SUBSTITUTE('Quantities Report_Secondary'!$A2538,"+","")),IF('Quantities Report_Secondary'!$A2538="","End of Project",$A2539))</f>
        <v>End of Project</v>
      </c>
      <c r="B2540" s="30" t="str">
        <f>IF(ISNUMBER('Quantities Report_Secondary'!$A2538), "", TRIM(CLEAN(SUBSTITUTE('Quantities Report_Secondary'!$A2538, CHAR(160), " "))))</f>
        <v/>
      </c>
      <c r="C2540" s="30">
        <f>'Quantities Report_Secondary'!F2538</f>
        <v>0</v>
      </c>
      <c r="D2540" s="32">
        <f>'Quantities Report_Secondary'!G2538</f>
        <v>0</v>
      </c>
    </row>
    <row r="2541" spans="1:4">
      <c r="A2541" s="15" t="str">
        <f>IF(ISNUMBER(VALUE(SUBSTITUTE('Quantities Report_Secondary'!$A2539,"+",""))), VALUE(SUBSTITUTE('Quantities Report_Secondary'!$A2539,"+","")),IF('Quantities Report_Secondary'!$A2539="","End of Project",$A2540))</f>
        <v>End of Project</v>
      </c>
      <c r="B2541" s="30" t="str">
        <f>IF(ISNUMBER('Quantities Report_Secondary'!$A2539), "", TRIM(CLEAN(SUBSTITUTE('Quantities Report_Secondary'!$A2539, CHAR(160), " "))))</f>
        <v/>
      </c>
      <c r="C2541" s="30">
        <f>'Quantities Report_Secondary'!F2539</f>
        <v>0</v>
      </c>
      <c r="D2541" s="32">
        <f>'Quantities Report_Secondary'!G2539</f>
        <v>0</v>
      </c>
    </row>
    <row r="2542" spans="1:4">
      <c r="A2542" s="15" t="str">
        <f>IF(ISNUMBER(VALUE(SUBSTITUTE('Quantities Report_Secondary'!$A2540,"+",""))), VALUE(SUBSTITUTE('Quantities Report_Secondary'!$A2540,"+","")),IF('Quantities Report_Secondary'!$A2540="","End of Project",$A2541))</f>
        <v>End of Project</v>
      </c>
      <c r="B2542" s="30" t="str">
        <f>IF(ISNUMBER('Quantities Report_Secondary'!$A2540), "", TRIM(CLEAN(SUBSTITUTE('Quantities Report_Secondary'!$A2540, CHAR(160), " "))))</f>
        <v/>
      </c>
      <c r="C2542" s="30">
        <f>'Quantities Report_Secondary'!F2540</f>
        <v>0</v>
      </c>
      <c r="D2542" s="32">
        <f>'Quantities Report_Secondary'!G2540</f>
        <v>0</v>
      </c>
    </row>
    <row r="2543" spans="1:4">
      <c r="A2543" s="15" t="str">
        <f>IF(ISNUMBER(VALUE(SUBSTITUTE('Quantities Report_Secondary'!$A2541,"+",""))), VALUE(SUBSTITUTE('Quantities Report_Secondary'!$A2541,"+","")),IF('Quantities Report_Secondary'!$A2541="","End of Project",$A2542))</f>
        <v>End of Project</v>
      </c>
      <c r="B2543" s="30" t="str">
        <f>IF(ISNUMBER('Quantities Report_Secondary'!$A2541), "", TRIM(CLEAN(SUBSTITUTE('Quantities Report_Secondary'!$A2541, CHAR(160), " "))))</f>
        <v/>
      </c>
      <c r="C2543" s="30">
        <f>'Quantities Report_Secondary'!F2541</f>
        <v>0</v>
      </c>
      <c r="D2543" s="32">
        <f>'Quantities Report_Secondary'!G2541</f>
        <v>0</v>
      </c>
    </row>
    <row r="2544" spans="1:4">
      <c r="A2544" s="15" t="str">
        <f>IF(ISNUMBER(VALUE(SUBSTITUTE('Quantities Report_Secondary'!$A2542,"+",""))), VALUE(SUBSTITUTE('Quantities Report_Secondary'!$A2542,"+","")),IF('Quantities Report_Secondary'!$A2542="","End of Project",$A2543))</f>
        <v>End of Project</v>
      </c>
      <c r="B2544" s="30" t="str">
        <f>IF(ISNUMBER('Quantities Report_Secondary'!$A2542), "", TRIM(CLEAN(SUBSTITUTE('Quantities Report_Secondary'!$A2542, CHAR(160), " "))))</f>
        <v/>
      </c>
      <c r="C2544" s="30">
        <f>'Quantities Report_Secondary'!F2542</f>
        <v>0</v>
      </c>
      <c r="D2544" s="32">
        <f>'Quantities Report_Secondary'!G2542</f>
        <v>0</v>
      </c>
    </row>
    <row r="2545" spans="1:4">
      <c r="A2545" s="15" t="str">
        <f>IF(ISNUMBER(VALUE(SUBSTITUTE('Quantities Report_Secondary'!$A2543,"+",""))), VALUE(SUBSTITUTE('Quantities Report_Secondary'!$A2543,"+","")),IF('Quantities Report_Secondary'!$A2543="","End of Project",$A2544))</f>
        <v>End of Project</v>
      </c>
      <c r="B2545" s="30" t="str">
        <f>IF(ISNUMBER('Quantities Report_Secondary'!$A2543), "", TRIM(CLEAN(SUBSTITUTE('Quantities Report_Secondary'!$A2543, CHAR(160), " "))))</f>
        <v/>
      </c>
      <c r="C2545" s="30">
        <f>'Quantities Report_Secondary'!F2543</f>
        <v>0</v>
      </c>
      <c r="D2545" s="32">
        <f>'Quantities Report_Secondary'!G2543</f>
        <v>0</v>
      </c>
    </row>
    <row r="2546" spans="1:4">
      <c r="A2546" s="15" t="str">
        <f>IF(ISNUMBER(VALUE(SUBSTITUTE('Quantities Report_Secondary'!$A2544,"+",""))), VALUE(SUBSTITUTE('Quantities Report_Secondary'!$A2544,"+","")),IF('Quantities Report_Secondary'!$A2544="","End of Project",$A2545))</f>
        <v>End of Project</v>
      </c>
      <c r="B2546" s="30" t="str">
        <f>IF(ISNUMBER('Quantities Report_Secondary'!$A2544), "", TRIM(CLEAN(SUBSTITUTE('Quantities Report_Secondary'!$A2544, CHAR(160), " "))))</f>
        <v/>
      </c>
      <c r="C2546" s="30">
        <f>'Quantities Report_Secondary'!F2544</f>
        <v>0</v>
      </c>
      <c r="D2546" s="32">
        <f>'Quantities Report_Secondary'!G2544</f>
        <v>0</v>
      </c>
    </row>
    <row r="2547" spans="1:4">
      <c r="A2547" s="15" t="str">
        <f>IF(ISNUMBER(VALUE(SUBSTITUTE('Quantities Report_Secondary'!$A2545,"+",""))), VALUE(SUBSTITUTE('Quantities Report_Secondary'!$A2545,"+","")),IF('Quantities Report_Secondary'!$A2545="","End of Project",$A2546))</f>
        <v>End of Project</v>
      </c>
      <c r="B2547" s="30" t="str">
        <f>IF(ISNUMBER('Quantities Report_Secondary'!$A2545), "", TRIM(CLEAN(SUBSTITUTE('Quantities Report_Secondary'!$A2545, CHAR(160), " "))))</f>
        <v/>
      </c>
      <c r="C2547" s="30">
        <f>'Quantities Report_Secondary'!F2545</f>
        <v>0</v>
      </c>
      <c r="D2547" s="32">
        <f>'Quantities Report_Secondary'!G2545</f>
        <v>0</v>
      </c>
    </row>
    <row r="2548" spans="1:4">
      <c r="A2548" s="15" t="str">
        <f>IF(ISNUMBER(VALUE(SUBSTITUTE('Quantities Report_Secondary'!$A2546,"+",""))), VALUE(SUBSTITUTE('Quantities Report_Secondary'!$A2546,"+","")),IF('Quantities Report_Secondary'!$A2546="","End of Project",$A2547))</f>
        <v>End of Project</v>
      </c>
      <c r="B2548" s="30" t="str">
        <f>IF(ISNUMBER('Quantities Report_Secondary'!$A2546), "", TRIM(CLEAN(SUBSTITUTE('Quantities Report_Secondary'!$A2546, CHAR(160), " "))))</f>
        <v/>
      </c>
      <c r="C2548" s="30">
        <f>'Quantities Report_Secondary'!F2546</f>
        <v>0</v>
      </c>
      <c r="D2548" s="32">
        <f>'Quantities Report_Secondary'!G2546</f>
        <v>0</v>
      </c>
    </row>
    <row r="2549" spans="1:4">
      <c r="A2549" s="15" t="str">
        <f>IF(ISNUMBER(VALUE(SUBSTITUTE('Quantities Report_Secondary'!$A2547,"+",""))), VALUE(SUBSTITUTE('Quantities Report_Secondary'!$A2547,"+","")),IF('Quantities Report_Secondary'!$A2547="","End of Project",$A2548))</f>
        <v>End of Project</v>
      </c>
      <c r="B2549" s="30" t="str">
        <f>IF(ISNUMBER('Quantities Report_Secondary'!$A2547), "", TRIM(CLEAN(SUBSTITUTE('Quantities Report_Secondary'!$A2547, CHAR(160), " "))))</f>
        <v/>
      </c>
      <c r="C2549" s="30">
        <f>'Quantities Report_Secondary'!F2547</f>
        <v>0</v>
      </c>
      <c r="D2549" s="32">
        <f>'Quantities Report_Secondary'!G2547</f>
        <v>0</v>
      </c>
    </row>
    <row r="2550" spans="1:4">
      <c r="A2550" s="15" t="str">
        <f>IF(ISNUMBER(VALUE(SUBSTITUTE('Quantities Report_Secondary'!$A2548,"+",""))), VALUE(SUBSTITUTE('Quantities Report_Secondary'!$A2548,"+","")),IF('Quantities Report_Secondary'!$A2548="","End of Project",$A2549))</f>
        <v>End of Project</v>
      </c>
      <c r="B2550" s="30" t="str">
        <f>IF(ISNUMBER('Quantities Report_Secondary'!$A2548), "", TRIM(CLEAN(SUBSTITUTE('Quantities Report_Secondary'!$A2548, CHAR(160), " "))))</f>
        <v/>
      </c>
      <c r="C2550" s="30">
        <f>'Quantities Report_Secondary'!F2548</f>
        <v>0</v>
      </c>
      <c r="D2550" s="32">
        <f>'Quantities Report_Secondary'!G2548</f>
        <v>0</v>
      </c>
    </row>
    <row r="2551" spans="1:4">
      <c r="A2551" s="15" t="str">
        <f>IF(ISNUMBER(VALUE(SUBSTITUTE('Quantities Report_Secondary'!$A2549,"+",""))), VALUE(SUBSTITUTE('Quantities Report_Secondary'!$A2549,"+","")),IF('Quantities Report_Secondary'!$A2549="","End of Project",$A2550))</f>
        <v>End of Project</v>
      </c>
      <c r="B2551" s="30" t="str">
        <f>IF(ISNUMBER('Quantities Report_Secondary'!$A2549), "", TRIM(CLEAN(SUBSTITUTE('Quantities Report_Secondary'!$A2549, CHAR(160), " "))))</f>
        <v/>
      </c>
      <c r="C2551" s="30">
        <f>'Quantities Report_Secondary'!F2549</f>
        <v>0</v>
      </c>
      <c r="D2551" s="32">
        <f>'Quantities Report_Secondary'!G2549</f>
        <v>0</v>
      </c>
    </row>
    <row r="2552" spans="1:4">
      <c r="A2552" s="15" t="str">
        <f>IF(ISNUMBER(VALUE(SUBSTITUTE('Quantities Report_Secondary'!$A2550,"+",""))), VALUE(SUBSTITUTE('Quantities Report_Secondary'!$A2550,"+","")),IF('Quantities Report_Secondary'!$A2550="","End of Project",$A2551))</f>
        <v>End of Project</v>
      </c>
      <c r="B2552" s="30" t="str">
        <f>IF(ISNUMBER('Quantities Report_Secondary'!$A2550), "", TRIM(CLEAN(SUBSTITUTE('Quantities Report_Secondary'!$A2550, CHAR(160), " "))))</f>
        <v/>
      </c>
      <c r="C2552" s="30">
        <f>'Quantities Report_Secondary'!F2550</f>
        <v>0</v>
      </c>
      <c r="D2552" s="32">
        <f>'Quantities Report_Secondary'!G2550</f>
        <v>0</v>
      </c>
    </row>
    <row r="2553" spans="1:4">
      <c r="A2553" s="15" t="str">
        <f>IF(ISNUMBER(VALUE(SUBSTITUTE('Quantities Report_Secondary'!$A2551,"+",""))), VALUE(SUBSTITUTE('Quantities Report_Secondary'!$A2551,"+","")),IF('Quantities Report_Secondary'!$A2551="","End of Project",$A2552))</f>
        <v>End of Project</v>
      </c>
      <c r="B2553" s="30" t="str">
        <f>IF(ISNUMBER('Quantities Report_Secondary'!$A2551), "", TRIM(CLEAN(SUBSTITUTE('Quantities Report_Secondary'!$A2551, CHAR(160), " "))))</f>
        <v/>
      </c>
      <c r="C2553" s="30">
        <f>'Quantities Report_Secondary'!F2551</f>
        <v>0</v>
      </c>
      <c r="D2553" s="32">
        <f>'Quantities Report_Secondary'!G2551</f>
        <v>0</v>
      </c>
    </row>
    <row r="2554" spans="1:4">
      <c r="A2554" s="15" t="str">
        <f>IF(ISNUMBER(VALUE(SUBSTITUTE('Quantities Report_Secondary'!$A2552,"+",""))), VALUE(SUBSTITUTE('Quantities Report_Secondary'!$A2552,"+","")),IF('Quantities Report_Secondary'!$A2552="","End of Project",$A2553))</f>
        <v>End of Project</v>
      </c>
      <c r="B2554" s="30" t="str">
        <f>IF(ISNUMBER('Quantities Report_Secondary'!$A2552), "", TRIM(CLEAN(SUBSTITUTE('Quantities Report_Secondary'!$A2552, CHAR(160), " "))))</f>
        <v/>
      </c>
      <c r="C2554" s="30">
        <f>'Quantities Report_Secondary'!F2552</f>
        <v>0</v>
      </c>
      <c r="D2554" s="32">
        <f>'Quantities Report_Secondary'!G2552</f>
        <v>0</v>
      </c>
    </row>
    <row r="2555" spans="1:4">
      <c r="A2555" s="15" t="str">
        <f>IF(ISNUMBER(VALUE(SUBSTITUTE('Quantities Report_Secondary'!$A2553,"+",""))), VALUE(SUBSTITUTE('Quantities Report_Secondary'!$A2553,"+","")),IF('Quantities Report_Secondary'!$A2553="","End of Project",$A2554))</f>
        <v>End of Project</v>
      </c>
      <c r="B2555" s="30" t="str">
        <f>IF(ISNUMBER('Quantities Report_Secondary'!$A2553), "", TRIM(CLEAN(SUBSTITUTE('Quantities Report_Secondary'!$A2553, CHAR(160), " "))))</f>
        <v/>
      </c>
      <c r="C2555" s="30">
        <f>'Quantities Report_Secondary'!F2553</f>
        <v>0</v>
      </c>
      <c r="D2555" s="32">
        <f>'Quantities Report_Secondary'!G2553</f>
        <v>0</v>
      </c>
    </row>
    <row r="2556" spans="1:4">
      <c r="A2556" s="15" t="str">
        <f>IF(ISNUMBER(VALUE(SUBSTITUTE('Quantities Report_Secondary'!$A2554,"+",""))), VALUE(SUBSTITUTE('Quantities Report_Secondary'!$A2554,"+","")),IF('Quantities Report_Secondary'!$A2554="","End of Project",$A2555))</f>
        <v>End of Project</v>
      </c>
      <c r="B2556" s="30" t="str">
        <f>IF(ISNUMBER('Quantities Report_Secondary'!$A2554), "", TRIM(CLEAN(SUBSTITUTE('Quantities Report_Secondary'!$A2554, CHAR(160), " "))))</f>
        <v/>
      </c>
      <c r="C2556" s="30">
        <f>'Quantities Report_Secondary'!F2554</f>
        <v>0</v>
      </c>
      <c r="D2556" s="32">
        <f>'Quantities Report_Secondary'!G2554</f>
        <v>0</v>
      </c>
    </row>
    <row r="2557" spans="1:4">
      <c r="A2557" s="15" t="str">
        <f>IF(ISNUMBER(VALUE(SUBSTITUTE('Quantities Report_Secondary'!$A2555,"+",""))), VALUE(SUBSTITUTE('Quantities Report_Secondary'!$A2555,"+","")),IF('Quantities Report_Secondary'!$A2555="","End of Project",$A2556))</f>
        <v>End of Project</v>
      </c>
      <c r="B2557" s="30" t="str">
        <f>IF(ISNUMBER('Quantities Report_Secondary'!$A2555), "", TRIM(CLEAN(SUBSTITUTE('Quantities Report_Secondary'!$A2555, CHAR(160), " "))))</f>
        <v/>
      </c>
      <c r="C2557" s="30">
        <f>'Quantities Report_Secondary'!F2555</f>
        <v>0</v>
      </c>
      <c r="D2557" s="32">
        <f>'Quantities Report_Secondary'!G2555</f>
        <v>0</v>
      </c>
    </row>
    <row r="2558" spans="1:4">
      <c r="A2558" s="15" t="str">
        <f>IF(ISNUMBER(VALUE(SUBSTITUTE('Quantities Report_Secondary'!$A2556,"+",""))), VALUE(SUBSTITUTE('Quantities Report_Secondary'!$A2556,"+","")),IF('Quantities Report_Secondary'!$A2556="","End of Project",$A2557))</f>
        <v>End of Project</v>
      </c>
      <c r="B2558" s="30" t="str">
        <f>IF(ISNUMBER('Quantities Report_Secondary'!$A2556), "", TRIM(CLEAN(SUBSTITUTE('Quantities Report_Secondary'!$A2556, CHAR(160), " "))))</f>
        <v/>
      </c>
      <c r="C2558" s="30">
        <f>'Quantities Report_Secondary'!F2556</f>
        <v>0</v>
      </c>
      <c r="D2558" s="32">
        <f>'Quantities Report_Secondary'!G2556</f>
        <v>0</v>
      </c>
    </row>
    <row r="2559" spans="1:4">
      <c r="A2559" s="15" t="str">
        <f>IF(ISNUMBER(VALUE(SUBSTITUTE('Quantities Report_Secondary'!$A2557,"+",""))), VALUE(SUBSTITUTE('Quantities Report_Secondary'!$A2557,"+","")),IF('Quantities Report_Secondary'!$A2557="","End of Project",$A2558))</f>
        <v>End of Project</v>
      </c>
      <c r="B2559" s="30" t="str">
        <f>IF(ISNUMBER('Quantities Report_Secondary'!$A2557), "", TRIM(CLEAN(SUBSTITUTE('Quantities Report_Secondary'!$A2557, CHAR(160), " "))))</f>
        <v/>
      </c>
      <c r="C2559" s="30">
        <f>'Quantities Report_Secondary'!F2557</f>
        <v>0</v>
      </c>
      <c r="D2559" s="32">
        <f>'Quantities Report_Secondary'!G2557</f>
        <v>0</v>
      </c>
    </row>
    <row r="2560" spans="1:4">
      <c r="A2560" s="15" t="str">
        <f>IF(ISNUMBER(VALUE(SUBSTITUTE('Quantities Report_Secondary'!$A2558,"+",""))), VALUE(SUBSTITUTE('Quantities Report_Secondary'!$A2558,"+","")),IF('Quantities Report_Secondary'!$A2558="","End of Project",$A2559))</f>
        <v>End of Project</v>
      </c>
      <c r="B2560" s="30" t="str">
        <f>IF(ISNUMBER('Quantities Report_Secondary'!$A2558), "", TRIM(CLEAN(SUBSTITUTE('Quantities Report_Secondary'!$A2558, CHAR(160), " "))))</f>
        <v/>
      </c>
      <c r="C2560" s="30">
        <f>'Quantities Report_Secondary'!F2558</f>
        <v>0</v>
      </c>
      <c r="D2560" s="32">
        <f>'Quantities Report_Secondary'!G2558</f>
        <v>0</v>
      </c>
    </row>
    <row r="2561" spans="1:4">
      <c r="A2561" s="15" t="str">
        <f>IF(ISNUMBER(VALUE(SUBSTITUTE('Quantities Report_Secondary'!$A2559,"+",""))), VALUE(SUBSTITUTE('Quantities Report_Secondary'!$A2559,"+","")),IF('Quantities Report_Secondary'!$A2559="","End of Project",$A2560))</f>
        <v>End of Project</v>
      </c>
      <c r="B2561" s="30" t="str">
        <f>IF(ISNUMBER('Quantities Report_Secondary'!$A2559), "", TRIM(CLEAN(SUBSTITUTE('Quantities Report_Secondary'!$A2559, CHAR(160), " "))))</f>
        <v/>
      </c>
      <c r="C2561" s="30">
        <f>'Quantities Report_Secondary'!F2559</f>
        <v>0</v>
      </c>
      <c r="D2561" s="32">
        <f>'Quantities Report_Secondary'!G2559</f>
        <v>0</v>
      </c>
    </row>
    <row r="2562" spans="1:4">
      <c r="A2562" s="15" t="str">
        <f>IF(ISNUMBER(VALUE(SUBSTITUTE('Quantities Report_Secondary'!$A2560,"+",""))), VALUE(SUBSTITUTE('Quantities Report_Secondary'!$A2560,"+","")),IF('Quantities Report_Secondary'!$A2560="","End of Project",$A2561))</f>
        <v>End of Project</v>
      </c>
      <c r="B2562" s="30" t="str">
        <f>IF(ISNUMBER('Quantities Report_Secondary'!$A2560), "", TRIM(CLEAN(SUBSTITUTE('Quantities Report_Secondary'!$A2560, CHAR(160), " "))))</f>
        <v/>
      </c>
      <c r="C2562" s="30">
        <f>'Quantities Report_Secondary'!F2560</f>
        <v>0</v>
      </c>
      <c r="D2562" s="32">
        <f>'Quantities Report_Secondary'!G2560</f>
        <v>0</v>
      </c>
    </row>
    <row r="2563" spans="1:4">
      <c r="A2563" s="15" t="str">
        <f>IF(ISNUMBER(VALUE(SUBSTITUTE('Quantities Report_Secondary'!$A2561,"+",""))), VALUE(SUBSTITUTE('Quantities Report_Secondary'!$A2561,"+","")),IF('Quantities Report_Secondary'!$A2561="","End of Project",$A2562))</f>
        <v>End of Project</v>
      </c>
      <c r="B2563" s="30" t="str">
        <f>IF(ISNUMBER('Quantities Report_Secondary'!$A2561), "", TRIM(CLEAN(SUBSTITUTE('Quantities Report_Secondary'!$A2561, CHAR(160), " "))))</f>
        <v/>
      </c>
      <c r="C2563" s="30">
        <f>'Quantities Report_Secondary'!F2561</f>
        <v>0</v>
      </c>
      <c r="D2563" s="32">
        <f>'Quantities Report_Secondary'!G2561</f>
        <v>0</v>
      </c>
    </row>
    <row r="2564" spans="1:4">
      <c r="A2564" s="15" t="str">
        <f>IF(ISNUMBER(VALUE(SUBSTITUTE('Quantities Report_Secondary'!$A2562,"+",""))), VALUE(SUBSTITUTE('Quantities Report_Secondary'!$A2562,"+","")),IF('Quantities Report_Secondary'!$A2562="","End of Project",$A2563))</f>
        <v>End of Project</v>
      </c>
      <c r="B2564" s="30" t="str">
        <f>IF(ISNUMBER('Quantities Report_Secondary'!$A2562), "", TRIM(CLEAN(SUBSTITUTE('Quantities Report_Secondary'!$A2562, CHAR(160), " "))))</f>
        <v/>
      </c>
      <c r="C2564" s="30">
        <f>'Quantities Report_Secondary'!F2562</f>
        <v>0</v>
      </c>
      <c r="D2564" s="32">
        <f>'Quantities Report_Secondary'!G2562</f>
        <v>0</v>
      </c>
    </row>
    <row r="2565" spans="1:4">
      <c r="A2565" s="15" t="str">
        <f>IF(ISNUMBER(VALUE(SUBSTITUTE('Quantities Report_Secondary'!$A2563,"+",""))), VALUE(SUBSTITUTE('Quantities Report_Secondary'!$A2563,"+","")),IF('Quantities Report_Secondary'!$A2563="","End of Project",$A2564))</f>
        <v>End of Project</v>
      </c>
      <c r="B2565" s="30" t="str">
        <f>IF(ISNUMBER('Quantities Report_Secondary'!$A2563), "", TRIM(CLEAN(SUBSTITUTE('Quantities Report_Secondary'!$A2563, CHAR(160), " "))))</f>
        <v/>
      </c>
      <c r="C2565" s="30">
        <f>'Quantities Report_Secondary'!F2563</f>
        <v>0</v>
      </c>
      <c r="D2565" s="32">
        <f>'Quantities Report_Secondary'!G2563</f>
        <v>0</v>
      </c>
    </row>
    <row r="2566" spans="1:4">
      <c r="A2566" s="15" t="str">
        <f>IF(ISNUMBER(VALUE(SUBSTITUTE('Quantities Report_Secondary'!$A2564,"+",""))), VALUE(SUBSTITUTE('Quantities Report_Secondary'!$A2564,"+","")),IF('Quantities Report_Secondary'!$A2564="","End of Project",$A2565))</f>
        <v>End of Project</v>
      </c>
      <c r="B2566" s="30" t="str">
        <f>IF(ISNUMBER('Quantities Report_Secondary'!$A2564), "", TRIM(CLEAN(SUBSTITUTE('Quantities Report_Secondary'!$A2564, CHAR(160), " "))))</f>
        <v/>
      </c>
      <c r="C2566" s="30">
        <f>'Quantities Report_Secondary'!F2564</f>
        <v>0</v>
      </c>
      <c r="D2566" s="32">
        <f>'Quantities Report_Secondary'!G2564</f>
        <v>0</v>
      </c>
    </row>
    <row r="2567" spans="1:4">
      <c r="A2567" s="15" t="str">
        <f>IF(ISNUMBER(VALUE(SUBSTITUTE('Quantities Report_Secondary'!$A2565,"+",""))), VALUE(SUBSTITUTE('Quantities Report_Secondary'!$A2565,"+","")),IF('Quantities Report_Secondary'!$A2565="","End of Project",$A2566))</f>
        <v>End of Project</v>
      </c>
      <c r="B2567" s="30" t="str">
        <f>IF(ISNUMBER('Quantities Report_Secondary'!$A2565), "", TRIM(CLEAN(SUBSTITUTE('Quantities Report_Secondary'!$A2565, CHAR(160), " "))))</f>
        <v/>
      </c>
      <c r="C2567" s="30">
        <f>'Quantities Report_Secondary'!F2565</f>
        <v>0</v>
      </c>
      <c r="D2567" s="32">
        <f>'Quantities Report_Secondary'!G2565</f>
        <v>0</v>
      </c>
    </row>
    <row r="2568" spans="1:4">
      <c r="A2568" s="15" t="str">
        <f>IF(ISNUMBER(VALUE(SUBSTITUTE('Quantities Report_Secondary'!$A2566,"+",""))), VALUE(SUBSTITUTE('Quantities Report_Secondary'!$A2566,"+","")),IF('Quantities Report_Secondary'!$A2566="","End of Project",$A2567))</f>
        <v>End of Project</v>
      </c>
      <c r="B2568" s="30" t="str">
        <f>IF(ISNUMBER('Quantities Report_Secondary'!$A2566), "", TRIM(CLEAN(SUBSTITUTE('Quantities Report_Secondary'!$A2566, CHAR(160), " "))))</f>
        <v/>
      </c>
      <c r="C2568" s="30">
        <f>'Quantities Report_Secondary'!F2566</f>
        <v>0</v>
      </c>
      <c r="D2568" s="32">
        <f>'Quantities Report_Secondary'!G2566</f>
        <v>0</v>
      </c>
    </row>
    <row r="2569" spans="1:4">
      <c r="A2569" s="15" t="str">
        <f>IF(ISNUMBER(VALUE(SUBSTITUTE('Quantities Report_Secondary'!$A2567,"+",""))), VALUE(SUBSTITUTE('Quantities Report_Secondary'!$A2567,"+","")),IF('Quantities Report_Secondary'!$A2567="","End of Project",$A2568))</f>
        <v>End of Project</v>
      </c>
      <c r="B2569" s="30" t="str">
        <f>IF(ISNUMBER('Quantities Report_Secondary'!$A2567), "", TRIM(CLEAN(SUBSTITUTE('Quantities Report_Secondary'!$A2567, CHAR(160), " "))))</f>
        <v/>
      </c>
      <c r="C2569" s="30">
        <f>'Quantities Report_Secondary'!F2567</f>
        <v>0</v>
      </c>
      <c r="D2569" s="32">
        <f>'Quantities Report_Secondary'!G2567</f>
        <v>0</v>
      </c>
    </row>
    <row r="2570" spans="1:4">
      <c r="A2570" s="15" t="str">
        <f>IF(ISNUMBER(VALUE(SUBSTITUTE('Quantities Report_Secondary'!$A2568,"+",""))), VALUE(SUBSTITUTE('Quantities Report_Secondary'!$A2568,"+","")),IF('Quantities Report_Secondary'!$A2568="","End of Project",$A2569))</f>
        <v>End of Project</v>
      </c>
      <c r="B2570" s="30" t="str">
        <f>IF(ISNUMBER('Quantities Report_Secondary'!$A2568), "", TRIM(CLEAN(SUBSTITUTE('Quantities Report_Secondary'!$A2568, CHAR(160), " "))))</f>
        <v/>
      </c>
      <c r="C2570" s="30">
        <f>'Quantities Report_Secondary'!F2568</f>
        <v>0</v>
      </c>
      <c r="D2570" s="32">
        <f>'Quantities Report_Secondary'!G2568</f>
        <v>0</v>
      </c>
    </row>
    <row r="2571" spans="1:4">
      <c r="A2571" s="15" t="str">
        <f>IF(ISNUMBER(VALUE(SUBSTITUTE('Quantities Report_Secondary'!$A2569,"+",""))), VALUE(SUBSTITUTE('Quantities Report_Secondary'!$A2569,"+","")),IF('Quantities Report_Secondary'!$A2569="","End of Project",$A2570))</f>
        <v>End of Project</v>
      </c>
      <c r="B2571" s="30" t="str">
        <f>IF(ISNUMBER('Quantities Report_Secondary'!$A2569), "", TRIM(CLEAN(SUBSTITUTE('Quantities Report_Secondary'!$A2569, CHAR(160), " "))))</f>
        <v/>
      </c>
      <c r="C2571" s="30">
        <f>'Quantities Report_Secondary'!F2569</f>
        <v>0</v>
      </c>
      <c r="D2571" s="32">
        <f>'Quantities Report_Secondary'!G2569</f>
        <v>0</v>
      </c>
    </row>
    <row r="2572" spans="1:4">
      <c r="A2572" s="15" t="str">
        <f>IF(ISNUMBER(VALUE(SUBSTITUTE('Quantities Report_Secondary'!$A2570,"+",""))), VALUE(SUBSTITUTE('Quantities Report_Secondary'!$A2570,"+","")),IF('Quantities Report_Secondary'!$A2570="","End of Project",$A2571))</f>
        <v>End of Project</v>
      </c>
      <c r="B2572" s="30" t="str">
        <f>IF(ISNUMBER('Quantities Report_Secondary'!$A2570), "", TRIM(CLEAN(SUBSTITUTE('Quantities Report_Secondary'!$A2570, CHAR(160), " "))))</f>
        <v/>
      </c>
      <c r="C2572" s="30">
        <f>'Quantities Report_Secondary'!F2570</f>
        <v>0</v>
      </c>
      <c r="D2572" s="32">
        <f>'Quantities Report_Secondary'!G2570</f>
        <v>0</v>
      </c>
    </row>
    <row r="2573" spans="1:4">
      <c r="A2573" s="15" t="str">
        <f>IF(ISNUMBER(VALUE(SUBSTITUTE('Quantities Report_Secondary'!$A2571,"+",""))), VALUE(SUBSTITUTE('Quantities Report_Secondary'!$A2571,"+","")),IF('Quantities Report_Secondary'!$A2571="","End of Project",$A2572))</f>
        <v>End of Project</v>
      </c>
      <c r="B2573" s="30" t="str">
        <f>IF(ISNUMBER('Quantities Report_Secondary'!$A2571), "", TRIM(CLEAN(SUBSTITUTE('Quantities Report_Secondary'!$A2571, CHAR(160), " "))))</f>
        <v/>
      </c>
      <c r="C2573" s="30">
        <f>'Quantities Report_Secondary'!F2571</f>
        <v>0</v>
      </c>
      <c r="D2573" s="32">
        <f>'Quantities Report_Secondary'!G2571</f>
        <v>0</v>
      </c>
    </row>
    <row r="2574" spans="1:4">
      <c r="A2574" s="15" t="str">
        <f>IF(ISNUMBER(VALUE(SUBSTITUTE('Quantities Report_Secondary'!$A2572,"+",""))), VALUE(SUBSTITUTE('Quantities Report_Secondary'!$A2572,"+","")),IF('Quantities Report_Secondary'!$A2572="","End of Project",$A2573))</f>
        <v>End of Project</v>
      </c>
      <c r="B2574" s="30" t="str">
        <f>IF(ISNUMBER('Quantities Report_Secondary'!$A2572), "", TRIM(CLEAN(SUBSTITUTE('Quantities Report_Secondary'!$A2572, CHAR(160), " "))))</f>
        <v/>
      </c>
      <c r="C2574" s="30">
        <f>'Quantities Report_Secondary'!F2572</f>
        <v>0</v>
      </c>
      <c r="D2574" s="32">
        <f>'Quantities Report_Secondary'!G2572</f>
        <v>0</v>
      </c>
    </row>
    <row r="2575" spans="1:4">
      <c r="A2575" s="15" t="str">
        <f>IF(ISNUMBER(VALUE(SUBSTITUTE('Quantities Report_Secondary'!$A2573,"+",""))), VALUE(SUBSTITUTE('Quantities Report_Secondary'!$A2573,"+","")),IF('Quantities Report_Secondary'!$A2573="","End of Project",$A2574))</f>
        <v>End of Project</v>
      </c>
      <c r="B2575" s="30" t="str">
        <f>IF(ISNUMBER('Quantities Report_Secondary'!$A2573), "", TRIM(CLEAN(SUBSTITUTE('Quantities Report_Secondary'!$A2573, CHAR(160), " "))))</f>
        <v/>
      </c>
      <c r="C2575" s="30">
        <f>'Quantities Report_Secondary'!F2573</f>
        <v>0</v>
      </c>
      <c r="D2575" s="32">
        <f>'Quantities Report_Secondary'!G2573</f>
        <v>0</v>
      </c>
    </row>
    <row r="2576" spans="1:4">
      <c r="A2576" s="15" t="str">
        <f>IF(ISNUMBER(VALUE(SUBSTITUTE('Quantities Report_Secondary'!$A2574,"+",""))), VALUE(SUBSTITUTE('Quantities Report_Secondary'!$A2574,"+","")),IF('Quantities Report_Secondary'!$A2574="","End of Project",$A2575))</f>
        <v>End of Project</v>
      </c>
      <c r="B2576" s="30" t="str">
        <f>IF(ISNUMBER('Quantities Report_Secondary'!$A2574), "", TRIM(CLEAN(SUBSTITUTE('Quantities Report_Secondary'!$A2574, CHAR(160), " "))))</f>
        <v/>
      </c>
      <c r="C2576" s="30">
        <f>'Quantities Report_Secondary'!F2574</f>
        <v>0</v>
      </c>
      <c r="D2576" s="32">
        <f>'Quantities Report_Secondary'!G2574</f>
        <v>0</v>
      </c>
    </row>
    <row r="2577" spans="1:4">
      <c r="A2577" s="15" t="str">
        <f>IF(ISNUMBER(VALUE(SUBSTITUTE('Quantities Report_Secondary'!$A2575,"+",""))), VALUE(SUBSTITUTE('Quantities Report_Secondary'!$A2575,"+","")),IF('Quantities Report_Secondary'!$A2575="","End of Project",$A2576))</f>
        <v>End of Project</v>
      </c>
      <c r="B2577" s="30" t="str">
        <f>IF(ISNUMBER('Quantities Report_Secondary'!$A2575), "", TRIM(CLEAN(SUBSTITUTE('Quantities Report_Secondary'!$A2575, CHAR(160), " "))))</f>
        <v/>
      </c>
      <c r="C2577" s="30">
        <f>'Quantities Report_Secondary'!F2575</f>
        <v>0</v>
      </c>
      <c r="D2577" s="32">
        <f>'Quantities Report_Secondary'!G2575</f>
        <v>0</v>
      </c>
    </row>
    <row r="2578" spans="1:4">
      <c r="A2578" s="15" t="str">
        <f>IF(ISNUMBER(VALUE(SUBSTITUTE('Quantities Report_Secondary'!$A2576,"+",""))), VALUE(SUBSTITUTE('Quantities Report_Secondary'!$A2576,"+","")),IF('Quantities Report_Secondary'!$A2576="","End of Project",$A2577))</f>
        <v>End of Project</v>
      </c>
      <c r="B2578" s="30" t="str">
        <f>IF(ISNUMBER('Quantities Report_Secondary'!$A2576), "", TRIM(CLEAN(SUBSTITUTE('Quantities Report_Secondary'!$A2576, CHAR(160), " "))))</f>
        <v/>
      </c>
      <c r="C2578" s="30">
        <f>'Quantities Report_Secondary'!F2576</f>
        <v>0</v>
      </c>
      <c r="D2578" s="32">
        <f>'Quantities Report_Secondary'!G2576</f>
        <v>0</v>
      </c>
    </row>
    <row r="2579" spans="1:4">
      <c r="A2579" s="15" t="str">
        <f>IF(ISNUMBER(VALUE(SUBSTITUTE('Quantities Report_Secondary'!$A2577,"+",""))), VALUE(SUBSTITUTE('Quantities Report_Secondary'!$A2577,"+","")),IF('Quantities Report_Secondary'!$A2577="","End of Project",$A2578))</f>
        <v>End of Project</v>
      </c>
      <c r="B2579" s="30" t="str">
        <f>IF(ISNUMBER('Quantities Report_Secondary'!$A2577), "", TRIM(CLEAN(SUBSTITUTE('Quantities Report_Secondary'!$A2577, CHAR(160), " "))))</f>
        <v/>
      </c>
      <c r="C2579" s="30">
        <f>'Quantities Report_Secondary'!F2577</f>
        <v>0</v>
      </c>
      <c r="D2579" s="32">
        <f>'Quantities Report_Secondary'!G2577</f>
        <v>0</v>
      </c>
    </row>
    <row r="2580" spans="1:4">
      <c r="A2580" s="15" t="str">
        <f>IF(ISNUMBER(VALUE(SUBSTITUTE('Quantities Report_Secondary'!$A2578,"+",""))), VALUE(SUBSTITUTE('Quantities Report_Secondary'!$A2578,"+","")),IF('Quantities Report_Secondary'!$A2578="","End of Project",$A2579))</f>
        <v>End of Project</v>
      </c>
      <c r="B2580" s="30" t="str">
        <f>IF(ISNUMBER('Quantities Report_Secondary'!$A2578), "", TRIM(CLEAN(SUBSTITUTE('Quantities Report_Secondary'!$A2578, CHAR(160), " "))))</f>
        <v/>
      </c>
      <c r="C2580" s="30">
        <f>'Quantities Report_Secondary'!F2578</f>
        <v>0</v>
      </c>
      <c r="D2580" s="32">
        <f>'Quantities Report_Secondary'!G2578</f>
        <v>0</v>
      </c>
    </row>
    <row r="2581" spans="1:4">
      <c r="A2581" s="15" t="str">
        <f>IF(ISNUMBER(VALUE(SUBSTITUTE('Quantities Report_Secondary'!$A2579,"+",""))), VALUE(SUBSTITUTE('Quantities Report_Secondary'!$A2579,"+","")),IF('Quantities Report_Secondary'!$A2579="","End of Project",$A2580))</f>
        <v>End of Project</v>
      </c>
      <c r="B2581" s="30" t="str">
        <f>IF(ISNUMBER('Quantities Report_Secondary'!$A2579), "", TRIM(CLEAN(SUBSTITUTE('Quantities Report_Secondary'!$A2579, CHAR(160), " "))))</f>
        <v/>
      </c>
      <c r="C2581" s="30">
        <f>'Quantities Report_Secondary'!F2579</f>
        <v>0</v>
      </c>
      <c r="D2581" s="32">
        <f>'Quantities Report_Secondary'!G2579</f>
        <v>0</v>
      </c>
    </row>
    <row r="2582" spans="1:4">
      <c r="A2582" s="15" t="str">
        <f>IF(ISNUMBER(VALUE(SUBSTITUTE('Quantities Report_Secondary'!$A2580,"+",""))), VALUE(SUBSTITUTE('Quantities Report_Secondary'!$A2580,"+","")),IF('Quantities Report_Secondary'!$A2580="","End of Project",$A2581))</f>
        <v>End of Project</v>
      </c>
      <c r="B2582" s="30" t="str">
        <f>IF(ISNUMBER('Quantities Report_Secondary'!$A2580), "", TRIM(CLEAN(SUBSTITUTE('Quantities Report_Secondary'!$A2580, CHAR(160), " "))))</f>
        <v/>
      </c>
      <c r="C2582" s="30">
        <f>'Quantities Report_Secondary'!F2580</f>
        <v>0</v>
      </c>
      <c r="D2582" s="32">
        <f>'Quantities Report_Secondary'!G2580</f>
        <v>0</v>
      </c>
    </row>
    <row r="2583" spans="1:4">
      <c r="A2583" s="15" t="str">
        <f>IF(ISNUMBER(VALUE(SUBSTITUTE('Quantities Report_Secondary'!$A2581,"+",""))), VALUE(SUBSTITUTE('Quantities Report_Secondary'!$A2581,"+","")),IF('Quantities Report_Secondary'!$A2581="","End of Project",$A2582))</f>
        <v>End of Project</v>
      </c>
      <c r="B2583" s="30" t="str">
        <f>IF(ISNUMBER('Quantities Report_Secondary'!$A2581), "", TRIM(CLEAN(SUBSTITUTE('Quantities Report_Secondary'!$A2581, CHAR(160), " "))))</f>
        <v/>
      </c>
      <c r="C2583" s="30">
        <f>'Quantities Report_Secondary'!F2581</f>
        <v>0</v>
      </c>
      <c r="D2583" s="32">
        <f>'Quantities Report_Secondary'!G2581</f>
        <v>0</v>
      </c>
    </row>
    <row r="2584" spans="1:4">
      <c r="A2584" s="15" t="str">
        <f>IF(ISNUMBER(VALUE(SUBSTITUTE('Quantities Report_Secondary'!$A2582,"+",""))), VALUE(SUBSTITUTE('Quantities Report_Secondary'!$A2582,"+","")),IF('Quantities Report_Secondary'!$A2582="","End of Project",$A2583))</f>
        <v>End of Project</v>
      </c>
      <c r="B2584" s="30" t="str">
        <f>IF(ISNUMBER('Quantities Report_Secondary'!$A2582), "", TRIM(CLEAN(SUBSTITUTE('Quantities Report_Secondary'!$A2582, CHAR(160), " "))))</f>
        <v/>
      </c>
      <c r="C2584" s="30">
        <f>'Quantities Report_Secondary'!F2582</f>
        <v>0</v>
      </c>
      <c r="D2584" s="32">
        <f>'Quantities Report_Secondary'!G2582</f>
        <v>0</v>
      </c>
    </row>
    <row r="2585" spans="1:4">
      <c r="A2585" s="15" t="str">
        <f>IF(ISNUMBER(VALUE(SUBSTITUTE('Quantities Report_Secondary'!$A2583,"+",""))), VALUE(SUBSTITUTE('Quantities Report_Secondary'!$A2583,"+","")),IF('Quantities Report_Secondary'!$A2583="","End of Project",$A2584))</f>
        <v>End of Project</v>
      </c>
      <c r="B2585" s="30" t="str">
        <f>IF(ISNUMBER('Quantities Report_Secondary'!$A2583), "", TRIM(CLEAN(SUBSTITUTE('Quantities Report_Secondary'!$A2583, CHAR(160), " "))))</f>
        <v/>
      </c>
      <c r="C2585" s="30">
        <f>'Quantities Report_Secondary'!F2583</f>
        <v>0</v>
      </c>
      <c r="D2585" s="32">
        <f>'Quantities Report_Secondary'!G2583</f>
        <v>0</v>
      </c>
    </row>
    <row r="2586" spans="1:4">
      <c r="A2586" s="15" t="str">
        <f>IF(ISNUMBER(VALUE(SUBSTITUTE('Quantities Report_Secondary'!$A2584,"+",""))), VALUE(SUBSTITUTE('Quantities Report_Secondary'!$A2584,"+","")),IF('Quantities Report_Secondary'!$A2584="","End of Project",$A2585))</f>
        <v>End of Project</v>
      </c>
      <c r="B2586" s="30" t="str">
        <f>IF(ISNUMBER('Quantities Report_Secondary'!$A2584), "", TRIM(CLEAN(SUBSTITUTE('Quantities Report_Secondary'!$A2584, CHAR(160), " "))))</f>
        <v/>
      </c>
      <c r="C2586" s="30">
        <f>'Quantities Report_Secondary'!F2584</f>
        <v>0</v>
      </c>
      <c r="D2586" s="32">
        <f>'Quantities Report_Secondary'!G2584</f>
        <v>0</v>
      </c>
    </row>
    <row r="2587" spans="1:4">
      <c r="A2587" s="15" t="str">
        <f>IF(ISNUMBER(VALUE(SUBSTITUTE('Quantities Report_Secondary'!$A2585,"+",""))), VALUE(SUBSTITUTE('Quantities Report_Secondary'!$A2585,"+","")),IF('Quantities Report_Secondary'!$A2585="","End of Project",$A2586))</f>
        <v>End of Project</v>
      </c>
      <c r="B2587" s="30" t="str">
        <f>IF(ISNUMBER('Quantities Report_Secondary'!$A2585), "", TRIM(CLEAN(SUBSTITUTE('Quantities Report_Secondary'!$A2585, CHAR(160), " "))))</f>
        <v/>
      </c>
      <c r="C2587" s="30">
        <f>'Quantities Report_Secondary'!F2585</f>
        <v>0</v>
      </c>
      <c r="D2587" s="32">
        <f>'Quantities Report_Secondary'!G2585</f>
        <v>0</v>
      </c>
    </row>
    <row r="2588" spans="1:4">
      <c r="A2588" s="15" t="str">
        <f>IF(ISNUMBER(VALUE(SUBSTITUTE('Quantities Report_Secondary'!$A2586,"+",""))), VALUE(SUBSTITUTE('Quantities Report_Secondary'!$A2586,"+","")),IF('Quantities Report_Secondary'!$A2586="","End of Project",$A2587))</f>
        <v>End of Project</v>
      </c>
      <c r="B2588" s="30" t="str">
        <f>IF(ISNUMBER('Quantities Report_Secondary'!$A2586), "", TRIM(CLEAN(SUBSTITUTE('Quantities Report_Secondary'!$A2586, CHAR(160), " "))))</f>
        <v/>
      </c>
      <c r="C2588" s="30">
        <f>'Quantities Report_Secondary'!F2586</f>
        <v>0</v>
      </c>
      <c r="D2588" s="32">
        <f>'Quantities Report_Secondary'!G2586</f>
        <v>0</v>
      </c>
    </row>
    <row r="2589" spans="1:4">
      <c r="A2589" s="15" t="str">
        <f>IF(ISNUMBER(VALUE(SUBSTITUTE('Quantities Report_Secondary'!$A2587,"+",""))), VALUE(SUBSTITUTE('Quantities Report_Secondary'!$A2587,"+","")),IF('Quantities Report_Secondary'!$A2587="","End of Project",$A2588))</f>
        <v>End of Project</v>
      </c>
      <c r="B2589" s="30" t="str">
        <f>IF(ISNUMBER('Quantities Report_Secondary'!$A2587), "", TRIM(CLEAN(SUBSTITUTE('Quantities Report_Secondary'!$A2587, CHAR(160), " "))))</f>
        <v/>
      </c>
      <c r="C2589" s="30">
        <f>'Quantities Report_Secondary'!F2587</f>
        <v>0</v>
      </c>
      <c r="D2589" s="32">
        <f>'Quantities Report_Secondary'!G2587</f>
        <v>0</v>
      </c>
    </row>
    <row r="2590" spans="1:4">
      <c r="A2590" s="15" t="str">
        <f>IF(ISNUMBER(VALUE(SUBSTITUTE('Quantities Report_Secondary'!$A2588,"+",""))), VALUE(SUBSTITUTE('Quantities Report_Secondary'!$A2588,"+","")),IF('Quantities Report_Secondary'!$A2588="","End of Project",$A2589))</f>
        <v>End of Project</v>
      </c>
      <c r="B2590" s="30" t="str">
        <f>IF(ISNUMBER('Quantities Report_Secondary'!$A2588), "", TRIM(CLEAN(SUBSTITUTE('Quantities Report_Secondary'!$A2588, CHAR(160), " "))))</f>
        <v/>
      </c>
      <c r="C2590" s="30">
        <f>'Quantities Report_Secondary'!F2588</f>
        <v>0</v>
      </c>
      <c r="D2590" s="32">
        <f>'Quantities Report_Secondary'!G2588</f>
        <v>0</v>
      </c>
    </row>
    <row r="2591" spans="1:4">
      <c r="A2591" s="15" t="str">
        <f>IF(ISNUMBER(VALUE(SUBSTITUTE('Quantities Report_Secondary'!$A2589,"+",""))), VALUE(SUBSTITUTE('Quantities Report_Secondary'!$A2589,"+","")),IF('Quantities Report_Secondary'!$A2589="","End of Project",$A2590))</f>
        <v>End of Project</v>
      </c>
      <c r="B2591" s="30" t="str">
        <f>IF(ISNUMBER('Quantities Report_Secondary'!$A2589), "", TRIM(CLEAN(SUBSTITUTE('Quantities Report_Secondary'!$A2589, CHAR(160), " "))))</f>
        <v/>
      </c>
      <c r="C2591" s="30">
        <f>'Quantities Report_Secondary'!F2589</f>
        <v>0</v>
      </c>
      <c r="D2591" s="32">
        <f>'Quantities Report_Secondary'!G2589</f>
        <v>0</v>
      </c>
    </row>
    <row r="2592" spans="1:4">
      <c r="A2592" s="15" t="str">
        <f>IF(ISNUMBER(VALUE(SUBSTITUTE('Quantities Report_Secondary'!$A2590,"+",""))), VALUE(SUBSTITUTE('Quantities Report_Secondary'!$A2590,"+","")),IF('Quantities Report_Secondary'!$A2590="","End of Project",$A2591))</f>
        <v>End of Project</v>
      </c>
      <c r="B2592" s="30" t="str">
        <f>IF(ISNUMBER('Quantities Report_Secondary'!$A2590), "", TRIM(CLEAN(SUBSTITUTE('Quantities Report_Secondary'!$A2590, CHAR(160), " "))))</f>
        <v/>
      </c>
      <c r="C2592" s="30">
        <f>'Quantities Report_Secondary'!F2590</f>
        <v>0</v>
      </c>
      <c r="D2592" s="32">
        <f>'Quantities Report_Secondary'!G2590</f>
        <v>0</v>
      </c>
    </row>
    <row r="2593" spans="1:4">
      <c r="A2593" s="15" t="str">
        <f>IF(ISNUMBER(VALUE(SUBSTITUTE('Quantities Report_Secondary'!$A2591,"+",""))), VALUE(SUBSTITUTE('Quantities Report_Secondary'!$A2591,"+","")),IF('Quantities Report_Secondary'!$A2591="","End of Project",$A2592))</f>
        <v>End of Project</v>
      </c>
      <c r="B2593" s="30" t="str">
        <f>IF(ISNUMBER('Quantities Report_Secondary'!$A2591), "", TRIM(CLEAN(SUBSTITUTE('Quantities Report_Secondary'!$A2591, CHAR(160), " "))))</f>
        <v/>
      </c>
      <c r="C2593" s="30">
        <f>'Quantities Report_Secondary'!F2591</f>
        <v>0</v>
      </c>
      <c r="D2593" s="32">
        <f>'Quantities Report_Secondary'!G2591</f>
        <v>0</v>
      </c>
    </row>
    <row r="2594" spans="1:4">
      <c r="A2594" s="15" t="str">
        <f>IF(ISNUMBER(VALUE(SUBSTITUTE('Quantities Report_Secondary'!$A2592,"+",""))), VALUE(SUBSTITUTE('Quantities Report_Secondary'!$A2592,"+","")),IF('Quantities Report_Secondary'!$A2592="","End of Project",$A2593))</f>
        <v>End of Project</v>
      </c>
      <c r="B2594" s="30" t="str">
        <f>IF(ISNUMBER('Quantities Report_Secondary'!$A2592), "", TRIM(CLEAN(SUBSTITUTE('Quantities Report_Secondary'!$A2592, CHAR(160), " "))))</f>
        <v/>
      </c>
      <c r="C2594" s="30">
        <f>'Quantities Report_Secondary'!F2592</f>
        <v>0</v>
      </c>
      <c r="D2594" s="32">
        <f>'Quantities Report_Secondary'!G2592</f>
        <v>0</v>
      </c>
    </row>
    <row r="2595" spans="1:4">
      <c r="A2595" s="15" t="str">
        <f>IF(ISNUMBER(VALUE(SUBSTITUTE('Quantities Report_Secondary'!$A2593,"+",""))), VALUE(SUBSTITUTE('Quantities Report_Secondary'!$A2593,"+","")),IF('Quantities Report_Secondary'!$A2593="","End of Project",$A2594))</f>
        <v>End of Project</v>
      </c>
      <c r="B2595" s="30" t="str">
        <f>IF(ISNUMBER('Quantities Report_Secondary'!$A2593), "", TRIM(CLEAN(SUBSTITUTE('Quantities Report_Secondary'!$A2593, CHAR(160), " "))))</f>
        <v/>
      </c>
      <c r="C2595" s="30">
        <f>'Quantities Report_Secondary'!F2593</f>
        <v>0</v>
      </c>
      <c r="D2595" s="32">
        <f>'Quantities Report_Secondary'!G2593</f>
        <v>0</v>
      </c>
    </row>
    <row r="2596" spans="1:4">
      <c r="A2596" s="15" t="str">
        <f>IF(ISNUMBER(VALUE(SUBSTITUTE('Quantities Report_Secondary'!$A2594,"+",""))), VALUE(SUBSTITUTE('Quantities Report_Secondary'!$A2594,"+","")),IF('Quantities Report_Secondary'!$A2594="","End of Project",$A2595))</f>
        <v>End of Project</v>
      </c>
      <c r="B2596" s="30" t="str">
        <f>IF(ISNUMBER('Quantities Report_Secondary'!$A2594), "", TRIM(CLEAN(SUBSTITUTE('Quantities Report_Secondary'!$A2594, CHAR(160), " "))))</f>
        <v/>
      </c>
      <c r="C2596" s="30">
        <f>'Quantities Report_Secondary'!F2594</f>
        <v>0</v>
      </c>
      <c r="D2596" s="32">
        <f>'Quantities Report_Secondary'!G2594</f>
        <v>0</v>
      </c>
    </row>
    <row r="2597" spans="1:4">
      <c r="A2597" s="15" t="str">
        <f>IF(ISNUMBER(VALUE(SUBSTITUTE('Quantities Report_Secondary'!$A2595,"+",""))), VALUE(SUBSTITUTE('Quantities Report_Secondary'!$A2595,"+","")),IF('Quantities Report_Secondary'!$A2595="","End of Project",$A2596))</f>
        <v>End of Project</v>
      </c>
      <c r="B2597" s="30" t="str">
        <f>IF(ISNUMBER('Quantities Report_Secondary'!$A2595), "", TRIM(CLEAN(SUBSTITUTE('Quantities Report_Secondary'!$A2595, CHAR(160), " "))))</f>
        <v/>
      </c>
      <c r="C2597" s="30">
        <f>'Quantities Report_Secondary'!F2595</f>
        <v>0</v>
      </c>
      <c r="D2597" s="32">
        <f>'Quantities Report_Secondary'!G2595</f>
        <v>0</v>
      </c>
    </row>
    <row r="2598" spans="1:4">
      <c r="A2598" s="15" t="str">
        <f>IF(ISNUMBER(VALUE(SUBSTITUTE('Quantities Report_Secondary'!$A2596,"+",""))), VALUE(SUBSTITUTE('Quantities Report_Secondary'!$A2596,"+","")),IF('Quantities Report_Secondary'!$A2596="","End of Project",$A2597))</f>
        <v>End of Project</v>
      </c>
      <c r="B2598" s="30" t="str">
        <f>IF(ISNUMBER('Quantities Report_Secondary'!$A2596), "", TRIM(CLEAN(SUBSTITUTE('Quantities Report_Secondary'!$A2596, CHAR(160), " "))))</f>
        <v/>
      </c>
      <c r="C2598" s="30">
        <f>'Quantities Report_Secondary'!F2596</f>
        <v>0</v>
      </c>
      <c r="D2598" s="32">
        <f>'Quantities Report_Secondary'!G2596</f>
        <v>0</v>
      </c>
    </row>
    <row r="2599" spans="1:4">
      <c r="A2599" s="15" t="str">
        <f>IF(ISNUMBER(VALUE(SUBSTITUTE('Quantities Report_Secondary'!$A2597,"+",""))), VALUE(SUBSTITUTE('Quantities Report_Secondary'!$A2597,"+","")),IF('Quantities Report_Secondary'!$A2597="","End of Project",$A2598))</f>
        <v>End of Project</v>
      </c>
      <c r="B2599" s="30" t="str">
        <f>IF(ISNUMBER('Quantities Report_Secondary'!$A2597), "", TRIM(CLEAN(SUBSTITUTE('Quantities Report_Secondary'!$A2597, CHAR(160), " "))))</f>
        <v/>
      </c>
      <c r="C2599" s="30">
        <f>'Quantities Report_Secondary'!F2597</f>
        <v>0</v>
      </c>
      <c r="D2599" s="32">
        <f>'Quantities Report_Secondary'!G2597</f>
        <v>0</v>
      </c>
    </row>
    <row r="2600" spans="1:4">
      <c r="A2600" s="15" t="str">
        <f>IF(ISNUMBER(VALUE(SUBSTITUTE('Quantities Report_Secondary'!$A2598,"+",""))), VALUE(SUBSTITUTE('Quantities Report_Secondary'!$A2598,"+","")),IF('Quantities Report_Secondary'!$A2598="","End of Project",$A2599))</f>
        <v>End of Project</v>
      </c>
      <c r="B2600" s="30" t="str">
        <f>IF(ISNUMBER('Quantities Report_Secondary'!$A2598), "", TRIM(CLEAN(SUBSTITUTE('Quantities Report_Secondary'!$A2598, CHAR(160), " "))))</f>
        <v/>
      </c>
      <c r="C2600" s="30">
        <f>'Quantities Report_Secondary'!F2598</f>
        <v>0</v>
      </c>
      <c r="D2600" s="32">
        <f>'Quantities Report_Secondary'!G2598</f>
        <v>0</v>
      </c>
    </row>
    <row r="2601" spans="1:4">
      <c r="A2601" s="15" t="str">
        <f>IF(ISNUMBER(VALUE(SUBSTITUTE('Quantities Report_Secondary'!$A2599,"+",""))), VALUE(SUBSTITUTE('Quantities Report_Secondary'!$A2599,"+","")),IF('Quantities Report_Secondary'!$A2599="","End of Project",$A2600))</f>
        <v>End of Project</v>
      </c>
      <c r="B2601" s="30" t="str">
        <f>IF(ISNUMBER('Quantities Report_Secondary'!$A2599), "", TRIM(CLEAN(SUBSTITUTE('Quantities Report_Secondary'!$A2599, CHAR(160), " "))))</f>
        <v/>
      </c>
      <c r="C2601" s="30">
        <f>'Quantities Report_Secondary'!F2599</f>
        <v>0</v>
      </c>
      <c r="D2601" s="32">
        <f>'Quantities Report_Secondary'!G2599</f>
        <v>0</v>
      </c>
    </row>
    <row r="2602" spans="1:4">
      <c r="A2602" s="15" t="str">
        <f>IF(ISNUMBER(VALUE(SUBSTITUTE('Quantities Report_Secondary'!$A2600,"+",""))), VALUE(SUBSTITUTE('Quantities Report_Secondary'!$A2600,"+","")),IF('Quantities Report_Secondary'!$A2600="","End of Project",$A2601))</f>
        <v>End of Project</v>
      </c>
      <c r="B2602" s="30" t="str">
        <f>IF(ISNUMBER('Quantities Report_Secondary'!$A2600), "", TRIM(CLEAN(SUBSTITUTE('Quantities Report_Secondary'!$A2600, CHAR(160), " "))))</f>
        <v/>
      </c>
      <c r="C2602" s="30">
        <f>'Quantities Report_Secondary'!F2600</f>
        <v>0</v>
      </c>
      <c r="D2602" s="32">
        <f>'Quantities Report_Secondary'!G2600</f>
        <v>0</v>
      </c>
    </row>
    <row r="2603" spans="1:4">
      <c r="A2603" s="15" t="str">
        <f>IF(ISNUMBER(VALUE(SUBSTITUTE('Quantities Report_Secondary'!$A2601,"+",""))), VALUE(SUBSTITUTE('Quantities Report_Secondary'!$A2601,"+","")),IF('Quantities Report_Secondary'!$A2601="","End of Project",$A2602))</f>
        <v>End of Project</v>
      </c>
      <c r="B2603" s="30" t="str">
        <f>IF(ISNUMBER('Quantities Report_Secondary'!$A2601), "", TRIM(CLEAN(SUBSTITUTE('Quantities Report_Secondary'!$A2601, CHAR(160), " "))))</f>
        <v/>
      </c>
      <c r="C2603" s="30">
        <f>'Quantities Report_Secondary'!F2601</f>
        <v>0</v>
      </c>
      <c r="D2603" s="32">
        <f>'Quantities Report_Secondary'!G2601</f>
        <v>0</v>
      </c>
    </row>
    <row r="2604" spans="1:4">
      <c r="A2604" s="15" t="str">
        <f>IF(ISNUMBER(VALUE(SUBSTITUTE('Quantities Report_Secondary'!$A2602,"+",""))), VALUE(SUBSTITUTE('Quantities Report_Secondary'!$A2602,"+","")),IF('Quantities Report_Secondary'!$A2602="","End of Project",$A2603))</f>
        <v>End of Project</v>
      </c>
      <c r="B2604" s="30" t="str">
        <f>IF(ISNUMBER('Quantities Report_Secondary'!$A2602), "", TRIM(CLEAN(SUBSTITUTE('Quantities Report_Secondary'!$A2602, CHAR(160), " "))))</f>
        <v/>
      </c>
      <c r="C2604" s="30">
        <f>'Quantities Report_Secondary'!F2602</f>
        <v>0</v>
      </c>
      <c r="D2604" s="32">
        <f>'Quantities Report_Secondary'!G2602</f>
        <v>0</v>
      </c>
    </row>
    <row r="2605" spans="1:4">
      <c r="A2605" s="15" t="str">
        <f>IF(ISNUMBER(VALUE(SUBSTITUTE('Quantities Report_Secondary'!$A2603,"+",""))), VALUE(SUBSTITUTE('Quantities Report_Secondary'!$A2603,"+","")),IF('Quantities Report_Secondary'!$A2603="","End of Project",$A2604))</f>
        <v>End of Project</v>
      </c>
      <c r="B2605" s="30" t="str">
        <f>IF(ISNUMBER('Quantities Report_Secondary'!$A2603), "", TRIM(CLEAN(SUBSTITUTE('Quantities Report_Secondary'!$A2603, CHAR(160), " "))))</f>
        <v/>
      </c>
      <c r="C2605" s="30">
        <f>'Quantities Report_Secondary'!F2603</f>
        <v>0</v>
      </c>
      <c r="D2605" s="32">
        <f>'Quantities Report_Secondary'!G2603</f>
        <v>0</v>
      </c>
    </row>
    <row r="2606" spans="1:4">
      <c r="A2606" s="15" t="str">
        <f>IF(ISNUMBER(VALUE(SUBSTITUTE('Quantities Report_Secondary'!$A2604,"+",""))), VALUE(SUBSTITUTE('Quantities Report_Secondary'!$A2604,"+","")),IF('Quantities Report_Secondary'!$A2604="","End of Project",$A2605))</f>
        <v>End of Project</v>
      </c>
      <c r="B2606" s="30" t="str">
        <f>IF(ISNUMBER('Quantities Report_Secondary'!$A2604), "", TRIM(CLEAN(SUBSTITUTE('Quantities Report_Secondary'!$A2604, CHAR(160), " "))))</f>
        <v/>
      </c>
      <c r="C2606" s="30">
        <f>'Quantities Report_Secondary'!F2604</f>
        <v>0</v>
      </c>
      <c r="D2606" s="32">
        <f>'Quantities Report_Secondary'!G2604</f>
        <v>0</v>
      </c>
    </row>
    <row r="2607" spans="1:4">
      <c r="A2607" s="15" t="str">
        <f>IF(ISNUMBER(VALUE(SUBSTITUTE('Quantities Report_Secondary'!$A2605,"+",""))), VALUE(SUBSTITUTE('Quantities Report_Secondary'!$A2605,"+","")),IF('Quantities Report_Secondary'!$A2605="","End of Project",$A2606))</f>
        <v>End of Project</v>
      </c>
      <c r="B2607" s="30" t="str">
        <f>IF(ISNUMBER('Quantities Report_Secondary'!$A2605), "", TRIM(CLEAN(SUBSTITUTE('Quantities Report_Secondary'!$A2605, CHAR(160), " "))))</f>
        <v/>
      </c>
      <c r="C2607" s="30">
        <f>'Quantities Report_Secondary'!F2605</f>
        <v>0</v>
      </c>
      <c r="D2607" s="32">
        <f>'Quantities Report_Secondary'!G2605</f>
        <v>0</v>
      </c>
    </row>
    <row r="2608" spans="1:4">
      <c r="A2608" s="15" t="str">
        <f>IF(ISNUMBER(VALUE(SUBSTITUTE('Quantities Report_Secondary'!$A2606,"+",""))), VALUE(SUBSTITUTE('Quantities Report_Secondary'!$A2606,"+","")),IF('Quantities Report_Secondary'!$A2606="","End of Project",$A2607))</f>
        <v>End of Project</v>
      </c>
      <c r="B2608" s="30" t="str">
        <f>IF(ISNUMBER('Quantities Report_Secondary'!$A2606), "", TRIM(CLEAN(SUBSTITUTE('Quantities Report_Secondary'!$A2606, CHAR(160), " "))))</f>
        <v/>
      </c>
      <c r="C2608" s="30">
        <f>'Quantities Report_Secondary'!F2606</f>
        <v>0</v>
      </c>
      <c r="D2608" s="32">
        <f>'Quantities Report_Secondary'!G2606</f>
        <v>0</v>
      </c>
    </row>
    <row r="2609" spans="1:4">
      <c r="A2609" s="15" t="str">
        <f>IF(ISNUMBER(VALUE(SUBSTITUTE('Quantities Report_Secondary'!$A2607,"+",""))), VALUE(SUBSTITUTE('Quantities Report_Secondary'!$A2607,"+","")),IF('Quantities Report_Secondary'!$A2607="","End of Project",$A2608))</f>
        <v>End of Project</v>
      </c>
      <c r="B2609" s="30" t="str">
        <f>IF(ISNUMBER('Quantities Report_Secondary'!$A2607), "", TRIM(CLEAN(SUBSTITUTE('Quantities Report_Secondary'!$A2607, CHAR(160), " "))))</f>
        <v/>
      </c>
      <c r="C2609" s="30">
        <f>'Quantities Report_Secondary'!F2607</f>
        <v>0</v>
      </c>
      <c r="D2609" s="32">
        <f>'Quantities Report_Secondary'!G2607</f>
        <v>0</v>
      </c>
    </row>
    <row r="2610" spans="1:4">
      <c r="A2610" s="15" t="str">
        <f>IF(ISNUMBER(VALUE(SUBSTITUTE('Quantities Report_Secondary'!$A2608,"+",""))), VALUE(SUBSTITUTE('Quantities Report_Secondary'!$A2608,"+","")),IF('Quantities Report_Secondary'!$A2608="","End of Project",$A2609))</f>
        <v>End of Project</v>
      </c>
      <c r="B2610" s="30" t="str">
        <f>IF(ISNUMBER('Quantities Report_Secondary'!$A2608), "", TRIM(CLEAN(SUBSTITUTE('Quantities Report_Secondary'!$A2608, CHAR(160), " "))))</f>
        <v/>
      </c>
      <c r="C2610" s="30">
        <f>'Quantities Report_Secondary'!F2608</f>
        <v>0</v>
      </c>
      <c r="D2610" s="32">
        <f>'Quantities Report_Secondary'!G2608</f>
        <v>0</v>
      </c>
    </row>
    <row r="2611" spans="1:4">
      <c r="A2611" s="15" t="str">
        <f>IF(ISNUMBER(VALUE(SUBSTITUTE('Quantities Report_Secondary'!$A2609,"+",""))), VALUE(SUBSTITUTE('Quantities Report_Secondary'!$A2609,"+","")),IF('Quantities Report_Secondary'!$A2609="","End of Project",$A2610))</f>
        <v>End of Project</v>
      </c>
      <c r="B2611" s="30" t="str">
        <f>IF(ISNUMBER('Quantities Report_Secondary'!$A2609), "", TRIM(CLEAN(SUBSTITUTE('Quantities Report_Secondary'!$A2609, CHAR(160), " "))))</f>
        <v/>
      </c>
      <c r="C2611" s="30">
        <f>'Quantities Report_Secondary'!F2609</f>
        <v>0</v>
      </c>
      <c r="D2611" s="32">
        <f>'Quantities Report_Secondary'!G2609</f>
        <v>0</v>
      </c>
    </row>
    <row r="2612" spans="1:4">
      <c r="A2612" s="15" t="str">
        <f>IF(ISNUMBER(VALUE(SUBSTITUTE('Quantities Report_Secondary'!$A2610,"+",""))), VALUE(SUBSTITUTE('Quantities Report_Secondary'!$A2610,"+","")),IF('Quantities Report_Secondary'!$A2610="","End of Project",$A2611))</f>
        <v>End of Project</v>
      </c>
      <c r="B2612" s="30" t="str">
        <f>IF(ISNUMBER('Quantities Report_Secondary'!$A2610), "", TRIM(CLEAN(SUBSTITUTE('Quantities Report_Secondary'!$A2610, CHAR(160), " "))))</f>
        <v/>
      </c>
      <c r="C2612" s="30">
        <f>'Quantities Report_Secondary'!F2610</f>
        <v>0</v>
      </c>
      <c r="D2612" s="32">
        <f>'Quantities Report_Secondary'!G2610</f>
        <v>0</v>
      </c>
    </row>
    <row r="2613" spans="1:4">
      <c r="A2613" s="15" t="str">
        <f>IF(ISNUMBER(VALUE(SUBSTITUTE('Quantities Report_Secondary'!$A2611,"+",""))), VALUE(SUBSTITUTE('Quantities Report_Secondary'!$A2611,"+","")),IF('Quantities Report_Secondary'!$A2611="","End of Project",$A2612))</f>
        <v>End of Project</v>
      </c>
      <c r="B2613" s="30" t="str">
        <f>IF(ISNUMBER('Quantities Report_Secondary'!$A2611), "", TRIM(CLEAN(SUBSTITUTE('Quantities Report_Secondary'!$A2611, CHAR(160), " "))))</f>
        <v/>
      </c>
      <c r="C2613" s="30">
        <f>'Quantities Report_Secondary'!F2611</f>
        <v>0</v>
      </c>
      <c r="D2613" s="32">
        <f>'Quantities Report_Secondary'!G2611</f>
        <v>0</v>
      </c>
    </row>
    <row r="2614" spans="1:4">
      <c r="A2614" s="15" t="str">
        <f>IF(ISNUMBER(VALUE(SUBSTITUTE('Quantities Report_Secondary'!$A2612,"+",""))), VALUE(SUBSTITUTE('Quantities Report_Secondary'!$A2612,"+","")),IF('Quantities Report_Secondary'!$A2612="","End of Project",$A2613))</f>
        <v>End of Project</v>
      </c>
      <c r="B2614" s="30" t="str">
        <f>IF(ISNUMBER('Quantities Report_Secondary'!$A2612), "", TRIM(CLEAN(SUBSTITUTE('Quantities Report_Secondary'!$A2612, CHAR(160), " "))))</f>
        <v/>
      </c>
      <c r="C2614" s="30">
        <f>'Quantities Report_Secondary'!F2612</f>
        <v>0</v>
      </c>
      <c r="D2614" s="32">
        <f>'Quantities Report_Secondary'!G2612</f>
        <v>0</v>
      </c>
    </row>
    <row r="2615" spans="1:4">
      <c r="A2615" s="15" t="str">
        <f>IF(ISNUMBER(VALUE(SUBSTITUTE('Quantities Report_Secondary'!$A2613,"+",""))), VALUE(SUBSTITUTE('Quantities Report_Secondary'!$A2613,"+","")),IF('Quantities Report_Secondary'!$A2613="","End of Project",$A2614))</f>
        <v>End of Project</v>
      </c>
      <c r="B2615" s="30" t="str">
        <f>IF(ISNUMBER('Quantities Report_Secondary'!$A2613), "", TRIM(CLEAN(SUBSTITUTE('Quantities Report_Secondary'!$A2613, CHAR(160), " "))))</f>
        <v/>
      </c>
      <c r="C2615" s="30">
        <f>'Quantities Report_Secondary'!F2613</f>
        <v>0</v>
      </c>
      <c r="D2615" s="32">
        <f>'Quantities Report_Secondary'!G2613</f>
        <v>0</v>
      </c>
    </row>
    <row r="2616" spans="1:4">
      <c r="A2616" s="15" t="str">
        <f>IF(ISNUMBER(VALUE(SUBSTITUTE('Quantities Report_Secondary'!$A2614,"+",""))), VALUE(SUBSTITUTE('Quantities Report_Secondary'!$A2614,"+","")),IF('Quantities Report_Secondary'!$A2614="","End of Project",$A2615))</f>
        <v>End of Project</v>
      </c>
      <c r="B2616" s="30" t="str">
        <f>IF(ISNUMBER('Quantities Report_Secondary'!$A2614), "", TRIM(CLEAN(SUBSTITUTE('Quantities Report_Secondary'!$A2614, CHAR(160), " "))))</f>
        <v/>
      </c>
      <c r="C2616" s="30">
        <f>'Quantities Report_Secondary'!F2614</f>
        <v>0</v>
      </c>
      <c r="D2616" s="32">
        <f>'Quantities Report_Secondary'!G2614</f>
        <v>0</v>
      </c>
    </row>
    <row r="2617" spans="1:4">
      <c r="A2617" s="15" t="str">
        <f>IF(ISNUMBER(VALUE(SUBSTITUTE('Quantities Report_Secondary'!$A2615,"+",""))), VALUE(SUBSTITUTE('Quantities Report_Secondary'!$A2615,"+","")),IF('Quantities Report_Secondary'!$A2615="","End of Project",$A2616))</f>
        <v>End of Project</v>
      </c>
      <c r="B2617" s="30" t="str">
        <f>IF(ISNUMBER('Quantities Report_Secondary'!$A2615), "", TRIM(CLEAN(SUBSTITUTE('Quantities Report_Secondary'!$A2615, CHAR(160), " "))))</f>
        <v/>
      </c>
      <c r="C2617" s="30">
        <f>'Quantities Report_Secondary'!F2615</f>
        <v>0</v>
      </c>
      <c r="D2617" s="32">
        <f>'Quantities Report_Secondary'!G2615</f>
        <v>0</v>
      </c>
    </row>
    <row r="2618" spans="1:4">
      <c r="A2618" s="15" t="str">
        <f>IF(ISNUMBER(VALUE(SUBSTITUTE('Quantities Report_Secondary'!$A2616,"+",""))), VALUE(SUBSTITUTE('Quantities Report_Secondary'!$A2616,"+","")),IF('Quantities Report_Secondary'!$A2616="","End of Project",$A2617))</f>
        <v>End of Project</v>
      </c>
      <c r="B2618" s="30" t="str">
        <f>IF(ISNUMBER('Quantities Report_Secondary'!$A2616), "", TRIM(CLEAN(SUBSTITUTE('Quantities Report_Secondary'!$A2616, CHAR(160), " "))))</f>
        <v/>
      </c>
      <c r="C2618" s="30">
        <f>'Quantities Report_Secondary'!F2616</f>
        <v>0</v>
      </c>
      <c r="D2618" s="32">
        <f>'Quantities Report_Secondary'!G2616</f>
        <v>0</v>
      </c>
    </row>
    <row r="2619" spans="1:4">
      <c r="A2619" s="15" t="str">
        <f>IF(ISNUMBER(VALUE(SUBSTITUTE('Quantities Report_Secondary'!$A2617,"+",""))), VALUE(SUBSTITUTE('Quantities Report_Secondary'!$A2617,"+","")),IF('Quantities Report_Secondary'!$A2617="","End of Project",$A2618))</f>
        <v>End of Project</v>
      </c>
      <c r="B2619" s="30" t="str">
        <f>IF(ISNUMBER('Quantities Report_Secondary'!$A2617), "", TRIM(CLEAN(SUBSTITUTE('Quantities Report_Secondary'!$A2617, CHAR(160), " "))))</f>
        <v/>
      </c>
      <c r="C2619" s="30">
        <f>'Quantities Report_Secondary'!F2617</f>
        <v>0</v>
      </c>
      <c r="D2619" s="32">
        <f>'Quantities Report_Secondary'!G2617</f>
        <v>0</v>
      </c>
    </row>
    <row r="2620" spans="1:4">
      <c r="A2620" s="15" t="str">
        <f>IF(ISNUMBER(VALUE(SUBSTITUTE('Quantities Report_Secondary'!$A2618,"+",""))), VALUE(SUBSTITUTE('Quantities Report_Secondary'!$A2618,"+","")),IF('Quantities Report_Secondary'!$A2618="","End of Project",$A2619))</f>
        <v>End of Project</v>
      </c>
      <c r="B2620" s="30" t="str">
        <f>IF(ISNUMBER('Quantities Report_Secondary'!$A2618), "", TRIM(CLEAN(SUBSTITUTE('Quantities Report_Secondary'!$A2618, CHAR(160), " "))))</f>
        <v/>
      </c>
      <c r="C2620" s="30">
        <f>'Quantities Report_Secondary'!F2618</f>
        <v>0</v>
      </c>
      <c r="D2620" s="32">
        <f>'Quantities Report_Secondary'!G2618</f>
        <v>0</v>
      </c>
    </row>
    <row r="2621" spans="1:4">
      <c r="A2621" s="15" t="str">
        <f>IF(ISNUMBER(VALUE(SUBSTITUTE('Quantities Report_Secondary'!$A2619,"+",""))), VALUE(SUBSTITUTE('Quantities Report_Secondary'!$A2619,"+","")),IF('Quantities Report_Secondary'!$A2619="","End of Project",$A2620))</f>
        <v>End of Project</v>
      </c>
      <c r="B2621" s="30" t="str">
        <f>IF(ISNUMBER('Quantities Report_Secondary'!$A2619), "", TRIM(CLEAN(SUBSTITUTE('Quantities Report_Secondary'!$A2619, CHAR(160), " "))))</f>
        <v/>
      </c>
      <c r="C2621" s="30">
        <f>'Quantities Report_Secondary'!F2619</f>
        <v>0</v>
      </c>
      <c r="D2621" s="32">
        <f>'Quantities Report_Secondary'!G2619</f>
        <v>0</v>
      </c>
    </row>
    <row r="2622" spans="1:4">
      <c r="A2622" s="15" t="str">
        <f>IF(ISNUMBER(VALUE(SUBSTITUTE('Quantities Report_Secondary'!$A2620,"+",""))), VALUE(SUBSTITUTE('Quantities Report_Secondary'!$A2620,"+","")),IF('Quantities Report_Secondary'!$A2620="","End of Project",$A2621))</f>
        <v>End of Project</v>
      </c>
      <c r="B2622" s="30" t="str">
        <f>IF(ISNUMBER('Quantities Report_Secondary'!$A2620), "", TRIM(CLEAN(SUBSTITUTE('Quantities Report_Secondary'!$A2620, CHAR(160), " "))))</f>
        <v/>
      </c>
      <c r="C2622" s="30">
        <f>'Quantities Report_Secondary'!F2620</f>
        <v>0</v>
      </c>
      <c r="D2622" s="32">
        <f>'Quantities Report_Secondary'!G2620</f>
        <v>0</v>
      </c>
    </row>
    <row r="2623" spans="1:4">
      <c r="A2623" s="15" t="str">
        <f>IF(ISNUMBER(VALUE(SUBSTITUTE('Quantities Report_Secondary'!$A2621,"+",""))), VALUE(SUBSTITUTE('Quantities Report_Secondary'!$A2621,"+","")),IF('Quantities Report_Secondary'!$A2621="","End of Project",$A2622))</f>
        <v>End of Project</v>
      </c>
      <c r="B2623" s="30" t="str">
        <f>IF(ISNUMBER('Quantities Report_Secondary'!$A2621), "", TRIM(CLEAN(SUBSTITUTE('Quantities Report_Secondary'!$A2621, CHAR(160), " "))))</f>
        <v/>
      </c>
      <c r="C2623" s="30">
        <f>'Quantities Report_Secondary'!F2621</f>
        <v>0</v>
      </c>
      <c r="D2623" s="32">
        <f>'Quantities Report_Secondary'!G2621</f>
        <v>0</v>
      </c>
    </row>
    <row r="2624" spans="1:4">
      <c r="A2624" s="15" t="str">
        <f>IF(ISNUMBER(VALUE(SUBSTITUTE('Quantities Report_Secondary'!$A2622,"+",""))), VALUE(SUBSTITUTE('Quantities Report_Secondary'!$A2622,"+","")),IF('Quantities Report_Secondary'!$A2622="","End of Project",$A2623))</f>
        <v>End of Project</v>
      </c>
      <c r="B2624" s="30" t="str">
        <f>IF(ISNUMBER('Quantities Report_Secondary'!$A2622), "", TRIM(CLEAN(SUBSTITUTE('Quantities Report_Secondary'!$A2622, CHAR(160), " "))))</f>
        <v/>
      </c>
      <c r="C2624" s="30">
        <f>'Quantities Report_Secondary'!F2622</f>
        <v>0</v>
      </c>
      <c r="D2624" s="32">
        <f>'Quantities Report_Secondary'!G2622</f>
        <v>0</v>
      </c>
    </row>
    <row r="2625" spans="1:4">
      <c r="A2625" s="15" t="str">
        <f>IF(ISNUMBER(VALUE(SUBSTITUTE('Quantities Report_Secondary'!$A2623,"+",""))), VALUE(SUBSTITUTE('Quantities Report_Secondary'!$A2623,"+","")),IF('Quantities Report_Secondary'!$A2623="","End of Project",$A2624))</f>
        <v>End of Project</v>
      </c>
      <c r="B2625" s="30" t="str">
        <f>IF(ISNUMBER('Quantities Report_Secondary'!$A2623), "", TRIM(CLEAN(SUBSTITUTE('Quantities Report_Secondary'!$A2623, CHAR(160), " "))))</f>
        <v/>
      </c>
      <c r="C2625" s="30">
        <f>'Quantities Report_Secondary'!F2623</f>
        <v>0</v>
      </c>
      <c r="D2625" s="32">
        <f>'Quantities Report_Secondary'!G2623</f>
        <v>0</v>
      </c>
    </row>
    <row r="2626" spans="1:4">
      <c r="A2626" s="15" t="str">
        <f>IF(ISNUMBER(VALUE(SUBSTITUTE('Quantities Report_Secondary'!$A2624,"+",""))), VALUE(SUBSTITUTE('Quantities Report_Secondary'!$A2624,"+","")),IF('Quantities Report_Secondary'!$A2624="","End of Project",$A2625))</f>
        <v>End of Project</v>
      </c>
      <c r="B2626" s="30" t="str">
        <f>IF(ISNUMBER('Quantities Report_Secondary'!$A2624), "", TRIM(CLEAN(SUBSTITUTE('Quantities Report_Secondary'!$A2624, CHAR(160), " "))))</f>
        <v/>
      </c>
      <c r="C2626" s="30">
        <f>'Quantities Report_Secondary'!F2624</f>
        <v>0</v>
      </c>
      <c r="D2626" s="32">
        <f>'Quantities Report_Secondary'!G2624</f>
        <v>0</v>
      </c>
    </row>
    <row r="2627" spans="1:4">
      <c r="A2627" s="15" t="str">
        <f>IF(ISNUMBER(VALUE(SUBSTITUTE('Quantities Report_Secondary'!$A2625,"+",""))), VALUE(SUBSTITUTE('Quantities Report_Secondary'!$A2625,"+","")),IF('Quantities Report_Secondary'!$A2625="","End of Project",$A2626))</f>
        <v>End of Project</v>
      </c>
      <c r="B2627" s="30" t="str">
        <f>IF(ISNUMBER('Quantities Report_Secondary'!$A2625), "", TRIM(CLEAN(SUBSTITUTE('Quantities Report_Secondary'!$A2625, CHAR(160), " "))))</f>
        <v/>
      </c>
      <c r="C2627" s="30">
        <f>'Quantities Report_Secondary'!F2625</f>
        <v>0</v>
      </c>
      <c r="D2627" s="32">
        <f>'Quantities Report_Secondary'!G2625</f>
        <v>0</v>
      </c>
    </row>
    <row r="2628" spans="1:4">
      <c r="A2628" s="15" t="str">
        <f>IF(ISNUMBER(VALUE(SUBSTITUTE('Quantities Report_Secondary'!$A2626,"+",""))), VALUE(SUBSTITUTE('Quantities Report_Secondary'!$A2626,"+","")),IF('Quantities Report_Secondary'!$A2626="","End of Project",$A2627))</f>
        <v>End of Project</v>
      </c>
      <c r="B2628" s="30" t="str">
        <f>IF(ISNUMBER('Quantities Report_Secondary'!$A2626), "", TRIM(CLEAN(SUBSTITUTE('Quantities Report_Secondary'!$A2626, CHAR(160), " "))))</f>
        <v/>
      </c>
      <c r="C2628" s="30">
        <f>'Quantities Report_Secondary'!F2626</f>
        <v>0</v>
      </c>
      <c r="D2628" s="32">
        <f>'Quantities Report_Secondary'!G2626</f>
        <v>0</v>
      </c>
    </row>
    <row r="2629" spans="1:4">
      <c r="A2629" s="15" t="str">
        <f>IF(ISNUMBER(VALUE(SUBSTITUTE('Quantities Report_Secondary'!$A2627,"+",""))), VALUE(SUBSTITUTE('Quantities Report_Secondary'!$A2627,"+","")),IF('Quantities Report_Secondary'!$A2627="","End of Project",$A2628))</f>
        <v>End of Project</v>
      </c>
      <c r="B2629" s="30" t="str">
        <f>IF(ISNUMBER('Quantities Report_Secondary'!$A2627), "", TRIM(CLEAN(SUBSTITUTE('Quantities Report_Secondary'!$A2627, CHAR(160), " "))))</f>
        <v/>
      </c>
      <c r="C2629" s="30">
        <f>'Quantities Report_Secondary'!F2627</f>
        <v>0</v>
      </c>
      <c r="D2629" s="32">
        <f>'Quantities Report_Secondary'!G2627</f>
        <v>0</v>
      </c>
    </row>
    <row r="2630" spans="1:4">
      <c r="A2630" s="15" t="str">
        <f>IF(ISNUMBER(VALUE(SUBSTITUTE('Quantities Report_Secondary'!$A2628,"+",""))), VALUE(SUBSTITUTE('Quantities Report_Secondary'!$A2628,"+","")),IF('Quantities Report_Secondary'!$A2628="","End of Project",$A2629))</f>
        <v>End of Project</v>
      </c>
      <c r="B2630" s="30" t="str">
        <f>IF(ISNUMBER('Quantities Report_Secondary'!$A2628), "", TRIM(CLEAN(SUBSTITUTE('Quantities Report_Secondary'!$A2628, CHAR(160), " "))))</f>
        <v/>
      </c>
      <c r="C2630" s="30">
        <f>'Quantities Report_Secondary'!F2628</f>
        <v>0</v>
      </c>
      <c r="D2630" s="32">
        <f>'Quantities Report_Secondary'!G2628</f>
        <v>0</v>
      </c>
    </row>
    <row r="2631" spans="1:4">
      <c r="A2631" s="15" t="str">
        <f>IF(ISNUMBER(VALUE(SUBSTITUTE('Quantities Report_Secondary'!$A2629,"+",""))), VALUE(SUBSTITUTE('Quantities Report_Secondary'!$A2629,"+","")),IF('Quantities Report_Secondary'!$A2629="","End of Project",$A2630))</f>
        <v>End of Project</v>
      </c>
      <c r="B2631" s="30" t="str">
        <f>IF(ISNUMBER('Quantities Report_Secondary'!$A2629), "", TRIM(CLEAN(SUBSTITUTE('Quantities Report_Secondary'!$A2629, CHAR(160), " "))))</f>
        <v/>
      </c>
      <c r="C2631" s="30">
        <f>'Quantities Report_Secondary'!F2629</f>
        <v>0</v>
      </c>
      <c r="D2631" s="32">
        <f>'Quantities Report_Secondary'!G2629</f>
        <v>0</v>
      </c>
    </row>
    <row r="2632" spans="1:4">
      <c r="A2632" s="15" t="str">
        <f>IF(ISNUMBER(VALUE(SUBSTITUTE('Quantities Report_Secondary'!$A2630,"+",""))), VALUE(SUBSTITUTE('Quantities Report_Secondary'!$A2630,"+","")),IF('Quantities Report_Secondary'!$A2630="","End of Project",$A2631))</f>
        <v>End of Project</v>
      </c>
      <c r="B2632" s="30" t="str">
        <f>IF(ISNUMBER('Quantities Report_Secondary'!$A2630), "", TRIM(CLEAN(SUBSTITUTE('Quantities Report_Secondary'!$A2630, CHAR(160), " "))))</f>
        <v/>
      </c>
      <c r="C2632" s="30">
        <f>'Quantities Report_Secondary'!F2630</f>
        <v>0</v>
      </c>
      <c r="D2632" s="32">
        <f>'Quantities Report_Secondary'!G2630</f>
        <v>0</v>
      </c>
    </row>
    <row r="2633" spans="1:4">
      <c r="A2633" s="15" t="str">
        <f>IF(ISNUMBER(VALUE(SUBSTITUTE('Quantities Report_Secondary'!$A2631,"+",""))), VALUE(SUBSTITUTE('Quantities Report_Secondary'!$A2631,"+","")),IF('Quantities Report_Secondary'!$A2631="","End of Project",$A2632))</f>
        <v>End of Project</v>
      </c>
      <c r="B2633" s="30" t="str">
        <f>IF(ISNUMBER('Quantities Report_Secondary'!$A2631), "", TRIM(CLEAN(SUBSTITUTE('Quantities Report_Secondary'!$A2631, CHAR(160), " "))))</f>
        <v/>
      </c>
      <c r="C2633" s="30">
        <f>'Quantities Report_Secondary'!F2631</f>
        <v>0</v>
      </c>
      <c r="D2633" s="32">
        <f>'Quantities Report_Secondary'!G2631</f>
        <v>0</v>
      </c>
    </row>
    <row r="2634" spans="1:4">
      <c r="A2634" s="15" t="str">
        <f>IF(ISNUMBER(VALUE(SUBSTITUTE('Quantities Report_Secondary'!$A2632,"+",""))), VALUE(SUBSTITUTE('Quantities Report_Secondary'!$A2632,"+","")),IF('Quantities Report_Secondary'!$A2632="","End of Project",$A2633))</f>
        <v>End of Project</v>
      </c>
      <c r="B2634" s="30" t="str">
        <f>IF(ISNUMBER('Quantities Report_Secondary'!$A2632), "", TRIM(CLEAN(SUBSTITUTE('Quantities Report_Secondary'!$A2632, CHAR(160), " "))))</f>
        <v/>
      </c>
      <c r="C2634" s="30">
        <f>'Quantities Report_Secondary'!F2632</f>
        <v>0</v>
      </c>
      <c r="D2634" s="32">
        <f>'Quantities Report_Secondary'!G2632</f>
        <v>0</v>
      </c>
    </row>
    <row r="2635" spans="1:4">
      <c r="A2635" s="15" t="str">
        <f>IF(ISNUMBER(VALUE(SUBSTITUTE('Quantities Report_Secondary'!$A2633,"+",""))), VALUE(SUBSTITUTE('Quantities Report_Secondary'!$A2633,"+","")),IF('Quantities Report_Secondary'!$A2633="","End of Project",$A2634))</f>
        <v>End of Project</v>
      </c>
      <c r="B2635" s="30" t="str">
        <f>IF(ISNUMBER('Quantities Report_Secondary'!$A2633), "", TRIM(CLEAN(SUBSTITUTE('Quantities Report_Secondary'!$A2633, CHAR(160), " "))))</f>
        <v/>
      </c>
      <c r="C2635" s="30">
        <f>'Quantities Report_Secondary'!F2633</f>
        <v>0</v>
      </c>
      <c r="D2635" s="32">
        <f>'Quantities Report_Secondary'!G2633</f>
        <v>0</v>
      </c>
    </row>
    <row r="2636" spans="1:4">
      <c r="A2636" s="15" t="str">
        <f>IF(ISNUMBER(VALUE(SUBSTITUTE('Quantities Report_Secondary'!$A2634,"+",""))), VALUE(SUBSTITUTE('Quantities Report_Secondary'!$A2634,"+","")),IF('Quantities Report_Secondary'!$A2634="","End of Project",$A2635))</f>
        <v>End of Project</v>
      </c>
      <c r="B2636" s="30" t="str">
        <f>IF(ISNUMBER('Quantities Report_Secondary'!$A2634), "", TRIM(CLEAN(SUBSTITUTE('Quantities Report_Secondary'!$A2634, CHAR(160), " "))))</f>
        <v/>
      </c>
      <c r="C2636" s="30">
        <f>'Quantities Report_Secondary'!F2634</f>
        <v>0</v>
      </c>
      <c r="D2636" s="32">
        <f>'Quantities Report_Secondary'!G2634</f>
        <v>0</v>
      </c>
    </row>
    <row r="2637" spans="1:4">
      <c r="A2637" s="15" t="str">
        <f>IF(ISNUMBER(VALUE(SUBSTITUTE('Quantities Report_Secondary'!$A2635,"+",""))), VALUE(SUBSTITUTE('Quantities Report_Secondary'!$A2635,"+","")),IF('Quantities Report_Secondary'!$A2635="","End of Project",$A2636))</f>
        <v>End of Project</v>
      </c>
      <c r="B2637" s="30" t="str">
        <f>IF(ISNUMBER('Quantities Report_Secondary'!$A2635), "", TRIM(CLEAN(SUBSTITUTE('Quantities Report_Secondary'!$A2635, CHAR(160), " "))))</f>
        <v/>
      </c>
      <c r="C2637" s="30">
        <f>'Quantities Report_Secondary'!F2635</f>
        <v>0</v>
      </c>
      <c r="D2637" s="32">
        <f>'Quantities Report_Secondary'!G2635</f>
        <v>0</v>
      </c>
    </row>
    <row r="2638" spans="1:4">
      <c r="A2638" s="15" t="str">
        <f>IF(ISNUMBER(VALUE(SUBSTITUTE('Quantities Report_Secondary'!$A2636,"+",""))), VALUE(SUBSTITUTE('Quantities Report_Secondary'!$A2636,"+","")),IF('Quantities Report_Secondary'!$A2636="","End of Project",$A2637))</f>
        <v>End of Project</v>
      </c>
      <c r="B2638" s="30" t="str">
        <f>IF(ISNUMBER('Quantities Report_Secondary'!$A2636), "", TRIM(CLEAN(SUBSTITUTE('Quantities Report_Secondary'!$A2636, CHAR(160), " "))))</f>
        <v/>
      </c>
      <c r="C2638" s="30">
        <f>'Quantities Report_Secondary'!F2636</f>
        <v>0</v>
      </c>
      <c r="D2638" s="32">
        <f>'Quantities Report_Secondary'!G2636</f>
        <v>0</v>
      </c>
    </row>
    <row r="2639" spans="1:4">
      <c r="A2639" s="15" t="str">
        <f>IF(ISNUMBER(VALUE(SUBSTITUTE('Quantities Report_Secondary'!$A2637,"+",""))), VALUE(SUBSTITUTE('Quantities Report_Secondary'!$A2637,"+","")),IF('Quantities Report_Secondary'!$A2637="","End of Project",$A2638))</f>
        <v>End of Project</v>
      </c>
      <c r="B2639" s="30" t="str">
        <f>IF(ISNUMBER('Quantities Report_Secondary'!$A2637), "", TRIM(CLEAN(SUBSTITUTE('Quantities Report_Secondary'!$A2637, CHAR(160), " "))))</f>
        <v/>
      </c>
      <c r="C2639" s="30">
        <f>'Quantities Report_Secondary'!F2637</f>
        <v>0</v>
      </c>
      <c r="D2639" s="32">
        <f>'Quantities Report_Secondary'!G2637</f>
        <v>0</v>
      </c>
    </row>
    <row r="2640" spans="1:4">
      <c r="A2640" s="15" t="str">
        <f>IF(ISNUMBER(VALUE(SUBSTITUTE('Quantities Report_Secondary'!$A2638,"+",""))), VALUE(SUBSTITUTE('Quantities Report_Secondary'!$A2638,"+","")),IF('Quantities Report_Secondary'!$A2638="","End of Project",$A2639))</f>
        <v>End of Project</v>
      </c>
      <c r="B2640" s="30" t="str">
        <f>IF(ISNUMBER('Quantities Report_Secondary'!$A2638), "", TRIM(CLEAN(SUBSTITUTE('Quantities Report_Secondary'!$A2638, CHAR(160), " "))))</f>
        <v/>
      </c>
      <c r="C2640" s="30">
        <f>'Quantities Report_Secondary'!F2638</f>
        <v>0</v>
      </c>
      <c r="D2640" s="32">
        <f>'Quantities Report_Secondary'!G2638</f>
        <v>0</v>
      </c>
    </row>
    <row r="2641" spans="1:4">
      <c r="A2641" s="15" t="str">
        <f>IF(ISNUMBER(VALUE(SUBSTITUTE('Quantities Report_Secondary'!$A2639,"+",""))), VALUE(SUBSTITUTE('Quantities Report_Secondary'!$A2639,"+","")),IF('Quantities Report_Secondary'!$A2639="","End of Project",$A2640))</f>
        <v>End of Project</v>
      </c>
      <c r="B2641" s="30" t="str">
        <f>IF(ISNUMBER('Quantities Report_Secondary'!$A2639), "", TRIM(CLEAN(SUBSTITUTE('Quantities Report_Secondary'!$A2639, CHAR(160), " "))))</f>
        <v/>
      </c>
      <c r="C2641" s="30">
        <f>'Quantities Report_Secondary'!F2639</f>
        <v>0</v>
      </c>
      <c r="D2641" s="32">
        <f>'Quantities Report_Secondary'!G2639</f>
        <v>0</v>
      </c>
    </row>
    <row r="2642" spans="1:4">
      <c r="A2642" s="15" t="str">
        <f>IF(ISNUMBER(VALUE(SUBSTITUTE('Quantities Report_Secondary'!$A2640,"+",""))), VALUE(SUBSTITUTE('Quantities Report_Secondary'!$A2640,"+","")),IF('Quantities Report_Secondary'!$A2640="","End of Project",$A2641))</f>
        <v>End of Project</v>
      </c>
      <c r="B2642" s="30" t="str">
        <f>IF(ISNUMBER('Quantities Report_Secondary'!$A2640), "", TRIM(CLEAN(SUBSTITUTE('Quantities Report_Secondary'!$A2640, CHAR(160), " "))))</f>
        <v/>
      </c>
      <c r="C2642" s="30">
        <f>'Quantities Report_Secondary'!F2640</f>
        <v>0</v>
      </c>
      <c r="D2642" s="32">
        <f>'Quantities Report_Secondary'!G2640</f>
        <v>0</v>
      </c>
    </row>
    <row r="2643" spans="1:4">
      <c r="A2643" s="15" t="str">
        <f>IF(ISNUMBER(VALUE(SUBSTITUTE('Quantities Report_Secondary'!$A2641,"+",""))), VALUE(SUBSTITUTE('Quantities Report_Secondary'!$A2641,"+","")),IF('Quantities Report_Secondary'!$A2641="","End of Project",$A2642))</f>
        <v>End of Project</v>
      </c>
      <c r="B2643" s="30" t="str">
        <f>IF(ISNUMBER('Quantities Report_Secondary'!$A2641), "", TRIM(CLEAN(SUBSTITUTE('Quantities Report_Secondary'!$A2641, CHAR(160), " "))))</f>
        <v/>
      </c>
      <c r="C2643" s="30">
        <f>'Quantities Report_Secondary'!F2641</f>
        <v>0</v>
      </c>
      <c r="D2643" s="32">
        <f>'Quantities Report_Secondary'!G2641</f>
        <v>0</v>
      </c>
    </row>
    <row r="2644" spans="1:4">
      <c r="A2644" s="15" t="str">
        <f>IF(ISNUMBER(VALUE(SUBSTITUTE('Quantities Report_Secondary'!$A2642,"+",""))), VALUE(SUBSTITUTE('Quantities Report_Secondary'!$A2642,"+","")),IF('Quantities Report_Secondary'!$A2642="","End of Project",$A2643))</f>
        <v>End of Project</v>
      </c>
      <c r="B2644" s="30" t="str">
        <f>IF(ISNUMBER('Quantities Report_Secondary'!$A2642), "", TRIM(CLEAN(SUBSTITUTE('Quantities Report_Secondary'!$A2642, CHAR(160), " "))))</f>
        <v/>
      </c>
      <c r="C2644" s="30">
        <f>'Quantities Report_Secondary'!F2642</f>
        <v>0</v>
      </c>
      <c r="D2644" s="32">
        <f>'Quantities Report_Secondary'!G2642</f>
        <v>0</v>
      </c>
    </row>
    <row r="2645" spans="1:4">
      <c r="A2645" s="15" t="str">
        <f>IF(ISNUMBER(VALUE(SUBSTITUTE('Quantities Report_Secondary'!$A2643,"+",""))), VALUE(SUBSTITUTE('Quantities Report_Secondary'!$A2643,"+","")),IF('Quantities Report_Secondary'!$A2643="","End of Project",$A2644))</f>
        <v>End of Project</v>
      </c>
      <c r="B2645" s="30" t="str">
        <f>IF(ISNUMBER('Quantities Report_Secondary'!$A2643), "", TRIM(CLEAN(SUBSTITUTE('Quantities Report_Secondary'!$A2643, CHAR(160), " "))))</f>
        <v/>
      </c>
      <c r="C2645" s="30">
        <f>'Quantities Report_Secondary'!F2643</f>
        <v>0</v>
      </c>
      <c r="D2645" s="32">
        <f>'Quantities Report_Secondary'!G2643</f>
        <v>0</v>
      </c>
    </row>
    <row r="2646" spans="1:4">
      <c r="A2646" s="15" t="str">
        <f>IF(ISNUMBER(VALUE(SUBSTITUTE('Quantities Report_Secondary'!$A2644,"+",""))), VALUE(SUBSTITUTE('Quantities Report_Secondary'!$A2644,"+","")),IF('Quantities Report_Secondary'!$A2644="","End of Project",$A2645))</f>
        <v>End of Project</v>
      </c>
      <c r="B2646" s="30" t="str">
        <f>IF(ISNUMBER('Quantities Report_Secondary'!$A2644), "", TRIM(CLEAN(SUBSTITUTE('Quantities Report_Secondary'!$A2644, CHAR(160), " "))))</f>
        <v/>
      </c>
      <c r="C2646" s="30">
        <f>'Quantities Report_Secondary'!F2644</f>
        <v>0</v>
      </c>
      <c r="D2646" s="32">
        <f>'Quantities Report_Secondary'!G2644</f>
        <v>0</v>
      </c>
    </row>
    <row r="2647" spans="1:4">
      <c r="A2647" s="15" t="str">
        <f>IF(ISNUMBER(VALUE(SUBSTITUTE('Quantities Report_Secondary'!$A2645,"+",""))), VALUE(SUBSTITUTE('Quantities Report_Secondary'!$A2645,"+","")),IF('Quantities Report_Secondary'!$A2645="","End of Project",$A2646))</f>
        <v>End of Project</v>
      </c>
      <c r="B2647" s="30" t="str">
        <f>IF(ISNUMBER('Quantities Report_Secondary'!$A2645), "", TRIM(CLEAN(SUBSTITUTE('Quantities Report_Secondary'!$A2645, CHAR(160), " "))))</f>
        <v/>
      </c>
      <c r="C2647" s="30">
        <f>'Quantities Report_Secondary'!F2645</f>
        <v>0</v>
      </c>
      <c r="D2647" s="32">
        <f>'Quantities Report_Secondary'!G2645</f>
        <v>0</v>
      </c>
    </row>
    <row r="2648" spans="1:4">
      <c r="A2648" s="15" t="str">
        <f>IF(ISNUMBER(VALUE(SUBSTITUTE('Quantities Report_Secondary'!$A2646,"+",""))), VALUE(SUBSTITUTE('Quantities Report_Secondary'!$A2646,"+","")),IF('Quantities Report_Secondary'!$A2646="","End of Project",$A2647))</f>
        <v>End of Project</v>
      </c>
      <c r="B2648" s="30" t="str">
        <f>IF(ISNUMBER('Quantities Report_Secondary'!$A2646), "", TRIM(CLEAN(SUBSTITUTE('Quantities Report_Secondary'!$A2646, CHAR(160), " "))))</f>
        <v/>
      </c>
      <c r="C2648" s="30">
        <f>'Quantities Report_Secondary'!F2646</f>
        <v>0</v>
      </c>
      <c r="D2648" s="32">
        <f>'Quantities Report_Secondary'!G2646</f>
        <v>0</v>
      </c>
    </row>
    <row r="2649" spans="1:4">
      <c r="A2649" s="15" t="str">
        <f>IF(ISNUMBER(VALUE(SUBSTITUTE('Quantities Report_Secondary'!$A2647,"+",""))), VALUE(SUBSTITUTE('Quantities Report_Secondary'!$A2647,"+","")),IF('Quantities Report_Secondary'!$A2647="","End of Project",$A2648))</f>
        <v>End of Project</v>
      </c>
      <c r="B2649" s="30" t="str">
        <f>IF(ISNUMBER('Quantities Report_Secondary'!$A2647), "", TRIM(CLEAN(SUBSTITUTE('Quantities Report_Secondary'!$A2647, CHAR(160), " "))))</f>
        <v/>
      </c>
      <c r="C2649" s="30">
        <f>'Quantities Report_Secondary'!F2647</f>
        <v>0</v>
      </c>
      <c r="D2649" s="32">
        <f>'Quantities Report_Secondary'!G2647</f>
        <v>0</v>
      </c>
    </row>
    <row r="2650" spans="1:4">
      <c r="A2650" s="15" t="str">
        <f>IF(ISNUMBER(VALUE(SUBSTITUTE('Quantities Report_Secondary'!$A2648,"+",""))), VALUE(SUBSTITUTE('Quantities Report_Secondary'!$A2648,"+","")),IF('Quantities Report_Secondary'!$A2648="","End of Project",$A2649))</f>
        <v>End of Project</v>
      </c>
      <c r="B2650" s="30" t="str">
        <f>IF(ISNUMBER('Quantities Report_Secondary'!$A2648), "", TRIM(CLEAN(SUBSTITUTE('Quantities Report_Secondary'!$A2648, CHAR(160), " "))))</f>
        <v/>
      </c>
      <c r="C2650" s="30">
        <f>'Quantities Report_Secondary'!F2648</f>
        <v>0</v>
      </c>
      <c r="D2650" s="32">
        <f>'Quantities Report_Secondary'!G2648</f>
        <v>0</v>
      </c>
    </row>
    <row r="2651" spans="1:4">
      <c r="A2651" s="15" t="str">
        <f>IF(ISNUMBER(VALUE(SUBSTITUTE('Quantities Report_Secondary'!$A2649,"+",""))), VALUE(SUBSTITUTE('Quantities Report_Secondary'!$A2649,"+","")),IF('Quantities Report_Secondary'!$A2649="","End of Project",$A2650))</f>
        <v>End of Project</v>
      </c>
      <c r="B2651" s="30" t="str">
        <f>IF(ISNUMBER('Quantities Report_Secondary'!$A2649), "", TRIM(CLEAN(SUBSTITUTE('Quantities Report_Secondary'!$A2649, CHAR(160), " "))))</f>
        <v/>
      </c>
      <c r="C2651" s="30">
        <f>'Quantities Report_Secondary'!F2649</f>
        <v>0</v>
      </c>
      <c r="D2651" s="32">
        <f>'Quantities Report_Secondary'!G2649</f>
        <v>0</v>
      </c>
    </row>
    <row r="2652" spans="1:4">
      <c r="A2652" s="15" t="str">
        <f>IF(ISNUMBER(VALUE(SUBSTITUTE('Quantities Report_Secondary'!$A2650,"+",""))), VALUE(SUBSTITUTE('Quantities Report_Secondary'!$A2650,"+","")),IF('Quantities Report_Secondary'!$A2650="","End of Project",$A2651))</f>
        <v>End of Project</v>
      </c>
      <c r="B2652" s="30" t="str">
        <f>IF(ISNUMBER('Quantities Report_Secondary'!$A2650), "", TRIM(CLEAN(SUBSTITUTE('Quantities Report_Secondary'!$A2650, CHAR(160), " "))))</f>
        <v/>
      </c>
      <c r="C2652" s="30">
        <f>'Quantities Report_Secondary'!F2650</f>
        <v>0</v>
      </c>
      <c r="D2652" s="32">
        <f>'Quantities Report_Secondary'!G2650</f>
        <v>0</v>
      </c>
    </row>
    <row r="2653" spans="1:4">
      <c r="A2653" s="15" t="str">
        <f>IF(ISNUMBER(VALUE(SUBSTITUTE('Quantities Report_Secondary'!$A2651,"+",""))), VALUE(SUBSTITUTE('Quantities Report_Secondary'!$A2651,"+","")),IF('Quantities Report_Secondary'!$A2651="","End of Project",$A2652))</f>
        <v>End of Project</v>
      </c>
      <c r="B2653" s="30" t="str">
        <f>IF(ISNUMBER('Quantities Report_Secondary'!$A2651), "", TRIM(CLEAN(SUBSTITUTE('Quantities Report_Secondary'!$A2651, CHAR(160), " "))))</f>
        <v/>
      </c>
      <c r="C2653" s="30">
        <f>'Quantities Report_Secondary'!F2651</f>
        <v>0</v>
      </c>
      <c r="D2653" s="32">
        <f>'Quantities Report_Secondary'!G2651</f>
        <v>0</v>
      </c>
    </row>
    <row r="2654" spans="1:4">
      <c r="A2654" s="15" t="str">
        <f>IF(ISNUMBER(VALUE(SUBSTITUTE('Quantities Report_Secondary'!$A2652,"+",""))), VALUE(SUBSTITUTE('Quantities Report_Secondary'!$A2652,"+","")),IF('Quantities Report_Secondary'!$A2652="","End of Project",$A2653))</f>
        <v>End of Project</v>
      </c>
      <c r="B2654" s="30" t="str">
        <f>IF(ISNUMBER('Quantities Report_Secondary'!$A2652), "", TRIM(CLEAN(SUBSTITUTE('Quantities Report_Secondary'!$A2652, CHAR(160), " "))))</f>
        <v/>
      </c>
      <c r="C2654" s="30">
        <f>'Quantities Report_Secondary'!F2652</f>
        <v>0</v>
      </c>
      <c r="D2654" s="32">
        <f>'Quantities Report_Secondary'!G2652</f>
        <v>0</v>
      </c>
    </row>
    <row r="2655" spans="1:4">
      <c r="A2655" s="15" t="str">
        <f>IF(ISNUMBER(VALUE(SUBSTITUTE('Quantities Report_Secondary'!$A2653,"+",""))), VALUE(SUBSTITUTE('Quantities Report_Secondary'!$A2653,"+","")),IF('Quantities Report_Secondary'!$A2653="","End of Project",$A2654))</f>
        <v>End of Project</v>
      </c>
      <c r="B2655" s="30" t="str">
        <f>IF(ISNUMBER('Quantities Report_Secondary'!$A2653), "", TRIM(CLEAN(SUBSTITUTE('Quantities Report_Secondary'!$A2653, CHAR(160), " "))))</f>
        <v/>
      </c>
      <c r="C2655" s="30">
        <f>'Quantities Report_Secondary'!F2653</f>
        <v>0</v>
      </c>
      <c r="D2655" s="32">
        <f>'Quantities Report_Secondary'!G2653</f>
        <v>0</v>
      </c>
    </row>
    <row r="2656" spans="1:4">
      <c r="A2656" s="15" t="str">
        <f>IF(ISNUMBER(VALUE(SUBSTITUTE('Quantities Report_Secondary'!$A2654,"+",""))), VALUE(SUBSTITUTE('Quantities Report_Secondary'!$A2654,"+","")),IF('Quantities Report_Secondary'!$A2654="","End of Project",$A2655))</f>
        <v>End of Project</v>
      </c>
      <c r="B2656" s="30" t="str">
        <f>IF(ISNUMBER('Quantities Report_Secondary'!$A2654), "", TRIM(CLEAN(SUBSTITUTE('Quantities Report_Secondary'!$A2654, CHAR(160), " "))))</f>
        <v/>
      </c>
      <c r="C2656" s="30">
        <f>'Quantities Report_Secondary'!F2654</f>
        <v>0</v>
      </c>
      <c r="D2656" s="32">
        <f>'Quantities Report_Secondary'!G2654</f>
        <v>0</v>
      </c>
    </row>
    <row r="2657" spans="1:4">
      <c r="A2657" s="15" t="str">
        <f>IF(ISNUMBER(VALUE(SUBSTITUTE('Quantities Report_Secondary'!$A2655,"+",""))), VALUE(SUBSTITUTE('Quantities Report_Secondary'!$A2655,"+","")),IF('Quantities Report_Secondary'!$A2655="","End of Project",$A2656))</f>
        <v>End of Project</v>
      </c>
      <c r="B2657" s="30" t="str">
        <f>IF(ISNUMBER('Quantities Report_Secondary'!$A2655), "", TRIM(CLEAN(SUBSTITUTE('Quantities Report_Secondary'!$A2655, CHAR(160), " "))))</f>
        <v/>
      </c>
      <c r="C2657" s="30">
        <f>'Quantities Report_Secondary'!F2655</f>
        <v>0</v>
      </c>
      <c r="D2657" s="32">
        <f>'Quantities Report_Secondary'!G2655</f>
        <v>0</v>
      </c>
    </row>
    <row r="2658" spans="1:4">
      <c r="A2658" s="15" t="str">
        <f>IF(ISNUMBER(VALUE(SUBSTITUTE('Quantities Report_Secondary'!$A2656,"+",""))), VALUE(SUBSTITUTE('Quantities Report_Secondary'!$A2656,"+","")),IF('Quantities Report_Secondary'!$A2656="","End of Project",$A2657))</f>
        <v>End of Project</v>
      </c>
      <c r="B2658" s="30" t="str">
        <f>IF(ISNUMBER('Quantities Report_Secondary'!$A2656), "", TRIM(CLEAN(SUBSTITUTE('Quantities Report_Secondary'!$A2656, CHAR(160), " "))))</f>
        <v/>
      </c>
      <c r="C2658" s="30">
        <f>'Quantities Report_Secondary'!F2656</f>
        <v>0</v>
      </c>
      <c r="D2658" s="32">
        <f>'Quantities Report_Secondary'!G2656</f>
        <v>0</v>
      </c>
    </row>
    <row r="2659" spans="1:4">
      <c r="A2659" s="15" t="str">
        <f>IF(ISNUMBER(VALUE(SUBSTITUTE('Quantities Report_Secondary'!$A2657,"+",""))), VALUE(SUBSTITUTE('Quantities Report_Secondary'!$A2657,"+","")),IF('Quantities Report_Secondary'!$A2657="","End of Project",$A2658))</f>
        <v>End of Project</v>
      </c>
      <c r="B2659" s="30" t="str">
        <f>IF(ISNUMBER('Quantities Report_Secondary'!$A2657), "", TRIM(CLEAN(SUBSTITUTE('Quantities Report_Secondary'!$A2657, CHAR(160), " "))))</f>
        <v/>
      </c>
      <c r="C2659" s="30">
        <f>'Quantities Report_Secondary'!F2657</f>
        <v>0</v>
      </c>
      <c r="D2659" s="32">
        <f>'Quantities Report_Secondary'!G2657</f>
        <v>0</v>
      </c>
    </row>
    <row r="2660" spans="1:4">
      <c r="A2660" s="15" t="str">
        <f>IF(ISNUMBER(VALUE(SUBSTITUTE('Quantities Report_Secondary'!$A2658,"+",""))), VALUE(SUBSTITUTE('Quantities Report_Secondary'!$A2658,"+","")),IF('Quantities Report_Secondary'!$A2658="","End of Project",$A2659))</f>
        <v>End of Project</v>
      </c>
      <c r="B2660" s="30" t="str">
        <f>IF(ISNUMBER('Quantities Report_Secondary'!$A2658), "", TRIM(CLEAN(SUBSTITUTE('Quantities Report_Secondary'!$A2658, CHAR(160), " "))))</f>
        <v/>
      </c>
      <c r="C2660" s="30">
        <f>'Quantities Report_Secondary'!F2658</f>
        <v>0</v>
      </c>
      <c r="D2660" s="32">
        <f>'Quantities Report_Secondary'!G2658</f>
        <v>0</v>
      </c>
    </row>
    <row r="2661" spans="1:4">
      <c r="A2661" s="15" t="str">
        <f>IF(ISNUMBER(VALUE(SUBSTITUTE('Quantities Report_Secondary'!$A2659,"+",""))), VALUE(SUBSTITUTE('Quantities Report_Secondary'!$A2659,"+","")),IF('Quantities Report_Secondary'!$A2659="","End of Project",$A2660))</f>
        <v>End of Project</v>
      </c>
      <c r="B2661" s="30" t="str">
        <f>IF(ISNUMBER('Quantities Report_Secondary'!$A2659), "", TRIM(CLEAN(SUBSTITUTE('Quantities Report_Secondary'!$A2659, CHAR(160), " "))))</f>
        <v/>
      </c>
      <c r="C2661" s="30">
        <f>'Quantities Report_Secondary'!F2659</f>
        <v>0</v>
      </c>
      <c r="D2661" s="32">
        <f>'Quantities Report_Secondary'!G2659</f>
        <v>0</v>
      </c>
    </row>
    <row r="2662" spans="1:4">
      <c r="A2662" s="15" t="str">
        <f>IF(ISNUMBER(VALUE(SUBSTITUTE('Quantities Report_Secondary'!$A2660,"+",""))), VALUE(SUBSTITUTE('Quantities Report_Secondary'!$A2660,"+","")),IF('Quantities Report_Secondary'!$A2660="","End of Project",$A2661))</f>
        <v>End of Project</v>
      </c>
      <c r="B2662" s="30" t="str">
        <f>IF(ISNUMBER('Quantities Report_Secondary'!$A2660), "", TRIM(CLEAN(SUBSTITUTE('Quantities Report_Secondary'!$A2660, CHAR(160), " "))))</f>
        <v/>
      </c>
      <c r="C2662" s="30">
        <f>'Quantities Report_Secondary'!F2660</f>
        <v>0</v>
      </c>
      <c r="D2662" s="32">
        <f>'Quantities Report_Secondary'!G2660</f>
        <v>0</v>
      </c>
    </row>
    <row r="2663" spans="1:4">
      <c r="A2663" s="15" t="str">
        <f>IF(ISNUMBER(VALUE(SUBSTITUTE('Quantities Report_Secondary'!$A2661,"+",""))), VALUE(SUBSTITUTE('Quantities Report_Secondary'!$A2661,"+","")),IF('Quantities Report_Secondary'!$A2661="","End of Project",$A2662))</f>
        <v>End of Project</v>
      </c>
      <c r="B2663" s="30" t="str">
        <f>IF(ISNUMBER('Quantities Report_Secondary'!$A2661), "", TRIM(CLEAN(SUBSTITUTE('Quantities Report_Secondary'!$A2661, CHAR(160), " "))))</f>
        <v/>
      </c>
      <c r="C2663" s="30">
        <f>'Quantities Report_Secondary'!F2661</f>
        <v>0</v>
      </c>
      <c r="D2663" s="32">
        <f>'Quantities Report_Secondary'!G2661</f>
        <v>0</v>
      </c>
    </row>
    <row r="2664" spans="1:4">
      <c r="A2664" s="15" t="str">
        <f>IF(ISNUMBER(VALUE(SUBSTITUTE('Quantities Report_Secondary'!$A2662,"+",""))), VALUE(SUBSTITUTE('Quantities Report_Secondary'!$A2662,"+","")),IF('Quantities Report_Secondary'!$A2662="","End of Project",$A2663))</f>
        <v>End of Project</v>
      </c>
      <c r="B2664" s="30" t="str">
        <f>IF(ISNUMBER('Quantities Report_Secondary'!$A2662), "", TRIM(CLEAN(SUBSTITUTE('Quantities Report_Secondary'!$A2662, CHAR(160), " "))))</f>
        <v/>
      </c>
      <c r="C2664" s="30">
        <f>'Quantities Report_Secondary'!F2662</f>
        <v>0</v>
      </c>
      <c r="D2664" s="32">
        <f>'Quantities Report_Secondary'!G2662</f>
        <v>0</v>
      </c>
    </row>
    <row r="2665" spans="1:4">
      <c r="A2665" s="15" t="str">
        <f>IF(ISNUMBER(VALUE(SUBSTITUTE('Quantities Report_Secondary'!$A2663,"+",""))), VALUE(SUBSTITUTE('Quantities Report_Secondary'!$A2663,"+","")),IF('Quantities Report_Secondary'!$A2663="","End of Project",$A2664))</f>
        <v>End of Project</v>
      </c>
      <c r="B2665" s="30" t="str">
        <f>IF(ISNUMBER('Quantities Report_Secondary'!$A2663), "", TRIM(CLEAN(SUBSTITUTE('Quantities Report_Secondary'!$A2663, CHAR(160), " "))))</f>
        <v/>
      </c>
      <c r="C2665" s="30">
        <f>'Quantities Report_Secondary'!F2663</f>
        <v>0</v>
      </c>
      <c r="D2665" s="32">
        <f>'Quantities Report_Secondary'!G2663</f>
        <v>0</v>
      </c>
    </row>
    <row r="2666" spans="1:4">
      <c r="A2666" s="15" t="str">
        <f>IF(ISNUMBER(VALUE(SUBSTITUTE('Quantities Report_Secondary'!$A2664,"+",""))), VALUE(SUBSTITUTE('Quantities Report_Secondary'!$A2664,"+","")),IF('Quantities Report_Secondary'!$A2664="","End of Project",$A2665))</f>
        <v>End of Project</v>
      </c>
      <c r="B2666" s="30" t="str">
        <f>IF(ISNUMBER('Quantities Report_Secondary'!$A2664), "", TRIM(CLEAN(SUBSTITUTE('Quantities Report_Secondary'!$A2664, CHAR(160), " "))))</f>
        <v/>
      </c>
      <c r="C2666" s="30">
        <f>'Quantities Report_Secondary'!F2664</f>
        <v>0</v>
      </c>
      <c r="D2666" s="32">
        <f>'Quantities Report_Secondary'!G2664</f>
        <v>0</v>
      </c>
    </row>
    <row r="2667" spans="1:4">
      <c r="A2667" s="15" t="str">
        <f>IF(ISNUMBER(VALUE(SUBSTITUTE('Quantities Report_Secondary'!$A2665,"+",""))), VALUE(SUBSTITUTE('Quantities Report_Secondary'!$A2665,"+","")),IF('Quantities Report_Secondary'!$A2665="","End of Project",$A2666))</f>
        <v>End of Project</v>
      </c>
      <c r="B2667" s="30" t="str">
        <f>IF(ISNUMBER('Quantities Report_Secondary'!$A2665), "", TRIM(CLEAN(SUBSTITUTE('Quantities Report_Secondary'!$A2665, CHAR(160), " "))))</f>
        <v/>
      </c>
      <c r="C2667" s="30">
        <f>'Quantities Report_Secondary'!F2665</f>
        <v>0</v>
      </c>
      <c r="D2667" s="32">
        <f>'Quantities Report_Secondary'!G2665</f>
        <v>0</v>
      </c>
    </row>
    <row r="2668" spans="1:4">
      <c r="A2668" s="15" t="str">
        <f>IF(ISNUMBER(VALUE(SUBSTITUTE('Quantities Report_Secondary'!$A2666,"+",""))), VALUE(SUBSTITUTE('Quantities Report_Secondary'!$A2666,"+","")),IF('Quantities Report_Secondary'!$A2666="","End of Project",$A2667))</f>
        <v>End of Project</v>
      </c>
      <c r="B2668" s="30" t="str">
        <f>IF(ISNUMBER('Quantities Report_Secondary'!$A2666), "", TRIM(CLEAN(SUBSTITUTE('Quantities Report_Secondary'!$A2666, CHAR(160), " "))))</f>
        <v/>
      </c>
      <c r="C2668" s="30">
        <f>'Quantities Report_Secondary'!F2666</f>
        <v>0</v>
      </c>
      <c r="D2668" s="32">
        <f>'Quantities Report_Secondary'!G2666</f>
        <v>0</v>
      </c>
    </row>
    <row r="2669" spans="1:4">
      <c r="A2669" s="15" t="str">
        <f>IF(ISNUMBER(VALUE(SUBSTITUTE('Quantities Report_Secondary'!$A2667,"+",""))), VALUE(SUBSTITUTE('Quantities Report_Secondary'!$A2667,"+","")),IF('Quantities Report_Secondary'!$A2667="","End of Project",$A2668))</f>
        <v>End of Project</v>
      </c>
      <c r="B2669" s="30" t="str">
        <f>IF(ISNUMBER('Quantities Report_Secondary'!$A2667), "", TRIM(CLEAN(SUBSTITUTE('Quantities Report_Secondary'!$A2667, CHAR(160), " "))))</f>
        <v/>
      </c>
      <c r="C2669" s="30">
        <f>'Quantities Report_Secondary'!F2667</f>
        <v>0</v>
      </c>
      <c r="D2669" s="32">
        <f>'Quantities Report_Secondary'!G2667</f>
        <v>0</v>
      </c>
    </row>
    <row r="2670" spans="1:4">
      <c r="A2670" s="15" t="str">
        <f>IF(ISNUMBER(VALUE(SUBSTITUTE('Quantities Report_Secondary'!$A2668,"+",""))), VALUE(SUBSTITUTE('Quantities Report_Secondary'!$A2668,"+","")),IF('Quantities Report_Secondary'!$A2668="","End of Project",$A2669))</f>
        <v>End of Project</v>
      </c>
      <c r="B2670" s="30" t="str">
        <f>IF(ISNUMBER('Quantities Report_Secondary'!$A2668), "", TRIM(CLEAN(SUBSTITUTE('Quantities Report_Secondary'!$A2668, CHAR(160), " "))))</f>
        <v/>
      </c>
      <c r="C2670" s="30">
        <f>'Quantities Report_Secondary'!F2668</f>
        <v>0</v>
      </c>
      <c r="D2670" s="32">
        <f>'Quantities Report_Secondary'!G2668</f>
        <v>0</v>
      </c>
    </row>
    <row r="2671" spans="1:4">
      <c r="A2671" s="15" t="str">
        <f>IF(ISNUMBER(VALUE(SUBSTITUTE('Quantities Report_Secondary'!$A2669,"+",""))), VALUE(SUBSTITUTE('Quantities Report_Secondary'!$A2669,"+","")),IF('Quantities Report_Secondary'!$A2669="","End of Project",$A2670))</f>
        <v>End of Project</v>
      </c>
      <c r="B2671" s="30" t="str">
        <f>IF(ISNUMBER('Quantities Report_Secondary'!$A2669), "", TRIM(CLEAN(SUBSTITUTE('Quantities Report_Secondary'!$A2669, CHAR(160), " "))))</f>
        <v/>
      </c>
      <c r="C2671" s="30">
        <f>'Quantities Report_Secondary'!F2669</f>
        <v>0</v>
      </c>
      <c r="D2671" s="32">
        <f>'Quantities Report_Secondary'!G2669</f>
        <v>0</v>
      </c>
    </row>
    <row r="2672" spans="1:4">
      <c r="A2672" s="15" t="str">
        <f>IF(ISNUMBER(VALUE(SUBSTITUTE('Quantities Report_Secondary'!$A2670,"+",""))), VALUE(SUBSTITUTE('Quantities Report_Secondary'!$A2670,"+","")),IF('Quantities Report_Secondary'!$A2670="","End of Project",$A2671))</f>
        <v>End of Project</v>
      </c>
      <c r="B2672" s="30" t="str">
        <f>IF(ISNUMBER('Quantities Report_Secondary'!$A2670), "", TRIM(CLEAN(SUBSTITUTE('Quantities Report_Secondary'!$A2670, CHAR(160), " "))))</f>
        <v/>
      </c>
      <c r="C2672" s="30">
        <f>'Quantities Report_Secondary'!F2670</f>
        <v>0</v>
      </c>
      <c r="D2672" s="32">
        <f>'Quantities Report_Secondary'!G2670</f>
        <v>0</v>
      </c>
    </row>
    <row r="2673" spans="1:4">
      <c r="A2673" s="15" t="str">
        <f>IF(ISNUMBER(VALUE(SUBSTITUTE('Quantities Report_Secondary'!$A2671,"+",""))), VALUE(SUBSTITUTE('Quantities Report_Secondary'!$A2671,"+","")),IF('Quantities Report_Secondary'!$A2671="","End of Project",$A2672))</f>
        <v>End of Project</v>
      </c>
      <c r="B2673" s="30" t="str">
        <f>IF(ISNUMBER('Quantities Report_Secondary'!$A2671), "", TRIM(CLEAN(SUBSTITUTE('Quantities Report_Secondary'!$A2671, CHAR(160), " "))))</f>
        <v/>
      </c>
      <c r="C2673" s="30">
        <f>'Quantities Report_Secondary'!F2671</f>
        <v>0</v>
      </c>
      <c r="D2673" s="32">
        <f>'Quantities Report_Secondary'!G2671</f>
        <v>0</v>
      </c>
    </row>
    <row r="2674" spans="1:4">
      <c r="A2674" s="15" t="str">
        <f>IF(ISNUMBER(VALUE(SUBSTITUTE('Quantities Report_Secondary'!$A2672,"+",""))), VALUE(SUBSTITUTE('Quantities Report_Secondary'!$A2672,"+","")),IF('Quantities Report_Secondary'!$A2672="","End of Project",$A2673))</f>
        <v>End of Project</v>
      </c>
      <c r="B2674" s="30" t="str">
        <f>IF(ISNUMBER('Quantities Report_Secondary'!$A2672), "", TRIM(CLEAN(SUBSTITUTE('Quantities Report_Secondary'!$A2672, CHAR(160), " "))))</f>
        <v/>
      </c>
      <c r="C2674" s="30">
        <f>'Quantities Report_Secondary'!F2672</f>
        <v>0</v>
      </c>
      <c r="D2674" s="32">
        <f>'Quantities Report_Secondary'!G2672</f>
        <v>0</v>
      </c>
    </row>
    <row r="2675" spans="1:4">
      <c r="A2675" s="15" t="str">
        <f>IF(ISNUMBER(VALUE(SUBSTITUTE('Quantities Report_Secondary'!$A2673,"+",""))), VALUE(SUBSTITUTE('Quantities Report_Secondary'!$A2673,"+","")),IF('Quantities Report_Secondary'!$A2673="","End of Project",$A2674))</f>
        <v>End of Project</v>
      </c>
      <c r="B2675" s="30" t="str">
        <f>IF(ISNUMBER('Quantities Report_Secondary'!$A2673), "", TRIM(CLEAN(SUBSTITUTE('Quantities Report_Secondary'!$A2673, CHAR(160), " "))))</f>
        <v/>
      </c>
      <c r="C2675" s="30">
        <f>'Quantities Report_Secondary'!F2673</f>
        <v>0</v>
      </c>
      <c r="D2675" s="32">
        <f>'Quantities Report_Secondary'!G2673</f>
        <v>0</v>
      </c>
    </row>
    <row r="2676" spans="1:4">
      <c r="A2676" s="15" t="str">
        <f>IF(ISNUMBER(VALUE(SUBSTITUTE('Quantities Report_Secondary'!$A2674,"+",""))), VALUE(SUBSTITUTE('Quantities Report_Secondary'!$A2674,"+","")),IF('Quantities Report_Secondary'!$A2674="","End of Project",$A2675))</f>
        <v>End of Project</v>
      </c>
      <c r="B2676" s="30" t="str">
        <f>IF(ISNUMBER('Quantities Report_Secondary'!$A2674), "", TRIM(CLEAN(SUBSTITUTE('Quantities Report_Secondary'!$A2674, CHAR(160), " "))))</f>
        <v/>
      </c>
      <c r="C2676" s="30">
        <f>'Quantities Report_Secondary'!F2674</f>
        <v>0</v>
      </c>
      <c r="D2676" s="32">
        <f>'Quantities Report_Secondary'!G2674</f>
        <v>0</v>
      </c>
    </row>
    <row r="2677" spans="1:4">
      <c r="A2677" s="15" t="str">
        <f>IF(ISNUMBER(VALUE(SUBSTITUTE('Quantities Report_Secondary'!$A2675,"+",""))), VALUE(SUBSTITUTE('Quantities Report_Secondary'!$A2675,"+","")),IF('Quantities Report_Secondary'!$A2675="","End of Project",$A2676))</f>
        <v>End of Project</v>
      </c>
      <c r="B2677" s="30" t="str">
        <f>IF(ISNUMBER('Quantities Report_Secondary'!$A2675), "", TRIM(CLEAN(SUBSTITUTE('Quantities Report_Secondary'!$A2675, CHAR(160), " "))))</f>
        <v/>
      </c>
      <c r="C2677" s="30">
        <f>'Quantities Report_Secondary'!F2675</f>
        <v>0</v>
      </c>
      <c r="D2677" s="32">
        <f>'Quantities Report_Secondary'!G2675</f>
        <v>0</v>
      </c>
    </row>
    <row r="2678" spans="1:4">
      <c r="A2678" s="15" t="str">
        <f>IF(ISNUMBER(VALUE(SUBSTITUTE('Quantities Report_Secondary'!$A2676,"+",""))), VALUE(SUBSTITUTE('Quantities Report_Secondary'!$A2676,"+","")),IF('Quantities Report_Secondary'!$A2676="","End of Project",$A2677))</f>
        <v>End of Project</v>
      </c>
      <c r="B2678" s="30" t="str">
        <f>IF(ISNUMBER('Quantities Report_Secondary'!$A2676), "", TRIM(CLEAN(SUBSTITUTE('Quantities Report_Secondary'!$A2676, CHAR(160), " "))))</f>
        <v/>
      </c>
      <c r="C2678" s="30">
        <f>'Quantities Report_Secondary'!F2676</f>
        <v>0</v>
      </c>
      <c r="D2678" s="32">
        <f>'Quantities Report_Secondary'!G2676</f>
        <v>0</v>
      </c>
    </row>
    <row r="2679" spans="1:4">
      <c r="A2679" s="15" t="str">
        <f>IF(ISNUMBER(VALUE(SUBSTITUTE('Quantities Report_Secondary'!$A2677,"+",""))), VALUE(SUBSTITUTE('Quantities Report_Secondary'!$A2677,"+","")),IF('Quantities Report_Secondary'!$A2677="","End of Project",$A2678))</f>
        <v>End of Project</v>
      </c>
      <c r="B2679" s="30" t="str">
        <f>IF(ISNUMBER('Quantities Report_Secondary'!$A2677), "", TRIM(CLEAN(SUBSTITUTE('Quantities Report_Secondary'!$A2677, CHAR(160), " "))))</f>
        <v/>
      </c>
      <c r="C2679" s="30">
        <f>'Quantities Report_Secondary'!F2677</f>
        <v>0</v>
      </c>
      <c r="D2679" s="32">
        <f>'Quantities Report_Secondary'!G2677</f>
        <v>0</v>
      </c>
    </row>
    <row r="2680" spans="1:4">
      <c r="A2680" s="15" t="str">
        <f>IF(ISNUMBER(VALUE(SUBSTITUTE('Quantities Report_Secondary'!$A2678,"+",""))), VALUE(SUBSTITUTE('Quantities Report_Secondary'!$A2678,"+","")),IF('Quantities Report_Secondary'!$A2678="","End of Project",$A2679))</f>
        <v>End of Project</v>
      </c>
      <c r="B2680" s="30" t="str">
        <f>IF(ISNUMBER('Quantities Report_Secondary'!$A2678), "", TRIM(CLEAN(SUBSTITUTE('Quantities Report_Secondary'!$A2678, CHAR(160), " "))))</f>
        <v/>
      </c>
      <c r="C2680" s="30">
        <f>'Quantities Report_Secondary'!F2678</f>
        <v>0</v>
      </c>
      <c r="D2680" s="32">
        <f>'Quantities Report_Secondary'!G2678</f>
        <v>0</v>
      </c>
    </row>
    <row r="2681" spans="1:4">
      <c r="A2681" s="15" t="str">
        <f>IF(ISNUMBER(VALUE(SUBSTITUTE('Quantities Report_Secondary'!$A2679,"+",""))), VALUE(SUBSTITUTE('Quantities Report_Secondary'!$A2679,"+","")),IF('Quantities Report_Secondary'!$A2679="","End of Project",$A2680))</f>
        <v>End of Project</v>
      </c>
      <c r="B2681" s="30" t="str">
        <f>IF(ISNUMBER('Quantities Report_Secondary'!$A2679), "", TRIM(CLEAN(SUBSTITUTE('Quantities Report_Secondary'!$A2679, CHAR(160), " "))))</f>
        <v/>
      </c>
      <c r="C2681" s="30">
        <f>'Quantities Report_Secondary'!F2679</f>
        <v>0</v>
      </c>
      <c r="D2681" s="32">
        <f>'Quantities Report_Secondary'!G2679</f>
        <v>0</v>
      </c>
    </row>
    <row r="2682" spans="1:4">
      <c r="A2682" s="15" t="str">
        <f>IF(ISNUMBER(VALUE(SUBSTITUTE('Quantities Report_Secondary'!$A2680,"+",""))), VALUE(SUBSTITUTE('Quantities Report_Secondary'!$A2680,"+","")),IF('Quantities Report_Secondary'!$A2680="","End of Project",$A2681))</f>
        <v>End of Project</v>
      </c>
      <c r="B2682" s="30" t="str">
        <f>IF(ISNUMBER('Quantities Report_Secondary'!$A2680), "", TRIM(CLEAN(SUBSTITUTE('Quantities Report_Secondary'!$A2680, CHAR(160), " "))))</f>
        <v/>
      </c>
      <c r="C2682" s="30">
        <f>'Quantities Report_Secondary'!F2680</f>
        <v>0</v>
      </c>
      <c r="D2682" s="32">
        <f>'Quantities Report_Secondary'!G2680</f>
        <v>0</v>
      </c>
    </row>
    <row r="2683" spans="1:4">
      <c r="A2683" s="15" t="str">
        <f>IF(ISNUMBER(VALUE(SUBSTITUTE('Quantities Report_Secondary'!$A2681,"+",""))), VALUE(SUBSTITUTE('Quantities Report_Secondary'!$A2681,"+","")),IF('Quantities Report_Secondary'!$A2681="","End of Project",$A2682))</f>
        <v>End of Project</v>
      </c>
      <c r="B2683" s="30" t="str">
        <f>IF(ISNUMBER('Quantities Report_Secondary'!$A2681), "", TRIM(CLEAN(SUBSTITUTE('Quantities Report_Secondary'!$A2681, CHAR(160), " "))))</f>
        <v/>
      </c>
      <c r="C2683" s="30">
        <f>'Quantities Report_Secondary'!F2681</f>
        <v>0</v>
      </c>
      <c r="D2683" s="32">
        <f>'Quantities Report_Secondary'!G2681</f>
        <v>0</v>
      </c>
    </row>
    <row r="2684" spans="1:4">
      <c r="A2684" s="15" t="str">
        <f>IF(ISNUMBER(VALUE(SUBSTITUTE('Quantities Report_Secondary'!$A2682,"+",""))), VALUE(SUBSTITUTE('Quantities Report_Secondary'!$A2682,"+","")),IF('Quantities Report_Secondary'!$A2682="","End of Project",$A2683))</f>
        <v>End of Project</v>
      </c>
      <c r="B2684" s="30" t="str">
        <f>IF(ISNUMBER('Quantities Report_Secondary'!$A2682), "", TRIM(CLEAN(SUBSTITUTE('Quantities Report_Secondary'!$A2682, CHAR(160), " "))))</f>
        <v/>
      </c>
      <c r="C2684" s="30">
        <f>'Quantities Report_Secondary'!F2682</f>
        <v>0</v>
      </c>
      <c r="D2684" s="32">
        <f>'Quantities Report_Secondary'!G2682</f>
        <v>0</v>
      </c>
    </row>
    <row r="2685" spans="1:4">
      <c r="A2685" s="15" t="str">
        <f>IF(ISNUMBER(VALUE(SUBSTITUTE('Quantities Report_Secondary'!$A2683,"+",""))), VALUE(SUBSTITUTE('Quantities Report_Secondary'!$A2683,"+","")),IF('Quantities Report_Secondary'!$A2683="","End of Project",$A2684))</f>
        <v>End of Project</v>
      </c>
      <c r="B2685" s="30" t="str">
        <f>IF(ISNUMBER('Quantities Report_Secondary'!$A2683), "", TRIM(CLEAN(SUBSTITUTE('Quantities Report_Secondary'!$A2683, CHAR(160), " "))))</f>
        <v/>
      </c>
      <c r="C2685" s="30">
        <f>'Quantities Report_Secondary'!F2683</f>
        <v>0</v>
      </c>
      <c r="D2685" s="32">
        <f>'Quantities Report_Secondary'!G2683</f>
        <v>0</v>
      </c>
    </row>
    <row r="2686" spans="1:4">
      <c r="A2686" s="15" t="str">
        <f>IF(ISNUMBER(VALUE(SUBSTITUTE('Quantities Report_Secondary'!$A2684,"+",""))), VALUE(SUBSTITUTE('Quantities Report_Secondary'!$A2684,"+","")),IF('Quantities Report_Secondary'!$A2684="","End of Project",$A2685))</f>
        <v>End of Project</v>
      </c>
      <c r="B2686" s="30" t="str">
        <f>IF(ISNUMBER('Quantities Report_Secondary'!$A2684), "", TRIM(CLEAN(SUBSTITUTE('Quantities Report_Secondary'!$A2684, CHAR(160), " "))))</f>
        <v/>
      </c>
      <c r="C2686" s="30">
        <f>'Quantities Report_Secondary'!F2684</f>
        <v>0</v>
      </c>
      <c r="D2686" s="32">
        <f>'Quantities Report_Secondary'!G2684</f>
        <v>0</v>
      </c>
    </row>
    <row r="2687" spans="1:4">
      <c r="A2687" s="15" t="str">
        <f>IF(ISNUMBER(VALUE(SUBSTITUTE('Quantities Report_Secondary'!$A2685,"+",""))), VALUE(SUBSTITUTE('Quantities Report_Secondary'!$A2685,"+","")),IF('Quantities Report_Secondary'!$A2685="","End of Project",$A2686))</f>
        <v>End of Project</v>
      </c>
      <c r="B2687" s="30" t="str">
        <f>IF(ISNUMBER('Quantities Report_Secondary'!$A2685), "", TRIM(CLEAN(SUBSTITUTE('Quantities Report_Secondary'!$A2685, CHAR(160), " "))))</f>
        <v/>
      </c>
      <c r="C2687" s="30">
        <f>'Quantities Report_Secondary'!F2685</f>
        <v>0</v>
      </c>
      <c r="D2687" s="32">
        <f>'Quantities Report_Secondary'!G2685</f>
        <v>0</v>
      </c>
    </row>
    <row r="2688" spans="1:4">
      <c r="A2688" s="15" t="str">
        <f>IF(ISNUMBER(VALUE(SUBSTITUTE('Quantities Report_Secondary'!$A2686,"+",""))), VALUE(SUBSTITUTE('Quantities Report_Secondary'!$A2686,"+","")),IF('Quantities Report_Secondary'!$A2686="","End of Project",$A2687))</f>
        <v>End of Project</v>
      </c>
      <c r="B2688" s="30" t="str">
        <f>IF(ISNUMBER('Quantities Report_Secondary'!$A2686), "", TRIM(CLEAN(SUBSTITUTE('Quantities Report_Secondary'!$A2686, CHAR(160), " "))))</f>
        <v/>
      </c>
      <c r="C2688" s="30">
        <f>'Quantities Report_Secondary'!F2686</f>
        <v>0</v>
      </c>
      <c r="D2688" s="32">
        <f>'Quantities Report_Secondary'!G2686</f>
        <v>0</v>
      </c>
    </row>
    <row r="2689" spans="1:4">
      <c r="A2689" s="15" t="str">
        <f>IF(ISNUMBER(VALUE(SUBSTITUTE('Quantities Report_Secondary'!$A2687,"+",""))), VALUE(SUBSTITUTE('Quantities Report_Secondary'!$A2687,"+","")),IF('Quantities Report_Secondary'!$A2687="","End of Project",$A2688))</f>
        <v>End of Project</v>
      </c>
      <c r="B2689" s="30" t="str">
        <f>IF(ISNUMBER('Quantities Report_Secondary'!$A2687), "", TRIM(CLEAN(SUBSTITUTE('Quantities Report_Secondary'!$A2687, CHAR(160), " "))))</f>
        <v/>
      </c>
      <c r="C2689" s="30">
        <f>'Quantities Report_Secondary'!F2687</f>
        <v>0</v>
      </c>
      <c r="D2689" s="32">
        <f>'Quantities Report_Secondary'!G2687</f>
        <v>0</v>
      </c>
    </row>
    <row r="2690" spans="1:4">
      <c r="A2690" s="15" t="str">
        <f>IF(ISNUMBER(VALUE(SUBSTITUTE('Quantities Report_Secondary'!$A2688,"+",""))), VALUE(SUBSTITUTE('Quantities Report_Secondary'!$A2688,"+","")),IF('Quantities Report_Secondary'!$A2688="","End of Project",$A2689))</f>
        <v>End of Project</v>
      </c>
      <c r="B2690" s="30" t="str">
        <f>IF(ISNUMBER('Quantities Report_Secondary'!$A2688), "", TRIM(CLEAN(SUBSTITUTE('Quantities Report_Secondary'!$A2688, CHAR(160), " "))))</f>
        <v/>
      </c>
      <c r="C2690" s="30">
        <f>'Quantities Report_Secondary'!F2688</f>
        <v>0</v>
      </c>
      <c r="D2690" s="32">
        <f>'Quantities Report_Secondary'!G2688</f>
        <v>0</v>
      </c>
    </row>
    <row r="2691" spans="1:4">
      <c r="A2691" s="15" t="str">
        <f>IF(ISNUMBER(VALUE(SUBSTITUTE('Quantities Report_Secondary'!$A2689,"+",""))), VALUE(SUBSTITUTE('Quantities Report_Secondary'!$A2689,"+","")),IF('Quantities Report_Secondary'!$A2689="","End of Project",$A2690))</f>
        <v>End of Project</v>
      </c>
      <c r="B2691" s="30" t="str">
        <f>IF(ISNUMBER('Quantities Report_Secondary'!$A2689), "", TRIM(CLEAN(SUBSTITUTE('Quantities Report_Secondary'!$A2689, CHAR(160), " "))))</f>
        <v/>
      </c>
      <c r="C2691" s="30">
        <f>'Quantities Report_Secondary'!F2689</f>
        <v>0</v>
      </c>
      <c r="D2691" s="32">
        <f>'Quantities Report_Secondary'!G2689</f>
        <v>0</v>
      </c>
    </row>
    <row r="2692" spans="1:4">
      <c r="A2692" s="15" t="str">
        <f>IF(ISNUMBER(VALUE(SUBSTITUTE('Quantities Report_Secondary'!$A2690,"+",""))), VALUE(SUBSTITUTE('Quantities Report_Secondary'!$A2690,"+","")),IF('Quantities Report_Secondary'!$A2690="","End of Project",$A2691))</f>
        <v>End of Project</v>
      </c>
      <c r="B2692" s="30" t="str">
        <f>IF(ISNUMBER('Quantities Report_Secondary'!$A2690), "", TRIM(CLEAN(SUBSTITUTE('Quantities Report_Secondary'!$A2690, CHAR(160), " "))))</f>
        <v/>
      </c>
      <c r="C2692" s="30">
        <f>'Quantities Report_Secondary'!F2690</f>
        <v>0</v>
      </c>
      <c r="D2692" s="32">
        <f>'Quantities Report_Secondary'!G2690</f>
        <v>0</v>
      </c>
    </row>
    <row r="2693" spans="1:4">
      <c r="A2693" s="15" t="str">
        <f>IF(ISNUMBER(VALUE(SUBSTITUTE('Quantities Report_Secondary'!$A2691,"+",""))), VALUE(SUBSTITUTE('Quantities Report_Secondary'!$A2691,"+","")),IF('Quantities Report_Secondary'!$A2691="","End of Project",$A2692))</f>
        <v>End of Project</v>
      </c>
      <c r="B2693" s="30" t="str">
        <f>IF(ISNUMBER('Quantities Report_Secondary'!$A2691), "", TRIM(CLEAN(SUBSTITUTE('Quantities Report_Secondary'!$A2691, CHAR(160), " "))))</f>
        <v/>
      </c>
      <c r="C2693" s="30">
        <f>'Quantities Report_Secondary'!F2691</f>
        <v>0</v>
      </c>
      <c r="D2693" s="32">
        <f>'Quantities Report_Secondary'!G2691</f>
        <v>0</v>
      </c>
    </row>
    <row r="2694" spans="1:4">
      <c r="A2694" s="15" t="str">
        <f>IF(ISNUMBER(VALUE(SUBSTITUTE('Quantities Report_Secondary'!$A2692,"+",""))), VALUE(SUBSTITUTE('Quantities Report_Secondary'!$A2692,"+","")),IF('Quantities Report_Secondary'!$A2692="","End of Project",$A2693))</f>
        <v>End of Project</v>
      </c>
      <c r="B2694" s="30" t="str">
        <f>IF(ISNUMBER('Quantities Report_Secondary'!$A2692), "", TRIM(CLEAN(SUBSTITUTE('Quantities Report_Secondary'!$A2692, CHAR(160), " "))))</f>
        <v/>
      </c>
      <c r="C2694" s="30">
        <f>'Quantities Report_Secondary'!F2692</f>
        <v>0</v>
      </c>
      <c r="D2694" s="32">
        <f>'Quantities Report_Secondary'!G2692</f>
        <v>0</v>
      </c>
    </row>
    <row r="2695" spans="1:4">
      <c r="A2695" s="15" t="str">
        <f>IF(ISNUMBER(VALUE(SUBSTITUTE('Quantities Report_Secondary'!$A2693,"+",""))), VALUE(SUBSTITUTE('Quantities Report_Secondary'!$A2693,"+","")),IF('Quantities Report_Secondary'!$A2693="","End of Project",$A2694))</f>
        <v>End of Project</v>
      </c>
      <c r="B2695" s="30" t="str">
        <f>IF(ISNUMBER('Quantities Report_Secondary'!$A2693), "", TRIM(CLEAN(SUBSTITUTE('Quantities Report_Secondary'!$A2693, CHAR(160), " "))))</f>
        <v/>
      </c>
      <c r="C2695" s="30">
        <f>'Quantities Report_Secondary'!F2693</f>
        <v>0</v>
      </c>
      <c r="D2695" s="32">
        <f>'Quantities Report_Secondary'!G2693</f>
        <v>0</v>
      </c>
    </row>
    <row r="2696" spans="1:4">
      <c r="A2696" s="15" t="str">
        <f>IF(ISNUMBER(VALUE(SUBSTITUTE('Quantities Report_Secondary'!$A2694,"+",""))), VALUE(SUBSTITUTE('Quantities Report_Secondary'!$A2694,"+","")),IF('Quantities Report_Secondary'!$A2694="","End of Project",$A2695))</f>
        <v>End of Project</v>
      </c>
      <c r="B2696" s="30" t="str">
        <f>IF(ISNUMBER('Quantities Report_Secondary'!$A2694), "", TRIM(CLEAN(SUBSTITUTE('Quantities Report_Secondary'!$A2694, CHAR(160), " "))))</f>
        <v/>
      </c>
      <c r="C2696" s="30">
        <f>'Quantities Report_Secondary'!F2694</f>
        <v>0</v>
      </c>
      <c r="D2696" s="32">
        <f>'Quantities Report_Secondary'!G2694</f>
        <v>0</v>
      </c>
    </row>
    <row r="2697" spans="1:4">
      <c r="A2697" s="15" t="str">
        <f>IF(ISNUMBER(VALUE(SUBSTITUTE('Quantities Report_Secondary'!$A2695,"+",""))), VALUE(SUBSTITUTE('Quantities Report_Secondary'!$A2695,"+","")),IF('Quantities Report_Secondary'!$A2695="","End of Project",$A2696))</f>
        <v>End of Project</v>
      </c>
      <c r="B2697" s="30" t="str">
        <f>IF(ISNUMBER('Quantities Report_Secondary'!$A2695), "", TRIM(CLEAN(SUBSTITUTE('Quantities Report_Secondary'!$A2695, CHAR(160), " "))))</f>
        <v/>
      </c>
      <c r="C2697" s="30">
        <f>'Quantities Report_Secondary'!F2695</f>
        <v>0</v>
      </c>
      <c r="D2697" s="32">
        <f>'Quantities Report_Secondary'!G2695</f>
        <v>0</v>
      </c>
    </row>
    <row r="2698" spans="1:4">
      <c r="A2698" s="15" t="str">
        <f>IF(ISNUMBER(VALUE(SUBSTITUTE('Quantities Report_Secondary'!$A2696,"+",""))), VALUE(SUBSTITUTE('Quantities Report_Secondary'!$A2696,"+","")),IF('Quantities Report_Secondary'!$A2696="","End of Project",$A2697))</f>
        <v>End of Project</v>
      </c>
      <c r="B2698" s="30" t="str">
        <f>IF(ISNUMBER('Quantities Report_Secondary'!$A2696), "", TRIM(CLEAN(SUBSTITUTE('Quantities Report_Secondary'!$A2696, CHAR(160), " "))))</f>
        <v/>
      </c>
      <c r="C2698" s="30">
        <f>'Quantities Report_Secondary'!F2696</f>
        <v>0</v>
      </c>
      <c r="D2698" s="32">
        <f>'Quantities Report_Secondary'!G2696</f>
        <v>0</v>
      </c>
    </row>
    <row r="2699" spans="1:4">
      <c r="A2699" s="15" t="str">
        <f>IF(ISNUMBER(VALUE(SUBSTITUTE('Quantities Report_Secondary'!$A2697,"+",""))), VALUE(SUBSTITUTE('Quantities Report_Secondary'!$A2697,"+","")),IF('Quantities Report_Secondary'!$A2697="","End of Project",$A2698))</f>
        <v>End of Project</v>
      </c>
      <c r="B2699" s="30" t="str">
        <f>IF(ISNUMBER('Quantities Report_Secondary'!$A2697), "", TRIM(CLEAN(SUBSTITUTE('Quantities Report_Secondary'!$A2697, CHAR(160), " "))))</f>
        <v/>
      </c>
      <c r="C2699" s="30">
        <f>'Quantities Report_Secondary'!F2697</f>
        <v>0</v>
      </c>
      <c r="D2699" s="32">
        <f>'Quantities Report_Secondary'!G2697</f>
        <v>0</v>
      </c>
    </row>
    <row r="2700" spans="1:4">
      <c r="A2700" s="15" t="str">
        <f>IF(ISNUMBER(VALUE(SUBSTITUTE('Quantities Report_Secondary'!$A2698,"+",""))), VALUE(SUBSTITUTE('Quantities Report_Secondary'!$A2698,"+","")),IF('Quantities Report_Secondary'!$A2698="","End of Project",$A2699))</f>
        <v>End of Project</v>
      </c>
      <c r="B2700" s="30" t="str">
        <f>IF(ISNUMBER('Quantities Report_Secondary'!$A2698), "", TRIM(CLEAN(SUBSTITUTE('Quantities Report_Secondary'!$A2698, CHAR(160), " "))))</f>
        <v/>
      </c>
      <c r="C2700" s="30">
        <f>'Quantities Report_Secondary'!F2698</f>
        <v>0</v>
      </c>
      <c r="D2700" s="32">
        <f>'Quantities Report_Secondary'!G2698</f>
        <v>0</v>
      </c>
    </row>
    <row r="2701" spans="1:4">
      <c r="A2701" s="15" t="str">
        <f>IF(ISNUMBER(VALUE(SUBSTITUTE('Quantities Report_Secondary'!$A2699,"+",""))), VALUE(SUBSTITUTE('Quantities Report_Secondary'!$A2699,"+","")),IF('Quantities Report_Secondary'!$A2699="","End of Project",$A2700))</f>
        <v>End of Project</v>
      </c>
      <c r="B2701" s="30" t="str">
        <f>IF(ISNUMBER('Quantities Report_Secondary'!$A2699), "", TRIM(CLEAN(SUBSTITUTE('Quantities Report_Secondary'!$A2699, CHAR(160), " "))))</f>
        <v/>
      </c>
      <c r="C2701" s="30">
        <f>'Quantities Report_Secondary'!F2699</f>
        <v>0</v>
      </c>
      <c r="D2701" s="32">
        <f>'Quantities Report_Secondary'!G2699</f>
        <v>0</v>
      </c>
    </row>
    <row r="2702" spans="1:4">
      <c r="A2702" s="15" t="str">
        <f>IF(ISNUMBER(VALUE(SUBSTITUTE('Quantities Report_Secondary'!$A2700,"+",""))), VALUE(SUBSTITUTE('Quantities Report_Secondary'!$A2700,"+","")),IF('Quantities Report_Secondary'!$A2700="","End of Project",$A2701))</f>
        <v>End of Project</v>
      </c>
      <c r="B2702" s="30" t="str">
        <f>IF(ISNUMBER('Quantities Report_Secondary'!$A2700), "", TRIM(CLEAN(SUBSTITUTE('Quantities Report_Secondary'!$A2700, CHAR(160), " "))))</f>
        <v/>
      </c>
      <c r="C2702" s="30">
        <f>'Quantities Report_Secondary'!F2700</f>
        <v>0</v>
      </c>
      <c r="D2702" s="32">
        <f>'Quantities Report_Secondary'!G2700</f>
        <v>0</v>
      </c>
    </row>
    <row r="2703" spans="1:4">
      <c r="A2703" s="15" t="str">
        <f>IF(ISNUMBER(VALUE(SUBSTITUTE('Quantities Report_Secondary'!$A2701,"+",""))), VALUE(SUBSTITUTE('Quantities Report_Secondary'!$A2701,"+","")),IF('Quantities Report_Secondary'!$A2701="","End of Project",$A2702))</f>
        <v>End of Project</v>
      </c>
      <c r="B2703" s="30" t="str">
        <f>IF(ISNUMBER('Quantities Report_Secondary'!$A2701), "", TRIM(CLEAN(SUBSTITUTE('Quantities Report_Secondary'!$A2701, CHAR(160), " "))))</f>
        <v/>
      </c>
      <c r="C2703" s="30">
        <f>'Quantities Report_Secondary'!F2701</f>
        <v>0</v>
      </c>
      <c r="D2703" s="32">
        <f>'Quantities Report_Secondary'!G2701</f>
        <v>0</v>
      </c>
    </row>
    <row r="2704" spans="1:4">
      <c r="A2704" s="15" t="str">
        <f>IF(ISNUMBER(VALUE(SUBSTITUTE('Quantities Report_Secondary'!$A2702,"+",""))), VALUE(SUBSTITUTE('Quantities Report_Secondary'!$A2702,"+","")),IF('Quantities Report_Secondary'!$A2702="","End of Project",$A2703))</f>
        <v>End of Project</v>
      </c>
      <c r="B2704" s="30" t="str">
        <f>IF(ISNUMBER('Quantities Report_Secondary'!$A2702), "", TRIM(CLEAN(SUBSTITUTE('Quantities Report_Secondary'!$A2702, CHAR(160), " "))))</f>
        <v/>
      </c>
      <c r="C2704" s="30">
        <f>'Quantities Report_Secondary'!F2702</f>
        <v>0</v>
      </c>
      <c r="D2704" s="32">
        <f>'Quantities Report_Secondary'!G2702</f>
        <v>0</v>
      </c>
    </row>
    <row r="2705" spans="1:4">
      <c r="A2705" s="15" t="str">
        <f>IF(ISNUMBER(VALUE(SUBSTITUTE('Quantities Report_Secondary'!$A2703,"+",""))), VALUE(SUBSTITUTE('Quantities Report_Secondary'!$A2703,"+","")),IF('Quantities Report_Secondary'!$A2703="","End of Project",$A2704))</f>
        <v>End of Project</v>
      </c>
      <c r="B2705" s="30" t="str">
        <f>IF(ISNUMBER('Quantities Report_Secondary'!$A2703), "", TRIM(CLEAN(SUBSTITUTE('Quantities Report_Secondary'!$A2703, CHAR(160), " "))))</f>
        <v/>
      </c>
      <c r="C2705" s="30">
        <f>'Quantities Report_Secondary'!F2703</f>
        <v>0</v>
      </c>
      <c r="D2705" s="32">
        <f>'Quantities Report_Secondary'!G2703</f>
        <v>0</v>
      </c>
    </row>
    <row r="2706" spans="1:4">
      <c r="A2706" s="15" t="str">
        <f>IF(ISNUMBER(VALUE(SUBSTITUTE('Quantities Report_Secondary'!$A2704,"+",""))), VALUE(SUBSTITUTE('Quantities Report_Secondary'!$A2704,"+","")),IF('Quantities Report_Secondary'!$A2704="","End of Project",$A2705))</f>
        <v>End of Project</v>
      </c>
      <c r="B2706" s="30" t="str">
        <f>IF(ISNUMBER('Quantities Report_Secondary'!$A2704), "", TRIM(CLEAN(SUBSTITUTE('Quantities Report_Secondary'!$A2704, CHAR(160), " "))))</f>
        <v/>
      </c>
      <c r="C2706" s="30">
        <f>'Quantities Report_Secondary'!F2704</f>
        <v>0</v>
      </c>
      <c r="D2706" s="32">
        <f>'Quantities Report_Secondary'!G2704</f>
        <v>0</v>
      </c>
    </row>
    <row r="2707" spans="1:4">
      <c r="A2707" s="15" t="str">
        <f>IF(ISNUMBER(VALUE(SUBSTITUTE('Quantities Report_Secondary'!$A2705,"+",""))), VALUE(SUBSTITUTE('Quantities Report_Secondary'!$A2705,"+","")),IF('Quantities Report_Secondary'!$A2705="","End of Project",$A2706))</f>
        <v>End of Project</v>
      </c>
      <c r="B2707" s="30" t="str">
        <f>IF(ISNUMBER('Quantities Report_Secondary'!$A2705), "", TRIM(CLEAN(SUBSTITUTE('Quantities Report_Secondary'!$A2705, CHAR(160), " "))))</f>
        <v/>
      </c>
      <c r="C2707" s="30">
        <f>'Quantities Report_Secondary'!F2705</f>
        <v>0</v>
      </c>
      <c r="D2707" s="32">
        <f>'Quantities Report_Secondary'!G2705</f>
        <v>0</v>
      </c>
    </row>
    <row r="2708" spans="1:4">
      <c r="A2708" s="15" t="str">
        <f>IF(ISNUMBER(VALUE(SUBSTITUTE('Quantities Report_Secondary'!$A2706,"+",""))), VALUE(SUBSTITUTE('Quantities Report_Secondary'!$A2706,"+","")),IF('Quantities Report_Secondary'!$A2706="","End of Project",$A2707))</f>
        <v>End of Project</v>
      </c>
      <c r="B2708" s="30" t="str">
        <f>IF(ISNUMBER('Quantities Report_Secondary'!$A2706), "", TRIM(CLEAN(SUBSTITUTE('Quantities Report_Secondary'!$A2706, CHAR(160), " "))))</f>
        <v/>
      </c>
      <c r="C2708" s="30">
        <f>'Quantities Report_Secondary'!F2706</f>
        <v>0</v>
      </c>
      <c r="D2708" s="32">
        <f>'Quantities Report_Secondary'!G2706</f>
        <v>0</v>
      </c>
    </row>
    <row r="2709" spans="1:4">
      <c r="A2709" s="15" t="str">
        <f>IF(ISNUMBER(VALUE(SUBSTITUTE('Quantities Report_Secondary'!$A2707,"+",""))), VALUE(SUBSTITUTE('Quantities Report_Secondary'!$A2707,"+","")),IF('Quantities Report_Secondary'!$A2707="","End of Project",$A2708))</f>
        <v>End of Project</v>
      </c>
      <c r="B2709" s="30" t="str">
        <f>IF(ISNUMBER('Quantities Report_Secondary'!$A2707), "", TRIM(CLEAN(SUBSTITUTE('Quantities Report_Secondary'!$A2707, CHAR(160), " "))))</f>
        <v/>
      </c>
      <c r="C2709" s="30">
        <f>'Quantities Report_Secondary'!F2707</f>
        <v>0</v>
      </c>
      <c r="D2709" s="32">
        <f>'Quantities Report_Secondary'!G2707</f>
        <v>0</v>
      </c>
    </row>
    <row r="2710" spans="1:4">
      <c r="A2710" s="15" t="str">
        <f>IF(ISNUMBER(VALUE(SUBSTITUTE('Quantities Report_Secondary'!$A2708,"+",""))), VALUE(SUBSTITUTE('Quantities Report_Secondary'!$A2708,"+","")),IF('Quantities Report_Secondary'!$A2708="","End of Project",$A2709))</f>
        <v>End of Project</v>
      </c>
      <c r="B2710" s="30" t="str">
        <f>IF(ISNUMBER('Quantities Report_Secondary'!$A2708), "", TRIM(CLEAN(SUBSTITUTE('Quantities Report_Secondary'!$A2708, CHAR(160), " "))))</f>
        <v/>
      </c>
      <c r="C2710" s="30">
        <f>'Quantities Report_Secondary'!F2708</f>
        <v>0</v>
      </c>
      <c r="D2710" s="32">
        <f>'Quantities Report_Secondary'!G2708</f>
        <v>0</v>
      </c>
    </row>
    <row r="2711" spans="1:4">
      <c r="A2711" s="15" t="str">
        <f>IF(ISNUMBER(VALUE(SUBSTITUTE('Quantities Report_Secondary'!$A2709,"+",""))), VALUE(SUBSTITUTE('Quantities Report_Secondary'!$A2709,"+","")),IF('Quantities Report_Secondary'!$A2709="","End of Project",$A2710))</f>
        <v>End of Project</v>
      </c>
      <c r="B2711" s="30" t="str">
        <f>IF(ISNUMBER('Quantities Report_Secondary'!$A2709), "", TRIM(CLEAN(SUBSTITUTE('Quantities Report_Secondary'!$A2709, CHAR(160), " "))))</f>
        <v/>
      </c>
      <c r="C2711" s="30">
        <f>'Quantities Report_Secondary'!F2709</f>
        <v>0</v>
      </c>
      <c r="D2711" s="32">
        <f>'Quantities Report_Secondary'!G2709</f>
        <v>0</v>
      </c>
    </row>
    <row r="2712" spans="1:4">
      <c r="A2712" s="15" t="str">
        <f>IF(ISNUMBER(VALUE(SUBSTITUTE('Quantities Report_Secondary'!$A2710,"+",""))), VALUE(SUBSTITUTE('Quantities Report_Secondary'!$A2710,"+","")),IF('Quantities Report_Secondary'!$A2710="","End of Project",$A2711))</f>
        <v>End of Project</v>
      </c>
      <c r="B2712" s="30" t="str">
        <f>IF(ISNUMBER('Quantities Report_Secondary'!$A2710), "", TRIM(CLEAN(SUBSTITUTE('Quantities Report_Secondary'!$A2710, CHAR(160), " "))))</f>
        <v/>
      </c>
      <c r="C2712" s="30">
        <f>'Quantities Report_Secondary'!F2710</f>
        <v>0</v>
      </c>
      <c r="D2712" s="32">
        <f>'Quantities Report_Secondary'!G2710</f>
        <v>0</v>
      </c>
    </row>
    <row r="2713" spans="1:4">
      <c r="A2713" s="15" t="str">
        <f>IF(ISNUMBER(VALUE(SUBSTITUTE('Quantities Report_Secondary'!$A2711,"+",""))), VALUE(SUBSTITUTE('Quantities Report_Secondary'!$A2711,"+","")),IF('Quantities Report_Secondary'!$A2711="","End of Project",$A2712))</f>
        <v>End of Project</v>
      </c>
      <c r="B2713" s="30" t="str">
        <f>IF(ISNUMBER('Quantities Report_Secondary'!$A2711), "", TRIM(CLEAN(SUBSTITUTE('Quantities Report_Secondary'!$A2711, CHAR(160), " "))))</f>
        <v/>
      </c>
      <c r="C2713" s="30">
        <f>'Quantities Report_Secondary'!F2711</f>
        <v>0</v>
      </c>
      <c r="D2713" s="32">
        <f>'Quantities Report_Secondary'!G2711</f>
        <v>0</v>
      </c>
    </row>
    <row r="2714" spans="1:4">
      <c r="A2714" s="15" t="str">
        <f>IF(ISNUMBER(VALUE(SUBSTITUTE('Quantities Report_Secondary'!$A2712,"+",""))), VALUE(SUBSTITUTE('Quantities Report_Secondary'!$A2712,"+","")),IF('Quantities Report_Secondary'!$A2712="","End of Project",$A2713))</f>
        <v>End of Project</v>
      </c>
      <c r="B2714" s="30" t="str">
        <f>IF(ISNUMBER('Quantities Report_Secondary'!$A2712), "", TRIM(CLEAN(SUBSTITUTE('Quantities Report_Secondary'!$A2712, CHAR(160), " "))))</f>
        <v/>
      </c>
      <c r="C2714" s="30">
        <f>'Quantities Report_Secondary'!F2712</f>
        <v>0</v>
      </c>
      <c r="D2714" s="32">
        <f>'Quantities Report_Secondary'!G2712</f>
        <v>0</v>
      </c>
    </row>
    <row r="2715" spans="1:4">
      <c r="A2715" s="15" t="str">
        <f>IF(ISNUMBER(VALUE(SUBSTITUTE('Quantities Report_Secondary'!$A2713,"+",""))), VALUE(SUBSTITUTE('Quantities Report_Secondary'!$A2713,"+","")),IF('Quantities Report_Secondary'!$A2713="","End of Project",$A2714))</f>
        <v>End of Project</v>
      </c>
      <c r="B2715" s="30" t="str">
        <f>IF(ISNUMBER('Quantities Report_Secondary'!$A2713), "", TRIM(CLEAN(SUBSTITUTE('Quantities Report_Secondary'!$A2713, CHAR(160), " "))))</f>
        <v/>
      </c>
      <c r="C2715" s="30">
        <f>'Quantities Report_Secondary'!F2713</f>
        <v>0</v>
      </c>
      <c r="D2715" s="32">
        <f>'Quantities Report_Secondary'!G2713</f>
        <v>0</v>
      </c>
    </row>
    <row r="2716" spans="1:4">
      <c r="A2716" s="15" t="str">
        <f>IF(ISNUMBER(VALUE(SUBSTITUTE('Quantities Report_Secondary'!$A2714,"+",""))), VALUE(SUBSTITUTE('Quantities Report_Secondary'!$A2714,"+","")),IF('Quantities Report_Secondary'!$A2714="","End of Project",$A2715))</f>
        <v>End of Project</v>
      </c>
      <c r="B2716" s="30" t="str">
        <f>IF(ISNUMBER('Quantities Report_Secondary'!$A2714), "", TRIM(CLEAN(SUBSTITUTE('Quantities Report_Secondary'!$A2714, CHAR(160), " "))))</f>
        <v/>
      </c>
      <c r="C2716" s="30">
        <f>'Quantities Report_Secondary'!F2714</f>
        <v>0</v>
      </c>
      <c r="D2716" s="32">
        <f>'Quantities Report_Secondary'!G2714</f>
        <v>0</v>
      </c>
    </row>
    <row r="2717" spans="1:4">
      <c r="A2717" s="15" t="str">
        <f>IF(ISNUMBER(VALUE(SUBSTITUTE('Quantities Report_Secondary'!$A2715,"+",""))), VALUE(SUBSTITUTE('Quantities Report_Secondary'!$A2715,"+","")),IF('Quantities Report_Secondary'!$A2715="","End of Project",$A2716))</f>
        <v>End of Project</v>
      </c>
      <c r="B2717" s="30" t="str">
        <f>IF(ISNUMBER('Quantities Report_Secondary'!$A2715), "", TRIM(CLEAN(SUBSTITUTE('Quantities Report_Secondary'!$A2715, CHAR(160), " "))))</f>
        <v/>
      </c>
      <c r="C2717" s="30">
        <f>'Quantities Report_Secondary'!F2715</f>
        <v>0</v>
      </c>
      <c r="D2717" s="32">
        <f>'Quantities Report_Secondary'!G2715</f>
        <v>0</v>
      </c>
    </row>
    <row r="2718" spans="1:4">
      <c r="A2718" s="15" t="str">
        <f>IF(ISNUMBER(VALUE(SUBSTITUTE('Quantities Report_Secondary'!$A2716,"+",""))), VALUE(SUBSTITUTE('Quantities Report_Secondary'!$A2716,"+","")),IF('Quantities Report_Secondary'!$A2716="","End of Project",$A2717))</f>
        <v>End of Project</v>
      </c>
      <c r="B2718" s="30" t="str">
        <f>IF(ISNUMBER('Quantities Report_Secondary'!$A2716), "", TRIM(CLEAN(SUBSTITUTE('Quantities Report_Secondary'!$A2716, CHAR(160), " "))))</f>
        <v/>
      </c>
      <c r="C2718" s="30">
        <f>'Quantities Report_Secondary'!F2716</f>
        <v>0</v>
      </c>
      <c r="D2718" s="32">
        <f>'Quantities Report_Secondary'!G2716</f>
        <v>0</v>
      </c>
    </row>
    <row r="2719" spans="1:4">
      <c r="A2719" s="15" t="str">
        <f>IF(ISNUMBER(VALUE(SUBSTITUTE('Quantities Report_Secondary'!$A2717,"+",""))), VALUE(SUBSTITUTE('Quantities Report_Secondary'!$A2717,"+","")),IF('Quantities Report_Secondary'!$A2717="","End of Project",$A2718))</f>
        <v>End of Project</v>
      </c>
      <c r="B2719" s="30" t="str">
        <f>IF(ISNUMBER('Quantities Report_Secondary'!$A2717), "", TRIM(CLEAN(SUBSTITUTE('Quantities Report_Secondary'!$A2717, CHAR(160), " "))))</f>
        <v/>
      </c>
      <c r="C2719" s="30">
        <f>'Quantities Report_Secondary'!F2717</f>
        <v>0</v>
      </c>
      <c r="D2719" s="32">
        <f>'Quantities Report_Secondary'!G2717</f>
        <v>0</v>
      </c>
    </row>
    <row r="2720" spans="1:4">
      <c r="A2720" s="15" t="str">
        <f>IF(ISNUMBER(VALUE(SUBSTITUTE('Quantities Report_Secondary'!$A2718,"+",""))), VALUE(SUBSTITUTE('Quantities Report_Secondary'!$A2718,"+","")),IF('Quantities Report_Secondary'!$A2718="","End of Project",$A2719))</f>
        <v>End of Project</v>
      </c>
      <c r="B2720" s="30" t="str">
        <f>IF(ISNUMBER('Quantities Report_Secondary'!$A2718), "", TRIM(CLEAN(SUBSTITUTE('Quantities Report_Secondary'!$A2718, CHAR(160), " "))))</f>
        <v/>
      </c>
      <c r="C2720" s="30">
        <f>'Quantities Report_Secondary'!F2718</f>
        <v>0</v>
      </c>
      <c r="D2720" s="32">
        <f>'Quantities Report_Secondary'!G2718</f>
        <v>0</v>
      </c>
    </row>
    <row r="2721" spans="1:4">
      <c r="A2721" s="15" t="str">
        <f>IF(ISNUMBER(VALUE(SUBSTITUTE('Quantities Report_Secondary'!$A2719,"+",""))), VALUE(SUBSTITUTE('Quantities Report_Secondary'!$A2719,"+","")),IF('Quantities Report_Secondary'!$A2719="","End of Project",$A2720))</f>
        <v>End of Project</v>
      </c>
      <c r="B2721" s="30" t="str">
        <f>IF(ISNUMBER('Quantities Report_Secondary'!$A2719), "", TRIM(CLEAN(SUBSTITUTE('Quantities Report_Secondary'!$A2719, CHAR(160), " "))))</f>
        <v/>
      </c>
      <c r="C2721" s="30">
        <f>'Quantities Report_Secondary'!F2719</f>
        <v>0</v>
      </c>
      <c r="D2721" s="32">
        <f>'Quantities Report_Secondary'!G2719</f>
        <v>0</v>
      </c>
    </row>
    <row r="2722" spans="1:4">
      <c r="A2722" s="15" t="str">
        <f>IF(ISNUMBER(VALUE(SUBSTITUTE('Quantities Report_Secondary'!$A2720,"+",""))), VALUE(SUBSTITUTE('Quantities Report_Secondary'!$A2720,"+","")),IF('Quantities Report_Secondary'!$A2720="","End of Project",$A2721))</f>
        <v>End of Project</v>
      </c>
      <c r="B2722" s="30" t="str">
        <f>IF(ISNUMBER('Quantities Report_Secondary'!$A2720), "", TRIM(CLEAN(SUBSTITUTE('Quantities Report_Secondary'!$A2720, CHAR(160), " "))))</f>
        <v/>
      </c>
      <c r="C2722" s="30">
        <f>'Quantities Report_Secondary'!F2720</f>
        <v>0</v>
      </c>
      <c r="D2722" s="32">
        <f>'Quantities Report_Secondary'!G2720</f>
        <v>0</v>
      </c>
    </row>
    <row r="2723" spans="1:4">
      <c r="A2723" s="15" t="str">
        <f>IF(ISNUMBER(VALUE(SUBSTITUTE('Quantities Report_Secondary'!$A2721,"+",""))), VALUE(SUBSTITUTE('Quantities Report_Secondary'!$A2721,"+","")),IF('Quantities Report_Secondary'!$A2721="","End of Project",$A2722))</f>
        <v>End of Project</v>
      </c>
      <c r="B2723" s="30" t="str">
        <f>IF(ISNUMBER('Quantities Report_Secondary'!$A2721), "", TRIM(CLEAN(SUBSTITUTE('Quantities Report_Secondary'!$A2721, CHAR(160), " "))))</f>
        <v/>
      </c>
      <c r="C2723" s="30">
        <f>'Quantities Report_Secondary'!F2721</f>
        <v>0</v>
      </c>
      <c r="D2723" s="32">
        <f>'Quantities Report_Secondary'!G2721</f>
        <v>0</v>
      </c>
    </row>
    <row r="2724" spans="1:4">
      <c r="A2724" s="15" t="str">
        <f>IF(ISNUMBER(VALUE(SUBSTITUTE('Quantities Report_Secondary'!$A2722,"+",""))), VALUE(SUBSTITUTE('Quantities Report_Secondary'!$A2722,"+","")),IF('Quantities Report_Secondary'!$A2722="","End of Project",$A2723))</f>
        <v>End of Project</v>
      </c>
      <c r="B2724" s="30" t="str">
        <f>IF(ISNUMBER('Quantities Report_Secondary'!$A2722), "", TRIM(CLEAN(SUBSTITUTE('Quantities Report_Secondary'!$A2722, CHAR(160), " "))))</f>
        <v/>
      </c>
      <c r="C2724" s="30">
        <f>'Quantities Report_Secondary'!F2722</f>
        <v>0</v>
      </c>
      <c r="D2724" s="32">
        <f>'Quantities Report_Secondary'!G2722</f>
        <v>0</v>
      </c>
    </row>
    <row r="2725" spans="1:4">
      <c r="A2725" s="15" t="str">
        <f>IF(ISNUMBER(VALUE(SUBSTITUTE('Quantities Report_Secondary'!$A2723,"+",""))), VALUE(SUBSTITUTE('Quantities Report_Secondary'!$A2723,"+","")),IF('Quantities Report_Secondary'!$A2723="","End of Project",$A2724))</f>
        <v>End of Project</v>
      </c>
      <c r="B2725" s="30" t="str">
        <f>IF(ISNUMBER('Quantities Report_Secondary'!$A2723), "", TRIM(CLEAN(SUBSTITUTE('Quantities Report_Secondary'!$A2723, CHAR(160), " "))))</f>
        <v/>
      </c>
      <c r="C2725" s="30">
        <f>'Quantities Report_Secondary'!F2723</f>
        <v>0</v>
      </c>
      <c r="D2725" s="32">
        <f>'Quantities Report_Secondary'!G2723</f>
        <v>0</v>
      </c>
    </row>
    <row r="2726" spans="1:4">
      <c r="A2726" s="15" t="str">
        <f>IF(ISNUMBER(VALUE(SUBSTITUTE('Quantities Report_Secondary'!$A2724,"+",""))), VALUE(SUBSTITUTE('Quantities Report_Secondary'!$A2724,"+","")),IF('Quantities Report_Secondary'!$A2724="","End of Project",$A2725))</f>
        <v>End of Project</v>
      </c>
      <c r="B2726" s="30" t="str">
        <f>IF(ISNUMBER('Quantities Report_Secondary'!$A2724), "", TRIM(CLEAN(SUBSTITUTE('Quantities Report_Secondary'!$A2724, CHAR(160), " "))))</f>
        <v/>
      </c>
      <c r="C2726" s="30">
        <f>'Quantities Report_Secondary'!F2724</f>
        <v>0</v>
      </c>
      <c r="D2726" s="32">
        <f>'Quantities Report_Secondary'!G2724</f>
        <v>0</v>
      </c>
    </row>
    <row r="2727" spans="1:4">
      <c r="A2727" s="15" t="str">
        <f>IF(ISNUMBER(VALUE(SUBSTITUTE('Quantities Report_Secondary'!$A2725,"+",""))), VALUE(SUBSTITUTE('Quantities Report_Secondary'!$A2725,"+","")),IF('Quantities Report_Secondary'!$A2725="","End of Project",$A2726))</f>
        <v>End of Project</v>
      </c>
      <c r="B2727" s="30" t="str">
        <f>IF(ISNUMBER('Quantities Report_Secondary'!$A2725), "", TRIM(CLEAN(SUBSTITUTE('Quantities Report_Secondary'!$A2725, CHAR(160), " "))))</f>
        <v/>
      </c>
      <c r="C2727" s="30">
        <f>'Quantities Report_Secondary'!F2725</f>
        <v>0</v>
      </c>
      <c r="D2727" s="32">
        <f>'Quantities Report_Secondary'!G2725</f>
        <v>0</v>
      </c>
    </row>
    <row r="2728" spans="1:4">
      <c r="A2728" s="15" t="str">
        <f>IF(ISNUMBER(VALUE(SUBSTITUTE('Quantities Report_Secondary'!$A2726,"+",""))), VALUE(SUBSTITUTE('Quantities Report_Secondary'!$A2726,"+","")),IF('Quantities Report_Secondary'!$A2726="","End of Project",$A2727))</f>
        <v>End of Project</v>
      </c>
      <c r="B2728" s="30" t="str">
        <f>IF(ISNUMBER('Quantities Report_Secondary'!$A2726), "", TRIM(CLEAN(SUBSTITUTE('Quantities Report_Secondary'!$A2726, CHAR(160), " "))))</f>
        <v/>
      </c>
      <c r="C2728" s="30">
        <f>'Quantities Report_Secondary'!F2726</f>
        <v>0</v>
      </c>
      <c r="D2728" s="32">
        <f>'Quantities Report_Secondary'!G2726</f>
        <v>0</v>
      </c>
    </row>
    <row r="2729" spans="1:4">
      <c r="A2729" s="15" t="str">
        <f>IF(ISNUMBER(VALUE(SUBSTITUTE('Quantities Report_Secondary'!$A2727,"+",""))), VALUE(SUBSTITUTE('Quantities Report_Secondary'!$A2727,"+","")),IF('Quantities Report_Secondary'!$A2727="","End of Project",$A2728))</f>
        <v>End of Project</v>
      </c>
      <c r="B2729" s="30" t="str">
        <f>IF(ISNUMBER('Quantities Report_Secondary'!$A2727), "", TRIM(CLEAN(SUBSTITUTE('Quantities Report_Secondary'!$A2727, CHAR(160), " "))))</f>
        <v/>
      </c>
      <c r="C2729" s="30">
        <f>'Quantities Report_Secondary'!F2727</f>
        <v>0</v>
      </c>
      <c r="D2729" s="32">
        <f>'Quantities Report_Secondary'!G2727</f>
        <v>0</v>
      </c>
    </row>
    <row r="2730" spans="1:4">
      <c r="A2730" s="15" t="str">
        <f>IF(ISNUMBER(VALUE(SUBSTITUTE('Quantities Report_Secondary'!$A2728,"+",""))), VALUE(SUBSTITUTE('Quantities Report_Secondary'!$A2728,"+","")),IF('Quantities Report_Secondary'!$A2728="","End of Project",$A2729))</f>
        <v>End of Project</v>
      </c>
      <c r="B2730" s="30" t="str">
        <f>IF(ISNUMBER('Quantities Report_Secondary'!$A2728), "", TRIM(CLEAN(SUBSTITUTE('Quantities Report_Secondary'!$A2728, CHAR(160), " "))))</f>
        <v/>
      </c>
      <c r="C2730" s="30">
        <f>'Quantities Report_Secondary'!F2728</f>
        <v>0</v>
      </c>
      <c r="D2730" s="32">
        <f>'Quantities Report_Secondary'!G2728</f>
        <v>0</v>
      </c>
    </row>
    <row r="2731" spans="1:4">
      <c r="A2731" s="15" t="str">
        <f>IF(ISNUMBER(VALUE(SUBSTITUTE('Quantities Report_Secondary'!$A2729,"+",""))), VALUE(SUBSTITUTE('Quantities Report_Secondary'!$A2729,"+","")),IF('Quantities Report_Secondary'!$A2729="","End of Project",$A2730))</f>
        <v>End of Project</v>
      </c>
      <c r="B2731" s="30" t="str">
        <f>IF(ISNUMBER('Quantities Report_Secondary'!$A2729), "", TRIM(CLEAN(SUBSTITUTE('Quantities Report_Secondary'!$A2729, CHAR(160), " "))))</f>
        <v/>
      </c>
      <c r="C2731" s="30">
        <f>'Quantities Report_Secondary'!F2729</f>
        <v>0</v>
      </c>
      <c r="D2731" s="32">
        <f>'Quantities Report_Secondary'!G2729</f>
        <v>0</v>
      </c>
    </row>
    <row r="2732" spans="1:4">
      <c r="A2732" s="15" t="str">
        <f>IF(ISNUMBER(VALUE(SUBSTITUTE('Quantities Report_Secondary'!$A2730,"+",""))), VALUE(SUBSTITUTE('Quantities Report_Secondary'!$A2730,"+","")),IF('Quantities Report_Secondary'!$A2730="","End of Project",$A2731))</f>
        <v>End of Project</v>
      </c>
      <c r="B2732" s="30" t="str">
        <f>IF(ISNUMBER('Quantities Report_Secondary'!$A2730), "", TRIM(CLEAN(SUBSTITUTE('Quantities Report_Secondary'!$A2730, CHAR(160), " "))))</f>
        <v/>
      </c>
      <c r="C2732" s="30">
        <f>'Quantities Report_Secondary'!F2730</f>
        <v>0</v>
      </c>
      <c r="D2732" s="32">
        <f>'Quantities Report_Secondary'!G2730</f>
        <v>0</v>
      </c>
    </row>
    <row r="2733" spans="1:4">
      <c r="A2733" s="15" t="str">
        <f>IF(ISNUMBER(VALUE(SUBSTITUTE('Quantities Report_Secondary'!$A2731,"+",""))), VALUE(SUBSTITUTE('Quantities Report_Secondary'!$A2731,"+","")),IF('Quantities Report_Secondary'!$A2731="","End of Project",$A2732))</f>
        <v>End of Project</v>
      </c>
      <c r="B2733" s="30" t="str">
        <f>IF(ISNUMBER('Quantities Report_Secondary'!$A2731), "", TRIM(CLEAN(SUBSTITUTE('Quantities Report_Secondary'!$A2731, CHAR(160), " "))))</f>
        <v/>
      </c>
      <c r="C2733" s="30">
        <f>'Quantities Report_Secondary'!F2731</f>
        <v>0</v>
      </c>
      <c r="D2733" s="32">
        <f>'Quantities Report_Secondary'!G2731</f>
        <v>0</v>
      </c>
    </row>
    <row r="2734" spans="1:4">
      <c r="A2734" s="15" t="str">
        <f>IF(ISNUMBER(VALUE(SUBSTITUTE('Quantities Report_Secondary'!$A2732,"+",""))), VALUE(SUBSTITUTE('Quantities Report_Secondary'!$A2732,"+","")),IF('Quantities Report_Secondary'!$A2732="","End of Project",$A2733))</f>
        <v>End of Project</v>
      </c>
      <c r="B2734" s="30" t="str">
        <f>IF(ISNUMBER('Quantities Report_Secondary'!$A2732), "", TRIM(CLEAN(SUBSTITUTE('Quantities Report_Secondary'!$A2732, CHAR(160), " "))))</f>
        <v/>
      </c>
      <c r="C2734" s="30">
        <f>'Quantities Report_Secondary'!F2732</f>
        <v>0</v>
      </c>
      <c r="D2734" s="32">
        <f>'Quantities Report_Secondary'!G2732</f>
        <v>0</v>
      </c>
    </row>
    <row r="2735" spans="1:4">
      <c r="A2735" s="15" t="str">
        <f>IF(ISNUMBER(VALUE(SUBSTITUTE('Quantities Report_Secondary'!$A2733,"+",""))), VALUE(SUBSTITUTE('Quantities Report_Secondary'!$A2733,"+","")),IF('Quantities Report_Secondary'!$A2733="","End of Project",$A2734))</f>
        <v>End of Project</v>
      </c>
      <c r="B2735" s="30" t="str">
        <f>IF(ISNUMBER('Quantities Report_Secondary'!$A2733), "", TRIM(CLEAN(SUBSTITUTE('Quantities Report_Secondary'!$A2733, CHAR(160), " "))))</f>
        <v/>
      </c>
      <c r="C2735" s="30">
        <f>'Quantities Report_Secondary'!F2733</f>
        <v>0</v>
      </c>
      <c r="D2735" s="32">
        <f>'Quantities Report_Secondary'!G2733</f>
        <v>0</v>
      </c>
    </row>
    <row r="2736" spans="1:4">
      <c r="A2736" s="15" t="str">
        <f>IF(ISNUMBER(VALUE(SUBSTITUTE('Quantities Report_Secondary'!$A2734,"+",""))), VALUE(SUBSTITUTE('Quantities Report_Secondary'!$A2734,"+","")),IF('Quantities Report_Secondary'!$A2734="","End of Project",$A2735))</f>
        <v>End of Project</v>
      </c>
      <c r="B2736" s="30" t="str">
        <f>IF(ISNUMBER('Quantities Report_Secondary'!$A2734), "", TRIM(CLEAN(SUBSTITUTE('Quantities Report_Secondary'!$A2734, CHAR(160), " "))))</f>
        <v/>
      </c>
      <c r="C2736" s="30">
        <f>'Quantities Report_Secondary'!F2734</f>
        <v>0</v>
      </c>
      <c r="D2736" s="32">
        <f>'Quantities Report_Secondary'!G2734</f>
        <v>0</v>
      </c>
    </row>
    <row r="2737" spans="1:4">
      <c r="A2737" s="15" t="str">
        <f>IF(ISNUMBER(VALUE(SUBSTITUTE('Quantities Report_Secondary'!$A2735,"+",""))), VALUE(SUBSTITUTE('Quantities Report_Secondary'!$A2735,"+","")),IF('Quantities Report_Secondary'!$A2735="","End of Project",$A2736))</f>
        <v>End of Project</v>
      </c>
      <c r="B2737" s="30" t="str">
        <f>IF(ISNUMBER('Quantities Report_Secondary'!$A2735), "", TRIM(CLEAN(SUBSTITUTE('Quantities Report_Secondary'!$A2735, CHAR(160), " "))))</f>
        <v/>
      </c>
      <c r="C2737" s="30">
        <f>'Quantities Report_Secondary'!F2735</f>
        <v>0</v>
      </c>
      <c r="D2737" s="32">
        <f>'Quantities Report_Secondary'!G2735</f>
        <v>0</v>
      </c>
    </row>
    <row r="2738" spans="1:4">
      <c r="A2738" s="15" t="str">
        <f>IF(ISNUMBER(VALUE(SUBSTITUTE('Quantities Report_Secondary'!$A2736,"+",""))), VALUE(SUBSTITUTE('Quantities Report_Secondary'!$A2736,"+","")),IF('Quantities Report_Secondary'!$A2736="","End of Project",$A2737))</f>
        <v>End of Project</v>
      </c>
      <c r="B2738" s="30" t="str">
        <f>IF(ISNUMBER('Quantities Report_Secondary'!$A2736), "", TRIM(CLEAN(SUBSTITUTE('Quantities Report_Secondary'!$A2736, CHAR(160), " "))))</f>
        <v/>
      </c>
      <c r="C2738" s="30">
        <f>'Quantities Report_Secondary'!F2736</f>
        <v>0</v>
      </c>
      <c r="D2738" s="32">
        <f>'Quantities Report_Secondary'!G2736</f>
        <v>0</v>
      </c>
    </row>
    <row r="2739" spans="1:4">
      <c r="A2739" s="15" t="str">
        <f>IF(ISNUMBER(VALUE(SUBSTITUTE('Quantities Report_Secondary'!$A2737,"+",""))), VALUE(SUBSTITUTE('Quantities Report_Secondary'!$A2737,"+","")),IF('Quantities Report_Secondary'!$A2737="","End of Project",$A2738))</f>
        <v>End of Project</v>
      </c>
      <c r="B2739" s="30" t="str">
        <f>IF(ISNUMBER('Quantities Report_Secondary'!$A2737), "", TRIM(CLEAN(SUBSTITUTE('Quantities Report_Secondary'!$A2737, CHAR(160), " "))))</f>
        <v/>
      </c>
      <c r="C2739" s="30">
        <f>'Quantities Report_Secondary'!F2737</f>
        <v>0</v>
      </c>
      <c r="D2739" s="32">
        <f>'Quantities Report_Secondary'!G2737</f>
        <v>0</v>
      </c>
    </row>
    <row r="2740" spans="1:4">
      <c r="A2740" s="15" t="str">
        <f>IF(ISNUMBER(VALUE(SUBSTITUTE('Quantities Report_Secondary'!$A2738,"+",""))), VALUE(SUBSTITUTE('Quantities Report_Secondary'!$A2738,"+","")),IF('Quantities Report_Secondary'!$A2738="","End of Project",$A2739))</f>
        <v>End of Project</v>
      </c>
      <c r="B2740" s="30" t="str">
        <f>IF(ISNUMBER('Quantities Report_Secondary'!$A2738), "", TRIM(CLEAN(SUBSTITUTE('Quantities Report_Secondary'!$A2738, CHAR(160), " "))))</f>
        <v/>
      </c>
      <c r="C2740" s="30">
        <f>'Quantities Report_Secondary'!F2738</f>
        <v>0</v>
      </c>
      <c r="D2740" s="32">
        <f>'Quantities Report_Secondary'!G2738</f>
        <v>0</v>
      </c>
    </row>
    <row r="2741" spans="1:4">
      <c r="A2741" s="15" t="str">
        <f>IF(ISNUMBER(VALUE(SUBSTITUTE('Quantities Report_Secondary'!$A2739,"+",""))), VALUE(SUBSTITUTE('Quantities Report_Secondary'!$A2739,"+","")),IF('Quantities Report_Secondary'!$A2739="","End of Project",$A2740))</f>
        <v>End of Project</v>
      </c>
      <c r="B2741" s="30" t="str">
        <f>IF(ISNUMBER('Quantities Report_Secondary'!$A2739), "", TRIM(CLEAN(SUBSTITUTE('Quantities Report_Secondary'!$A2739, CHAR(160), " "))))</f>
        <v/>
      </c>
      <c r="C2741" s="30">
        <f>'Quantities Report_Secondary'!F2739</f>
        <v>0</v>
      </c>
      <c r="D2741" s="32">
        <f>'Quantities Report_Secondary'!G2739</f>
        <v>0</v>
      </c>
    </row>
    <row r="2742" spans="1:4">
      <c r="A2742" s="15" t="str">
        <f>IF(ISNUMBER(VALUE(SUBSTITUTE('Quantities Report_Secondary'!$A2740,"+",""))), VALUE(SUBSTITUTE('Quantities Report_Secondary'!$A2740,"+","")),IF('Quantities Report_Secondary'!$A2740="","End of Project",$A2741))</f>
        <v>End of Project</v>
      </c>
      <c r="B2742" s="30" t="str">
        <f>IF(ISNUMBER('Quantities Report_Secondary'!$A2740), "", TRIM(CLEAN(SUBSTITUTE('Quantities Report_Secondary'!$A2740, CHAR(160), " "))))</f>
        <v/>
      </c>
      <c r="C2742" s="30">
        <f>'Quantities Report_Secondary'!F2740</f>
        <v>0</v>
      </c>
      <c r="D2742" s="32">
        <f>'Quantities Report_Secondary'!G2740</f>
        <v>0</v>
      </c>
    </row>
    <row r="2743" spans="1:4">
      <c r="A2743" s="15" t="str">
        <f>IF(ISNUMBER(VALUE(SUBSTITUTE('Quantities Report_Secondary'!$A2741,"+",""))), VALUE(SUBSTITUTE('Quantities Report_Secondary'!$A2741,"+","")),IF('Quantities Report_Secondary'!$A2741="","End of Project",$A2742))</f>
        <v>End of Project</v>
      </c>
      <c r="B2743" s="30" t="str">
        <f>IF(ISNUMBER('Quantities Report_Secondary'!$A2741), "", TRIM(CLEAN(SUBSTITUTE('Quantities Report_Secondary'!$A2741, CHAR(160), " "))))</f>
        <v/>
      </c>
      <c r="C2743" s="30">
        <f>'Quantities Report_Secondary'!F2741</f>
        <v>0</v>
      </c>
      <c r="D2743" s="32">
        <f>'Quantities Report_Secondary'!G2741</f>
        <v>0</v>
      </c>
    </row>
    <row r="2744" spans="1:4">
      <c r="A2744" s="15" t="str">
        <f>IF(ISNUMBER(VALUE(SUBSTITUTE('Quantities Report_Secondary'!$A2742,"+",""))), VALUE(SUBSTITUTE('Quantities Report_Secondary'!$A2742,"+","")),IF('Quantities Report_Secondary'!$A2742="","End of Project",$A2743))</f>
        <v>End of Project</v>
      </c>
      <c r="B2744" s="30" t="str">
        <f>IF(ISNUMBER('Quantities Report_Secondary'!$A2742), "", TRIM(CLEAN(SUBSTITUTE('Quantities Report_Secondary'!$A2742, CHAR(160), " "))))</f>
        <v/>
      </c>
      <c r="C2744" s="30">
        <f>'Quantities Report_Secondary'!F2742</f>
        <v>0</v>
      </c>
      <c r="D2744" s="32">
        <f>'Quantities Report_Secondary'!G2742</f>
        <v>0</v>
      </c>
    </row>
    <row r="2745" spans="1:4">
      <c r="A2745" s="15" t="str">
        <f>IF(ISNUMBER(VALUE(SUBSTITUTE('Quantities Report_Secondary'!$A2743,"+",""))), VALUE(SUBSTITUTE('Quantities Report_Secondary'!$A2743,"+","")),IF('Quantities Report_Secondary'!$A2743="","End of Project",$A2744))</f>
        <v>End of Project</v>
      </c>
      <c r="B2745" s="30" t="str">
        <f>IF(ISNUMBER('Quantities Report_Secondary'!$A2743), "", TRIM(CLEAN(SUBSTITUTE('Quantities Report_Secondary'!$A2743, CHAR(160), " "))))</f>
        <v/>
      </c>
      <c r="C2745" s="30">
        <f>'Quantities Report_Secondary'!F2743</f>
        <v>0</v>
      </c>
      <c r="D2745" s="32">
        <f>'Quantities Report_Secondary'!G2743</f>
        <v>0</v>
      </c>
    </row>
    <row r="2746" spans="1:4">
      <c r="A2746" s="15" t="str">
        <f>IF(ISNUMBER(VALUE(SUBSTITUTE('Quantities Report_Secondary'!$A2744,"+",""))), VALUE(SUBSTITUTE('Quantities Report_Secondary'!$A2744,"+","")),IF('Quantities Report_Secondary'!$A2744="","End of Project",$A2745))</f>
        <v>End of Project</v>
      </c>
      <c r="B2746" s="30" t="str">
        <f>IF(ISNUMBER('Quantities Report_Secondary'!$A2744), "", TRIM(CLEAN(SUBSTITUTE('Quantities Report_Secondary'!$A2744, CHAR(160), " "))))</f>
        <v/>
      </c>
      <c r="C2746" s="30">
        <f>'Quantities Report_Secondary'!F2744</f>
        <v>0</v>
      </c>
      <c r="D2746" s="32">
        <f>'Quantities Report_Secondary'!G2744</f>
        <v>0</v>
      </c>
    </row>
    <row r="2747" spans="1:4">
      <c r="A2747" s="15" t="str">
        <f>IF(ISNUMBER(VALUE(SUBSTITUTE('Quantities Report_Secondary'!$A2745,"+",""))), VALUE(SUBSTITUTE('Quantities Report_Secondary'!$A2745,"+","")),IF('Quantities Report_Secondary'!$A2745="","End of Project",$A2746))</f>
        <v>End of Project</v>
      </c>
      <c r="B2747" s="30" t="str">
        <f>IF(ISNUMBER('Quantities Report_Secondary'!$A2745), "", TRIM(CLEAN(SUBSTITUTE('Quantities Report_Secondary'!$A2745, CHAR(160), " "))))</f>
        <v/>
      </c>
      <c r="C2747" s="30">
        <f>'Quantities Report_Secondary'!F2745</f>
        <v>0</v>
      </c>
      <c r="D2747" s="32">
        <f>'Quantities Report_Secondary'!G2745</f>
        <v>0</v>
      </c>
    </row>
    <row r="2748" spans="1:4">
      <c r="A2748" s="15" t="str">
        <f>IF(ISNUMBER(VALUE(SUBSTITUTE('Quantities Report_Secondary'!$A2746,"+",""))), VALUE(SUBSTITUTE('Quantities Report_Secondary'!$A2746,"+","")),IF('Quantities Report_Secondary'!$A2746="","End of Project",$A2747))</f>
        <v>End of Project</v>
      </c>
      <c r="B2748" s="30" t="str">
        <f>IF(ISNUMBER('Quantities Report_Secondary'!$A2746), "", TRIM(CLEAN(SUBSTITUTE('Quantities Report_Secondary'!$A2746, CHAR(160), " "))))</f>
        <v/>
      </c>
      <c r="C2748" s="30">
        <f>'Quantities Report_Secondary'!F2746</f>
        <v>0</v>
      </c>
      <c r="D2748" s="32">
        <f>'Quantities Report_Secondary'!G2746</f>
        <v>0</v>
      </c>
    </row>
    <row r="2749" spans="1:4">
      <c r="A2749" s="15" t="str">
        <f>IF(ISNUMBER(VALUE(SUBSTITUTE('Quantities Report_Secondary'!$A2747,"+",""))), VALUE(SUBSTITUTE('Quantities Report_Secondary'!$A2747,"+","")),IF('Quantities Report_Secondary'!$A2747="","End of Project",$A2748))</f>
        <v>End of Project</v>
      </c>
      <c r="B2749" s="30" t="str">
        <f>IF(ISNUMBER('Quantities Report_Secondary'!$A2747), "", TRIM(CLEAN(SUBSTITUTE('Quantities Report_Secondary'!$A2747, CHAR(160), " "))))</f>
        <v/>
      </c>
      <c r="C2749" s="30">
        <f>'Quantities Report_Secondary'!F2747</f>
        <v>0</v>
      </c>
      <c r="D2749" s="32">
        <f>'Quantities Report_Secondary'!G2747</f>
        <v>0</v>
      </c>
    </row>
    <row r="2750" spans="1:4">
      <c r="A2750" s="15" t="str">
        <f>IF(ISNUMBER(VALUE(SUBSTITUTE('Quantities Report_Secondary'!$A2748,"+",""))), VALUE(SUBSTITUTE('Quantities Report_Secondary'!$A2748,"+","")),IF('Quantities Report_Secondary'!$A2748="","End of Project",$A2749))</f>
        <v>End of Project</v>
      </c>
      <c r="B2750" s="30" t="str">
        <f>IF(ISNUMBER('Quantities Report_Secondary'!$A2748), "", TRIM(CLEAN(SUBSTITUTE('Quantities Report_Secondary'!$A2748, CHAR(160), " "))))</f>
        <v/>
      </c>
      <c r="C2750" s="30">
        <f>'Quantities Report_Secondary'!F2748</f>
        <v>0</v>
      </c>
      <c r="D2750" s="32">
        <f>'Quantities Report_Secondary'!G2748</f>
        <v>0</v>
      </c>
    </row>
    <row r="2751" spans="1:4">
      <c r="A2751" s="15" t="str">
        <f>IF(ISNUMBER(VALUE(SUBSTITUTE('Quantities Report_Secondary'!$A2749,"+",""))), VALUE(SUBSTITUTE('Quantities Report_Secondary'!$A2749,"+","")),IF('Quantities Report_Secondary'!$A2749="","End of Project",$A2750))</f>
        <v>End of Project</v>
      </c>
      <c r="B2751" s="30" t="str">
        <f>IF(ISNUMBER('Quantities Report_Secondary'!$A2749), "", TRIM(CLEAN(SUBSTITUTE('Quantities Report_Secondary'!$A2749, CHAR(160), " "))))</f>
        <v/>
      </c>
      <c r="C2751" s="30">
        <f>'Quantities Report_Secondary'!F2749</f>
        <v>0</v>
      </c>
      <c r="D2751" s="32">
        <f>'Quantities Report_Secondary'!G2749</f>
        <v>0</v>
      </c>
    </row>
    <row r="2752" spans="1:4">
      <c r="A2752" s="15" t="str">
        <f>IF(ISNUMBER(VALUE(SUBSTITUTE('Quantities Report_Secondary'!$A2750,"+",""))), VALUE(SUBSTITUTE('Quantities Report_Secondary'!$A2750,"+","")),IF('Quantities Report_Secondary'!$A2750="","End of Project",$A2751))</f>
        <v>End of Project</v>
      </c>
      <c r="B2752" s="30" t="str">
        <f>IF(ISNUMBER('Quantities Report_Secondary'!$A2750), "", TRIM(CLEAN(SUBSTITUTE('Quantities Report_Secondary'!$A2750, CHAR(160), " "))))</f>
        <v/>
      </c>
      <c r="C2752" s="30">
        <f>'Quantities Report_Secondary'!F2750</f>
        <v>0</v>
      </c>
      <c r="D2752" s="32">
        <f>'Quantities Report_Secondary'!G2750</f>
        <v>0</v>
      </c>
    </row>
    <row r="2753" spans="1:4">
      <c r="A2753" s="15" t="str">
        <f>IF(ISNUMBER(VALUE(SUBSTITUTE('Quantities Report_Secondary'!$A2751,"+",""))), VALUE(SUBSTITUTE('Quantities Report_Secondary'!$A2751,"+","")),IF('Quantities Report_Secondary'!$A2751="","End of Project",$A2752))</f>
        <v>End of Project</v>
      </c>
      <c r="B2753" s="30" t="str">
        <f>IF(ISNUMBER('Quantities Report_Secondary'!$A2751), "", TRIM(CLEAN(SUBSTITUTE('Quantities Report_Secondary'!$A2751, CHAR(160), " "))))</f>
        <v/>
      </c>
      <c r="C2753" s="30">
        <f>'Quantities Report_Secondary'!F2751</f>
        <v>0</v>
      </c>
      <c r="D2753" s="32">
        <f>'Quantities Report_Secondary'!G2751</f>
        <v>0</v>
      </c>
    </row>
    <row r="2754" spans="1:4">
      <c r="A2754" s="15" t="str">
        <f>IF(ISNUMBER(VALUE(SUBSTITUTE('Quantities Report_Secondary'!$A2752,"+",""))), VALUE(SUBSTITUTE('Quantities Report_Secondary'!$A2752,"+","")),IF('Quantities Report_Secondary'!$A2752="","End of Project",$A2753))</f>
        <v>End of Project</v>
      </c>
      <c r="B2754" s="30" t="str">
        <f>IF(ISNUMBER('Quantities Report_Secondary'!$A2752), "", TRIM(CLEAN(SUBSTITUTE('Quantities Report_Secondary'!$A2752, CHAR(160), " "))))</f>
        <v/>
      </c>
      <c r="C2754" s="30">
        <f>'Quantities Report_Secondary'!F2752</f>
        <v>0</v>
      </c>
      <c r="D2754" s="32">
        <f>'Quantities Report_Secondary'!G2752</f>
        <v>0</v>
      </c>
    </row>
    <row r="2755" spans="1:4">
      <c r="A2755" s="15" t="str">
        <f>IF(ISNUMBER(VALUE(SUBSTITUTE('Quantities Report_Secondary'!$A2753,"+",""))), VALUE(SUBSTITUTE('Quantities Report_Secondary'!$A2753,"+","")),IF('Quantities Report_Secondary'!$A2753="","End of Project",$A2754))</f>
        <v>End of Project</v>
      </c>
      <c r="B2755" s="30" t="str">
        <f>IF(ISNUMBER('Quantities Report_Secondary'!$A2753), "", TRIM(CLEAN(SUBSTITUTE('Quantities Report_Secondary'!$A2753, CHAR(160), " "))))</f>
        <v/>
      </c>
      <c r="C2755" s="30">
        <f>'Quantities Report_Secondary'!F2753</f>
        <v>0</v>
      </c>
      <c r="D2755" s="32">
        <f>'Quantities Report_Secondary'!G2753</f>
        <v>0</v>
      </c>
    </row>
    <row r="2756" spans="1:4">
      <c r="A2756" s="15" t="str">
        <f>IF(ISNUMBER(VALUE(SUBSTITUTE('Quantities Report_Secondary'!$A2754,"+",""))), VALUE(SUBSTITUTE('Quantities Report_Secondary'!$A2754,"+","")),IF('Quantities Report_Secondary'!$A2754="","End of Project",$A2755))</f>
        <v>End of Project</v>
      </c>
      <c r="B2756" s="30" t="str">
        <f>IF(ISNUMBER('Quantities Report_Secondary'!$A2754), "", TRIM(CLEAN(SUBSTITUTE('Quantities Report_Secondary'!$A2754, CHAR(160), " "))))</f>
        <v/>
      </c>
      <c r="C2756" s="30">
        <f>'Quantities Report_Secondary'!F2754</f>
        <v>0</v>
      </c>
      <c r="D2756" s="32">
        <f>'Quantities Report_Secondary'!G2754</f>
        <v>0</v>
      </c>
    </row>
    <row r="2757" spans="1:4">
      <c r="A2757" s="15" t="str">
        <f>IF(ISNUMBER(VALUE(SUBSTITUTE('Quantities Report_Secondary'!$A2755,"+",""))), VALUE(SUBSTITUTE('Quantities Report_Secondary'!$A2755,"+","")),IF('Quantities Report_Secondary'!$A2755="","End of Project",$A2756))</f>
        <v>End of Project</v>
      </c>
      <c r="B2757" s="30" t="str">
        <f>IF(ISNUMBER('Quantities Report_Secondary'!$A2755), "", TRIM(CLEAN(SUBSTITUTE('Quantities Report_Secondary'!$A2755, CHAR(160), " "))))</f>
        <v/>
      </c>
      <c r="C2757" s="30">
        <f>'Quantities Report_Secondary'!F2755</f>
        <v>0</v>
      </c>
      <c r="D2757" s="32">
        <f>'Quantities Report_Secondary'!G2755</f>
        <v>0</v>
      </c>
    </row>
    <row r="2758" spans="1:4">
      <c r="A2758" s="15" t="str">
        <f>IF(ISNUMBER(VALUE(SUBSTITUTE('Quantities Report_Secondary'!$A2756,"+",""))), VALUE(SUBSTITUTE('Quantities Report_Secondary'!$A2756,"+","")),IF('Quantities Report_Secondary'!$A2756="","End of Project",$A2757))</f>
        <v>End of Project</v>
      </c>
      <c r="B2758" s="30" t="str">
        <f>IF(ISNUMBER('Quantities Report_Secondary'!$A2756), "", TRIM(CLEAN(SUBSTITUTE('Quantities Report_Secondary'!$A2756, CHAR(160), " "))))</f>
        <v/>
      </c>
      <c r="C2758" s="30">
        <f>'Quantities Report_Secondary'!F2756</f>
        <v>0</v>
      </c>
      <c r="D2758" s="32">
        <f>'Quantities Report_Secondary'!G2756</f>
        <v>0</v>
      </c>
    </row>
    <row r="2759" spans="1:4">
      <c r="A2759" s="15" t="str">
        <f>IF(ISNUMBER(VALUE(SUBSTITUTE('Quantities Report_Secondary'!$A2757,"+",""))), VALUE(SUBSTITUTE('Quantities Report_Secondary'!$A2757,"+","")),IF('Quantities Report_Secondary'!$A2757="","End of Project",$A2758))</f>
        <v>End of Project</v>
      </c>
      <c r="B2759" s="30" t="str">
        <f>IF(ISNUMBER('Quantities Report_Secondary'!$A2757), "", TRIM(CLEAN(SUBSTITUTE('Quantities Report_Secondary'!$A2757, CHAR(160), " "))))</f>
        <v/>
      </c>
      <c r="C2759" s="30">
        <f>'Quantities Report_Secondary'!F2757</f>
        <v>0</v>
      </c>
      <c r="D2759" s="32">
        <f>'Quantities Report_Secondary'!G2757</f>
        <v>0</v>
      </c>
    </row>
    <row r="2760" spans="1:4">
      <c r="A2760" s="15" t="str">
        <f>IF(ISNUMBER(VALUE(SUBSTITUTE('Quantities Report_Secondary'!$A2758,"+",""))), VALUE(SUBSTITUTE('Quantities Report_Secondary'!$A2758,"+","")),IF('Quantities Report_Secondary'!$A2758="","End of Project",$A2759))</f>
        <v>End of Project</v>
      </c>
      <c r="B2760" s="30" t="str">
        <f>IF(ISNUMBER('Quantities Report_Secondary'!$A2758), "", TRIM(CLEAN(SUBSTITUTE('Quantities Report_Secondary'!$A2758, CHAR(160), " "))))</f>
        <v/>
      </c>
      <c r="C2760" s="30">
        <f>'Quantities Report_Secondary'!F2758</f>
        <v>0</v>
      </c>
      <c r="D2760" s="32">
        <f>'Quantities Report_Secondary'!G2758</f>
        <v>0</v>
      </c>
    </row>
    <row r="2761" spans="1:4">
      <c r="A2761" s="15" t="str">
        <f>IF(ISNUMBER(VALUE(SUBSTITUTE('Quantities Report_Secondary'!$A2759,"+",""))), VALUE(SUBSTITUTE('Quantities Report_Secondary'!$A2759,"+","")),IF('Quantities Report_Secondary'!$A2759="","End of Project",$A2760))</f>
        <v>End of Project</v>
      </c>
      <c r="B2761" s="30" t="str">
        <f>IF(ISNUMBER('Quantities Report_Secondary'!$A2759), "", TRIM(CLEAN(SUBSTITUTE('Quantities Report_Secondary'!$A2759, CHAR(160), " "))))</f>
        <v/>
      </c>
      <c r="C2761" s="30">
        <f>'Quantities Report_Secondary'!F2759</f>
        <v>0</v>
      </c>
      <c r="D2761" s="32">
        <f>'Quantities Report_Secondary'!G2759</f>
        <v>0</v>
      </c>
    </row>
    <row r="2762" spans="1:4">
      <c r="A2762" s="15" t="str">
        <f>IF(ISNUMBER(VALUE(SUBSTITUTE('Quantities Report_Secondary'!$A2760,"+",""))), VALUE(SUBSTITUTE('Quantities Report_Secondary'!$A2760,"+","")),IF('Quantities Report_Secondary'!$A2760="","End of Project",$A2761))</f>
        <v>End of Project</v>
      </c>
      <c r="B2762" s="30" t="str">
        <f>IF(ISNUMBER('Quantities Report_Secondary'!$A2760), "", TRIM(CLEAN(SUBSTITUTE('Quantities Report_Secondary'!$A2760, CHAR(160), " "))))</f>
        <v/>
      </c>
      <c r="C2762" s="30">
        <f>'Quantities Report_Secondary'!F2760</f>
        <v>0</v>
      </c>
      <c r="D2762" s="32">
        <f>'Quantities Report_Secondary'!G2760</f>
        <v>0</v>
      </c>
    </row>
    <row r="2763" spans="1:4">
      <c r="A2763" s="15" t="str">
        <f>IF(ISNUMBER(VALUE(SUBSTITUTE('Quantities Report_Secondary'!$A2761,"+",""))), VALUE(SUBSTITUTE('Quantities Report_Secondary'!$A2761,"+","")),IF('Quantities Report_Secondary'!$A2761="","End of Project",$A2762))</f>
        <v>End of Project</v>
      </c>
      <c r="B2763" s="30" t="str">
        <f>IF(ISNUMBER('Quantities Report_Secondary'!$A2761), "", TRIM(CLEAN(SUBSTITUTE('Quantities Report_Secondary'!$A2761, CHAR(160), " "))))</f>
        <v/>
      </c>
      <c r="C2763" s="30">
        <f>'Quantities Report_Secondary'!F2761</f>
        <v>0</v>
      </c>
      <c r="D2763" s="32">
        <f>'Quantities Report_Secondary'!G2761</f>
        <v>0</v>
      </c>
    </row>
    <row r="2764" spans="1:4">
      <c r="A2764" s="15" t="str">
        <f>IF(ISNUMBER(VALUE(SUBSTITUTE('Quantities Report_Secondary'!$A2762,"+",""))), VALUE(SUBSTITUTE('Quantities Report_Secondary'!$A2762,"+","")),IF('Quantities Report_Secondary'!$A2762="","End of Project",$A2763))</f>
        <v>End of Project</v>
      </c>
      <c r="B2764" s="30" t="str">
        <f>IF(ISNUMBER('Quantities Report_Secondary'!$A2762), "", TRIM(CLEAN(SUBSTITUTE('Quantities Report_Secondary'!$A2762, CHAR(160), " "))))</f>
        <v/>
      </c>
      <c r="C2764" s="30">
        <f>'Quantities Report_Secondary'!F2762</f>
        <v>0</v>
      </c>
      <c r="D2764" s="32">
        <f>'Quantities Report_Secondary'!G2762</f>
        <v>0</v>
      </c>
    </row>
    <row r="2765" spans="1:4">
      <c r="A2765" s="15" t="str">
        <f>IF(ISNUMBER(VALUE(SUBSTITUTE('Quantities Report_Secondary'!$A2763,"+",""))), VALUE(SUBSTITUTE('Quantities Report_Secondary'!$A2763,"+","")),IF('Quantities Report_Secondary'!$A2763="","End of Project",$A2764))</f>
        <v>End of Project</v>
      </c>
      <c r="B2765" s="30" t="str">
        <f>IF(ISNUMBER('Quantities Report_Secondary'!$A2763), "", TRIM(CLEAN(SUBSTITUTE('Quantities Report_Secondary'!$A2763, CHAR(160), " "))))</f>
        <v/>
      </c>
      <c r="C2765" s="30">
        <f>'Quantities Report_Secondary'!F2763</f>
        <v>0</v>
      </c>
      <c r="D2765" s="32">
        <f>'Quantities Report_Secondary'!G2763</f>
        <v>0</v>
      </c>
    </row>
    <row r="2766" spans="1:4">
      <c r="A2766" s="15" t="str">
        <f>IF(ISNUMBER(VALUE(SUBSTITUTE('Quantities Report_Secondary'!$A2764,"+",""))), VALUE(SUBSTITUTE('Quantities Report_Secondary'!$A2764,"+","")),IF('Quantities Report_Secondary'!$A2764="","End of Project",$A2765))</f>
        <v>End of Project</v>
      </c>
      <c r="B2766" s="30" t="str">
        <f>IF(ISNUMBER('Quantities Report_Secondary'!$A2764), "", TRIM(CLEAN(SUBSTITUTE('Quantities Report_Secondary'!$A2764, CHAR(160), " "))))</f>
        <v/>
      </c>
      <c r="C2766" s="30">
        <f>'Quantities Report_Secondary'!F2764</f>
        <v>0</v>
      </c>
      <c r="D2766" s="32">
        <f>'Quantities Report_Secondary'!G2764</f>
        <v>0</v>
      </c>
    </row>
    <row r="2767" spans="1:4">
      <c r="A2767" s="15" t="str">
        <f>IF(ISNUMBER(VALUE(SUBSTITUTE('Quantities Report_Secondary'!$A2765,"+",""))), VALUE(SUBSTITUTE('Quantities Report_Secondary'!$A2765,"+","")),IF('Quantities Report_Secondary'!$A2765="","End of Project",$A2766))</f>
        <v>End of Project</v>
      </c>
      <c r="B2767" s="30" t="str">
        <f>IF(ISNUMBER('Quantities Report_Secondary'!$A2765), "", TRIM(CLEAN(SUBSTITUTE('Quantities Report_Secondary'!$A2765, CHAR(160), " "))))</f>
        <v/>
      </c>
      <c r="C2767" s="30">
        <f>'Quantities Report_Secondary'!F2765</f>
        <v>0</v>
      </c>
      <c r="D2767" s="32">
        <f>'Quantities Report_Secondary'!G2765</f>
        <v>0</v>
      </c>
    </row>
    <row r="2768" spans="1:4">
      <c r="A2768" s="15" t="str">
        <f>IF(ISNUMBER(VALUE(SUBSTITUTE('Quantities Report_Secondary'!$A2766,"+",""))), VALUE(SUBSTITUTE('Quantities Report_Secondary'!$A2766,"+","")),IF('Quantities Report_Secondary'!$A2766="","End of Project",$A2767))</f>
        <v>End of Project</v>
      </c>
      <c r="B2768" s="30" t="str">
        <f>IF(ISNUMBER('Quantities Report_Secondary'!$A2766), "", TRIM(CLEAN(SUBSTITUTE('Quantities Report_Secondary'!$A2766, CHAR(160), " "))))</f>
        <v/>
      </c>
      <c r="C2768" s="30">
        <f>'Quantities Report_Secondary'!F2766</f>
        <v>0</v>
      </c>
      <c r="D2768" s="32">
        <f>'Quantities Report_Secondary'!G2766</f>
        <v>0</v>
      </c>
    </row>
    <row r="2769" spans="1:4">
      <c r="A2769" s="15" t="str">
        <f>IF(ISNUMBER(VALUE(SUBSTITUTE('Quantities Report_Secondary'!$A2767,"+",""))), VALUE(SUBSTITUTE('Quantities Report_Secondary'!$A2767,"+","")),IF('Quantities Report_Secondary'!$A2767="","End of Project",$A2768))</f>
        <v>End of Project</v>
      </c>
      <c r="B2769" s="30" t="str">
        <f>IF(ISNUMBER('Quantities Report_Secondary'!$A2767), "", TRIM(CLEAN(SUBSTITUTE('Quantities Report_Secondary'!$A2767, CHAR(160), " "))))</f>
        <v/>
      </c>
      <c r="C2769" s="30">
        <f>'Quantities Report_Secondary'!F2767</f>
        <v>0</v>
      </c>
      <c r="D2769" s="32">
        <f>'Quantities Report_Secondary'!G2767</f>
        <v>0</v>
      </c>
    </row>
    <row r="2770" spans="1:4">
      <c r="A2770" s="15" t="str">
        <f>IF(ISNUMBER(VALUE(SUBSTITUTE('Quantities Report_Secondary'!$A2768,"+",""))), VALUE(SUBSTITUTE('Quantities Report_Secondary'!$A2768,"+","")),IF('Quantities Report_Secondary'!$A2768="","End of Project",$A2769))</f>
        <v>End of Project</v>
      </c>
      <c r="B2770" s="30" t="str">
        <f>IF(ISNUMBER('Quantities Report_Secondary'!$A2768), "", TRIM(CLEAN(SUBSTITUTE('Quantities Report_Secondary'!$A2768, CHAR(160), " "))))</f>
        <v/>
      </c>
      <c r="C2770" s="30">
        <f>'Quantities Report_Secondary'!F2768</f>
        <v>0</v>
      </c>
      <c r="D2770" s="32">
        <f>'Quantities Report_Secondary'!G2768</f>
        <v>0</v>
      </c>
    </row>
    <row r="2771" spans="1:4">
      <c r="A2771" s="15" t="str">
        <f>IF(ISNUMBER(VALUE(SUBSTITUTE('Quantities Report_Secondary'!$A2769,"+",""))), VALUE(SUBSTITUTE('Quantities Report_Secondary'!$A2769,"+","")),IF('Quantities Report_Secondary'!$A2769="","End of Project",$A2770))</f>
        <v>End of Project</v>
      </c>
      <c r="B2771" s="30" t="str">
        <f>IF(ISNUMBER('Quantities Report_Secondary'!$A2769), "", TRIM(CLEAN(SUBSTITUTE('Quantities Report_Secondary'!$A2769, CHAR(160), " "))))</f>
        <v/>
      </c>
      <c r="C2771" s="30">
        <f>'Quantities Report_Secondary'!F2769</f>
        <v>0</v>
      </c>
      <c r="D2771" s="32">
        <f>'Quantities Report_Secondary'!G2769</f>
        <v>0</v>
      </c>
    </row>
    <row r="2772" spans="1:4">
      <c r="A2772" s="15" t="str">
        <f>IF(ISNUMBER(VALUE(SUBSTITUTE('Quantities Report_Secondary'!$A2770,"+",""))), VALUE(SUBSTITUTE('Quantities Report_Secondary'!$A2770,"+","")),IF('Quantities Report_Secondary'!$A2770="","End of Project",$A2771))</f>
        <v>End of Project</v>
      </c>
      <c r="B2772" s="30" t="str">
        <f>IF(ISNUMBER('Quantities Report_Secondary'!$A2770), "", TRIM(CLEAN(SUBSTITUTE('Quantities Report_Secondary'!$A2770, CHAR(160), " "))))</f>
        <v/>
      </c>
      <c r="C2772" s="30">
        <f>'Quantities Report_Secondary'!F2770</f>
        <v>0</v>
      </c>
      <c r="D2772" s="32">
        <f>'Quantities Report_Secondary'!G2770</f>
        <v>0</v>
      </c>
    </row>
    <row r="2773" spans="1:4">
      <c r="A2773" s="15" t="str">
        <f>IF(ISNUMBER(VALUE(SUBSTITUTE('Quantities Report_Secondary'!$A2771,"+",""))), VALUE(SUBSTITUTE('Quantities Report_Secondary'!$A2771,"+","")),IF('Quantities Report_Secondary'!$A2771="","End of Project",$A2772))</f>
        <v>End of Project</v>
      </c>
      <c r="B2773" s="30" t="str">
        <f>IF(ISNUMBER('Quantities Report_Secondary'!$A2771), "", TRIM(CLEAN(SUBSTITUTE('Quantities Report_Secondary'!$A2771, CHAR(160), " "))))</f>
        <v/>
      </c>
      <c r="C2773" s="30">
        <f>'Quantities Report_Secondary'!F2771</f>
        <v>0</v>
      </c>
      <c r="D2773" s="32">
        <f>'Quantities Report_Secondary'!G2771</f>
        <v>0</v>
      </c>
    </row>
    <row r="2774" spans="1:4">
      <c r="A2774" s="15" t="str">
        <f>IF(ISNUMBER(VALUE(SUBSTITUTE('Quantities Report_Secondary'!$A2772,"+",""))), VALUE(SUBSTITUTE('Quantities Report_Secondary'!$A2772,"+","")),IF('Quantities Report_Secondary'!$A2772="","End of Project",$A2773))</f>
        <v>End of Project</v>
      </c>
      <c r="B2774" s="30" t="str">
        <f>IF(ISNUMBER('Quantities Report_Secondary'!$A2772), "", TRIM(CLEAN(SUBSTITUTE('Quantities Report_Secondary'!$A2772, CHAR(160), " "))))</f>
        <v/>
      </c>
      <c r="C2774" s="30">
        <f>'Quantities Report_Secondary'!F2772</f>
        <v>0</v>
      </c>
      <c r="D2774" s="32">
        <f>'Quantities Report_Secondary'!G2772</f>
        <v>0</v>
      </c>
    </row>
    <row r="2775" spans="1:4">
      <c r="A2775" s="15" t="str">
        <f>IF(ISNUMBER(VALUE(SUBSTITUTE('Quantities Report_Secondary'!$A2773,"+",""))), VALUE(SUBSTITUTE('Quantities Report_Secondary'!$A2773,"+","")),IF('Quantities Report_Secondary'!$A2773="","End of Project",$A2774))</f>
        <v>End of Project</v>
      </c>
      <c r="B2775" s="30" t="str">
        <f>IF(ISNUMBER('Quantities Report_Secondary'!$A2773), "", TRIM(CLEAN(SUBSTITUTE('Quantities Report_Secondary'!$A2773, CHAR(160), " "))))</f>
        <v/>
      </c>
      <c r="C2775" s="30">
        <f>'Quantities Report_Secondary'!F2773</f>
        <v>0</v>
      </c>
      <c r="D2775" s="32">
        <f>'Quantities Report_Secondary'!G2773</f>
        <v>0</v>
      </c>
    </row>
    <row r="2776" spans="1:4">
      <c r="A2776" s="15" t="str">
        <f>IF(ISNUMBER(VALUE(SUBSTITUTE('Quantities Report_Secondary'!$A2774,"+",""))), VALUE(SUBSTITUTE('Quantities Report_Secondary'!$A2774,"+","")),IF('Quantities Report_Secondary'!$A2774="","End of Project",$A2775))</f>
        <v>End of Project</v>
      </c>
      <c r="B2776" s="30" t="str">
        <f>IF(ISNUMBER('Quantities Report_Secondary'!$A2774), "", TRIM(CLEAN(SUBSTITUTE('Quantities Report_Secondary'!$A2774, CHAR(160), " "))))</f>
        <v/>
      </c>
      <c r="C2776" s="30">
        <f>'Quantities Report_Secondary'!F2774</f>
        <v>0</v>
      </c>
      <c r="D2776" s="32">
        <f>'Quantities Report_Secondary'!G2774</f>
        <v>0</v>
      </c>
    </row>
    <row r="2777" spans="1:4">
      <c r="A2777" s="15" t="str">
        <f>IF(ISNUMBER(VALUE(SUBSTITUTE('Quantities Report_Secondary'!$A2775,"+",""))), VALUE(SUBSTITUTE('Quantities Report_Secondary'!$A2775,"+","")),IF('Quantities Report_Secondary'!$A2775="","End of Project",$A2776))</f>
        <v>End of Project</v>
      </c>
      <c r="B2777" s="30" t="str">
        <f>IF(ISNUMBER('Quantities Report_Secondary'!$A2775), "", TRIM(CLEAN(SUBSTITUTE('Quantities Report_Secondary'!$A2775, CHAR(160), " "))))</f>
        <v/>
      </c>
      <c r="C2777" s="30">
        <f>'Quantities Report_Secondary'!F2775</f>
        <v>0</v>
      </c>
      <c r="D2777" s="32">
        <f>'Quantities Report_Secondary'!G2775</f>
        <v>0</v>
      </c>
    </row>
    <row r="2778" spans="1:4">
      <c r="A2778" s="15" t="str">
        <f>IF(ISNUMBER(VALUE(SUBSTITUTE('Quantities Report_Secondary'!$A2776,"+",""))), VALUE(SUBSTITUTE('Quantities Report_Secondary'!$A2776,"+","")),IF('Quantities Report_Secondary'!$A2776="","End of Project",$A2777))</f>
        <v>End of Project</v>
      </c>
      <c r="B2778" s="30" t="str">
        <f>IF(ISNUMBER('Quantities Report_Secondary'!$A2776), "", TRIM(CLEAN(SUBSTITUTE('Quantities Report_Secondary'!$A2776, CHAR(160), " "))))</f>
        <v/>
      </c>
      <c r="C2778" s="30">
        <f>'Quantities Report_Secondary'!F2776</f>
        <v>0</v>
      </c>
      <c r="D2778" s="32">
        <f>'Quantities Report_Secondary'!G2776</f>
        <v>0</v>
      </c>
    </row>
    <row r="2779" spans="1:4">
      <c r="A2779" s="15" t="str">
        <f>IF(ISNUMBER(VALUE(SUBSTITUTE('Quantities Report_Secondary'!$A2777,"+",""))), VALUE(SUBSTITUTE('Quantities Report_Secondary'!$A2777,"+","")),IF('Quantities Report_Secondary'!$A2777="","End of Project",$A2778))</f>
        <v>End of Project</v>
      </c>
      <c r="B2779" s="30" t="str">
        <f>IF(ISNUMBER('Quantities Report_Secondary'!$A2777), "", TRIM(CLEAN(SUBSTITUTE('Quantities Report_Secondary'!$A2777, CHAR(160), " "))))</f>
        <v/>
      </c>
      <c r="C2779" s="30">
        <f>'Quantities Report_Secondary'!F2777</f>
        <v>0</v>
      </c>
      <c r="D2779" s="32">
        <f>'Quantities Report_Secondary'!G2777</f>
        <v>0</v>
      </c>
    </row>
    <row r="2780" spans="1:4">
      <c r="A2780" s="15" t="str">
        <f>IF(ISNUMBER(VALUE(SUBSTITUTE('Quantities Report_Secondary'!$A2778,"+",""))), VALUE(SUBSTITUTE('Quantities Report_Secondary'!$A2778,"+","")),IF('Quantities Report_Secondary'!$A2778="","End of Project",$A2779))</f>
        <v>End of Project</v>
      </c>
      <c r="B2780" s="30" t="str">
        <f>IF(ISNUMBER('Quantities Report_Secondary'!$A2778), "", TRIM(CLEAN(SUBSTITUTE('Quantities Report_Secondary'!$A2778, CHAR(160), " "))))</f>
        <v/>
      </c>
      <c r="C2780" s="30">
        <f>'Quantities Report_Secondary'!F2778</f>
        <v>0</v>
      </c>
      <c r="D2780" s="32">
        <f>'Quantities Report_Secondary'!G2778</f>
        <v>0</v>
      </c>
    </row>
    <row r="2781" spans="1:4">
      <c r="A2781" s="15" t="str">
        <f>IF(ISNUMBER(VALUE(SUBSTITUTE('Quantities Report_Secondary'!$A2779,"+",""))), VALUE(SUBSTITUTE('Quantities Report_Secondary'!$A2779,"+","")),IF('Quantities Report_Secondary'!$A2779="","End of Project",$A2780))</f>
        <v>End of Project</v>
      </c>
      <c r="B2781" s="30" t="str">
        <f>IF(ISNUMBER('Quantities Report_Secondary'!$A2779), "", TRIM(CLEAN(SUBSTITUTE('Quantities Report_Secondary'!$A2779, CHAR(160), " "))))</f>
        <v/>
      </c>
      <c r="C2781" s="30">
        <f>'Quantities Report_Secondary'!F2779</f>
        <v>0</v>
      </c>
      <c r="D2781" s="32">
        <f>'Quantities Report_Secondary'!G2779</f>
        <v>0</v>
      </c>
    </row>
    <row r="2782" spans="1:4">
      <c r="A2782" s="15" t="str">
        <f>IF(ISNUMBER(VALUE(SUBSTITUTE('Quantities Report_Secondary'!$A2780,"+",""))), VALUE(SUBSTITUTE('Quantities Report_Secondary'!$A2780,"+","")),IF('Quantities Report_Secondary'!$A2780="","End of Project",$A2781))</f>
        <v>End of Project</v>
      </c>
      <c r="B2782" s="30" t="str">
        <f>IF(ISNUMBER('Quantities Report_Secondary'!$A2780), "", TRIM(CLEAN(SUBSTITUTE('Quantities Report_Secondary'!$A2780, CHAR(160), " "))))</f>
        <v/>
      </c>
      <c r="C2782" s="30">
        <f>'Quantities Report_Secondary'!F2780</f>
        <v>0</v>
      </c>
      <c r="D2782" s="32">
        <f>'Quantities Report_Secondary'!G2780</f>
        <v>0</v>
      </c>
    </row>
    <row r="2783" spans="1:4">
      <c r="A2783" s="15" t="str">
        <f>IF(ISNUMBER(VALUE(SUBSTITUTE('Quantities Report_Secondary'!$A2781,"+",""))), VALUE(SUBSTITUTE('Quantities Report_Secondary'!$A2781,"+","")),IF('Quantities Report_Secondary'!$A2781="","End of Project",$A2782))</f>
        <v>End of Project</v>
      </c>
      <c r="B2783" s="30" t="str">
        <f>IF(ISNUMBER('Quantities Report_Secondary'!$A2781), "", TRIM(CLEAN(SUBSTITUTE('Quantities Report_Secondary'!$A2781, CHAR(160), " "))))</f>
        <v/>
      </c>
      <c r="C2783" s="30">
        <f>'Quantities Report_Secondary'!F2781</f>
        <v>0</v>
      </c>
      <c r="D2783" s="32">
        <f>'Quantities Report_Secondary'!G2781</f>
        <v>0</v>
      </c>
    </row>
    <row r="2784" spans="1:4">
      <c r="A2784" s="15" t="str">
        <f>IF(ISNUMBER(VALUE(SUBSTITUTE('Quantities Report_Secondary'!$A2782,"+",""))), VALUE(SUBSTITUTE('Quantities Report_Secondary'!$A2782,"+","")),IF('Quantities Report_Secondary'!$A2782="","End of Project",$A2783))</f>
        <v>End of Project</v>
      </c>
      <c r="B2784" s="30" t="str">
        <f>IF(ISNUMBER('Quantities Report_Secondary'!$A2782), "", TRIM(CLEAN(SUBSTITUTE('Quantities Report_Secondary'!$A2782, CHAR(160), " "))))</f>
        <v/>
      </c>
      <c r="C2784" s="30">
        <f>'Quantities Report_Secondary'!F2782</f>
        <v>0</v>
      </c>
      <c r="D2784" s="32">
        <f>'Quantities Report_Secondary'!G2782</f>
        <v>0</v>
      </c>
    </row>
    <row r="2785" spans="1:4">
      <c r="A2785" s="15" t="str">
        <f>IF(ISNUMBER(VALUE(SUBSTITUTE('Quantities Report_Secondary'!$A2783,"+",""))), VALUE(SUBSTITUTE('Quantities Report_Secondary'!$A2783,"+","")),IF('Quantities Report_Secondary'!$A2783="","End of Project",$A2784))</f>
        <v>End of Project</v>
      </c>
      <c r="B2785" s="30" t="str">
        <f>IF(ISNUMBER('Quantities Report_Secondary'!$A2783), "", TRIM(CLEAN(SUBSTITUTE('Quantities Report_Secondary'!$A2783, CHAR(160), " "))))</f>
        <v/>
      </c>
      <c r="C2785" s="30">
        <f>'Quantities Report_Secondary'!F2783</f>
        <v>0</v>
      </c>
      <c r="D2785" s="32">
        <f>'Quantities Report_Secondary'!G2783</f>
        <v>0</v>
      </c>
    </row>
    <row r="2786" spans="1:4">
      <c r="A2786" s="15" t="str">
        <f>IF(ISNUMBER(VALUE(SUBSTITUTE('Quantities Report_Secondary'!$A2784,"+",""))), VALUE(SUBSTITUTE('Quantities Report_Secondary'!$A2784,"+","")),IF('Quantities Report_Secondary'!$A2784="","End of Project",$A2785))</f>
        <v>End of Project</v>
      </c>
      <c r="B2786" s="30" t="str">
        <f>IF(ISNUMBER('Quantities Report_Secondary'!$A2784), "", TRIM(CLEAN(SUBSTITUTE('Quantities Report_Secondary'!$A2784, CHAR(160), " "))))</f>
        <v/>
      </c>
      <c r="C2786" s="30">
        <f>'Quantities Report_Secondary'!F2784</f>
        <v>0</v>
      </c>
      <c r="D2786" s="32">
        <f>'Quantities Report_Secondary'!G2784</f>
        <v>0</v>
      </c>
    </row>
    <row r="2787" spans="1:4">
      <c r="A2787" s="15" t="str">
        <f>IF(ISNUMBER(VALUE(SUBSTITUTE('Quantities Report_Secondary'!$A2785,"+",""))), VALUE(SUBSTITUTE('Quantities Report_Secondary'!$A2785,"+","")),IF('Quantities Report_Secondary'!$A2785="","End of Project",$A2786))</f>
        <v>End of Project</v>
      </c>
      <c r="B2787" s="30" t="str">
        <f>IF(ISNUMBER('Quantities Report_Secondary'!$A2785), "", TRIM(CLEAN(SUBSTITUTE('Quantities Report_Secondary'!$A2785, CHAR(160), " "))))</f>
        <v/>
      </c>
      <c r="C2787" s="30">
        <f>'Quantities Report_Secondary'!F2785</f>
        <v>0</v>
      </c>
      <c r="D2787" s="32">
        <f>'Quantities Report_Secondary'!G2785</f>
        <v>0</v>
      </c>
    </row>
    <row r="2788" spans="1:4">
      <c r="A2788" s="15" t="str">
        <f>IF(ISNUMBER(VALUE(SUBSTITUTE('Quantities Report_Secondary'!$A2786,"+",""))), VALUE(SUBSTITUTE('Quantities Report_Secondary'!$A2786,"+","")),IF('Quantities Report_Secondary'!$A2786="","End of Project",$A2787))</f>
        <v>End of Project</v>
      </c>
      <c r="B2788" s="30" t="str">
        <f>IF(ISNUMBER('Quantities Report_Secondary'!$A2786), "", TRIM(CLEAN(SUBSTITUTE('Quantities Report_Secondary'!$A2786, CHAR(160), " "))))</f>
        <v/>
      </c>
      <c r="C2788" s="30">
        <f>'Quantities Report_Secondary'!F2786</f>
        <v>0</v>
      </c>
      <c r="D2788" s="32">
        <f>'Quantities Report_Secondary'!G2786</f>
        <v>0</v>
      </c>
    </row>
    <row r="2789" spans="1:4">
      <c r="A2789" s="15" t="str">
        <f>IF(ISNUMBER(VALUE(SUBSTITUTE('Quantities Report_Secondary'!$A2787,"+",""))), VALUE(SUBSTITUTE('Quantities Report_Secondary'!$A2787,"+","")),IF('Quantities Report_Secondary'!$A2787="","End of Project",$A2788))</f>
        <v>End of Project</v>
      </c>
      <c r="B2789" s="30" t="str">
        <f>IF(ISNUMBER('Quantities Report_Secondary'!$A2787), "", TRIM(CLEAN(SUBSTITUTE('Quantities Report_Secondary'!$A2787, CHAR(160), " "))))</f>
        <v/>
      </c>
      <c r="C2789" s="30">
        <f>'Quantities Report_Secondary'!F2787</f>
        <v>0</v>
      </c>
      <c r="D2789" s="32">
        <f>'Quantities Report_Secondary'!G2787</f>
        <v>0</v>
      </c>
    </row>
    <row r="2790" spans="1:4">
      <c r="A2790" s="15" t="str">
        <f>IF(ISNUMBER(VALUE(SUBSTITUTE('Quantities Report_Secondary'!$A2788,"+",""))), VALUE(SUBSTITUTE('Quantities Report_Secondary'!$A2788,"+","")),IF('Quantities Report_Secondary'!$A2788="","End of Project",$A2789))</f>
        <v>End of Project</v>
      </c>
      <c r="B2790" s="30" t="str">
        <f>IF(ISNUMBER('Quantities Report_Secondary'!$A2788), "", TRIM(CLEAN(SUBSTITUTE('Quantities Report_Secondary'!$A2788, CHAR(160), " "))))</f>
        <v/>
      </c>
      <c r="C2790" s="30">
        <f>'Quantities Report_Secondary'!F2788</f>
        <v>0</v>
      </c>
      <c r="D2790" s="32">
        <f>'Quantities Report_Secondary'!G2788</f>
        <v>0</v>
      </c>
    </row>
    <row r="2791" spans="1:4">
      <c r="A2791" s="15" t="str">
        <f>IF(ISNUMBER(VALUE(SUBSTITUTE('Quantities Report_Secondary'!$A2789,"+",""))), VALUE(SUBSTITUTE('Quantities Report_Secondary'!$A2789,"+","")),IF('Quantities Report_Secondary'!$A2789="","End of Project",$A2790))</f>
        <v>End of Project</v>
      </c>
      <c r="B2791" s="30" t="str">
        <f>IF(ISNUMBER('Quantities Report_Secondary'!$A2789), "", TRIM(CLEAN(SUBSTITUTE('Quantities Report_Secondary'!$A2789, CHAR(160), " "))))</f>
        <v/>
      </c>
      <c r="C2791" s="30">
        <f>'Quantities Report_Secondary'!F2789</f>
        <v>0</v>
      </c>
      <c r="D2791" s="32">
        <f>'Quantities Report_Secondary'!G2789</f>
        <v>0</v>
      </c>
    </row>
    <row r="2792" spans="1:4">
      <c r="A2792" s="15" t="str">
        <f>IF(ISNUMBER(VALUE(SUBSTITUTE('Quantities Report_Secondary'!$A2790,"+",""))), VALUE(SUBSTITUTE('Quantities Report_Secondary'!$A2790,"+","")),IF('Quantities Report_Secondary'!$A2790="","End of Project",$A2791))</f>
        <v>End of Project</v>
      </c>
      <c r="B2792" s="30" t="str">
        <f>IF(ISNUMBER('Quantities Report_Secondary'!$A2790), "", TRIM(CLEAN(SUBSTITUTE('Quantities Report_Secondary'!$A2790, CHAR(160), " "))))</f>
        <v/>
      </c>
      <c r="C2792" s="30">
        <f>'Quantities Report_Secondary'!F2790</f>
        <v>0</v>
      </c>
      <c r="D2792" s="32">
        <f>'Quantities Report_Secondary'!G2790</f>
        <v>0</v>
      </c>
    </row>
    <row r="2793" spans="1:4">
      <c r="A2793" s="15" t="str">
        <f>IF(ISNUMBER(VALUE(SUBSTITUTE('Quantities Report_Secondary'!$A2791,"+",""))), VALUE(SUBSTITUTE('Quantities Report_Secondary'!$A2791,"+","")),IF('Quantities Report_Secondary'!$A2791="","End of Project",$A2792))</f>
        <v>End of Project</v>
      </c>
      <c r="B2793" s="30" t="str">
        <f>IF(ISNUMBER('Quantities Report_Secondary'!$A2791), "", TRIM(CLEAN(SUBSTITUTE('Quantities Report_Secondary'!$A2791, CHAR(160), " "))))</f>
        <v/>
      </c>
      <c r="C2793" s="30">
        <f>'Quantities Report_Secondary'!F2791</f>
        <v>0</v>
      </c>
      <c r="D2793" s="32">
        <f>'Quantities Report_Secondary'!G2791</f>
        <v>0</v>
      </c>
    </row>
    <row r="2794" spans="1:4">
      <c r="A2794" s="15" t="str">
        <f>IF(ISNUMBER(VALUE(SUBSTITUTE('Quantities Report_Secondary'!$A2792,"+",""))), VALUE(SUBSTITUTE('Quantities Report_Secondary'!$A2792,"+","")),IF('Quantities Report_Secondary'!$A2792="","End of Project",$A2793))</f>
        <v>End of Project</v>
      </c>
      <c r="B2794" s="30" t="str">
        <f>IF(ISNUMBER('Quantities Report_Secondary'!$A2792), "", TRIM(CLEAN(SUBSTITUTE('Quantities Report_Secondary'!$A2792, CHAR(160), " "))))</f>
        <v/>
      </c>
      <c r="C2794" s="30">
        <f>'Quantities Report_Secondary'!F2792</f>
        <v>0</v>
      </c>
      <c r="D2794" s="32">
        <f>'Quantities Report_Secondary'!G2792</f>
        <v>0</v>
      </c>
    </row>
    <row r="2795" spans="1:4">
      <c r="A2795" s="15" t="str">
        <f>IF(ISNUMBER(VALUE(SUBSTITUTE('Quantities Report_Secondary'!$A2793,"+",""))), VALUE(SUBSTITUTE('Quantities Report_Secondary'!$A2793,"+","")),IF('Quantities Report_Secondary'!$A2793="","End of Project",$A2794))</f>
        <v>End of Project</v>
      </c>
      <c r="B2795" s="30" t="str">
        <f>IF(ISNUMBER('Quantities Report_Secondary'!$A2793), "", TRIM(CLEAN(SUBSTITUTE('Quantities Report_Secondary'!$A2793, CHAR(160), " "))))</f>
        <v/>
      </c>
      <c r="C2795" s="30">
        <f>'Quantities Report_Secondary'!F2793</f>
        <v>0</v>
      </c>
      <c r="D2795" s="32">
        <f>'Quantities Report_Secondary'!G2793</f>
        <v>0</v>
      </c>
    </row>
    <row r="2796" spans="1:4">
      <c r="A2796" s="15" t="str">
        <f>IF(ISNUMBER(VALUE(SUBSTITUTE('Quantities Report_Secondary'!$A2794,"+",""))), VALUE(SUBSTITUTE('Quantities Report_Secondary'!$A2794,"+","")),IF('Quantities Report_Secondary'!$A2794="","End of Project",$A2795))</f>
        <v>End of Project</v>
      </c>
      <c r="B2796" s="30" t="str">
        <f>IF(ISNUMBER('Quantities Report_Secondary'!$A2794), "", TRIM(CLEAN(SUBSTITUTE('Quantities Report_Secondary'!$A2794, CHAR(160), " "))))</f>
        <v/>
      </c>
      <c r="C2796" s="30">
        <f>'Quantities Report_Secondary'!F2794</f>
        <v>0</v>
      </c>
      <c r="D2796" s="32">
        <f>'Quantities Report_Secondary'!G2794</f>
        <v>0</v>
      </c>
    </row>
    <row r="2797" spans="1:4">
      <c r="A2797" s="15" t="str">
        <f>IF(ISNUMBER(VALUE(SUBSTITUTE('Quantities Report_Secondary'!$A2795,"+",""))), VALUE(SUBSTITUTE('Quantities Report_Secondary'!$A2795,"+","")),IF('Quantities Report_Secondary'!$A2795="","End of Project",$A2796))</f>
        <v>End of Project</v>
      </c>
      <c r="B2797" s="30" t="str">
        <f>IF(ISNUMBER('Quantities Report_Secondary'!$A2795), "", TRIM(CLEAN(SUBSTITUTE('Quantities Report_Secondary'!$A2795, CHAR(160), " "))))</f>
        <v/>
      </c>
      <c r="C2797" s="30">
        <f>'Quantities Report_Secondary'!F2795</f>
        <v>0</v>
      </c>
      <c r="D2797" s="32">
        <f>'Quantities Report_Secondary'!G2795</f>
        <v>0</v>
      </c>
    </row>
    <row r="2798" spans="1:4">
      <c r="A2798" s="15" t="str">
        <f>IF(ISNUMBER(VALUE(SUBSTITUTE('Quantities Report_Secondary'!$A2796,"+",""))), VALUE(SUBSTITUTE('Quantities Report_Secondary'!$A2796,"+","")),IF('Quantities Report_Secondary'!$A2796="","End of Project",$A2797))</f>
        <v>End of Project</v>
      </c>
      <c r="B2798" s="30" t="str">
        <f>IF(ISNUMBER('Quantities Report_Secondary'!$A2796), "", TRIM(CLEAN(SUBSTITUTE('Quantities Report_Secondary'!$A2796, CHAR(160), " "))))</f>
        <v/>
      </c>
      <c r="C2798" s="30">
        <f>'Quantities Report_Secondary'!F2796</f>
        <v>0</v>
      </c>
      <c r="D2798" s="32">
        <f>'Quantities Report_Secondary'!G2796</f>
        <v>0</v>
      </c>
    </row>
    <row r="2799" spans="1:4">
      <c r="A2799" s="15" t="str">
        <f>IF(ISNUMBER(VALUE(SUBSTITUTE('Quantities Report_Secondary'!$A2797,"+",""))), VALUE(SUBSTITUTE('Quantities Report_Secondary'!$A2797,"+","")),IF('Quantities Report_Secondary'!$A2797="","End of Project",$A2798))</f>
        <v>End of Project</v>
      </c>
      <c r="B2799" s="30" t="str">
        <f>IF(ISNUMBER('Quantities Report_Secondary'!$A2797), "", TRIM(CLEAN(SUBSTITUTE('Quantities Report_Secondary'!$A2797, CHAR(160), " "))))</f>
        <v/>
      </c>
      <c r="C2799" s="30">
        <f>'Quantities Report_Secondary'!F2797</f>
        <v>0</v>
      </c>
      <c r="D2799" s="32">
        <f>'Quantities Report_Secondary'!G2797</f>
        <v>0</v>
      </c>
    </row>
    <row r="2800" spans="1:4">
      <c r="A2800" s="15" t="str">
        <f>IF(ISNUMBER(VALUE(SUBSTITUTE('Quantities Report_Secondary'!$A2798,"+",""))), VALUE(SUBSTITUTE('Quantities Report_Secondary'!$A2798,"+","")),IF('Quantities Report_Secondary'!$A2798="","End of Project",$A2799))</f>
        <v>End of Project</v>
      </c>
      <c r="B2800" s="30" t="str">
        <f>IF(ISNUMBER('Quantities Report_Secondary'!$A2798), "", TRIM(CLEAN(SUBSTITUTE('Quantities Report_Secondary'!$A2798, CHAR(160), " "))))</f>
        <v/>
      </c>
      <c r="C2800" s="30">
        <f>'Quantities Report_Secondary'!F2798</f>
        <v>0</v>
      </c>
      <c r="D2800" s="32">
        <f>'Quantities Report_Secondary'!G2798</f>
        <v>0</v>
      </c>
    </row>
    <row r="2801" spans="1:4">
      <c r="A2801" s="15" t="str">
        <f>IF(ISNUMBER(VALUE(SUBSTITUTE('Quantities Report_Secondary'!$A2799,"+",""))), VALUE(SUBSTITUTE('Quantities Report_Secondary'!$A2799,"+","")),IF('Quantities Report_Secondary'!$A2799="","End of Project",$A2800))</f>
        <v>End of Project</v>
      </c>
      <c r="B2801" s="30" t="str">
        <f>IF(ISNUMBER('Quantities Report_Secondary'!$A2799), "", TRIM(CLEAN(SUBSTITUTE('Quantities Report_Secondary'!$A2799, CHAR(160), " "))))</f>
        <v/>
      </c>
      <c r="C2801" s="30">
        <f>'Quantities Report_Secondary'!F2799</f>
        <v>0</v>
      </c>
      <c r="D2801" s="32">
        <f>'Quantities Report_Secondary'!G2799</f>
        <v>0</v>
      </c>
    </row>
    <row r="2802" spans="1:4">
      <c r="A2802" s="15" t="str">
        <f>IF(ISNUMBER(VALUE(SUBSTITUTE('Quantities Report_Secondary'!$A2800,"+",""))), VALUE(SUBSTITUTE('Quantities Report_Secondary'!$A2800,"+","")),IF('Quantities Report_Secondary'!$A2800="","End of Project",$A2801))</f>
        <v>End of Project</v>
      </c>
      <c r="B2802" s="30" t="str">
        <f>IF(ISNUMBER('Quantities Report_Secondary'!$A2800), "", TRIM(CLEAN(SUBSTITUTE('Quantities Report_Secondary'!$A2800, CHAR(160), " "))))</f>
        <v/>
      </c>
      <c r="C2802" s="30">
        <f>'Quantities Report_Secondary'!F2800</f>
        <v>0</v>
      </c>
      <c r="D2802" s="32">
        <f>'Quantities Report_Secondary'!G2800</f>
        <v>0</v>
      </c>
    </row>
    <row r="2803" spans="1:4">
      <c r="A2803" s="15" t="str">
        <f>IF(ISNUMBER(VALUE(SUBSTITUTE('Quantities Report_Secondary'!$A2801,"+",""))), VALUE(SUBSTITUTE('Quantities Report_Secondary'!$A2801,"+","")),IF('Quantities Report_Secondary'!$A2801="","End of Project",$A2802))</f>
        <v>End of Project</v>
      </c>
      <c r="B2803" s="30" t="str">
        <f>IF(ISNUMBER('Quantities Report_Secondary'!$A2801), "", TRIM(CLEAN(SUBSTITUTE('Quantities Report_Secondary'!$A2801, CHAR(160), " "))))</f>
        <v/>
      </c>
      <c r="C2803" s="30">
        <f>'Quantities Report_Secondary'!F2801</f>
        <v>0</v>
      </c>
      <c r="D2803" s="32">
        <f>'Quantities Report_Secondary'!G2801</f>
        <v>0</v>
      </c>
    </row>
    <row r="2804" spans="1:4">
      <c r="A2804" s="15" t="str">
        <f>IF(ISNUMBER(VALUE(SUBSTITUTE('Quantities Report_Secondary'!$A2802,"+",""))), VALUE(SUBSTITUTE('Quantities Report_Secondary'!$A2802,"+","")),IF('Quantities Report_Secondary'!$A2802="","End of Project",$A2803))</f>
        <v>End of Project</v>
      </c>
      <c r="B2804" s="30" t="str">
        <f>IF(ISNUMBER('Quantities Report_Secondary'!$A2802), "", TRIM(CLEAN(SUBSTITUTE('Quantities Report_Secondary'!$A2802, CHAR(160), " "))))</f>
        <v/>
      </c>
      <c r="C2804" s="30">
        <f>'Quantities Report_Secondary'!F2802</f>
        <v>0</v>
      </c>
      <c r="D2804" s="32">
        <f>'Quantities Report_Secondary'!G2802</f>
        <v>0</v>
      </c>
    </row>
    <row r="2805" spans="1:4">
      <c r="A2805" s="15" t="str">
        <f>IF(ISNUMBER(VALUE(SUBSTITUTE('Quantities Report_Secondary'!$A2803,"+",""))), VALUE(SUBSTITUTE('Quantities Report_Secondary'!$A2803,"+","")),IF('Quantities Report_Secondary'!$A2803="","End of Project",$A2804))</f>
        <v>End of Project</v>
      </c>
      <c r="B2805" s="30" t="str">
        <f>IF(ISNUMBER('Quantities Report_Secondary'!$A2803), "", TRIM(CLEAN(SUBSTITUTE('Quantities Report_Secondary'!$A2803, CHAR(160), " "))))</f>
        <v/>
      </c>
      <c r="C2805" s="30">
        <f>'Quantities Report_Secondary'!F2803</f>
        <v>0</v>
      </c>
      <c r="D2805" s="32">
        <f>'Quantities Report_Secondary'!G2803</f>
        <v>0</v>
      </c>
    </row>
    <row r="2806" spans="1:4">
      <c r="A2806" s="15" t="str">
        <f>IF(ISNUMBER(VALUE(SUBSTITUTE('Quantities Report_Secondary'!$A2804,"+",""))), VALUE(SUBSTITUTE('Quantities Report_Secondary'!$A2804,"+","")),IF('Quantities Report_Secondary'!$A2804="","End of Project",$A2805))</f>
        <v>End of Project</v>
      </c>
      <c r="B2806" s="30" t="str">
        <f>IF(ISNUMBER('Quantities Report_Secondary'!$A2804), "", TRIM(CLEAN(SUBSTITUTE('Quantities Report_Secondary'!$A2804, CHAR(160), " "))))</f>
        <v/>
      </c>
      <c r="C2806" s="30">
        <f>'Quantities Report_Secondary'!F2804</f>
        <v>0</v>
      </c>
      <c r="D2806" s="32">
        <f>'Quantities Report_Secondary'!G2804</f>
        <v>0</v>
      </c>
    </row>
    <row r="2807" spans="1:4">
      <c r="A2807" s="15" t="str">
        <f>IF(ISNUMBER(VALUE(SUBSTITUTE('Quantities Report_Secondary'!$A2805,"+",""))), VALUE(SUBSTITUTE('Quantities Report_Secondary'!$A2805,"+","")),IF('Quantities Report_Secondary'!$A2805="","End of Project",$A2806))</f>
        <v>End of Project</v>
      </c>
      <c r="B2807" s="30" t="str">
        <f>IF(ISNUMBER('Quantities Report_Secondary'!$A2805), "", TRIM(CLEAN(SUBSTITUTE('Quantities Report_Secondary'!$A2805, CHAR(160), " "))))</f>
        <v/>
      </c>
      <c r="C2807" s="30">
        <f>'Quantities Report_Secondary'!F2805</f>
        <v>0</v>
      </c>
      <c r="D2807" s="32">
        <f>'Quantities Report_Secondary'!G2805</f>
        <v>0</v>
      </c>
    </row>
    <row r="2808" spans="1:4">
      <c r="A2808" s="15" t="str">
        <f>IF(ISNUMBER(VALUE(SUBSTITUTE('Quantities Report_Secondary'!$A2806,"+",""))), VALUE(SUBSTITUTE('Quantities Report_Secondary'!$A2806,"+","")),IF('Quantities Report_Secondary'!$A2806="","End of Project",$A2807))</f>
        <v>End of Project</v>
      </c>
      <c r="B2808" s="30" t="str">
        <f>IF(ISNUMBER('Quantities Report_Secondary'!$A2806), "", TRIM(CLEAN(SUBSTITUTE('Quantities Report_Secondary'!$A2806, CHAR(160), " "))))</f>
        <v/>
      </c>
      <c r="C2808" s="30">
        <f>'Quantities Report_Secondary'!F2806</f>
        <v>0</v>
      </c>
      <c r="D2808" s="32">
        <f>'Quantities Report_Secondary'!G2806</f>
        <v>0</v>
      </c>
    </row>
    <row r="2809" spans="1:4">
      <c r="A2809" s="15" t="str">
        <f>IF(ISNUMBER(VALUE(SUBSTITUTE('Quantities Report_Secondary'!$A2807,"+",""))), VALUE(SUBSTITUTE('Quantities Report_Secondary'!$A2807,"+","")),IF('Quantities Report_Secondary'!$A2807="","End of Project",$A2808))</f>
        <v>End of Project</v>
      </c>
      <c r="B2809" s="30" t="str">
        <f>IF(ISNUMBER('Quantities Report_Secondary'!$A2807), "", TRIM(CLEAN(SUBSTITUTE('Quantities Report_Secondary'!$A2807, CHAR(160), " "))))</f>
        <v/>
      </c>
      <c r="C2809" s="30">
        <f>'Quantities Report_Secondary'!F2807</f>
        <v>0</v>
      </c>
      <c r="D2809" s="32">
        <f>'Quantities Report_Secondary'!G2807</f>
        <v>0</v>
      </c>
    </row>
    <row r="2810" spans="1:4">
      <c r="A2810" s="15" t="str">
        <f>IF(ISNUMBER(VALUE(SUBSTITUTE('Quantities Report_Secondary'!$A2808,"+",""))), VALUE(SUBSTITUTE('Quantities Report_Secondary'!$A2808,"+","")),IF('Quantities Report_Secondary'!$A2808="","End of Project",$A2809))</f>
        <v>End of Project</v>
      </c>
      <c r="B2810" s="30" t="str">
        <f>IF(ISNUMBER('Quantities Report_Secondary'!$A2808), "", TRIM(CLEAN(SUBSTITUTE('Quantities Report_Secondary'!$A2808, CHAR(160), " "))))</f>
        <v/>
      </c>
      <c r="C2810" s="30">
        <f>'Quantities Report_Secondary'!F2808</f>
        <v>0</v>
      </c>
      <c r="D2810" s="32">
        <f>'Quantities Report_Secondary'!G2808</f>
        <v>0</v>
      </c>
    </row>
    <row r="2811" spans="1:4">
      <c r="A2811" s="15" t="str">
        <f>IF(ISNUMBER(VALUE(SUBSTITUTE('Quantities Report_Secondary'!$A2809,"+",""))), VALUE(SUBSTITUTE('Quantities Report_Secondary'!$A2809,"+","")),IF('Quantities Report_Secondary'!$A2809="","End of Project",$A2810))</f>
        <v>End of Project</v>
      </c>
      <c r="B2811" s="30" t="str">
        <f>IF(ISNUMBER('Quantities Report_Secondary'!$A2809), "", TRIM(CLEAN(SUBSTITUTE('Quantities Report_Secondary'!$A2809, CHAR(160), " "))))</f>
        <v/>
      </c>
      <c r="C2811" s="30">
        <f>'Quantities Report_Secondary'!F2809</f>
        <v>0</v>
      </c>
      <c r="D2811" s="32">
        <f>'Quantities Report_Secondary'!G2809</f>
        <v>0</v>
      </c>
    </row>
    <row r="2812" spans="1:4">
      <c r="A2812" s="15" t="str">
        <f>IF(ISNUMBER(VALUE(SUBSTITUTE('Quantities Report_Secondary'!$A2810,"+",""))), VALUE(SUBSTITUTE('Quantities Report_Secondary'!$A2810,"+","")),IF('Quantities Report_Secondary'!$A2810="","End of Project",$A2811))</f>
        <v>End of Project</v>
      </c>
      <c r="B2812" s="30" t="str">
        <f>IF(ISNUMBER('Quantities Report_Secondary'!$A2810), "", TRIM(CLEAN(SUBSTITUTE('Quantities Report_Secondary'!$A2810, CHAR(160), " "))))</f>
        <v/>
      </c>
      <c r="C2812" s="30">
        <f>'Quantities Report_Secondary'!F2810</f>
        <v>0</v>
      </c>
      <c r="D2812" s="32">
        <f>'Quantities Report_Secondary'!G2810</f>
        <v>0</v>
      </c>
    </row>
    <row r="2813" spans="1:4">
      <c r="A2813" s="15" t="str">
        <f>IF(ISNUMBER(VALUE(SUBSTITUTE('Quantities Report_Secondary'!$A2811,"+",""))), VALUE(SUBSTITUTE('Quantities Report_Secondary'!$A2811,"+","")),IF('Quantities Report_Secondary'!$A2811="","End of Project",$A2812))</f>
        <v>End of Project</v>
      </c>
      <c r="B2813" s="30" t="str">
        <f>IF(ISNUMBER('Quantities Report_Secondary'!$A2811), "", TRIM(CLEAN(SUBSTITUTE('Quantities Report_Secondary'!$A2811, CHAR(160), " "))))</f>
        <v/>
      </c>
      <c r="C2813" s="30">
        <f>'Quantities Report_Secondary'!F2811</f>
        <v>0</v>
      </c>
      <c r="D2813" s="32">
        <f>'Quantities Report_Secondary'!G2811</f>
        <v>0</v>
      </c>
    </row>
    <row r="2814" spans="1:4">
      <c r="A2814" s="15" t="str">
        <f>IF(ISNUMBER(VALUE(SUBSTITUTE('Quantities Report_Secondary'!$A2812,"+",""))), VALUE(SUBSTITUTE('Quantities Report_Secondary'!$A2812,"+","")),IF('Quantities Report_Secondary'!$A2812="","End of Project",$A2813))</f>
        <v>End of Project</v>
      </c>
      <c r="B2814" s="30" t="str">
        <f>IF(ISNUMBER('Quantities Report_Secondary'!$A2812), "", TRIM(CLEAN(SUBSTITUTE('Quantities Report_Secondary'!$A2812, CHAR(160), " "))))</f>
        <v/>
      </c>
      <c r="C2814" s="30">
        <f>'Quantities Report_Secondary'!F2812</f>
        <v>0</v>
      </c>
      <c r="D2814" s="32">
        <f>'Quantities Report_Secondary'!G2812</f>
        <v>0</v>
      </c>
    </row>
    <row r="2815" spans="1:4">
      <c r="A2815" s="15" t="str">
        <f>IF(ISNUMBER(VALUE(SUBSTITUTE('Quantities Report_Secondary'!$A2813,"+",""))), VALUE(SUBSTITUTE('Quantities Report_Secondary'!$A2813,"+","")),IF('Quantities Report_Secondary'!$A2813="","End of Project",$A2814))</f>
        <v>End of Project</v>
      </c>
      <c r="B2815" s="30" t="str">
        <f>IF(ISNUMBER('Quantities Report_Secondary'!$A2813), "", TRIM(CLEAN(SUBSTITUTE('Quantities Report_Secondary'!$A2813, CHAR(160), " "))))</f>
        <v/>
      </c>
      <c r="C2815" s="30">
        <f>'Quantities Report_Secondary'!F2813</f>
        <v>0</v>
      </c>
      <c r="D2815" s="32">
        <f>'Quantities Report_Secondary'!G2813</f>
        <v>0</v>
      </c>
    </row>
    <row r="2816" spans="1:4">
      <c r="A2816" s="15" t="str">
        <f>IF(ISNUMBER(VALUE(SUBSTITUTE('Quantities Report_Secondary'!$A2814,"+",""))), VALUE(SUBSTITUTE('Quantities Report_Secondary'!$A2814,"+","")),IF('Quantities Report_Secondary'!$A2814="","End of Project",$A2815))</f>
        <v>End of Project</v>
      </c>
      <c r="B2816" s="30" t="str">
        <f>IF(ISNUMBER('Quantities Report_Secondary'!$A2814), "", TRIM(CLEAN(SUBSTITUTE('Quantities Report_Secondary'!$A2814, CHAR(160), " "))))</f>
        <v/>
      </c>
      <c r="C2816" s="30">
        <f>'Quantities Report_Secondary'!F2814</f>
        <v>0</v>
      </c>
      <c r="D2816" s="32">
        <f>'Quantities Report_Secondary'!G2814</f>
        <v>0</v>
      </c>
    </row>
    <row r="2817" spans="1:4">
      <c r="A2817" s="15" t="str">
        <f>IF(ISNUMBER(VALUE(SUBSTITUTE('Quantities Report_Secondary'!$A2815,"+",""))), VALUE(SUBSTITUTE('Quantities Report_Secondary'!$A2815,"+","")),IF('Quantities Report_Secondary'!$A2815="","End of Project",$A2816))</f>
        <v>End of Project</v>
      </c>
      <c r="B2817" s="30" t="str">
        <f>IF(ISNUMBER('Quantities Report_Secondary'!$A2815), "", TRIM(CLEAN(SUBSTITUTE('Quantities Report_Secondary'!$A2815, CHAR(160), " "))))</f>
        <v/>
      </c>
      <c r="C2817" s="30">
        <f>'Quantities Report_Secondary'!F2815</f>
        <v>0</v>
      </c>
      <c r="D2817" s="32">
        <f>'Quantities Report_Secondary'!G2815</f>
        <v>0</v>
      </c>
    </row>
    <row r="2818" spans="1:4">
      <c r="A2818" s="15" t="str">
        <f>IF(ISNUMBER(VALUE(SUBSTITUTE('Quantities Report_Secondary'!$A2816,"+",""))), VALUE(SUBSTITUTE('Quantities Report_Secondary'!$A2816,"+","")),IF('Quantities Report_Secondary'!$A2816="","End of Project",$A2817))</f>
        <v>End of Project</v>
      </c>
      <c r="B2818" s="30" t="str">
        <f>IF(ISNUMBER('Quantities Report_Secondary'!$A2816), "", TRIM(CLEAN(SUBSTITUTE('Quantities Report_Secondary'!$A2816, CHAR(160), " "))))</f>
        <v/>
      </c>
      <c r="C2818" s="30">
        <f>'Quantities Report_Secondary'!F2816</f>
        <v>0</v>
      </c>
      <c r="D2818" s="32">
        <f>'Quantities Report_Secondary'!G2816</f>
        <v>0</v>
      </c>
    </row>
    <row r="2819" spans="1:4">
      <c r="A2819" s="15" t="str">
        <f>IF(ISNUMBER(VALUE(SUBSTITUTE('Quantities Report_Secondary'!$A2817,"+",""))), VALUE(SUBSTITUTE('Quantities Report_Secondary'!$A2817,"+","")),IF('Quantities Report_Secondary'!$A2817="","End of Project",$A2818))</f>
        <v>End of Project</v>
      </c>
      <c r="B2819" s="30" t="str">
        <f>IF(ISNUMBER('Quantities Report_Secondary'!$A2817), "", TRIM(CLEAN(SUBSTITUTE('Quantities Report_Secondary'!$A2817, CHAR(160), " "))))</f>
        <v/>
      </c>
      <c r="C2819" s="30">
        <f>'Quantities Report_Secondary'!F2817</f>
        <v>0</v>
      </c>
      <c r="D2819" s="32">
        <f>'Quantities Report_Secondary'!G2817</f>
        <v>0</v>
      </c>
    </row>
    <row r="2820" spans="1:4">
      <c r="A2820" s="15" t="str">
        <f>IF(ISNUMBER(VALUE(SUBSTITUTE('Quantities Report_Secondary'!$A2818,"+",""))), VALUE(SUBSTITUTE('Quantities Report_Secondary'!$A2818,"+","")),IF('Quantities Report_Secondary'!$A2818="","End of Project",$A2819))</f>
        <v>End of Project</v>
      </c>
      <c r="B2820" s="30" t="str">
        <f>IF(ISNUMBER('Quantities Report_Secondary'!$A2818), "", TRIM(CLEAN(SUBSTITUTE('Quantities Report_Secondary'!$A2818, CHAR(160), " "))))</f>
        <v/>
      </c>
      <c r="C2820" s="30">
        <f>'Quantities Report_Secondary'!F2818</f>
        <v>0</v>
      </c>
      <c r="D2820" s="32">
        <f>'Quantities Report_Secondary'!G2818</f>
        <v>0</v>
      </c>
    </row>
    <row r="2821" spans="1:4">
      <c r="A2821" s="15" t="str">
        <f>IF(ISNUMBER(VALUE(SUBSTITUTE('Quantities Report_Secondary'!$A2819,"+",""))), VALUE(SUBSTITUTE('Quantities Report_Secondary'!$A2819,"+","")),IF('Quantities Report_Secondary'!$A2819="","End of Project",$A2820))</f>
        <v>End of Project</v>
      </c>
      <c r="B2821" s="30" t="str">
        <f>IF(ISNUMBER('Quantities Report_Secondary'!$A2819), "", TRIM(CLEAN(SUBSTITUTE('Quantities Report_Secondary'!$A2819, CHAR(160), " "))))</f>
        <v/>
      </c>
      <c r="C2821" s="30">
        <f>'Quantities Report_Secondary'!F2819</f>
        <v>0</v>
      </c>
      <c r="D2821" s="32">
        <f>'Quantities Report_Secondary'!G2819</f>
        <v>0</v>
      </c>
    </row>
    <row r="2822" spans="1:4">
      <c r="A2822" s="15" t="str">
        <f>IF(ISNUMBER(VALUE(SUBSTITUTE('Quantities Report_Secondary'!$A2820,"+",""))), VALUE(SUBSTITUTE('Quantities Report_Secondary'!$A2820,"+","")),IF('Quantities Report_Secondary'!$A2820="","End of Project",$A2821))</f>
        <v>End of Project</v>
      </c>
      <c r="B2822" s="30" t="str">
        <f>IF(ISNUMBER('Quantities Report_Secondary'!$A2820), "", TRIM(CLEAN(SUBSTITUTE('Quantities Report_Secondary'!$A2820, CHAR(160), " "))))</f>
        <v/>
      </c>
      <c r="C2822" s="30">
        <f>'Quantities Report_Secondary'!F2820</f>
        <v>0</v>
      </c>
      <c r="D2822" s="32">
        <f>'Quantities Report_Secondary'!G2820</f>
        <v>0</v>
      </c>
    </row>
    <row r="2823" spans="1:4">
      <c r="A2823" s="15" t="str">
        <f>IF(ISNUMBER(VALUE(SUBSTITUTE('Quantities Report_Secondary'!$A2821,"+",""))), VALUE(SUBSTITUTE('Quantities Report_Secondary'!$A2821,"+","")),IF('Quantities Report_Secondary'!$A2821="","End of Project",$A2822))</f>
        <v>End of Project</v>
      </c>
      <c r="B2823" s="30" t="str">
        <f>IF(ISNUMBER('Quantities Report_Secondary'!$A2821), "", TRIM(CLEAN(SUBSTITUTE('Quantities Report_Secondary'!$A2821, CHAR(160), " "))))</f>
        <v/>
      </c>
      <c r="C2823" s="30">
        <f>'Quantities Report_Secondary'!F2821</f>
        <v>0</v>
      </c>
      <c r="D2823" s="32">
        <f>'Quantities Report_Secondary'!G2821</f>
        <v>0</v>
      </c>
    </row>
    <row r="2824" spans="1:4">
      <c r="A2824" s="15" t="str">
        <f>IF(ISNUMBER(VALUE(SUBSTITUTE('Quantities Report_Secondary'!$A2822,"+",""))), VALUE(SUBSTITUTE('Quantities Report_Secondary'!$A2822,"+","")),IF('Quantities Report_Secondary'!$A2822="","End of Project",$A2823))</f>
        <v>End of Project</v>
      </c>
      <c r="B2824" s="30" t="str">
        <f>IF(ISNUMBER('Quantities Report_Secondary'!$A2822), "", TRIM(CLEAN(SUBSTITUTE('Quantities Report_Secondary'!$A2822, CHAR(160), " "))))</f>
        <v/>
      </c>
      <c r="C2824" s="30">
        <f>'Quantities Report_Secondary'!F2822</f>
        <v>0</v>
      </c>
      <c r="D2824" s="32">
        <f>'Quantities Report_Secondary'!G2822</f>
        <v>0</v>
      </c>
    </row>
    <row r="2825" spans="1:4">
      <c r="A2825" s="15" t="str">
        <f>IF(ISNUMBER(VALUE(SUBSTITUTE('Quantities Report_Secondary'!$A2823,"+",""))), VALUE(SUBSTITUTE('Quantities Report_Secondary'!$A2823,"+","")),IF('Quantities Report_Secondary'!$A2823="","End of Project",$A2824))</f>
        <v>End of Project</v>
      </c>
      <c r="B2825" s="30" t="str">
        <f>IF(ISNUMBER('Quantities Report_Secondary'!$A2823), "", TRIM(CLEAN(SUBSTITUTE('Quantities Report_Secondary'!$A2823, CHAR(160), " "))))</f>
        <v/>
      </c>
      <c r="C2825" s="30">
        <f>'Quantities Report_Secondary'!F2823</f>
        <v>0</v>
      </c>
      <c r="D2825" s="32">
        <f>'Quantities Report_Secondary'!G2823</f>
        <v>0</v>
      </c>
    </row>
    <row r="2826" spans="1:4">
      <c r="A2826" s="15" t="str">
        <f>IF(ISNUMBER(VALUE(SUBSTITUTE('Quantities Report_Secondary'!$A2824,"+",""))), VALUE(SUBSTITUTE('Quantities Report_Secondary'!$A2824,"+","")),IF('Quantities Report_Secondary'!$A2824="","End of Project",$A2825))</f>
        <v>End of Project</v>
      </c>
      <c r="B2826" s="30" t="str">
        <f>IF(ISNUMBER('Quantities Report_Secondary'!$A2824), "", TRIM(CLEAN(SUBSTITUTE('Quantities Report_Secondary'!$A2824, CHAR(160), " "))))</f>
        <v/>
      </c>
      <c r="C2826" s="30">
        <f>'Quantities Report_Secondary'!F2824</f>
        <v>0</v>
      </c>
      <c r="D2826" s="32">
        <f>'Quantities Report_Secondary'!G2824</f>
        <v>0</v>
      </c>
    </row>
    <row r="2827" spans="1:4">
      <c r="A2827" s="15" t="str">
        <f>IF(ISNUMBER(VALUE(SUBSTITUTE('Quantities Report_Secondary'!$A2825,"+",""))), VALUE(SUBSTITUTE('Quantities Report_Secondary'!$A2825,"+","")),IF('Quantities Report_Secondary'!$A2825="","End of Project",$A2826))</f>
        <v>End of Project</v>
      </c>
      <c r="B2827" s="30" t="str">
        <f>IF(ISNUMBER('Quantities Report_Secondary'!$A2825), "", TRIM(CLEAN(SUBSTITUTE('Quantities Report_Secondary'!$A2825, CHAR(160), " "))))</f>
        <v/>
      </c>
      <c r="C2827" s="30">
        <f>'Quantities Report_Secondary'!F2825</f>
        <v>0</v>
      </c>
      <c r="D2827" s="32">
        <f>'Quantities Report_Secondary'!G2825</f>
        <v>0</v>
      </c>
    </row>
    <row r="2828" spans="1:4">
      <c r="A2828" s="15" t="str">
        <f>IF(ISNUMBER(VALUE(SUBSTITUTE('Quantities Report_Secondary'!$A2826,"+",""))), VALUE(SUBSTITUTE('Quantities Report_Secondary'!$A2826,"+","")),IF('Quantities Report_Secondary'!$A2826="","End of Project",$A2827))</f>
        <v>End of Project</v>
      </c>
      <c r="B2828" s="30" t="str">
        <f>IF(ISNUMBER('Quantities Report_Secondary'!$A2826), "", TRIM(CLEAN(SUBSTITUTE('Quantities Report_Secondary'!$A2826, CHAR(160), " "))))</f>
        <v/>
      </c>
      <c r="C2828" s="30">
        <f>'Quantities Report_Secondary'!F2826</f>
        <v>0</v>
      </c>
      <c r="D2828" s="32">
        <f>'Quantities Report_Secondary'!G2826</f>
        <v>0</v>
      </c>
    </row>
    <row r="2829" spans="1:4">
      <c r="A2829" s="15" t="str">
        <f>IF(ISNUMBER(VALUE(SUBSTITUTE('Quantities Report_Secondary'!$A2827,"+",""))), VALUE(SUBSTITUTE('Quantities Report_Secondary'!$A2827,"+","")),IF('Quantities Report_Secondary'!$A2827="","End of Project",$A2828))</f>
        <v>End of Project</v>
      </c>
      <c r="B2829" s="30" t="str">
        <f>IF(ISNUMBER('Quantities Report_Secondary'!$A2827), "", TRIM(CLEAN(SUBSTITUTE('Quantities Report_Secondary'!$A2827, CHAR(160), " "))))</f>
        <v/>
      </c>
      <c r="C2829" s="30">
        <f>'Quantities Report_Secondary'!F2827</f>
        <v>0</v>
      </c>
      <c r="D2829" s="32">
        <f>'Quantities Report_Secondary'!G2827</f>
        <v>0</v>
      </c>
    </row>
    <row r="2830" spans="1:4">
      <c r="A2830" s="15" t="str">
        <f>IF(ISNUMBER(VALUE(SUBSTITUTE('Quantities Report_Secondary'!$A2828,"+",""))), VALUE(SUBSTITUTE('Quantities Report_Secondary'!$A2828,"+","")),IF('Quantities Report_Secondary'!$A2828="","End of Project",$A2829))</f>
        <v>End of Project</v>
      </c>
      <c r="B2830" s="30" t="str">
        <f>IF(ISNUMBER('Quantities Report_Secondary'!$A2828), "", TRIM(CLEAN(SUBSTITUTE('Quantities Report_Secondary'!$A2828, CHAR(160), " "))))</f>
        <v/>
      </c>
      <c r="C2830" s="30">
        <f>'Quantities Report_Secondary'!F2828</f>
        <v>0</v>
      </c>
      <c r="D2830" s="32">
        <f>'Quantities Report_Secondary'!G2828</f>
        <v>0</v>
      </c>
    </row>
    <row r="2831" spans="1:4">
      <c r="A2831" s="15" t="str">
        <f>IF(ISNUMBER(VALUE(SUBSTITUTE('Quantities Report_Secondary'!$A2829,"+",""))), VALUE(SUBSTITUTE('Quantities Report_Secondary'!$A2829,"+","")),IF('Quantities Report_Secondary'!$A2829="","End of Project",$A2830))</f>
        <v>End of Project</v>
      </c>
      <c r="B2831" s="30" t="str">
        <f>IF(ISNUMBER('Quantities Report_Secondary'!$A2829), "", TRIM(CLEAN(SUBSTITUTE('Quantities Report_Secondary'!$A2829, CHAR(160), " "))))</f>
        <v/>
      </c>
      <c r="C2831" s="30">
        <f>'Quantities Report_Secondary'!F2829</f>
        <v>0</v>
      </c>
      <c r="D2831" s="32">
        <f>'Quantities Report_Secondary'!G2829</f>
        <v>0</v>
      </c>
    </row>
    <row r="2832" spans="1:4">
      <c r="A2832" s="15" t="str">
        <f>IF(ISNUMBER(VALUE(SUBSTITUTE('Quantities Report_Secondary'!$A2830,"+",""))), VALUE(SUBSTITUTE('Quantities Report_Secondary'!$A2830,"+","")),IF('Quantities Report_Secondary'!$A2830="","End of Project",$A2831))</f>
        <v>End of Project</v>
      </c>
      <c r="B2832" s="30" t="str">
        <f>IF(ISNUMBER('Quantities Report_Secondary'!$A2830), "", TRIM(CLEAN(SUBSTITUTE('Quantities Report_Secondary'!$A2830, CHAR(160), " "))))</f>
        <v/>
      </c>
      <c r="C2832" s="30">
        <f>'Quantities Report_Secondary'!F2830</f>
        <v>0</v>
      </c>
      <c r="D2832" s="32">
        <f>'Quantities Report_Secondary'!G2830</f>
        <v>0</v>
      </c>
    </row>
    <row r="2833" spans="1:4">
      <c r="A2833" s="15" t="str">
        <f>IF(ISNUMBER(VALUE(SUBSTITUTE('Quantities Report_Secondary'!$A2831,"+",""))), VALUE(SUBSTITUTE('Quantities Report_Secondary'!$A2831,"+","")),IF('Quantities Report_Secondary'!$A2831="","End of Project",$A2832))</f>
        <v>End of Project</v>
      </c>
      <c r="B2833" s="30" t="str">
        <f>IF(ISNUMBER('Quantities Report_Secondary'!$A2831), "", TRIM(CLEAN(SUBSTITUTE('Quantities Report_Secondary'!$A2831, CHAR(160), " "))))</f>
        <v/>
      </c>
      <c r="C2833" s="30">
        <f>'Quantities Report_Secondary'!F2831</f>
        <v>0</v>
      </c>
      <c r="D2833" s="32">
        <f>'Quantities Report_Secondary'!G2831</f>
        <v>0</v>
      </c>
    </row>
    <row r="2834" spans="1:4">
      <c r="A2834" s="15" t="str">
        <f>IF(ISNUMBER(VALUE(SUBSTITUTE('Quantities Report_Secondary'!$A2832,"+",""))), VALUE(SUBSTITUTE('Quantities Report_Secondary'!$A2832,"+","")),IF('Quantities Report_Secondary'!$A2832="","End of Project",$A2833))</f>
        <v>End of Project</v>
      </c>
      <c r="B2834" s="30" t="str">
        <f>IF(ISNUMBER('Quantities Report_Secondary'!$A2832), "", TRIM(CLEAN(SUBSTITUTE('Quantities Report_Secondary'!$A2832, CHAR(160), " "))))</f>
        <v/>
      </c>
      <c r="C2834" s="30">
        <f>'Quantities Report_Secondary'!F2832</f>
        <v>0</v>
      </c>
      <c r="D2834" s="32">
        <f>'Quantities Report_Secondary'!G2832</f>
        <v>0</v>
      </c>
    </row>
    <row r="2835" spans="1:4">
      <c r="A2835" s="15" t="str">
        <f>IF(ISNUMBER(VALUE(SUBSTITUTE('Quantities Report_Secondary'!$A2833,"+",""))), VALUE(SUBSTITUTE('Quantities Report_Secondary'!$A2833,"+","")),IF('Quantities Report_Secondary'!$A2833="","End of Project",$A2834))</f>
        <v>End of Project</v>
      </c>
      <c r="B2835" s="30" t="str">
        <f>IF(ISNUMBER('Quantities Report_Secondary'!$A2833), "", TRIM(CLEAN(SUBSTITUTE('Quantities Report_Secondary'!$A2833, CHAR(160), " "))))</f>
        <v/>
      </c>
      <c r="C2835" s="30">
        <f>'Quantities Report_Secondary'!F2833</f>
        <v>0</v>
      </c>
      <c r="D2835" s="32">
        <f>'Quantities Report_Secondary'!G2833</f>
        <v>0</v>
      </c>
    </row>
    <row r="2836" spans="1:4">
      <c r="A2836" s="15" t="str">
        <f>IF(ISNUMBER(VALUE(SUBSTITUTE('Quantities Report_Secondary'!$A2834,"+",""))), VALUE(SUBSTITUTE('Quantities Report_Secondary'!$A2834,"+","")),IF('Quantities Report_Secondary'!$A2834="","End of Project",$A2835))</f>
        <v>End of Project</v>
      </c>
      <c r="B2836" s="30" t="str">
        <f>IF(ISNUMBER('Quantities Report_Secondary'!$A2834), "", TRIM(CLEAN(SUBSTITUTE('Quantities Report_Secondary'!$A2834, CHAR(160), " "))))</f>
        <v/>
      </c>
      <c r="C2836" s="30">
        <f>'Quantities Report_Secondary'!F2834</f>
        <v>0</v>
      </c>
      <c r="D2836" s="32">
        <f>'Quantities Report_Secondary'!G2834</f>
        <v>0</v>
      </c>
    </row>
    <row r="2837" spans="1:4">
      <c r="A2837" s="15" t="str">
        <f>IF(ISNUMBER(VALUE(SUBSTITUTE('Quantities Report_Secondary'!$A2835,"+",""))), VALUE(SUBSTITUTE('Quantities Report_Secondary'!$A2835,"+","")),IF('Quantities Report_Secondary'!$A2835="","End of Project",$A2836))</f>
        <v>End of Project</v>
      </c>
      <c r="B2837" s="30" t="str">
        <f>IF(ISNUMBER('Quantities Report_Secondary'!$A2835), "", TRIM(CLEAN(SUBSTITUTE('Quantities Report_Secondary'!$A2835, CHAR(160), " "))))</f>
        <v/>
      </c>
      <c r="C2837" s="30">
        <f>'Quantities Report_Secondary'!F2835</f>
        <v>0</v>
      </c>
      <c r="D2837" s="32">
        <f>'Quantities Report_Secondary'!G2835</f>
        <v>0</v>
      </c>
    </row>
    <row r="2838" spans="1:4">
      <c r="A2838" s="15" t="str">
        <f>IF(ISNUMBER(VALUE(SUBSTITUTE('Quantities Report_Secondary'!$A2836,"+",""))), VALUE(SUBSTITUTE('Quantities Report_Secondary'!$A2836,"+","")),IF('Quantities Report_Secondary'!$A2836="","End of Project",$A2837))</f>
        <v>End of Project</v>
      </c>
      <c r="B2838" s="30" t="str">
        <f>IF(ISNUMBER('Quantities Report_Secondary'!$A2836), "", TRIM(CLEAN(SUBSTITUTE('Quantities Report_Secondary'!$A2836, CHAR(160), " "))))</f>
        <v/>
      </c>
      <c r="C2838" s="30">
        <f>'Quantities Report_Secondary'!F2836</f>
        <v>0</v>
      </c>
      <c r="D2838" s="32">
        <f>'Quantities Report_Secondary'!G2836</f>
        <v>0</v>
      </c>
    </row>
    <row r="2839" spans="1:4">
      <c r="A2839" s="15" t="str">
        <f>IF(ISNUMBER(VALUE(SUBSTITUTE('Quantities Report_Secondary'!$A2837,"+",""))), VALUE(SUBSTITUTE('Quantities Report_Secondary'!$A2837,"+","")),IF('Quantities Report_Secondary'!$A2837="","End of Project",$A2838))</f>
        <v>End of Project</v>
      </c>
      <c r="B2839" s="30" t="str">
        <f>IF(ISNUMBER('Quantities Report_Secondary'!$A2837), "", TRIM(CLEAN(SUBSTITUTE('Quantities Report_Secondary'!$A2837, CHAR(160), " "))))</f>
        <v/>
      </c>
      <c r="C2839" s="30">
        <f>'Quantities Report_Secondary'!F2837</f>
        <v>0</v>
      </c>
      <c r="D2839" s="32">
        <f>'Quantities Report_Secondary'!G2837</f>
        <v>0</v>
      </c>
    </row>
    <row r="2840" spans="1:4">
      <c r="A2840" s="15" t="str">
        <f>IF(ISNUMBER(VALUE(SUBSTITUTE('Quantities Report_Secondary'!$A2838,"+",""))), VALUE(SUBSTITUTE('Quantities Report_Secondary'!$A2838,"+","")),IF('Quantities Report_Secondary'!$A2838="","End of Project",$A2839))</f>
        <v>End of Project</v>
      </c>
      <c r="B2840" s="30" t="str">
        <f>IF(ISNUMBER('Quantities Report_Secondary'!$A2838), "", TRIM(CLEAN(SUBSTITUTE('Quantities Report_Secondary'!$A2838, CHAR(160), " "))))</f>
        <v/>
      </c>
      <c r="C2840" s="30">
        <f>'Quantities Report_Secondary'!F2838</f>
        <v>0</v>
      </c>
      <c r="D2840" s="32">
        <f>'Quantities Report_Secondary'!G2838</f>
        <v>0</v>
      </c>
    </row>
    <row r="2841" spans="1:4">
      <c r="A2841" s="15" t="str">
        <f>IF(ISNUMBER(VALUE(SUBSTITUTE('Quantities Report_Secondary'!$A2839,"+",""))), VALUE(SUBSTITUTE('Quantities Report_Secondary'!$A2839,"+","")),IF('Quantities Report_Secondary'!$A2839="","End of Project",$A2840))</f>
        <v>End of Project</v>
      </c>
      <c r="B2841" s="30" t="str">
        <f>IF(ISNUMBER('Quantities Report_Secondary'!$A2839), "", TRIM(CLEAN(SUBSTITUTE('Quantities Report_Secondary'!$A2839, CHAR(160), " "))))</f>
        <v/>
      </c>
      <c r="C2841" s="30">
        <f>'Quantities Report_Secondary'!F2839</f>
        <v>0</v>
      </c>
      <c r="D2841" s="32">
        <f>'Quantities Report_Secondary'!G2839</f>
        <v>0</v>
      </c>
    </row>
    <row r="2842" spans="1:4">
      <c r="A2842" s="15" t="str">
        <f>IF(ISNUMBER(VALUE(SUBSTITUTE('Quantities Report_Secondary'!$A2840,"+",""))), VALUE(SUBSTITUTE('Quantities Report_Secondary'!$A2840,"+","")),IF('Quantities Report_Secondary'!$A2840="","End of Project",$A2841))</f>
        <v>End of Project</v>
      </c>
      <c r="B2842" s="30" t="str">
        <f>IF(ISNUMBER('Quantities Report_Secondary'!$A2840), "", TRIM(CLEAN(SUBSTITUTE('Quantities Report_Secondary'!$A2840, CHAR(160), " "))))</f>
        <v/>
      </c>
      <c r="C2842" s="30">
        <f>'Quantities Report_Secondary'!F2840</f>
        <v>0</v>
      </c>
      <c r="D2842" s="32">
        <f>'Quantities Report_Secondary'!G2840</f>
        <v>0</v>
      </c>
    </row>
    <row r="2843" spans="1:4">
      <c r="A2843" s="15" t="str">
        <f>IF(ISNUMBER(VALUE(SUBSTITUTE('Quantities Report_Secondary'!$A2841,"+",""))), VALUE(SUBSTITUTE('Quantities Report_Secondary'!$A2841,"+","")),IF('Quantities Report_Secondary'!$A2841="","End of Project",$A2842))</f>
        <v>End of Project</v>
      </c>
      <c r="B2843" s="30" t="str">
        <f>IF(ISNUMBER('Quantities Report_Secondary'!$A2841), "", TRIM(CLEAN(SUBSTITUTE('Quantities Report_Secondary'!$A2841, CHAR(160), " "))))</f>
        <v/>
      </c>
      <c r="C2843" s="30">
        <f>'Quantities Report_Secondary'!F2841</f>
        <v>0</v>
      </c>
      <c r="D2843" s="32">
        <f>'Quantities Report_Secondary'!G2841</f>
        <v>0</v>
      </c>
    </row>
    <row r="2844" spans="1:4">
      <c r="A2844" s="15" t="str">
        <f>IF(ISNUMBER(VALUE(SUBSTITUTE('Quantities Report_Secondary'!$A2842,"+",""))), VALUE(SUBSTITUTE('Quantities Report_Secondary'!$A2842,"+","")),IF('Quantities Report_Secondary'!$A2842="","End of Project",$A2843))</f>
        <v>End of Project</v>
      </c>
      <c r="B2844" s="30" t="str">
        <f>IF(ISNUMBER('Quantities Report_Secondary'!$A2842), "", TRIM(CLEAN(SUBSTITUTE('Quantities Report_Secondary'!$A2842, CHAR(160), " "))))</f>
        <v/>
      </c>
      <c r="C2844" s="30">
        <f>'Quantities Report_Secondary'!F2842</f>
        <v>0</v>
      </c>
      <c r="D2844" s="32">
        <f>'Quantities Report_Secondary'!G2842</f>
        <v>0</v>
      </c>
    </row>
    <row r="2845" spans="1:4">
      <c r="A2845" s="15" t="str">
        <f>IF(ISNUMBER(VALUE(SUBSTITUTE('Quantities Report_Secondary'!$A2843,"+",""))), VALUE(SUBSTITUTE('Quantities Report_Secondary'!$A2843,"+","")),IF('Quantities Report_Secondary'!$A2843="","End of Project",$A2844))</f>
        <v>End of Project</v>
      </c>
      <c r="B2845" s="30" t="str">
        <f>IF(ISNUMBER('Quantities Report_Secondary'!$A2843), "", TRIM(CLEAN(SUBSTITUTE('Quantities Report_Secondary'!$A2843, CHAR(160), " "))))</f>
        <v/>
      </c>
      <c r="C2845" s="30">
        <f>'Quantities Report_Secondary'!F2843</f>
        <v>0</v>
      </c>
      <c r="D2845" s="32">
        <f>'Quantities Report_Secondary'!G2843</f>
        <v>0</v>
      </c>
    </row>
    <row r="2846" spans="1:4">
      <c r="A2846" s="15" t="str">
        <f>IF(ISNUMBER(VALUE(SUBSTITUTE('Quantities Report_Secondary'!$A2844,"+",""))), VALUE(SUBSTITUTE('Quantities Report_Secondary'!$A2844,"+","")),IF('Quantities Report_Secondary'!$A2844="","End of Project",$A2845))</f>
        <v>End of Project</v>
      </c>
      <c r="B2846" s="30" t="str">
        <f>IF(ISNUMBER('Quantities Report_Secondary'!$A2844), "", TRIM(CLEAN(SUBSTITUTE('Quantities Report_Secondary'!$A2844, CHAR(160), " "))))</f>
        <v/>
      </c>
      <c r="C2846" s="30">
        <f>'Quantities Report_Secondary'!F2844</f>
        <v>0</v>
      </c>
      <c r="D2846" s="32">
        <f>'Quantities Report_Secondary'!G2844</f>
        <v>0</v>
      </c>
    </row>
    <row r="2847" spans="1:4">
      <c r="A2847" s="15" t="str">
        <f>IF(ISNUMBER(VALUE(SUBSTITUTE('Quantities Report_Secondary'!$A2845,"+",""))), VALUE(SUBSTITUTE('Quantities Report_Secondary'!$A2845,"+","")),IF('Quantities Report_Secondary'!$A2845="","End of Project",$A2846))</f>
        <v>End of Project</v>
      </c>
      <c r="B2847" s="30" t="str">
        <f>IF(ISNUMBER('Quantities Report_Secondary'!$A2845), "", TRIM(CLEAN(SUBSTITUTE('Quantities Report_Secondary'!$A2845, CHAR(160), " "))))</f>
        <v/>
      </c>
      <c r="C2847" s="30">
        <f>'Quantities Report_Secondary'!F2845</f>
        <v>0</v>
      </c>
      <c r="D2847" s="32">
        <f>'Quantities Report_Secondary'!G2845</f>
        <v>0</v>
      </c>
    </row>
    <row r="2848" spans="1:4">
      <c r="A2848" s="15" t="str">
        <f>IF(ISNUMBER(VALUE(SUBSTITUTE('Quantities Report_Secondary'!$A2846,"+",""))), VALUE(SUBSTITUTE('Quantities Report_Secondary'!$A2846,"+","")),IF('Quantities Report_Secondary'!$A2846="","End of Project",$A2847))</f>
        <v>End of Project</v>
      </c>
      <c r="B2848" s="30" t="str">
        <f>IF(ISNUMBER('Quantities Report_Secondary'!$A2846), "", TRIM(CLEAN(SUBSTITUTE('Quantities Report_Secondary'!$A2846, CHAR(160), " "))))</f>
        <v/>
      </c>
      <c r="C2848" s="30">
        <f>'Quantities Report_Secondary'!F2846</f>
        <v>0</v>
      </c>
      <c r="D2848" s="32">
        <f>'Quantities Report_Secondary'!G2846</f>
        <v>0</v>
      </c>
    </row>
    <row r="2849" spans="1:4">
      <c r="A2849" s="15" t="str">
        <f>IF(ISNUMBER(VALUE(SUBSTITUTE('Quantities Report_Secondary'!$A2847,"+",""))), VALUE(SUBSTITUTE('Quantities Report_Secondary'!$A2847,"+","")),IF('Quantities Report_Secondary'!$A2847="","End of Project",$A2848))</f>
        <v>End of Project</v>
      </c>
      <c r="B2849" s="30" t="str">
        <f>IF(ISNUMBER('Quantities Report_Secondary'!$A2847), "", TRIM(CLEAN(SUBSTITUTE('Quantities Report_Secondary'!$A2847, CHAR(160), " "))))</f>
        <v/>
      </c>
      <c r="C2849" s="30">
        <f>'Quantities Report_Secondary'!F2847</f>
        <v>0</v>
      </c>
      <c r="D2849" s="32">
        <f>'Quantities Report_Secondary'!G2847</f>
        <v>0</v>
      </c>
    </row>
    <row r="2850" spans="1:4">
      <c r="A2850" s="15" t="str">
        <f>IF(ISNUMBER(VALUE(SUBSTITUTE('Quantities Report_Secondary'!$A2848,"+",""))), VALUE(SUBSTITUTE('Quantities Report_Secondary'!$A2848,"+","")),IF('Quantities Report_Secondary'!$A2848="","End of Project",$A2849))</f>
        <v>End of Project</v>
      </c>
      <c r="B2850" s="30" t="str">
        <f>IF(ISNUMBER('Quantities Report_Secondary'!$A2848), "", TRIM(CLEAN(SUBSTITUTE('Quantities Report_Secondary'!$A2848, CHAR(160), " "))))</f>
        <v/>
      </c>
      <c r="C2850" s="30">
        <f>'Quantities Report_Secondary'!F2848</f>
        <v>0</v>
      </c>
      <c r="D2850" s="32">
        <f>'Quantities Report_Secondary'!G2848</f>
        <v>0</v>
      </c>
    </row>
    <row r="2851" spans="1:4">
      <c r="A2851" s="15" t="str">
        <f>IF(ISNUMBER(VALUE(SUBSTITUTE('Quantities Report_Secondary'!$A2849,"+",""))), VALUE(SUBSTITUTE('Quantities Report_Secondary'!$A2849,"+","")),IF('Quantities Report_Secondary'!$A2849="","End of Project",$A2850))</f>
        <v>End of Project</v>
      </c>
      <c r="B2851" s="30" t="str">
        <f>IF(ISNUMBER('Quantities Report_Secondary'!$A2849), "", TRIM(CLEAN(SUBSTITUTE('Quantities Report_Secondary'!$A2849, CHAR(160), " "))))</f>
        <v/>
      </c>
      <c r="C2851" s="30">
        <f>'Quantities Report_Secondary'!F2849</f>
        <v>0</v>
      </c>
      <c r="D2851" s="32">
        <f>'Quantities Report_Secondary'!G2849</f>
        <v>0</v>
      </c>
    </row>
    <row r="2852" spans="1:4">
      <c r="A2852" s="15" t="str">
        <f>IF(ISNUMBER(VALUE(SUBSTITUTE('Quantities Report_Secondary'!$A2850,"+",""))), VALUE(SUBSTITUTE('Quantities Report_Secondary'!$A2850,"+","")),IF('Quantities Report_Secondary'!$A2850="","End of Project",$A2851))</f>
        <v>End of Project</v>
      </c>
      <c r="B2852" s="30" t="str">
        <f>IF(ISNUMBER('Quantities Report_Secondary'!$A2850), "", TRIM(CLEAN(SUBSTITUTE('Quantities Report_Secondary'!$A2850, CHAR(160), " "))))</f>
        <v/>
      </c>
      <c r="C2852" s="30">
        <f>'Quantities Report_Secondary'!F2850</f>
        <v>0</v>
      </c>
      <c r="D2852" s="32">
        <f>'Quantities Report_Secondary'!G2850</f>
        <v>0</v>
      </c>
    </row>
    <row r="2853" spans="1:4">
      <c r="A2853" s="15" t="str">
        <f>IF(ISNUMBER(VALUE(SUBSTITUTE('Quantities Report_Secondary'!$A2851,"+",""))), VALUE(SUBSTITUTE('Quantities Report_Secondary'!$A2851,"+","")),IF('Quantities Report_Secondary'!$A2851="","End of Project",$A2852))</f>
        <v>End of Project</v>
      </c>
      <c r="B2853" s="30" t="str">
        <f>IF(ISNUMBER('Quantities Report_Secondary'!$A2851), "", TRIM(CLEAN(SUBSTITUTE('Quantities Report_Secondary'!$A2851, CHAR(160), " "))))</f>
        <v/>
      </c>
      <c r="C2853" s="30">
        <f>'Quantities Report_Secondary'!F2851</f>
        <v>0</v>
      </c>
      <c r="D2853" s="32">
        <f>'Quantities Report_Secondary'!G2851</f>
        <v>0</v>
      </c>
    </row>
    <row r="2854" spans="1:4">
      <c r="A2854" s="15" t="str">
        <f>IF(ISNUMBER(VALUE(SUBSTITUTE('Quantities Report_Secondary'!$A2852,"+",""))), VALUE(SUBSTITUTE('Quantities Report_Secondary'!$A2852,"+","")),IF('Quantities Report_Secondary'!$A2852="","End of Project",$A2853))</f>
        <v>End of Project</v>
      </c>
      <c r="B2854" s="30" t="str">
        <f>IF(ISNUMBER('Quantities Report_Secondary'!$A2852), "", TRIM(CLEAN(SUBSTITUTE('Quantities Report_Secondary'!$A2852, CHAR(160), " "))))</f>
        <v/>
      </c>
      <c r="C2854" s="30">
        <f>'Quantities Report_Secondary'!F2852</f>
        <v>0</v>
      </c>
      <c r="D2854" s="32">
        <f>'Quantities Report_Secondary'!G2852</f>
        <v>0</v>
      </c>
    </row>
    <row r="2855" spans="1:4">
      <c r="A2855" s="15" t="str">
        <f>IF(ISNUMBER(VALUE(SUBSTITUTE('Quantities Report_Secondary'!$A2853,"+",""))), VALUE(SUBSTITUTE('Quantities Report_Secondary'!$A2853,"+","")),IF('Quantities Report_Secondary'!$A2853="","End of Project",$A2854))</f>
        <v>End of Project</v>
      </c>
      <c r="B2855" s="30" t="str">
        <f>IF(ISNUMBER('Quantities Report_Secondary'!$A2853), "", TRIM(CLEAN(SUBSTITUTE('Quantities Report_Secondary'!$A2853, CHAR(160), " "))))</f>
        <v/>
      </c>
      <c r="C2855" s="30">
        <f>'Quantities Report_Secondary'!F2853</f>
        <v>0</v>
      </c>
      <c r="D2855" s="32">
        <f>'Quantities Report_Secondary'!G2853</f>
        <v>0</v>
      </c>
    </row>
    <row r="2856" spans="1:4">
      <c r="A2856" s="15" t="str">
        <f>IF(ISNUMBER(VALUE(SUBSTITUTE('Quantities Report_Secondary'!$A2854,"+",""))), VALUE(SUBSTITUTE('Quantities Report_Secondary'!$A2854,"+","")),IF('Quantities Report_Secondary'!$A2854="","End of Project",$A2855))</f>
        <v>End of Project</v>
      </c>
      <c r="B2856" s="30" t="str">
        <f>IF(ISNUMBER('Quantities Report_Secondary'!$A2854), "", TRIM(CLEAN(SUBSTITUTE('Quantities Report_Secondary'!$A2854, CHAR(160), " "))))</f>
        <v/>
      </c>
      <c r="C2856" s="30">
        <f>'Quantities Report_Secondary'!F2854</f>
        <v>0</v>
      </c>
      <c r="D2856" s="32">
        <f>'Quantities Report_Secondary'!G2854</f>
        <v>0</v>
      </c>
    </row>
    <row r="2857" spans="1:4">
      <c r="A2857" s="15" t="str">
        <f>IF(ISNUMBER(VALUE(SUBSTITUTE('Quantities Report_Secondary'!$A2855,"+",""))), VALUE(SUBSTITUTE('Quantities Report_Secondary'!$A2855,"+","")),IF('Quantities Report_Secondary'!$A2855="","End of Project",$A2856))</f>
        <v>End of Project</v>
      </c>
      <c r="B2857" s="30" t="str">
        <f>IF(ISNUMBER('Quantities Report_Secondary'!$A2855), "", TRIM(CLEAN(SUBSTITUTE('Quantities Report_Secondary'!$A2855, CHAR(160), " "))))</f>
        <v/>
      </c>
      <c r="C2857" s="30">
        <f>'Quantities Report_Secondary'!F2855</f>
        <v>0</v>
      </c>
      <c r="D2857" s="32">
        <f>'Quantities Report_Secondary'!G2855</f>
        <v>0</v>
      </c>
    </row>
    <row r="2858" spans="1:4">
      <c r="A2858" s="15" t="str">
        <f>IF(ISNUMBER(VALUE(SUBSTITUTE('Quantities Report_Secondary'!$A2856,"+",""))), VALUE(SUBSTITUTE('Quantities Report_Secondary'!$A2856,"+","")),IF('Quantities Report_Secondary'!$A2856="","End of Project",$A2857))</f>
        <v>End of Project</v>
      </c>
      <c r="B2858" s="30" t="str">
        <f>IF(ISNUMBER('Quantities Report_Secondary'!$A2856), "", TRIM(CLEAN(SUBSTITUTE('Quantities Report_Secondary'!$A2856, CHAR(160), " "))))</f>
        <v/>
      </c>
      <c r="C2858" s="30">
        <f>'Quantities Report_Secondary'!F2856</f>
        <v>0</v>
      </c>
      <c r="D2858" s="32">
        <f>'Quantities Report_Secondary'!G2856</f>
        <v>0</v>
      </c>
    </row>
    <row r="2859" spans="1:4">
      <c r="A2859" s="15" t="str">
        <f>IF(ISNUMBER(VALUE(SUBSTITUTE('Quantities Report_Secondary'!$A2857,"+",""))), VALUE(SUBSTITUTE('Quantities Report_Secondary'!$A2857,"+","")),IF('Quantities Report_Secondary'!$A2857="","End of Project",$A2858))</f>
        <v>End of Project</v>
      </c>
      <c r="B2859" s="30" t="str">
        <f>IF(ISNUMBER('Quantities Report_Secondary'!$A2857), "", TRIM(CLEAN(SUBSTITUTE('Quantities Report_Secondary'!$A2857, CHAR(160), " "))))</f>
        <v/>
      </c>
      <c r="C2859" s="30">
        <f>'Quantities Report_Secondary'!F2857</f>
        <v>0</v>
      </c>
      <c r="D2859" s="32">
        <f>'Quantities Report_Secondary'!G2857</f>
        <v>0</v>
      </c>
    </row>
    <row r="2860" spans="1:4">
      <c r="A2860" s="15" t="str">
        <f>IF(ISNUMBER(VALUE(SUBSTITUTE('Quantities Report_Secondary'!$A2858,"+",""))), VALUE(SUBSTITUTE('Quantities Report_Secondary'!$A2858,"+","")),IF('Quantities Report_Secondary'!$A2858="","End of Project",$A2859))</f>
        <v>End of Project</v>
      </c>
      <c r="B2860" s="30" t="str">
        <f>IF(ISNUMBER('Quantities Report_Secondary'!$A2858), "", TRIM(CLEAN(SUBSTITUTE('Quantities Report_Secondary'!$A2858, CHAR(160), " "))))</f>
        <v/>
      </c>
      <c r="C2860" s="30">
        <f>'Quantities Report_Secondary'!F2858</f>
        <v>0</v>
      </c>
      <c r="D2860" s="32">
        <f>'Quantities Report_Secondary'!G2858</f>
        <v>0</v>
      </c>
    </row>
    <row r="2861" spans="1:4">
      <c r="A2861" s="15" t="str">
        <f>IF(ISNUMBER(VALUE(SUBSTITUTE('Quantities Report_Secondary'!$A2859,"+",""))), VALUE(SUBSTITUTE('Quantities Report_Secondary'!$A2859,"+","")),IF('Quantities Report_Secondary'!$A2859="","End of Project",$A2860))</f>
        <v>End of Project</v>
      </c>
      <c r="B2861" s="30" t="str">
        <f>IF(ISNUMBER('Quantities Report_Secondary'!$A2859), "", TRIM(CLEAN(SUBSTITUTE('Quantities Report_Secondary'!$A2859, CHAR(160), " "))))</f>
        <v/>
      </c>
      <c r="C2861" s="30">
        <f>'Quantities Report_Secondary'!F2859</f>
        <v>0</v>
      </c>
      <c r="D2861" s="32">
        <f>'Quantities Report_Secondary'!G2859</f>
        <v>0</v>
      </c>
    </row>
    <row r="2862" spans="1:4">
      <c r="A2862" s="15" t="str">
        <f>IF(ISNUMBER(VALUE(SUBSTITUTE('Quantities Report_Secondary'!$A2860,"+",""))), VALUE(SUBSTITUTE('Quantities Report_Secondary'!$A2860,"+","")),IF('Quantities Report_Secondary'!$A2860="","End of Project",$A2861))</f>
        <v>End of Project</v>
      </c>
      <c r="B2862" s="30" t="str">
        <f>IF(ISNUMBER('Quantities Report_Secondary'!$A2860), "", TRIM(CLEAN(SUBSTITUTE('Quantities Report_Secondary'!$A2860, CHAR(160), " "))))</f>
        <v/>
      </c>
      <c r="C2862" s="30">
        <f>'Quantities Report_Secondary'!F2860</f>
        <v>0</v>
      </c>
      <c r="D2862" s="32">
        <f>'Quantities Report_Secondary'!G2860</f>
        <v>0</v>
      </c>
    </row>
    <row r="2863" spans="1:4">
      <c r="A2863" s="15" t="str">
        <f>IF(ISNUMBER(VALUE(SUBSTITUTE('Quantities Report_Secondary'!$A2861,"+",""))), VALUE(SUBSTITUTE('Quantities Report_Secondary'!$A2861,"+","")),IF('Quantities Report_Secondary'!$A2861="","End of Project",$A2862))</f>
        <v>End of Project</v>
      </c>
      <c r="B2863" s="30" t="str">
        <f>IF(ISNUMBER('Quantities Report_Secondary'!$A2861), "", TRIM(CLEAN(SUBSTITUTE('Quantities Report_Secondary'!$A2861, CHAR(160), " "))))</f>
        <v/>
      </c>
      <c r="C2863" s="30">
        <f>'Quantities Report_Secondary'!F2861</f>
        <v>0</v>
      </c>
      <c r="D2863" s="32">
        <f>'Quantities Report_Secondary'!G2861</f>
        <v>0</v>
      </c>
    </row>
    <row r="2864" spans="1:4">
      <c r="A2864" s="15" t="str">
        <f>IF(ISNUMBER(VALUE(SUBSTITUTE('Quantities Report_Secondary'!$A2862,"+",""))), VALUE(SUBSTITUTE('Quantities Report_Secondary'!$A2862,"+","")),IF('Quantities Report_Secondary'!$A2862="","End of Project",$A2863))</f>
        <v>End of Project</v>
      </c>
      <c r="B2864" s="30" t="str">
        <f>IF(ISNUMBER('Quantities Report_Secondary'!$A2862), "", TRIM(CLEAN(SUBSTITUTE('Quantities Report_Secondary'!$A2862, CHAR(160), " "))))</f>
        <v/>
      </c>
      <c r="C2864" s="30">
        <f>'Quantities Report_Secondary'!F2862</f>
        <v>0</v>
      </c>
      <c r="D2864" s="32">
        <f>'Quantities Report_Secondary'!G2862</f>
        <v>0</v>
      </c>
    </row>
    <row r="2865" spans="1:4">
      <c r="A2865" s="15" t="str">
        <f>IF(ISNUMBER(VALUE(SUBSTITUTE('Quantities Report_Secondary'!$A2863,"+",""))), VALUE(SUBSTITUTE('Quantities Report_Secondary'!$A2863,"+","")),IF('Quantities Report_Secondary'!$A2863="","End of Project",$A2864))</f>
        <v>End of Project</v>
      </c>
      <c r="B2865" s="30" t="str">
        <f>IF(ISNUMBER('Quantities Report_Secondary'!$A2863), "", TRIM(CLEAN(SUBSTITUTE('Quantities Report_Secondary'!$A2863, CHAR(160), " "))))</f>
        <v/>
      </c>
      <c r="C2865" s="30">
        <f>'Quantities Report_Secondary'!F2863</f>
        <v>0</v>
      </c>
      <c r="D2865" s="32">
        <f>'Quantities Report_Secondary'!G2863</f>
        <v>0</v>
      </c>
    </row>
    <row r="2866" spans="1:4">
      <c r="A2866" s="15" t="str">
        <f>IF(ISNUMBER(VALUE(SUBSTITUTE('Quantities Report_Secondary'!$A2864,"+",""))), VALUE(SUBSTITUTE('Quantities Report_Secondary'!$A2864,"+","")),IF('Quantities Report_Secondary'!$A2864="","End of Project",$A2865))</f>
        <v>End of Project</v>
      </c>
      <c r="B2866" s="30" t="str">
        <f>IF(ISNUMBER('Quantities Report_Secondary'!$A2864), "", TRIM(CLEAN(SUBSTITUTE('Quantities Report_Secondary'!$A2864, CHAR(160), " "))))</f>
        <v/>
      </c>
      <c r="C2866" s="30">
        <f>'Quantities Report_Secondary'!F2864</f>
        <v>0</v>
      </c>
      <c r="D2866" s="32">
        <f>'Quantities Report_Secondary'!G2864</f>
        <v>0</v>
      </c>
    </row>
    <row r="2867" spans="1:4">
      <c r="A2867" s="15" t="str">
        <f>IF(ISNUMBER(VALUE(SUBSTITUTE('Quantities Report_Secondary'!$A2865,"+",""))), VALUE(SUBSTITUTE('Quantities Report_Secondary'!$A2865,"+","")),IF('Quantities Report_Secondary'!$A2865="","End of Project",$A2866))</f>
        <v>End of Project</v>
      </c>
      <c r="B2867" s="30" t="str">
        <f>IF(ISNUMBER('Quantities Report_Secondary'!$A2865), "", TRIM(CLEAN(SUBSTITUTE('Quantities Report_Secondary'!$A2865, CHAR(160), " "))))</f>
        <v/>
      </c>
      <c r="C2867" s="30">
        <f>'Quantities Report_Secondary'!F2865</f>
        <v>0</v>
      </c>
      <c r="D2867" s="32">
        <f>'Quantities Report_Secondary'!G2865</f>
        <v>0</v>
      </c>
    </row>
    <row r="2868" spans="1:4">
      <c r="A2868" s="15" t="str">
        <f>IF(ISNUMBER(VALUE(SUBSTITUTE('Quantities Report_Secondary'!$A2866,"+",""))), VALUE(SUBSTITUTE('Quantities Report_Secondary'!$A2866,"+","")),IF('Quantities Report_Secondary'!$A2866="","End of Project",$A2867))</f>
        <v>End of Project</v>
      </c>
      <c r="B2868" s="30" t="str">
        <f>IF(ISNUMBER('Quantities Report_Secondary'!$A2866), "", TRIM(CLEAN(SUBSTITUTE('Quantities Report_Secondary'!$A2866, CHAR(160), " "))))</f>
        <v/>
      </c>
      <c r="C2868" s="30">
        <f>'Quantities Report_Secondary'!F2866</f>
        <v>0</v>
      </c>
      <c r="D2868" s="32">
        <f>'Quantities Report_Secondary'!G2866</f>
        <v>0</v>
      </c>
    </row>
    <row r="2869" spans="1:4">
      <c r="A2869" s="15" t="str">
        <f>IF(ISNUMBER(VALUE(SUBSTITUTE('Quantities Report_Secondary'!$A2867,"+",""))), VALUE(SUBSTITUTE('Quantities Report_Secondary'!$A2867,"+","")),IF('Quantities Report_Secondary'!$A2867="","End of Project",$A2868))</f>
        <v>End of Project</v>
      </c>
      <c r="B2869" s="30" t="str">
        <f>IF(ISNUMBER('Quantities Report_Secondary'!$A2867), "", TRIM(CLEAN(SUBSTITUTE('Quantities Report_Secondary'!$A2867, CHAR(160), " "))))</f>
        <v/>
      </c>
      <c r="C2869" s="30">
        <f>'Quantities Report_Secondary'!F2867</f>
        <v>0</v>
      </c>
      <c r="D2869" s="32">
        <f>'Quantities Report_Secondary'!G2867</f>
        <v>0</v>
      </c>
    </row>
    <row r="2870" spans="1:4">
      <c r="A2870" s="15" t="str">
        <f>IF(ISNUMBER(VALUE(SUBSTITUTE('Quantities Report_Secondary'!$A2868,"+",""))), VALUE(SUBSTITUTE('Quantities Report_Secondary'!$A2868,"+","")),IF('Quantities Report_Secondary'!$A2868="","End of Project",$A2869))</f>
        <v>End of Project</v>
      </c>
      <c r="B2870" s="30" t="str">
        <f>IF(ISNUMBER('Quantities Report_Secondary'!$A2868), "", TRIM(CLEAN(SUBSTITUTE('Quantities Report_Secondary'!$A2868, CHAR(160), " "))))</f>
        <v/>
      </c>
      <c r="C2870" s="30">
        <f>'Quantities Report_Secondary'!F2868</f>
        <v>0</v>
      </c>
      <c r="D2870" s="32">
        <f>'Quantities Report_Secondary'!G2868</f>
        <v>0</v>
      </c>
    </row>
    <row r="2871" spans="1:4">
      <c r="A2871" s="15" t="str">
        <f>IF(ISNUMBER(VALUE(SUBSTITUTE('Quantities Report_Secondary'!$A2869,"+",""))), VALUE(SUBSTITUTE('Quantities Report_Secondary'!$A2869,"+","")),IF('Quantities Report_Secondary'!$A2869="","End of Project",$A2870))</f>
        <v>End of Project</v>
      </c>
      <c r="B2871" s="30" t="str">
        <f>IF(ISNUMBER('Quantities Report_Secondary'!$A2869), "", TRIM(CLEAN(SUBSTITUTE('Quantities Report_Secondary'!$A2869, CHAR(160), " "))))</f>
        <v/>
      </c>
      <c r="C2871" s="30">
        <f>'Quantities Report_Secondary'!F2869</f>
        <v>0</v>
      </c>
      <c r="D2871" s="32">
        <f>'Quantities Report_Secondary'!G2869</f>
        <v>0</v>
      </c>
    </row>
    <row r="2872" spans="1:4">
      <c r="A2872" s="15" t="str">
        <f>IF(ISNUMBER(VALUE(SUBSTITUTE('Quantities Report_Secondary'!$A2870,"+",""))), VALUE(SUBSTITUTE('Quantities Report_Secondary'!$A2870,"+","")),IF('Quantities Report_Secondary'!$A2870="","End of Project",$A2871))</f>
        <v>End of Project</v>
      </c>
      <c r="B2872" s="30" t="str">
        <f>IF(ISNUMBER('Quantities Report_Secondary'!$A2870), "", TRIM(CLEAN(SUBSTITUTE('Quantities Report_Secondary'!$A2870, CHAR(160), " "))))</f>
        <v/>
      </c>
      <c r="C2872" s="30">
        <f>'Quantities Report_Secondary'!F2870</f>
        <v>0</v>
      </c>
      <c r="D2872" s="32">
        <f>'Quantities Report_Secondary'!G2870</f>
        <v>0</v>
      </c>
    </row>
    <row r="2873" spans="1:4">
      <c r="A2873" s="15" t="str">
        <f>IF(ISNUMBER(VALUE(SUBSTITUTE('Quantities Report_Secondary'!$A2871,"+",""))), VALUE(SUBSTITUTE('Quantities Report_Secondary'!$A2871,"+","")),IF('Quantities Report_Secondary'!$A2871="","End of Project",$A2872))</f>
        <v>End of Project</v>
      </c>
      <c r="B2873" s="30" t="str">
        <f>IF(ISNUMBER('Quantities Report_Secondary'!$A2871), "", TRIM(CLEAN(SUBSTITUTE('Quantities Report_Secondary'!$A2871, CHAR(160), " "))))</f>
        <v/>
      </c>
      <c r="C2873" s="30">
        <f>'Quantities Report_Secondary'!F2871</f>
        <v>0</v>
      </c>
      <c r="D2873" s="32">
        <f>'Quantities Report_Secondary'!G2871</f>
        <v>0</v>
      </c>
    </row>
    <row r="2874" spans="1:4">
      <c r="A2874" s="15" t="str">
        <f>IF(ISNUMBER(VALUE(SUBSTITUTE('Quantities Report_Secondary'!$A2872,"+",""))), VALUE(SUBSTITUTE('Quantities Report_Secondary'!$A2872,"+","")),IF('Quantities Report_Secondary'!$A2872="","End of Project",$A2873))</f>
        <v>End of Project</v>
      </c>
      <c r="B2874" s="30" t="str">
        <f>IF(ISNUMBER('Quantities Report_Secondary'!$A2872), "", TRIM(CLEAN(SUBSTITUTE('Quantities Report_Secondary'!$A2872, CHAR(160), " "))))</f>
        <v/>
      </c>
      <c r="C2874" s="30">
        <f>'Quantities Report_Secondary'!F2872</f>
        <v>0</v>
      </c>
      <c r="D2874" s="32">
        <f>'Quantities Report_Secondary'!G2872</f>
        <v>0</v>
      </c>
    </row>
    <row r="2875" spans="1:4">
      <c r="A2875" s="15" t="str">
        <f>IF(ISNUMBER(VALUE(SUBSTITUTE('Quantities Report_Secondary'!$A2873,"+",""))), VALUE(SUBSTITUTE('Quantities Report_Secondary'!$A2873,"+","")),IF('Quantities Report_Secondary'!$A2873="","End of Project",$A2874))</f>
        <v>End of Project</v>
      </c>
      <c r="B2875" s="30" t="str">
        <f>IF(ISNUMBER('Quantities Report_Secondary'!$A2873), "", TRIM(CLEAN(SUBSTITUTE('Quantities Report_Secondary'!$A2873, CHAR(160), " "))))</f>
        <v/>
      </c>
      <c r="C2875" s="30">
        <f>'Quantities Report_Secondary'!F2873</f>
        <v>0</v>
      </c>
      <c r="D2875" s="32">
        <f>'Quantities Report_Secondary'!G2873</f>
        <v>0</v>
      </c>
    </row>
    <row r="2876" spans="1:4">
      <c r="A2876" s="15" t="str">
        <f>IF(ISNUMBER(VALUE(SUBSTITUTE('Quantities Report_Secondary'!$A2874,"+",""))), VALUE(SUBSTITUTE('Quantities Report_Secondary'!$A2874,"+","")),IF('Quantities Report_Secondary'!$A2874="","End of Project",$A2875))</f>
        <v>End of Project</v>
      </c>
      <c r="B2876" s="30" t="str">
        <f>IF(ISNUMBER('Quantities Report_Secondary'!$A2874), "", TRIM(CLEAN(SUBSTITUTE('Quantities Report_Secondary'!$A2874, CHAR(160), " "))))</f>
        <v/>
      </c>
      <c r="C2876" s="30">
        <f>'Quantities Report_Secondary'!F2874</f>
        <v>0</v>
      </c>
      <c r="D2876" s="32">
        <f>'Quantities Report_Secondary'!G2874</f>
        <v>0</v>
      </c>
    </row>
    <row r="2877" spans="1:4">
      <c r="A2877" s="15" t="str">
        <f>IF(ISNUMBER(VALUE(SUBSTITUTE('Quantities Report_Secondary'!$A2875,"+",""))), VALUE(SUBSTITUTE('Quantities Report_Secondary'!$A2875,"+","")),IF('Quantities Report_Secondary'!$A2875="","End of Project",$A2876))</f>
        <v>End of Project</v>
      </c>
      <c r="B2877" s="30" t="str">
        <f>IF(ISNUMBER('Quantities Report_Secondary'!$A2875), "", TRIM(CLEAN(SUBSTITUTE('Quantities Report_Secondary'!$A2875, CHAR(160), " "))))</f>
        <v/>
      </c>
      <c r="C2877" s="30">
        <f>'Quantities Report_Secondary'!F2875</f>
        <v>0</v>
      </c>
      <c r="D2877" s="32">
        <f>'Quantities Report_Secondary'!G2875</f>
        <v>0</v>
      </c>
    </row>
    <row r="2878" spans="1:4">
      <c r="A2878" s="15" t="str">
        <f>IF(ISNUMBER(VALUE(SUBSTITUTE('Quantities Report_Secondary'!$A2876,"+",""))), VALUE(SUBSTITUTE('Quantities Report_Secondary'!$A2876,"+","")),IF('Quantities Report_Secondary'!$A2876="","End of Project",$A2877))</f>
        <v>End of Project</v>
      </c>
      <c r="B2878" s="30" t="str">
        <f>IF(ISNUMBER('Quantities Report_Secondary'!$A2876), "", TRIM(CLEAN(SUBSTITUTE('Quantities Report_Secondary'!$A2876, CHAR(160), " "))))</f>
        <v/>
      </c>
      <c r="C2878" s="30">
        <f>'Quantities Report_Secondary'!F2876</f>
        <v>0</v>
      </c>
      <c r="D2878" s="32">
        <f>'Quantities Report_Secondary'!G2876</f>
        <v>0</v>
      </c>
    </row>
    <row r="2879" spans="1:4">
      <c r="A2879" s="15" t="str">
        <f>IF(ISNUMBER(VALUE(SUBSTITUTE('Quantities Report_Secondary'!$A2877,"+",""))), VALUE(SUBSTITUTE('Quantities Report_Secondary'!$A2877,"+","")),IF('Quantities Report_Secondary'!$A2877="","End of Project",$A2878))</f>
        <v>End of Project</v>
      </c>
      <c r="B2879" s="30" t="str">
        <f>IF(ISNUMBER('Quantities Report_Secondary'!$A2877), "", TRIM(CLEAN(SUBSTITUTE('Quantities Report_Secondary'!$A2877, CHAR(160), " "))))</f>
        <v/>
      </c>
      <c r="C2879" s="30">
        <f>'Quantities Report_Secondary'!F2877</f>
        <v>0</v>
      </c>
      <c r="D2879" s="32">
        <f>'Quantities Report_Secondary'!G2877</f>
        <v>0</v>
      </c>
    </row>
    <row r="2880" spans="1:4">
      <c r="A2880" s="15" t="str">
        <f>IF(ISNUMBER(VALUE(SUBSTITUTE('Quantities Report_Secondary'!$A2878,"+",""))), VALUE(SUBSTITUTE('Quantities Report_Secondary'!$A2878,"+","")),IF('Quantities Report_Secondary'!$A2878="","End of Project",$A2879))</f>
        <v>End of Project</v>
      </c>
      <c r="B2880" s="30" t="str">
        <f>IF(ISNUMBER('Quantities Report_Secondary'!$A2878), "", TRIM(CLEAN(SUBSTITUTE('Quantities Report_Secondary'!$A2878, CHAR(160), " "))))</f>
        <v/>
      </c>
      <c r="C2880" s="30">
        <f>'Quantities Report_Secondary'!F2878</f>
        <v>0</v>
      </c>
      <c r="D2880" s="32">
        <f>'Quantities Report_Secondary'!G2878</f>
        <v>0</v>
      </c>
    </row>
    <row r="2881" spans="1:4">
      <c r="A2881" s="15" t="str">
        <f>IF(ISNUMBER(VALUE(SUBSTITUTE('Quantities Report_Secondary'!$A2879,"+",""))), VALUE(SUBSTITUTE('Quantities Report_Secondary'!$A2879,"+","")),IF('Quantities Report_Secondary'!$A2879="","End of Project",$A2880))</f>
        <v>End of Project</v>
      </c>
      <c r="B2881" s="30" t="str">
        <f>IF(ISNUMBER('Quantities Report_Secondary'!$A2879), "", TRIM(CLEAN(SUBSTITUTE('Quantities Report_Secondary'!$A2879, CHAR(160), " "))))</f>
        <v/>
      </c>
      <c r="C2881" s="30">
        <f>'Quantities Report_Secondary'!F2879</f>
        <v>0</v>
      </c>
      <c r="D2881" s="32">
        <f>'Quantities Report_Secondary'!G2879</f>
        <v>0</v>
      </c>
    </row>
    <row r="2882" spans="1:4">
      <c r="A2882" s="15" t="str">
        <f>IF(ISNUMBER(VALUE(SUBSTITUTE('Quantities Report_Secondary'!$A2880,"+",""))), VALUE(SUBSTITUTE('Quantities Report_Secondary'!$A2880,"+","")),IF('Quantities Report_Secondary'!$A2880="","End of Project",$A2881))</f>
        <v>End of Project</v>
      </c>
      <c r="B2882" s="30" t="str">
        <f>IF(ISNUMBER('Quantities Report_Secondary'!$A2880), "", TRIM(CLEAN(SUBSTITUTE('Quantities Report_Secondary'!$A2880, CHAR(160), " "))))</f>
        <v/>
      </c>
      <c r="C2882" s="30">
        <f>'Quantities Report_Secondary'!F2880</f>
        <v>0</v>
      </c>
      <c r="D2882" s="32">
        <f>'Quantities Report_Secondary'!G2880</f>
        <v>0</v>
      </c>
    </row>
    <row r="2883" spans="1:4">
      <c r="A2883" s="15" t="str">
        <f>IF(ISNUMBER(VALUE(SUBSTITUTE('Quantities Report_Secondary'!$A2881,"+",""))), VALUE(SUBSTITUTE('Quantities Report_Secondary'!$A2881,"+","")),IF('Quantities Report_Secondary'!$A2881="","End of Project",$A2882))</f>
        <v>End of Project</v>
      </c>
      <c r="B2883" s="30" t="str">
        <f>IF(ISNUMBER('Quantities Report_Secondary'!$A2881), "", TRIM(CLEAN(SUBSTITUTE('Quantities Report_Secondary'!$A2881, CHAR(160), " "))))</f>
        <v/>
      </c>
      <c r="C2883" s="30">
        <f>'Quantities Report_Secondary'!F2881</f>
        <v>0</v>
      </c>
      <c r="D2883" s="32">
        <f>'Quantities Report_Secondary'!G2881</f>
        <v>0</v>
      </c>
    </row>
    <row r="2884" spans="1:4">
      <c r="A2884" s="15" t="str">
        <f>IF(ISNUMBER(VALUE(SUBSTITUTE('Quantities Report_Secondary'!$A2882,"+",""))), VALUE(SUBSTITUTE('Quantities Report_Secondary'!$A2882,"+","")),IF('Quantities Report_Secondary'!$A2882="","End of Project",$A2883))</f>
        <v>End of Project</v>
      </c>
      <c r="B2884" s="30" t="str">
        <f>IF(ISNUMBER('Quantities Report_Secondary'!$A2882), "", TRIM(CLEAN(SUBSTITUTE('Quantities Report_Secondary'!$A2882, CHAR(160), " "))))</f>
        <v/>
      </c>
      <c r="C2884" s="30">
        <f>'Quantities Report_Secondary'!F2882</f>
        <v>0</v>
      </c>
      <c r="D2884" s="32">
        <f>'Quantities Report_Secondary'!G2882</f>
        <v>0</v>
      </c>
    </row>
    <row r="2885" spans="1:4">
      <c r="A2885" s="15" t="str">
        <f>IF(ISNUMBER(VALUE(SUBSTITUTE('Quantities Report_Secondary'!$A2883,"+",""))), VALUE(SUBSTITUTE('Quantities Report_Secondary'!$A2883,"+","")),IF('Quantities Report_Secondary'!$A2883="","End of Project",$A2884))</f>
        <v>End of Project</v>
      </c>
      <c r="B2885" s="30" t="str">
        <f>IF(ISNUMBER('Quantities Report_Secondary'!$A2883), "", TRIM(CLEAN(SUBSTITUTE('Quantities Report_Secondary'!$A2883, CHAR(160), " "))))</f>
        <v/>
      </c>
      <c r="C2885" s="30">
        <f>'Quantities Report_Secondary'!F2883</f>
        <v>0</v>
      </c>
      <c r="D2885" s="32">
        <f>'Quantities Report_Secondary'!G2883</f>
        <v>0</v>
      </c>
    </row>
    <row r="2886" spans="1:4">
      <c r="A2886" s="15" t="str">
        <f>IF(ISNUMBER(VALUE(SUBSTITUTE('Quantities Report_Secondary'!$A2884,"+",""))), VALUE(SUBSTITUTE('Quantities Report_Secondary'!$A2884,"+","")),IF('Quantities Report_Secondary'!$A2884="","End of Project",$A2885))</f>
        <v>End of Project</v>
      </c>
      <c r="B2886" s="30" t="str">
        <f>IF(ISNUMBER('Quantities Report_Secondary'!$A2884), "", TRIM(CLEAN(SUBSTITUTE('Quantities Report_Secondary'!$A2884, CHAR(160), " "))))</f>
        <v/>
      </c>
      <c r="C2886" s="30">
        <f>'Quantities Report_Secondary'!F2884</f>
        <v>0</v>
      </c>
      <c r="D2886" s="32">
        <f>'Quantities Report_Secondary'!G2884</f>
        <v>0</v>
      </c>
    </row>
    <row r="2887" spans="1:4">
      <c r="A2887" s="15" t="str">
        <f>IF(ISNUMBER(VALUE(SUBSTITUTE('Quantities Report_Secondary'!$A2885,"+",""))), VALUE(SUBSTITUTE('Quantities Report_Secondary'!$A2885,"+","")),IF('Quantities Report_Secondary'!$A2885="","End of Project",$A2886))</f>
        <v>End of Project</v>
      </c>
      <c r="B2887" s="30" t="str">
        <f>IF(ISNUMBER('Quantities Report_Secondary'!$A2885), "", TRIM(CLEAN(SUBSTITUTE('Quantities Report_Secondary'!$A2885, CHAR(160), " "))))</f>
        <v/>
      </c>
      <c r="C2887" s="30">
        <f>'Quantities Report_Secondary'!F2885</f>
        <v>0</v>
      </c>
      <c r="D2887" s="32">
        <f>'Quantities Report_Secondary'!G2885</f>
        <v>0</v>
      </c>
    </row>
    <row r="2888" spans="1:4">
      <c r="A2888" s="15" t="str">
        <f>IF(ISNUMBER(VALUE(SUBSTITUTE('Quantities Report_Secondary'!$A2886,"+",""))), VALUE(SUBSTITUTE('Quantities Report_Secondary'!$A2886,"+","")),IF('Quantities Report_Secondary'!$A2886="","End of Project",$A2887))</f>
        <v>End of Project</v>
      </c>
      <c r="B2888" s="30" t="str">
        <f>IF(ISNUMBER('Quantities Report_Secondary'!$A2886), "", TRIM(CLEAN(SUBSTITUTE('Quantities Report_Secondary'!$A2886, CHAR(160), " "))))</f>
        <v/>
      </c>
      <c r="C2888" s="30">
        <f>'Quantities Report_Secondary'!F2886</f>
        <v>0</v>
      </c>
      <c r="D2888" s="32">
        <f>'Quantities Report_Secondary'!G2886</f>
        <v>0</v>
      </c>
    </row>
    <row r="2889" spans="1:4">
      <c r="A2889" s="15" t="str">
        <f>IF(ISNUMBER(VALUE(SUBSTITUTE('Quantities Report_Secondary'!$A2887,"+",""))), VALUE(SUBSTITUTE('Quantities Report_Secondary'!$A2887,"+","")),IF('Quantities Report_Secondary'!$A2887="","End of Project",$A2888))</f>
        <v>End of Project</v>
      </c>
      <c r="B2889" s="30" t="str">
        <f>IF(ISNUMBER('Quantities Report_Secondary'!$A2887), "", TRIM(CLEAN(SUBSTITUTE('Quantities Report_Secondary'!$A2887, CHAR(160), " "))))</f>
        <v/>
      </c>
      <c r="C2889" s="30">
        <f>'Quantities Report_Secondary'!F2887</f>
        <v>0</v>
      </c>
      <c r="D2889" s="32">
        <f>'Quantities Report_Secondary'!G2887</f>
        <v>0</v>
      </c>
    </row>
    <row r="2890" spans="1:4">
      <c r="A2890" s="15" t="str">
        <f>IF(ISNUMBER(VALUE(SUBSTITUTE('Quantities Report_Secondary'!$A2888,"+",""))), VALUE(SUBSTITUTE('Quantities Report_Secondary'!$A2888,"+","")),IF('Quantities Report_Secondary'!$A2888="","End of Project",$A2889))</f>
        <v>End of Project</v>
      </c>
      <c r="B2890" s="30" t="str">
        <f>IF(ISNUMBER('Quantities Report_Secondary'!$A2888), "", TRIM(CLEAN(SUBSTITUTE('Quantities Report_Secondary'!$A2888, CHAR(160), " "))))</f>
        <v/>
      </c>
      <c r="C2890" s="30">
        <f>'Quantities Report_Secondary'!F2888</f>
        <v>0</v>
      </c>
      <c r="D2890" s="32">
        <f>'Quantities Report_Secondary'!G2888</f>
        <v>0</v>
      </c>
    </row>
    <row r="2891" spans="1:4">
      <c r="A2891" s="15" t="str">
        <f>IF(ISNUMBER(VALUE(SUBSTITUTE('Quantities Report_Secondary'!$A2889,"+",""))), VALUE(SUBSTITUTE('Quantities Report_Secondary'!$A2889,"+","")),IF('Quantities Report_Secondary'!$A2889="","End of Project",$A2890))</f>
        <v>End of Project</v>
      </c>
      <c r="B2891" s="30" t="str">
        <f>IF(ISNUMBER('Quantities Report_Secondary'!$A2889), "", TRIM(CLEAN(SUBSTITUTE('Quantities Report_Secondary'!$A2889, CHAR(160), " "))))</f>
        <v/>
      </c>
      <c r="C2891" s="30">
        <f>'Quantities Report_Secondary'!F2889</f>
        <v>0</v>
      </c>
      <c r="D2891" s="32">
        <f>'Quantities Report_Secondary'!G2889</f>
        <v>0</v>
      </c>
    </row>
    <row r="2892" spans="1:4">
      <c r="A2892" s="15" t="str">
        <f>IF(ISNUMBER(VALUE(SUBSTITUTE('Quantities Report_Secondary'!$A2890,"+",""))), VALUE(SUBSTITUTE('Quantities Report_Secondary'!$A2890,"+","")),IF('Quantities Report_Secondary'!$A2890="","End of Project",$A2891))</f>
        <v>End of Project</v>
      </c>
      <c r="B2892" s="30" t="str">
        <f>IF(ISNUMBER('Quantities Report_Secondary'!$A2890), "", TRIM(CLEAN(SUBSTITUTE('Quantities Report_Secondary'!$A2890, CHAR(160), " "))))</f>
        <v/>
      </c>
      <c r="C2892" s="30">
        <f>'Quantities Report_Secondary'!F2890</f>
        <v>0</v>
      </c>
      <c r="D2892" s="32">
        <f>'Quantities Report_Secondary'!G2890</f>
        <v>0</v>
      </c>
    </row>
    <row r="2893" spans="1:4">
      <c r="A2893" s="15" t="str">
        <f>IF(ISNUMBER(VALUE(SUBSTITUTE('Quantities Report_Secondary'!$A2891,"+",""))), VALUE(SUBSTITUTE('Quantities Report_Secondary'!$A2891,"+","")),IF('Quantities Report_Secondary'!$A2891="","End of Project",$A2892))</f>
        <v>End of Project</v>
      </c>
      <c r="B2893" s="30" t="str">
        <f>IF(ISNUMBER('Quantities Report_Secondary'!$A2891), "", TRIM(CLEAN(SUBSTITUTE('Quantities Report_Secondary'!$A2891, CHAR(160), " "))))</f>
        <v/>
      </c>
      <c r="C2893" s="30">
        <f>'Quantities Report_Secondary'!F2891</f>
        <v>0</v>
      </c>
      <c r="D2893" s="32">
        <f>'Quantities Report_Secondary'!G2891</f>
        <v>0</v>
      </c>
    </row>
    <row r="2894" spans="1:4">
      <c r="A2894" s="15" t="str">
        <f>IF(ISNUMBER(VALUE(SUBSTITUTE('Quantities Report_Secondary'!$A2892,"+",""))), VALUE(SUBSTITUTE('Quantities Report_Secondary'!$A2892,"+","")),IF('Quantities Report_Secondary'!$A2892="","End of Project",$A2893))</f>
        <v>End of Project</v>
      </c>
      <c r="B2894" s="30" t="str">
        <f>IF(ISNUMBER('Quantities Report_Secondary'!$A2892), "", TRIM(CLEAN(SUBSTITUTE('Quantities Report_Secondary'!$A2892, CHAR(160), " "))))</f>
        <v/>
      </c>
      <c r="C2894" s="30">
        <f>'Quantities Report_Secondary'!F2892</f>
        <v>0</v>
      </c>
      <c r="D2894" s="32">
        <f>'Quantities Report_Secondary'!G2892</f>
        <v>0</v>
      </c>
    </row>
    <row r="2895" spans="1:4">
      <c r="A2895" s="15" t="str">
        <f>IF(ISNUMBER(VALUE(SUBSTITUTE('Quantities Report_Secondary'!$A2893,"+",""))), VALUE(SUBSTITUTE('Quantities Report_Secondary'!$A2893,"+","")),IF('Quantities Report_Secondary'!$A2893="","End of Project",$A2894))</f>
        <v>End of Project</v>
      </c>
      <c r="B2895" s="30" t="str">
        <f>IF(ISNUMBER('Quantities Report_Secondary'!$A2893), "", TRIM(CLEAN(SUBSTITUTE('Quantities Report_Secondary'!$A2893, CHAR(160), " "))))</f>
        <v/>
      </c>
      <c r="C2895" s="30">
        <f>'Quantities Report_Secondary'!F2893</f>
        <v>0</v>
      </c>
      <c r="D2895" s="32">
        <f>'Quantities Report_Secondary'!G2893</f>
        <v>0</v>
      </c>
    </row>
    <row r="2896" spans="1:4">
      <c r="A2896" s="15" t="str">
        <f>IF(ISNUMBER(VALUE(SUBSTITUTE('Quantities Report_Secondary'!$A2894,"+",""))), VALUE(SUBSTITUTE('Quantities Report_Secondary'!$A2894,"+","")),IF('Quantities Report_Secondary'!$A2894="","End of Project",$A2895))</f>
        <v>End of Project</v>
      </c>
      <c r="B2896" s="30" t="str">
        <f>IF(ISNUMBER('Quantities Report_Secondary'!$A2894), "", TRIM(CLEAN(SUBSTITUTE('Quantities Report_Secondary'!$A2894, CHAR(160), " "))))</f>
        <v/>
      </c>
      <c r="C2896" s="30">
        <f>'Quantities Report_Secondary'!F2894</f>
        <v>0</v>
      </c>
      <c r="D2896" s="32">
        <f>'Quantities Report_Secondary'!G2894</f>
        <v>0</v>
      </c>
    </row>
    <row r="2897" spans="1:4">
      <c r="A2897" s="15" t="str">
        <f>IF(ISNUMBER(VALUE(SUBSTITUTE('Quantities Report_Secondary'!$A2895,"+",""))), VALUE(SUBSTITUTE('Quantities Report_Secondary'!$A2895,"+","")),IF('Quantities Report_Secondary'!$A2895="","End of Project",$A2896))</f>
        <v>End of Project</v>
      </c>
      <c r="B2897" s="30" t="str">
        <f>IF(ISNUMBER('Quantities Report_Secondary'!$A2895), "", TRIM(CLEAN(SUBSTITUTE('Quantities Report_Secondary'!$A2895, CHAR(160), " "))))</f>
        <v/>
      </c>
      <c r="C2897" s="30">
        <f>'Quantities Report_Secondary'!F2895</f>
        <v>0</v>
      </c>
      <c r="D2897" s="32">
        <f>'Quantities Report_Secondary'!G2895</f>
        <v>0</v>
      </c>
    </row>
    <row r="2898" spans="1:4">
      <c r="A2898" s="15" t="str">
        <f>IF(ISNUMBER(VALUE(SUBSTITUTE('Quantities Report_Secondary'!$A2896,"+",""))), VALUE(SUBSTITUTE('Quantities Report_Secondary'!$A2896,"+","")),IF('Quantities Report_Secondary'!$A2896="","End of Project",$A2897))</f>
        <v>End of Project</v>
      </c>
      <c r="B2898" s="30" t="str">
        <f>IF(ISNUMBER('Quantities Report_Secondary'!$A2896), "", TRIM(CLEAN(SUBSTITUTE('Quantities Report_Secondary'!$A2896, CHAR(160), " "))))</f>
        <v/>
      </c>
      <c r="C2898" s="30">
        <f>'Quantities Report_Secondary'!F2896</f>
        <v>0</v>
      </c>
      <c r="D2898" s="32">
        <f>'Quantities Report_Secondary'!G2896</f>
        <v>0</v>
      </c>
    </row>
    <row r="2899" spans="1:4">
      <c r="A2899" s="15" t="str">
        <f>IF(ISNUMBER(VALUE(SUBSTITUTE('Quantities Report_Secondary'!$A2897,"+",""))), VALUE(SUBSTITUTE('Quantities Report_Secondary'!$A2897,"+","")),IF('Quantities Report_Secondary'!$A2897="","End of Project",$A2898))</f>
        <v>End of Project</v>
      </c>
      <c r="B2899" s="30" t="str">
        <f>IF(ISNUMBER('Quantities Report_Secondary'!$A2897), "", TRIM(CLEAN(SUBSTITUTE('Quantities Report_Secondary'!$A2897, CHAR(160), " "))))</f>
        <v/>
      </c>
      <c r="C2899" s="30">
        <f>'Quantities Report_Secondary'!F2897</f>
        <v>0</v>
      </c>
      <c r="D2899" s="32">
        <f>'Quantities Report_Secondary'!G2897</f>
        <v>0</v>
      </c>
    </row>
    <row r="2900" spans="1:4">
      <c r="A2900" s="15" t="str">
        <f>IF(ISNUMBER(VALUE(SUBSTITUTE('Quantities Report_Secondary'!$A2898,"+",""))), VALUE(SUBSTITUTE('Quantities Report_Secondary'!$A2898,"+","")),IF('Quantities Report_Secondary'!$A2898="","End of Project",$A2899))</f>
        <v>End of Project</v>
      </c>
      <c r="B2900" s="30" t="str">
        <f>IF(ISNUMBER('Quantities Report_Secondary'!$A2898), "", TRIM(CLEAN(SUBSTITUTE('Quantities Report_Secondary'!$A2898, CHAR(160), " "))))</f>
        <v/>
      </c>
      <c r="C2900" s="30">
        <f>'Quantities Report_Secondary'!F2898</f>
        <v>0</v>
      </c>
      <c r="D2900" s="32">
        <f>'Quantities Report_Secondary'!G2898</f>
        <v>0</v>
      </c>
    </row>
    <row r="2901" spans="1:4">
      <c r="A2901" s="15" t="str">
        <f>IF(ISNUMBER(VALUE(SUBSTITUTE('Quantities Report_Secondary'!$A2899,"+",""))), VALUE(SUBSTITUTE('Quantities Report_Secondary'!$A2899,"+","")),IF('Quantities Report_Secondary'!$A2899="","End of Project",$A2900))</f>
        <v>End of Project</v>
      </c>
      <c r="B2901" s="30" t="str">
        <f>IF(ISNUMBER('Quantities Report_Secondary'!$A2899), "", TRIM(CLEAN(SUBSTITUTE('Quantities Report_Secondary'!$A2899, CHAR(160), " "))))</f>
        <v/>
      </c>
      <c r="C2901" s="30">
        <f>'Quantities Report_Secondary'!F2899</f>
        <v>0</v>
      </c>
      <c r="D2901" s="32">
        <f>'Quantities Report_Secondary'!G2899</f>
        <v>0</v>
      </c>
    </row>
    <row r="2902" spans="1:4">
      <c r="A2902" s="15" t="str">
        <f>IF(ISNUMBER(VALUE(SUBSTITUTE('Quantities Report_Secondary'!$A2900,"+",""))), VALUE(SUBSTITUTE('Quantities Report_Secondary'!$A2900,"+","")),IF('Quantities Report_Secondary'!$A2900="","End of Project",$A2901))</f>
        <v>End of Project</v>
      </c>
      <c r="B2902" s="30" t="str">
        <f>IF(ISNUMBER('Quantities Report_Secondary'!$A2900), "", TRIM(CLEAN(SUBSTITUTE('Quantities Report_Secondary'!$A2900, CHAR(160), " "))))</f>
        <v/>
      </c>
      <c r="C2902" s="30">
        <f>'Quantities Report_Secondary'!F2900</f>
        <v>0</v>
      </c>
      <c r="D2902" s="32">
        <f>'Quantities Report_Secondary'!G2900</f>
        <v>0</v>
      </c>
    </row>
    <row r="2903" spans="1:4">
      <c r="A2903" s="15" t="str">
        <f>IF(ISNUMBER(VALUE(SUBSTITUTE('Quantities Report_Secondary'!$A2901,"+",""))), VALUE(SUBSTITUTE('Quantities Report_Secondary'!$A2901,"+","")),IF('Quantities Report_Secondary'!$A2901="","End of Project",$A2902))</f>
        <v>End of Project</v>
      </c>
      <c r="B2903" s="30" t="str">
        <f>IF(ISNUMBER('Quantities Report_Secondary'!$A2901), "", TRIM(CLEAN(SUBSTITUTE('Quantities Report_Secondary'!$A2901, CHAR(160), " "))))</f>
        <v/>
      </c>
      <c r="C2903" s="30">
        <f>'Quantities Report_Secondary'!F2901</f>
        <v>0</v>
      </c>
      <c r="D2903" s="32">
        <f>'Quantities Report_Secondary'!G2901</f>
        <v>0</v>
      </c>
    </row>
    <row r="2904" spans="1:4">
      <c r="A2904" s="15" t="str">
        <f>IF(ISNUMBER(VALUE(SUBSTITUTE('Quantities Report_Secondary'!$A2902,"+",""))), VALUE(SUBSTITUTE('Quantities Report_Secondary'!$A2902,"+","")),IF('Quantities Report_Secondary'!$A2902="","End of Project",$A2903))</f>
        <v>End of Project</v>
      </c>
      <c r="B2904" s="30" t="str">
        <f>IF(ISNUMBER('Quantities Report_Secondary'!$A2902), "", TRIM(CLEAN(SUBSTITUTE('Quantities Report_Secondary'!$A2902, CHAR(160), " "))))</f>
        <v/>
      </c>
      <c r="C2904" s="30">
        <f>'Quantities Report_Secondary'!F2902</f>
        <v>0</v>
      </c>
      <c r="D2904" s="32">
        <f>'Quantities Report_Secondary'!G2902</f>
        <v>0</v>
      </c>
    </row>
    <row r="2905" spans="1:4">
      <c r="A2905" s="15" t="str">
        <f>IF(ISNUMBER(VALUE(SUBSTITUTE('Quantities Report_Secondary'!$A2903,"+",""))), VALUE(SUBSTITUTE('Quantities Report_Secondary'!$A2903,"+","")),IF('Quantities Report_Secondary'!$A2903="","End of Project",$A2904))</f>
        <v>End of Project</v>
      </c>
      <c r="B2905" s="30" t="str">
        <f>IF(ISNUMBER('Quantities Report_Secondary'!$A2903), "", TRIM(CLEAN(SUBSTITUTE('Quantities Report_Secondary'!$A2903, CHAR(160), " "))))</f>
        <v/>
      </c>
      <c r="C2905" s="30">
        <f>'Quantities Report_Secondary'!F2903</f>
        <v>0</v>
      </c>
      <c r="D2905" s="32">
        <f>'Quantities Report_Secondary'!G2903</f>
        <v>0</v>
      </c>
    </row>
    <row r="2906" spans="1:4">
      <c r="A2906" s="15" t="str">
        <f>IF(ISNUMBER(VALUE(SUBSTITUTE('Quantities Report_Secondary'!$A2904,"+",""))), VALUE(SUBSTITUTE('Quantities Report_Secondary'!$A2904,"+","")),IF('Quantities Report_Secondary'!$A2904="","End of Project",$A2905))</f>
        <v>End of Project</v>
      </c>
      <c r="B2906" s="30" t="str">
        <f>IF(ISNUMBER('Quantities Report_Secondary'!$A2904), "", TRIM(CLEAN(SUBSTITUTE('Quantities Report_Secondary'!$A2904, CHAR(160), " "))))</f>
        <v/>
      </c>
      <c r="C2906" s="30">
        <f>'Quantities Report_Secondary'!F2904</f>
        <v>0</v>
      </c>
      <c r="D2906" s="32">
        <f>'Quantities Report_Secondary'!G2904</f>
        <v>0</v>
      </c>
    </row>
    <row r="2907" spans="1:4">
      <c r="A2907" s="15" t="str">
        <f>IF(ISNUMBER(VALUE(SUBSTITUTE('Quantities Report_Secondary'!$A2905,"+",""))), VALUE(SUBSTITUTE('Quantities Report_Secondary'!$A2905,"+","")),IF('Quantities Report_Secondary'!$A2905="","End of Project",$A2906))</f>
        <v>End of Project</v>
      </c>
      <c r="B2907" s="30" t="str">
        <f>IF(ISNUMBER('Quantities Report_Secondary'!$A2905), "", TRIM(CLEAN(SUBSTITUTE('Quantities Report_Secondary'!$A2905, CHAR(160), " "))))</f>
        <v/>
      </c>
      <c r="C2907" s="30">
        <f>'Quantities Report_Secondary'!F2905</f>
        <v>0</v>
      </c>
      <c r="D2907" s="32">
        <f>'Quantities Report_Secondary'!G2905</f>
        <v>0</v>
      </c>
    </row>
    <row r="2908" spans="1:4">
      <c r="A2908" s="15" t="str">
        <f>IF(ISNUMBER(VALUE(SUBSTITUTE('Quantities Report_Secondary'!$A2906,"+",""))), VALUE(SUBSTITUTE('Quantities Report_Secondary'!$A2906,"+","")),IF('Quantities Report_Secondary'!$A2906="","End of Project",$A2907))</f>
        <v>End of Project</v>
      </c>
      <c r="B2908" s="30" t="str">
        <f>IF(ISNUMBER('Quantities Report_Secondary'!$A2906), "", TRIM(CLEAN(SUBSTITUTE('Quantities Report_Secondary'!$A2906, CHAR(160), " "))))</f>
        <v/>
      </c>
      <c r="C2908" s="30">
        <f>'Quantities Report_Secondary'!F2906</f>
        <v>0</v>
      </c>
      <c r="D2908" s="32">
        <f>'Quantities Report_Secondary'!G2906</f>
        <v>0</v>
      </c>
    </row>
    <row r="2909" spans="1:4">
      <c r="A2909" s="15" t="str">
        <f>IF(ISNUMBER(VALUE(SUBSTITUTE('Quantities Report_Secondary'!$A2907,"+",""))), VALUE(SUBSTITUTE('Quantities Report_Secondary'!$A2907,"+","")),IF('Quantities Report_Secondary'!$A2907="","End of Project",$A2908))</f>
        <v>End of Project</v>
      </c>
      <c r="B2909" s="30" t="str">
        <f>IF(ISNUMBER('Quantities Report_Secondary'!$A2907), "", TRIM(CLEAN(SUBSTITUTE('Quantities Report_Secondary'!$A2907, CHAR(160), " "))))</f>
        <v/>
      </c>
      <c r="C2909" s="30">
        <f>'Quantities Report_Secondary'!F2907</f>
        <v>0</v>
      </c>
      <c r="D2909" s="32">
        <f>'Quantities Report_Secondary'!G2907</f>
        <v>0</v>
      </c>
    </row>
    <row r="2910" spans="1:4">
      <c r="A2910" s="15" t="str">
        <f>IF(ISNUMBER(VALUE(SUBSTITUTE('Quantities Report_Secondary'!$A2908,"+",""))), VALUE(SUBSTITUTE('Quantities Report_Secondary'!$A2908,"+","")),IF('Quantities Report_Secondary'!$A2908="","End of Project",$A2909))</f>
        <v>End of Project</v>
      </c>
      <c r="B2910" s="30" t="str">
        <f>IF(ISNUMBER('Quantities Report_Secondary'!$A2908), "", TRIM(CLEAN(SUBSTITUTE('Quantities Report_Secondary'!$A2908, CHAR(160), " "))))</f>
        <v/>
      </c>
      <c r="C2910" s="30">
        <f>'Quantities Report_Secondary'!F2908</f>
        <v>0</v>
      </c>
      <c r="D2910" s="32">
        <f>'Quantities Report_Secondary'!G2908</f>
        <v>0</v>
      </c>
    </row>
    <row r="2911" spans="1:4">
      <c r="A2911" s="15" t="str">
        <f>IF(ISNUMBER(VALUE(SUBSTITUTE('Quantities Report_Secondary'!$A2909,"+",""))), VALUE(SUBSTITUTE('Quantities Report_Secondary'!$A2909,"+","")),IF('Quantities Report_Secondary'!$A2909="","End of Project",$A2910))</f>
        <v>End of Project</v>
      </c>
      <c r="B2911" s="30" t="str">
        <f>IF(ISNUMBER('Quantities Report_Secondary'!$A2909), "", TRIM(CLEAN(SUBSTITUTE('Quantities Report_Secondary'!$A2909, CHAR(160), " "))))</f>
        <v/>
      </c>
      <c r="C2911" s="30">
        <f>'Quantities Report_Secondary'!F2909</f>
        <v>0</v>
      </c>
      <c r="D2911" s="32">
        <f>'Quantities Report_Secondary'!G2909</f>
        <v>0</v>
      </c>
    </row>
    <row r="2912" spans="1:4">
      <c r="A2912" s="15" t="str">
        <f>IF(ISNUMBER(VALUE(SUBSTITUTE('Quantities Report_Secondary'!$A2910,"+",""))), VALUE(SUBSTITUTE('Quantities Report_Secondary'!$A2910,"+","")),IF('Quantities Report_Secondary'!$A2910="","End of Project",$A2911))</f>
        <v>End of Project</v>
      </c>
      <c r="B2912" s="30" t="str">
        <f>IF(ISNUMBER('Quantities Report_Secondary'!$A2910), "", TRIM(CLEAN(SUBSTITUTE('Quantities Report_Secondary'!$A2910, CHAR(160), " "))))</f>
        <v/>
      </c>
      <c r="C2912" s="30">
        <f>'Quantities Report_Secondary'!F2910</f>
        <v>0</v>
      </c>
      <c r="D2912" s="32">
        <f>'Quantities Report_Secondary'!G2910</f>
        <v>0</v>
      </c>
    </row>
    <row r="2913" spans="1:4">
      <c r="A2913" s="15" t="str">
        <f>IF(ISNUMBER(VALUE(SUBSTITUTE('Quantities Report_Secondary'!$A2911,"+",""))), VALUE(SUBSTITUTE('Quantities Report_Secondary'!$A2911,"+","")),IF('Quantities Report_Secondary'!$A2911="","End of Project",$A2912))</f>
        <v>End of Project</v>
      </c>
      <c r="B2913" s="30" t="str">
        <f>IF(ISNUMBER('Quantities Report_Secondary'!$A2911), "", TRIM(CLEAN(SUBSTITUTE('Quantities Report_Secondary'!$A2911, CHAR(160), " "))))</f>
        <v/>
      </c>
      <c r="C2913" s="30">
        <f>'Quantities Report_Secondary'!F2911</f>
        <v>0</v>
      </c>
      <c r="D2913" s="32">
        <f>'Quantities Report_Secondary'!G2911</f>
        <v>0</v>
      </c>
    </row>
    <row r="2914" spans="1:4">
      <c r="A2914" s="15" t="str">
        <f>IF(ISNUMBER(VALUE(SUBSTITUTE('Quantities Report_Secondary'!$A2912,"+",""))), VALUE(SUBSTITUTE('Quantities Report_Secondary'!$A2912,"+","")),IF('Quantities Report_Secondary'!$A2912="","End of Project",$A2913))</f>
        <v>End of Project</v>
      </c>
      <c r="B2914" s="30" t="str">
        <f>IF(ISNUMBER('Quantities Report_Secondary'!$A2912), "", TRIM(CLEAN(SUBSTITUTE('Quantities Report_Secondary'!$A2912, CHAR(160), " "))))</f>
        <v/>
      </c>
      <c r="C2914" s="30">
        <f>'Quantities Report_Secondary'!F2912</f>
        <v>0</v>
      </c>
      <c r="D2914" s="32">
        <f>'Quantities Report_Secondary'!G2912</f>
        <v>0</v>
      </c>
    </row>
    <row r="2915" spans="1:4">
      <c r="A2915" s="15" t="str">
        <f>IF(ISNUMBER(VALUE(SUBSTITUTE('Quantities Report_Secondary'!$A2913,"+",""))), VALUE(SUBSTITUTE('Quantities Report_Secondary'!$A2913,"+","")),IF('Quantities Report_Secondary'!$A2913="","End of Project",$A2914))</f>
        <v>End of Project</v>
      </c>
      <c r="B2915" s="30" t="str">
        <f>IF(ISNUMBER('Quantities Report_Secondary'!$A2913), "", TRIM(CLEAN(SUBSTITUTE('Quantities Report_Secondary'!$A2913, CHAR(160), " "))))</f>
        <v/>
      </c>
      <c r="C2915" s="30">
        <f>'Quantities Report_Secondary'!F2913</f>
        <v>0</v>
      </c>
      <c r="D2915" s="32">
        <f>'Quantities Report_Secondary'!G2913</f>
        <v>0</v>
      </c>
    </row>
    <row r="2916" spans="1:4">
      <c r="A2916" s="15" t="str">
        <f>IF(ISNUMBER(VALUE(SUBSTITUTE('Quantities Report_Secondary'!$A2914,"+",""))), VALUE(SUBSTITUTE('Quantities Report_Secondary'!$A2914,"+","")),IF('Quantities Report_Secondary'!$A2914="","End of Project",$A2915))</f>
        <v>End of Project</v>
      </c>
      <c r="B2916" s="30" t="str">
        <f>IF(ISNUMBER('Quantities Report_Secondary'!$A2914), "", TRIM(CLEAN(SUBSTITUTE('Quantities Report_Secondary'!$A2914, CHAR(160), " "))))</f>
        <v/>
      </c>
      <c r="C2916" s="30">
        <f>'Quantities Report_Secondary'!F2914</f>
        <v>0</v>
      </c>
      <c r="D2916" s="32">
        <f>'Quantities Report_Secondary'!G2914</f>
        <v>0</v>
      </c>
    </row>
    <row r="2917" spans="1:4">
      <c r="A2917" s="15" t="str">
        <f>IF(ISNUMBER(VALUE(SUBSTITUTE('Quantities Report_Secondary'!$A2915,"+",""))), VALUE(SUBSTITUTE('Quantities Report_Secondary'!$A2915,"+","")),IF('Quantities Report_Secondary'!$A2915="","End of Project",$A2916))</f>
        <v>End of Project</v>
      </c>
      <c r="B2917" s="30" t="str">
        <f>IF(ISNUMBER('Quantities Report_Secondary'!$A2915), "", TRIM(CLEAN(SUBSTITUTE('Quantities Report_Secondary'!$A2915, CHAR(160), " "))))</f>
        <v/>
      </c>
      <c r="C2917" s="30">
        <f>'Quantities Report_Secondary'!F2915</f>
        <v>0</v>
      </c>
      <c r="D2917" s="32">
        <f>'Quantities Report_Secondary'!G2915</f>
        <v>0</v>
      </c>
    </row>
    <row r="2918" spans="1:4">
      <c r="A2918" s="15" t="str">
        <f>IF(ISNUMBER(VALUE(SUBSTITUTE('Quantities Report_Secondary'!$A2916,"+",""))), VALUE(SUBSTITUTE('Quantities Report_Secondary'!$A2916,"+","")),IF('Quantities Report_Secondary'!$A2916="","End of Project",$A2917))</f>
        <v>End of Project</v>
      </c>
      <c r="B2918" s="30" t="str">
        <f>IF(ISNUMBER('Quantities Report_Secondary'!$A2916), "", TRIM(CLEAN(SUBSTITUTE('Quantities Report_Secondary'!$A2916, CHAR(160), " "))))</f>
        <v/>
      </c>
      <c r="C2918" s="30">
        <f>'Quantities Report_Secondary'!F2916</f>
        <v>0</v>
      </c>
      <c r="D2918" s="32">
        <f>'Quantities Report_Secondary'!G2916</f>
        <v>0</v>
      </c>
    </row>
    <row r="2919" spans="1:4">
      <c r="A2919" s="15" t="str">
        <f>IF(ISNUMBER(VALUE(SUBSTITUTE('Quantities Report_Secondary'!$A2917,"+",""))), VALUE(SUBSTITUTE('Quantities Report_Secondary'!$A2917,"+","")),IF('Quantities Report_Secondary'!$A2917="","End of Project",$A2918))</f>
        <v>End of Project</v>
      </c>
      <c r="B2919" s="30" t="str">
        <f>IF(ISNUMBER('Quantities Report_Secondary'!$A2917), "", TRIM(CLEAN(SUBSTITUTE('Quantities Report_Secondary'!$A2917, CHAR(160), " "))))</f>
        <v/>
      </c>
      <c r="C2919" s="30">
        <f>'Quantities Report_Secondary'!F2917</f>
        <v>0</v>
      </c>
      <c r="D2919" s="32">
        <f>'Quantities Report_Secondary'!G2917</f>
        <v>0</v>
      </c>
    </row>
    <row r="2920" spans="1:4">
      <c r="A2920" s="15" t="str">
        <f>IF(ISNUMBER(VALUE(SUBSTITUTE('Quantities Report_Secondary'!$A2918,"+",""))), VALUE(SUBSTITUTE('Quantities Report_Secondary'!$A2918,"+","")),IF('Quantities Report_Secondary'!$A2918="","End of Project",$A2919))</f>
        <v>End of Project</v>
      </c>
      <c r="B2920" s="30" t="str">
        <f>IF(ISNUMBER('Quantities Report_Secondary'!$A2918), "", TRIM(CLEAN(SUBSTITUTE('Quantities Report_Secondary'!$A2918, CHAR(160), " "))))</f>
        <v/>
      </c>
      <c r="C2920" s="30">
        <f>'Quantities Report_Secondary'!F2918</f>
        <v>0</v>
      </c>
      <c r="D2920" s="32">
        <f>'Quantities Report_Secondary'!G2918</f>
        <v>0</v>
      </c>
    </row>
    <row r="2921" spans="1:4">
      <c r="A2921" s="15" t="str">
        <f>IF(ISNUMBER(VALUE(SUBSTITUTE('Quantities Report_Secondary'!$A2919,"+",""))), VALUE(SUBSTITUTE('Quantities Report_Secondary'!$A2919,"+","")),IF('Quantities Report_Secondary'!$A2919="","End of Project",$A2920))</f>
        <v>End of Project</v>
      </c>
      <c r="B2921" s="30" t="str">
        <f>IF(ISNUMBER('Quantities Report_Secondary'!$A2919), "", TRIM(CLEAN(SUBSTITUTE('Quantities Report_Secondary'!$A2919, CHAR(160), " "))))</f>
        <v/>
      </c>
      <c r="C2921" s="30">
        <f>'Quantities Report_Secondary'!F2919</f>
        <v>0</v>
      </c>
      <c r="D2921" s="32">
        <f>'Quantities Report_Secondary'!G2919</f>
        <v>0</v>
      </c>
    </row>
    <row r="2922" spans="1:4">
      <c r="A2922" s="15" t="str">
        <f>IF(ISNUMBER(VALUE(SUBSTITUTE('Quantities Report_Secondary'!$A2920,"+",""))), VALUE(SUBSTITUTE('Quantities Report_Secondary'!$A2920,"+","")),IF('Quantities Report_Secondary'!$A2920="","End of Project",$A2921))</f>
        <v>End of Project</v>
      </c>
      <c r="B2922" s="30" t="str">
        <f>IF(ISNUMBER('Quantities Report_Secondary'!$A2920), "", TRIM(CLEAN(SUBSTITUTE('Quantities Report_Secondary'!$A2920, CHAR(160), " "))))</f>
        <v/>
      </c>
      <c r="C2922" s="30">
        <f>'Quantities Report_Secondary'!F2920</f>
        <v>0</v>
      </c>
      <c r="D2922" s="32">
        <f>'Quantities Report_Secondary'!G2920</f>
        <v>0</v>
      </c>
    </row>
    <row r="2923" spans="1:4">
      <c r="A2923" s="15" t="str">
        <f>IF(ISNUMBER(VALUE(SUBSTITUTE('Quantities Report_Secondary'!$A2921,"+",""))), VALUE(SUBSTITUTE('Quantities Report_Secondary'!$A2921,"+","")),IF('Quantities Report_Secondary'!$A2921="","End of Project",$A2922))</f>
        <v>End of Project</v>
      </c>
      <c r="B2923" s="30" t="str">
        <f>IF(ISNUMBER('Quantities Report_Secondary'!$A2921), "", TRIM(CLEAN(SUBSTITUTE('Quantities Report_Secondary'!$A2921, CHAR(160), " "))))</f>
        <v/>
      </c>
      <c r="C2923" s="30">
        <f>'Quantities Report_Secondary'!F2921</f>
        <v>0</v>
      </c>
      <c r="D2923" s="32">
        <f>'Quantities Report_Secondary'!G2921</f>
        <v>0</v>
      </c>
    </row>
    <row r="2924" spans="1:4">
      <c r="A2924" s="15" t="str">
        <f>IF(ISNUMBER(VALUE(SUBSTITUTE('Quantities Report_Secondary'!$A2922,"+",""))), VALUE(SUBSTITUTE('Quantities Report_Secondary'!$A2922,"+","")),IF('Quantities Report_Secondary'!$A2922="","End of Project",$A2923))</f>
        <v>End of Project</v>
      </c>
      <c r="B2924" s="30" t="str">
        <f>IF(ISNUMBER('Quantities Report_Secondary'!$A2922), "", TRIM(CLEAN(SUBSTITUTE('Quantities Report_Secondary'!$A2922, CHAR(160), " "))))</f>
        <v/>
      </c>
      <c r="C2924" s="30">
        <f>'Quantities Report_Secondary'!F2922</f>
        <v>0</v>
      </c>
      <c r="D2924" s="32">
        <f>'Quantities Report_Secondary'!G2922</f>
        <v>0</v>
      </c>
    </row>
    <row r="2925" spans="1:4">
      <c r="A2925" s="15" t="str">
        <f>IF(ISNUMBER(VALUE(SUBSTITUTE('Quantities Report_Secondary'!$A2923,"+",""))), VALUE(SUBSTITUTE('Quantities Report_Secondary'!$A2923,"+","")),IF('Quantities Report_Secondary'!$A2923="","End of Project",$A2924))</f>
        <v>End of Project</v>
      </c>
      <c r="B2925" s="30" t="str">
        <f>IF(ISNUMBER('Quantities Report_Secondary'!$A2923), "", TRIM(CLEAN(SUBSTITUTE('Quantities Report_Secondary'!$A2923, CHAR(160), " "))))</f>
        <v/>
      </c>
      <c r="C2925" s="30">
        <f>'Quantities Report_Secondary'!F2923</f>
        <v>0</v>
      </c>
      <c r="D2925" s="32">
        <f>'Quantities Report_Secondary'!G2923</f>
        <v>0</v>
      </c>
    </row>
    <row r="2926" spans="1:4">
      <c r="A2926" s="15" t="str">
        <f>IF(ISNUMBER(VALUE(SUBSTITUTE('Quantities Report_Secondary'!$A2924,"+",""))), VALUE(SUBSTITUTE('Quantities Report_Secondary'!$A2924,"+","")),IF('Quantities Report_Secondary'!$A2924="","End of Project",$A2925))</f>
        <v>End of Project</v>
      </c>
      <c r="B2926" s="30" t="str">
        <f>IF(ISNUMBER('Quantities Report_Secondary'!$A2924), "", TRIM(CLEAN(SUBSTITUTE('Quantities Report_Secondary'!$A2924, CHAR(160), " "))))</f>
        <v/>
      </c>
      <c r="C2926" s="30">
        <f>'Quantities Report_Secondary'!F2924</f>
        <v>0</v>
      </c>
      <c r="D2926" s="32">
        <f>'Quantities Report_Secondary'!G2924</f>
        <v>0</v>
      </c>
    </row>
    <row r="2927" spans="1:4">
      <c r="A2927" s="15" t="str">
        <f>IF(ISNUMBER(VALUE(SUBSTITUTE('Quantities Report_Secondary'!$A2925,"+",""))), VALUE(SUBSTITUTE('Quantities Report_Secondary'!$A2925,"+","")),IF('Quantities Report_Secondary'!$A2925="","End of Project",$A2926))</f>
        <v>End of Project</v>
      </c>
      <c r="B2927" s="30" t="str">
        <f>IF(ISNUMBER('Quantities Report_Secondary'!$A2925), "", TRIM(CLEAN(SUBSTITUTE('Quantities Report_Secondary'!$A2925, CHAR(160), " "))))</f>
        <v/>
      </c>
      <c r="C2927" s="30">
        <f>'Quantities Report_Secondary'!F2925</f>
        <v>0</v>
      </c>
      <c r="D2927" s="32">
        <f>'Quantities Report_Secondary'!G2925</f>
        <v>0</v>
      </c>
    </row>
    <row r="2928" spans="1:4">
      <c r="A2928" s="15" t="str">
        <f>IF(ISNUMBER(VALUE(SUBSTITUTE('Quantities Report_Secondary'!$A2926,"+",""))), VALUE(SUBSTITUTE('Quantities Report_Secondary'!$A2926,"+","")),IF('Quantities Report_Secondary'!$A2926="","End of Project",$A2927))</f>
        <v>End of Project</v>
      </c>
      <c r="B2928" s="30" t="str">
        <f>IF(ISNUMBER('Quantities Report_Secondary'!$A2926), "", TRIM(CLEAN(SUBSTITUTE('Quantities Report_Secondary'!$A2926, CHAR(160), " "))))</f>
        <v/>
      </c>
      <c r="C2928" s="30">
        <f>'Quantities Report_Secondary'!F2926</f>
        <v>0</v>
      </c>
      <c r="D2928" s="32">
        <f>'Quantities Report_Secondary'!G2926</f>
        <v>0</v>
      </c>
    </row>
    <row r="2929" spans="1:4">
      <c r="A2929" s="15" t="str">
        <f>IF(ISNUMBER(VALUE(SUBSTITUTE('Quantities Report_Secondary'!$A2927,"+",""))), VALUE(SUBSTITUTE('Quantities Report_Secondary'!$A2927,"+","")),IF('Quantities Report_Secondary'!$A2927="","End of Project",$A2928))</f>
        <v>End of Project</v>
      </c>
      <c r="B2929" s="30" t="str">
        <f>IF(ISNUMBER('Quantities Report_Secondary'!$A2927), "", TRIM(CLEAN(SUBSTITUTE('Quantities Report_Secondary'!$A2927, CHAR(160), " "))))</f>
        <v/>
      </c>
      <c r="C2929" s="30">
        <f>'Quantities Report_Secondary'!F2927</f>
        <v>0</v>
      </c>
      <c r="D2929" s="32">
        <f>'Quantities Report_Secondary'!G2927</f>
        <v>0</v>
      </c>
    </row>
    <row r="2930" spans="1:4">
      <c r="A2930" s="15" t="str">
        <f>IF(ISNUMBER(VALUE(SUBSTITUTE('Quantities Report_Secondary'!$A2928,"+",""))), VALUE(SUBSTITUTE('Quantities Report_Secondary'!$A2928,"+","")),IF('Quantities Report_Secondary'!$A2928="","End of Project",$A2929))</f>
        <v>End of Project</v>
      </c>
      <c r="B2930" s="30" t="str">
        <f>IF(ISNUMBER('Quantities Report_Secondary'!$A2928), "", TRIM(CLEAN(SUBSTITUTE('Quantities Report_Secondary'!$A2928, CHAR(160), " "))))</f>
        <v/>
      </c>
      <c r="C2930" s="30">
        <f>'Quantities Report_Secondary'!F2928</f>
        <v>0</v>
      </c>
      <c r="D2930" s="32">
        <f>'Quantities Report_Secondary'!G2928</f>
        <v>0</v>
      </c>
    </row>
    <row r="2931" spans="1:4">
      <c r="A2931" s="15" t="str">
        <f>IF(ISNUMBER(VALUE(SUBSTITUTE('Quantities Report_Secondary'!$A2929,"+",""))), VALUE(SUBSTITUTE('Quantities Report_Secondary'!$A2929,"+","")),IF('Quantities Report_Secondary'!$A2929="","End of Project",$A2930))</f>
        <v>End of Project</v>
      </c>
      <c r="B2931" s="30" t="str">
        <f>IF(ISNUMBER('Quantities Report_Secondary'!$A2929), "", TRIM(CLEAN(SUBSTITUTE('Quantities Report_Secondary'!$A2929, CHAR(160), " "))))</f>
        <v/>
      </c>
      <c r="C2931" s="30">
        <f>'Quantities Report_Secondary'!F2929</f>
        <v>0</v>
      </c>
      <c r="D2931" s="32">
        <f>'Quantities Report_Secondary'!G2929</f>
        <v>0</v>
      </c>
    </row>
    <row r="2932" spans="1:4">
      <c r="A2932" s="15" t="str">
        <f>IF(ISNUMBER(VALUE(SUBSTITUTE('Quantities Report_Secondary'!$A2930,"+",""))), VALUE(SUBSTITUTE('Quantities Report_Secondary'!$A2930,"+","")),IF('Quantities Report_Secondary'!$A2930="","End of Project",$A2931))</f>
        <v>End of Project</v>
      </c>
      <c r="B2932" s="30" t="str">
        <f>IF(ISNUMBER('Quantities Report_Secondary'!$A2930), "", TRIM(CLEAN(SUBSTITUTE('Quantities Report_Secondary'!$A2930, CHAR(160), " "))))</f>
        <v/>
      </c>
      <c r="C2932" s="30">
        <f>'Quantities Report_Secondary'!F2930</f>
        <v>0</v>
      </c>
      <c r="D2932" s="32">
        <f>'Quantities Report_Secondary'!G2930</f>
        <v>0</v>
      </c>
    </row>
    <row r="2933" spans="1:4">
      <c r="A2933" s="15" t="str">
        <f>IF(ISNUMBER(VALUE(SUBSTITUTE('Quantities Report_Secondary'!$A2931,"+",""))), VALUE(SUBSTITUTE('Quantities Report_Secondary'!$A2931,"+","")),IF('Quantities Report_Secondary'!$A2931="","End of Project",$A2932))</f>
        <v>End of Project</v>
      </c>
      <c r="B2933" s="30" t="str">
        <f>IF(ISNUMBER('Quantities Report_Secondary'!$A2931), "", TRIM(CLEAN(SUBSTITUTE('Quantities Report_Secondary'!$A2931, CHAR(160), " "))))</f>
        <v/>
      </c>
      <c r="C2933" s="30">
        <f>'Quantities Report_Secondary'!F2931</f>
        <v>0</v>
      </c>
      <c r="D2933" s="32">
        <f>'Quantities Report_Secondary'!G2931</f>
        <v>0</v>
      </c>
    </row>
    <row r="2934" spans="1:4">
      <c r="A2934" s="15" t="str">
        <f>IF(ISNUMBER(VALUE(SUBSTITUTE('Quantities Report_Secondary'!$A2932,"+",""))), VALUE(SUBSTITUTE('Quantities Report_Secondary'!$A2932,"+","")),IF('Quantities Report_Secondary'!$A2932="","End of Project",$A2933))</f>
        <v>End of Project</v>
      </c>
      <c r="B2934" s="30" t="str">
        <f>IF(ISNUMBER('Quantities Report_Secondary'!$A2932), "", TRIM(CLEAN(SUBSTITUTE('Quantities Report_Secondary'!$A2932, CHAR(160), " "))))</f>
        <v/>
      </c>
      <c r="C2934" s="30">
        <f>'Quantities Report_Secondary'!F2932</f>
        <v>0</v>
      </c>
      <c r="D2934" s="32">
        <f>'Quantities Report_Secondary'!G2932</f>
        <v>0</v>
      </c>
    </row>
    <row r="2935" spans="1:4">
      <c r="A2935" s="15" t="str">
        <f>IF(ISNUMBER(VALUE(SUBSTITUTE('Quantities Report_Secondary'!$A2933,"+",""))), VALUE(SUBSTITUTE('Quantities Report_Secondary'!$A2933,"+","")),IF('Quantities Report_Secondary'!$A2933="","End of Project",$A2934))</f>
        <v>End of Project</v>
      </c>
      <c r="B2935" s="30" t="str">
        <f>IF(ISNUMBER('Quantities Report_Secondary'!$A2933), "", TRIM(CLEAN(SUBSTITUTE('Quantities Report_Secondary'!$A2933, CHAR(160), " "))))</f>
        <v/>
      </c>
      <c r="C2935" s="30">
        <f>'Quantities Report_Secondary'!F2933</f>
        <v>0</v>
      </c>
      <c r="D2935" s="32">
        <f>'Quantities Report_Secondary'!G2933</f>
        <v>0</v>
      </c>
    </row>
    <row r="2936" spans="1:4">
      <c r="A2936" s="15" t="str">
        <f>IF(ISNUMBER(VALUE(SUBSTITUTE('Quantities Report_Secondary'!$A2934,"+",""))), VALUE(SUBSTITUTE('Quantities Report_Secondary'!$A2934,"+","")),IF('Quantities Report_Secondary'!$A2934="","End of Project",$A2935))</f>
        <v>End of Project</v>
      </c>
      <c r="B2936" s="30" t="str">
        <f>IF(ISNUMBER('Quantities Report_Secondary'!$A2934), "", TRIM(CLEAN(SUBSTITUTE('Quantities Report_Secondary'!$A2934, CHAR(160), " "))))</f>
        <v/>
      </c>
      <c r="C2936" s="30">
        <f>'Quantities Report_Secondary'!F2934</f>
        <v>0</v>
      </c>
      <c r="D2936" s="32">
        <f>'Quantities Report_Secondary'!G2934</f>
        <v>0</v>
      </c>
    </row>
    <row r="2937" spans="1:4">
      <c r="A2937" s="15" t="str">
        <f>IF(ISNUMBER(VALUE(SUBSTITUTE('Quantities Report_Secondary'!$A2935,"+",""))), VALUE(SUBSTITUTE('Quantities Report_Secondary'!$A2935,"+","")),IF('Quantities Report_Secondary'!$A2935="","End of Project",$A2936))</f>
        <v>End of Project</v>
      </c>
      <c r="B2937" s="30" t="str">
        <f>IF(ISNUMBER('Quantities Report_Secondary'!$A2935), "", TRIM(CLEAN(SUBSTITUTE('Quantities Report_Secondary'!$A2935, CHAR(160), " "))))</f>
        <v/>
      </c>
      <c r="C2937" s="30">
        <f>'Quantities Report_Secondary'!F2935</f>
        <v>0</v>
      </c>
      <c r="D2937" s="32">
        <f>'Quantities Report_Secondary'!G2935</f>
        <v>0</v>
      </c>
    </row>
    <row r="2938" spans="1:4">
      <c r="A2938" s="15" t="str">
        <f>IF(ISNUMBER(VALUE(SUBSTITUTE('Quantities Report_Secondary'!$A2936,"+",""))), VALUE(SUBSTITUTE('Quantities Report_Secondary'!$A2936,"+","")),IF('Quantities Report_Secondary'!$A2936="","End of Project",$A2937))</f>
        <v>End of Project</v>
      </c>
      <c r="B2938" s="30" t="str">
        <f>IF(ISNUMBER('Quantities Report_Secondary'!$A2936), "", TRIM(CLEAN(SUBSTITUTE('Quantities Report_Secondary'!$A2936, CHAR(160), " "))))</f>
        <v/>
      </c>
      <c r="C2938" s="30">
        <f>'Quantities Report_Secondary'!F2936</f>
        <v>0</v>
      </c>
      <c r="D2938" s="32">
        <f>'Quantities Report_Secondary'!G2936</f>
        <v>0</v>
      </c>
    </row>
    <row r="2939" spans="1:4">
      <c r="A2939" s="15" t="str">
        <f>IF(ISNUMBER(VALUE(SUBSTITUTE('Quantities Report_Secondary'!$A2937,"+",""))), VALUE(SUBSTITUTE('Quantities Report_Secondary'!$A2937,"+","")),IF('Quantities Report_Secondary'!$A2937="","End of Project",$A2938))</f>
        <v>End of Project</v>
      </c>
      <c r="B2939" s="30" t="str">
        <f>IF(ISNUMBER('Quantities Report_Secondary'!$A2937), "", TRIM(CLEAN(SUBSTITUTE('Quantities Report_Secondary'!$A2937, CHAR(160), " "))))</f>
        <v/>
      </c>
      <c r="C2939" s="30">
        <f>'Quantities Report_Secondary'!F2937</f>
        <v>0</v>
      </c>
      <c r="D2939" s="32">
        <f>'Quantities Report_Secondary'!G2937</f>
        <v>0</v>
      </c>
    </row>
    <row r="2940" spans="1:4">
      <c r="A2940" s="15" t="str">
        <f>IF(ISNUMBER(VALUE(SUBSTITUTE('Quantities Report_Secondary'!$A2938,"+",""))), VALUE(SUBSTITUTE('Quantities Report_Secondary'!$A2938,"+","")),IF('Quantities Report_Secondary'!$A2938="","End of Project",$A2939))</f>
        <v>End of Project</v>
      </c>
      <c r="B2940" s="30" t="str">
        <f>IF(ISNUMBER('Quantities Report_Secondary'!$A2938), "", TRIM(CLEAN(SUBSTITUTE('Quantities Report_Secondary'!$A2938, CHAR(160), " "))))</f>
        <v/>
      </c>
      <c r="C2940" s="30">
        <f>'Quantities Report_Secondary'!F2938</f>
        <v>0</v>
      </c>
      <c r="D2940" s="32">
        <f>'Quantities Report_Secondary'!G2938</f>
        <v>0</v>
      </c>
    </row>
    <row r="2941" spans="1:4">
      <c r="A2941" s="15" t="str">
        <f>IF(ISNUMBER(VALUE(SUBSTITUTE('Quantities Report_Secondary'!$A2939,"+",""))), VALUE(SUBSTITUTE('Quantities Report_Secondary'!$A2939,"+","")),IF('Quantities Report_Secondary'!$A2939="","End of Project",$A2940))</f>
        <v>End of Project</v>
      </c>
      <c r="B2941" s="30" t="str">
        <f>IF(ISNUMBER('Quantities Report_Secondary'!$A2939), "", TRIM(CLEAN(SUBSTITUTE('Quantities Report_Secondary'!$A2939, CHAR(160), " "))))</f>
        <v/>
      </c>
      <c r="C2941" s="30">
        <f>'Quantities Report_Secondary'!F2939</f>
        <v>0</v>
      </c>
      <c r="D2941" s="32">
        <f>'Quantities Report_Secondary'!G2939</f>
        <v>0</v>
      </c>
    </row>
    <row r="2942" spans="1:4">
      <c r="A2942" s="15" t="str">
        <f>IF(ISNUMBER(VALUE(SUBSTITUTE('Quantities Report_Secondary'!$A2940,"+",""))), VALUE(SUBSTITUTE('Quantities Report_Secondary'!$A2940,"+","")),IF('Quantities Report_Secondary'!$A2940="","End of Project",$A2941))</f>
        <v>End of Project</v>
      </c>
      <c r="B2942" s="30" t="str">
        <f>IF(ISNUMBER('Quantities Report_Secondary'!$A2940), "", TRIM(CLEAN(SUBSTITUTE('Quantities Report_Secondary'!$A2940, CHAR(160), " "))))</f>
        <v/>
      </c>
      <c r="C2942" s="30">
        <f>'Quantities Report_Secondary'!F2940</f>
        <v>0</v>
      </c>
      <c r="D2942" s="32">
        <f>'Quantities Report_Secondary'!G2940</f>
        <v>0</v>
      </c>
    </row>
    <row r="2943" spans="1:4">
      <c r="A2943" s="15" t="str">
        <f>IF(ISNUMBER(VALUE(SUBSTITUTE('Quantities Report_Secondary'!$A2941,"+",""))), VALUE(SUBSTITUTE('Quantities Report_Secondary'!$A2941,"+","")),IF('Quantities Report_Secondary'!$A2941="","End of Project",$A2942))</f>
        <v>End of Project</v>
      </c>
      <c r="B2943" s="30" t="str">
        <f>IF(ISNUMBER('Quantities Report_Secondary'!$A2941), "", TRIM(CLEAN(SUBSTITUTE('Quantities Report_Secondary'!$A2941, CHAR(160), " "))))</f>
        <v/>
      </c>
      <c r="C2943" s="30">
        <f>'Quantities Report_Secondary'!F2941</f>
        <v>0</v>
      </c>
      <c r="D2943" s="32">
        <f>'Quantities Report_Secondary'!G2941</f>
        <v>0</v>
      </c>
    </row>
    <row r="2944" spans="1:4">
      <c r="A2944" s="15" t="str">
        <f>IF(ISNUMBER(VALUE(SUBSTITUTE('Quantities Report_Secondary'!$A2942,"+",""))), VALUE(SUBSTITUTE('Quantities Report_Secondary'!$A2942,"+","")),IF('Quantities Report_Secondary'!$A2942="","End of Project",$A2943))</f>
        <v>End of Project</v>
      </c>
      <c r="B2944" s="30" t="str">
        <f>IF(ISNUMBER('Quantities Report_Secondary'!$A2942), "", TRIM(CLEAN(SUBSTITUTE('Quantities Report_Secondary'!$A2942, CHAR(160), " "))))</f>
        <v/>
      </c>
      <c r="C2944" s="30">
        <f>'Quantities Report_Secondary'!F2942</f>
        <v>0</v>
      </c>
      <c r="D2944" s="32">
        <f>'Quantities Report_Secondary'!G2942</f>
        <v>0</v>
      </c>
    </row>
    <row r="2945" spans="1:4">
      <c r="A2945" s="15" t="str">
        <f>IF(ISNUMBER(VALUE(SUBSTITUTE('Quantities Report_Secondary'!$A2943,"+",""))), VALUE(SUBSTITUTE('Quantities Report_Secondary'!$A2943,"+","")),IF('Quantities Report_Secondary'!$A2943="","End of Project",$A2944))</f>
        <v>End of Project</v>
      </c>
      <c r="B2945" s="30" t="str">
        <f>IF(ISNUMBER('Quantities Report_Secondary'!$A2943), "", TRIM(CLEAN(SUBSTITUTE('Quantities Report_Secondary'!$A2943, CHAR(160), " "))))</f>
        <v/>
      </c>
      <c r="C2945" s="30">
        <f>'Quantities Report_Secondary'!F2943</f>
        <v>0</v>
      </c>
      <c r="D2945" s="32">
        <f>'Quantities Report_Secondary'!G2943</f>
        <v>0</v>
      </c>
    </row>
    <row r="2946" spans="1:4">
      <c r="A2946" s="15" t="str">
        <f>IF(ISNUMBER(VALUE(SUBSTITUTE('Quantities Report_Secondary'!$A2944,"+",""))), VALUE(SUBSTITUTE('Quantities Report_Secondary'!$A2944,"+","")),IF('Quantities Report_Secondary'!$A2944="","End of Project",$A2945))</f>
        <v>End of Project</v>
      </c>
      <c r="B2946" s="30" t="str">
        <f>IF(ISNUMBER('Quantities Report_Secondary'!$A2944), "", TRIM(CLEAN(SUBSTITUTE('Quantities Report_Secondary'!$A2944, CHAR(160), " "))))</f>
        <v/>
      </c>
      <c r="C2946" s="30">
        <f>'Quantities Report_Secondary'!F2944</f>
        <v>0</v>
      </c>
      <c r="D2946" s="32">
        <f>'Quantities Report_Secondary'!G2944</f>
        <v>0</v>
      </c>
    </row>
    <row r="2947" spans="1:4">
      <c r="A2947" s="15" t="str">
        <f>IF(ISNUMBER(VALUE(SUBSTITUTE('Quantities Report_Secondary'!$A2945,"+",""))), VALUE(SUBSTITUTE('Quantities Report_Secondary'!$A2945,"+","")),IF('Quantities Report_Secondary'!$A2945="","End of Project",$A2946))</f>
        <v>End of Project</v>
      </c>
      <c r="B2947" s="30" t="str">
        <f>IF(ISNUMBER('Quantities Report_Secondary'!$A2945), "", TRIM(CLEAN(SUBSTITUTE('Quantities Report_Secondary'!$A2945, CHAR(160), " "))))</f>
        <v/>
      </c>
      <c r="C2947" s="30">
        <f>'Quantities Report_Secondary'!F2945</f>
        <v>0</v>
      </c>
      <c r="D2947" s="32">
        <f>'Quantities Report_Secondary'!G2945</f>
        <v>0</v>
      </c>
    </row>
    <row r="2948" spans="1:4">
      <c r="A2948" s="15" t="str">
        <f>IF(ISNUMBER(VALUE(SUBSTITUTE('Quantities Report_Secondary'!$A2946,"+",""))), VALUE(SUBSTITUTE('Quantities Report_Secondary'!$A2946,"+","")),IF('Quantities Report_Secondary'!$A2946="","End of Project",$A2947))</f>
        <v>End of Project</v>
      </c>
      <c r="B2948" s="30" t="str">
        <f>IF(ISNUMBER('Quantities Report_Secondary'!$A2946), "", TRIM(CLEAN(SUBSTITUTE('Quantities Report_Secondary'!$A2946, CHAR(160), " "))))</f>
        <v/>
      </c>
      <c r="C2948" s="30">
        <f>'Quantities Report_Secondary'!F2946</f>
        <v>0</v>
      </c>
      <c r="D2948" s="32">
        <f>'Quantities Report_Secondary'!G2946</f>
        <v>0</v>
      </c>
    </row>
    <row r="2949" spans="1:4">
      <c r="A2949" s="15" t="str">
        <f>IF(ISNUMBER(VALUE(SUBSTITUTE('Quantities Report_Secondary'!$A2947,"+",""))), VALUE(SUBSTITUTE('Quantities Report_Secondary'!$A2947,"+","")),IF('Quantities Report_Secondary'!$A2947="","End of Project",$A2948))</f>
        <v>End of Project</v>
      </c>
      <c r="B2949" s="30" t="str">
        <f>IF(ISNUMBER('Quantities Report_Secondary'!$A2947), "", TRIM(CLEAN(SUBSTITUTE('Quantities Report_Secondary'!$A2947, CHAR(160), " "))))</f>
        <v/>
      </c>
      <c r="C2949" s="30">
        <f>'Quantities Report_Secondary'!F2947</f>
        <v>0</v>
      </c>
      <c r="D2949" s="32">
        <f>'Quantities Report_Secondary'!G2947</f>
        <v>0</v>
      </c>
    </row>
    <row r="2950" spans="1:4">
      <c r="A2950" s="15" t="str">
        <f>IF(ISNUMBER(VALUE(SUBSTITUTE('Quantities Report_Secondary'!$A2948,"+",""))), VALUE(SUBSTITUTE('Quantities Report_Secondary'!$A2948,"+","")),IF('Quantities Report_Secondary'!$A2948="","End of Project",$A2949))</f>
        <v>End of Project</v>
      </c>
      <c r="B2950" s="30" t="str">
        <f>IF(ISNUMBER('Quantities Report_Secondary'!$A2948), "", TRIM(CLEAN(SUBSTITUTE('Quantities Report_Secondary'!$A2948, CHAR(160), " "))))</f>
        <v/>
      </c>
      <c r="C2950" s="30">
        <f>'Quantities Report_Secondary'!F2948</f>
        <v>0</v>
      </c>
      <c r="D2950" s="32">
        <f>'Quantities Report_Secondary'!G2948</f>
        <v>0</v>
      </c>
    </row>
    <row r="2951" spans="1:4">
      <c r="A2951" s="15" t="str">
        <f>IF(ISNUMBER(VALUE(SUBSTITUTE('Quantities Report_Secondary'!$A2949,"+",""))), VALUE(SUBSTITUTE('Quantities Report_Secondary'!$A2949,"+","")),IF('Quantities Report_Secondary'!$A2949="","End of Project",$A2950))</f>
        <v>End of Project</v>
      </c>
      <c r="B2951" s="30" t="str">
        <f>IF(ISNUMBER('Quantities Report_Secondary'!$A2949), "", TRIM(CLEAN(SUBSTITUTE('Quantities Report_Secondary'!$A2949, CHAR(160), " "))))</f>
        <v/>
      </c>
      <c r="C2951" s="30">
        <f>'Quantities Report_Secondary'!F2949</f>
        <v>0</v>
      </c>
      <c r="D2951" s="32">
        <f>'Quantities Report_Secondary'!G2949</f>
        <v>0</v>
      </c>
    </row>
    <row r="2952" spans="1:4">
      <c r="A2952" s="15" t="str">
        <f>IF(ISNUMBER(VALUE(SUBSTITUTE('Quantities Report_Secondary'!$A2950,"+",""))), VALUE(SUBSTITUTE('Quantities Report_Secondary'!$A2950,"+","")),IF('Quantities Report_Secondary'!$A2950="","End of Project",$A2951))</f>
        <v>End of Project</v>
      </c>
      <c r="B2952" s="30" t="str">
        <f>IF(ISNUMBER('Quantities Report_Secondary'!$A2950), "", TRIM(CLEAN(SUBSTITUTE('Quantities Report_Secondary'!$A2950, CHAR(160), " "))))</f>
        <v/>
      </c>
      <c r="C2952" s="30">
        <f>'Quantities Report_Secondary'!F2950</f>
        <v>0</v>
      </c>
      <c r="D2952" s="32">
        <f>'Quantities Report_Secondary'!G2950</f>
        <v>0</v>
      </c>
    </row>
    <row r="2953" spans="1:4">
      <c r="A2953" s="15" t="str">
        <f>IF(ISNUMBER(VALUE(SUBSTITUTE('Quantities Report_Secondary'!$A2951,"+",""))), VALUE(SUBSTITUTE('Quantities Report_Secondary'!$A2951,"+","")),IF('Quantities Report_Secondary'!$A2951="","End of Project",$A2952))</f>
        <v>End of Project</v>
      </c>
      <c r="B2953" s="30" t="str">
        <f>IF(ISNUMBER('Quantities Report_Secondary'!$A2951), "", TRIM(CLEAN(SUBSTITUTE('Quantities Report_Secondary'!$A2951, CHAR(160), " "))))</f>
        <v/>
      </c>
      <c r="C2953" s="30">
        <f>'Quantities Report_Secondary'!F2951</f>
        <v>0</v>
      </c>
      <c r="D2953" s="32">
        <f>'Quantities Report_Secondary'!G2951</f>
        <v>0</v>
      </c>
    </row>
    <row r="2954" spans="1:4">
      <c r="A2954" s="15" t="str">
        <f>IF(ISNUMBER(VALUE(SUBSTITUTE('Quantities Report_Secondary'!$A2952,"+",""))), VALUE(SUBSTITUTE('Quantities Report_Secondary'!$A2952,"+","")),IF('Quantities Report_Secondary'!$A2952="","End of Project",$A2953))</f>
        <v>End of Project</v>
      </c>
      <c r="B2954" s="30" t="str">
        <f>IF(ISNUMBER('Quantities Report_Secondary'!$A2952), "", TRIM(CLEAN(SUBSTITUTE('Quantities Report_Secondary'!$A2952, CHAR(160), " "))))</f>
        <v/>
      </c>
      <c r="C2954" s="30">
        <f>'Quantities Report_Secondary'!F2952</f>
        <v>0</v>
      </c>
      <c r="D2954" s="32">
        <f>'Quantities Report_Secondary'!G2952</f>
        <v>0</v>
      </c>
    </row>
    <row r="2955" spans="1:4">
      <c r="A2955" s="15" t="str">
        <f>IF(ISNUMBER(VALUE(SUBSTITUTE('Quantities Report_Secondary'!$A2953,"+",""))), VALUE(SUBSTITUTE('Quantities Report_Secondary'!$A2953,"+","")),IF('Quantities Report_Secondary'!$A2953="","End of Project",$A2954))</f>
        <v>End of Project</v>
      </c>
      <c r="B2955" s="30" t="str">
        <f>IF(ISNUMBER('Quantities Report_Secondary'!$A2953), "", TRIM(CLEAN(SUBSTITUTE('Quantities Report_Secondary'!$A2953, CHAR(160), " "))))</f>
        <v/>
      </c>
      <c r="C2955" s="30">
        <f>'Quantities Report_Secondary'!F2953</f>
        <v>0</v>
      </c>
      <c r="D2955" s="32">
        <f>'Quantities Report_Secondary'!G2953</f>
        <v>0</v>
      </c>
    </row>
    <row r="2956" spans="1:4">
      <c r="A2956" s="15" t="str">
        <f>IF(ISNUMBER(VALUE(SUBSTITUTE('Quantities Report_Secondary'!$A2954,"+",""))), VALUE(SUBSTITUTE('Quantities Report_Secondary'!$A2954,"+","")),IF('Quantities Report_Secondary'!$A2954="","End of Project",$A2955))</f>
        <v>End of Project</v>
      </c>
      <c r="B2956" s="30" t="str">
        <f>IF(ISNUMBER('Quantities Report_Secondary'!$A2954), "", TRIM(CLEAN(SUBSTITUTE('Quantities Report_Secondary'!$A2954, CHAR(160), " "))))</f>
        <v/>
      </c>
      <c r="C2956" s="30">
        <f>'Quantities Report_Secondary'!F2954</f>
        <v>0</v>
      </c>
      <c r="D2956" s="32">
        <f>'Quantities Report_Secondary'!G2954</f>
        <v>0</v>
      </c>
    </row>
    <row r="2957" spans="1:4">
      <c r="A2957" s="15" t="str">
        <f>IF(ISNUMBER(VALUE(SUBSTITUTE('Quantities Report_Secondary'!$A2955,"+",""))), VALUE(SUBSTITUTE('Quantities Report_Secondary'!$A2955,"+","")),IF('Quantities Report_Secondary'!$A2955="","End of Project",$A2956))</f>
        <v>End of Project</v>
      </c>
      <c r="B2957" s="30" t="str">
        <f>IF(ISNUMBER('Quantities Report_Secondary'!$A2955), "", TRIM(CLEAN(SUBSTITUTE('Quantities Report_Secondary'!$A2955, CHAR(160), " "))))</f>
        <v/>
      </c>
      <c r="C2957" s="30">
        <f>'Quantities Report_Secondary'!F2955</f>
        <v>0</v>
      </c>
      <c r="D2957" s="32">
        <f>'Quantities Report_Secondary'!G2955</f>
        <v>0</v>
      </c>
    </row>
    <row r="2958" spans="1:4">
      <c r="A2958" s="15" t="str">
        <f>IF(ISNUMBER(VALUE(SUBSTITUTE('Quantities Report_Secondary'!$A2956,"+",""))), VALUE(SUBSTITUTE('Quantities Report_Secondary'!$A2956,"+","")),IF('Quantities Report_Secondary'!$A2956="","End of Project",$A2957))</f>
        <v>End of Project</v>
      </c>
      <c r="B2958" s="30" t="str">
        <f>IF(ISNUMBER('Quantities Report_Secondary'!$A2956), "", TRIM(CLEAN(SUBSTITUTE('Quantities Report_Secondary'!$A2956, CHAR(160), " "))))</f>
        <v/>
      </c>
      <c r="C2958" s="30">
        <f>'Quantities Report_Secondary'!F2956</f>
        <v>0</v>
      </c>
      <c r="D2958" s="32">
        <f>'Quantities Report_Secondary'!G2956</f>
        <v>0</v>
      </c>
    </row>
    <row r="2959" spans="1:4">
      <c r="A2959" s="15" t="str">
        <f>IF(ISNUMBER(VALUE(SUBSTITUTE('Quantities Report_Secondary'!$A2957,"+",""))), VALUE(SUBSTITUTE('Quantities Report_Secondary'!$A2957,"+","")),IF('Quantities Report_Secondary'!$A2957="","End of Project",$A2958))</f>
        <v>End of Project</v>
      </c>
      <c r="B2959" s="30" t="str">
        <f>IF(ISNUMBER('Quantities Report_Secondary'!$A2957), "", TRIM(CLEAN(SUBSTITUTE('Quantities Report_Secondary'!$A2957, CHAR(160), " "))))</f>
        <v/>
      </c>
      <c r="C2959" s="30">
        <f>'Quantities Report_Secondary'!F2957</f>
        <v>0</v>
      </c>
      <c r="D2959" s="32">
        <f>'Quantities Report_Secondary'!G2957</f>
        <v>0</v>
      </c>
    </row>
    <row r="2960" spans="1:4">
      <c r="A2960" s="15" t="str">
        <f>IF(ISNUMBER(VALUE(SUBSTITUTE('Quantities Report_Secondary'!$A2958,"+",""))), VALUE(SUBSTITUTE('Quantities Report_Secondary'!$A2958,"+","")),IF('Quantities Report_Secondary'!$A2958="","End of Project",$A2959))</f>
        <v>End of Project</v>
      </c>
      <c r="B2960" s="30" t="str">
        <f>IF(ISNUMBER('Quantities Report_Secondary'!$A2958), "", TRIM(CLEAN(SUBSTITUTE('Quantities Report_Secondary'!$A2958, CHAR(160), " "))))</f>
        <v/>
      </c>
      <c r="C2960" s="30">
        <f>'Quantities Report_Secondary'!F2958</f>
        <v>0</v>
      </c>
      <c r="D2960" s="32">
        <f>'Quantities Report_Secondary'!G2958</f>
        <v>0</v>
      </c>
    </row>
    <row r="2961" spans="1:4">
      <c r="A2961" s="15" t="str">
        <f>IF(ISNUMBER(VALUE(SUBSTITUTE('Quantities Report_Secondary'!$A2959,"+",""))), VALUE(SUBSTITUTE('Quantities Report_Secondary'!$A2959,"+","")),IF('Quantities Report_Secondary'!$A2959="","End of Project",$A2960))</f>
        <v>End of Project</v>
      </c>
      <c r="B2961" s="30" t="str">
        <f>IF(ISNUMBER('Quantities Report_Secondary'!$A2959), "", TRIM(CLEAN(SUBSTITUTE('Quantities Report_Secondary'!$A2959, CHAR(160), " "))))</f>
        <v/>
      </c>
      <c r="C2961" s="30">
        <f>'Quantities Report_Secondary'!F2959</f>
        <v>0</v>
      </c>
      <c r="D2961" s="32">
        <f>'Quantities Report_Secondary'!G2959</f>
        <v>0</v>
      </c>
    </row>
    <row r="2962" spans="1:4">
      <c r="A2962" s="15" t="str">
        <f>IF(ISNUMBER(VALUE(SUBSTITUTE('Quantities Report_Secondary'!$A2960,"+",""))), VALUE(SUBSTITUTE('Quantities Report_Secondary'!$A2960,"+","")),IF('Quantities Report_Secondary'!$A2960="","End of Project",$A2961))</f>
        <v>End of Project</v>
      </c>
      <c r="B2962" s="30" t="str">
        <f>IF(ISNUMBER('Quantities Report_Secondary'!$A2960), "", TRIM(CLEAN(SUBSTITUTE('Quantities Report_Secondary'!$A2960, CHAR(160), " "))))</f>
        <v/>
      </c>
      <c r="C2962" s="30">
        <f>'Quantities Report_Secondary'!F2960</f>
        <v>0</v>
      </c>
      <c r="D2962" s="32">
        <f>'Quantities Report_Secondary'!G2960</f>
        <v>0</v>
      </c>
    </row>
    <row r="2963" spans="1:4">
      <c r="A2963" s="15" t="str">
        <f>IF(ISNUMBER(VALUE(SUBSTITUTE('Quantities Report_Secondary'!$A2961,"+",""))), VALUE(SUBSTITUTE('Quantities Report_Secondary'!$A2961,"+","")),IF('Quantities Report_Secondary'!$A2961="","End of Project",$A2962))</f>
        <v>End of Project</v>
      </c>
      <c r="B2963" s="30" t="str">
        <f>IF(ISNUMBER('Quantities Report_Secondary'!$A2961), "", TRIM(CLEAN(SUBSTITUTE('Quantities Report_Secondary'!$A2961, CHAR(160), " "))))</f>
        <v/>
      </c>
      <c r="C2963" s="30">
        <f>'Quantities Report_Secondary'!F2961</f>
        <v>0</v>
      </c>
      <c r="D2963" s="32">
        <f>'Quantities Report_Secondary'!G2961</f>
        <v>0</v>
      </c>
    </row>
    <row r="2964" spans="1:4">
      <c r="A2964" s="15" t="str">
        <f>IF(ISNUMBER(VALUE(SUBSTITUTE('Quantities Report_Secondary'!$A2962,"+",""))), VALUE(SUBSTITUTE('Quantities Report_Secondary'!$A2962,"+","")),IF('Quantities Report_Secondary'!$A2962="","End of Project",$A2963))</f>
        <v>End of Project</v>
      </c>
      <c r="B2964" s="30" t="str">
        <f>IF(ISNUMBER('Quantities Report_Secondary'!$A2962), "", TRIM(CLEAN(SUBSTITUTE('Quantities Report_Secondary'!$A2962, CHAR(160), " "))))</f>
        <v/>
      </c>
      <c r="C2964" s="30">
        <f>'Quantities Report_Secondary'!F2962</f>
        <v>0</v>
      </c>
      <c r="D2964" s="32">
        <f>'Quantities Report_Secondary'!G2962</f>
        <v>0</v>
      </c>
    </row>
    <row r="2965" spans="1:4">
      <c r="A2965" s="15" t="str">
        <f>IF(ISNUMBER(VALUE(SUBSTITUTE('Quantities Report_Secondary'!$A2963,"+",""))), VALUE(SUBSTITUTE('Quantities Report_Secondary'!$A2963,"+","")),IF('Quantities Report_Secondary'!$A2963="","End of Project",$A2964))</f>
        <v>End of Project</v>
      </c>
      <c r="B2965" s="30" t="str">
        <f>IF(ISNUMBER('Quantities Report_Secondary'!$A2963), "", TRIM(CLEAN(SUBSTITUTE('Quantities Report_Secondary'!$A2963, CHAR(160), " "))))</f>
        <v/>
      </c>
      <c r="C2965" s="30">
        <f>'Quantities Report_Secondary'!F2963</f>
        <v>0</v>
      </c>
      <c r="D2965" s="32">
        <f>'Quantities Report_Secondary'!G2963</f>
        <v>0</v>
      </c>
    </row>
    <row r="2966" spans="1:4">
      <c r="A2966" s="15" t="str">
        <f>IF(ISNUMBER(VALUE(SUBSTITUTE('Quantities Report_Secondary'!$A2964,"+",""))), VALUE(SUBSTITUTE('Quantities Report_Secondary'!$A2964,"+","")),IF('Quantities Report_Secondary'!$A2964="","End of Project",$A2965))</f>
        <v>End of Project</v>
      </c>
      <c r="B2966" s="30" t="str">
        <f>IF(ISNUMBER('Quantities Report_Secondary'!$A2964), "", TRIM(CLEAN(SUBSTITUTE('Quantities Report_Secondary'!$A2964, CHAR(160), " "))))</f>
        <v/>
      </c>
      <c r="C2966" s="30">
        <f>'Quantities Report_Secondary'!F2964</f>
        <v>0</v>
      </c>
      <c r="D2966" s="32">
        <f>'Quantities Report_Secondary'!G2964</f>
        <v>0</v>
      </c>
    </row>
    <row r="2967" spans="1:4">
      <c r="A2967" s="15" t="str">
        <f>IF(ISNUMBER(VALUE(SUBSTITUTE('Quantities Report_Secondary'!$A2965,"+",""))), VALUE(SUBSTITUTE('Quantities Report_Secondary'!$A2965,"+","")),IF('Quantities Report_Secondary'!$A2965="","End of Project",$A2966))</f>
        <v>End of Project</v>
      </c>
      <c r="B2967" s="30" t="str">
        <f>IF(ISNUMBER('Quantities Report_Secondary'!$A2965), "", TRIM(CLEAN(SUBSTITUTE('Quantities Report_Secondary'!$A2965, CHAR(160), " "))))</f>
        <v/>
      </c>
      <c r="C2967" s="30">
        <f>'Quantities Report_Secondary'!F2965</f>
        <v>0</v>
      </c>
      <c r="D2967" s="32">
        <f>'Quantities Report_Secondary'!G2965</f>
        <v>0</v>
      </c>
    </row>
    <row r="2968" spans="1:4">
      <c r="A2968" s="15" t="str">
        <f>IF(ISNUMBER(VALUE(SUBSTITUTE('Quantities Report_Secondary'!$A2966,"+",""))), VALUE(SUBSTITUTE('Quantities Report_Secondary'!$A2966,"+","")),IF('Quantities Report_Secondary'!$A2966="","End of Project",$A2967))</f>
        <v>End of Project</v>
      </c>
      <c r="B2968" s="30" t="str">
        <f>IF(ISNUMBER('Quantities Report_Secondary'!$A2966), "", TRIM(CLEAN(SUBSTITUTE('Quantities Report_Secondary'!$A2966, CHAR(160), " "))))</f>
        <v/>
      </c>
      <c r="C2968" s="30">
        <f>'Quantities Report_Secondary'!F2966</f>
        <v>0</v>
      </c>
      <c r="D2968" s="32">
        <f>'Quantities Report_Secondary'!G2966</f>
        <v>0</v>
      </c>
    </row>
    <row r="2969" spans="1:4">
      <c r="A2969" s="15" t="str">
        <f>IF(ISNUMBER(VALUE(SUBSTITUTE('Quantities Report_Secondary'!$A2967,"+",""))), VALUE(SUBSTITUTE('Quantities Report_Secondary'!$A2967,"+","")),IF('Quantities Report_Secondary'!$A2967="","End of Project",$A2968))</f>
        <v>End of Project</v>
      </c>
      <c r="B2969" s="30" t="str">
        <f>IF(ISNUMBER('Quantities Report_Secondary'!$A2967), "", TRIM(CLEAN(SUBSTITUTE('Quantities Report_Secondary'!$A2967, CHAR(160), " "))))</f>
        <v/>
      </c>
      <c r="C2969" s="30">
        <f>'Quantities Report_Secondary'!F2967</f>
        <v>0</v>
      </c>
      <c r="D2969" s="32">
        <f>'Quantities Report_Secondary'!G2967</f>
        <v>0</v>
      </c>
    </row>
    <row r="2970" spans="1:4">
      <c r="A2970" s="15" t="str">
        <f>IF(ISNUMBER(VALUE(SUBSTITUTE('Quantities Report_Secondary'!$A2968,"+",""))), VALUE(SUBSTITUTE('Quantities Report_Secondary'!$A2968,"+","")),IF('Quantities Report_Secondary'!$A2968="","End of Project",$A2969))</f>
        <v>End of Project</v>
      </c>
      <c r="B2970" s="30" t="str">
        <f>IF(ISNUMBER('Quantities Report_Secondary'!$A2968), "", TRIM(CLEAN(SUBSTITUTE('Quantities Report_Secondary'!$A2968, CHAR(160), " "))))</f>
        <v/>
      </c>
      <c r="C2970" s="30">
        <f>'Quantities Report_Secondary'!F2968</f>
        <v>0</v>
      </c>
      <c r="D2970" s="32">
        <f>'Quantities Report_Secondary'!G2968</f>
        <v>0</v>
      </c>
    </row>
    <row r="2971" spans="1:4">
      <c r="A2971" s="15" t="str">
        <f>IF(ISNUMBER(VALUE(SUBSTITUTE('Quantities Report_Secondary'!$A2969,"+",""))), VALUE(SUBSTITUTE('Quantities Report_Secondary'!$A2969,"+","")),IF('Quantities Report_Secondary'!$A2969="","End of Project",$A2970))</f>
        <v>End of Project</v>
      </c>
      <c r="B2971" s="30" t="str">
        <f>IF(ISNUMBER('Quantities Report_Secondary'!$A2969), "", TRIM(CLEAN(SUBSTITUTE('Quantities Report_Secondary'!$A2969, CHAR(160), " "))))</f>
        <v/>
      </c>
      <c r="C2971" s="30">
        <f>'Quantities Report_Secondary'!F2969</f>
        <v>0</v>
      </c>
      <c r="D2971" s="32">
        <f>'Quantities Report_Secondary'!G2969</f>
        <v>0</v>
      </c>
    </row>
    <row r="2972" spans="1:4">
      <c r="A2972" s="15" t="str">
        <f>IF(ISNUMBER(VALUE(SUBSTITUTE('Quantities Report_Secondary'!$A2970,"+",""))), VALUE(SUBSTITUTE('Quantities Report_Secondary'!$A2970,"+","")),IF('Quantities Report_Secondary'!$A2970="","End of Project",$A2971))</f>
        <v>End of Project</v>
      </c>
      <c r="B2972" s="30" t="str">
        <f>IF(ISNUMBER('Quantities Report_Secondary'!$A2970), "", TRIM(CLEAN(SUBSTITUTE('Quantities Report_Secondary'!$A2970, CHAR(160), " "))))</f>
        <v/>
      </c>
      <c r="C2972" s="30">
        <f>'Quantities Report_Secondary'!F2970</f>
        <v>0</v>
      </c>
      <c r="D2972" s="32">
        <f>'Quantities Report_Secondary'!G2970</f>
        <v>0</v>
      </c>
    </row>
    <row r="2973" spans="1:4">
      <c r="A2973" s="15" t="str">
        <f>IF(ISNUMBER(VALUE(SUBSTITUTE('Quantities Report_Secondary'!$A2971,"+",""))), VALUE(SUBSTITUTE('Quantities Report_Secondary'!$A2971,"+","")),IF('Quantities Report_Secondary'!$A2971="","End of Project",$A2972))</f>
        <v>End of Project</v>
      </c>
      <c r="B2973" s="30" t="str">
        <f>IF(ISNUMBER('Quantities Report_Secondary'!$A2971), "", TRIM(CLEAN(SUBSTITUTE('Quantities Report_Secondary'!$A2971, CHAR(160), " "))))</f>
        <v/>
      </c>
      <c r="C2973" s="30">
        <f>'Quantities Report_Secondary'!F2971</f>
        <v>0</v>
      </c>
      <c r="D2973" s="32">
        <f>'Quantities Report_Secondary'!G2971</f>
        <v>0</v>
      </c>
    </row>
    <row r="2974" spans="1:4">
      <c r="A2974" s="15" t="str">
        <f>IF(ISNUMBER(VALUE(SUBSTITUTE('Quantities Report_Secondary'!$A2972,"+",""))), VALUE(SUBSTITUTE('Quantities Report_Secondary'!$A2972,"+","")),IF('Quantities Report_Secondary'!$A2972="","End of Project",$A2973))</f>
        <v>End of Project</v>
      </c>
      <c r="B2974" s="30" t="str">
        <f>IF(ISNUMBER('Quantities Report_Secondary'!$A2972), "", TRIM(CLEAN(SUBSTITUTE('Quantities Report_Secondary'!$A2972, CHAR(160), " "))))</f>
        <v/>
      </c>
      <c r="C2974" s="30">
        <f>'Quantities Report_Secondary'!F2972</f>
        <v>0</v>
      </c>
      <c r="D2974" s="32">
        <f>'Quantities Report_Secondary'!G2972</f>
        <v>0</v>
      </c>
    </row>
    <row r="2975" spans="1:4">
      <c r="A2975" s="15" t="str">
        <f>IF(ISNUMBER(VALUE(SUBSTITUTE('Quantities Report_Secondary'!$A2973,"+",""))), VALUE(SUBSTITUTE('Quantities Report_Secondary'!$A2973,"+","")),IF('Quantities Report_Secondary'!$A2973="","End of Project",$A2974))</f>
        <v>End of Project</v>
      </c>
      <c r="B2975" s="30" t="str">
        <f>IF(ISNUMBER('Quantities Report_Secondary'!$A2973), "", TRIM(CLEAN(SUBSTITUTE('Quantities Report_Secondary'!$A2973, CHAR(160), " "))))</f>
        <v/>
      </c>
      <c r="C2975" s="30">
        <f>'Quantities Report_Secondary'!F2973</f>
        <v>0</v>
      </c>
      <c r="D2975" s="32">
        <f>'Quantities Report_Secondary'!G2973</f>
        <v>0</v>
      </c>
    </row>
    <row r="2976" spans="1:4">
      <c r="A2976" s="15" t="str">
        <f>IF(ISNUMBER(VALUE(SUBSTITUTE('Quantities Report_Secondary'!$A2974,"+",""))), VALUE(SUBSTITUTE('Quantities Report_Secondary'!$A2974,"+","")),IF('Quantities Report_Secondary'!$A2974="","End of Project",$A2975))</f>
        <v>End of Project</v>
      </c>
      <c r="B2976" s="30" t="str">
        <f>IF(ISNUMBER('Quantities Report_Secondary'!$A2974), "", TRIM(CLEAN(SUBSTITUTE('Quantities Report_Secondary'!$A2974, CHAR(160), " "))))</f>
        <v/>
      </c>
      <c r="C2976" s="30">
        <f>'Quantities Report_Secondary'!F2974</f>
        <v>0</v>
      </c>
      <c r="D2976" s="32">
        <f>'Quantities Report_Secondary'!G2974</f>
        <v>0</v>
      </c>
    </row>
    <row r="2977" spans="1:4">
      <c r="A2977" s="15" t="str">
        <f>IF(ISNUMBER(VALUE(SUBSTITUTE('Quantities Report_Secondary'!$A2975,"+",""))), VALUE(SUBSTITUTE('Quantities Report_Secondary'!$A2975,"+","")),IF('Quantities Report_Secondary'!$A2975="","End of Project",$A2976))</f>
        <v>End of Project</v>
      </c>
      <c r="B2977" s="30" t="str">
        <f>IF(ISNUMBER('Quantities Report_Secondary'!$A2975), "", TRIM(CLEAN(SUBSTITUTE('Quantities Report_Secondary'!$A2975, CHAR(160), " "))))</f>
        <v/>
      </c>
      <c r="C2977" s="30">
        <f>'Quantities Report_Secondary'!F2975</f>
        <v>0</v>
      </c>
      <c r="D2977" s="32">
        <f>'Quantities Report_Secondary'!G2975</f>
        <v>0</v>
      </c>
    </row>
    <row r="2978" spans="1:4">
      <c r="A2978" s="15" t="str">
        <f>IF(ISNUMBER(VALUE(SUBSTITUTE('Quantities Report_Secondary'!$A2976,"+",""))), VALUE(SUBSTITUTE('Quantities Report_Secondary'!$A2976,"+","")),IF('Quantities Report_Secondary'!$A2976="","End of Project",$A2977))</f>
        <v>End of Project</v>
      </c>
      <c r="B2978" s="30" t="str">
        <f>IF(ISNUMBER('Quantities Report_Secondary'!$A2976), "", TRIM(CLEAN(SUBSTITUTE('Quantities Report_Secondary'!$A2976, CHAR(160), " "))))</f>
        <v/>
      </c>
      <c r="C2978" s="30">
        <f>'Quantities Report_Secondary'!F2976</f>
        <v>0</v>
      </c>
      <c r="D2978" s="32">
        <f>'Quantities Report_Secondary'!G2976</f>
        <v>0</v>
      </c>
    </row>
    <row r="2979" spans="1:4">
      <c r="A2979" s="15" t="str">
        <f>IF(ISNUMBER(VALUE(SUBSTITUTE('Quantities Report_Secondary'!$A2977,"+",""))), VALUE(SUBSTITUTE('Quantities Report_Secondary'!$A2977,"+","")),IF('Quantities Report_Secondary'!$A2977="","End of Project",$A2978))</f>
        <v>End of Project</v>
      </c>
      <c r="B2979" s="30" t="str">
        <f>IF(ISNUMBER('Quantities Report_Secondary'!$A2977), "", TRIM(CLEAN(SUBSTITUTE('Quantities Report_Secondary'!$A2977, CHAR(160), " "))))</f>
        <v/>
      </c>
      <c r="C2979" s="30">
        <f>'Quantities Report_Secondary'!F2977</f>
        <v>0</v>
      </c>
      <c r="D2979" s="32">
        <f>'Quantities Report_Secondary'!G2977</f>
        <v>0</v>
      </c>
    </row>
    <row r="2980" spans="1:4">
      <c r="A2980" s="15" t="str">
        <f>IF(ISNUMBER(VALUE(SUBSTITUTE('Quantities Report_Secondary'!$A2978,"+",""))), VALUE(SUBSTITUTE('Quantities Report_Secondary'!$A2978,"+","")),IF('Quantities Report_Secondary'!$A2978="","End of Project",$A2979))</f>
        <v>End of Project</v>
      </c>
      <c r="B2980" s="30" t="str">
        <f>IF(ISNUMBER('Quantities Report_Secondary'!$A2978), "", TRIM(CLEAN(SUBSTITUTE('Quantities Report_Secondary'!$A2978, CHAR(160), " "))))</f>
        <v/>
      </c>
      <c r="C2980" s="30">
        <f>'Quantities Report_Secondary'!F2978</f>
        <v>0</v>
      </c>
      <c r="D2980" s="32">
        <f>'Quantities Report_Secondary'!G2978</f>
        <v>0</v>
      </c>
    </row>
    <row r="2981" spans="1:4">
      <c r="A2981" s="15" t="str">
        <f>IF(ISNUMBER(VALUE(SUBSTITUTE('Quantities Report_Secondary'!$A2979,"+",""))), VALUE(SUBSTITUTE('Quantities Report_Secondary'!$A2979,"+","")),IF('Quantities Report_Secondary'!$A2979="","End of Project",$A2980))</f>
        <v>End of Project</v>
      </c>
      <c r="B2981" s="30" t="str">
        <f>IF(ISNUMBER('Quantities Report_Secondary'!$A2979), "", TRIM(CLEAN(SUBSTITUTE('Quantities Report_Secondary'!$A2979, CHAR(160), " "))))</f>
        <v/>
      </c>
      <c r="C2981" s="30">
        <f>'Quantities Report_Secondary'!F2979</f>
        <v>0</v>
      </c>
      <c r="D2981" s="32">
        <f>'Quantities Report_Secondary'!G2979</f>
        <v>0</v>
      </c>
    </row>
    <row r="2982" spans="1:4">
      <c r="A2982" s="15" t="str">
        <f>IF(ISNUMBER(VALUE(SUBSTITUTE('Quantities Report_Secondary'!$A2980,"+",""))), VALUE(SUBSTITUTE('Quantities Report_Secondary'!$A2980,"+","")),IF('Quantities Report_Secondary'!$A2980="","End of Project",$A2981))</f>
        <v>End of Project</v>
      </c>
      <c r="B2982" s="30" t="str">
        <f>IF(ISNUMBER('Quantities Report_Secondary'!$A2980), "", TRIM(CLEAN(SUBSTITUTE('Quantities Report_Secondary'!$A2980, CHAR(160), " "))))</f>
        <v/>
      </c>
      <c r="C2982" s="30">
        <f>'Quantities Report_Secondary'!F2980</f>
        <v>0</v>
      </c>
      <c r="D2982" s="32">
        <f>'Quantities Report_Secondary'!G2980</f>
        <v>0</v>
      </c>
    </row>
    <row r="2983" spans="1:4">
      <c r="A2983" s="15" t="str">
        <f>IF(ISNUMBER(VALUE(SUBSTITUTE('Quantities Report_Secondary'!$A2981,"+",""))), VALUE(SUBSTITUTE('Quantities Report_Secondary'!$A2981,"+","")),IF('Quantities Report_Secondary'!$A2981="","End of Project",$A2982))</f>
        <v>End of Project</v>
      </c>
      <c r="B2983" s="30" t="str">
        <f>IF(ISNUMBER('Quantities Report_Secondary'!$A2981), "", TRIM(CLEAN(SUBSTITUTE('Quantities Report_Secondary'!$A2981, CHAR(160), " "))))</f>
        <v/>
      </c>
      <c r="C2983" s="30">
        <f>'Quantities Report_Secondary'!F2981</f>
        <v>0</v>
      </c>
      <c r="D2983" s="32">
        <f>'Quantities Report_Secondary'!G2981</f>
        <v>0</v>
      </c>
    </row>
    <row r="2984" spans="1:4">
      <c r="A2984" s="15" t="str">
        <f>IF(ISNUMBER(VALUE(SUBSTITUTE('Quantities Report_Secondary'!$A2982,"+",""))), VALUE(SUBSTITUTE('Quantities Report_Secondary'!$A2982,"+","")),IF('Quantities Report_Secondary'!$A2982="","End of Project",$A2983))</f>
        <v>End of Project</v>
      </c>
      <c r="B2984" s="30" t="str">
        <f>IF(ISNUMBER('Quantities Report_Secondary'!$A2982), "", TRIM(CLEAN(SUBSTITUTE('Quantities Report_Secondary'!$A2982, CHAR(160), " "))))</f>
        <v/>
      </c>
      <c r="C2984" s="30">
        <f>'Quantities Report_Secondary'!F2982</f>
        <v>0</v>
      </c>
      <c r="D2984" s="32">
        <f>'Quantities Report_Secondary'!G2982</f>
        <v>0</v>
      </c>
    </row>
    <row r="2985" spans="1:4">
      <c r="A2985" s="15" t="str">
        <f>IF(ISNUMBER(VALUE(SUBSTITUTE('Quantities Report_Secondary'!$A2983,"+",""))), VALUE(SUBSTITUTE('Quantities Report_Secondary'!$A2983,"+","")),IF('Quantities Report_Secondary'!$A2983="","End of Project",$A2984))</f>
        <v>End of Project</v>
      </c>
      <c r="B2985" s="30" t="str">
        <f>IF(ISNUMBER('Quantities Report_Secondary'!$A2983), "", TRIM(CLEAN(SUBSTITUTE('Quantities Report_Secondary'!$A2983, CHAR(160), " "))))</f>
        <v/>
      </c>
      <c r="C2985" s="30">
        <f>'Quantities Report_Secondary'!F2983</f>
        <v>0</v>
      </c>
      <c r="D2985" s="32">
        <f>'Quantities Report_Secondary'!G2983</f>
        <v>0</v>
      </c>
    </row>
    <row r="2986" spans="1:4">
      <c r="A2986" s="15" t="str">
        <f>IF(ISNUMBER(VALUE(SUBSTITUTE('Quantities Report_Secondary'!$A2984,"+",""))), VALUE(SUBSTITUTE('Quantities Report_Secondary'!$A2984,"+","")),IF('Quantities Report_Secondary'!$A2984="","End of Project",$A2985))</f>
        <v>End of Project</v>
      </c>
      <c r="B2986" s="30" t="str">
        <f>IF(ISNUMBER('Quantities Report_Secondary'!$A2984), "", TRIM(CLEAN(SUBSTITUTE('Quantities Report_Secondary'!$A2984, CHAR(160), " "))))</f>
        <v/>
      </c>
      <c r="C2986" s="30">
        <f>'Quantities Report_Secondary'!F2984</f>
        <v>0</v>
      </c>
      <c r="D2986" s="32">
        <f>'Quantities Report_Secondary'!G2984</f>
        <v>0</v>
      </c>
    </row>
    <row r="2987" spans="1:4">
      <c r="A2987" s="15" t="str">
        <f>IF(ISNUMBER(VALUE(SUBSTITUTE('Quantities Report_Secondary'!$A2985,"+",""))), VALUE(SUBSTITUTE('Quantities Report_Secondary'!$A2985,"+","")),IF('Quantities Report_Secondary'!$A2985="","End of Project",$A2986))</f>
        <v>End of Project</v>
      </c>
      <c r="B2987" s="30" t="str">
        <f>IF(ISNUMBER('Quantities Report_Secondary'!$A2985), "", TRIM(CLEAN(SUBSTITUTE('Quantities Report_Secondary'!$A2985, CHAR(160), " "))))</f>
        <v/>
      </c>
      <c r="C2987" s="30">
        <f>'Quantities Report_Secondary'!F2985</f>
        <v>0</v>
      </c>
      <c r="D2987" s="32">
        <f>'Quantities Report_Secondary'!G2985</f>
        <v>0</v>
      </c>
    </row>
    <row r="2988" spans="1:4">
      <c r="A2988" s="15" t="str">
        <f>IF(ISNUMBER(VALUE(SUBSTITUTE('Quantities Report_Secondary'!$A2986,"+",""))), VALUE(SUBSTITUTE('Quantities Report_Secondary'!$A2986,"+","")),IF('Quantities Report_Secondary'!$A2986="","End of Project",$A2987))</f>
        <v>End of Project</v>
      </c>
      <c r="B2988" s="30" t="str">
        <f>IF(ISNUMBER('Quantities Report_Secondary'!$A2986), "", TRIM(CLEAN(SUBSTITUTE('Quantities Report_Secondary'!$A2986, CHAR(160), " "))))</f>
        <v/>
      </c>
      <c r="C2988" s="30">
        <f>'Quantities Report_Secondary'!F2986</f>
        <v>0</v>
      </c>
      <c r="D2988" s="32">
        <f>'Quantities Report_Secondary'!G2986</f>
        <v>0</v>
      </c>
    </row>
    <row r="2989" spans="1:4">
      <c r="A2989" s="15" t="str">
        <f>IF(ISNUMBER(VALUE(SUBSTITUTE('Quantities Report_Secondary'!$A2987,"+",""))), VALUE(SUBSTITUTE('Quantities Report_Secondary'!$A2987,"+","")),IF('Quantities Report_Secondary'!$A2987="","End of Project",$A2988))</f>
        <v>End of Project</v>
      </c>
      <c r="B2989" s="30" t="str">
        <f>IF(ISNUMBER('Quantities Report_Secondary'!$A2987), "", TRIM(CLEAN(SUBSTITUTE('Quantities Report_Secondary'!$A2987, CHAR(160), " "))))</f>
        <v/>
      </c>
      <c r="C2989" s="30">
        <f>'Quantities Report_Secondary'!F2987</f>
        <v>0</v>
      </c>
      <c r="D2989" s="32">
        <f>'Quantities Report_Secondary'!G2987</f>
        <v>0</v>
      </c>
    </row>
    <row r="2990" spans="1:4">
      <c r="A2990" s="15" t="str">
        <f>IF(ISNUMBER(VALUE(SUBSTITUTE('Quantities Report_Secondary'!$A2988,"+",""))), VALUE(SUBSTITUTE('Quantities Report_Secondary'!$A2988,"+","")),IF('Quantities Report_Secondary'!$A2988="","End of Project",$A2989))</f>
        <v>End of Project</v>
      </c>
      <c r="B2990" s="30" t="str">
        <f>IF(ISNUMBER('Quantities Report_Secondary'!$A2988), "", TRIM(CLEAN(SUBSTITUTE('Quantities Report_Secondary'!$A2988, CHAR(160), " "))))</f>
        <v/>
      </c>
      <c r="C2990" s="30">
        <f>'Quantities Report_Secondary'!F2988</f>
        <v>0</v>
      </c>
      <c r="D2990" s="32">
        <f>'Quantities Report_Secondary'!G2988</f>
        <v>0</v>
      </c>
    </row>
    <row r="2991" spans="1:4">
      <c r="A2991" s="15" t="str">
        <f>IF(ISNUMBER(VALUE(SUBSTITUTE('Quantities Report_Secondary'!$A2989,"+",""))), VALUE(SUBSTITUTE('Quantities Report_Secondary'!$A2989,"+","")),IF('Quantities Report_Secondary'!$A2989="","End of Project",$A2990))</f>
        <v>End of Project</v>
      </c>
      <c r="B2991" s="30" t="str">
        <f>IF(ISNUMBER('Quantities Report_Secondary'!$A2989), "", TRIM(CLEAN(SUBSTITUTE('Quantities Report_Secondary'!$A2989, CHAR(160), " "))))</f>
        <v/>
      </c>
      <c r="C2991" s="30">
        <f>'Quantities Report_Secondary'!F2989</f>
        <v>0</v>
      </c>
      <c r="D2991" s="32">
        <f>'Quantities Report_Secondary'!G2989</f>
        <v>0</v>
      </c>
    </row>
    <row r="2992" spans="1:4">
      <c r="A2992" s="15" t="str">
        <f>IF(ISNUMBER(VALUE(SUBSTITUTE('Quantities Report_Secondary'!$A2990,"+",""))), VALUE(SUBSTITUTE('Quantities Report_Secondary'!$A2990,"+","")),IF('Quantities Report_Secondary'!$A2990="","End of Project",$A2991))</f>
        <v>End of Project</v>
      </c>
      <c r="B2992" s="30" t="str">
        <f>IF(ISNUMBER('Quantities Report_Secondary'!$A2990), "", TRIM(CLEAN(SUBSTITUTE('Quantities Report_Secondary'!$A2990, CHAR(160), " "))))</f>
        <v/>
      </c>
      <c r="C2992" s="30">
        <f>'Quantities Report_Secondary'!F2990</f>
        <v>0</v>
      </c>
      <c r="D2992" s="32">
        <f>'Quantities Report_Secondary'!G2990</f>
        <v>0</v>
      </c>
    </row>
    <row r="2993" spans="1:4">
      <c r="A2993" s="15" t="str">
        <f>IF(ISNUMBER(VALUE(SUBSTITUTE('Quantities Report_Secondary'!$A2991,"+",""))), VALUE(SUBSTITUTE('Quantities Report_Secondary'!$A2991,"+","")),IF('Quantities Report_Secondary'!$A2991="","End of Project",$A2992))</f>
        <v>End of Project</v>
      </c>
      <c r="B2993" s="30" t="str">
        <f>IF(ISNUMBER('Quantities Report_Secondary'!$A2991), "", TRIM(CLEAN(SUBSTITUTE('Quantities Report_Secondary'!$A2991, CHAR(160), " "))))</f>
        <v/>
      </c>
      <c r="C2993" s="30">
        <f>'Quantities Report_Secondary'!F2991</f>
        <v>0</v>
      </c>
      <c r="D2993" s="32">
        <f>'Quantities Report_Secondary'!G2991</f>
        <v>0</v>
      </c>
    </row>
    <row r="2994" spans="1:4">
      <c r="A2994" s="15" t="str">
        <f>IF(ISNUMBER(VALUE(SUBSTITUTE('Quantities Report_Secondary'!$A2992,"+",""))), VALUE(SUBSTITUTE('Quantities Report_Secondary'!$A2992,"+","")),IF('Quantities Report_Secondary'!$A2992="","End of Project",$A2993))</f>
        <v>End of Project</v>
      </c>
      <c r="B2994" s="30" t="str">
        <f>IF(ISNUMBER('Quantities Report_Secondary'!$A2992), "", TRIM(CLEAN(SUBSTITUTE('Quantities Report_Secondary'!$A2992, CHAR(160), " "))))</f>
        <v/>
      </c>
      <c r="C2994" s="30">
        <f>'Quantities Report_Secondary'!F2992</f>
        <v>0</v>
      </c>
      <c r="D2994" s="32">
        <f>'Quantities Report_Secondary'!G2992</f>
        <v>0</v>
      </c>
    </row>
    <row r="2995" spans="1:4">
      <c r="A2995" s="15" t="str">
        <f>IF(ISNUMBER(VALUE(SUBSTITUTE('Quantities Report_Secondary'!$A2993,"+",""))), VALUE(SUBSTITUTE('Quantities Report_Secondary'!$A2993,"+","")),IF('Quantities Report_Secondary'!$A2993="","End of Project",$A2994))</f>
        <v>End of Project</v>
      </c>
      <c r="B2995" s="30" t="str">
        <f>IF(ISNUMBER('Quantities Report_Secondary'!$A2993), "", TRIM(CLEAN(SUBSTITUTE('Quantities Report_Secondary'!$A2993, CHAR(160), " "))))</f>
        <v/>
      </c>
      <c r="C2995" s="30">
        <f>'Quantities Report_Secondary'!F2993</f>
        <v>0</v>
      </c>
      <c r="D2995" s="32">
        <f>'Quantities Report_Secondary'!G2993</f>
        <v>0</v>
      </c>
    </row>
    <row r="2996" spans="1:4">
      <c r="A2996" s="15" t="str">
        <f>IF(ISNUMBER(VALUE(SUBSTITUTE('Quantities Report_Secondary'!$A2994,"+",""))), VALUE(SUBSTITUTE('Quantities Report_Secondary'!$A2994,"+","")),IF('Quantities Report_Secondary'!$A2994="","End of Project",$A2995))</f>
        <v>End of Project</v>
      </c>
      <c r="B2996" s="30" t="str">
        <f>IF(ISNUMBER('Quantities Report_Secondary'!$A2994), "", TRIM(CLEAN(SUBSTITUTE('Quantities Report_Secondary'!$A2994, CHAR(160), " "))))</f>
        <v/>
      </c>
      <c r="C2996" s="30">
        <f>'Quantities Report_Secondary'!F2994</f>
        <v>0</v>
      </c>
      <c r="D2996" s="32">
        <f>'Quantities Report_Secondary'!G2994</f>
        <v>0</v>
      </c>
    </row>
    <row r="2997" spans="1:4">
      <c r="A2997" s="15" t="str">
        <f>IF(ISNUMBER(VALUE(SUBSTITUTE('Quantities Report_Secondary'!$A2995,"+",""))), VALUE(SUBSTITUTE('Quantities Report_Secondary'!$A2995,"+","")),IF('Quantities Report_Secondary'!$A2995="","End of Project",$A2996))</f>
        <v>End of Project</v>
      </c>
      <c r="B2997" s="30" t="str">
        <f>IF(ISNUMBER('Quantities Report_Secondary'!$A2995), "", TRIM(CLEAN(SUBSTITUTE('Quantities Report_Secondary'!$A2995, CHAR(160), " "))))</f>
        <v/>
      </c>
      <c r="C2997" s="30">
        <f>'Quantities Report_Secondary'!F2995</f>
        <v>0</v>
      </c>
      <c r="D2997" s="32">
        <f>'Quantities Report_Secondary'!G2995</f>
        <v>0</v>
      </c>
    </row>
    <row r="2998" spans="1:4">
      <c r="A2998" s="15" t="str">
        <f>IF(ISNUMBER(VALUE(SUBSTITUTE('Quantities Report_Secondary'!$A2996,"+",""))), VALUE(SUBSTITUTE('Quantities Report_Secondary'!$A2996,"+","")),IF('Quantities Report_Secondary'!$A2996="","End of Project",$A2997))</f>
        <v>End of Project</v>
      </c>
      <c r="B2998" s="30" t="str">
        <f>IF(ISNUMBER('Quantities Report_Secondary'!$A2996), "", TRIM(CLEAN(SUBSTITUTE('Quantities Report_Secondary'!$A2996, CHAR(160), " "))))</f>
        <v/>
      </c>
      <c r="C2998" s="30">
        <f>'Quantities Report_Secondary'!F2996</f>
        <v>0</v>
      </c>
      <c r="D2998" s="32">
        <f>'Quantities Report_Secondary'!G2996</f>
        <v>0</v>
      </c>
    </row>
    <row r="2999" spans="1:4">
      <c r="A2999" s="15" t="str">
        <f>IF(ISNUMBER(VALUE(SUBSTITUTE('Quantities Report_Secondary'!$A2997,"+",""))), VALUE(SUBSTITUTE('Quantities Report_Secondary'!$A2997,"+","")),IF('Quantities Report_Secondary'!$A2997="","End of Project",$A2998))</f>
        <v>End of Project</v>
      </c>
      <c r="B2999" s="30" t="str">
        <f>IF(ISNUMBER('Quantities Report_Secondary'!$A2997), "", TRIM(CLEAN(SUBSTITUTE('Quantities Report_Secondary'!$A2997, CHAR(160), " "))))</f>
        <v/>
      </c>
      <c r="C2999" s="30">
        <f>'Quantities Report_Secondary'!F2997</f>
        <v>0</v>
      </c>
      <c r="D2999" s="32">
        <f>'Quantities Report_Secondary'!G2997</f>
        <v>0</v>
      </c>
    </row>
    <row r="3000" spans="1:4">
      <c r="A3000" s="15" t="str">
        <f>IF(ISNUMBER(VALUE(SUBSTITUTE('Quantities Report_Secondary'!$A2998,"+",""))), VALUE(SUBSTITUTE('Quantities Report_Secondary'!$A2998,"+","")),IF('Quantities Report_Secondary'!$A2998="","End of Project",$A2999))</f>
        <v>End of Project</v>
      </c>
      <c r="B3000" s="30" t="str">
        <f>IF(ISNUMBER('Quantities Report_Secondary'!$A2998), "", TRIM(CLEAN(SUBSTITUTE('Quantities Report_Secondary'!$A2998, CHAR(160), " "))))</f>
        <v/>
      </c>
      <c r="C3000" s="30">
        <f>'Quantities Report_Secondary'!F2998</f>
        <v>0</v>
      </c>
      <c r="D3000" s="32">
        <f>'Quantities Report_Secondary'!G2998</f>
        <v>0</v>
      </c>
    </row>
  </sheetData>
  <sheetProtection sheet="1" objects="1" scenarios="1"/>
  <mergeCells count="1">
    <mergeCell ref="A1: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8 b 0 e 5 5 1 - 0 c e d - 4 f c e - 8 a 5 2 - f 7 a 4 6 3 2 f 5 c 8 3 "   x m l n s = " h t t p : / / s c h e m a s . m i c r o s o f t . c o m / D a t a M a s h u p " > A A A A A C 0 E A A B Q S w M E F A A C A A g A J W p X X O F d 0 O e k A A A A + A A A A B I A H A B D b 2 5 m a W c v U G F j a 2 F n Z S 5 4 b W w g o h g A K K A U A A A A A A A A A A A A A A A A A A A A A A A A A A A A h U 8 9 D o I w G L 0 K 6 U 5 L w Y G Q U g Z X S U y I x r U p F R r h w 9 B i u Z u D R / I K 1 i j q 5 v C G 9 5 e 8 d 7 / e W D H 3 X X B R o 9 E D 5 I j i C A U K 5 F B r a H I 0 2 W O Y o o K z r Z A n 0 a j A h 8 F k s 9 E 5 a q 0 9 Z 4 Q 4 5 7 B L 8 D A 2 J I 4 i S g 7 l p p K t 6 k W o w V g B U q F P q / 7 f Q p z t X 2 N 4 j G n i Q V e p X 8 X I I r N S w z c S e + / p / o h s P X V 2 G h V X E O 4 q R h b K y P s F f w B Q S w M E F A A C A A g A J W p X 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q V 1 z L G j N 7 J w E A A C A C A A A T A B w A R m 9 y b X V s Y X M v U 2 V j d G l v b j E u b S C i G A A o o B Q A A A A A A A A A A A A A A A A A A A A A A A A A A A B 1 U U 1 L w 0 A Q v Q f 6 H 5 b t J Y F 8 V C k e L F 5 M P R R U C k n p Q T x M k 2 m y k O y G 7 F Q N o f / d z U Y F T d 3 L L u / t z H v z R m N G Q k m W j P f V a u b M H F 1 C i z m b 8 y 1 0 b E N Y s 0 e h S c i C s z t W I T n M n E S d 2 g w N s M d D u I U C 3 e E R K 0 k o S b u 8 J G r 0 b R S V o i j f o d N h r i g s 1 F t 0 x B x b q I I K Z K 4 j N I 1 r I N R R A 1 0 g j J g O j k 1 w v e S e 5 1 u h N R A s j M 4 o 2 C / O L w P y O p J z H p c g C + M 2 7 R o c / K V w q D B M W 5 D 6 q N o 6 V t W p l g O p X d v J 7 / u f u b j P y D C M 8 I P O P u u 5 H X a N O m t F Y 3 N 5 e k g n n 3 Z S 0 E V i U r 1 L 4 m n 1 8 y a 9 S N y L f I 2 Z g T e S b p b h Y N n i x u x / + L g c O / n f b l + x f O O 5 i X j E V V 0 P C / p V c P Y c I S / l u f o E U E s B A i 0 A F A A C A A g A J W p X X O F d 0 O e k A A A A + A A A A B I A A A A A A A A A A A A A A A A A A A A A A E N v b m Z p Z y 9 Q Y W N r Y W d l L n h t b F B L A Q I t A B Q A A g A I A C V q V 1 w P y u m r p A A A A O k A A A A T A A A A A A A A A A A A A A A A A P A A A A B b Q 2 9 u d G V u d F 9 U e X B l c 1 0 u e G 1 s U E s B A i 0 A F A A C A A g A J W p X X M s a M 3 s n A Q A A I A I A A B M A A A A A A A A A A A A A A A A A 4 Q E A A E Z v c m 1 1 b G F z L 1 N l Y 3 R p b 2 4 x L m 1 Q S w U G A A A A A A M A A w D C A A A A V Q 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Q 8 A A A A A A A A 3 D 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F 5 J T I w S X R l b S U y M E x p c 3 R 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M x M m N h N G I 5 N y 1 i N G Q w L T R h Y 2 I t Y T F k Z i 0 z Y j I 0 Z W U z M D d j N 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B h e V 9 J d G V t X 0 x p c 3 R p b m c i I C 8 + P E V u d H J 5 I F R 5 c G U 9 I k Z p b G x l Z E N v b X B s Z X R l U m V z d W x 0 V G 9 X b 3 J r c 2 h l Z X Q i I F Z h b H V l P S J s M S I g L z 4 8 R W 5 0 c n k g V H l w Z T 0 i R m l s b E V y c m 9 y Q 2 9 1 b n Q i I F Z h b H V l P S J s M T Y y I i A v P j x F b n R y e S B U e X B l P S J G a W x s T G F z d F V w Z G F 0 Z W Q i I F Z h b H V l P S J k M j A y N i 0 w M i 0 y M 1 Q y M D o x N z o x M C 4 2 O D U w M D Y z W i I g L z 4 8 R W 5 0 c n k g V H l w Z T 0 i R m l s b E N v b H V t b l R 5 c G V z I i B W Y W x 1 Z T 0 i c 0 J n W U d C Z 1 l E Q X d Z S k J n P T 0 i I C 8 + P E V u d H J 5 I F R 5 c G U 9 I k Z p b G x D b 2 x 1 b W 5 O Y W 1 l c y I g V m F s d W U 9 I n N b J n F 1 b 3 Q 7 U G F 5 I E l 0 Z W 0 m c X V v d D s s J n F 1 b 3 Q 7 S X R l b S B E Z X N j c m l w d G l v b i B N R V Q m c X V v d D s s J n F 1 b 3 Q 7 V W 5 p d C B N R V Q m c X V v d D s s J n F 1 b 3 Q 7 S X R l b S B E Z X N j c m l w d G l v b i B V U 0 M m c X V v d D s s J n F 1 b 3 Q 7 V U 5 J V C B V U 0 M m c X V v d D s s J n F 1 b 3 Q 7 Q m l k R G V j J n F 1 b 3 Q 7 L C Z x d W 9 0 O 1 B h e U R l Y y Z x d W 9 0 O y w m c X V v d D t Q Y X k g S X R l b S B U e X B l J n F 1 b 3 Q 7 L C Z x d W 9 0 O 0 N o Y W 5 n Z W Q m c X V v d D s s J n F 1 b 3 Q 7 Q 2 9 t b W V u d H M m c X V v d D t d I i A v P j x F b n R y e S B U e X B l P S J G a W x s R X J y b 3 J D b 2 R l I i B W Y W x 1 Z T 0 i c 1 V u a 2 5 v d 2 4 i I C 8 + P E V u d H J 5 I F R 5 c G U 9 I k Z p b G x D b 3 V u d C I g V m F s d W U 9 I m w z N j k 2 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T Z W N 0 a W 9 u M S 9 Q Y X k g S X R l b S B M a X N 0 a W 5 n L 0 F 1 d G 9 S Z W 1 v d m V k Q 2 9 s d W 1 u c z E u e 1 B h e S B J d G V t L D B 9 J n F 1 b 3 Q 7 L C Z x d W 9 0 O 1 N l Y 3 R p b 2 4 x L 1 B h e S B J d G V t I E x p c 3 R p b m c v Q X V 0 b 1 J l b W 9 2 Z W R D b 2 x 1 b W 5 z M S 5 7 S X R l b S B E Z X N j c m l w d G l v b i B N R V Q s M X 0 m c X V v d D s s J n F 1 b 3 Q 7 U 2 V j d G l v b j E v U G F 5 I E l 0 Z W 0 g T G l z d G l u Z y 9 B d X R v U m V t b 3 Z l Z E N v b H V t b n M x L n t V b m l 0 I E 1 F V C w y f S Z x d W 9 0 O y w m c X V v d D t T Z W N 0 a W 9 u M S 9 Q Y X k g S X R l b S B M a X N 0 a W 5 n L 0 F 1 d G 9 S Z W 1 v d m V k Q 2 9 s d W 1 u c z E u e 0 l 0 Z W 0 g R G V z Y 3 J p c H R p b 2 4 g V V N D L D N 9 J n F 1 b 3 Q 7 L C Z x d W 9 0 O 1 N l Y 3 R p b 2 4 x L 1 B h e S B J d G V t I E x p c 3 R p b m c v Q X V 0 b 1 J l b W 9 2 Z W R D b 2 x 1 b W 5 z M S 5 7 V U 5 J V C B V U 0 M s N H 0 m c X V v d D s s J n F 1 b 3 Q 7 U 2 V j d G l v b j E v U G F 5 I E l 0 Z W 0 g T G l z d G l u Z y 9 B d X R v U m V t b 3 Z l Z E N v b H V t b n M x L n t C a W R E Z W M s N X 0 m c X V v d D s s J n F 1 b 3 Q 7 U 2 V j d G l v b j E v U G F 5 I E l 0 Z W 0 g T G l z d G l u Z y 9 B d X R v U m V t b 3 Z l Z E N v b H V t b n M x L n t Q Y X l E Z W M s N n 0 m c X V v d D s s J n F 1 b 3 Q 7 U 2 V j d G l v b j E v U G F 5 I E l 0 Z W 0 g T G l z d G l u Z y 9 B d X R v U m V t b 3 Z l Z E N v b H V t b n M x L n t Q Y X k g S X R l b S B U e X B l L D d 9 J n F 1 b 3 Q 7 L C Z x d W 9 0 O 1 N l Y 3 R p b 2 4 x L 1 B h e S B J d G V t I E x p c 3 R p b m c v Q X V 0 b 1 J l b W 9 2 Z W R D b 2 x 1 b W 5 z M S 5 7 Q 2 h h b m d l Z C w 4 f S Z x d W 9 0 O y w m c X V v d D t T Z W N 0 a W 9 u M S 9 Q Y X k g S X R l b S B M a X N 0 a W 5 n L 0 F 1 d G 9 S Z W 1 v d m V k Q 2 9 s d W 1 u c z E u e 0 N v b W 1 l b n R z L D l 9 J n F 1 b 3 Q 7 X S w m c X V v d D t D b 2 x 1 b W 5 D b 3 V u d C Z x d W 9 0 O z o x M C w m c X V v d D t L Z X l D b 2 x 1 b W 5 O Y W 1 l c y Z x d W 9 0 O z p b X S w m c X V v d D t D b 2 x 1 b W 5 J Z G V u d G l 0 a W V z J n F 1 b 3 Q 7 O l s m c X V v d D t T Z W N 0 a W 9 u M S 9 Q Y X k g S X R l b S B M a X N 0 a W 5 n L 0 F 1 d G 9 S Z W 1 v d m V k Q 2 9 s d W 1 u c z E u e 1 B h e S B J d G V t L D B 9 J n F 1 b 3 Q 7 L C Z x d W 9 0 O 1 N l Y 3 R p b 2 4 x L 1 B h e S B J d G V t I E x p c 3 R p b m c v Q X V 0 b 1 J l b W 9 2 Z W R D b 2 x 1 b W 5 z M S 5 7 S X R l b S B E Z X N j c m l w d G l v b i B N R V Q s M X 0 m c X V v d D s s J n F 1 b 3 Q 7 U 2 V j d G l v b j E v U G F 5 I E l 0 Z W 0 g T G l z d G l u Z y 9 B d X R v U m V t b 3 Z l Z E N v b H V t b n M x L n t V b m l 0 I E 1 F V C w y f S Z x d W 9 0 O y w m c X V v d D t T Z W N 0 a W 9 u M S 9 Q Y X k g S X R l b S B M a X N 0 a W 5 n L 0 F 1 d G 9 S Z W 1 v d m V k Q 2 9 s d W 1 u c z E u e 0 l 0 Z W 0 g R G V z Y 3 J p c H R p b 2 4 g V V N D L D N 9 J n F 1 b 3 Q 7 L C Z x d W 9 0 O 1 N l Y 3 R p b 2 4 x L 1 B h e S B J d G V t I E x p c 3 R p b m c v Q X V 0 b 1 J l b W 9 2 Z W R D b 2 x 1 b W 5 z M S 5 7 V U 5 J V C B V U 0 M s N H 0 m c X V v d D s s J n F 1 b 3 Q 7 U 2 V j d G l v b j E v U G F 5 I E l 0 Z W 0 g T G l z d G l u Z y 9 B d X R v U m V t b 3 Z l Z E N v b H V t b n M x L n t C a W R E Z W M s N X 0 m c X V v d D s s J n F 1 b 3 Q 7 U 2 V j d G l v b j E v U G F 5 I E l 0 Z W 0 g T G l z d G l u Z y 9 B d X R v U m V t b 3 Z l Z E N v b H V t b n M x L n t Q Y X l E Z W M s N n 0 m c X V v d D s s J n F 1 b 3 Q 7 U 2 V j d G l v b j E v U G F 5 I E l 0 Z W 0 g T G l z d G l u Z y 9 B d X R v U m V t b 3 Z l Z E N v b H V t b n M x L n t Q Y X k g S X R l b S B U e X B l L D d 9 J n F 1 b 3 Q 7 L C Z x d W 9 0 O 1 N l Y 3 R p b 2 4 x L 1 B h e S B J d G V t I E x p c 3 R p b m c v Q X V 0 b 1 J l b W 9 2 Z W R D b 2 x 1 b W 5 z M S 5 7 Q 2 h h b m d l Z C w 4 f S Z x d W 9 0 O y w m c X V v d D t T Z W N 0 a W 9 u M S 9 Q Y X k g S X R l b S B M a X N 0 a W 5 n L 0 F 1 d G 9 S Z W 1 v d m V k Q 2 9 s d W 1 u c z E u e 0 N v b W 1 l b n R z L D l 9 J n F 1 b 3 Q 7 X S w m c X V v d D t S Z W x h d G l v b n N o a X B J b m Z v J n F 1 b 3 Q 7 O l t d f S I g L z 4 8 L 1 N 0 Y W J s Z U V u d H J p Z X M + P C 9 J d G V t P j x J d G V t P j x J d G V t T G 9 j Y X R p b 2 4 + P E l 0 Z W 1 U e X B l P k Z v c m 1 1 b G E 8 L 0 l 0 Z W 1 U e X B l P j x J d G V t U G F 0 a D 5 T Z W N 0 a W 9 u M S 9 Q Y X k l M j B J d G V t J T I w T G l z d G l u Z y 9 T b 3 V y Y 2 U 8 L 0 l 0 Z W 1 Q Y X R o P j w v S X R l b U x v Y 2 F 0 a W 9 u P j x T d G F i b G V F b n R y a W V z I C 8 + P C 9 J d G V t P j x J d G V t P j x J d G V t T G 9 j Y X R p b 2 4 + P E l 0 Z W 1 U e X B l P k Z v c m 1 1 b G E 8 L 0 l 0 Z W 1 U e X B l P j x J d G V t U G F 0 a D 5 T Z W N 0 a W 9 u M S 9 Q Y X k l M j B J d G V t J T I w T G l z d G l u Z y 9 E Y X R h M D w v S X R l b V B h d G g + P C 9 J d G V t T G 9 j Y X R p b 2 4 + P F N 0 Y W J s Z U V u d H J p Z X M g L z 4 8 L 0 l 0 Z W 0 + P E l 0 Z W 0 + P E l 0 Z W 1 M b 2 N h d G l v b j 4 8 S X R l b V R 5 c G U + R m 9 y b X V s Y T w v S X R l b V R 5 c G U + P E l 0 Z W 1 Q Y X R o P l N l Y 3 R p b 2 4 x L 1 B h e S U y M E l 0 Z W 0 l M j B M a X N 0 a W 5 n L 0 N o Y W 5 n Z W Q l M j B U e X B l P C 9 J d G V t U G F 0 a D 4 8 L 0 l 0 Z W 1 M b 2 N h d G l v b j 4 8 U 3 R h Y m x l R W 5 0 c m l l c y A v P j w v S X R l b T 4 8 L 0 l 0 Z W 1 z P j w v T G 9 j Y W x Q Y W N r Y W d l T W V 0 Y W R h d G F G a W x l P h Y A A A B Q S w U G A A A A A A A A A A A A A A A A A A A A A A A A 2 g A A A A E A A A D Q j J 3 f A R X R E Y x 6 A M B P w p f r A Q A A A P i C V G j X 8 B J C g C a J t o 0 m 3 + 8 A A A A A A g A A A A A A A 2 Y A A M A A A A A Q A A A A S u q B 0 r g A Q C k I k h u G j + j o f g A A A A A E g A A A o A A A A B A A A A B b 4 r g V c 9 Z M V 4 2 N U 8 s a / z N O U A A A A G n o m K 8 u b X I P X U q / J A o E 6 q O Y n o B 9 f I y 9 k 3 x J b y 3 u l M N g W 8 M 7 7 Z M 8 N 2 7 + e y 9 s T 9 z r D z D 5 T P A z 1 q 8 1 Z K N 4 e w F Z t H A W n Y l R U d B L T W y 6 f m 7 K n j C H F A A A A K m M 0 L h S J + G 6 q d C k M 8 r b K N f O k C 0 o < / D a t a M a s h u p > 
</file>

<file path=customXml/itemProps1.xml><?xml version="1.0" encoding="utf-8"?>
<ds:datastoreItem xmlns:ds="http://schemas.openxmlformats.org/officeDocument/2006/customXml" ds:itemID="{622185B3-B658-4EDA-B26C-6A43A26914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Instructions</vt:lpstr>
      <vt:lpstr>Quantities Report</vt:lpstr>
      <vt:lpstr>Data Sorting</vt:lpstr>
      <vt:lpstr>Manual Inputs</vt:lpstr>
      <vt:lpstr>Surfacing</vt:lpstr>
      <vt:lpstr>Pay Item Search</vt:lpstr>
      <vt:lpstr>Surfacing Summary</vt:lpstr>
      <vt:lpstr>Quantities Report_Secondary</vt:lpstr>
      <vt:lpstr>Data Sorting_Secondary</vt:lpstr>
      <vt:lpstr>Manual Inputs_secondary</vt:lpstr>
      <vt:lpstr>Surfacing_secondary</vt:lpstr>
      <vt:lpstr>Pay Item Listing</vt:lpstr>
      <vt:lpstr>Rev History</vt:lpstr>
      <vt:lpstr>Instructions!Print_Area</vt:lpstr>
      <vt:lpstr>'Surfacing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Volumes Report</dc:title>
  <dc:creator>Johnson, Angela (FHWA)</dc:creator>
  <cp:lastModifiedBy>Johnson, Angela (FHWA)</cp:lastModifiedBy>
  <cp:lastPrinted>2025-05-29T20:00:22Z</cp:lastPrinted>
  <dcterms:created xsi:type="dcterms:W3CDTF">2019-04-30T14:51:00Z</dcterms:created>
  <dcterms:modified xsi:type="dcterms:W3CDTF">2026-04-22T13:12:28Z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
  </property>
  <property fmtid="{D5CDD505-2E9C-101B-9397-08002B2CF9AE}" pid="3" name="Folder_Code">
    <vt:lpwstr/>
  </property>
  <property fmtid="{D5CDD505-2E9C-101B-9397-08002B2CF9AE}" pid="4" name="Folder_Name">
    <vt:lpwstr/>
  </property>
  <property fmtid="{D5CDD505-2E9C-101B-9397-08002B2CF9AE}" pid="5" name="Folder_Description">
    <vt:lpwstr/>
  </property>
  <property fmtid="{D5CDD505-2E9C-101B-9397-08002B2CF9AE}" pid="6" name="/Folder_Name/">
    <vt:lpwstr/>
  </property>
  <property fmtid="{D5CDD505-2E9C-101B-9397-08002B2CF9AE}" pid="7" name="/Folder_Description/">
    <vt:lpwstr/>
  </property>
  <property fmtid="{D5CDD505-2E9C-101B-9397-08002B2CF9AE}" pid="8" name="Folder_Version">
    <vt:lpwstr/>
  </property>
  <property fmtid="{D5CDD505-2E9C-101B-9397-08002B2CF9AE}" pid="9" name="Folder_VersionSeq">
    <vt:lpwstr/>
  </property>
  <property fmtid="{D5CDD505-2E9C-101B-9397-08002B2CF9AE}" pid="10" name="Folder_Manager">
    <vt:lpwstr/>
  </property>
  <property fmtid="{D5CDD505-2E9C-101B-9397-08002B2CF9AE}" pid="11" name="Folder_ManagerDesc">
    <vt:lpwstr/>
  </property>
  <property fmtid="{D5CDD505-2E9C-101B-9397-08002B2CF9AE}" pid="12" name="Folder_Storage">
    <vt:lpwstr/>
  </property>
  <property fmtid="{D5CDD505-2E9C-101B-9397-08002B2CF9AE}" pid="13" name="Folder_StorageDesc">
    <vt:lpwstr/>
  </property>
  <property fmtid="{D5CDD505-2E9C-101B-9397-08002B2CF9AE}" pid="14" name="Folder_Creator">
    <vt:lpwstr/>
  </property>
  <property fmtid="{D5CDD505-2E9C-101B-9397-08002B2CF9AE}" pid="15" name="Folder_CreatorDesc">
    <vt:lpwstr/>
  </property>
  <property fmtid="{D5CDD505-2E9C-101B-9397-08002B2CF9AE}" pid="16" name="Folder_CreateDate">
    <vt:lpwstr/>
  </property>
  <property fmtid="{D5CDD505-2E9C-101B-9397-08002B2CF9AE}" pid="17" name="Folder_Updater">
    <vt:lpwstr/>
  </property>
  <property fmtid="{D5CDD505-2E9C-101B-9397-08002B2CF9AE}" pid="18" name="Folder_UpdaterDesc">
    <vt:lpwstr/>
  </property>
  <property fmtid="{D5CDD505-2E9C-101B-9397-08002B2CF9AE}" pid="19" name="Folder_UpdateDate">
    <vt:lpwstr/>
  </property>
  <property fmtid="{D5CDD505-2E9C-101B-9397-08002B2CF9AE}" pid="20" name="Document_Number">
    <vt:lpwstr/>
  </property>
  <property fmtid="{D5CDD505-2E9C-101B-9397-08002B2CF9AE}" pid="21" name="Document_Name">
    <vt:lpwstr/>
  </property>
  <property fmtid="{D5CDD505-2E9C-101B-9397-08002B2CF9AE}" pid="22" name="Document_FileName">
    <vt:lpwstr/>
  </property>
  <property fmtid="{D5CDD505-2E9C-101B-9397-08002B2CF9AE}" pid="23" name="Document_Version">
    <vt:lpwstr/>
  </property>
  <property fmtid="{D5CDD505-2E9C-101B-9397-08002B2CF9AE}" pid="24" name="Document_VersionSeq">
    <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ies>
</file>